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باقات" sheetId="3" state="visible" r:id="rId3"/>
    <sheet name="الأعضاء" sheetId="4" state="visible" r:id="rId4"/>
    <sheet name="الاشتراكات" sheetId="5" state="visible" r:id="rId5"/>
    <sheet name="الدفعات" sheetId="6" state="visible" r:id="rId6"/>
    <sheet name="الحضور" sheetId="7" state="visible" r:id="rId7"/>
    <sheet name="للتجديد" sheetId="8" state="visible" r:id="rId8"/>
    <sheet name="الملخص" sheetId="9" state="visible" r:id="rId9"/>
    <sheet name="لماذا ما زلت على إكسل؟" sheetId="10" state="visible" r:id="rId10"/>
  </sheets>
  <definedNames>
    <definedName name="_xlnm._FilterDatabase" localSheetId="3" hidden="1">'الأعضاء'!$A$5:$Q$505</definedName>
    <definedName name="_xlnm._FilterDatabase" localSheetId="4" hidden="1">'الاشتراكات'!$A$5:$J$1005</definedName>
    <definedName name="_xlnm._FilterDatabase" localSheetId="5" hidden="1">'الدفعات'!$A$5:$F$2005</definedName>
    <definedName name="_xlnm._FilterDatabase" localSheetId="6" hidden="1">'الحضور'!$A$5:$D$2005</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9">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4" fontId="4" fillId="0" borderId="1" applyAlignment="1" pivotButton="0" quotePrefix="0" xfId="0">
      <alignment horizontal="right" vertical="center" wrapText="1" readingOrder="2"/>
    </xf>
    <xf numFmtId="49" fontId="4" fillId="0"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165" fontId="9" fillId="2" borderId="1"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ont>
        <color rgb="00991B1B"/>
      </font>
      <fill>
        <patternFill patternType="solid">
          <fgColor rgb="00FEE2E2"/>
        </patternFill>
      </fill>
    </dxf>
    <dxf>
      <fill>
        <patternFill patternType="solid">
          <fgColor rgb="00FEF3C7"/>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gym-memberships?utm_source=excel&amp;utm_medium=template&amp;utm_campaign=gym-memberships"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gym-memberships"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gym-memberships"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gym-memberships"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gym-memberships"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gym-memberships"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gym-memberships"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gym-memberships" TargetMode="External" Id="rId1" /></Relationships>
</file>

<file path=xl/worksheets/_rels/sheet9.xml.rels><Relationships xmlns="http://schemas.openxmlformats.org/package/2006/relationships"><Relationship Type="http://schemas.openxmlformats.org/officeDocument/2006/relationships/hyperlink" Target="https://softwiro.com/ar/contact?utm_source=excel&amp;utm_medium=template&amp;utm_campaign=gym-memberships" TargetMode="External" Id="rId1" /></Relationships>
</file>

<file path=xl/worksheets/_rels/sheet10.xml.rels><Relationships xmlns="http://schemas.openxmlformats.org/package/2006/relationships"><Relationship Type="http://schemas.openxmlformats.org/officeDocument/2006/relationships/hyperlink" Target="https://softwiro.com/ar/contact?utm_source=excel&amp;utm_medium=template&amp;utm_campaign=gym-memberships" TargetMode="External" Id="rId1" /><Relationship Type="http://schemas.openxmlformats.org/officeDocument/2006/relationships/hyperlink" Target="https://softwiro.com/ar/contact?utm_source=excel&amp;utm_medium=template&amp;utm_campaign=gym-memberships"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اشتراكات الجيم</t>
        </is>
      </c>
    </row>
    <row r="3" ht="36" customHeight="1">
      <c r="B3" s="2" t="inlineStr">
        <is>
          <t>يتابع أعضاء جيمك واشتراكاتهم: تاريخ انتهاء كل اشتراك وحالته، ومن يحتاج إلى تجديد، والمدفوع والمتبقي على كل عضو، وسجل الحضور ومن انقطع عن التمرين، وملخص الشهر.</t>
        </is>
      </c>
    </row>
    <row r="5">
      <c r="B5" s="3" t="inlineStr">
        <is>
          <t>طريقة الاستخدام</t>
        </is>
      </c>
    </row>
    <row r="6" ht="30" customHeight="1">
      <c r="B6" s="4" t="inlineStr">
        <is>
          <t>1. في شيت «الإعدادات» اكتب تاريخ اليوم (أو =TODAY() ليتحدث وحده)، وعدد أيام تنبيه قرب الانتهاء، وعدد أيام الانقطاع، وتاريخًا داخل الشهر الذي تريد ملخصه.</t>
        </is>
      </c>
    </row>
    <row r="7" ht="30" customHeight="1">
      <c r="B7" s="4" t="inlineStr">
        <is>
          <t>2. في شيت «الباقات» اكتب اسم كل باقة وسعرها ومدتها بالأشهر.</t>
        </is>
      </c>
    </row>
    <row r="8" ht="30" customHeight="1">
      <c r="B8" s="4" t="inlineStr">
        <is>
          <t>3. في شيت «الأعضاء» سجّل كل عضو: الكود والاسم والجوال وتاريخ الانضمام.</t>
        </is>
      </c>
    </row>
    <row r="9" ht="30" customHeight="1">
      <c r="B9" s="4" t="inlineStr">
        <is>
          <t>4. في شيت «الاشتراكات» اكتب كل اشتراك أو تجديد: تاريخ البداية وكود العضو والباقة وأي خصم، فيحسب الشيت السعر وتاريخ الانتهاء.</t>
        </is>
      </c>
    </row>
    <row r="10" ht="30" customHeight="1">
      <c r="B10" s="4" t="inlineStr">
        <is>
          <t>5. في شيت «الدفعات» سجّل كل مبلغ يدفعه العضو، وفي شيت «الحضور» سجّل كل زيارة بتاريخها وكود العضو.</t>
        </is>
      </c>
    </row>
    <row r="11" ht="30" customHeight="1">
      <c r="B11" s="4" t="inlineStr">
        <is>
          <t>6. افتح «للتجديد» لتجد الأعضاء المنتهية اشتراكاتهم أو القريبة من الانتهاء، وراجع «الملخص» للأعداد والمبالغ والحضور.</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تاريخ الانتهاء = تاريخ البداية + مدة الباقة بالأشهر − يوم واحد. اشتراك يبدأ 2026-10-02 لمدة شهر ينتهي 2026-11-01.</t>
        </is>
      </c>
    </row>
    <row r="20" ht="30" customHeight="1">
      <c r="B20" s="4" t="inlineStr">
        <is>
          <t>• حالة العضو تُحسب من آخر اشتراك بدأ له: «ساري» أو «ينتهي قريبًا» (في حدود أيام التنبيه) أو «منتهي»، و«بدون اشتراك» لمن لم يُسجَّل له اشتراك.</t>
        </is>
      </c>
    </row>
    <row r="21" ht="30" customHeight="1">
      <c r="B21" s="4" t="inlineStr">
        <is>
          <t>• الصافي = سعر الباقة − الخصم. المتبقي على العضو = صافي كل اشتراكاته − كل ما دفعه، والسالب يعني أنه دفع مقدمًا.</t>
        </is>
      </c>
    </row>
    <row r="22" ht="30" customHeight="1">
      <c r="B22" s="4" t="inlineStr">
        <is>
          <t>• النشاط يُحسب للأعضاء أصحاب الاشتراك الساري فقط: «نشط» أو «منقطع» (لم يحضر منذ عدد أيام الانقطاع فأكثر) أو «لم يحضر» (لا زيارات مسجلة له).</t>
        </is>
      </c>
    </row>
    <row r="23" ht="30" customHeight="1">
      <c r="B23" s="4" t="inlineStr">
        <is>
          <t>• زيارات آخر 30 يومًا تشمل اليوم و29 يومًا قبله. سجّل في «الحضور» سطرًا لكل زيارة.</t>
        </is>
      </c>
    </row>
    <row r="24" ht="30" customHeight="1">
      <c r="B24" s="4" t="inlineStr">
        <is>
          <t>• يتسع الشيت لـ 500 عضو و1000 اشتراك و2000 دفعة و2000 زيارة، وتعرض «للتجديد» أول 50 عضوًا.</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11"/>
  <sheetViews>
    <sheetView showGridLines="1" rightToLeft="1" workbookViewId="0">
      <pane ySplit="3" topLeftCell="A4" activePane="bottomLeft" state="frozen"/>
      <selection pane="bottomLeft" activeCell="A1" sqref="A1"/>
    </sheetView>
  </sheetViews>
  <sheetFormatPr baseColWidth="8" defaultRowHeight="15"/>
  <cols>
    <col width="40" customWidth="1" min="1" max="1"/>
    <col width="22" customWidth="1" min="2" max="2"/>
    <col width="4" customWidth="1" min="3" max="3"/>
  </cols>
  <sheetData>
    <row r="1" ht="26" customHeight="1">
      <c r="A1" s="10" t="inlineStr">
        <is>
          <t>شيت اشتراكات الجيم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تاريخ اليوم</t>
        </is>
      </c>
      <c r="B4" s="13" t="n">
        <v>46327</v>
      </c>
    </row>
    <row r="5">
      <c r="A5" s="12" t="inlineStr">
        <is>
          <t>تنبيه قرب انتهاء الاشتراك (يوم)</t>
        </is>
      </c>
      <c r="B5" s="14" t="n">
        <v>7</v>
      </c>
    </row>
    <row r="6">
      <c r="A6" s="12" t="inlineStr">
        <is>
          <t>يُعدّ العضو منقطعًا بعد (يوم بلا حضور)</t>
        </is>
      </c>
      <c r="B6" s="14" t="n">
        <v>14</v>
      </c>
    </row>
    <row r="7">
      <c r="A7" s="12" t="inlineStr">
        <is>
          <t>أي تاريخ داخل شهر الملخص</t>
        </is>
      </c>
      <c r="B7" s="13" t="n">
        <v>46310</v>
      </c>
    </row>
    <row r="9">
      <c r="A9" s="8" t="inlineStr">
        <is>
          <t>تاريخ اليوم مكتوب هنا بتاريخ المثال. اكتب بدله =TODAY() ليتحدث وحده كل يوم، أو اكتب تاريخ أي يوم تريد مراجعة موقفه.</t>
        </is>
      </c>
    </row>
    <row r="10"/>
    <row r="11"/>
  </sheetData>
  <mergeCells count="3">
    <mergeCell ref="A1:C1"/>
    <mergeCell ref="A2:C2"/>
    <mergeCell ref="A9:B11"/>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C205"/>
  <sheetViews>
    <sheetView showGridLines="1" rightToLeft="1" workbookViewId="0">
      <pane ySplit="5" topLeftCell="A6" activePane="bottomLeft" state="frozen"/>
      <selection pane="bottomLeft" activeCell="A1" sqref="A1"/>
    </sheetView>
  </sheetViews>
  <sheetFormatPr baseColWidth="8" defaultRowHeight="15"/>
  <cols>
    <col width="24" customWidth="1" min="1" max="1"/>
    <col width="14" customWidth="1" min="2" max="2"/>
    <col width="16" customWidth="1" min="3" max="3"/>
  </cols>
  <sheetData>
    <row r="1" ht="26" customHeight="1">
      <c r="A1" s="10" t="inlineStr">
        <is>
          <t>شيت اشتراكات الجيم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الباقة</t>
        </is>
      </c>
      <c r="B5" s="15" t="inlineStr">
        <is>
          <t>السعر</t>
        </is>
      </c>
      <c r="C5" s="15" t="inlineStr">
        <is>
          <t>المدة (أشهر)</t>
        </is>
      </c>
    </row>
    <row r="6">
      <c r="A6" s="5" t="inlineStr">
        <is>
          <t>شهري</t>
        </is>
      </c>
      <c r="B6" s="16" t="n">
        <v>600</v>
      </c>
      <c r="C6" s="14" t="n">
        <v>1</v>
      </c>
    </row>
    <row r="7">
      <c r="A7" s="5" t="inlineStr">
        <is>
          <t>ربع سنوي</t>
        </is>
      </c>
      <c r="B7" s="16" t="n">
        <v>1500</v>
      </c>
      <c r="C7" s="14" t="n">
        <v>3</v>
      </c>
    </row>
    <row r="8">
      <c r="A8" s="5" t="inlineStr">
        <is>
          <t>نصف سنوي</t>
        </is>
      </c>
      <c r="B8" s="16" t="n">
        <v>2700</v>
      </c>
      <c r="C8" s="14" t="n">
        <v>6</v>
      </c>
    </row>
    <row r="9">
      <c r="A9" s="5" t="inlineStr">
        <is>
          <t>سنوي</t>
        </is>
      </c>
      <c r="B9" s="16" t="n">
        <v>4800</v>
      </c>
      <c r="C9" s="14" t="n">
        <v>12</v>
      </c>
    </row>
    <row r="10">
      <c r="A10" s="5" t="n"/>
      <c r="B10" s="16" t="n"/>
      <c r="C10" s="14" t="n"/>
    </row>
    <row r="11">
      <c r="A11" s="5" t="n"/>
      <c r="B11" s="16" t="n"/>
      <c r="C11" s="14" t="n"/>
    </row>
    <row r="12">
      <c r="A12" s="5" t="n"/>
      <c r="B12" s="16" t="n"/>
      <c r="C12" s="14" t="n"/>
    </row>
    <row r="13">
      <c r="A13" s="5" t="n"/>
      <c r="B13" s="16" t="n"/>
      <c r="C13" s="14" t="n"/>
    </row>
    <row r="14">
      <c r="A14" s="5" t="n"/>
      <c r="B14" s="16" t="n"/>
      <c r="C14" s="14" t="n"/>
    </row>
    <row r="15">
      <c r="A15" s="5" t="n"/>
      <c r="B15" s="16" t="n"/>
      <c r="C15" s="14" t="n"/>
    </row>
    <row r="16">
      <c r="A16" s="5" t="n"/>
      <c r="B16" s="16" t="n"/>
      <c r="C16" s="14" t="n"/>
    </row>
    <row r="17">
      <c r="A17" s="5" t="n"/>
      <c r="B17" s="16" t="n"/>
      <c r="C17" s="14" t="n"/>
    </row>
    <row r="18">
      <c r="A18" s="5" t="n"/>
      <c r="B18" s="16" t="n"/>
      <c r="C18" s="14" t="n"/>
    </row>
    <row r="19">
      <c r="A19" s="5" t="n"/>
      <c r="B19" s="16" t="n"/>
      <c r="C19" s="14" t="n"/>
    </row>
    <row r="20">
      <c r="A20" s="5" t="n"/>
      <c r="B20" s="16" t="n"/>
      <c r="C20" s="14" t="n"/>
    </row>
    <row r="21">
      <c r="A21" s="5" t="n"/>
      <c r="B21" s="16" t="n"/>
      <c r="C21" s="14" t="n"/>
    </row>
    <row r="22">
      <c r="A22" s="5" t="n"/>
      <c r="B22" s="16" t="n"/>
      <c r="C22" s="14" t="n"/>
    </row>
    <row r="23">
      <c r="A23" s="5" t="n"/>
      <c r="B23" s="16" t="n"/>
      <c r="C23" s="14" t="n"/>
    </row>
    <row r="24">
      <c r="A24" s="5" t="n"/>
      <c r="B24" s="16" t="n"/>
      <c r="C24" s="14" t="n"/>
    </row>
    <row r="25">
      <c r="A25" s="5" t="n"/>
      <c r="B25" s="16" t="n"/>
      <c r="C25" s="14" t="n"/>
    </row>
    <row r="26">
      <c r="A26" s="5" t="n"/>
      <c r="B26" s="16" t="n"/>
      <c r="C26" s="14" t="n"/>
    </row>
    <row r="27">
      <c r="A27" s="5" t="n"/>
      <c r="B27" s="16" t="n"/>
      <c r="C27" s="14" t="n"/>
    </row>
    <row r="28">
      <c r="A28" s="5" t="n"/>
      <c r="B28" s="16" t="n"/>
      <c r="C28" s="14" t="n"/>
    </row>
    <row r="29">
      <c r="A29" s="5" t="n"/>
      <c r="B29" s="16" t="n"/>
      <c r="C29" s="14" t="n"/>
    </row>
    <row r="30">
      <c r="A30" s="5" t="n"/>
      <c r="B30" s="16" t="n"/>
      <c r="C30" s="14" t="n"/>
    </row>
    <row r="31">
      <c r="A31" s="5" t="n"/>
      <c r="B31" s="16" t="n"/>
      <c r="C31" s="14" t="n"/>
    </row>
    <row r="32">
      <c r="A32" s="5" t="n"/>
      <c r="B32" s="16" t="n"/>
      <c r="C32" s="14" t="n"/>
    </row>
    <row r="33">
      <c r="A33" s="5" t="n"/>
      <c r="B33" s="16" t="n"/>
      <c r="C33" s="14" t="n"/>
    </row>
    <row r="34">
      <c r="A34" s="5" t="n"/>
      <c r="B34" s="16" t="n"/>
      <c r="C34" s="14" t="n"/>
    </row>
    <row r="35">
      <c r="A35" s="5" t="n"/>
      <c r="B35" s="16" t="n"/>
      <c r="C35" s="14" t="n"/>
    </row>
    <row r="36">
      <c r="A36" s="5" t="n"/>
      <c r="B36" s="16" t="n"/>
      <c r="C36" s="14" t="n"/>
    </row>
    <row r="37">
      <c r="A37" s="5" t="n"/>
      <c r="B37" s="16" t="n"/>
      <c r="C37" s="14" t="n"/>
    </row>
    <row r="38">
      <c r="A38" s="5" t="n"/>
      <c r="B38" s="16" t="n"/>
      <c r="C38" s="14" t="n"/>
    </row>
    <row r="39">
      <c r="A39" s="5" t="n"/>
      <c r="B39" s="16" t="n"/>
      <c r="C39" s="14" t="n"/>
    </row>
    <row r="40">
      <c r="A40" s="5" t="n"/>
      <c r="B40" s="16" t="n"/>
      <c r="C40" s="14" t="n"/>
    </row>
    <row r="41">
      <c r="A41" s="5" t="n"/>
      <c r="B41" s="16" t="n"/>
      <c r="C41" s="14" t="n"/>
    </row>
    <row r="42">
      <c r="A42" s="5" t="n"/>
      <c r="B42" s="16" t="n"/>
      <c r="C42" s="14" t="n"/>
    </row>
    <row r="43">
      <c r="A43" s="5" t="n"/>
      <c r="B43" s="16" t="n"/>
      <c r="C43" s="14" t="n"/>
    </row>
    <row r="44">
      <c r="A44" s="5" t="n"/>
      <c r="B44" s="16" t="n"/>
      <c r="C44" s="14" t="n"/>
    </row>
    <row r="45">
      <c r="A45" s="5" t="n"/>
      <c r="B45" s="16" t="n"/>
      <c r="C45" s="14" t="n"/>
    </row>
    <row r="46">
      <c r="A46" s="5" t="n"/>
      <c r="B46" s="16" t="n"/>
      <c r="C46" s="14" t="n"/>
    </row>
    <row r="47">
      <c r="A47" s="5" t="n"/>
      <c r="B47" s="16" t="n"/>
      <c r="C47" s="14" t="n"/>
    </row>
    <row r="48">
      <c r="A48" s="5" t="n"/>
      <c r="B48" s="16" t="n"/>
      <c r="C48" s="14" t="n"/>
    </row>
    <row r="49">
      <c r="A49" s="5" t="n"/>
      <c r="B49" s="16" t="n"/>
      <c r="C49" s="14" t="n"/>
    </row>
    <row r="50">
      <c r="A50" s="5" t="n"/>
      <c r="B50" s="16" t="n"/>
      <c r="C50" s="14" t="n"/>
    </row>
    <row r="51">
      <c r="A51" s="5" t="n"/>
      <c r="B51" s="16" t="n"/>
      <c r="C51" s="14" t="n"/>
    </row>
    <row r="52">
      <c r="A52" s="5" t="n"/>
      <c r="B52" s="16" t="n"/>
      <c r="C52" s="14" t="n"/>
    </row>
    <row r="53">
      <c r="A53" s="5" t="n"/>
      <c r="B53" s="16" t="n"/>
      <c r="C53" s="14" t="n"/>
    </row>
    <row r="54">
      <c r="A54" s="5" t="n"/>
      <c r="B54" s="16" t="n"/>
      <c r="C54" s="14" t="n"/>
    </row>
    <row r="55">
      <c r="A55" s="5" t="n"/>
      <c r="B55" s="16" t="n"/>
      <c r="C55" s="14" t="n"/>
    </row>
    <row r="56">
      <c r="A56" s="5" t="n"/>
      <c r="B56" s="16" t="n"/>
      <c r="C56" s="14" t="n"/>
    </row>
    <row r="57">
      <c r="A57" s="5" t="n"/>
      <c r="B57" s="16" t="n"/>
      <c r="C57" s="14" t="n"/>
    </row>
    <row r="58">
      <c r="A58" s="5" t="n"/>
      <c r="B58" s="16" t="n"/>
      <c r="C58" s="14" t="n"/>
    </row>
    <row r="59">
      <c r="A59" s="5" t="n"/>
      <c r="B59" s="16" t="n"/>
      <c r="C59" s="14" t="n"/>
    </row>
    <row r="60">
      <c r="A60" s="5" t="n"/>
      <c r="B60" s="16" t="n"/>
      <c r="C60" s="14" t="n"/>
    </row>
    <row r="61">
      <c r="A61" s="5" t="n"/>
      <c r="B61" s="16" t="n"/>
      <c r="C61" s="14" t="n"/>
    </row>
    <row r="62">
      <c r="A62" s="5" t="n"/>
      <c r="B62" s="16" t="n"/>
      <c r="C62" s="14" t="n"/>
    </row>
    <row r="63">
      <c r="A63" s="5" t="n"/>
      <c r="B63" s="16" t="n"/>
      <c r="C63" s="14" t="n"/>
    </row>
    <row r="64">
      <c r="A64" s="5" t="n"/>
      <c r="B64" s="16" t="n"/>
      <c r="C64" s="14" t="n"/>
    </row>
    <row r="65">
      <c r="A65" s="5" t="n"/>
      <c r="B65" s="16" t="n"/>
      <c r="C65" s="14" t="n"/>
    </row>
    <row r="66">
      <c r="A66" s="5" t="n"/>
      <c r="B66" s="16" t="n"/>
      <c r="C66" s="14" t="n"/>
    </row>
    <row r="67">
      <c r="A67" s="5" t="n"/>
      <c r="B67" s="16" t="n"/>
      <c r="C67" s="14" t="n"/>
    </row>
    <row r="68">
      <c r="A68" s="5" t="n"/>
      <c r="B68" s="16" t="n"/>
      <c r="C68" s="14" t="n"/>
    </row>
    <row r="69">
      <c r="A69" s="5" t="n"/>
      <c r="B69" s="16" t="n"/>
      <c r="C69" s="14" t="n"/>
    </row>
    <row r="70">
      <c r="A70" s="5" t="n"/>
      <c r="B70" s="16" t="n"/>
      <c r="C70" s="14" t="n"/>
    </row>
    <row r="71">
      <c r="A71" s="5" t="n"/>
      <c r="B71" s="16" t="n"/>
      <c r="C71" s="14" t="n"/>
    </row>
    <row r="72">
      <c r="A72" s="5" t="n"/>
      <c r="B72" s="16" t="n"/>
      <c r="C72" s="14" t="n"/>
    </row>
    <row r="73">
      <c r="A73" s="5" t="n"/>
      <c r="B73" s="16" t="n"/>
      <c r="C73" s="14" t="n"/>
    </row>
    <row r="74">
      <c r="A74" s="5" t="n"/>
      <c r="B74" s="16" t="n"/>
      <c r="C74" s="14" t="n"/>
    </row>
    <row r="75">
      <c r="A75" s="5" t="n"/>
      <c r="B75" s="16" t="n"/>
      <c r="C75" s="14" t="n"/>
    </row>
    <row r="76">
      <c r="A76" s="5" t="n"/>
      <c r="B76" s="16" t="n"/>
      <c r="C76" s="14" t="n"/>
    </row>
    <row r="77">
      <c r="A77" s="5" t="n"/>
      <c r="B77" s="16" t="n"/>
      <c r="C77" s="14" t="n"/>
    </row>
    <row r="78">
      <c r="A78" s="5" t="n"/>
      <c r="B78" s="16" t="n"/>
      <c r="C78" s="14" t="n"/>
    </row>
    <row r="79">
      <c r="A79" s="5" t="n"/>
      <c r="B79" s="16" t="n"/>
      <c r="C79" s="14" t="n"/>
    </row>
    <row r="80">
      <c r="A80" s="5" t="n"/>
      <c r="B80" s="16" t="n"/>
      <c r="C80" s="14" t="n"/>
    </row>
    <row r="81">
      <c r="A81" s="5" t="n"/>
      <c r="B81" s="16" t="n"/>
      <c r="C81" s="14" t="n"/>
    </row>
    <row r="82">
      <c r="A82" s="5" t="n"/>
      <c r="B82" s="16" t="n"/>
      <c r="C82" s="14" t="n"/>
    </row>
    <row r="83">
      <c r="A83" s="5" t="n"/>
      <c r="B83" s="16" t="n"/>
      <c r="C83" s="14" t="n"/>
    </row>
    <row r="84">
      <c r="A84" s="5" t="n"/>
      <c r="B84" s="16" t="n"/>
      <c r="C84" s="14" t="n"/>
    </row>
    <row r="85">
      <c r="A85" s="5" t="n"/>
      <c r="B85" s="16" t="n"/>
      <c r="C85" s="14" t="n"/>
    </row>
    <row r="86">
      <c r="A86" s="5" t="n"/>
      <c r="B86" s="16" t="n"/>
      <c r="C86" s="14" t="n"/>
    </row>
    <row r="87">
      <c r="A87" s="5" t="n"/>
      <c r="B87" s="16" t="n"/>
      <c r="C87" s="14" t="n"/>
    </row>
    <row r="88">
      <c r="A88" s="5" t="n"/>
      <c r="B88" s="16" t="n"/>
      <c r="C88" s="14" t="n"/>
    </row>
    <row r="89">
      <c r="A89" s="5" t="n"/>
      <c r="B89" s="16" t="n"/>
      <c r="C89" s="14" t="n"/>
    </row>
    <row r="90">
      <c r="A90" s="5" t="n"/>
      <c r="B90" s="16" t="n"/>
      <c r="C90" s="14" t="n"/>
    </row>
    <row r="91">
      <c r="A91" s="5" t="n"/>
      <c r="B91" s="16" t="n"/>
      <c r="C91" s="14" t="n"/>
    </row>
    <row r="92">
      <c r="A92" s="5" t="n"/>
      <c r="B92" s="16" t="n"/>
      <c r="C92" s="14" t="n"/>
    </row>
    <row r="93">
      <c r="A93" s="5" t="n"/>
      <c r="B93" s="16" t="n"/>
      <c r="C93" s="14" t="n"/>
    </row>
    <row r="94">
      <c r="A94" s="5" t="n"/>
      <c r="B94" s="16" t="n"/>
      <c r="C94" s="14" t="n"/>
    </row>
    <row r="95">
      <c r="A95" s="5" t="n"/>
      <c r="B95" s="16" t="n"/>
      <c r="C95" s="14" t="n"/>
    </row>
    <row r="96">
      <c r="A96" s="5" t="n"/>
      <c r="B96" s="16" t="n"/>
      <c r="C96" s="14" t="n"/>
    </row>
    <row r="97">
      <c r="A97" s="5" t="n"/>
      <c r="B97" s="16" t="n"/>
      <c r="C97" s="14" t="n"/>
    </row>
    <row r="98">
      <c r="A98" s="5" t="n"/>
      <c r="B98" s="16" t="n"/>
      <c r="C98" s="14" t="n"/>
    </row>
    <row r="99">
      <c r="A99" s="5" t="n"/>
      <c r="B99" s="16" t="n"/>
      <c r="C99" s="14" t="n"/>
    </row>
    <row r="100">
      <c r="A100" s="5" t="n"/>
      <c r="B100" s="16" t="n"/>
      <c r="C100" s="14" t="n"/>
    </row>
    <row r="101">
      <c r="A101" s="5" t="n"/>
      <c r="B101" s="16" t="n"/>
      <c r="C101" s="14" t="n"/>
    </row>
    <row r="102">
      <c r="A102" s="5" t="n"/>
      <c r="B102" s="16" t="n"/>
      <c r="C102" s="14" t="n"/>
    </row>
    <row r="103">
      <c r="A103" s="5" t="n"/>
      <c r="B103" s="16" t="n"/>
      <c r="C103" s="14" t="n"/>
    </row>
    <row r="104">
      <c r="A104" s="5" t="n"/>
      <c r="B104" s="16" t="n"/>
      <c r="C104" s="14" t="n"/>
    </row>
    <row r="105">
      <c r="A105" s="5" t="n"/>
      <c r="B105" s="16" t="n"/>
      <c r="C105" s="14" t="n"/>
    </row>
    <row r="106">
      <c r="A106" s="5" t="n"/>
      <c r="B106" s="16" t="n"/>
      <c r="C106" s="14" t="n"/>
    </row>
    <row r="107">
      <c r="A107" s="5" t="n"/>
      <c r="B107" s="16" t="n"/>
      <c r="C107" s="14" t="n"/>
    </row>
    <row r="108">
      <c r="A108" s="5" t="n"/>
      <c r="B108" s="16" t="n"/>
      <c r="C108" s="14" t="n"/>
    </row>
    <row r="109">
      <c r="A109" s="5" t="n"/>
      <c r="B109" s="16" t="n"/>
      <c r="C109" s="14" t="n"/>
    </row>
    <row r="110">
      <c r="A110" s="5" t="n"/>
      <c r="B110" s="16" t="n"/>
      <c r="C110" s="14" t="n"/>
    </row>
    <row r="111">
      <c r="A111" s="5" t="n"/>
      <c r="B111" s="16" t="n"/>
      <c r="C111" s="14" t="n"/>
    </row>
    <row r="112">
      <c r="A112" s="5" t="n"/>
      <c r="B112" s="16" t="n"/>
      <c r="C112" s="14" t="n"/>
    </row>
    <row r="113">
      <c r="A113" s="5" t="n"/>
      <c r="B113" s="16" t="n"/>
      <c r="C113" s="14" t="n"/>
    </row>
    <row r="114">
      <c r="A114" s="5" t="n"/>
      <c r="B114" s="16" t="n"/>
      <c r="C114" s="14" t="n"/>
    </row>
    <row r="115">
      <c r="A115" s="5" t="n"/>
      <c r="B115" s="16" t="n"/>
      <c r="C115" s="14" t="n"/>
    </row>
    <row r="116">
      <c r="A116" s="5" t="n"/>
      <c r="B116" s="16" t="n"/>
      <c r="C116" s="14" t="n"/>
    </row>
    <row r="117">
      <c r="A117" s="5" t="n"/>
      <c r="B117" s="16" t="n"/>
      <c r="C117" s="14" t="n"/>
    </row>
    <row r="118">
      <c r="A118" s="5" t="n"/>
      <c r="B118" s="16" t="n"/>
      <c r="C118" s="14" t="n"/>
    </row>
    <row r="119">
      <c r="A119" s="5" t="n"/>
      <c r="B119" s="16" t="n"/>
      <c r="C119" s="14" t="n"/>
    </row>
    <row r="120">
      <c r="A120" s="5" t="n"/>
      <c r="B120" s="16" t="n"/>
      <c r="C120" s="14" t="n"/>
    </row>
    <row r="121">
      <c r="A121" s="5" t="n"/>
      <c r="B121" s="16" t="n"/>
      <c r="C121" s="14" t="n"/>
    </row>
    <row r="122">
      <c r="A122" s="5" t="n"/>
      <c r="B122" s="16" t="n"/>
      <c r="C122" s="14" t="n"/>
    </row>
    <row r="123">
      <c r="A123" s="5" t="n"/>
      <c r="B123" s="16" t="n"/>
      <c r="C123" s="14" t="n"/>
    </row>
    <row r="124">
      <c r="A124" s="5" t="n"/>
      <c r="B124" s="16" t="n"/>
      <c r="C124" s="14" t="n"/>
    </row>
    <row r="125">
      <c r="A125" s="5" t="n"/>
      <c r="B125" s="16" t="n"/>
      <c r="C125" s="14" t="n"/>
    </row>
    <row r="126">
      <c r="A126" s="5" t="n"/>
      <c r="B126" s="16" t="n"/>
      <c r="C126" s="14" t="n"/>
    </row>
    <row r="127">
      <c r="A127" s="5" t="n"/>
      <c r="B127" s="16" t="n"/>
      <c r="C127" s="14" t="n"/>
    </row>
    <row r="128">
      <c r="A128" s="5" t="n"/>
      <c r="B128" s="16" t="n"/>
      <c r="C128" s="14" t="n"/>
    </row>
    <row r="129">
      <c r="A129" s="5" t="n"/>
      <c r="B129" s="16" t="n"/>
      <c r="C129" s="14" t="n"/>
    </row>
    <row r="130">
      <c r="A130" s="5" t="n"/>
      <c r="B130" s="16" t="n"/>
      <c r="C130" s="14" t="n"/>
    </row>
    <row r="131">
      <c r="A131" s="5" t="n"/>
      <c r="B131" s="16" t="n"/>
      <c r="C131" s="14" t="n"/>
    </row>
    <row r="132">
      <c r="A132" s="5" t="n"/>
      <c r="B132" s="16" t="n"/>
      <c r="C132" s="14" t="n"/>
    </row>
    <row r="133">
      <c r="A133" s="5" t="n"/>
      <c r="B133" s="16" t="n"/>
      <c r="C133" s="14" t="n"/>
    </row>
    <row r="134">
      <c r="A134" s="5" t="n"/>
      <c r="B134" s="16" t="n"/>
      <c r="C134" s="14" t="n"/>
    </row>
    <row r="135">
      <c r="A135" s="5" t="n"/>
      <c r="B135" s="16" t="n"/>
      <c r="C135" s="14" t="n"/>
    </row>
    <row r="136">
      <c r="A136" s="5" t="n"/>
      <c r="B136" s="16" t="n"/>
      <c r="C136" s="14" t="n"/>
    </row>
    <row r="137">
      <c r="A137" s="5" t="n"/>
      <c r="B137" s="16" t="n"/>
      <c r="C137" s="14" t="n"/>
    </row>
    <row r="138">
      <c r="A138" s="5" t="n"/>
      <c r="B138" s="16" t="n"/>
      <c r="C138" s="14" t="n"/>
    </row>
    <row r="139">
      <c r="A139" s="5" t="n"/>
      <c r="B139" s="16" t="n"/>
      <c r="C139" s="14" t="n"/>
    </row>
    <row r="140">
      <c r="A140" s="5" t="n"/>
      <c r="B140" s="16" t="n"/>
      <c r="C140" s="14" t="n"/>
    </row>
    <row r="141">
      <c r="A141" s="5" t="n"/>
      <c r="B141" s="16" t="n"/>
      <c r="C141" s="14" t="n"/>
    </row>
    <row r="142">
      <c r="A142" s="5" t="n"/>
      <c r="B142" s="16" t="n"/>
      <c r="C142" s="14" t="n"/>
    </row>
    <row r="143">
      <c r="A143" s="5" t="n"/>
      <c r="B143" s="16" t="n"/>
      <c r="C143" s="14" t="n"/>
    </row>
    <row r="144">
      <c r="A144" s="5" t="n"/>
      <c r="B144" s="16" t="n"/>
      <c r="C144" s="14" t="n"/>
    </row>
    <row r="145">
      <c r="A145" s="5" t="n"/>
      <c r="B145" s="16" t="n"/>
      <c r="C145" s="14" t="n"/>
    </row>
    <row r="146">
      <c r="A146" s="5" t="n"/>
      <c r="B146" s="16" t="n"/>
      <c r="C146" s="14" t="n"/>
    </row>
    <row r="147">
      <c r="A147" s="5" t="n"/>
      <c r="B147" s="16" t="n"/>
      <c r="C147" s="14" t="n"/>
    </row>
    <row r="148">
      <c r="A148" s="5" t="n"/>
      <c r="B148" s="16" t="n"/>
      <c r="C148" s="14" t="n"/>
    </row>
    <row r="149">
      <c r="A149" s="5" t="n"/>
      <c r="B149" s="16" t="n"/>
      <c r="C149" s="14" t="n"/>
    </row>
    <row r="150">
      <c r="A150" s="5" t="n"/>
      <c r="B150" s="16" t="n"/>
      <c r="C150" s="14" t="n"/>
    </row>
    <row r="151">
      <c r="A151" s="5" t="n"/>
      <c r="B151" s="16" t="n"/>
      <c r="C151" s="14" t="n"/>
    </row>
    <row r="152">
      <c r="A152" s="5" t="n"/>
      <c r="B152" s="16" t="n"/>
      <c r="C152" s="14" t="n"/>
    </row>
    <row r="153">
      <c r="A153" s="5" t="n"/>
      <c r="B153" s="16" t="n"/>
      <c r="C153" s="14" t="n"/>
    </row>
    <row r="154">
      <c r="A154" s="5" t="n"/>
      <c r="B154" s="16" t="n"/>
      <c r="C154" s="14" t="n"/>
    </row>
    <row r="155">
      <c r="A155" s="5" t="n"/>
      <c r="B155" s="16" t="n"/>
      <c r="C155" s="14" t="n"/>
    </row>
    <row r="156">
      <c r="A156" s="5" t="n"/>
      <c r="B156" s="16" t="n"/>
      <c r="C156" s="14" t="n"/>
    </row>
    <row r="157">
      <c r="A157" s="5" t="n"/>
      <c r="B157" s="16" t="n"/>
      <c r="C157" s="14" t="n"/>
    </row>
    <row r="158">
      <c r="A158" s="5" t="n"/>
      <c r="B158" s="16" t="n"/>
      <c r="C158" s="14" t="n"/>
    </row>
    <row r="159">
      <c r="A159" s="5" t="n"/>
      <c r="B159" s="16" t="n"/>
      <c r="C159" s="14" t="n"/>
    </row>
    <row r="160">
      <c r="A160" s="5" t="n"/>
      <c r="B160" s="16" t="n"/>
      <c r="C160" s="14" t="n"/>
    </row>
    <row r="161">
      <c r="A161" s="5" t="n"/>
      <c r="B161" s="16" t="n"/>
      <c r="C161" s="14" t="n"/>
    </row>
    <row r="162">
      <c r="A162" s="5" t="n"/>
      <c r="B162" s="16" t="n"/>
      <c r="C162" s="14" t="n"/>
    </row>
    <row r="163">
      <c r="A163" s="5" t="n"/>
      <c r="B163" s="16" t="n"/>
      <c r="C163" s="14" t="n"/>
    </row>
    <row r="164">
      <c r="A164" s="5" t="n"/>
      <c r="B164" s="16" t="n"/>
      <c r="C164" s="14" t="n"/>
    </row>
    <row r="165">
      <c r="A165" s="5" t="n"/>
      <c r="B165" s="16" t="n"/>
      <c r="C165" s="14" t="n"/>
    </row>
    <row r="166">
      <c r="A166" s="5" t="n"/>
      <c r="B166" s="16" t="n"/>
      <c r="C166" s="14" t="n"/>
    </row>
    <row r="167">
      <c r="A167" s="5" t="n"/>
      <c r="B167" s="16" t="n"/>
      <c r="C167" s="14" t="n"/>
    </row>
    <row r="168">
      <c r="A168" s="5" t="n"/>
      <c r="B168" s="16" t="n"/>
      <c r="C168" s="14" t="n"/>
    </row>
    <row r="169">
      <c r="A169" s="5" t="n"/>
      <c r="B169" s="16" t="n"/>
      <c r="C169" s="14" t="n"/>
    </row>
    <row r="170">
      <c r="A170" s="5" t="n"/>
      <c r="B170" s="16" t="n"/>
      <c r="C170" s="14" t="n"/>
    </row>
    <row r="171">
      <c r="A171" s="5" t="n"/>
      <c r="B171" s="16" t="n"/>
      <c r="C171" s="14" t="n"/>
    </row>
    <row r="172">
      <c r="A172" s="5" t="n"/>
      <c r="B172" s="16" t="n"/>
      <c r="C172" s="14" t="n"/>
    </row>
    <row r="173">
      <c r="A173" s="5" t="n"/>
      <c r="B173" s="16" t="n"/>
      <c r="C173" s="14" t="n"/>
    </row>
    <row r="174">
      <c r="A174" s="5" t="n"/>
      <c r="B174" s="16" t="n"/>
      <c r="C174" s="14" t="n"/>
    </row>
    <row r="175">
      <c r="A175" s="5" t="n"/>
      <c r="B175" s="16" t="n"/>
      <c r="C175" s="14" t="n"/>
    </row>
    <row r="176">
      <c r="A176" s="5" t="n"/>
      <c r="B176" s="16" t="n"/>
      <c r="C176" s="14" t="n"/>
    </row>
    <row r="177">
      <c r="A177" s="5" t="n"/>
      <c r="B177" s="16" t="n"/>
      <c r="C177" s="14" t="n"/>
    </row>
    <row r="178">
      <c r="A178" s="5" t="n"/>
      <c r="B178" s="16" t="n"/>
      <c r="C178" s="14" t="n"/>
    </row>
    <row r="179">
      <c r="A179" s="5" t="n"/>
      <c r="B179" s="16" t="n"/>
      <c r="C179" s="14" t="n"/>
    </row>
    <row r="180">
      <c r="A180" s="5" t="n"/>
      <c r="B180" s="16" t="n"/>
      <c r="C180" s="14" t="n"/>
    </row>
    <row r="181">
      <c r="A181" s="5" t="n"/>
      <c r="B181" s="16" t="n"/>
      <c r="C181" s="14" t="n"/>
    </row>
    <row r="182">
      <c r="A182" s="5" t="n"/>
      <c r="B182" s="16" t="n"/>
      <c r="C182" s="14" t="n"/>
    </row>
    <row r="183">
      <c r="A183" s="5" t="n"/>
      <c r="B183" s="16" t="n"/>
      <c r="C183" s="14" t="n"/>
    </row>
    <row r="184">
      <c r="A184" s="5" t="n"/>
      <c r="B184" s="16" t="n"/>
      <c r="C184" s="14" t="n"/>
    </row>
    <row r="185">
      <c r="A185" s="5" t="n"/>
      <c r="B185" s="16" t="n"/>
      <c r="C185" s="14" t="n"/>
    </row>
    <row r="186">
      <c r="A186" s="5" t="n"/>
      <c r="B186" s="16" t="n"/>
      <c r="C186" s="14" t="n"/>
    </row>
    <row r="187">
      <c r="A187" s="5" t="n"/>
      <c r="B187" s="16" t="n"/>
      <c r="C187" s="14" t="n"/>
    </row>
    <row r="188">
      <c r="A188" s="5" t="n"/>
      <c r="B188" s="16" t="n"/>
      <c r="C188" s="14" t="n"/>
    </row>
    <row r="189">
      <c r="A189" s="5" t="n"/>
      <c r="B189" s="16" t="n"/>
      <c r="C189" s="14" t="n"/>
    </row>
    <row r="190">
      <c r="A190" s="5" t="n"/>
      <c r="B190" s="16" t="n"/>
      <c r="C190" s="14" t="n"/>
    </row>
    <row r="191">
      <c r="A191" s="5" t="n"/>
      <c r="B191" s="16" t="n"/>
      <c r="C191" s="14" t="n"/>
    </row>
    <row r="192">
      <c r="A192" s="5" t="n"/>
      <c r="B192" s="16" t="n"/>
      <c r="C192" s="14" t="n"/>
    </row>
    <row r="193">
      <c r="A193" s="5" t="n"/>
      <c r="B193" s="16" t="n"/>
      <c r="C193" s="14" t="n"/>
    </row>
    <row r="194">
      <c r="A194" s="5" t="n"/>
      <c r="B194" s="16" t="n"/>
      <c r="C194" s="14" t="n"/>
    </row>
    <row r="195">
      <c r="A195" s="5" t="n"/>
      <c r="B195" s="16" t="n"/>
      <c r="C195" s="14" t="n"/>
    </row>
    <row r="196">
      <c r="A196" s="5" t="n"/>
      <c r="B196" s="16" t="n"/>
      <c r="C196" s="14" t="n"/>
    </row>
    <row r="197">
      <c r="A197" s="5" t="n"/>
      <c r="B197" s="16" t="n"/>
      <c r="C197" s="14" t="n"/>
    </row>
    <row r="198">
      <c r="A198" s="5" t="n"/>
      <c r="B198" s="16" t="n"/>
      <c r="C198" s="14" t="n"/>
    </row>
    <row r="199">
      <c r="A199" s="5" t="n"/>
      <c r="B199" s="16" t="n"/>
      <c r="C199" s="14" t="n"/>
    </row>
    <row r="200">
      <c r="A200" s="5" t="n"/>
      <c r="B200" s="16" t="n"/>
      <c r="C200" s="14" t="n"/>
    </row>
    <row r="201">
      <c r="A201" s="5" t="n"/>
      <c r="B201" s="16" t="n"/>
      <c r="C201" s="14" t="n"/>
    </row>
    <row r="202">
      <c r="A202" s="5" t="n"/>
      <c r="B202" s="16" t="n"/>
      <c r="C202" s="14" t="n"/>
    </row>
    <row r="203">
      <c r="A203" s="5" t="n"/>
      <c r="B203" s="16" t="n"/>
      <c r="C203" s="14" t="n"/>
    </row>
    <row r="204">
      <c r="A204" s="5" t="n"/>
      <c r="B204" s="16" t="n"/>
      <c r="C204" s="14" t="n"/>
    </row>
    <row r="205">
      <c r="A205" s="5" t="n"/>
      <c r="B205" s="16" t="n"/>
      <c r="C205" s="14" t="n"/>
    </row>
  </sheetData>
  <mergeCells count="2">
    <mergeCell ref="A1:C1"/>
    <mergeCell ref="A2:C2"/>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Q5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0" customWidth="1" min="1" max="1"/>
    <col width="20" customWidth="1" min="2" max="2"/>
    <col width="15" customWidth="1" min="3" max="3"/>
    <col width="13" customWidth="1" min="4" max="4"/>
    <col width="11" customWidth="1" min="5" max="5"/>
    <col width="13" customWidth="1" min="6" max="6"/>
    <col width="11" customWidth="1" min="7" max="7"/>
    <col width="14" customWidth="1" min="8" max="8"/>
    <col width="14" customWidth="1" min="9" max="9"/>
    <col width="13" customWidth="1" min="10" max="10"/>
    <col width="13" customWidth="1" min="11" max="11"/>
    <col width="11" customWidth="1" min="12" max="12"/>
    <col width="13" customWidth="1" min="13" max="13"/>
    <col width="11" customWidth="1" min="14" max="14"/>
    <col width="11" customWidth="1" min="15" max="15"/>
    <col width="11" customWidth="1" min="16" max="16"/>
    <col width="11" customWidth="1" min="17" max="17"/>
  </cols>
  <sheetData>
    <row r="1" ht="26" customHeight="1">
      <c r="A1" s="10" t="inlineStr">
        <is>
          <t>شيت اشتراكات الجيم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كود العضو</t>
        </is>
      </c>
      <c r="B5" s="15" t="inlineStr">
        <is>
          <t>الاسم</t>
        </is>
      </c>
      <c r="C5" s="15" t="inlineStr">
        <is>
          <t>الجوال</t>
        </is>
      </c>
      <c r="D5" s="15" t="inlineStr">
        <is>
          <t>تاريخ الانضمام</t>
        </is>
      </c>
      <c r="E5" s="15" t="inlineStr">
        <is>
          <t>عدد الاشتراكات</t>
        </is>
      </c>
      <c r="F5" s="15" t="inlineStr">
        <is>
          <t>تاريخ انتهاء الاشتراك</t>
        </is>
      </c>
      <c r="G5" s="15" t="inlineStr">
        <is>
          <t>أيام حتى الانتهاء</t>
        </is>
      </c>
      <c r="H5" s="15" t="inlineStr">
        <is>
          <t>الحالة</t>
        </is>
      </c>
      <c r="I5" s="15" t="inlineStr">
        <is>
          <t>قيمة الاشتراكات</t>
        </is>
      </c>
      <c r="J5" s="15" t="inlineStr">
        <is>
          <t>المدفوع</t>
        </is>
      </c>
      <c r="K5" s="15" t="inlineStr">
        <is>
          <t>المتبقي</t>
        </is>
      </c>
      <c r="L5" s="15" t="inlineStr">
        <is>
          <t>زيارات آخر 30 يومًا</t>
        </is>
      </c>
      <c r="M5" s="15" t="inlineStr">
        <is>
          <t>آخر حضور</t>
        </is>
      </c>
      <c r="N5" s="15" t="inlineStr">
        <is>
          <t>أيام منذ آخر حضور</t>
        </is>
      </c>
      <c r="O5" s="15" t="inlineStr">
        <is>
          <t>النشاط</t>
        </is>
      </c>
      <c r="P5" s="15" t="inlineStr">
        <is>
          <t>مفتاح التجديد</t>
        </is>
      </c>
      <c r="Q5" s="15" t="inlineStr">
        <is>
          <t>ترتيب التجديد</t>
        </is>
      </c>
    </row>
    <row r="6">
      <c r="A6" s="5" t="inlineStr">
        <is>
          <t>G01</t>
        </is>
      </c>
      <c r="B6" s="5" t="inlineStr">
        <is>
          <t>أحمد علي</t>
        </is>
      </c>
      <c r="C6" s="17" t="inlineStr">
        <is>
          <t>01010000001</t>
        </is>
      </c>
      <c r="D6" s="13" t="n">
        <v>46027</v>
      </c>
      <c r="E6" s="18">
        <f>IF(A6&amp;""="","",COUNTIFS('الاشتراكات'!$B$6:$B$1005,A6&amp;""))</f>
        <v/>
      </c>
      <c r="F6" s="19">
        <f>IF(A6&amp;""="","",IFERROR(SUMIFS('الاشتراكات'!$I$6:$I$1005,'الاشتراكات'!$B$6:$B$1005,A6&amp;"",'الاشتراكات'!$J$6:$J$1005,1)/COUNTIFS('الاشتراكات'!$B$6:$B$1005,A6&amp;"",'الاشتراكات'!$J$6:$J$1005,1),""))</f>
        <v/>
      </c>
      <c r="G6" s="18">
        <f>IF(F6="","",F6-'الإعدادات'!$B$4)</f>
        <v/>
      </c>
      <c r="H6" s="6">
        <f>IF(A6&amp;""="","",IF(F6="","بدون اشتراك",IF(G6&lt;0,"منتهي",IF(G6&lt;='الإعدادات'!$B$5,"ينتهي قريبًا","ساري"))))</f>
        <v/>
      </c>
      <c r="I6" s="20">
        <f>IF(A6&amp;""="","",SUMIFS('الاشتراكات'!$G$6:$G$1005,'الاشتراكات'!$B$6:$B$1005,A6&amp;""))</f>
        <v/>
      </c>
      <c r="J6" s="20">
        <f>IF(A6&amp;""="","",SUMIFS('الدفعات'!$C$6:$C$2005,'الدفعات'!$B$6:$B$2005,A6&amp;""))</f>
        <v/>
      </c>
      <c r="K6" s="20">
        <f>IF(A6&amp;""="","",ROUND(I6-J6,2))</f>
        <v/>
      </c>
      <c r="L6" s="18">
        <f>IF(A6&amp;""="","",COUNTIFS('الحضور'!$B$6:$B$2005,A6&amp;"",'الحضور'!$A$6:$A$2005,"&gt;="&amp;('الإعدادات'!$B$4-29),'الحضور'!$A$6:$A$2005,"&lt;="&amp;'الإعدادات'!$B$4))</f>
        <v/>
      </c>
      <c r="M6" s="19">
        <f>IF(A6&amp;""="","",IFERROR(SUMIFS('الحضور'!$A$6:$A$2005,'الحضور'!$B$6:$B$2005,A6&amp;"",'الحضور'!$D$6:$D$2005,1)/COUNTIFS('الحضور'!$B$6:$B$2005,A6&amp;"",'الحضور'!$D$6:$D$2005,1),""))</f>
        <v/>
      </c>
      <c r="N6" s="18">
        <f>IF(M6="","",'الإعدادات'!$B$4-M6)</f>
        <v/>
      </c>
      <c r="O6" s="6">
        <f>IF(OR(H6="ساري",H6="ينتهي قريبًا"),IF(M6="","لم يحضر",IF(N6&gt;='الإعدادات'!$B$6,"منقطع","نشط")),"")</f>
        <v/>
      </c>
      <c r="P6" s="21">
        <f>IF(OR(H6="منتهي",H6="ينتهي قريبًا"),G6,"")</f>
        <v/>
      </c>
      <c r="Q6" s="18">
        <f>IF(P6="","",COUNTIFS($P$6:$P$505,"&lt;"&amp;P6)+COUNTIFS($P$6:P6,P6))</f>
        <v/>
      </c>
    </row>
    <row r="7">
      <c r="A7" s="5" t="inlineStr">
        <is>
          <t>G02</t>
        </is>
      </c>
      <c r="B7" s="5" t="inlineStr">
        <is>
          <t>محمد سامي</t>
        </is>
      </c>
      <c r="C7" s="17" t="inlineStr">
        <is>
          <t>01010000002</t>
        </is>
      </c>
      <c r="D7" s="13" t="n">
        <v>46093</v>
      </c>
      <c r="E7" s="18">
        <f>IF(A7&amp;""="","",COUNTIFS('الاشتراكات'!$B$6:$B$1005,A7&amp;""))</f>
        <v/>
      </c>
      <c r="F7" s="19">
        <f>IF(A7&amp;""="","",IFERROR(SUMIFS('الاشتراكات'!$I$6:$I$1005,'الاشتراكات'!$B$6:$B$1005,A7&amp;"",'الاشتراكات'!$J$6:$J$1005,1)/COUNTIFS('الاشتراكات'!$B$6:$B$1005,A7&amp;"",'الاشتراكات'!$J$6:$J$1005,1),""))</f>
        <v/>
      </c>
      <c r="G7" s="18">
        <f>IF(F7="","",F7-'الإعدادات'!$B$4)</f>
        <v/>
      </c>
      <c r="H7" s="6">
        <f>IF(A7&amp;""="","",IF(F7="","بدون اشتراك",IF(G7&lt;0,"منتهي",IF(G7&lt;='الإعدادات'!$B$5,"ينتهي قريبًا","ساري"))))</f>
        <v/>
      </c>
      <c r="I7" s="20">
        <f>IF(A7&amp;""="","",SUMIFS('الاشتراكات'!$G$6:$G$1005,'الاشتراكات'!$B$6:$B$1005,A7&amp;""))</f>
        <v/>
      </c>
      <c r="J7" s="20">
        <f>IF(A7&amp;""="","",SUMIFS('الدفعات'!$C$6:$C$2005,'الدفعات'!$B$6:$B$2005,A7&amp;""))</f>
        <v/>
      </c>
      <c r="K7" s="20">
        <f>IF(A7&amp;""="","",ROUND(I7-J7,2))</f>
        <v/>
      </c>
      <c r="L7" s="18">
        <f>IF(A7&amp;""="","",COUNTIFS('الحضور'!$B$6:$B$2005,A7&amp;"",'الحضور'!$A$6:$A$2005,"&gt;="&amp;('الإعدادات'!$B$4-29),'الحضور'!$A$6:$A$2005,"&lt;="&amp;'الإعدادات'!$B$4))</f>
        <v/>
      </c>
      <c r="M7" s="19">
        <f>IF(A7&amp;""="","",IFERROR(SUMIFS('الحضور'!$A$6:$A$2005,'الحضور'!$B$6:$B$2005,A7&amp;"",'الحضور'!$D$6:$D$2005,1)/COUNTIFS('الحضور'!$B$6:$B$2005,A7&amp;"",'الحضور'!$D$6:$D$2005,1),""))</f>
        <v/>
      </c>
      <c r="N7" s="18">
        <f>IF(M7="","",'الإعدادات'!$B$4-M7)</f>
        <v/>
      </c>
      <c r="O7" s="6">
        <f>IF(OR(H7="ساري",H7="ينتهي قريبًا"),IF(M7="","لم يحضر",IF(N7&gt;='الإعدادات'!$B$6,"منقطع","نشط")),"")</f>
        <v/>
      </c>
      <c r="P7" s="21">
        <f>IF(OR(H7="منتهي",H7="ينتهي قريبًا"),G7,"")</f>
        <v/>
      </c>
      <c r="Q7" s="18">
        <f>IF(P7="","",COUNTIFS($P$6:$P$505,"&lt;"&amp;P7)+COUNTIFS($P$6:P7,P7))</f>
        <v/>
      </c>
    </row>
    <row r="8">
      <c r="A8" s="5" t="inlineStr">
        <is>
          <t>G03</t>
        </is>
      </c>
      <c r="B8" s="5" t="inlineStr">
        <is>
          <t>كريم فؤاد</t>
        </is>
      </c>
      <c r="C8" s="17" t="inlineStr">
        <is>
          <t>01010000003</t>
        </is>
      </c>
      <c r="D8" s="13" t="n">
        <v>46132</v>
      </c>
      <c r="E8" s="18">
        <f>IF(A8&amp;""="","",COUNTIFS('الاشتراكات'!$B$6:$B$1005,A8&amp;""))</f>
        <v/>
      </c>
      <c r="F8" s="19">
        <f>IF(A8&amp;""="","",IFERROR(SUMIFS('الاشتراكات'!$I$6:$I$1005,'الاشتراكات'!$B$6:$B$1005,A8&amp;"",'الاشتراكات'!$J$6:$J$1005,1)/COUNTIFS('الاشتراكات'!$B$6:$B$1005,A8&amp;"",'الاشتراكات'!$J$6:$J$1005,1),""))</f>
        <v/>
      </c>
      <c r="G8" s="18">
        <f>IF(F8="","",F8-'الإعدادات'!$B$4)</f>
        <v/>
      </c>
      <c r="H8" s="6">
        <f>IF(A8&amp;""="","",IF(F8="","بدون اشتراك",IF(G8&lt;0,"منتهي",IF(G8&lt;='الإعدادات'!$B$5,"ينتهي قريبًا","ساري"))))</f>
        <v/>
      </c>
      <c r="I8" s="20">
        <f>IF(A8&amp;""="","",SUMIFS('الاشتراكات'!$G$6:$G$1005,'الاشتراكات'!$B$6:$B$1005,A8&amp;""))</f>
        <v/>
      </c>
      <c r="J8" s="20">
        <f>IF(A8&amp;""="","",SUMIFS('الدفعات'!$C$6:$C$2005,'الدفعات'!$B$6:$B$2005,A8&amp;""))</f>
        <v/>
      </c>
      <c r="K8" s="20">
        <f>IF(A8&amp;""="","",ROUND(I8-J8,2))</f>
        <v/>
      </c>
      <c r="L8" s="18">
        <f>IF(A8&amp;""="","",COUNTIFS('الحضور'!$B$6:$B$2005,A8&amp;"",'الحضور'!$A$6:$A$2005,"&gt;="&amp;('الإعدادات'!$B$4-29),'الحضور'!$A$6:$A$2005,"&lt;="&amp;'الإعدادات'!$B$4))</f>
        <v/>
      </c>
      <c r="M8" s="19">
        <f>IF(A8&amp;""="","",IFERROR(SUMIFS('الحضور'!$A$6:$A$2005,'الحضور'!$B$6:$B$2005,A8&amp;"",'الحضور'!$D$6:$D$2005,1)/COUNTIFS('الحضور'!$B$6:$B$2005,A8&amp;"",'الحضور'!$D$6:$D$2005,1),""))</f>
        <v/>
      </c>
      <c r="N8" s="18">
        <f>IF(M8="","",'الإعدادات'!$B$4-M8)</f>
        <v/>
      </c>
      <c r="O8" s="6">
        <f>IF(OR(H8="ساري",H8="ينتهي قريبًا"),IF(M8="","لم يحضر",IF(N8&gt;='الإعدادات'!$B$6,"منقطع","نشط")),"")</f>
        <v/>
      </c>
      <c r="P8" s="21">
        <f>IF(OR(H8="منتهي",H8="ينتهي قريبًا"),G8,"")</f>
        <v/>
      </c>
      <c r="Q8" s="18">
        <f>IF(P8="","",COUNTIFS($P$6:$P$505,"&lt;"&amp;P8)+COUNTIFS($P$6:P8,P8))</f>
        <v/>
      </c>
    </row>
    <row r="9">
      <c r="A9" s="5" t="inlineStr">
        <is>
          <t>G04</t>
        </is>
      </c>
      <c r="B9" s="5" t="inlineStr">
        <is>
          <t>يوسف نبيل</t>
        </is>
      </c>
      <c r="C9" s="17" t="inlineStr">
        <is>
          <t>01010000004</t>
        </is>
      </c>
      <c r="D9" s="13" t="n">
        <v>46307</v>
      </c>
      <c r="E9" s="18">
        <f>IF(A9&amp;""="","",COUNTIFS('الاشتراكات'!$B$6:$B$1005,A9&amp;""))</f>
        <v/>
      </c>
      <c r="F9" s="19">
        <f>IF(A9&amp;""="","",IFERROR(SUMIFS('الاشتراكات'!$I$6:$I$1005,'الاشتراكات'!$B$6:$B$1005,A9&amp;"",'الاشتراكات'!$J$6:$J$1005,1)/COUNTIFS('الاشتراكات'!$B$6:$B$1005,A9&amp;"",'الاشتراكات'!$J$6:$J$1005,1),""))</f>
        <v/>
      </c>
      <c r="G9" s="18">
        <f>IF(F9="","",F9-'الإعدادات'!$B$4)</f>
        <v/>
      </c>
      <c r="H9" s="6">
        <f>IF(A9&amp;""="","",IF(F9="","بدون اشتراك",IF(G9&lt;0,"منتهي",IF(G9&lt;='الإعدادات'!$B$5,"ينتهي قريبًا","ساري"))))</f>
        <v/>
      </c>
      <c r="I9" s="20">
        <f>IF(A9&amp;""="","",SUMIFS('الاشتراكات'!$G$6:$G$1005,'الاشتراكات'!$B$6:$B$1005,A9&amp;""))</f>
        <v/>
      </c>
      <c r="J9" s="20">
        <f>IF(A9&amp;""="","",SUMIFS('الدفعات'!$C$6:$C$2005,'الدفعات'!$B$6:$B$2005,A9&amp;""))</f>
        <v/>
      </c>
      <c r="K9" s="20">
        <f>IF(A9&amp;""="","",ROUND(I9-J9,2))</f>
        <v/>
      </c>
      <c r="L9" s="18">
        <f>IF(A9&amp;""="","",COUNTIFS('الحضور'!$B$6:$B$2005,A9&amp;"",'الحضور'!$A$6:$A$2005,"&gt;="&amp;('الإعدادات'!$B$4-29),'الحضور'!$A$6:$A$2005,"&lt;="&amp;'الإعدادات'!$B$4))</f>
        <v/>
      </c>
      <c r="M9" s="19">
        <f>IF(A9&amp;""="","",IFERROR(SUMIFS('الحضور'!$A$6:$A$2005,'الحضور'!$B$6:$B$2005,A9&amp;"",'الحضور'!$D$6:$D$2005,1)/COUNTIFS('الحضور'!$B$6:$B$2005,A9&amp;"",'الحضور'!$D$6:$D$2005,1),""))</f>
        <v/>
      </c>
      <c r="N9" s="18">
        <f>IF(M9="","",'الإعدادات'!$B$4-M9)</f>
        <v/>
      </c>
      <c r="O9" s="6">
        <f>IF(OR(H9="ساري",H9="ينتهي قريبًا"),IF(M9="","لم يحضر",IF(N9&gt;='الإعدادات'!$B$6,"منقطع","نشط")),"")</f>
        <v/>
      </c>
      <c r="P9" s="21">
        <f>IF(OR(H9="منتهي",H9="ينتهي قريبًا"),G9,"")</f>
        <v/>
      </c>
      <c r="Q9" s="18">
        <f>IF(P9="","",COUNTIFS($P$6:$P$505,"&lt;"&amp;P9)+COUNTIFS($P$6:P9,P9))</f>
        <v/>
      </c>
    </row>
    <row r="10">
      <c r="A10" s="5" t="inlineStr">
        <is>
          <t>G05</t>
        </is>
      </c>
      <c r="B10" s="5" t="inlineStr">
        <is>
          <t>ليلى حسن</t>
        </is>
      </c>
      <c r="C10" s="17" t="inlineStr">
        <is>
          <t>01010000005</t>
        </is>
      </c>
      <c r="D10" s="13" t="n">
        <v>46054</v>
      </c>
      <c r="E10" s="18">
        <f>IF(A10&amp;""="","",COUNTIFS('الاشتراكات'!$B$6:$B$1005,A10&amp;""))</f>
        <v/>
      </c>
      <c r="F10" s="19">
        <f>IF(A10&amp;""="","",IFERROR(SUMIFS('الاشتراكات'!$I$6:$I$1005,'الاشتراكات'!$B$6:$B$1005,A10&amp;"",'الاشتراكات'!$J$6:$J$1005,1)/COUNTIFS('الاشتراكات'!$B$6:$B$1005,A10&amp;"",'الاشتراكات'!$J$6:$J$1005,1),""))</f>
        <v/>
      </c>
      <c r="G10" s="18">
        <f>IF(F10="","",F10-'الإعدادات'!$B$4)</f>
        <v/>
      </c>
      <c r="H10" s="6">
        <f>IF(A10&amp;""="","",IF(F10="","بدون اشتراك",IF(G10&lt;0,"منتهي",IF(G10&lt;='الإعدادات'!$B$5,"ينتهي قريبًا","ساري"))))</f>
        <v/>
      </c>
      <c r="I10" s="20">
        <f>IF(A10&amp;""="","",SUMIFS('الاشتراكات'!$G$6:$G$1005,'الاشتراكات'!$B$6:$B$1005,A10&amp;""))</f>
        <v/>
      </c>
      <c r="J10" s="20">
        <f>IF(A10&amp;""="","",SUMIFS('الدفعات'!$C$6:$C$2005,'الدفعات'!$B$6:$B$2005,A10&amp;""))</f>
        <v/>
      </c>
      <c r="K10" s="20">
        <f>IF(A10&amp;""="","",ROUND(I10-J10,2))</f>
        <v/>
      </c>
      <c r="L10" s="18">
        <f>IF(A10&amp;""="","",COUNTIFS('الحضور'!$B$6:$B$2005,A10&amp;"",'الحضور'!$A$6:$A$2005,"&gt;="&amp;('الإعدادات'!$B$4-29),'الحضور'!$A$6:$A$2005,"&lt;="&amp;'الإعدادات'!$B$4))</f>
        <v/>
      </c>
      <c r="M10" s="19">
        <f>IF(A10&amp;""="","",IFERROR(SUMIFS('الحضور'!$A$6:$A$2005,'الحضور'!$B$6:$B$2005,A10&amp;"",'الحضور'!$D$6:$D$2005,1)/COUNTIFS('الحضور'!$B$6:$B$2005,A10&amp;"",'الحضور'!$D$6:$D$2005,1),""))</f>
        <v/>
      </c>
      <c r="N10" s="18">
        <f>IF(M10="","",'الإعدادات'!$B$4-M10)</f>
        <v/>
      </c>
      <c r="O10" s="6">
        <f>IF(OR(H10="ساري",H10="ينتهي قريبًا"),IF(M10="","لم يحضر",IF(N10&gt;='الإعدادات'!$B$6,"منقطع","نشط")),"")</f>
        <v/>
      </c>
      <c r="P10" s="21">
        <f>IF(OR(H10="منتهي",H10="ينتهي قريبًا"),G10,"")</f>
        <v/>
      </c>
      <c r="Q10" s="18">
        <f>IF(P10="","",COUNTIFS($P$6:$P$505,"&lt;"&amp;P10)+COUNTIFS($P$6:P10,P10))</f>
        <v/>
      </c>
    </row>
    <row r="11">
      <c r="A11" s="5" t="inlineStr">
        <is>
          <t>G06</t>
        </is>
      </c>
      <c r="B11" s="5" t="inlineStr">
        <is>
          <t>عمر خالد</t>
        </is>
      </c>
      <c r="C11" s="17" t="inlineStr">
        <is>
          <t>01010000006</t>
        </is>
      </c>
      <c r="D11" s="13" t="n">
        <v>46320</v>
      </c>
      <c r="E11" s="18">
        <f>IF(A11&amp;""="","",COUNTIFS('الاشتراكات'!$B$6:$B$1005,A11&amp;""))</f>
        <v/>
      </c>
      <c r="F11" s="19">
        <f>IF(A11&amp;""="","",IFERROR(SUMIFS('الاشتراكات'!$I$6:$I$1005,'الاشتراكات'!$B$6:$B$1005,A11&amp;"",'الاشتراكات'!$J$6:$J$1005,1)/COUNTIFS('الاشتراكات'!$B$6:$B$1005,A11&amp;"",'الاشتراكات'!$J$6:$J$1005,1),""))</f>
        <v/>
      </c>
      <c r="G11" s="18">
        <f>IF(F11="","",F11-'الإعدادات'!$B$4)</f>
        <v/>
      </c>
      <c r="H11" s="6">
        <f>IF(A11&amp;""="","",IF(F11="","بدون اشتراك",IF(G11&lt;0,"منتهي",IF(G11&lt;='الإعدادات'!$B$5,"ينتهي قريبًا","ساري"))))</f>
        <v/>
      </c>
      <c r="I11" s="20">
        <f>IF(A11&amp;""="","",SUMIFS('الاشتراكات'!$G$6:$G$1005,'الاشتراكات'!$B$6:$B$1005,A11&amp;""))</f>
        <v/>
      </c>
      <c r="J11" s="20">
        <f>IF(A11&amp;""="","",SUMIFS('الدفعات'!$C$6:$C$2005,'الدفعات'!$B$6:$B$2005,A11&amp;""))</f>
        <v/>
      </c>
      <c r="K11" s="20">
        <f>IF(A11&amp;""="","",ROUND(I11-J11,2))</f>
        <v/>
      </c>
      <c r="L11" s="18">
        <f>IF(A11&amp;""="","",COUNTIFS('الحضور'!$B$6:$B$2005,A11&amp;"",'الحضور'!$A$6:$A$2005,"&gt;="&amp;('الإعدادات'!$B$4-29),'الحضور'!$A$6:$A$2005,"&lt;="&amp;'الإعدادات'!$B$4))</f>
        <v/>
      </c>
      <c r="M11" s="19">
        <f>IF(A11&amp;""="","",IFERROR(SUMIFS('الحضور'!$A$6:$A$2005,'الحضور'!$B$6:$B$2005,A11&amp;"",'الحضور'!$D$6:$D$2005,1)/COUNTIFS('الحضور'!$B$6:$B$2005,A11&amp;"",'الحضور'!$D$6:$D$2005,1),""))</f>
        <v/>
      </c>
      <c r="N11" s="18">
        <f>IF(M11="","",'الإعدادات'!$B$4-M11)</f>
        <v/>
      </c>
      <c r="O11" s="6">
        <f>IF(OR(H11="ساري",H11="ينتهي قريبًا"),IF(M11="","لم يحضر",IF(N11&gt;='الإعدادات'!$B$6,"منقطع","نشط")),"")</f>
        <v/>
      </c>
      <c r="P11" s="21">
        <f>IF(OR(H11="منتهي",H11="ينتهي قريبًا"),G11,"")</f>
        <v/>
      </c>
      <c r="Q11" s="18">
        <f>IF(P11="","",COUNTIFS($P$6:$P$505,"&lt;"&amp;P11)+COUNTIFS($P$6:P11,P11))</f>
        <v/>
      </c>
    </row>
    <row r="12">
      <c r="A12" s="5" t="inlineStr">
        <is>
          <t>G07</t>
        </is>
      </c>
      <c r="B12" s="5" t="inlineStr">
        <is>
          <t>هبة مصطفى</t>
        </is>
      </c>
      <c r="C12" s="17" t="inlineStr">
        <is>
          <t>01010000007</t>
        </is>
      </c>
      <c r="D12" s="13" t="n">
        <v>46157</v>
      </c>
      <c r="E12" s="18">
        <f>IF(A12&amp;""="","",COUNTIFS('الاشتراكات'!$B$6:$B$1005,A12&amp;""))</f>
        <v/>
      </c>
      <c r="F12" s="19">
        <f>IF(A12&amp;""="","",IFERROR(SUMIFS('الاشتراكات'!$I$6:$I$1005,'الاشتراكات'!$B$6:$B$1005,A12&amp;"",'الاشتراكات'!$J$6:$J$1005,1)/COUNTIFS('الاشتراكات'!$B$6:$B$1005,A12&amp;"",'الاشتراكات'!$J$6:$J$1005,1),""))</f>
        <v/>
      </c>
      <c r="G12" s="18">
        <f>IF(F12="","",F12-'الإعدادات'!$B$4)</f>
        <v/>
      </c>
      <c r="H12" s="6">
        <f>IF(A12&amp;""="","",IF(F12="","بدون اشتراك",IF(G12&lt;0,"منتهي",IF(G12&lt;='الإعدادات'!$B$5,"ينتهي قريبًا","ساري"))))</f>
        <v/>
      </c>
      <c r="I12" s="20">
        <f>IF(A12&amp;""="","",SUMIFS('الاشتراكات'!$G$6:$G$1005,'الاشتراكات'!$B$6:$B$1005,A12&amp;""))</f>
        <v/>
      </c>
      <c r="J12" s="20">
        <f>IF(A12&amp;""="","",SUMIFS('الدفعات'!$C$6:$C$2005,'الدفعات'!$B$6:$B$2005,A12&amp;""))</f>
        <v/>
      </c>
      <c r="K12" s="20">
        <f>IF(A12&amp;""="","",ROUND(I12-J12,2))</f>
        <v/>
      </c>
      <c r="L12" s="18">
        <f>IF(A12&amp;""="","",COUNTIFS('الحضور'!$B$6:$B$2005,A12&amp;"",'الحضور'!$A$6:$A$2005,"&gt;="&amp;('الإعدادات'!$B$4-29),'الحضور'!$A$6:$A$2005,"&lt;="&amp;'الإعدادات'!$B$4))</f>
        <v/>
      </c>
      <c r="M12" s="19">
        <f>IF(A12&amp;""="","",IFERROR(SUMIFS('الحضور'!$A$6:$A$2005,'الحضور'!$B$6:$B$2005,A12&amp;"",'الحضور'!$D$6:$D$2005,1)/COUNTIFS('الحضور'!$B$6:$B$2005,A12&amp;"",'الحضور'!$D$6:$D$2005,1),""))</f>
        <v/>
      </c>
      <c r="N12" s="18">
        <f>IF(M12="","",'الإعدادات'!$B$4-M12)</f>
        <v/>
      </c>
      <c r="O12" s="6">
        <f>IF(OR(H12="ساري",H12="ينتهي قريبًا"),IF(M12="","لم يحضر",IF(N12&gt;='الإعدادات'!$B$6,"منقطع","نشط")),"")</f>
        <v/>
      </c>
      <c r="P12" s="21">
        <f>IF(OR(H12="منتهي",H12="ينتهي قريبًا"),G12,"")</f>
        <v/>
      </c>
      <c r="Q12" s="18">
        <f>IF(P12="","",COUNTIFS($P$6:$P$505,"&lt;"&amp;P12)+COUNTIFS($P$6:P12,P12))</f>
        <v/>
      </c>
    </row>
    <row r="13">
      <c r="A13" s="5" t="inlineStr">
        <is>
          <t>G08</t>
        </is>
      </c>
      <c r="B13" s="5" t="inlineStr">
        <is>
          <t>تامر وليد</t>
        </is>
      </c>
      <c r="C13" s="17" t="inlineStr">
        <is>
          <t>01010000008</t>
        </is>
      </c>
      <c r="D13" s="13" t="n">
        <v>46203</v>
      </c>
      <c r="E13" s="18">
        <f>IF(A13&amp;""="","",COUNTIFS('الاشتراكات'!$B$6:$B$1005,A13&amp;""))</f>
        <v/>
      </c>
      <c r="F13" s="19">
        <f>IF(A13&amp;""="","",IFERROR(SUMIFS('الاشتراكات'!$I$6:$I$1005,'الاشتراكات'!$B$6:$B$1005,A13&amp;"",'الاشتراكات'!$J$6:$J$1005,1)/COUNTIFS('الاشتراكات'!$B$6:$B$1005,A13&amp;"",'الاشتراكات'!$J$6:$J$1005,1),""))</f>
        <v/>
      </c>
      <c r="G13" s="18">
        <f>IF(F13="","",F13-'الإعدادات'!$B$4)</f>
        <v/>
      </c>
      <c r="H13" s="6">
        <f>IF(A13&amp;""="","",IF(F13="","بدون اشتراك",IF(G13&lt;0,"منتهي",IF(G13&lt;='الإعدادات'!$B$5,"ينتهي قريبًا","ساري"))))</f>
        <v/>
      </c>
      <c r="I13" s="20">
        <f>IF(A13&amp;""="","",SUMIFS('الاشتراكات'!$G$6:$G$1005,'الاشتراكات'!$B$6:$B$1005,A13&amp;""))</f>
        <v/>
      </c>
      <c r="J13" s="20">
        <f>IF(A13&amp;""="","",SUMIFS('الدفعات'!$C$6:$C$2005,'الدفعات'!$B$6:$B$2005,A13&amp;""))</f>
        <v/>
      </c>
      <c r="K13" s="20">
        <f>IF(A13&amp;""="","",ROUND(I13-J13,2))</f>
        <v/>
      </c>
      <c r="L13" s="18">
        <f>IF(A13&amp;""="","",COUNTIFS('الحضور'!$B$6:$B$2005,A13&amp;"",'الحضور'!$A$6:$A$2005,"&gt;="&amp;('الإعدادات'!$B$4-29),'الحضور'!$A$6:$A$2005,"&lt;="&amp;'الإعدادات'!$B$4))</f>
        <v/>
      </c>
      <c r="M13" s="19">
        <f>IF(A13&amp;""="","",IFERROR(SUMIFS('الحضور'!$A$6:$A$2005,'الحضور'!$B$6:$B$2005,A13&amp;"",'الحضور'!$D$6:$D$2005,1)/COUNTIFS('الحضور'!$B$6:$B$2005,A13&amp;"",'الحضور'!$D$6:$D$2005,1),""))</f>
        <v/>
      </c>
      <c r="N13" s="18">
        <f>IF(M13="","",'الإعدادات'!$B$4-M13)</f>
        <v/>
      </c>
      <c r="O13" s="6">
        <f>IF(OR(H13="ساري",H13="ينتهي قريبًا"),IF(M13="","لم يحضر",IF(N13&gt;='الإعدادات'!$B$6,"منقطع","نشط")),"")</f>
        <v/>
      </c>
      <c r="P13" s="21">
        <f>IF(OR(H13="منتهي",H13="ينتهي قريبًا"),G13,"")</f>
        <v/>
      </c>
      <c r="Q13" s="18">
        <f>IF(P13="","",COUNTIFS($P$6:$P$505,"&lt;"&amp;P13)+COUNTIFS($P$6:P13,P13))</f>
        <v/>
      </c>
    </row>
    <row r="14">
      <c r="A14" s="5" t="inlineStr">
        <is>
          <t>G09</t>
        </is>
      </c>
      <c r="B14" s="5" t="inlineStr">
        <is>
          <t>نورا سمير</t>
        </is>
      </c>
      <c r="C14" s="17" t="inlineStr">
        <is>
          <t>01010000009</t>
        </is>
      </c>
      <c r="D14" s="13" t="n">
        <v>46326</v>
      </c>
      <c r="E14" s="18">
        <f>IF(A14&amp;""="","",COUNTIFS('الاشتراكات'!$B$6:$B$1005,A14&amp;""))</f>
        <v/>
      </c>
      <c r="F14" s="19">
        <f>IF(A14&amp;""="","",IFERROR(SUMIFS('الاشتراكات'!$I$6:$I$1005,'الاشتراكات'!$B$6:$B$1005,A14&amp;"",'الاشتراكات'!$J$6:$J$1005,1)/COUNTIFS('الاشتراكات'!$B$6:$B$1005,A14&amp;"",'الاشتراكات'!$J$6:$J$1005,1),""))</f>
        <v/>
      </c>
      <c r="G14" s="18">
        <f>IF(F14="","",F14-'الإعدادات'!$B$4)</f>
        <v/>
      </c>
      <c r="H14" s="6">
        <f>IF(A14&amp;""="","",IF(F14="","بدون اشتراك",IF(G14&lt;0,"منتهي",IF(G14&lt;='الإعدادات'!$B$5,"ينتهي قريبًا","ساري"))))</f>
        <v/>
      </c>
      <c r="I14" s="20">
        <f>IF(A14&amp;""="","",SUMIFS('الاشتراكات'!$G$6:$G$1005,'الاشتراكات'!$B$6:$B$1005,A14&amp;""))</f>
        <v/>
      </c>
      <c r="J14" s="20">
        <f>IF(A14&amp;""="","",SUMIFS('الدفعات'!$C$6:$C$2005,'الدفعات'!$B$6:$B$2005,A14&amp;""))</f>
        <v/>
      </c>
      <c r="K14" s="20">
        <f>IF(A14&amp;""="","",ROUND(I14-J14,2))</f>
        <v/>
      </c>
      <c r="L14" s="18">
        <f>IF(A14&amp;""="","",COUNTIFS('الحضور'!$B$6:$B$2005,A14&amp;"",'الحضور'!$A$6:$A$2005,"&gt;="&amp;('الإعدادات'!$B$4-29),'الحضور'!$A$6:$A$2005,"&lt;="&amp;'الإعدادات'!$B$4))</f>
        <v/>
      </c>
      <c r="M14" s="19">
        <f>IF(A14&amp;""="","",IFERROR(SUMIFS('الحضور'!$A$6:$A$2005,'الحضور'!$B$6:$B$2005,A14&amp;"",'الحضور'!$D$6:$D$2005,1)/COUNTIFS('الحضور'!$B$6:$B$2005,A14&amp;"",'الحضور'!$D$6:$D$2005,1),""))</f>
        <v/>
      </c>
      <c r="N14" s="18">
        <f>IF(M14="","",'الإعدادات'!$B$4-M14)</f>
        <v/>
      </c>
      <c r="O14" s="6">
        <f>IF(OR(H14="ساري",H14="ينتهي قريبًا"),IF(M14="","لم يحضر",IF(N14&gt;='الإعدادات'!$B$6,"منقطع","نشط")),"")</f>
        <v/>
      </c>
      <c r="P14" s="21">
        <f>IF(OR(H14="منتهي",H14="ينتهي قريبًا"),G14,"")</f>
        <v/>
      </c>
      <c r="Q14" s="18">
        <f>IF(P14="","",COUNTIFS($P$6:$P$505,"&lt;"&amp;P14)+COUNTIFS($P$6:P14,P14))</f>
        <v/>
      </c>
    </row>
    <row r="15">
      <c r="A15" s="5" t="inlineStr">
        <is>
          <t>G10</t>
        </is>
      </c>
      <c r="B15" s="5" t="inlineStr">
        <is>
          <t>باسم رضا</t>
        </is>
      </c>
      <c r="C15" s="17" t="inlineStr">
        <is>
          <t>01010000010</t>
        </is>
      </c>
      <c r="D15" s="13" t="n">
        <v>46204</v>
      </c>
      <c r="E15" s="18">
        <f>IF(A15&amp;""="","",COUNTIFS('الاشتراكات'!$B$6:$B$1005,A15&amp;""))</f>
        <v/>
      </c>
      <c r="F15" s="19">
        <f>IF(A15&amp;""="","",IFERROR(SUMIFS('الاشتراكات'!$I$6:$I$1005,'الاشتراكات'!$B$6:$B$1005,A15&amp;"",'الاشتراكات'!$J$6:$J$1005,1)/COUNTIFS('الاشتراكات'!$B$6:$B$1005,A15&amp;"",'الاشتراكات'!$J$6:$J$1005,1),""))</f>
        <v/>
      </c>
      <c r="G15" s="18">
        <f>IF(F15="","",F15-'الإعدادات'!$B$4)</f>
        <v/>
      </c>
      <c r="H15" s="6">
        <f>IF(A15&amp;""="","",IF(F15="","بدون اشتراك",IF(G15&lt;0,"منتهي",IF(G15&lt;='الإعدادات'!$B$5,"ينتهي قريبًا","ساري"))))</f>
        <v/>
      </c>
      <c r="I15" s="20">
        <f>IF(A15&amp;""="","",SUMIFS('الاشتراكات'!$G$6:$G$1005,'الاشتراكات'!$B$6:$B$1005,A15&amp;""))</f>
        <v/>
      </c>
      <c r="J15" s="20">
        <f>IF(A15&amp;""="","",SUMIFS('الدفعات'!$C$6:$C$2005,'الدفعات'!$B$6:$B$2005,A15&amp;""))</f>
        <v/>
      </c>
      <c r="K15" s="20">
        <f>IF(A15&amp;""="","",ROUND(I15-J15,2))</f>
        <v/>
      </c>
      <c r="L15" s="18">
        <f>IF(A15&amp;""="","",COUNTIFS('الحضور'!$B$6:$B$2005,A15&amp;"",'الحضور'!$A$6:$A$2005,"&gt;="&amp;('الإعدادات'!$B$4-29),'الحضور'!$A$6:$A$2005,"&lt;="&amp;'الإعدادات'!$B$4))</f>
        <v/>
      </c>
      <c r="M15" s="19">
        <f>IF(A15&amp;""="","",IFERROR(SUMIFS('الحضور'!$A$6:$A$2005,'الحضور'!$B$6:$B$2005,A15&amp;"",'الحضور'!$D$6:$D$2005,1)/COUNTIFS('الحضور'!$B$6:$B$2005,A15&amp;"",'الحضور'!$D$6:$D$2005,1),""))</f>
        <v/>
      </c>
      <c r="N15" s="18">
        <f>IF(M15="","",'الإعدادات'!$B$4-M15)</f>
        <v/>
      </c>
      <c r="O15" s="6">
        <f>IF(OR(H15="ساري",H15="ينتهي قريبًا"),IF(M15="","لم يحضر",IF(N15&gt;='الإعدادات'!$B$6,"منقطع","نشط")),"")</f>
        <v/>
      </c>
      <c r="P15" s="21">
        <f>IF(OR(H15="منتهي",H15="ينتهي قريبًا"),G15,"")</f>
        <v/>
      </c>
      <c r="Q15" s="18">
        <f>IF(P15="","",COUNTIFS($P$6:$P$505,"&lt;"&amp;P15)+COUNTIFS($P$6:P15,P15))</f>
        <v/>
      </c>
    </row>
    <row r="16">
      <c r="A16" s="5" t="n"/>
      <c r="B16" s="5" t="n"/>
      <c r="C16" s="17" t="n"/>
      <c r="D16" s="13" t="n"/>
      <c r="E16" s="18">
        <f>IF(A16&amp;""="","",COUNTIFS('الاشتراكات'!$B$6:$B$1005,A16&amp;""))</f>
        <v/>
      </c>
      <c r="F16" s="19">
        <f>IF(A16&amp;""="","",IFERROR(SUMIFS('الاشتراكات'!$I$6:$I$1005,'الاشتراكات'!$B$6:$B$1005,A16&amp;"",'الاشتراكات'!$J$6:$J$1005,1)/COUNTIFS('الاشتراكات'!$B$6:$B$1005,A16&amp;"",'الاشتراكات'!$J$6:$J$1005,1),""))</f>
        <v/>
      </c>
      <c r="G16" s="18">
        <f>IF(F16="","",F16-'الإعدادات'!$B$4)</f>
        <v/>
      </c>
      <c r="H16" s="6">
        <f>IF(A16&amp;""="","",IF(F16="","بدون اشتراك",IF(G16&lt;0,"منتهي",IF(G16&lt;='الإعدادات'!$B$5,"ينتهي قريبًا","ساري"))))</f>
        <v/>
      </c>
      <c r="I16" s="20">
        <f>IF(A16&amp;""="","",SUMIFS('الاشتراكات'!$G$6:$G$1005,'الاشتراكات'!$B$6:$B$1005,A16&amp;""))</f>
        <v/>
      </c>
      <c r="J16" s="20">
        <f>IF(A16&amp;""="","",SUMIFS('الدفعات'!$C$6:$C$2005,'الدفعات'!$B$6:$B$2005,A16&amp;""))</f>
        <v/>
      </c>
      <c r="K16" s="20">
        <f>IF(A16&amp;""="","",ROUND(I16-J16,2))</f>
        <v/>
      </c>
      <c r="L16" s="18">
        <f>IF(A16&amp;""="","",COUNTIFS('الحضور'!$B$6:$B$2005,A16&amp;"",'الحضور'!$A$6:$A$2005,"&gt;="&amp;('الإعدادات'!$B$4-29),'الحضور'!$A$6:$A$2005,"&lt;="&amp;'الإعدادات'!$B$4))</f>
        <v/>
      </c>
      <c r="M16" s="19">
        <f>IF(A16&amp;""="","",IFERROR(SUMIFS('الحضور'!$A$6:$A$2005,'الحضور'!$B$6:$B$2005,A16&amp;"",'الحضور'!$D$6:$D$2005,1)/COUNTIFS('الحضور'!$B$6:$B$2005,A16&amp;"",'الحضور'!$D$6:$D$2005,1),""))</f>
        <v/>
      </c>
      <c r="N16" s="18">
        <f>IF(M16="","",'الإعدادات'!$B$4-M16)</f>
        <v/>
      </c>
      <c r="O16" s="6">
        <f>IF(OR(H16="ساري",H16="ينتهي قريبًا"),IF(M16="","لم يحضر",IF(N16&gt;='الإعدادات'!$B$6,"منقطع","نشط")),"")</f>
        <v/>
      </c>
      <c r="P16" s="21">
        <f>IF(OR(H16="منتهي",H16="ينتهي قريبًا"),G16,"")</f>
        <v/>
      </c>
      <c r="Q16" s="18">
        <f>IF(P16="","",COUNTIFS($P$6:$P$505,"&lt;"&amp;P16)+COUNTIFS($P$6:P16,P16))</f>
        <v/>
      </c>
    </row>
    <row r="17">
      <c r="A17" s="5" t="n"/>
      <c r="B17" s="5" t="n"/>
      <c r="C17" s="17" t="n"/>
      <c r="D17" s="13" t="n"/>
      <c r="E17" s="18">
        <f>IF(A17&amp;""="","",COUNTIFS('الاشتراكات'!$B$6:$B$1005,A17&amp;""))</f>
        <v/>
      </c>
      <c r="F17" s="19">
        <f>IF(A17&amp;""="","",IFERROR(SUMIFS('الاشتراكات'!$I$6:$I$1005,'الاشتراكات'!$B$6:$B$1005,A17&amp;"",'الاشتراكات'!$J$6:$J$1005,1)/COUNTIFS('الاشتراكات'!$B$6:$B$1005,A17&amp;"",'الاشتراكات'!$J$6:$J$1005,1),""))</f>
        <v/>
      </c>
      <c r="G17" s="18">
        <f>IF(F17="","",F17-'الإعدادات'!$B$4)</f>
        <v/>
      </c>
      <c r="H17" s="6">
        <f>IF(A17&amp;""="","",IF(F17="","بدون اشتراك",IF(G17&lt;0,"منتهي",IF(G17&lt;='الإعدادات'!$B$5,"ينتهي قريبًا","ساري"))))</f>
        <v/>
      </c>
      <c r="I17" s="20">
        <f>IF(A17&amp;""="","",SUMIFS('الاشتراكات'!$G$6:$G$1005,'الاشتراكات'!$B$6:$B$1005,A17&amp;""))</f>
        <v/>
      </c>
      <c r="J17" s="20">
        <f>IF(A17&amp;""="","",SUMIFS('الدفعات'!$C$6:$C$2005,'الدفعات'!$B$6:$B$2005,A17&amp;""))</f>
        <v/>
      </c>
      <c r="K17" s="20">
        <f>IF(A17&amp;""="","",ROUND(I17-J17,2))</f>
        <v/>
      </c>
      <c r="L17" s="18">
        <f>IF(A17&amp;""="","",COUNTIFS('الحضور'!$B$6:$B$2005,A17&amp;"",'الحضور'!$A$6:$A$2005,"&gt;="&amp;('الإعدادات'!$B$4-29),'الحضور'!$A$6:$A$2005,"&lt;="&amp;'الإعدادات'!$B$4))</f>
        <v/>
      </c>
      <c r="M17" s="19">
        <f>IF(A17&amp;""="","",IFERROR(SUMIFS('الحضور'!$A$6:$A$2005,'الحضور'!$B$6:$B$2005,A17&amp;"",'الحضور'!$D$6:$D$2005,1)/COUNTIFS('الحضور'!$B$6:$B$2005,A17&amp;"",'الحضور'!$D$6:$D$2005,1),""))</f>
        <v/>
      </c>
      <c r="N17" s="18">
        <f>IF(M17="","",'الإعدادات'!$B$4-M17)</f>
        <v/>
      </c>
      <c r="O17" s="6">
        <f>IF(OR(H17="ساري",H17="ينتهي قريبًا"),IF(M17="","لم يحضر",IF(N17&gt;='الإعدادات'!$B$6,"منقطع","نشط")),"")</f>
        <v/>
      </c>
      <c r="P17" s="21">
        <f>IF(OR(H17="منتهي",H17="ينتهي قريبًا"),G17,"")</f>
        <v/>
      </c>
      <c r="Q17" s="18">
        <f>IF(P17="","",COUNTIFS($P$6:$P$505,"&lt;"&amp;P17)+COUNTIFS($P$6:P17,P17))</f>
        <v/>
      </c>
    </row>
    <row r="18">
      <c r="A18" s="5" t="n"/>
      <c r="B18" s="5" t="n"/>
      <c r="C18" s="17" t="n"/>
      <c r="D18" s="13" t="n"/>
      <c r="E18" s="18">
        <f>IF(A18&amp;""="","",COUNTIFS('الاشتراكات'!$B$6:$B$1005,A18&amp;""))</f>
        <v/>
      </c>
      <c r="F18" s="19">
        <f>IF(A18&amp;""="","",IFERROR(SUMIFS('الاشتراكات'!$I$6:$I$1005,'الاشتراكات'!$B$6:$B$1005,A18&amp;"",'الاشتراكات'!$J$6:$J$1005,1)/COUNTIFS('الاشتراكات'!$B$6:$B$1005,A18&amp;"",'الاشتراكات'!$J$6:$J$1005,1),""))</f>
        <v/>
      </c>
      <c r="G18" s="18">
        <f>IF(F18="","",F18-'الإعدادات'!$B$4)</f>
        <v/>
      </c>
      <c r="H18" s="6">
        <f>IF(A18&amp;""="","",IF(F18="","بدون اشتراك",IF(G18&lt;0,"منتهي",IF(G18&lt;='الإعدادات'!$B$5,"ينتهي قريبًا","ساري"))))</f>
        <v/>
      </c>
      <c r="I18" s="20">
        <f>IF(A18&amp;""="","",SUMIFS('الاشتراكات'!$G$6:$G$1005,'الاشتراكات'!$B$6:$B$1005,A18&amp;""))</f>
        <v/>
      </c>
      <c r="J18" s="20">
        <f>IF(A18&amp;""="","",SUMIFS('الدفعات'!$C$6:$C$2005,'الدفعات'!$B$6:$B$2005,A18&amp;""))</f>
        <v/>
      </c>
      <c r="K18" s="20">
        <f>IF(A18&amp;""="","",ROUND(I18-J18,2))</f>
        <v/>
      </c>
      <c r="L18" s="18">
        <f>IF(A18&amp;""="","",COUNTIFS('الحضور'!$B$6:$B$2005,A18&amp;"",'الحضور'!$A$6:$A$2005,"&gt;="&amp;('الإعدادات'!$B$4-29),'الحضور'!$A$6:$A$2005,"&lt;="&amp;'الإعدادات'!$B$4))</f>
        <v/>
      </c>
      <c r="M18" s="19">
        <f>IF(A18&amp;""="","",IFERROR(SUMIFS('الحضور'!$A$6:$A$2005,'الحضور'!$B$6:$B$2005,A18&amp;"",'الحضور'!$D$6:$D$2005,1)/COUNTIFS('الحضور'!$B$6:$B$2005,A18&amp;"",'الحضور'!$D$6:$D$2005,1),""))</f>
        <v/>
      </c>
      <c r="N18" s="18">
        <f>IF(M18="","",'الإعدادات'!$B$4-M18)</f>
        <v/>
      </c>
      <c r="O18" s="6">
        <f>IF(OR(H18="ساري",H18="ينتهي قريبًا"),IF(M18="","لم يحضر",IF(N18&gt;='الإعدادات'!$B$6,"منقطع","نشط")),"")</f>
        <v/>
      </c>
      <c r="P18" s="21">
        <f>IF(OR(H18="منتهي",H18="ينتهي قريبًا"),G18,"")</f>
        <v/>
      </c>
      <c r="Q18" s="18">
        <f>IF(P18="","",COUNTIFS($P$6:$P$505,"&lt;"&amp;P18)+COUNTIFS($P$6:P18,P18))</f>
        <v/>
      </c>
    </row>
    <row r="19">
      <c r="A19" s="5" t="n"/>
      <c r="B19" s="5" t="n"/>
      <c r="C19" s="17" t="n"/>
      <c r="D19" s="13" t="n"/>
      <c r="E19" s="18">
        <f>IF(A19&amp;""="","",COUNTIFS('الاشتراكات'!$B$6:$B$1005,A19&amp;""))</f>
        <v/>
      </c>
      <c r="F19" s="19">
        <f>IF(A19&amp;""="","",IFERROR(SUMIFS('الاشتراكات'!$I$6:$I$1005,'الاشتراكات'!$B$6:$B$1005,A19&amp;"",'الاشتراكات'!$J$6:$J$1005,1)/COUNTIFS('الاشتراكات'!$B$6:$B$1005,A19&amp;"",'الاشتراكات'!$J$6:$J$1005,1),""))</f>
        <v/>
      </c>
      <c r="G19" s="18">
        <f>IF(F19="","",F19-'الإعدادات'!$B$4)</f>
        <v/>
      </c>
      <c r="H19" s="6">
        <f>IF(A19&amp;""="","",IF(F19="","بدون اشتراك",IF(G19&lt;0,"منتهي",IF(G19&lt;='الإعدادات'!$B$5,"ينتهي قريبًا","ساري"))))</f>
        <v/>
      </c>
      <c r="I19" s="20">
        <f>IF(A19&amp;""="","",SUMIFS('الاشتراكات'!$G$6:$G$1005,'الاشتراكات'!$B$6:$B$1005,A19&amp;""))</f>
        <v/>
      </c>
      <c r="J19" s="20">
        <f>IF(A19&amp;""="","",SUMIFS('الدفعات'!$C$6:$C$2005,'الدفعات'!$B$6:$B$2005,A19&amp;""))</f>
        <v/>
      </c>
      <c r="K19" s="20">
        <f>IF(A19&amp;""="","",ROUND(I19-J19,2))</f>
        <v/>
      </c>
      <c r="L19" s="18">
        <f>IF(A19&amp;""="","",COUNTIFS('الحضور'!$B$6:$B$2005,A19&amp;"",'الحضور'!$A$6:$A$2005,"&gt;="&amp;('الإعدادات'!$B$4-29),'الحضور'!$A$6:$A$2005,"&lt;="&amp;'الإعدادات'!$B$4))</f>
        <v/>
      </c>
      <c r="M19" s="19">
        <f>IF(A19&amp;""="","",IFERROR(SUMIFS('الحضور'!$A$6:$A$2005,'الحضور'!$B$6:$B$2005,A19&amp;"",'الحضور'!$D$6:$D$2005,1)/COUNTIFS('الحضور'!$B$6:$B$2005,A19&amp;"",'الحضور'!$D$6:$D$2005,1),""))</f>
        <v/>
      </c>
      <c r="N19" s="18">
        <f>IF(M19="","",'الإعدادات'!$B$4-M19)</f>
        <v/>
      </c>
      <c r="O19" s="6">
        <f>IF(OR(H19="ساري",H19="ينتهي قريبًا"),IF(M19="","لم يحضر",IF(N19&gt;='الإعدادات'!$B$6,"منقطع","نشط")),"")</f>
        <v/>
      </c>
      <c r="P19" s="21">
        <f>IF(OR(H19="منتهي",H19="ينتهي قريبًا"),G19,"")</f>
        <v/>
      </c>
      <c r="Q19" s="18">
        <f>IF(P19="","",COUNTIFS($P$6:$P$505,"&lt;"&amp;P19)+COUNTIFS($P$6:P19,P19))</f>
        <v/>
      </c>
    </row>
    <row r="20">
      <c r="A20" s="5" t="n"/>
      <c r="B20" s="5" t="n"/>
      <c r="C20" s="17" t="n"/>
      <c r="D20" s="13" t="n"/>
      <c r="E20" s="18">
        <f>IF(A20&amp;""="","",COUNTIFS('الاشتراكات'!$B$6:$B$1005,A20&amp;""))</f>
        <v/>
      </c>
      <c r="F20" s="19">
        <f>IF(A20&amp;""="","",IFERROR(SUMIFS('الاشتراكات'!$I$6:$I$1005,'الاشتراكات'!$B$6:$B$1005,A20&amp;"",'الاشتراكات'!$J$6:$J$1005,1)/COUNTIFS('الاشتراكات'!$B$6:$B$1005,A20&amp;"",'الاشتراكات'!$J$6:$J$1005,1),""))</f>
        <v/>
      </c>
      <c r="G20" s="18">
        <f>IF(F20="","",F20-'الإعدادات'!$B$4)</f>
        <v/>
      </c>
      <c r="H20" s="6">
        <f>IF(A20&amp;""="","",IF(F20="","بدون اشتراك",IF(G20&lt;0,"منتهي",IF(G20&lt;='الإعدادات'!$B$5,"ينتهي قريبًا","ساري"))))</f>
        <v/>
      </c>
      <c r="I20" s="20">
        <f>IF(A20&amp;""="","",SUMIFS('الاشتراكات'!$G$6:$G$1005,'الاشتراكات'!$B$6:$B$1005,A20&amp;""))</f>
        <v/>
      </c>
      <c r="J20" s="20">
        <f>IF(A20&amp;""="","",SUMIFS('الدفعات'!$C$6:$C$2005,'الدفعات'!$B$6:$B$2005,A20&amp;""))</f>
        <v/>
      </c>
      <c r="K20" s="20">
        <f>IF(A20&amp;""="","",ROUND(I20-J20,2))</f>
        <v/>
      </c>
      <c r="L20" s="18">
        <f>IF(A20&amp;""="","",COUNTIFS('الحضور'!$B$6:$B$2005,A20&amp;"",'الحضور'!$A$6:$A$2005,"&gt;="&amp;('الإعدادات'!$B$4-29),'الحضور'!$A$6:$A$2005,"&lt;="&amp;'الإعدادات'!$B$4))</f>
        <v/>
      </c>
      <c r="M20" s="19">
        <f>IF(A20&amp;""="","",IFERROR(SUMIFS('الحضور'!$A$6:$A$2005,'الحضور'!$B$6:$B$2005,A20&amp;"",'الحضور'!$D$6:$D$2005,1)/COUNTIFS('الحضور'!$B$6:$B$2005,A20&amp;"",'الحضور'!$D$6:$D$2005,1),""))</f>
        <v/>
      </c>
      <c r="N20" s="18">
        <f>IF(M20="","",'الإعدادات'!$B$4-M20)</f>
        <v/>
      </c>
      <c r="O20" s="6">
        <f>IF(OR(H20="ساري",H20="ينتهي قريبًا"),IF(M20="","لم يحضر",IF(N20&gt;='الإعدادات'!$B$6,"منقطع","نشط")),"")</f>
        <v/>
      </c>
      <c r="P20" s="21">
        <f>IF(OR(H20="منتهي",H20="ينتهي قريبًا"),G20,"")</f>
        <v/>
      </c>
      <c r="Q20" s="18">
        <f>IF(P20="","",COUNTIFS($P$6:$P$505,"&lt;"&amp;P20)+COUNTIFS($P$6:P20,P20))</f>
        <v/>
      </c>
    </row>
    <row r="21">
      <c r="A21" s="5" t="n"/>
      <c r="B21" s="5" t="n"/>
      <c r="C21" s="17" t="n"/>
      <c r="D21" s="13" t="n"/>
      <c r="E21" s="18">
        <f>IF(A21&amp;""="","",COUNTIFS('الاشتراكات'!$B$6:$B$1005,A21&amp;""))</f>
        <v/>
      </c>
      <c r="F21" s="19">
        <f>IF(A21&amp;""="","",IFERROR(SUMIFS('الاشتراكات'!$I$6:$I$1005,'الاشتراكات'!$B$6:$B$1005,A21&amp;"",'الاشتراكات'!$J$6:$J$1005,1)/COUNTIFS('الاشتراكات'!$B$6:$B$1005,A21&amp;"",'الاشتراكات'!$J$6:$J$1005,1),""))</f>
        <v/>
      </c>
      <c r="G21" s="18">
        <f>IF(F21="","",F21-'الإعدادات'!$B$4)</f>
        <v/>
      </c>
      <c r="H21" s="6">
        <f>IF(A21&amp;""="","",IF(F21="","بدون اشتراك",IF(G21&lt;0,"منتهي",IF(G21&lt;='الإعدادات'!$B$5,"ينتهي قريبًا","ساري"))))</f>
        <v/>
      </c>
      <c r="I21" s="20">
        <f>IF(A21&amp;""="","",SUMIFS('الاشتراكات'!$G$6:$G$1005,'الاشتراكات'!$B$6:$B$1005,A21&amp;""))</f>
        <v/>
      </c>
      <c r="J21" s="20">
        <f>IF(A21&amp;""="","",SUMIFS('الدفعات'!$C$6:$C$2005,'الدفعات'!$B$6:$B$2005,A21&amp;""))</f>
        <v/>
      </c>
      <c r="K21" s="20">
        <f>IF(A21&amp;""="","",ROUND(I21-J21,2))</f>
        <v/>
      </c>
      <c r="L21" s="18">
        <f>IF(A21&amp;""="","",COUNTIFS('الحضور'!$B$6:$B$2005,A21&amp;"",'الحضور'!$A$6:$A$2005,"&gt;="&amp;('الإعدادات'!$B$4-29),'الحضور'!$A$6:$A$2005,"&lt;="&amp;'الإعدادات'!$B$4))</f>
        <v/>
      </c>
      <c r="M21" s="19">
        <f>IF(A21&amp;""="","",IFERROR(SUMIFS('الحضور'!$A$6:$A$2005,'الحضور'!$B$6:$B$2005,A21&amp;"",'الحضور'!$D$6:$D$2005,1)/COUNTIFS('الحضور'!$B$6:$B$2005,A21&amp;"",'الحضور'!$D$6:$D$2005,1),""))</f>
        <v/>
      </c>
      <c r="N21" s="18">
        <f>IF(M21="","",'الإعدادات'!$B$4-M21)</f>
        <v/>
      </c>
      <c r="O21" s="6">
        <f>IF(OR(H21="ساري",H21="ينتهي قريبًا"),IF(M21="","لم يحضر",IF(N21&gt;='الإعدادات'!$B$6,"منقطع","نشط")),"")</f>
        <v/>
      </c>
      <c r="P21" s="21">
        <f>IF(OR(H21="منتهي",H21="ينتهي قريبًا"),G21,"")</f>
        <v/>
      </c>
      <c r="Q21" s="18">
        <f>IF(P21="","",COUNTIFS($P$6:$P$505,"&lt;"&amp;P21)+COUNTIFS($P$6:P21,P21))</f>
        <v/>
      </c>
    </row>
    <row r="22">
      <c r="A22" s="5" t="n"/>
      <c r="B22" s="5" t="n"/>
      <c r="C22" s="17" t="n"/>
      <c r="D22" s="13" t="n"/>
      <c r="E22" s="18">
        <f>IF(A22&amp;""="","",COUNTIFS('الاشتراكات'!$B$6:$B$1005,A22&amp;""))</f>
        <v/>
      </c>
      <c r="F22" s="19">
        <f>IF(A22&amp;""="","",IFERROR(SUMIFS('الاشتراكات'!$I$6:$I$1005,'الاشتراكات'!$B$6:$B$1005,A22&amp;"",'الاشتراكات'!$J$6:$J$1005,1)/COUNTIFS('الاشتراكات'!$B$6:$B$1005,A22&amp;"",'الاشتراكات'!$J$6:$J$1005,1),""))</f>
        <v/>
      </c>
      <c r="G22" s="18">
        <f>IF(F22="","",F22-'الإعدادات'!$B$4)</f>
        <v/>
      </c>
      <c r="H22" s="6">
        <f>IF(A22&amp;""="","",IF(F22="","بدون اشتراك",IF(G22&lt;0,"منتهي",IF(G22&lt;='الإعدادات'!$B$5,"ينتهي قريبًا","ساري"))))</f>
        <v/>
      </c>
      <c r="I22" s="20">
        <f>IF(A22&amp;""="","",SUMIFS('الاشتراكات'!$G$6:$G$1005,'الاشتراكات'!$B$6:$B$1005,A22&amp;""))</f>
        <v/>
      </c>
      <c r="J22" s="20">
        <f>IF(A22&amp;""="","",SUMIFS('الدفعات'!$C$6:$C$2005,'الدفعات'!$B$6:$B$2005,A22&amp;""))</f>
        <v/>
      </c>
      <c r="K22" s="20">
        <f>IF(A22&amp;""="","",ROUND(I22-J22,2))</f>
        <v/>
      </c>
      <c r="L22" s="18">
        <f>IF(A22&amp;""="","",COUNTIFS('الحضور'!$B$6:$B$2005,A22&amp;"",'الحضور'!$A$6:$A$2005,"&gt;="&amp;('الإعدادات'!$B$4-29),'الحضور'!$A$6:$A$2005,"&lt;="&amp;'الإعدادات'!$B$4))</f>
        <v/>
      </c>
      <c r="M22" s="19">
        <f>IF(A22&amp;""="","",IFERROR(SUMIFS('الحضور'!$A$6:$A$2005,'الحضور'!$B$6:$B$2005,A22&amp;"",'الحضور'!$D$6:$D$2005,1)/COUNTIFS('الحضور'!$B$6:$B$2005,A22&amp;"",'الحضور'!$D$6:$D$2005,1),""))</f>
        <v/>
      </c>
      <c r="N22" s="18">
        <f>IF(M22="","",'الإعدادات'!$B$4-M22)</f>
        <v/>
      </c>
      <c r="O22" s="6">
        <f>IF(OR(H22="ساري",H22="ينتهي قريبًا"),IF(M22="","لم يحضر",IF(N22&gt;='الإعدادات'!$B$6,"منقطع","نشط")),"")</f>
        <v/>
      </c>
      <c r="P22" s="21">
        <f>IF(OR(H22="منتهي",H22="ينتهي قريبًا"),G22,"")</f>
        <v/>
      </c>
      <c r="Q22" s="18">
        <f>IF(P22="","",COUNTIFS($P$6:$P$505,"&lt;"&amp;P22)+COUNTIFS($P$6:P22,P22))</f>
        <v/>
      </c>
    </row>
    <row r="23">
      <c r="A23" s="5" t="n"/>
      <c r="B23" s="5" t="n"/>
      <c r="C23" s="17" t="n"/>
      <c r="D23" s="13" t="n"/>
      <c r="E23" s="18">
        <f>IF(A23&amp;""="","",COUNTIFS('الاشتراكات'!$B$6:$B$1005,A23&amp;""))</f>
        <v/>
      </c>
      <c r="F23" s="19">
        <f>IF(A23&amp;""="","",IFERROR(SUMIFS('الاشتراكات'!$I$6:$I$1005,'الاشتراكات'!$B$6:$B$1005,A23&amp;"",'الاشتراكات'!$J$6:$J$1005,1)/COUNTIFS('الاشتراكات'!$B$6:$B$1005,A23&amp;"",'الاشتراكات'!$J$6:$J$1005,1),""))</f>
        <v/>
      </c>
      <c r="G23" s="18">
        <f>IF(F23="","",F23-'الإعدادات'!$B$4)</f>
        <v/>
      </c>
      <c r="H23" s="6">
        <f>IF(A23&amp;""="","",IF(F23="","بدون اشتراك",IF(G23&lt;0,"منتهي",IF(G23&lt;='الإعدادات'!$B$5,"ينتهي قريبًا","ساري"))))</f>
        <v/>
      </c>
      <c r="I23" s="20">
        <f>IF(A23&amp;""="","",SUMIFS('الاشتراكات'!$G$6:$G$1005,'الاشتراكات'!$B$6:$B$1005,A23&amp;""))</f>
        <v/>
      </c>
      <c r="J23" s="20">
        <f>IF(A23&amp;""="","",SUMIFS('الدفعات'!$C$6:$C$2005,'الدفعات'!$B$6:$B$2005,A23&amp;""))</f>
        <v/>
      </c>
      <c r="K23" s="20">
        <f>IF(A23&amp;""="","",ROUND(I23-J23,2))</f>
        <v/>
      </c>
      <c r="L23" s="18">
        <f>IF(A23&amp;""="","",COUNTIFS('الحضور'!$B$6:$B$2005,A23&amp;"",'الحضور'!$A$6:$A$2005,"&gt;="&amp;('الإعدادات'!$B$4-29),'الحضور'!$A$6:$A$2005,"&lt;="&amp;'الإعدادات'!$B$4))</f>
        <v/>
      </c>
      <c r="M23" s="19">
        <f>IF(A23&amp;""="","",IFERROR(SUMIFS('الحضور'!$A$6:$A$2005,'الحضور'!$B$6:$B$2005,A23&amp;"",'الحضور'!$D$6:$D$2005,1)/COUNTIFS('الحضور'!$B$6:$B$2005,A23&amp;"",'الحضور'!$D$6:$D$2005,1),""))</f>
        <v/>
      </c>
      <c r="N23" s="18">
        <f>IF(M23="","",'الإعدادات'!$B$4-M23)</f>
        <v/>
      </c>
      <c r="O23" s="6">
        <f>IF(OR(H23="ساري",H23="ينتهي قريبًا"),IF(M23="","لم يحضر",IF(N23&gt;='الإعدادات'!$B$6,"منقطع","نشط")),"")</f>
        <v/>
      </c>
      <c r="P23" s="21">
        <f>IF(OR(H23="منتهي",H23="ينتهي قريبًا"),G23,"")</f>
        <v/>
      </c>
      <c r="Q23" s="18">
        <f>IF(P23="","",COUNTIFS($P$6:$P$505,"&lt;"&amp;P23)+COUNTIFS($P$6:P23,P23))</f>
        <v/>
      </c>
    </row>
    <row r="24">
      <c r="A24" s="5" t="n"/>
      <c r="B24" s="5" t="n"/>
      <c r="C24" s="17" t="n"/>
      <c r="D24" s="13" t="n"/>
      <c r="E24" s="18">
        <f>IF(A24&amp;""="","",COUNTIFS('الاشتراكات'!$B$6:$B$1005,A24&amp;""))</f>
        <v/>
      </c>
      <c r="F24" s="19">
        <f>IF(A24&amp;""="","",IFERROR(SUMIFS('الاشتراكات'!$I$6:$I$1005,'الاشتراكات'!$B$6:$B$1005,A24&amp;"",'الاشتراكات'!$J$6:$J$1005,1)/COUNTIFS('الاشتراكات'!$B$6:$B$1005,A24&amp;"",'الاشتراكات'!$J$6:$J$1005,1),""))</f>
        <v/>
      </c>
      <c r="G24" s="18">
        <f>IF(F24="","",F24-'الإعدادات'!$B$4)</f>
        <v/>
      </c>
      <c r="H24" s="6">
        <f>IF(A24&amp;""="","",IF(F24="","بدون اشتراك",IF(G24&lt;0,"منتهي",IF(G24&lt;='الإعدادات'!$B$5,"ينتهي قريبًا","ساري"))))</f>
        <v/>
      </c>
      <c r="I24" s="20">
        <f>IF(A24&amp;""="","",SUMIFS('الاشتراكات'!$G$6:$G$1005,'الاشتراكات'!$B$6:$B$1005,A24&amp;""))</f>
        <v/>
      </c>
      <c r="J24" s="20">
        <f>IF(A24&amp;""="","",SUMIFS('الدفعات'!$C$6:$C$2005,'الدفعات'!$B$6:$B$2005,A24&amp;""))</f>
        <v/>
      </c>
      <c r="K24" s="20">
        <f>IF(A24&amp;""="","",ROUND(I24-J24,2))</f>
        <v/>
      </c>
      <c r="L24" s="18">
        <f>IF(A24&amp;""="","",COUNTIFS('الحضور'!$B$6:$B$2005,A24&amp;"",'الحضور'!$A$6:$A$2005,"&gt;="&amp;('الإعدادات'!$B$4-29),'الحضور'!$A$6:$A$2005,"&lt;="&amp;'الإعدادات'!$B$4))</f>
        <v/>
      </c>
      <c r="M24" s="19">
        <f>IF(A24&amp;""="","",IFERROR(SUMIFS('الحضور'!$A$6:$A$2005,'الحضور'!$B$6:$B$2005,A24&amp;"",'الحضور'!$D$6:$D$2005,1)/COUNTIFS('الحضور'!$B$6:$B$2005,A24&amp;"",'الحضور'!$D$6:$D$2005,1),""))</f>
        <v/>
      </c>
      <c r="N24" s="18">
        <f>IF(M24="","",'الإعدادات'!$B$4-M24)</f>
        <v/>
      </c>
      <c r="O24" s="6">
        <f>IF(OR(H24="ساري",H24="ينتهي قريبًا"),IF(M24="","لم يحضر",IF(N24&gt;='الإعدادات'!$B$6,"منقطع","نشط")),"")</f>
        <v/>
      </c>
      <c r="P24" s="21">
        <f>IF(OR(H24="منتهي",H24="ينتهي قريبًا"),G24,"")</f>
        <v/>
      </c>
      <c r="Q24" s="18">
        <f>IF(P24="","",COUNTIFS($P$6:$P$505,"&lt;"&amp;P24)+COUNTIFS($P$6:P24,P24))</f>
        <v/>
      </c>
    </row>
    <row r="25">
      <c r="A25" s="5" t="n"/>
      <c r="B25" s="5" t="n"/>
      <c r="C25" s="17" t="n"/>
      <c r="D25" s="13" t="n"/>
      <c r="E25" s="18">
        <f>IF(A25&amp;""="","",COUNTIFS('الاشتراكات'!$B$6:$B$1005,A25&amp;""))</f>
        <v/>
      </c>
      <c r="F25" s="19">
        <f>IF(A25&amp;""="","",IFERROR(SUMIFS('الاشتراكات'!$I$6:$I$1005,'الاشتراكات'!$B$6:$B$1005,A25&amp;"",'الاشتراكات'!$J$6:$J$1005,1)/COUNTIFS('الاشتراكات'!$B$6:$B$1005,A25&amp;"",'الاشتراكات'!$J$6:$J$1005,1),""))</f>
        <v/>
      </c>
      <c r="G25" s="18">
        <f>IF(F25="","",F25-'الإعدادات'!$B$4)</f>
        <v/>
      </c>
      <c r="H25" s="6">
        <f>IF(A25&amp;""="","",IF(F25="","بدون اشتراك",IF(G25&lt;0,"منتهي",IF(G25&lt;='الإعدادات'!$B$5,"ينتهي قريبًا","ساري"))))</f>
        <v/>
      </c>
      <c r="I25" s="20">
        <f>IF(A25&amp;""="","",SUMIFS('الاشتراكات'!$G$6:$G$1005,'الاشتراكات'!$B$6:$B$1005,A25&amp;""))</f>
        <v/>
      </c>
      <c r="J25" s="20">
        <f>IF(A25&amp;""="","",SUMIFS('الدفعات'!$C$6:$C$2005,'الدفعات'!$B$6:$B$2005,A25&amp;""))</f>
        <v/>
      </c>
      <c r="K25" s="20">
        <f>IF(A25&amp;""="","",ROUND(I25-J25,2))</f>
        <v/>
      </c>
      <c r="L25" s="18">
        <f>IF(A25&amp;""="","",COUNTIFS('الحضور'!$B$6:$B$2005,A25&amp;"",'الحضور'!$A$6:$A$2005,"&gt;="&amp;('الإعدادات'!$B$4-29),'الحضور'!$A$6:$A$2005,"&lt;="&amp;'الإعدادات'!$B$4))</f>
        <v/>
      </c>
      <c r="M25" s="19">
        <f>IF(A25&amp;""="","",IFERROR(SUMIFS('الحضور'!$A$6:$A$2005,'الحضور'!$B$6:$B$2005,A25&amp;"",'الحضور'!$D$6:$D$2005,1)/COUNTIFS('الحضور'!$B$6:$B$2005,A25&amp;"",'الحضور'!$D$6:$D$2005,1),""))</f>
        <v/>
      </c>
      <c r="N25" s="18">
        <f>IF(M25="","",'الإعدادات'!$B$4-M25)</f>
        <v/>
      </c>
      <c r="O25" s="6">
        <f>IF(OR(H25="ساري",H25="ينتهي قريبًا"),IF(M25="","لم يحضر",IF(N25&gt;='الإعدادات'!$B$6,"منقطع","نشط")),"")</f>
        <v/>
      </c>
      <c r="P25" s="21">
        <f>IF(OR(H25="منتهي",H25="ينتهي قريبًا"),G25,"")</f>
        <v/>
      </c>
      <c r="Q25" s="18">
        <f>IF(P25="","",COUNTIFS($P$6:$P$505,"&lt;"&amp;P25)+COUNTIFS($P$6:P25,P25))</f>
        <v/>
      </c>
    </row>
    <row r="26">
      <c r="A26" s="5" t="n"/>
      <c r="B26" s="5" t="n"/>
      <c r="C26" s="17" t="n"/>
      <c r="D26" s="13" t="n"/>
      <c r="E26" s="18">
        <f>IF(A26&amp;""="","",COUNTIFS('الاشتراكات'!$B$6:$B$1005,A26&amp;""))</f>
        <v/>
      </c>
      <c r="F26" s="19">
        <f>IF(A26&amp;""="","",IFERROR(SUMIFS('الاشتراكات'!$I$6:$I$1005,'الاشتراكات'!$B$6:$B$1005,A26&amp;"",'الاشتراكات'!$J$6:$J$1005,1)/COUNTIFS('الاشتراكات'!$B$6:$B$1005,A26&amp;"",'الاشتراكات'!$J$6:$J$1005,1),""))</f>
        <v/>
      </c>
      <c r="G26" s="18">
        <f>IF(F26="","",F26-'الإعدادات'!$B$4)</f>
        <v/>
      </c>
      <c r="H26" s="6">
        <f>IF(A26&amp;""="","",IF(F26="","بدون اشتراك",IF(G26&lt;0,"منتهي",IF(G26&lt;='الإعدادات'!$B$5,"ينتهي قريبًا","ساري"))))</f>
        <v/>
      </c>
      <c r="I26" s="20">
        <f>IF(A26&amp;""="","",SUMIFS('الاشتراكات'!$G$6:$G$1005,'الاشتراكات'!$B$6:$B$1005,A26&amp;""))</f>
        <v/>
      </c>
      <c r="J26" s="20">
        <f>IF(A26&amp;""="","",SUMIFS('الدفعات'!$C$6:$C$2005,'الدفعات'!$B$6:$B$2005,A26&amp;""))</f>
        <v/>
      </c>
      <c r="K26" s="20">
        <f>IF(A26&amp;""="","",ROUND(I26-J26,2))</f>
        <v/>
      </c>
      <c r="L26" s="18">
        <f>IF(A26&amp;""="","",COUNTIFS('الحضور'!$B$6:$B$2005,A26&amp;"",'الحضور'!$A$6:$A$2005,"&gt;="&amp;('الإعدادات'!$B$4-29),'الحضور'!$A$6:$A$2005,"&lt;="&amp;'الإعدادات'!$B$4))</f>
        <v/>
      </c>
      <c r="M26" s="19">
        <f>IF(A26&amp;""="","",IFERROR(SUMIFS('الحضور'!$A$6:$A$2005,'الحضور'!$B$6:$B$2005,A26&amp;"",'الحضور'!$D$6:$D$2005,1)/COUNTIFS('الحضور'!$B$6:$B$2005,A26&amp;"",'الحضور'!$D$6:$D$2005,1),""))</f>
        <v/>
      </c>
      <c r="N26" s="18">
        <f>IF(M26="","",'الإعدادات'!$B$4-M26)</f>
        <v/>
      </c>
      <c r="O26" s="6">
        <f>IF(OR(H26="ساري",H26="ينتهي قريبًا"),IF(M26="","لم يحضر",IF(N26&gt;='الإعدادات'!$B$6,"منقطع","نشط")),"")</f>
        <v/>
      </c>
      <c r="P26" s="21">
        <f>IF(OR(H26="منتهي",H26="ينتهي قريبًا"),G26,"")</f>
        <v/>
      </c>
      <c r="Q26" s="18">
        <f>IF(P26="","",COUNTIFS($P$6:$P$505,"&lt;"&amp;P26)+COUNTIFS($P$6:P26,P26))</f>
        <v/>
      </c>
    </row>
    <row r="27">
      <c r="A27" s="5" t="n"/>
      <c r="B27" s="5" t="n"/>
      <c r="C27" s="17" t="n"/>
      <c r="D27" s="13" t="n"/>
      <c r="E27" s="18">
        <f>IF(A27&amp;""="","",COUNTIFS('الاشتراكات'!$B$6:$B$1005,A27&amp;""))</f>
        <v/>
      </c>
      <c r="F27" s="19">
        <f>IF(A27&amp;""="","",IFERROR(SUMIFS('الاشتراكات'!$I$6:$I$1005,'الاشتراكات'!$B$6:$B$1005,A27&amp;"",'الاشتراكات'!$J$6:$J$1005,1)/COUNTIFS('الاشتراكات'!$B$6:$B$1005,A27&amp;"",'الاشتراكات'!$J$6:$J$1005,1),""))</f>
        <v/>
      </c>
      <c r="G27" s="18">
        <f>IF(F27="","",F27-'الإعدادات'!$B$4)</f>
        <v/>
      </c>
      <c r="H27" s="6">
        <f>IF(A27&amp;""="","",IF(F27="","بدون اشتراك",IF(G27&lt;0,"منتهي",IF(G27&lt;='الإعدادات'!$B$5,"ينتهي قريبًا","ساري"))))</f>
        <v/>
      </c>
      <c r="I27" s="20">
        <f>IF(A27&amp;""="","",SUMIFS('الاشتراكات'!$G$6:$G$1005,'الاشتراكات'!$B$6:$B$1005,A27&amp;""))</f>
        <v/>
      </c>
      <c r="J27" s="20">
        <f>IF(A27&amp;""="","",SUMIFS('الدفعات'!$C$6:$C$2005,'الدفعات'!$B$6:$B$2005,A27&amp;""))</f>
        <v/>
      </c>
      <c r="K27" s="20">
        <f>IF(A27&amp;""="","",ROUND(I27-J27,2))</f>
        <v/>
      </c>
      <c r="L27" s="18">
        <f>IF(A27&amp;""="","",COUNTIFS('الحضور'!$B$6:$B$2005,A27&amp;"",'الحضور'!$A$6:$A$2005,"&gt;="&amp;('الإعدادات'!$B$4-29),'الحضور'!$A$6:$A$2005,"&lt;="&amp;'الإعدادات'!$B$4))</f>
        <v/>
      </c>
      <c r="M27" s="19">
        <f>IF(A27&amp;""="","",IFERROR(SUMIFS('الحضور'!$A$6:$A$2005,'الحضور'!$B$6:$B$2005,A27&amp;"",'الحضور'!$D$6:$D$2005,1)/COUNTIFS('الحضور'!$B$6:$B$2005,A27&amp;"",'الحضور'!$D$6:$D$2005,1),""))</f>
        <v/>
      </c>
      <c r="N27" s="18">
        <f>IF(M27="","",'الإعدادات'!$B$4-M27)</f>
        <v/>
      </c>
      <c r="O27" s="6">
        <f>IF(OR(H27="ساري",H27="ينتهي قريبًا"),IF(M27="","لم يحضر",IF(N27&gt;='الإعدادات'!$B$6,"منقطع","نشط")),"")</f>
        <v/>
      </c>
      <c r="P27" s="21">
        <f>IF(OR(H27="منتهي",H27="ينتهي قريبًا"),G27,"")</f>
        <v/>
      </c>
      <c r="Q27" s="18">
        <f>IF(P27="","",COUNTIFS($P$6:$P$505,"&lt;"&amp;P27)+COUNTIFS($P$6:P27,P27))</f>
        <v/>
      </c>
    </row>
    <row r="28">
      <c r="A28" s="5" t="n"/>
      <c r="B28" s="5" t="n"/>
      <c r="C28" s="17" t="n"/>
      <c r="D28" s="13" t="n"/>
      <c r="E28" s="18">
        <f>IF(A28&amp;""="","",COUNTIFS('الاشتراكات'!$B$6:$B$1005,A28&amp;""))</f>
        <v/>
      </c>
      <c r="F28" s="19">
        <f>IF(A28&amp;""="","",IFERROR(SUMIFS('الاشتراكات'!$I$6:$I$1005,'الاشتراكات'!$B$6:$B$1005,A28&amp;"",'الاشتراكات'!$J$6:$J$1005,1)/COUNTIFS('الاشتراكات'!$B$6:$B$1005,A28&amp;"",'الاشتراكات'!$J$6:$J$1005,1),""))</f>
        <v/>
      </c>
      <c r="G28" s="18">
        <f>IF(F28="","",F28-'الإعدادات'!$B$4)</f>
        <v/>
      </c>
      <c r="H28" s="6">
        <f>IF(A28&amp;""="","",IF(F28="","بدون اشتراك",IF(G28&lt;0,"منتهي",IF(G28&lt;='الإعدادات'!$B$5,"ينتهي قريبًا","ساري"))))</f>
        <v/>
      </c>
      <c r="I28" s="20">
        <f>IF(A28&amp;""="","",SUMIFS('الاشتراكات'!$G$6:$G$1005,'الاشتراكات'!$B$6:$B$1005,A28&amp;""))</f>
        <v/>
      </c>
      <c r="J28" s="20">
        <f>IF(A28&amp;""="","",SUMIFS('الدفعات'!$C$6:$C$2005,'الدفعات'!$B$6:$B$2005,A28&amp;""))</f>
        <v/>
      </c>
      <c r="K28" s="20">
        <f>IF(A28&amp;""="","",ROUND(I28-J28,2))</f>
        <v/>
      </c>
      <c r="L28" s="18">
        <f>IF(A28&amp;""="","",COUNTIFS('الحضور'!$B$6:$B$2005,A28&amp;"",'الحضور'!$A$6:$A$2005,"&gt;="&amp;('الإعدادات'!$B$4-29),'الحضور'!$A$6:$A$2005,"&lt;="&amp;'الإعدادات'!$B$4))</f>
        <v/>
      </c>
      <c r="M28" s="19">
        <f>IF(A28&amp;""="","",IFERROR(SUMIFS('الحضور'!$A$6:$A$2005,'الحضور'!$B$6:$B$2005,A28&amp;"",'الحضور'!$D$6:$D$2005,1)/COUNTIFS('الحضور'!$B$6:$B$2005,A28&amp;"",'الحضور'!$D$6:$D$2005,1),""))</f>
        <v/>
      </c>
      <c r="N28" s="18">
        <f>IF(M28="","",'الإعدادات'!$B$4-M28)</f>
        <v/>
      </c>
      <c r="O28" s="6">
        <f>IF(OR(H28="ساري",H28="ينتهي قريبًا"),IF(M28="","لم يحضر",IF(N28&gt;='الإعدادات'!$B$6,"منقطع","نشط")),"")</f>
        <v/>
      </c>
      <c r="P28" s="21">
        <f>IF(OR(H28="منتهي",H28="ينتهي قريبًا"),G28,"")</f>
        <v/>
      </c>
      <c r="Q28" s="18">
        <f>IF(P28="","",COUNTIFS($P$6:$P$505,"&lt;"&amp;P28)+COUNTIFS($P$6:P28,P28))</f>
        <v/>
      </c>
    </row>
    <row r="29">
      <c r="A29" s="5" t="n"/>
      <c r="B29" s="5" t="n"/>
      <c r="C29" s="17" t="n"/>
      <c r="D29" s="13" t="n"/>
      <c r="E29" s="18">
        <f>IF(A29&amp;""="","",COUNTIFS('الاشتراكات'!$B$6:$B$1005,A29&amp;""))</f>
        <v/>
      </c>
      <c r="F29" s="19">
        <f>IF(A29&amp;""="","",IFERROR(SUMIFS('الاشتراكات'!$I$6:$I$1005,'الاشتراكات'!$B$6:$B$1005,A29&amp;"",'الاشتراكات'!$J$6:$J$1005,1)/COUNTIFS('الاشتراكات'!$B$6:$B$1005,A29&amp;"",'الاشتراكات'!$J$6:$J$1005,1),""))</f>
        <v/>
      </c>
      <c r="G29" s="18">
        <f>IF(F29="","",F29-'الإعدادات'!$B$4)</f>
        <v/>
      </c>
      <c r="H29" s="6">
        <f>IF(A29&amp;""="","",IF(F29="","بدون اشتراك",IF(G29&lt;0,"منتهي",IF(G29&lt;='الإعدادات'!$B$5,"ينتهي قريبًا","ساري"))))</f>
        <v/>
      </c>
      <c r="I29" s="20">
        <f>IF(A29&amp;""="","",SUMIFS('الاشتراكات'!$G$6:$G$1005,'الاشتراكات'!$B$6:$B$1005,A29&amp;""))</f>
        <v/>
      </c>
      <c r="J29" s="20">
        <f>IF(A29&amp;""="","",SUMIFS('الدفعات'!$C$6:$C$2005,'الدفعات'!$B$6:$B$2005,A29&amp;""))</f>
        <v/>
      </c>
      <c r="K29" s="20">
        <f>IF(A29&amp;""="","",ROUND(I29-J29,2))</f>
        <v/>
      </c>
      <c r="L29" s="18">
        <f>IF(A29&amp;""="","",COUNTIFS('الحضور'!$B$6:$B$2005,A29&amp;"",'الحضور'!$A$6:$A$2005,"&gt;="&amp;('الإعدادات'!$B$4-29),'الحضور'!$A$6:$A$2005,"&lt;="&amp;'الإعدادات'!$B$4))</f>
        <v/>
      </c>
      <c r="M29" s="19">
        <f>IF(A29&amp;""="","",IFERROR(SUMIFS('الحضور'!$A$6:$A$2005,'الحضور'!$B$6:$B$2005,A29&amp;"",'الحضور'!$D$6:$D$2005,1)/COUNTIFS('الحضور'!$B$6:$B$2005,A29&amp;"",'الحضور'!$D$6:$D$2005,1),""))</f>
        <v/>
      </c>
      <c r="N29" s="18">
        <f>IF(M29="","",'الإعدادات'!$B$4-M29)</f>
        <v/>
      </c>
      <c r="O29" s="6">
        <f>IF(OR(H29="ساري",H29="ينتهي قريبًا"),IF(M29="","لم يحضر",IF(N29&gt;='الإعدادات'!$B$6,"منقطع","نشط")),"")</f>
        <v/>
      </c>
      <c r="P29" s="21">
        <f>IF(OR(H29="منتهي",H29="ينتهي قريبًا"),G29,"")</f>
        <v/>
      </c>
      <c r="Q29" s="18">
        <f>IF(P29="","",COUNTIFS($P$6:$P$505,"&lt;"&amp;P29)+COUNTIFS($P$6:P29,P29))</f>
        <v/>
      </c>
    </row>
    <row r="30">
      <c r="A30" s="5" t="n"/>
      <c r="B30" s="5" t="n"/>
      <c r="C30" s="17" t="n"/>
      <c r="D30" s="13" t="n"/>
      <c r="E30" s="18">
        <f>IF(A30&amp;""="","",COUNTIFS('الاشتراكات'!$B$6:$B$1005,A30&amp;""))</f>
        <v/>
      </c>
      <c r="F30" s="19">
        <f>IF(A30&amp;""="","",IFERROR(SUMIFS('الاشتراكات'!$I$6:$I$1005,'الاشتراكات'!$B$6:$B$1005,A30&amp;"",'الاشتراكات'!$J$6:$J$1005,1)/COUNTIFS('الاشتراكات'!$B$6:$B$1005,A30&amp;"",'الاشتراكات'!$J$6:$J$1005,1),""))</f>
        <v/>
      </c>
      <c r="G30" s="18">
        <f>IF(F30="","",F30-'الإعدادات'!$B$4)</f>
        <v/>
      </c>
      <c r="H30" s="6">
        <f>IF(A30&amp;""="","",IF(F30="","بدون اشتراك",IF(G30&lt;0,"منتهي",IF(G30&lt;='الإعدادات'!$B$5,"ينتهي قريبًا","ساري"))))</f>
        <v/>
      </c>
      <c r="I30" s="20">
        <f>IF(A30&amp;""="","",SUMIFS('الاشتراكات'!$G$6:$G$1005,'الاشتراكات'!$B$6:$B$1005,A30&amp;""))</f>
        <v/>
      </c>
      <c r="J30" s="20">
        <f>IF(A30&amp;""="","",SUMIFS('الدفعات'!$C$6:$C$2005,'الدفعات'!$B$6:$B$2005,A30&amp;""))</f>
        <v/>
      </c>
      <c r="K30" s="20">
        <f>IF(A30&amp;""="","",ROUND(I30-J30,2))</f>
        <v/>
      </c>
      <c r="L30" s="18">
        <f>IF(A30&amp;""="","",COUNTIFS('الحضور'!$B$6:$B$2005,A30&amp;"",'الحضور'!$A$6:$A$2005,"&gt;="&amp;('الإعدادات'!$B$4-29),'الحضور'!$A$6:$A$2005,"&lt;="&amp;'الإعدادات'!$B$4))</f>
        <v/>
      </c>
      <c r="M30" s="19">
        <f>IF(A30&amp;""="","",IFERROR(SUMIFS('الحضور'!$A$6:$A$2005,'الحضور'!$B$6:$B$2005,A30&amp;"",'الحضور'!$D$6:$D$2005,1)/COUNTIFS('الحضور'!$B$6:$B$2005,A30&amp;"",'الحضور'!$D$6:$D$2005,1),""))</f>
        <v/>
      </c>
      <c r="N30" s="18">
        <f>IF(M30="","",'الإعدادات'!$B$4-M30)</f>
        <v/>
      </c>
      <c r="O30" s="6">
        <f>IF(OR(H30="ساري",H30="ينتهي قريبًا"),IF(M30="","لم يحضر",IF(N30&gt;='الإعدادات'!$B$6,"منقطع","نشط")),"")</f>
        <v/>
      </c>
      <c r="P30" s="21">
        <f>IF(OR(H30="منتهي",H30="ينتهي قريبًا"),G30,"")</f>
        <v/>
      </c>
      <c r="Q30" s="18">
        <f>IF(P30="","",COUNTIFS($P$6:$P$505,"&lt;"&amp;P30)+COUNTIFS($P$6:P30,P30))</f>
        <v/>
      </c>
    </row>
    <row r="31">
      <c r="A31" s="5" t="n"/>
      <c r="B31" s="5" t="n"/>
      <c r="C31" s="17" t="n"/>
      <c r="D31" s="13" t="n"/>
      <c r="E31" s="18">
        <f>IF(A31&amp;""="","",COUNTIFS('الاشتراكات'!$B$6:$B$1005,A31&amp;""))</f>
        <v/>
      </c>
      <c r="F31" s="19">
        <f>IF(A31&amp;""="","",IFERROR(SUMIFS('الاشتراكات'!$I$6:$I$1005,'الاشتراكات'!$B$6:$B$1005,A31&amp;"",'الاشتراكات'!$J$6:$J$1005,1)/COUNTIFS('الاشتراكات'!$B$6:$B$1005,A31&amp;"",'الاشتراكات'!$J$6:$J$1005,1),""))</f>
        <v/>
      </c>
      <c r="G31" s="18">
        <f>IF(F31="","",F31-'الإعدادات'!$B$4)</f>
        <v/>
      </c>
      <c r="H31" s="6">
        <f>IF(A31&amp;""="","",IF(F31="","بدون اشتراك",IF(G31&lt;0,"منتهي",IF(G31&lt;='الإعدادات'!$B$5,"ينتهي قريبًا","ساري"))))</f>
        <v/>
      </c>
      <c r="I31" s="20">
        <f>IF(A31&amp;""="","",SUMIFS('الاشتراكات'!$G$6:$G$1005,'الاشتراكات'!$B$6:$B$1005,A31&amp;""))</f>
        <v/>
      </c>
      <c r="J31" s="20">
        <f>IF(A31&amp;""="","",SUMIFS('الدفعات'!$C$6:$C$2005,'الدفعات'!$B$6:$B$2005,A31&amp;""))</f>
        <v/>
      </c>
      <c r="K31" s="20">
        <f>IF(A31&amp;""="","",ROUND(I31-J31,2))</f>
        <v/>
      </c>
      <c r="L31" s="18">
        <f>IF(A31&amp;""="","",COUNTIFS('الحضور'!$B$6:$B$2005,A31&amp;"",'الحضور'!$A$6:$A$2005,"&gt;="&amp;('الإعدادات'!$B$4-29),'الحضور'!$A$6:$A$2005,"&lt;="&amp;'الإعدادات'!$B$4))</f>
        <v/>
      </c>
      <c r="M31" s="19">
        <f>IF(A31&amp;""="","",IFERROR(SUMIFS('الحضور'!$A$6:$A$2005,'الحضور'!$B$6:$B$2005,A31&amp;"",'الحضور'!$D$6:$D$2005,1)/COUNTIFS('الحضور'!$B$6:$B$2005,A31&amp;"",'الحضور'!$D$6:$D$2005,1),""))</f>
        <v/>
      </c>
      <c r="N31" s="18">
        <f>IF(M31="","",'الإعدادات'!$B$4-M31)</f>
        <v/>
      </c>
      <c r="O31" s="6">
        <f>IF(OR(H31="ساري",H31="ينتهي قريبًا"),IF(M31="","لم يحضر",IF(N31&gt;='الإعدادات'!$B$6,"منقطع","نشط")),"")</f>
        <v/>
      </c>
      <c r="P31" s="21">
        <f>IF(OR(H31="منتهي",H31="ينتهي قريبًا"),G31,"")</f>
        <v/>
      </c>
      <c r="Q31" s="18">
        <f>IF(P31="","",COUNTIFS($P$6:$P$505,"&lt;"&amp;P31)+COUNTIFS($P$6:P31,P31))</f>
        <v/>
      </c>
    </row>
    <row r="32">
      <c r="A32" s="5" t="n"/>
      <c r="B32" s="5" t="n"/>
      <c r="C32" s="17" t="n"/>
      <c r="D32" s="13" t="n"/>
      <c r="E32" s="18">
        <f>IF(A32&amp;""="","",COUNTIFS('الاشتراكات'!$B$6:$B$1005,A32&amp;""))</f>
        <v/>
      </c>
      <c r="F32" s="19">
        <f>IF(A32&amp;""="","",IFERROR(SUMIFS('الاشتراكات'!$I$6:$I$1005,'الاشتراكات'!$B$6:$B$1005,A32&amp;"",'الاشتراكات'!$J$6:$J$1005,1)/COUNTIFS('الاشتراكات'!$B$6:$B$1005,A32&amp;"",'الاشتراكات'!$J$6:$J$1005,1),""))</f>
        <v/>
      </c>
      <c r="G32" s="18">
        <f>IF(F32="","",F32-'الإعدادات'!$B$4)</f>
        <v/>
      </c>
      <c r="H32" s="6">
        <f>IF(A32&amp;""="","",IF(F32="","بدون اشتراك",IF(G32&lt;0,"منتهي",IF(G32&lt;='الإعدادات'!$B$5,"ينتهي قريبًا","ساري"))))</f>
        <v/>
      </c>
      <c r="I32" s="20">
        <f>IF(A32&amp;""="","",SUMIFS('الاشتراكات'!$G$6:$G$1005,'الاشتراكات'!$B$6:$B$1005,A32&amp;""))</f>
        <v/>
      </c>
      <c r="J32" s="20">
        <f>IF(A32&amp;""="","",SUMIFS('الدفعات'!$C$6:$C$2005,'الدفعات'!$B$6:$B$2005,A32&amp;""))</f>
        <v/>
      </c>
      <c r="K32" s="20">
        <f>IF(A32&amp;""="","",ROUND(I32-J32,2))</f>
        <v/>
      </c>
      <c r="L32" s="18">
        <f>IF(A32&amp;""="","",COUNTIFS('الحضور'!$B$6:$B$2005,A32&amp;"",'الحضور'!$A$6:$A$2005,"&gt;="&amp;('الإعدادات'!$B$4-29),'الحضور'!$A$6:$A$2005,"&lt;="&amp;'الإعدادات'!$B$4))</f>
        <v/>
      </c>
      <c r="M32" s="19">
        <f>IF(A32&amp;""="","",IFERROR(SUMIFS('الحضور'!$A$6:$A$2005,'الحضور'!$B$6:$B$2005,A32&amp;"",'الحضور'!$D$6:$D$2005,1)/COUNTIFS('الحضور'!$B$6:$B$2005,A32&amp;"",'الحضور'!$D$6:$D$2005,1),""))</f>
        <v/>
      </c>
      <c r="N32" s="18">
        <f>IF(M32="","",'الإعدادات'!$B$4-M32)</f>
        <v/>
      </c>
      <c r="O32" s="6">
        <f>IF(OR(H32="ساري",H32="ينتهي قريبًا"),IF(M32="","لم يحضر",IF(N32&gt;='الإعدادات'!$B$6,"منقطع","نشط")),"")</f>
        <v/>
      </c>
      <c r="P32" s="21">
        <f>IF(OR(H32="منتهي",H32="ينتهي قريبًا"),G32,"")</f>
        <v/>
      </c>
      <c r="Q32" s="18">
        <f>IF(P32="","",COUNTIFS($P$6:$P$505,"&lt;"&amp;P32)+COUNTIFS($P$6:P32,P32))</f>
        <v/>
      </c>
    </row>
    <row r="33">
      <c r="A33" s="5" t="n"/>
      <c r="B33" s="5" t="n"/>
      <c r="C33" s="17" t="n"/>
      <c r="D33" s="13" t="n"/>
      <c r="E33" s="18">
        <f>IF(A33&amp;""="","",COUNTIFS('الاشتراكات'!$B$6:$B$1005,A33&amp;""))</f>
        <v/>
      </c>
      <c r="F33" s="19">
        <f>IF(A33&amp;""="","",IFERROR(SUMIFS('الاشتراكات'!$I$6:$I$1005,'الاشتراكات'!$B$6:$B$1005,A33&amp;"",'الاشتراكات'!$J$6:$J$1005,1)/COUNTIFS('الاشتراكات'!$B$6:$B$1005,A33&amp;"",'الاشتراكات'!$J$6:$J$1005,1),""))</f>
        <v/>
      </c>
      <c r="G33" s="18">
        <f>IF(F33="","",F33-'الإعدادات'!$B$4)</f>
        <v/>
      </c>
      <c r="H33" s="6">
        <f>IF(A33&amp;""="","",IF(F33="","بدون اشتراك",IF(G33&lt;0,"منتهي",IF(G33&lt;='الإعدادات'!$B$5,"ينتهي قريبًا","ساري"))))</f>
        <v/>
      </c>
      <c r="I33" s="20">
        <f>IF(A33&amp;""="","",SUMIFS('الاشتراكات'!$G$6:$G$1005,'الاشتراكات'!$B$6:$B$1005,A33&amp;""))</f>
        <v/>
      </c>
      <c r="J33" s="20">
        <f>IF(A33&amp;""="","",SUMIFS('الدفعات'!$C$6:$C$2005,'الدفعات'!$B$6:$B$2005,A33&amp;""))</f>
        <v/>
      </c>
      <c r="K33" s="20">
        <f>IF(A33&amp;""="","",ROUND(I33-J33,2))</f>
        <v/>
      </c>
      <c r="L33" s="18">
        <f>IF(A33&amp;""="","",COUNTIFS('الحضور'!$B$6:$B$2005,A33&amp;"",'الحضور'!$A$6:$A$2005,"&gt;="&amp;('الإعدادات'!$B$4-29),'الحضور'!$A$6:$A$2005,"&lt;="&amp;'الإعدادات'!$B$4))</f>
        <v/>
      </c>
      <c r="M33" s="19">
        <f>IF(A33&amp;""="","",IFERROR(SUMIFS('الحضور'!$A$6:$A$2005,'الحضور'!$B$6:$B$2005,A33&amp;"",'الحضور'!$D$6:$D$2005,1)/COUNTIFS('الحضور'!$B$6:$B$2005,A33&amp;"",'الحضور'!$D$6:$D$2005,1),""))</f>
        <v/>
      </c>
      <c r="N33" s="18">
        <f>IF(M33="","",'الإعدادات'!$B$4-M33)</f>
        <v/>
      </c>
      <c r="O33" s="6">
        <f>IF(OR(H33="ساري",H33="ينتهي قريبًا"),IF(M33="","لم يحضر",IF(N33&gt;='الإعدادات'!$B$6,"منقطع","نشط")),"")</f>
        <v/>
      </c>
      <c r="P33" s="21">
        <f>IF(OR(H33="منتهي",H33="ينتهي قريبًا"),G33,"")</f>
        <v/>
      </c>
      <c r="Q33" s="18">
        <f>IF(P33="","",COUNTIFS($P$6:$P$505,"&lt;"&amp;P33)+COUNTIFS($P$6:P33,P33))</f>
        <v/>
      </c>
    </row>
    <row r="34">
      <c r="A34" s="5" t="n"/>
      <c r="B34" s="5" t="n"/>
      <c r="C34" s="17" t="n"/>
      <c r="D34" s="13" t="n"/>
      <c r="E34" s="18">
        <f>IF(A34&amp;""="","",COUNTIFS('الاشتراكات'!$B$6:$B$1005,A34&amp;""))</f>
        <v/>
      </c>
      <c r="F34" s="19">
        <f>IF(A34&amp;""="","",IFERROR(SUMIFS('الاشتراكات'!$I$6:$I$1005,'الاشتراكات'!$B$6:$B$1005,A34&amp;"",'الاشتراكات'!$J$6:$J$1005,1)/COUNTIFS('الاشتراكات'!$B$6:$B$1005,A34&amp;"",'الاشتراكات'!$J$6:$J$1005,1),""))</f>
        <v/>
      </c>
      <c r="G34" s="18">
        <f>IF(F34="","",F34-'الإعدادات'!$B$4)</f>
        <v/>
      </c>
      <c r="H34" s="6">
        <f>IF(A34&amp;""="","",IF(F34="","بدون اشتراك",IF(G34&lt;0,"منتهي",IF(G34&lt;='الإعدادات'!$B$5,"ينتهي قريبًا","ساري"))))</f>
        <v/>
      </c>
      <c r="I34" s="20">
        <f>IF(A34&amp;""="","",SUMIFS('الاشتراكات'!$G$6:$G$1005,'الاشتراكات'!$B$6:$B$1005,A34&amp;""))</f>
        <v/>
      </c>
      <c r="J34" s="20">
        <f>IF(A34&amp;""="","",SUMIFS('الدفعات'!$C$6:$C$2005,'الدفعات'!$B$6:$B$2005,A34&amp;""))</f>
        <v/>
      </c>
      <c r="K34" s="20">
        <f>IF(A34&amp;""="","",ROUND(I34-J34,2))</f>
        <v/>
      </c>
      <c r="L34" s="18">
        <f>IF(A34&amp;""="","",COUNTIFS('الحضور'!$B$6:$B$2005,A34&amp;"",'الحضور'!$A$6:$A$2005,"&gt;="&amp;('الإعدادات'!$B$4-29),'الحضور'!$A$6:$A$2005,"&lt;="&amp;'الإعدادات'!$B$4))</f>
        <v/>
      </c>
      <c r="M34" s="19">
        <f>IF(A34&amp;""="","",IFERROR(SUMIFS('الحضور'!$A$6:$A$2005,'الحضور'!$B$6:$B$2005,A34&amp;"",'الحضور'!$D$6:$D$2005,1)/COUNTIFS('الحضور'!$B$6:$B$2005,A34&amp;"",'الحضور'!$D$6:$D$2005,1),""))</f>
        <v/>
      </c>
      <c r="N34" s="18">
        <f>IF(M34="","",'الإعدادات'!$B$4-M34)</f>
        <v/>
      </c>
      <c r="O34" s="6">
        <f>IF(OR(H34="ساري",H34="ينتهي قريبًا"),IF(M34="","لم يحضر",IF(N34&gt;='الإعدادات'!$B$6,"منقطع","نشط")),"")</f>
        <v/>
      </c>
      <c r="P34" s="21">
        <f>IF(OR(H34="منتهي",H34="ينتهي قريبًا"),G34,"")</f>
        <v/>
      </c>
      <c r="Q34" s="18">
        <f>IF(P34="","",COUNTIFS($P$6:$P$505,"&lt;"&amp;P34)+COUNTIFS($P$6:P34,P34))</f>
        <v/>
      </c>
    </row>
    <row r="35">
      <c r="A35" s="5" t="n"/>
      <c r="B35" s="5" t="n"/>
      <c r="C35" s="17" t="n"/>
      <c r="D35" s="13" t="n"/>
      <c r="E35" s="18">
        <f>IF(A35&amp;""="","",COUNTIFS('الاشتراكات'!$B$6:$B$1005,A35&amp;""))</f>
        <v/>
      </c>
      <c r="F35" s="19">
        <f>IF(A35&amp;""="","",IFERROR(SUMIFS('الاشتراكات'!$I$6:$I$1005,'الاشتراكات'!$B$6:$B$1005,A35&amp;"",'الاشتراكات'!$J$6:$J$1005,1)/COUNTIFS('الاشتراكات'!$B$6:$B$1005,A35&amp;"",'الاشتراكات'!$J$6:$J$1005,1),""))</f>
        <v/>
      </c>
      <c r="G35" s="18">
        <f>IF(F35="","",F35-'الإعدادات'!$B$4)</f>
        <v/>
      </c>
      <c r="H35" s="6">
        <f>IF(A35&amp;""="","",IF(F35="","بدون اشتراك",IF(G35&lt;0,"منتهي",IF(G35&lt;='الإعدادات'!$B$5,"ينتهي قريبًا","ساري"))))</f>
        <v/>
      </c>
      <c r="I35" s="20">
        <f>IF(A35&amp;""="","",SUMIFS('الاشتراكات'!$G$6:$G$1005,'الاشتراكات'!$B$6:$B$1005,A35&amp;""))</f>
        <v/>
      </c>
      <c r="J35" s="20">
        <f>IF(A35&amp;""="","",SUMIFS('الدفعات'!$C$6:$C$2005,'الدفعات'!$B$6:$B$2005,A35&amp;""))</f>
        <v/>
      </c>
      <c r="K35" s="20">
        <f>IF(A35&amp;""="","",ROUND(I35-J35,2))</f>
        <v/>
      </c>
      <c r="L35" s="18">
        <f>IF(A35&amp;""="","",COUNTIFS('الحضور'!$B$6:$B$2005,A35&amp;"",'الحضور'!$A$6:$A$2005,"&gt;="&amp;('الإعدادات'!$B$4-29),'الحضور'!$A$6:$A$2005,"&lt;="&amp;'الإعدادات'!$B$4))</f>
        <v/>
      </c>
      <c r="M35" s="19">
        <f>IF(A35&amp;""="","",IFERROR(SUMIFS('الحضور'!$A$6:$A$2005,'الحضور'!$B$6:$B$2005,A35&amp;"",'الحضور'!$D$6:$D$2005,1)/COUNTIFS('الحضور'!$B$6:$B$2005,A35&amp;"",'الحضور'!$D$6:$D$2005,1),""))</f>
        <v/>
      </c>
      <c r="N35" s="18">
        <f>IF(M35="","",'الإعدادات'!$B$4-M35)</f>
        <v/>
      </c>
      <c r="O35" s="6">
        <f>IF(OR(H35="ساري",H35="ينتهي قريبًا"),IF(M35="","لم يحضر",IF(N35&gt;='الإعدادات'!$B$6,"منقطع","نشط")),"")</f>
        <v/>
      </c>
      <c r="P35" s="21">
        <f>IF(OR(H35="منتهي",H35="ينتهي قريبًا"),G35,"")</f>
        <v/>
      </c>
      <c r="Q35" s="18">
        <f>IF(P35="","",COUNTIFS($P$6:$P$505,"&lt;"&amp;P35)+COUNTIFS($P$6:P35,P35))</f>
        <v/>
      </c>
    </row>
    <row r="36">
      <c r="A36" s="5" t="n"/>
      <c r="B36" s="5" t="n"/>
      <c r="C36" s="17" t="n"/>
      <c r="D36" s="13" t="n"/>
      <c r="E36" s="18">
        <f>IF(A36&amp;""="","",COUNTIFS('الاشتراكات'!$B$6:$B$1005,A36&amp;""))</f>
        <v/>
      </c>
      <c r="F36" s="19">
        <f>IF(A36&amp;""="","",IFERROR(SUMIFS('الاشتراكات'!$I$6:$I$1005,'الاشتراكات'!$B$6:$B$1005,A36&amp;"",'الاشتراكات'!$J$6:$J$1005,1)/COUNTIFS('الاشتراكات'!$B$6:$B$1005,A36&amp;"",'الاشتراكات'!$J$6:$J$1005,1),""))</f>
        <v/>
      </c>
      <c r="G36" s="18">
        <f>IF(F36="","",F36-'الإعدادات'!$B$4)</f>
        <v/>
      </c>
      <c r="H36" s="6">
        <f>IF(A36&amp;""="","",IF(F36="","بدون اشتراك",IF(G36&lt;0,"منتهي",IF(G36&lt;='الإعدادات'!$B$5,"ينتهي قريبًا","ساري"))))</f>
        <v/>
      </c>
      <c r="I36" s="20">
        <f>IF(A36&amp;""="","",SUMIFS('الاشتراكات'!$G$6:$G$1005,'الاشتراكات'!$B$6:$B$1005,A36&amp;""))</f>
        <v/>
      </c>
      <c r="J36" s="20">
        <f>IF(A36&amp;""="","",SUMIFS('الدفعات'!$C$6:$C$2005,'الدفعات'!$B$6:$B$2005,A36&amp;""))</f>
        <v/>
      </c>
      <c r="K36" s="20">
        <f>IF(A36&amp;""="","",ROUND(I36-J36,2))</f>
        <v/>
      </c>
      <c r="L36" s="18">
        <f>IF(A36&amp;""="","",COUNTIFS('الحضور'!$B$6:$B$2005,A36&amp;"",'الحضور'!$A$6:$A$2005,"&gt;="&amp;('الإعدادات'!$B$4-29),'الحضور'!$A$6:$A$2005,"&lt;="&amp;'الإعدادات'!$B$4))</f>
        <v/>
      </c>
      <c r="M36" s="19">
        <f>IF(A36&amp;""="","",IFERROR(SUMIFS('الحضور'!$A$6:$A$2005,'الحضور'!$B$6:$B$2005,A36&amp;"",'الحضور'!$D$6:$D$2005,1)/COUNTIFS('الحضور'!$B$6:$B$2005,A36&amp;"",'الحضور'!$D$6:$D$2005,1),""))</f>
        <v/>
      </c>
      <c r="N36" s="18">
        <f>IF(M36="","",'الإعدادات'!$B$4-M36)</f>
        <v/>
      </c>
      <c r="O36" s="6">
        <f>IF(OR(H36="ساري",H36="ينتهي قريبًا"),IF(M36="","لم يحضر",IF(N36&gt;='الإعدادات'!$B$6,"منقطع","نشط")),"")</f>
        <v/>
      </c>
      <c r="P36" s="21">
        <f>IF(OR(H36="منتهي",H36="ينتهي قريبًا"),G36,"")</f>
        <v/>
      </c>
      <c r="Q36" s="18">
        <f>IF(P36="","",COUNTIFS($P$6:$P$505,"&lt;"&amp;P36)+COUNTIFS($P$6:P36,P36))</f>
        <v/>
      </c>
    </row>
    <row r="37">
      <c r="A37" s="5" t="n"/>
      <c r="B37" s="5" t="n"/>
      <c r="C37" s="17" t="n"/>
      <c r="D37" s="13" t="n"/>
      <c r="E37" s="18">
        <f>IF(A37&amp;""="","",COUNTIFS('الاشتراكات'!$B$6:$B$1005,A37&amp;""))</f>
        <v/>
      </c>
      <c r="F37" s="19">
        <f>IF(A37&amp;""="","",IFERROR(SUMIFS('الاشتراكات'!$I$6:$I$1005,'الاشتراكات'!$B$6:$B$1005,A37&amp;"",'الاشتراكات'!$J$6:$J$1005,1)/COUNTIFS('الاشتراكات'!$B$6:$B$1005,A37&amp;"",'الاشتراكات'!$J$6:$J$1005,1),""))</f>
        <v/>
      </c>
      <c r="G37" s="18">
        <f>IF(F37="","",F37-'الإعدادات'!$B$4)</f>
        <v/>
      </c>
      <c r="H37" s="6">
        <f>IF(A37&amp;""="","",IF(F37="","بدون اشتراك",IF(G37&lt;0,"منتهي",IF(G37&lt;='الإعدادات'!$B$5,"ينتهي قريبًا","ساري"))))</f>
        <v/>
      </c>
      <c r="I37" s="20">
        <f>IF(A37&amp;""="","",SUMIFS('الاشتراكات'!$G$6:$G$1005,'الاشتراكات'!$B$6:$B$1005,A37&amp;""))</f>
        <v/>
      </c>
      <c r="J37" s="20">
        <f>IF(A37&amp;""="","",SUMIFS('الدفعات'!$C$6:$C$2005,'الدفعات'!$B$6:$B$2005,A37&amp;""))</f>
        <v/>
      </c>
      <c r="K37" s="20">
        <f>IF(A37&amp;""="","",ROUND(I37-J37,2))</f>
        <v/>
      </c>
      <c r="L37" s="18">
        <f>IF(A37&amp;""="","",COUNTIFS('الحضور'!$B$6:$B$2005,A37&amp;"",'الحضور'!$A$6:$A$2005,"&gt;="&amp;('الإعدادات'!$B$4-29),'الحضور'!$A$6:$A$2005,"&lt;="&amp;'الإعدادات'!$B$4))</f>
        <v/>
      </c>
      <c r="M37" s="19">
        <f>IF(A37&amp;""="","",IFERROR(SUMIFS('الحضور'!$A$6:$A$2005,'الحضور'!$B$6:$B$2005,A37&amp;"",'الحضور'!$D$6:$D$2005,1)/COUNTIFS('الحضور'!$B$6:$B$2005,A37&amp;"",'الحضور'!$D$6:$D$2005,1),""))</f>
        <v/>
      </c>
      <c r="N37" s="18">
        <f>IF(M37="","",'الإعدادات'!$B$4-M37)</f>
        <v/>
      </c>
      <c r="O37" s="6">
        <f>IF(OR(H37="ساري",H37="ينتهي قريبًا"),IF(M37="","لم يحضر",IF(N37&gt;='الإعدادات'!$B$6,"منقطع","نشط")),"")</f>
        <v/>
      </c>
      <c r="P37" s="21">
        <f>IF(OR(H37="منتهي",H37="ينتهي قريبًا"),G37,"")</f>
        <v/>
      </c>
      <c r="Q37" s="18">
        <f>IF(P37="","",COUNTIFS($P$6:$P$505,"&lt;"&amp;P37)+COUNTIFS($P$6:P37,P37))</f>
        <v/>
      </c>
    </row>
    <row r="38">
      <c r="A38" s="5" t="n"/>
      <c r="B38" s="5" t="n"/>
      <c r="C38" s="17" t="n"/>
      <c r="D38" s="13" t="n"/>
      <c r="E38" s="18">
        <f>IF(A38&amp;""="","",COUNTIFS('الاشتراكات'!$B$6:$B$1005,A38&amp;""))</f>
        <v/>
      </c>
      <c r="F38" s="19">
        <f>IF(A38&amp;""="","",IFERROR(SUMIFS('الاشتراكات'!$I$6:$I$1005,'الاشتراكات'!$B$6:$B$1005,A38&amp;"",'الاشتراكات'!$J$6:$J$1005,1)/COUNTIFS('الاشتراكات'!$B$6:$B$1005,A38&amp;"",'الاشتراكات'!$J$6:$J$1005,1),""))</f>
        <v/>
      </c>
      <c r="G38" s="18">
        <f>IF(F38="","",F38-'الإعدادات'!$B$4)</f>
        <v/>
      </c>
      <c r="H38" s="6">
        <f>IF(A38&amp;""="","",IF(F38="","بدون اشتراك",IF(G38&lt;0,"منتهي",IF(G38&lt;='الإعدادات'!$B$5,"ينتهي قريبًا","ساري"))))</f>
        <v/>
      </c>
      <c r="I38" s="20">
        <f>IF(A38&amp;""="","",SUMIFS('الاشتراكات'!$G$6:$G$1005,'الاشتراكات'!$B$6:$B$1005,A38&amp;""))</f>
        <v/>
      </c>
      <c r="J38" s="20">
        <f>IF(A38&amp;""="","",SUMIFS('الدفعات'!$C$6:$C$2005,'الدفعات'!$B$6:$B$2005,A38&amp;""))</f>
        <v/>
      </c>
      <c r="K38" s="20">
        <f>IF(A38&amp;""="","",ROUND(I38-J38,2))</f>
        <v/>
      </c>
      <c r="L38" s="18">
        <f>IF(A38&amp;""="","",COUNTIFS('الحضور'!$B$6:$B$2005,A38&amp;"",'الحضور'!$A$6:$A$2005,"&gt;="&amp;('الإعدادات'!$B$4-29),'الحضور'!$A$6:$A$2005,"&lt;="&amp;'الإعدادات'!$B$4))</f>
        <v/>
      </c>
      <c r="M38" s="19">
        <f>IF(A38&amp;""="","",IFERROR(SUMIFS('الحضور'!$A$6:$A$2005,'الحضور'!$B$6:$B$2005,A38&amp;"",'الحضور'!$D$6:$D$2005,1)/COUNTIFS('الحضور'!$B$6:$B$2005,A38&amp;"",'الحضور'!$D$6:$D$2005,1),""))</f>
        <v/>
      </c>
      <c r="N38" s="18">
        <f>IF(M38="","",'الإعدادات'!$B$4-M38)</f>
        <v/>
      </c>
      <c r="O38" s="6">
        <f>IF(OR(H38="ساري",H38="ينتهي قريبًا"),IF(M38="","لم يحضر",IF(N38&gt;='الإعدادات'!$B$6,"منقطع","نشط")),"")</f>
        <v/>
      </c>
      <c r="P38" s="21">
        <f>IF(OR(H38="منتهي",H38="ينتهي قريبًا"),G38,"")</f>
        <v/>
      </c>
      <c r="Q38" s="18">
        <f>IF(P38="","",COUNTIFS($P$6:$P$505,"&lt;"&amp;P38)+COUNTIFS($P$6:P38,P38))</f>
        <v/>
      </c>
    </row>
    <row r="39">
      <c r="A39" s="5" t="n"/>
      <c r="B39" s="5" t="n"/>
      <c r="C39" s="17" t="n"/>
      <c r="D39" s="13" t="n"/>
      <c r="E39" s="18">
        <f>IF(A39&amp;""="","",COUNTIFS('الاشتراكات'!$B$6:$B$1005,A39&amp;""))</f>
        <v/>
      </c>
      <c r="F39" s="19">
        <f>IF(A39&amp;""="","",IFERROR(SUMIFS('الاشتراكات'!$I$6:$I$1005,'الاشتراكات'!$B$6:$B$1005,A39&amp;"",'الاشتراكات'!$J$6:$J$1005,1)/COUNTIFS('الاشتراكات'!$B$6:$B$1005,A39&amp;"",'الاشتراكات'!$J$6:$J$1005,1),""))</f>
        <v/>
      </c>
      <c r="G39" s="18">
        <f>IF(F39="","",F39-'الإعدادات'!$B$4)</f>
        <v/>
      </c>
      <c r="H39" s="6">
        <f>IF(A39&amp;""="","",IF(F39="","بدون اشتراك",IF(G39&lt;0,"منتهي",IF(G39&lt;='الإعدادات'!$B$5,"ينتهي قريبًا","ساري"))))</f>
        <v/>
      </c>
      <c r="I39" s="20">
        <f>IF(A39&amp;""="","",SUMIFS('الاشتراكات'!$G$6:$G$1005,'الاشتراكات'!$B$6:$B$1005,A39&amp;""))</f>
        <v/>
      </c>
      <c r="J39" s="20">
        <f>IF(A39&amp;""="","",SUMIFS('الدفعات'!$C$6:$C$2005,'الدفعات'!$B$6:$B$2005,A39&amp;""))</f>
        <v/>
      </c>
      <c r="K39" s="20">
        <f>IF(A39&amp;""="","",ROUND(I39-J39,2))</f>
        <v/>
      </c>
      <c r="L39" s="18">
        <f>IF(A39&amp;""="","",COUNTIFS('الحضور'!$B$6:$B$2005,A39&amp;"",'الحضور'!$A$6:$A$2005,"&gt;="&amp;('الإعدادات'!$B$4-29),'الحضور'!$A$6:$A$2005,"&lt;="&amp;'الإعدادات'!$B$4))</f>
        <v/>
      </c>
      <c r="M39" s="19">
        <f>IF(A39&amp;""="","",IFERROR(SUMIFS('الحضور'!$A$6:$A$2005,'الحضور'!$B$6:$B$2005,A39&amp;"",'الحضور'!$D$6:$D$2005,1)/COUNTIFS('الحضور'!$B$6:$B$2005,A39&amp;"",'الحضور'!$D$6:$D$2005,1),""))</f>
        <v/>
      </c>
      <c r="N39" s="18">
        <f>IF(M39="","",'الإعدادات'!$B$4-M39)</f>
        <v/>
      </c>
      <c r="O39" s="6">
        <f>IF(OR(H39="ساري",H39="ينتهي قريبًا"),IF(M39="","لم يحضر",IF(N39&gt;='الإعدادات'!$B$6,"منقطع","نشط")),"")</f>
        <v/>
      </c>
      <c r="P39" s="21">
        <f>IF(OR(H39="منتهي",H39="ينتهي قريبًا"),G39,"")</f>
        <v/>
      </c>
      <c r="Q39" s="18">
        <f>IF(P39="","",COUNTIFS($P$6:$P$505,"&lt;"&amp;P39)+COUNTIFS($P$6:P39,P39))</f>
        <v/>
      </c>
    </row>
    <row r="40">
      <c r="A40" s="5" t="n"/>
      <c r="B40" s="5" t="n"/>
      <c r="C40" s="17" t="n"/>
      <c r="D40" s="13" t="n"/>
      <c r="E40" s="18">
        <f>IF(A40&amp;""="","",COUNTIFS('الاشتراكات'!$B$6:$B$1005,A40&amp;""))</f>
        <v/>
      </c>
      <c r="F40" s="19">
        <f>IF(A40&amp;""="","",IFERROR(SUMIFS('الاشتراكات'!$I$6:$I$1005,'الاشتراكات'!$B$6:$B$1005,A40&amp;"",'الاشتراكات'!$J$6:$J$1005,1)/COUNTIFS('الاشتراكات'!$B$6:$B$1005,A40&amp;"",'الاشتراكات'!$J$6:$J$1005,1),""))</f>
        <v/>
      </c>
      <c r="G40" s="18">
        <f>IF(F40="","",F40-'الإعدادات'!$B$4)</f>
        <v/>
      </c>
      <c r="H40" s="6">
        <f>IF(A40&amp;""="","",IF(F40="","بدون اشتراك",IF(G40&lt;0,"منتهي",IF(G40&lt;='الإعدادات'!$B$5,"ينتهي قريبًا","ساري"))))</f>
        <v/>
      </c>
      <c r="I40" s="20">
        <f>IF(A40&amp;""="","",SUMIFS('الاشتراكات'!$G$6:$G$1005,'الاشتراكات'!$B$6:$B$1005,A40&amp;""))</f>
        <v/>
      </c>
      <c r="J40" s="20">
        <f>IF(A40&amp;""="","",SUMIFS('الدفعات'!$C$6:$C$2005,'الدفعات'!$B$6:$B$2005,A40&amp;""))</f>
        <v/>
      </c>
      <c r="K40" s="20">
        <f>IF(A40&amp;""="","",ROUND(I40-J40,2))</f>
        <v/>
      </c>
      <c r="L40" s="18">
        <f>IF(A40&amp;""="","",COUNTIFS('الحضور'!$B$6:$B$2005,A40&amp;"",'الحضور'!$A$6:$A$2005,"&gt;="&amp;('الإعدادات'!$B$4-29),'الحضور'!$A$6:$A$2005,"&lt;="&amp;'الإعدادات'!$B$4))</f>
        <v/>
      </c>
      <c r="M40" s="19">
        <f>IF(A40&amp;""="","",IFERROR(SUMIFS('الحضور'!$A$6:$A$2005,'الحضور'!$B$6:$B$2005,A40&amp;"",'الحضور'!$D$6:$D$2005,1)/COUNTIFS('الحضور'!$B$6:$B$2005,A40&amp;"",'الحضور'!$D$6:$D$2005,1),""))</f>
        <v/>
      </c>
      <c r="N40" s="18">
        <f>IF(M40="","",'الإعدادات'!$B$4-M40)</f>
        <v/>
      </c>
      <c r="O40" s="6">
        <f>IF(OR(H40="ساري",H40="ينتهي قريبًا"),IF(M40="","لم يحضر",IF(N40&gt;='الإعدادات'!$B$6,"منقطع","نشط")),"")</f>
        <v/>
      </c>
      <c r="P40" s="21">
        <f>IF(OR(H40="منتهي",H40="ينتهي قريبًا"),G40,"")</f>
        <v/>
      </c>
      <c r="Q40" s="18">
        <f>IF(P40="","",COUNTIFS($P$6:$P$505,"&lt;"&amp;P40)+COUNTIFS($P$6:P40,P40))</f>
        <v/>
      </c>
    </row>
    <row r="41">
      <c r="A41" s="5" t="n"/>
      <c r="B41" s="5" t="n"/>
      <c r="C41" s="17" t="n"/>
      <c r="D41" s="13" t="n"/>
      <c r="E41" s="18">
        <f>IF(A41&amp;""="","",COUNTIFS('الاشتراكات'!$B$6:$B$1005,A41&amp;""))</f>
        <v/>
      </c>
      <c r="F41" s="19">
        <f>IF(A41&amp;""="","",IFERROR(SUMIFS('الاشتراكات'!$I$6:$I$1005,'الاشتراكات'!$B$6:$B$1005,A41&amp;"",'الاشتراكات'!$J$6:$J$1005,1)/COUNTIFS('الاشتراكات'!$B$6:$B$1005,A41&amp;"",'الاشتراكات'!$J$6:$J$1005,1),""))</f>
        <v/>
      </c>
      <c r="G41" s="18">
        <f>IF(F41="","",F41-'الإعدادات'!$B$4)</f>
        <v/>
      </c>
      <c r="H41" s="6">
        <f>IF(A41&amp;""="","",IF(F41="","بدون اشتراك",IF(G41&lt;0,"منتهي",IF(G41&lt;='الإعدادات'!$B$5,"ينتهي قريبًا","ساري"))))</f>
        <v/>
      </c>
      <c r="I41" s="20">
        <f>IF(A41&amp;""="","",SUMIFS('الاشتراكات'!$G$6:$G$1005,'الاشتراكات'!$B$6:$B$1005,A41&amp;""))</f>
        <v/>
      </c>
      <c r="J41" s="20">
        <f>IF(A41&amp;""="","",SUMIFS('الدفعات'!$C$6:$C$2005,'الدفعات'!$B$6:$B$2005,A41&amp;""))</f>
        <v/>
      </c>
      <c r="K41" s="20">
        <f>IF(A41&amp;""="","",ROUND(I41-J41,2))</f>
        <v/>
      </c>
      <c r="L41" s="18">
        <f>IF(A41&amp;""="","",COUNTIFS('الحضور'!$B$6:$B$2005,A41&amp;"",'الحضور'!$A$6:$A$2005,"&gt;="&amp;('الإعدادات'!$B$4-29),'الحضور'!$A$6:$A$2005,"&lt;="&amp;'الإعدادات'!$B$4))</f>
        <v/>
      </c>
      <c r="M41" s="19">
        <f>IF(A41&amp;""="","",IFERROR(SUMIFS('الحضور'!$A$6:$A$2005,'الحضور'!$B$6:$B$2005,A41&amp;"",'الحضور'!$D$6:$D$2005,1)/COUNTIFS('الحضور'!$B$6:$B$2005,A41&amp;"",'الحضور'!$D$6:$D$2005,1),""))</f>
        <v/>
      </c>
      <c r="N41" s="18">
        <f>IF(M41="","",'الإعدادات'!$B$4-M41)</f>
        <v/>
      </c>
      <c r="O41" s="6">
        <f>IF(OR(H41="ساري",H41="ينتهي قريبًا"),IF(M41="","لم يحضر",IF(N41&gt;='الإعدادات'!$B$6,"منقطع","نشط")),"")</f>
        <v/>
      </c>
      <c r="P41" s="21">
        <f>IF(OR(H41="منتهي",H41="ينتهي قريبًا"),G41,"")</f>
        <v/>
      </c>
      <c r="Q41" s="18">
        <f>IF(P41="","",COUNTIFS($P$6:$P$505,"&lt;"&amp;P41)+COUNTIFS($P$6:P41,P41))</f>
        <v/>
      </c>
    </row>
    <row r="42">
      <c r="A42" s="5" t="n"/>
      <c r="B42" s="5" t="n"/>
      <c r="C42" s="17" t="n"/>
      <c r="D42" s="13" t="n"/>
      <c r="E42" s="18">
        <f>IF(A42&amp;""="","",COUNTIFS('الاشتراكات'!$B$6:$B$1005,A42&amp;""))</f>
        <v/>
      </c>
      <c r="F42" s="19">
        <f>IF(A42&amp;""="","",IFERROR(SUMIFS('الاشتراكات'!$I$6:$I$1005,'الاشتراكات'!$B$6:$B$1005,A42&amp;"",'الاشتراكات'!$J$6:$J$1005,1)/COUNTIFS('الاشتراكات'!$B$6:$B$1005,A42&amp;"",'الاشتراكات'!$J$6:$J$1005,1),""))</f>
        <v/>
      </c>
      <c r="G42" s="18">
        <f>IF(F42="","",F42-'الإعدادات'!$B$4)</f>
        <v/>
      </c>
      <c r="H42" s="6">
        <f>IF(A42&amp;""="","",IF(F42="","بدون اشتراك",IF(G42&lt;0,"منتهي",IF(G42&lt;='الإعدادات'!$B$5,"ينتهي قريبًا","ساري"))))</f>
        <v/>
      </c>
      <c r="I42" s="20">
        <f>IF(A42&amp;""="","",SUMIFS('الاشتراكات'!$G$6:$G$1005,'الاشتراكات'!$B$6:$B$1005,A42&amp;""))</f>
        <v/>
      </c>
      <c r="J42" s="20">
        <f>IF(A42&amp;""="","",SUMIFS('الدفعات'!$C$6:$C$2005,'الدفعات'!$B$6:$B$2005,A42&amp;""))</f>
        <v/>
      </c>
      <c r="K42" s="20">
        <f>IF(A42&amp;""="","",ROUND(I42-J42,2))</f>
        <v/>
      </c>
      <c r="L42" s="18">
        <f>IF(A42&amp;""="","",COUNTIFS('الحضور'!$B$6:$B$2005,A42&amp;"",'الحضور'!$A$6:$A$2005,"&gt;="&amp;('الإعدادات'!$B$4-29),'الحضور'!$A$6:$A$2005,"&lt;="&amp;'الإعدادات'!$B$4))</f>
        <v/>
      </c>
      <c r="M42" s="19">
        <f>IF(A42&amp;""="","",IFERROR(SUMIFS('الحضور'!$A$6:$A$2005,'الحضور'!$B$6:$B$2005,A42&amp;"",'الحضور'!$D$6:$D$2005,1)/COUNTIFS('الحضور'!$B$6:$B$2005,A42&amp;"",'الحضور'!$D$6:$D$2005,1),""))</f>
        <v/>
      </c>
      <c r="N42" s="18">
        <f>IF(M42="","",'الإعدادات'!$B$4-M42)</f>
        <v/>
      </c>
      <c r="O42" s="6">
        <f>IF(OR(H42="ساري",H42="ينتهي قريبًا"),IF(M42="","لم يحضر",IF(N42&gt;='الإعدادات'!$B$6,"منقطع","نشط")),"")</f>
        <v/>
      </c>
      <c r="P42" s="21">
        <f>IF(OR(H42="منتهي",H42="ينتهي قريبًا"),G42,"")</f>
        <v/>
      </c>
      <c r="Q42" s="18">
        <f>IF(P42="","",COUNTIFS($P$6:$P$505,"&lt;"&amp;P42)+COUNTIFS($P$6:P42,P42))</f>
        <v/>
      </c>
    </row>
    <row r="43">
      <c r="A43" s="5" t="n"/>
      <c r="B43" s="5" t="n"/>
      <c r="C43" s="17" t="n"/>
      <c r="D43" s="13" t="n"/>
      <c r="E43" s="18">
        <f>IF(A43&amp;""="","",COUNTIFS('الاشتراكات'!$B$6:$B$1005,A43&amp;""))</f>
        <v/>
      </c>
      <c r="F43" s="19">
        <f>IF(A43&amp;""="","",IFERROR(SUMIFS('الاشتراكات'!$I$6:$I$1005,'الاشتراكات'!$B$6:$B$1005,A43&amp;"",'الاشتراكات'!$J$6:$J$1005,1)/COUNTIFS('الاشتراكات'!$B$6:$B$1005,A43&amp;"",'الاشتراكات'!$J$6:$J$1005,1),""))</f>
        <v/>
      </c>
      <c r="G43" s="18">
        <f>IF(F43="","",F43-'الإعدادات'!$B$4)</f>
        <v/>
      </c>
      <c r="H43" s="6">
        <f>IF(A43&amp;""="","",IF(F43="","بدون اشتراك",IF(G43&lt;0,"منتهي",IF(G43&lt;='الإعدادات'!$B$5,"ينتهي قريبًا","ساري"))))</f>
        <v/>
      </c>
      <c r="I43" s="20">
        <f>IF(A43&amp;""="","",SUMIFS('الاشتراكات'!$G$6:$G$1005,'الاشتراكات'!$B$6:$B$1005,A43&amp;""))</f>
        <v/>
      </c>
      <c r="J43" s="20">
        <f>IF(A43&amp;""="","",SUMIFS('الدفعات'!$C$6:$C$2005,'الدفعات'!$B$6:$B$2005,A43&amp;""))</f>
        <v/>
      </c>
      <c r="K43" s="20">
        <f>IF(A43&amp;""="","",ROUND(I43-J43,2))</f>
        <v/>
      </c>
      <c r="L43" s="18">
        <f>IF(A43&amp;""="","",COUNTIFS('الحضور'!$B$6:$B$2005,A43&amp;"",'الحضور'!$A$6:$A$2005,"&gt;="&amp;('الإعدادات'!$B$4-29),'الحضور'!$A$6:$A$2005,"&lt;="&amp;'الإعدادات'!$B$4))</f>
        <v/>
      </c>
      <c r="M43" s="19">
        <f>IF(A43&amp;""="","",IFERROR(SUMIFS('الحضور'!$A$6:$A$2005,'الحضور'!$B$6:$B$2005,A43&amp;"",'الحضور'!$D$6:$D$2005,1)/COUNTIFS('الحضور'!$B$6:$B$2005,A43&amp;"",'الحضور'!$D$6:$D$2005,1),""))</f>
        <v/>
      </c>
      <c r="N43" s="18">
        <f>IF(M43="","",'الإعدادات'!$B$4-M43)</f>
        <v/>
      </c>
      <c r="O43" s="6">
        <f>IF(OR(H43="ساري",H43="ينتهي قريبًا"),IF(M43="","لم يحضر",IF(N43&gt;='الإعدادات'!$B$6,"منقطع","نشط")),"")</f>
        <v/>
      </c>
      <c r="P43" s="21">
        <f>IF(OR(H43="منتهي",H43="ينتهي قريبًا"),G43,"")</f>
        <v/>
      </c>
      <c r="Q43" s="18">
        <f>IF(P43="","",COUNTIFS($P$6:$P$505,"&lt;"&amp;P43)+COUNTIFS($P$6:P43,P43))</f>
        <v/>
      </c>
    </row>
    <row r="44">
      <c r="A44" s="5" t="n"/>
      <c r="B44" s="5" t="n"/>
      <c r="C44" s="17" t="n"/>
      <c r="D44" s="13" t="n"/>
      <c r="E44" s="18">
        <f>IF(A44&amp;""="","",COUNTIFS('الاشتراكات'!$B$6:$B$1005,A44&amp;""))</f>
        <v/>
      </c>
      <c r="F44" s="19">
        <f>IF(A44&amp;""="","",IFERROR(SUMIFS('الاشتراكات'!$I$6:$I$1005,'الاشتراكات'!$B$6:$B$1005,A44&amp;"",'الاشتراكات'!$J$6:$J$1005,1)/COUNTIFS('الاشتراكات'!$B$6:$B$1005,A44&amp;"",'الاشتراكات'!$J$6:$J$1005,1),""))</f>
        <v/>
      </c>
      <c r="G44" s="18">
        <f>IF(F44="","",F44-'الإعدادات'!$B$4)</f>
        <v/>
      </c>
      <c r="H44" s="6">
        <f>IF(A44&amp;""="","",IF(F44="","بدون اشتراك",IF(G44&lt;0,"منتهي",IF(G44&lt;='الإعدادات'!$B$5,"ينتهي قريبًا","ساري"))))</f>
        <v/>
      </c>
      <c r="I44" s="20">
        <f>IF(A44&amp;""="","",SUMIFS('الاشتراكات'!$G$6:$G$1005,'الاشتراكات'!$B$6:$B$1005,A44&amp;""))</f>
        <v/>
      </c>
      <c r="J44" s="20">
        <f>IF(A44&amp;""="","",SUMIFS('الدفعات'!$C$6:$C$2005,'الدفعات'!$B$6:$B$2005,A44&amp;""))</f>
        <v/>
      </c>
      <c r="K44" s="20">
        <f>IF(A44&amp;""="","",ROUND(I44-J44,2))</f>
        <v/>
      </c>
      <c r="L44" s="18">
        <f>IF(A44&amp;""="","",COUNTIFS('الحضور'!$B$6:$B$2005,A44&amp;"",'الحضور'!$A$6:$A$2005,"&gt;="&amp;('الإعدادات'!$B$4-29),'الحضور'!$A$6:$A$2005,"&lt;="&amp;'الإعدادات'!$B$4))</f>
        <v/>
      </c>
      <c r="M44" s="19">
        <f>IF(A44&amp;""="","",IFERROR(SUMIFS('الحضور'!$A$6:$A$2005,'الحضور'!$B$6:$B$2005,A44&amp;"",'الحضور'!$D$6:$D$2005,1)/COUNTIFS('الحضور'!$B$6:$B$2005,A44&amp;"",'الحضور'!$D$6:$D$2005,1),""))</f>
        <v/>
      </c>
      <c r="N44" s="18">
        <f>IF(M44="","",'الإعدادات'!$B$4-M44)</f>
        <v/>
      </c>
      <c r="O44" s="6">
        <f>IF(OR(H44="ساري",H44="ينتهي قريبًا"),IF(M44="","لم يحضر",IF(N44&gt;='الإعدادات'!$B$6,"منقطع","نشط")),"")</f>
        <v/>
      </c>
      <c r="P44" s="21">
        <f>IF(OR(H44="منتهي",H44="ينتهي قريبًا"),G44,"")</f>
        <v/>
      </c>
      <c r="Q44" s="18">
        <f>IF(P44="","",COUNTIFS($P$6:$P$505,"&lt;"&amp;P44)+COUNTIFS($P$6:P44,P44))</f>
        <v/>
      </c>
    </row>
    <row r="45">
      <c r="A45" s="5" t="n"/>
      <c r="B45" s="5" t="n"/>
      <c r="C45" s="17" t="n"/>
      <c r="D45" s="13" t="n"/>
      <c r="E45" s="18">
        <f>IF(A45&amp;""="","",COUNTIFS('الاشتراكات'!$B$6:$B$1005,A45&amp;""))</f>
        <v/>
      </c>
      <c r="F45" s="19">
        <f>IF(A45&amp;""="","",IFERROR(SUMIFS('الاشتراكات'!$I$6:$I$1005,'الاشتراكات'!$B$6:$B$1005,A45&amp;"",'الاشتراكات'!$J$6:$J$1005,1)/COUNTIFS('الاشتراكات'!$B$6:$B$1005,A45&amp;"",'الاشتراكات'!$J$6:$J$1005,1),""))</f>
        <v/>
      </c>
      <c r="G45" s="18">
        <f>IF(F45="","",F45-'الإعدادات'!$B$4)</f>
        <v/>
      </c>
      <c r="H45" s="6">
        <f>IF(A45&amp;""="","",IF(F45="","بدون اشتراك",IF(G45&lt;0,"منتهي",IF(G45&lt;='الإعدادات'!$B$5,"ينتهي قريبًا","ساري"))))</f>
        <v/>
      </c>
      <c r="I45" s="20">
        <f>IF(A45&amp;""="","",SUMIFS('الاشتراكات'!$G$6:$G$1005,'الاشتراكات'!$B$6:$B$1005,A45&amp;""))</f>
        <v/>
      </c>
      <c r="J45" s="20">
        <f>IF(A45&amp;""="","",SUMIFS('الدفعات'!$C$6:$C$2005,'الدفعات'!$B$6:$B$2005,A45&amp;""))</f>
        <v/>
      </c>
      <c r="K45" s="20">
        <f>IF(A45&amp;""="","",ROUND(I45-J45,2))</f>
        <v/>
      </c>
      <c r="L45" s="18">
        <f>IF(A45&amp;""="","",COUNTIFS('الحضور'!$B$6:$B$2005,A45&amp;"",'الحضور'!$A$6:$A$2005,"&gt;="&amp;('الإعدادات'!$B$4-29),'الحضور'!$A$6:$A$2005,"&lt;="&amp;'الإعدادات'!$B$4))</f>
        <v/>
      </c>
      <c r="M45" s="19">
        <f>IF(A45&amp;""="","",IFERROR(SUMIFS('الحضور'!$A$6:$A$2005,'الحضور'!$B$6:$B$2005,A45&amp;"",'الحضور'!$D$6:$D$2005,1)/COUNTIFS('الحضور'!$B$6:$B$2005,A45&amp;"",'الحضور'!$D$6:$D$2005,1),""))</f>
        <v/>
      </c>
      <c r="N45" s="18">
        <f>IF(M45="","",'الإعدادات'!$B$4-M45)</f>
        <v/>
      </c>
      <c r="O45" s="6">
        <f>IF(OR(H45="ساري",H45="ينتهي قريبًا"),IF(M45="","لم يحضر",IF(N45&gt;='الإعدادات'!$B$6,"منقطع","نشط")),"")</f>
        <v/>
      </c>
      <c r="P45" s="21">
        <f>IF(OR(H45="منتهي",H45="ينتهي قريبًا"),G45,"")</f>
        <v/>
      </c>
      <c r="Q45" s="18">
        <f>IF(P45="","",COUNTIFS($P$6:$P$505,"&lt;"&amp;P45)+COUNTIFS($P$6:P45,P45))</f>
        <v/>
      </c>
    </row>
    <row r="46">
      <c r="A46" s="5" t="n"/>
      <c r="B46" s="5" t="n"/>
      <c r="C46" s="17" t="n"/>
      <c r="D46" s="13" t="n"/>
      <c r="E46" s="18">
        <f>IF(A46&amp;""="","",COUNTIFS('الاشتراكات'!$B$6:$B$1005,A46&amp;""))</f>
        <v/>
      </c>
      <c r="F46" s="19">
        <f>IF(A46&amp;""="","",IFERROR(SUMIFS('الاشتراكات'!$I$6:$I$1005,'الاشتراكات'!$B$6:$B$1005,A46&amp;"",'الاشتراكات'!$J$6:$J$1005,1)/COUNTIFS('الاشتراكات'!$B$6:$B$1005,A46&amp;"",'الاشتراكات'!$J$6:$J$1005,1),""))</f>
        <v/>
      </c>
      <c r="G46" s="18">
        <f>IF(F46="","",F46-'الإعدادات'!$B$4)</f>
        <v/>
      </c>
      <c r="H46" s="6">
        <f>IF(A46&amp;""="","",IF(F46="","بدون اشتراك",IF(G46&lt;0,"منتهي",IF(G46&lt;='الإعدادات'!$B$5,"ينتهي قريبًا","ساري"))))</f>
        <v/>
      </c>
      <c r="I46" s="20">
        <f>IF(A46&amp;""="","",SUMIFS('الاشتراكات'!$G$6:$G$1005,'الاشتراكات'!$B$6:$B$1005,A46&amp;""))</f>
        <v/>
      </c>
      <c r="J46" s="20">
        <f>IF(A46&amp;""="","",SUMIFS('الدفعات'!$C$6:$C$2005,'الدفعات'!$B$6:$B$2005,A46&amp;""))</f>
        <v/>
      </c>
      <c r="K46" s="20">
        <f>IF(A46&amp;""="","",ROUND(I46-J46,2))</f>
        <v/>
      </c>
      <c r="L46" s="18">
        <f>IF(A46&amp;""="","",COUNTIFS('الحضور'!$B$6:$B$2005,A46&amp;"",'الحضور'!$A$6:$A$2005,"&gt;="&amp;('الإعدادات'!$B$4-29),'الحضور'!$A$6:$A$2005,"&lt;="&amp;'الإعدادات'!$B$4))</f>
        <v/>
      </c>
      <c r="M46" s="19">
        <f>IF(A46&amp;""="","",IFERROR(SUMIFS('الحضور'!$A$6:$A$2005,'الحضور'!$B$6:$B$2005,A46&amp;"",'الحضور'!$D$6:$D$2005,1)/COUNTIFS('الحضور'!$B$6:$B$2005,A46&amp;"",'الحضور'!$D$6:$D$2005,1),""))</f>
        <v/>
      </c>
      <c r="N46" s="18">
        <f>IF(M46="","",'الإعدادات'!$B$4-M46)</f>
        <v/>
      </c>
      <c r="O46" s="6">
        <f>IF(OR(H46="ساري",H46="ينتهي قريبًا"),IF(M46="","لم يحضر",IF(N46&gt;='الإعدادات'!$B$6,"منقطع","نشط")),"")</f>
        <v/>
      </c>
      <c r="P46" s="21">
        <f>IF(OR(H46="منتهي",H46="ينتهي قريبًا"),G46,"")</f>
        <v/>
      </c>
      <c r="Q46" s="18">
        <f>IF(P46="","",COUNTIFS($P$6:$P$505,"&lt;"&amp;P46)+COUNTIFS($P$6:P46,P46))</f>
        <v/>
      </c>
    </row>
    <row r="47">
      <c r="A47" s="5" t="n"/>
      <c r="B47" s="5" t="n"/>
      <c r="C47" s="17" t="n"/>
      <c r="D47" s="13" t="n"/>
      <c r="E47" s="18">
        <f>IF(A47&amp;""="","",COUNTIFS('الاشتراكات'!$B$6:$B$1005,A47&amp;""))</f>
        <v/>
      </c>
      <c r="F47" s="19">
        <f>IF(A47&amp;""="","",IFERROR(SUMIFS('الاشتراكات'!$I$6:$I$1005,'الاشتراكات'!$B$6:$B$1005,A47&amp;"",'الاشتراكات'!$J$6:$J$1005,1)/COUNTIFS('الاشتراكات'!$B$6:$B$1005,A47&amp;"",'الاشتراكات'!$J$6:$J$1005,1),""))</f>
        <v/>
      </c>
      <c r="G47" s="18">
        <f>IF(F47="","",F47-'الإعدادات'!$B$4)</f>
        <v/>
      </c>
      <c r="H47" s="6">
        <f>IF(A47&amp;""="","",IF(F47="","بدون اشتراك",IF(G47&lt;0,"منتهي",IF(G47&lt;='الإعدادات'!$B$5,"ينتهي قريبًا","ساري"))))</f>
        <v/>
      </c>
      <c r="I47" s="20">
        <f>IF(A47&amp;""="","",SUMIFS('الاشتراكات'!$G$6:$G$1005,'الاشتراكات'!$B$6:$B$1005,A47&amp;""))</f>
        <v/>
      </c>
      <c r="J47" s="20">
        <f>IF(A47&amp;""="","",SUMIFS('الدفعات'!$C$6:$C$2005,'الدفعات'!$B$6:$B$2005,A47&amp;""))</f>
        <v/>
      </c>
      <c r="K47" s="20">
        <f>IF(A47&amp;""="","",ROUND(I47-J47,2))</f>
        <v/>
      </c>
      <c r="L47" s="18">
        <f>IF(A47&amp;""="","",COUNTIFS('الحضور'!$B$6:$B$2005,A47&amp;"",'الحضور'!$A$6:$A$2005,"&gt;="&amp;('الإعدادات'!$B$4-29),'الحضور'!$A$6:$A$2005,"&lt;="&amp;'الإعدادات'!$B$4))</f>
        <v/>
      </c>
      <c r="M47" s="19">
        <f>IF(A47&amp;""="","",IFERROR(SUMIFS('الحضور'!$A$6:$A$2005,'الحضور'!$B$6:$B$2005,A47&amp;"",'الحضور'!$D$6:$D$2005,1)/COUNTIFS('الحضور'!$B$6:$B$2005,A47&amp;"",'الحضور'!$D$6:$D$2005,1),""))</f>
        <v/>
      </c>
      <c r="N47" s="18">
        <f>IF(M47="","",'الإعدادات'!$B$4-M47)</f>
        <v/>
      </c>
      <c r="O47" s="6">
        <f>IF(OR(H47="ساري",H47="ينتهي قريبًا"),IF(M47="","لم يحضر",IF(N47&gt;='الإعدادات'!$B$6,"منقطع","نشط")),"")</f>
        <v/>
      </c>
      <c r="P47" s="21">
        <f>IF(OR(H47="منتهي",H47="ينتهي قريبًا"),G47,"")</f>
        <v/>
      </c>
      <c r="Q47" s="18">
        <f>IF(P47="","",COUNTIFS($P$6:$P$505,"&lt;"&amp;P47)+COUNTIFS($P$6:P47,P47))</f>
        <v/>
      </c>
    </row>
    <row r="48">
      <c r="A48" s="5" t="n"/>
      <c r="B48" s="5" t="n"/>
      <c r="C48" s="17" t="n"/>
      <c r="D48" s="13" t="n"/>
      <c r="E48" s="18">
        <f>IF(A48&amp;""="","",COUNTIFS('الاشتراكات'!$B$6:$B$1005,A48&amp;""))</f>
        <v/>
      </c>
      <c r="F48" s="19">
        <f>IF(A48&amp;""="","",IFERROR(SUMIFS('الاشتراكات'!$I$6:$I$1005,'الاشتراكات'!$B$6:$B$1005,A48&amp;"",'الاشتراكات'!$J$6:$J$1005,1)/COUNTIFS('الاشتراكات'!$B$6:$B$1005,A48&amp;"",'الاشتراكات'!$J$6:$J$1005,1),""))</f>
        <v/>
      </c>
      <c r="G48" s="18">
        <f>IF(F48="","",F48-'الإعدادات'!$B$4)</f>
        <v/>
      </c>
      <c r="H48" s="6">
        <f>IF(A48&amp;""="","",IF(F48="","بدون اشتراك",IF(G48&lt;0,"منتهي",IF(G48&lt;='الإعدادات'!$B$5,"ينتهي قريبًا","ساري"))))</f>
        <v/>
      </c>
      <c r="I48" s="20">
        <f>IF(A48&amp;""="","",SUMIFS('الاشتراكات'!$G$6:$G$1005,'الاشتراكات'!$B$6:$B$1005,A48&amp;""))</f>
        <v/>
      </c>
      <c r="J48" s="20">
        <f>IF(A48&amp;""="","",SUMIFS('الدفعات'!$C$6:$C$2005,'الدفعات'!$B$6:$B$2005,A48&amp;""))</f>
        <v/>
      </c>
      <c r="K48" s="20">
        <f>IF(A48&amp;""="","",ROUND(I48-J48,2))</f>
        <v/>
      </c>
      <c r="L48" s="18">
        <f>IF(A48&amp;""="","",COUNTIFS('الحضور'!$B$6:$B$2005,A48&amp;"",'الحضور'!$A$6:$A$2005,"&gt;="&amp;('الإعدادات'!$B$4-29),'الحضور'!$A$6:$A$2005,"&lt;="&amp;'الإعدادات'!$B$4))</f>
        <v/>
      </c>
      <c r="M48" s="19">
        <f>IF(A48&amp;""="","",IFERROR(SUMIFS('الحضور'!$A$6:$A$2005,'الحضور'!$B$6:$B$2005,A48&amp;"",'الحضور'!$D$6:$D$2005,1)/COUNTIFS('الحضور'!$B$6:$B$2005,A48&amp;"",'الحضور'!$D$6:$D$2005,1),""))</f>
        <v/>
      </c>
      <c r="N48" s="18">
        <f>IF(M48="","",'الإعدادات'!$B$4-M48)</f>
        <v/>
      </c>
      <c r="O48" s="6">
        <f>IF(OR(H48="ساري",H48="ينتهي قريبًا"),IF(M48="","لم يحضر",IF(N48&gt;='الإعدادات'!$B$6,"منقطع","نشط")),"")</f>
        <v/>
      </c>
      <c r="P48" s="21">
        <f>IF(OR(H48="منتهي",H48="ينتهي قريبًا"),G48,"")</f>
        <v/>
      </c>
      <c r="Q48" s="18">
        <f>IF(P48="","",COUNTIFS($P$6:$P$505,"&lt;"&amp;P48)+COUNTIFS($P$6:P48,P48))</f>
        <v/>
      </c>
    </row>
    <row r="49">
      <c r="A49" s="5" t="n"/>
      <c r="B49" s="5" t="n"/>
      <c r="C49" s="17" t="n"/>
      <c r="D49" s="13" t="n"/>
      <c r="E49" s="18">
        <f>IF(A49&amp;""="","",COUNTIFS('الاشتراكات'!$B$6:$B$1005,A49&amp;""))</f>
        <v/>
      </c>
      <c r="F49" s="19">
        <f>IF(A49&amp;""="","",IFERROR(SUMIFS('الاشتراكات'!$I$6:$I$1005,'الاشتراكات'!$B$6:$B$1005,A49&amp;"",'الاشتراكات'!$J$6:$J$1005,1)/COUNTIFS('الاشتراكات'!$B$6:$B$1005,A49&amp;"",'الاشتراكات'!$J$6:$J$1005,1),""))</f>
        <v/>
      </c>
      <c r="G49" s="18">
        <f>IF(F49="","",F49-'الإعدادات'!$B$4)</f>
        <v/>
      </c>
      <c r="H49" s="6">
        <f>IF(A49&amp;""="","",IF(F49="","بدون اشتراك",IF(G49&lt;0,"منتهي",IF(G49&lt;='الإعدادات'!$B$5,"ينتهي قريبًا","ساري"))))</f>
        <v/>
      </c>
      <c r="I49" s="20">
        <f>IF(A49&amp;""="","",SUMIFS('الاشتراكات'!$G$6:$G$1005,'الاشتراكات'!$B$6:$B$1005,A49&amp;""))</f>
        <v/>
      </c>
      <c r="J49" s="20">
        <f>IF(A49&amp;""="","",SUMIFS('الدفعات'!$C$6:$C$2005,'الدفعات'!$B$6:$B$2005,A49&amp;""))</f>
        <v/>
      </c>
      <c r="K49" s="20">
        <f>IF(A49&amp;""="","",ROUND(I49-J49,2))</f>
        <v/>
      </c>
      <c r="L49" s="18">
        <f>IF(A49&amp;""="","",COUNTIFS('الحضور'!$B$6:$B$2005,A49&amp;"",'الحضور'!$A$6:$A$2005,"&gt;="&amp;('الإعدادات'!$B$4-29),'الحضور'!$A$6:$A$2005,"&lt;="&amp;'الإعدادات'!$B$4))</f>
        <v/>
      </c>
      <c r="M49" s="19">
        <f>IF(A49&amp;""="","",IFERROR(SUMIFS('الحضور'!$A$6:$A$2005,'الحضور'!$B$6:$B$2005,A49&amp;"",'الحضور'!$D$6:$D$2005,1)/COUNTIFS('الحضور'!$B$6:$B$2005,A49&amp;"",'الحضور'!$D$6:$D$2005,1),""))</f>
        <v/>
      </c>
      <c r="N49" s="18">
        <f>IF(M49="","",'الإعدادات'!$B$4-M49)</f>
        <v/>
      </c>
      <c r="O49" s="6">
        <f>IF(OR(H49="ساري",H49="ينتهي قريبًا"),IF(M49="","لم يحضر",IF(N49&gt;='الإعدادات'!$B$6,"منقطع","نشط")),"")</f>
        <v/>
      </c>
      <c r="P49" s="21">
        <f>IF(OR(H49="منتهي",H49="ينتهي قريبًا"),G49,"")</f>
        <v/>
      </c>
      <c r="Q49" s="18">
        <f>IF(P49="","",COUNTIFS($P$6:$P$505,"&lt;"&amp;P49)+COUNTIFS($P$6:P49,P49))</f>
        <v/>
      </c>
    </row>
    <row r="50">
      <c r="A50" s="5" t="n"/>
      <c r="B50" s="5" t="n"/>
      <c r="C50" s="17" t="n"/>
      <c r="D50" s="13" t="n"/>
      <c r="E50" s="18">
        <f>IF(A50&amp;""="","",COUNTIFS('الاشتراكات'!$B$6:$B$1005,A50&amp;""))</f>
        <v/>
      </c>
      <c r="F50" s="19">
        <f>IF(A50&amp;""="","",IFERROR(SUMIFS('الاشتراكات'!$I$6:$I$1005,'الاشتراكات'!$B$6:$B$1005,A50&amp;"",'الاشتراكات'!$J$6:$J$1005,1)/COUNTIFS('الاشتراكات'!$B$6:$B$1005,A50&amp;"",'الاشتراكات'!$J$6:$J$1005,1),""))</f>
        <v/>
      </c>
      <c r="G50" s="18">
        <f>IF(F50="","",F50-'الإعدادات'!$B$4)</f>
        <v/>
      </c>
      <c r="H50" s="6">
        <f>IF(A50&amp;""="","",IF(F50="","بدون اشتراك",IF(G50&lt;0,"منتهي",IF(G50&lt;='الإعدادات'!$B$5,"ينتهي قريبًا","ساري"))))</f>
        <v/>
      </c>
      <c r="I50" s="20">
        <f>IF(A50&amp;""="","",SUMIFS('الاشتراكات'!$G$6:$G$1005,'الاشتراكات'!$B$6:$B$1005,A50&amp;""))</f>
        <v/>
      </c>
      <c r="J50" s="20">
        <f>IF(A50&amp;""="","",SUMIFS('الدفعات'!$C$6:$C$2005,'الدفعات'!$B$6:$B$2005,A50&amp;""))</f>
        <v/>
      </c>
      <c r="K50" s="20">
        <f>IF(A50&amp;""="","",ROUND(I50-J50,2))</f>
        <v/>
      </c>
      <c r="L50" s="18">
        <f>IF(A50&amp;""="","",COUNTIFS('الحضور'!$B$6:$B$2005,A50&amp;"",'الحضور'!$A$6:$A$2005,"&gt;="&amp;('الإعدادات'!$B$4-29),'الحضور'!$A$6:$A$2005,"&lt;="&amp;'الإعدادات'!$B$4))</f>
        <v/>
      </c>
      <c r="M50" s="19">
        <f>IF(A50&amp;""="","",IFERROR(SUMIFS('الحضور'!$A$6:$A$2005,'الحضور'!$B$6:$B$2005,A50&amp;"",'الحضور'!$D$6:$D$2005,1)/COUNTIFS('الحضور'!$B$6:$B$2005,A50&amp;"",'الحضور'!$D$6:$D$2005,1),""))</f>
        <v/>
      </c>
      <c r="N50" s="18">
        <f>IF(M50="","",'الإعدادات'!$B$4-M50)</f>
        <v/>
      </c>
      <c r="O50" s="6">
        <f>IF(OR(H50="ساري",H50="ينتهي قريبًا"),IF(M50="","لم يحضر",IF(N50&gt;='الإعدادات'!$B$6,"منقطع","نشط")),"")</f>
        <v/>
      </c>
      <c r="P50" s="21">
        <f>IF(OR(H50="منتهي",H50="ينتهي قريبًا"),G50,"")</f>
        <v/>
      </c>
      <c r="Q50" s="18">
        <f>IF(P50="","",COUNTIFS($P$6:$P$505,"&lt;"&amp;P50)+COUNTIFS($P$6:P50,P50))</f>
        <v/>
      </c>
    </row>
    <row r="51">
      <c r="A51" s="5" t="n"/>
      <c r="B51" s="5" t="n"/>
      <c r="C51" s="17" t="n"/>
      <c r="D51" s="13" t="n"/>
      <c r="E51" s="18">
        <f>IF(A51&amp;""="","",COUNTIFS('الاشتراكات'!$B$6:$B$1005,A51&amp;""))</f>
        <v/>
      </c>
      <c r="F51" s="19">
        <f>IF(A51&amp;""="","",IFERROR(SUMIFS('الاشتراكات'!$I$6:$I$1005,'الاشتراكات'!$B$6:$B$1005,A51&amp;"",'الاشتراكات'!$J$6:$J$1005,1)/COUNTIFS('الاشتراكات'!$B$6:$B$1005,A51&amp;"",'الاشتراكات'!$J$6:$J$1005,1),""))</f>
        <v/>
      </c>
      <c r="G51" s="18">
        <f>IF(F51="","",F51-'الإعدادات'!$B$4)</f>
        <v/>
      </c>
      <c r="H51" s="6">
        <f>IF(A51&amp;""="","",IF(F51="","بدون اشتراك",IF(G51&lt;0,"منتهي",IF(G51&lt;='الإعدادات'!$B$5,"ينتهي قريبًا","ساري"))))</f>
        <v/>
      </c>
      <c r="I51" s="20">
        <f>IF(A51&amp;""="","",SUMIFS('الاشتراكات'!$G$6:$G$1005,'الاشتراكات'!$B$6:$B$1005,A51&amp;""))</f>
        <v/>
      </c>
      <c r="J51" s="20">
        <f>IF(A51&amp;""="","",SUMIFS('الدفعات'!$C$6:$C$2005,'الدفعات'!$B$6:$B$2005,A51&amp;""))</f>
        <v/>
      </c>
      <c r="K51" s="20">
        <f>IF(A51&amp;""="","",ROUND(I51-J51,2))</f>
        <v/>
      </c>
      <c r="L51" s="18">
        <f>IF(A51&amp;""="","",COUNTIFS('الحضور'!$B$6:$B$2005,A51&amp;"",'الحضور'!$A$6:$A$2005,"&gt;="&amp;('الإعدادات'!$B$4-29),'الحضور'!$A$6:$A$2005,"&lt;="&amp;'الإعدادات'!$B$4))</f>
        <v/>
      </c>
      <c r="M51" s="19">
        <f>IF(A51&amp;""="","",IFERROR(SUMIFS('الحضور'!$A$6:$A$2005,'الحضور'!$B$6:$B$2005,A51&amp;"",'الحضور'!$D$6:$D$2005,1)/COUNTIFS('الحضور'!$B$6:$B$2005,A51&amp;"",'الحضور'!$D$6:$D$2005,1),""))</f>
        <v/>
      </c>
      <c r="N51" s="18">
        <f>IF(M51="","",'الإعدادات'!$B$4-M51)</f>
        <v/>
      </c>
      <c r="O51" s="6">
        <f>IF(OR(H51="ساري",H51="ينتهي قريبًا"),IF(M51="","لم يحضر",IF(N51&gt;='الإعدادات'!$B$6,"منقطع","نشط")),"")</f>
        <v/>
      </c>
      <c r="P51" s="21">
        <f>IF(OR(H51="منتهي",H51="ينتهي قريبًا"),G51,"")</f>
        <v/>
      </c>
      <c r="Q51" s="18">
        <f>IF(P51="","",COUNTIFS($P$6:$P$505,"&lt;"&amp;P51)+COUNTIFS($P$6:P51,P51))</f>
        <v/>
      </c>
    </row>
    <row r="52">
      <c r="A52" s="5" t="n"/>
      <c r="B52" s="5" t="n"/>
      <c r="C52" s="17" t="n"/>
      <c r="D52" s="13" t="n"/>
      <c r="E52" s="18">
        <f>IF(A52&amp;""="","",COUNTIFS('الاشتراكات'!$B$6:$B$1005,A52&amp;""))</f>
        <v/>
      </c>
      <c r="F52" s="19">
        <f>IF(A52&amp;""="","",IFERROR(SUMIFS('الاشتراكات'!$I$6:$I$1005,'الاشتراكات'!$B$6:$B$1005,A52&amp;"",'الاشتراكات'!$J$6:$J$1005,1)/COUNTIFS('الاشتراكات'!$B$6:$B$1005,A52&amp;"",'الاشتراكات'!$J$6:$J$1005,1),""))</f>
        <v/>
      </c>
      <c r="G52" s="18">
        <f>IF(F52="","",F52-'الإعدادات'!$B$4)</f>
        <v/>
      </c>
      <c r="H52" s="6">
        <f>IF(A52&amp;""="","",IF(F52="","بدون اشتراك",IF(G52&lt;0,"منتهي",IF(G52&lt;='الإعدادات'!$B$5,"ينتهي قريبًا","ساري"))))</f>
        <v/>
      </c>
      <c r="I52" s="20">
        <f>IF(A52&amp;""="","",SUMIFS('الاشتراكات'!$G$6:$G$1005,'الاشتراكات'!$B$6:$B$1005,A52&amp;""))</f>
        <v/>
      </c>
      <c r="J52" s="20">
        <f>IF(A52&amp;""="","",SUMIFS('الدفعات'!$C$6:$C$2005,'الدفعات'!$B$6:$B$2005,A52&amp;""))</f>
        <v/>
      </c>
      <c r="K52" s="20">
        <f>IF(A52&amp;""="","",ROUND(I52-J52,2))</f>
        <v/>
      </c>
      <c r="L52" s="18">
        <f>IF(A52&amp;""="","",COUNTIFS('الحضور'!$B$6:$B$2005,A52&amp;"",'الحضور'!$A$6:$A$2005,"&gt;="&amp;('الإعدادات'!$B$4-29),'الحضور'!$A$6:$A$2005,"&lt;="&amp;'الإعدادات'!$B$4))</f>
        <v/>
      </c>
      <c r="M52" s="19">
        <f>IF(A52&amp;""="","",IFERROR(SUMIFS('الحضور'!$A$6:$A$2005,'الحضور'!$B$6:$B$2005,A52&amp;"",'الحضور'!$D$6:$D$2005,1)/COUNTIFS('الحضور'!$B$6:$B$2005,A52&amp;"",'الحضور'!$D$6:$D$2005,1),""))</f>
        <v/>
      </c>
      <c r="N52" s="18">
        <f>IF(M52="","",'الإعدادات'!$B$4-M52)</f>
        <v/>
      </c>
      <c r="O52" s="6">
        <f>IF(OR(H52="ساري",H52="ينتهي قريبًا"),IF(M52="","لم يحضر",IF(N52&gt;='الإعدادات'!$B$6,"منقطع","نشط")),"")</f>
        <v/>
      </c>
      <c r="P52" s="21">
        <f>IF(OR(H52="منتهي",H52="ينتهي قريبًا"),G52,"")</f>
        <v/>
      </c>
      <c r="Q52" s="18">
        <f>IF(P52="","",COUNTIFS($P$6:$P$505,"&lt;"&amp;P52)+COUNTIFS($P$6:P52,P52))</f>
        <v/>
      </c>
    </row>
    <row r="53">
      <c r="A53" s="5" t="n"/>
      <c r="B53" s="5" t="n"/>
      <c r="C53" s="17" t="n"/>
      <c r="D53" s="13" t="n"/>
      <c r="E53" s="18">
        <f>IF(A53&amp;""="","",COUNTIFS('الاشتراكات'!$B$6:$B$1005,A53&amp;""))</f>
        <v/>
      </c>
      <c r="F53" s="19">
        <f>IF(A53&amp;""="","",IFERROR(SUMIFS('الاشتراكات'!$I$6:$I$1005,'الاشتراكات'!$B$6:$B$1005,A53&amp;"",'الاشتراكات'!$J$6:$J$1005,1)/COUNTIFS('الاشتراكات'!$B$6:$B$1005,A53&amp;"",'الاشتراكات'!$J$6:$J$1005,1),""))</f>
        <v/>
      </c>
      <c r="G53" s="18">
        <f>IF(F53="","",F53-'الإعدادات'!$B$4)</f>
        <v/>
      </c>
      <c r="H53" s="6">
        <f>IF(A53&amp;""="","",IF(F53="","بدون اشتراك",IF(G53&lt;0,"منتهي",IF(G53&lt;='الإعدادات'!$B$5,"ينتهي قريبًا","ساري"))))</f>
        <v/>
      </c>
      <c r="I53" s="20">
        <f>IF(A53&amp;""="","",SUMIFS('الاشتراكات'!$G$6:$G$1005,'الاشتراكات'!$B$6:$B$1005,A53&amp;""))</f>
        <v/>
      </c>
      <c r="J53" s="20">
        <f>IF(A53&amp;""="","",SUMIFS('الدفعات'!$C$6:$C$2005,'الدفعات'!$B$6:$B$2005,A53&amp;""))</f>
        <v/>
      </c>
      <c r="K53" s="20">
        <f>IF(A53&amp;""="","",ROUND(I53-J53,2))</f>
        <v/>
      </c>
      <c r="L53" s="18">
        <f>IF(A53&amp;""="","",COUNTIFS('الحضور'!$B$6:$B$2005,A53&amp;"",'الحضور'!$A$6:$A$2005,"&gt;="&amp;('الإعدادات'!$B$4-29),'الحضور'!$A$6:$A$2005,"&lt;="&amp;'الإعدادات'!$B$4))</f>
        <v/>
      </c>
      <c r="M53" s="19">
        <f>IF(A53&amp;""="","",IFERROR(SUMIFS('الحضور'!$A$6:$A$2005,'الحضور'!$B$6:$B$2005,A53&amp;"",'الحضور'!$D$6:$D$2005,1)/COUNTIFS('الحضور'!$B$6:$B$2005,A53&amp;"",'الحضور'!$D$6:$D$2005,1),""))</f>
        <v/>
      </c>
      <c r="N53" s="18">
        <f>IF(M53="","",'الإعدادات'!$B$4-M53)</f>
        <v/>
      </c>
      <c r="O53" s="6">
        <f>IF(OR(H53="ساري",H53="ينتهي قريبًا"),IF(M53="","لم يحضر",IF(N53&gt;='الإعدادات'!$B$6,"منقطع","نشط")),"")</f>
        <v/>
      </c>
      <c r="P53" s="21">
        <f>IF(OR(H53="منتهي",H53="ينتهي قريبًا"),G53,"")</f>
        <v/>
      </c>
      <c r="Q53" s="18">
        <f>IF(P53="","",COUNTIFS($P$6:$P$505,"&lt;"&amp;P53)+COUNTIFS($P$6:P53,P53))</f>
        <v/>
      </c>
    </row>
    <row r="54">
      <c r="A54" s="5" t="n"/>
      <c r="B54" s="5" t="n"/>
      <c r="C54" s="17" t="n"/>
      <c r="D54" s="13" t="n"/>
      <c r="E54" s="18">
        <f>IF(A54&amp;""="","",COUNTIFS('الاشتراكات'!$B$6:$B$1005,A54&amp;""))</f>
        <v/>
      </c>
      <c r="F54" s="19">
        <f>IF(A54&amp;""="","",IFERROR(SUMIFS('الاشتراكات'!$I$6:$I$1005,'الاشتراكات'!$B$6:$B$1005,A54&amp;"",'الاشتراكات'!$J$6:$J$1005,1)/COUNTIFS('الاشتراكات'!$B$6:$B$1005,A54&amp;"",'الاشتراكات'!$J$6:$J$1005,1),""))</f>
        <v/>
      </c>
      <c r="G54" s="18">
        <f>IF(F54="","",F54-'الإعدادات'!$B$4)</f>
        <v/>
      </c>
      <c r="H54" s="6">
        <f>IF(A54&amp;""="","",IF(F54="","بدون اشتراك",IF(G54&lt;0,"منتهي",IF(G54&lt;='الإعدادات'!$B$5,"ينتهي قريبًا","ساري"))))</f>
        <v/>
      </c>
      <c r="I54" s="20">
        <f>IF(A54&amp;""="","",SUMIFS('الاشتراكات'!$G$6:$G$1005,'الاشتراكات'!$B$6:$B$1005,A54&amp;""))</f>
        <v/>
      </c>
      <c r="J54" s="20">
        <f>IF(A54&amp;""="","",SUMIFS('الدفعات'!$C$6:$C$2005,'الدفعات'!$B$6:$B$2005,A54&amp;""))</f>
        <v/>
      </c>
      <c r="K54" s="20">
        <f>IF(A54&amp;""="","",ROUND(I54-J54,2))</f>
        <v/>
      </c>
      <c r="L54" s="18">
        <f>IF(A54&amp;""="","",COUNTIFS('الحضور'!$B$6:$B$2005,A54&amp;"",'الحضور'!$A$6:$A$2005,"&gt;="&amp;('الإعدادات'!$B$4-29),'الحضور'!$A$6:$A$2005,"&lt;="&amp;'الإعدادات'!$B$4))</f>
        <v/>
      </c>
      <c r="M54" s="19">
        <f>IF(A54&amp;""="","",IFERROR(SUMIFS('الحضور'!$A$6:$A$2005,'الحضور'!$B$6:$B$2005,A54&amp;"",'الحضور'!$D$6:$D$2005,1)/COUNTIFS('الحضور'!$B$6:$B$2005,A54&amp;"",'الحضور'!$D$6:$D$2005,1),""))</f>
        <v/>
      </c>
      <c r="N54" s="18">
        <f>IF(M54="","",'الإعدادات'!$B$4-M54)</f>
        <v/>
      </c>
      <c r="O54" s="6">
        <f>IF(OR(H54="ساري",H54="ينتهي قريبًا"),IF(M54="","لم يحضر",IF(N54&gt;='الإعدادات'!$B$6,"منقطع","نشط")),"")</f>
        <v/>
      </c>
      <c r="P54" s="21">
        <f>IF(OR(H54="منتهي",H54="ينتهي قريبًا"),G54,"")</f>
        <v/>
      </c>
      <c r="Q54" s="18">
        <f>IF(P54="","",COUNTIFS($P$6:$P$505,"&lt;"&amp;P54)+COUNTIFS($P$6:P54,P54))</f>
        <v/>
      </c>
    </row>
    <row r="55">
      <c r="A55" s="5" t="n"/>
      <c r="B55" s="5" t="n"/>
      <c r="C55" s="17" t="n"/>
      <c r="D55" s="13" t="n"/>
      <c r="E55" s="18">
        <f>IF(A55&amp;""="","",COUNTIFS('الاشتراكات'!$B$6:$B$1005,A55&amp;""))</f>
        <v/>
      </c>
      <c r="F55" s="19">
        <f>IF(A55&amp;""="","",IFERROR(SUMIFS('الاشتراكات'!$I$6:$I$1005,'الاشتراكات'!$B$6:$B$1005,A55&amp;"",'الاشتراكات'!$J$6:$J$1005,1)/COUNTIFS('الاشتراكات'!$B$6:$B$1005,A55&amp;"",'الاشتراكات'!$J$6:$J$1005,1),""))</f>
        <v/>
      </c>
      <c r="G55" s="18">
        <f>IF(F55="","",F55-'الإعدادات'!$B$4)</f>
        <v/>
      </c>
      <c r="H55" s="6">
        <f>IF(A55&amp;""="","",IF(F55="","بدون اشتراك",IF(G55&lt;0,"منتهي",IF(G55&lt;='الإعدادات'!$B$5,"ينتهي قريبًا","ساري"))))</f>
        <v/>
      </c>
      <c r="I55" s="20">
        <f>IF(A55&amp;""="","",SUMIFS('الاشتراكات'!$G$6:$G$1005,'الاشتراكات'!$B$6:$B$1005,A55&amp;""))</f>
        <v/>
      </c>
      <c r="J55" s="20">
        <f>IF(A55&amp;""="","",SUMIFS('الدفعات'!$C$6:$C$2005,'الدفعات'!$B$6:$B$2005,A55&amp;""))</f>
        <v/>
      </c>
      <c r="K55" s="20">
        <f>IF(A55&amp;""="","",ROUND(I55-J55,2))</f>
        <v/>
      </c>
      <c r="L55" s="18">
        <f>IF(A55&amp;""="","",COUNTIFS('الحضور'!$B$6:$B$2005,A55&amp;"",'الحضور'!$A$6:$A$2005,"&gt;="&amp;('الإعدادات'!$B$4-29),'الحضور'!$A$6:$A$2005,"&lt;="&amp;'الإعدادات'!$B$4))</f>
        <v/>
      </c>
      <c r="M55" s="19">
        <f>IF(A55&amp;""="","",IFERROR(SUMIFS('الحضور'!$A$6:$A$2005,'الحضور'!$B$6:$B$2005,A55&amp;"",'الحضور'!$D$6:$D$2005,1)/COUNTIFS('الحضور'!$B$6:$B$2005,A55&amp;"",'الحضور'!$D$6:$D$2005,1),""))</f>
        <v/>
      </c>
      <c r="N55" s="18">
        <f>IF(M55="","",'الإعدادات'!$B$4-M55)</f>
        <v/>
      </c>
      <c r="O55" s="6">
        <f>IF(OR(H55="ساري",H55="ينتهي قريبًا"),IF(M55="","لم يحضر",IF(N55&gt;='الإعدادات'!$B$6,"منقطع","نشط")),"")</f>
        <v/>
      </c>
      <c r="P55" s="21">
        <f>IF(OR(H55="منتهي",H55="ينتهي قريبًا"),G55,"")</f>
        <v/>
      </c>
      <c r="Q55" s="18">
        <f>IF(P55="","",COUNTIFS($P$6:$P$505,"&lt;"&amp;P55)+COUNTIFS($P$6:P55,P55))</f>
        <v/>
      </c>
    </row>
    <row r="56">
      <c r="A56" s="5" t="n"/>
      <c r="B56" s="5" t="n"/>
      <c r="C56" s="17" t="n"/>
      <c r="D56" s="13" t="n"/>
      <c r="E56" s="18">
        <f>IF(A56&amp;""="","",COUNTIFS('الاشتراكات'!$B$6:$B$1005,A56&amp;""))</f>
        <v/>
      </c>
      <c r="F56" s="19">
        <f>IF(A56&amp;""="","",IFERROR(SUMIFS('الاشتراكات'!$I$6:$I$1005,'الاشتراكات'!$B$6:$B$1005,A56&amp;"",'الاشتراكات'!$J$6:$J$1005,1)/COUNTIFS('الاشتراكات'!$B$6:$B$1005,A56&amp;"",'الاشتراكات'!$J$6:$J$1005,1),""))</f>
        <v/>
      </c>
      <c r="G56" s="18">
        <f>IF(F56="","",F56-'الإعدادات'!$B$4)</f>
        <v/>
      </c>
      <c r="H56" s="6">
        <f>IF(A56&amp;""="","",IF(F56="","بدون اشتراك",IF(G56&lt;0,"منتهي",IF(G56&lt;='الإعدادات'!$B$5,"ينتهي قريبًا","ساري"))))</f>
        <v/>
      </c>
      <c r="I56" s="20">
        <f>IF(A56&amp;""="","",SUMIFS('الاشتراكات'!$G$6:$G$1005,'الاشتراكات'!$B$6:$B$1005,A56&amp;""))</f>
        <v/>
      </c>
      <c r="J56" s="20">
        <f>IF(A56&amp;""="","",SUMIFS('الدفعات'!$C$6:$C$2005,'الدفعات'!$B$6:$B$2005,A56&amp;""))</f>
        <v/>
      </c>
      <c r="K56" s="20">
        <f>IF(A56&amp;""="","",ROUND(I56-J56,2))</f>
        <v/>
      </c>
      <c r="L56" s="18">
        <f>IF(A56&amp;""="","",COUNTIFS('الحضور'!$B$6:$B$2005,A56&amp;"",'الحضور'!$A$6:$A$2005,"&gt;="&amp;('الإعدادات'!$B$4-29),'الحضور'!$A$6:$A$2005,"&lt;="&amp;'الإعدادات'!$B$4))</f>
        <v/>
      </c>
      <c r="M56" s="19">
        <f>IF(A56&amp;""="","",IFERROR(SUMIFS('الحضور'!$A$6:$A$2005,'الحضور'!$B$6:$B$2005,A56&amp;"",'الحضور'!$D$6:$D$2005,1)/COUNTIFS('الحضور'!$B$6:$B$2005,A56&amp;"",'الحضور'!$D$6:$D$2005,1),""))</f>
        <v/>
      </c>
      <c r="N56" s="18">
        <f>IF(M56="","",'الإعدادات'!$B$4-M56)</f>
        <v/>
      </c>
      <c r="O56" s="6">
        <f>IF(OR(H56="ساري",H56="ينتهي قريبًا"),IF(M56="","لم يحضر",IF(N56&gt;='الإعدادات'!$B$6,"منقطع","نشط")),"")</f>
        <v/>
      </c>
      <c r="P56" s="21">
        <f>IF(OR(H56="منتهي",H56="ينتهي قريبًا"),G56,"")</f>
        <v/>
      </c>
      <c r="Q56" s="18">
        <f>IF(P56="","",COUNTIFS($P$6:$P$505,"&lt;"&amp;P56)+COUNTIFS($P$6:P56,P56))</f>
        <v/>
      </c>
    </row>
    <row r="57">
      <c r="A57" s="5" t="n"/>
      <c r="B57" s="5" t="n"/>
      <c r="C57" s="17" t="n"/>
      <c r="D57" s="13" t="n"/>
      <c r="E57" s="18">
        <f>IF(A57&amp;""="","",COUNTIFS('الاشتراكات'!$B$6:$B$1005,A57&amp;""))</f>
        <v/>
      </c>
      <c r="F57" s="19">
        <f>IF(A57&amp;""="","",IFERROR(SUMIFS('الاشتراكات'!$I$6:$I$1005,'الاشتراكات'!$B$6:$B$1005,A57&amp;"",'الاشتراكات'!$J$6:$J$1005,1)/COUNTIFS('الاشتراكات'!$B$6:$B$1005,A57&amp;"",'الاشتراكات'!$J$6:$J$1005,1),""))</f>
        <v/>
      </c>
      <c r="G57" s="18">
        <f>IF(F57="","",F57-'الإعدادات'!$B$4)</f>
        <v/>
      </c>
      <c r="H57" s="6">
        <f>IF(A57&amp;""="","",IF(F57="","بدون اشتراك",IF(G57&lt;0,"منتهي",IF(G57&lt;='الإعدادات'!$B$5,"ينتهي قريبًا","ساري"))))</f>
        <v/>
      </c>
      <c r="I57" s="20">
        <f>IF(A57&amp;""="","",SUMIFS('الاشتراكات'!$G$6:$G$1005,'الاشتراكات'!$B$6:$B$1005,A57&amp;""))</f>
        <v/>
      </c>
      <c r="J57" s="20">
        <f>IF(A57&amp;""="","",SUMIFS('الدفعات'!$C$6:$C$2005,'الدفعات'!$B$6:$B$2005,A57&amp;""))</f>
        <v/>
      </c>
      <c r="K57" s="20">
        <f>IF(A57&amp;""="","",ROUND(I57-J57,2))</f>
        <v/>
      </c>
      <c r="L57" s="18">
        <f>IF(A57&amp;""="","",COUNTIFS('الحضور'!$B$6:$B$2005,A57&amp;"",'الحضور'!$A$6:$A$2005,"&gt;="&amp;('الإعدادات'!$B$4-29),'الحضور'!$A$6:$A$2005,"&lt;="&amp;'الإعدادات'!$B$4))</f>
        <v/>
      </c>
      <c r="M57" s="19">
        <f>IF(A57&amp;""="","",IFERROR(SUMIFS('الحضور'!$A$6:$A$2005,'الحضور'!$B$6:$B$2005,A57&amp;"",'الحضور'!$D$6:$D$2005,1)/COUNTIFS('الحضور'!$B$6:$B$2005,A57&amp;"",'الحضور'!$D$6:$D$2005,1),""))</f>
        <v/>
      </c>
      <c r="N57" s="18">
        <f>IF(M57="","",'الإعدادات'!$B$4-M57)</f>
        <v/>
      </c>
      <c r="O57" s="6">
        <f>IF(OR(H57="ساري",H57="ينتهي قريبًا"),IF(M57="","لم يحضر",IF(N57&gt;='الإعدادات'!$B$6,"منقطع","نشط")),"")</f>
        <v/>
      </c>
      <c r="P57" s="21">
        <f>IF(OR(H57="منتهي",H57="ينتهي قريبًا"),G57,"")</f>
        <v/>
      </c>
      <c r="Q57" s="18">
        <f>IF(P57="","",COUNTIFS($P$6:$P$505,"&lt;"&amp;P57)+COUNTIFS($P$6:P57,P57))</f>
        <v/>
      </c>
    </row>
    <row r="58">
      <c r="A58" s="5" t="n"/>
      <c r="B58" s="5" t="n"/>
      <c r="C58" s="17" t="n"/>
      <c r="D58" s="13" t="n"/>
      <c r="E58" s="18">
        <f>IF(A58&amp;""="","",COUNTIFS('الاشتراكات'!$B$6:$B$1005,A58&amp;""))</f>
        <v/>
      </c>
      <c r="F58" s="19">
        <f>IF(A58&amp;""="","",IFERROR(SUMIFS('الاشتراكات'!$I$6:$I$1005,'الاشتراكات'!$B$6:$B$1005,A58&amp;"",'الاشتراكات'!$J$6:$J$1005,1)/COUNTIFS('الاشتراكات'!$B$6:$B$1005,A58&amp;"",'الاشتراكات'!$J$6:$J$1005,1),""))</f>
        <v/>
      </c>
      <c r="G58" s="18">
        <f>IF(F58="","",F58-'الإعدادات'!$B$4)</f>
        <v/>
      </c>
      <c r="H58" s="6">
        <f>IF(A58&amp;""="","",IF(F58="","بدون اشتراك",IF(G58&lt;0,"منتهي",IF(G58&lt;='الإعدادات'!$B$5,"ينتهي قريبًا","ساري"))))</f>
        <v/>
      </c>
      <c r="I58" s="20">
        <f>IF(A58&amp;""="","",SUMIFS('الاشتراكات'!$G$6:$G$1005,'الاشتراكات'!$B$6:$B$1005,A58&amp;""))</f>
        <v/>
      </c>
      <c r="J58" s="20">
        <f>IF(A58&amp;""="","",SUMIFS('الدفعات'!$C$6:$C$2005,'الدفعات'!$B$6:$B$2005,A58&amp;""))</f>
        <v/>
      </c>
      <c r="K58" s="20">
        <f>IF(A58&amp;""="","",ROUND(I58-J58,2))</f>
        <v/>
      </c>
      <c r="L58" s="18">
        <f>IF(A58&amp;""="","",COUNTIFS('الحضور'!$B$6:$B$2005,A58&amp;"",'الحضور'!$A$6:$A$2005,"&gt;="&amp;('الإعدادات'!$B$4-29),'الحضور'!$A$6:$A$2005,"&lt;="&amp;'الإعدادات'!$B$4))</f>
        <v/>
      </c>
      <c r="M58" s="19">
        <f>IF(A58&amp;""="","",IFERROR(SUMIFS('الحضور'!$A$6:$A$2005,'الحضور'!$B$6:$B$2005,A58&amp;"",'الحضور'!$D$6:$D$2005,1)/COUNTIFS('الحضور'!$B$6:$B$2005,A58&amp;"",'الحضور'!$D$6:$D$2005,1),""))</f>
        <v/>
      </c>
      <c r="N58" s="18">
        <f>IF(M58="","",'الإعدادات'!$B$4-M58)</f>
        <v/>
      </c>
      <c r="O58" s="6">
        <f>IF(OR(H58="ساري",H58="ينتهي قريبًا"),IF(M58="","لم يحضر",IF(N58&gt;='الإعدادات'!$B$6,"منقطع","نشط")),"")</f>
        <v/>
      </c>
      <c r="P58" s="21">
        <f>IF(OR(H58="منتهي",H58="ينتهي قريبًا"),G58,"")</f>
        <v/>
      </c>
      <c r="Q58" s="18">
        <f>IF(P58="","",COUNTIFS($P$6:$P$505,"&lt;"&amp;P58)+COUNTIFS($P$6:P58,P58))</f>
        <v/>
      </c>
    </row>
    <row r="59">
      <c r="A59" s="5" t="n"/>
      <c r="B59" s="5" t="n"/>
      <c r="C59" s="17" t="n"/>
      <c r="D59" s="13" t="n"/>
      <c r="E59" s="18">
        <f>IF(A59&amp;""="","",COUNTIFS('الاشتراكات'!$B$6:$B$1005,A59&amp;""))</f>
        <v/>
      </c>
      <c r="F59" s="19">
        <f>IF(A59&amp;""="","",IFERROR(SUMIFS('الاشتراكات'!$I$6:$I$1005,'الاشتراكات'!$B$6:$B$1005,A59&amp;"",'الاشتراكات'!$J$6:$J$1005,1)/COUNTIFS('الاشتراكات'!$B$6:$B$1005,A59&amp;"",'الاشتراكات'!$J$6:$J$1005,1),""))</f>
        <v/>
      </c>
      <c r="G59" s="18">
        <f>IF(F59="","",F59-'الإعدادات'!$B$4)</f>
        <v/>
      </c>
      <c r="H59" s="6">
        <f>IF(A59&amp;""="","",IF(F59="","بدون اشتراك",IF(G59&lt;0,"منتهي",IF(G59&lt;='الإعدادات'!$B$5,"ينتهي قريبًا","ساري"))))</f>
        <v/>
      </c>
      <c r="I59" s="20">
        <f>IF(A59&amp;""="","",SUMIFS('الاشتراكات'!$G$6:$G$1005,'الاشتراكات'!$B$6:$B$1005,A59&amp;""))</f>
        <v/>
      </c>
      <c r="J59" s="20">
        <f>IF(A59&amp;""="","",SUMIFS('الدفعات'!$C$6:$C$2005,'الدفعات'!$B$6:$B$2005,A59&amp;""))</f>
        <v/>
      </c>
      <c r="K59" s="20">
        <f>IF(A59&amp;""="","",ROUND(I59-J59,2))</f>
        <v/>
      </c>
      <c r="L59" s="18">
        <f>IF(A59&amp;""="","",COUNTIFS('الحضور'!$B$6:$B$2005,A59&amp;"",'الحضور'!$A$6:$A$2005,"&gt;="&amp;('الإعدادات'!$B$4-29),'الحضور'!$A$6:$A$2005,"&lt;="&amp;'الإعدادات'!$B$4))</f>
        <v/>
      </c>
      <c r="M59" s="19">
        <f>IF(A59&amp;""="","",IFERROR(SUMIFS('الحضور'!$A$6:$A$2005,'الحضور'!$B$6:$B$2005,A59&amp;"",'الحضور'!$D$6:$D$2005,1)/COUNTIFS('الحضور'!$B$6:$B$2005,A59&amp;"",'الحضور'!$D$6:$D$2005,1),""))</f>
        <v/>
      </c>
      <c r="N59" s="18">
        <f>IF(M59="","",'الإعدادات'!$B$4-M59)</f>
        <v/>
      </c>
      <c r="O59" s="6">
        <f>IF(OR(H59="ساري",H59="ينتهي قريبًا"),IF(M59="","لم يحضر",IF(N59&gt;='الإعدادات'!$B$6,"منقطع","نشط")),"")</f>
        <v/>
      </c>
      <c r="P59" s="21">
        <f>IF(OR(H59="منتهي",H59="ينتهي قريبًا"),G59,"")</f>
        <v/>
      </c>
      <c r="Q59" s="18">
        <f>IF(P59="","",COUNTIFS($P$6:$P$505,"&lt;"&amp;P59)+COUNTIFS($P$6:P59,P59))</f>
        <v/>
      </c>
    </row>
    <row r="60">
      <c r="A60" s="5" t="n"/>
      <c r="B60" s="5" t="n"/>
      <c r="C60" s="17" t="n"/>
      <c r="D60" s="13" t="n"/>
      <c r="E60" s="18">
        <f>IF(A60&amp;""="","",COUNTIFS('الاشتراكات'!$B$6:$B$1005,A60&amp;""))</f>
        <v/>
      </c>
      <c r="F60" s="19">
        <f>IF(A60&amp;""="","",IFERROR(SUMIFS('الاشتراكات'!$I$6:$I$1005,'الاشتراكات'!$B$6:$B$1005,A60&amp;"",'الاشتراكات'!$J$6:$J$1005,1)/COUNTIFS('الاشتراكات'!$B$6:$B$1005,A60&amp;"",'الاشتراكات'!$J$6:$J$1005,1),""))</f>
        <v/>
      </c>
      <c r="G60" s="18">
        <f>IF(F60="","",F60-'الإعدادات'!$B$4)</f>
        <v/>
      </c>
      <c r="H60" s="6">
        <f>IF(A60&amp;""="","",IF(F60="","بدون اشتراك",IF(G60&lt;0,"منتهي",IF(G60&lt;='الإعدادات'!$B$5,"ينتهي قريبًا","ساري"))))</f>
        <v/>
      </c>
      <c r="I60" s="20">
        <f>IF(A60&amp;""="","",SUMIFS('الاشتراكات'!$G$6:$G$1005,'الاشتراكات'!$B$6:$B$1005,A60&amp;""))</f>
        <v/>
      </c>
      <c r="J60" s="20">
        <f>IF(A60&amp;""="","",SUMIFS('الدفعات'!$C$6:$C$2005,'الدفعات'!$B$6:$B$2005,A60&amp;""))</f>
        <v/>
      </c>
      <c r="K60" s="20">
        <f>IF(A60&amp;""="","",ROUND(I60-J60,2))</f>
        <v/>
      </c>
      <c r="L60" s="18">
        <f>IF(A60&amp;""="","",COUNTIFS('الحضور'!$B$6:$B$2005,A60&amp;"",'الحضور'!$A$6:$A$2005,"&gt;="&amp;('الإعدادات'!$B$4-29),'الحضور'!$A$6:$A$2005,"&lt;="&amp;'الإعدادات'!$B$4))</f>
        <v/>
      </c>
      <c r="M60" s="19">
        <f>IF(A60&amp;""="","",IFERROR(SUMIFS('الحضور'!$A$6:$A$2005,'الحضور'!$B$6:$B$2005,A60&amp;"",'الحضور'!$D$6:$D$2005,1)/COUNTIFS('الحضور'!$B$6:$B$2005,A60&amp;"",'الحضور'!$D$6:$D$2005,1),""))</f>
        <v/>
      </c>
      <c r="N60" s="18">
        <f>IF(M60="","",'الإعدادات'!$B$4-M60)</f>
        <v/>
      </c>
      <c r="O60" s="6">
        <f>IF(OR(H60="ساري",H60="ينتهي قريبًا"),IF(M60="","لم يحضر",IF(N60&gt;='الإعدادات'!$B$6,"منقطع","نشط")),"")</f>
        <v/>
      </c>
      <c r="P60" s="21">
        <f>IF(OR(H60="منتهي",H60="ينتهي قريبًا"),G60,"")</f>
        <v/>
      </c>
      <c r="Q60" s="18">
        <f>IF(P60="","",COUNTIFS($P$6:$P$505,"&lt;"&amp;P60)+COUNTIFS($P$6:P60,P60))</f>
        <v/>
      </c>
    </row>
    <row r="61">
      <c r="A61" s="5" t="n"/>
      <c r="B61" s="5" t="n"/>
      <c r="C61" s="17" t="n"/>
      <c r="D61" s="13" t="n"/>
      <c r="E61" s="18">
        <f>IF(A61&amp;""="","",COUNTIFS('الاشتراكات'!$B$6:$B$1005,A61&amp;""))</f>
        <v/>
      </c>
      <c r="F61" s="19">
        <f>IF(A61&amp;""="","",IFERROR(SUMIFS('الاشتراكات'!$I$6:$I$1005,'الاشتراكات'!$B$6:$B$1005,A61&amp;"",'الاشتراكات'!$J$6:$J$1005,1)/COUNTIFS('الاشتراكات'!$B$6:$B$1005,A61&amp;"",'الاشتراكات'!$J$6:$J$1005,1),""))</f>
        <v/>
      </c>
      <c r="G61" s="18">
        <f>IF(F61="","",F61-'الإعدادات'!$B$4)</f>
        <v/>
      </c>
      <c r="H61" s="6">
        <f>IF(A61&amp;""="","",IF(F61="","بدون اشتراك",IF(G61&lt;0,"منتهي",IF(G61&lt;='الإعدادات'!$B$5,"ينتهي قريبًا","ساري"))))</f>
        <v/>
      </c>
      <c r="I61" s="20">
        <f>IF(A61&amp;""="","",SUMIFS('الاشتراكات'!$G$6:$G$1005,'الاشتراكات'!$B$6:$B$1005,A61&amp;""))</f>
        <v/>
      </c>
      <c r="J61" s="20">
        <f>IF(A61&amp;""="","",SUMIFS('الدفعات'!$C$6:$C$2005,'الدفعات'!$B$6:$B$2005,A61&amp;""))</f>
        <v/>
      </c>
      <c r="K61" s="20">
        <f>IF(A61&amp;""="","",ROUND(I61-J61,2))</f>
        <v/>
      </c>
      <c r="L61" s="18">
        <f>IF(A61&amp;""="","",COUNTIFS('الحضور'!$B$6:$B$2005,A61&amp;"",'الحضور'!$A$6:$A$2005,"&gt;="&amp;('الإعدادات'!$B$4-29),'الحضور'!$A$6:$A$2005,"&lt;="&amp;'الإعدادات'!$B$4))</f>
        <v/>
      </c>
      <c r="M61" s="19">
        <f>IF(A61&amp;""="","",IFERROR(SUMIFS('الحضور'!$A$6:$A$2005,'الحضور'!$B$6:$B$2005,A61&amp;"",'الحضور'!$D$6:$D$2005,1)/COUNTIFS('الحضور'!$B$6:$B$2005,A61&amp;"",'الحضور'!$D$6:$D$2005,1),""))</f>
        <v/>
      </c>
      <c r="N61" s="18">
        <f>IF(M61="","",'الإعدادات'!$B$4-M61)</f>
        <v/>
      </c>
      <c r="O61" s="6">
        <f>IF(OR(H61="ساري",H61="ينتهي قريبًا"),IF(M61="","لم يحضر",IF(N61&gt;='الإعدادات'!$B$6,"منقطع","نشط")),"")</f>
        <v/>
      </c>
      <c r="P61" s="21">
        <f>IF(OR(H61="منتهي",H61="ينتهي قريبًا"),G61,"")</f>
        <v/>
      </c>
      <c r="Q61" s="18">
        <f>IF(P61="","",COUNTIFS($P$6:$P$505,"&lt;"&amp;P61)+COUNTIFS($P$6:P61,P61))</f>
        <v/>
      </c>
    </row>
    <row r="62">
      <c r="A62" s="5" t="n"/>
      <c r="B62" s="5" t="n"/>
      <c r="C62" s="17" t="n"/>
      <c r="D62" s="13" t="n"/>
      <c r="E62" s="18">
        <f>IF(A62&amp;""="","",COUNTIFS('الاشتراكات'!$B$6:$B$1005,A62&amp;""))</f>
        <v/>
      </c>
      <c r="F62" s="19">
        <f>IF(A62&amp;""="","",IFERROR(SUMIFS('الاشتراكات'!$I$6:$I$1005,'الاشتراكات'!$B$6:$B$1005,A62&amp;"",'الاشتراكات'!$J$6:$J$1005,1)/COUNTIFS('الاشتراكات'!$B$6:$B$1005,A62&amp;"",'الاشتراكات'!$J$6:$J$1005,1),""))</f>
        <v/>
      </c>
      <c r="G62" s="18">
        <f>IF(F62="","",F62-'الإعدادات'!$B$4)</f>
        <v/>
      </c>
      <c r="H62" s="6">
        <f>IF(A62&amp;""="","",IF(F62="","بدون اشتراك",IF(G62&lt;0,"منتهي",IF(G62&lt;='الإعدادات'!$B$5,"ينتهي قريبًا","ساري"))))</f>
        <v/>
      </c>
      <c r="I62" s="20">
        <f>IF(A62&amp;""="","",SUMIFS('الاشتراكات'!$G$6:$G$1005,'الاشتراكات'!$B$6:$B$1005,A62&amp;""))</f>
        <v/>
      </c>
      <c r="J62" s="20">
        <f>IF(A62&amp;""="","",SUMIFS('الدفعات'!$C$6:$C$2005,'الدفعات'!$B$6:$B$2005,A62&amp;""))</f>
        <v/>
      </c>
      <c r="K62" s="20">
        <f>IF(A62&amp;""="","",ROUND(I62-J62,2))</f>
        <v/>
      </c>
      <c r="L62" s="18">
        <f>IF(A62&amp;""="","",COUNTIFS('الحضور'!$B$6:$B$2005,A62&amp;"",'الحضور'!$A$6:$A$2005,"&gt;="&amp;('الإعدادات'!$B$4-29),'الحضور'!$A$6:$A$2005,"&lt;="&amp;'الإعدادات'!$B$4))</f>
        <v/>
      </c>
      <c r="M62" s="19">
        <f>IF(A62&amp;""="","",IFERROR(SUMIFS('الحضور'!$A$6:$A$2005,'الحضور'!$B$6:$B$2005,A62&amp;"",'الحضور'!$D$6:$D$2005,1)/COUNTIFS('الحضور'!$B$6:$B$2005,A62&amp;"",'الحضور'!$D$6:$D$2005,1),""))</f>
        <v/>
      </c>
      <c r="N62" s="18">
        <f>IF(M62="","",'الإعدادات'!$B$4-M62)</f>
        <v/>
      </c>
      <c r="O62" s="6">
        <f>IF(OR(H62="ساري",H62="ينتهي قريبًا"),IF(M62="","لم يحضر",IF(N62&gt;='الإعدادات'!$B$6,"منقطع","نشط")),"")</f>
        <v/>
      </c>
      <c r="P62" s="21">
        <f>IF(OR(H62="منتهي",H62="ينتهي قريبًا"),G62,"")</f>
        <v/>
      </c>
      <c r="Q62" s="18">
        <f>IF(P62="","",COUNTIFS($P$6:$P$505,"&lt;"&amp;P62)+COUNTIFS($P$6:P62,P62))</f>
        <v/>
      </c>
    </row>
    <row r="63">
      <c r="A63" s="5" t="n"/>
      <c r="B63" s="5" t="n"/>
      <c r="C63" s="17" t="n"/>
      <c r="D63" s="13" t="n"/>
      <c r="E63" s="18">
        <f>IF(A63&amp;""="","",COUNTIFS('الاشتراكات'!$B$6:$B$1005,A63&amp;""))</f>
        <v/>
      </c>
      <c r="F63" s="19">
        <f>IF(A63&amp;""="","",IFERROR(SUMIFS('الاشتراكات'!$I$6:$I$1005,'الاشتراكات'!$B$6:$B$1005,A63&amp;"",'الاشتراكات'!$J$6:$J$1005,1)/COUNTIFS('الاشتراكات'!$B$6:$B$1005,A63&amp;"",'الاشتراكات'!$J$6:$J$1005,1),""))</f>
        <v/>
      </c>
      <c r="G63" s="18">
        <f>IF(F63="","",F63-'الإعدادات'!$B$4)</f>
        <v/>
      </c>
      <c r="H63" s="6">
        <f>IF(A63&amp;""="","",IF(F63="","بدون اشتراك",IF(G63&lt;0,"منتهي",IF(G63&lt;='الإعدادات'!$B$5,"ينتهي قريبًا","ساري"))))</f>
        <v/>
      </c>
      <c r="I63" s="20">
        <f>IF(A63&amp;""="","",SUMIFS('الاشتراكات'!$G$6:$G$1005,'الاشتراكات'!$B$6:$B$1005,A63&amp;""))</f>
        <v/>
      </c>
      <c r="J63" s="20">
        <f>IF(A63&amp;""="","",SUMIFS('الدفعات'!$C$6:$C$2005,'الدفعات'!$B$6:$B$2005,A63&amp;""))</f>
        <v/>
      </c>
      <c r="K63" s="20">
        <f>IF(A63&amp;""="","",ROUND(I63-J63,2))</f>
        <v/>
      </c>
      <c r="L63" s="18">
        <f>IF(A63&amp;""="","",COUNTIFS('الحضور'!$B$6:$B$2005,A63&amp;"",'الحضور'!$A$6:$A$2005,"&gt;="&amp;('الإعدادات'!$B$4-29),'الحضور'!$A$6:$A$2005,"&lt;="&amp;'الإعدادات'!$B$4))</f>
        <v/>
      </c>
      <c r="M63" s="19">
        <f>IF(A63&amp;""="","",IFERROR(SUMIFS('الحضور'!$A$6:$A$2005,'الحضور'!$B$6:$B$2005,A63&amp;"",'الحضور'!$D$6:$D$2005,1)/COUNTIFS('الحضور'!$B$6:$B$2005,A63&amp;"",'الحضور'!$D$6:$D$2005,1),""))</f>
        <v/>
      </c>
      <c r="N63" s="18">
        <f>IF(M63="","",'الإعدادات'!$B$4-M63)</f>
        <v/>
      </c>
      <c r="O63" s="6">
        <f>IF(OR(H63="ساري",H63="ينتهي قريبًا"),IF(M63="","لم يحضر",IF(N63&gt;='الإعدادات'!$B$6,"منقطع","نشط")),"")</f>
        <v/>
      </c>
      <c r="P63" s="21">
        <f>IF(OR(H63="منتهي",H63="ينتهي قريبًا"),G63,"")</f>
        <v/>
      </c>
      <c r="Q63" s="18">
        <f>IF(P63="","",COUNTIFS($P$6:$P$505,"&lt;"&amp;P63)+COUNTIFS($P$6:P63,P63))</f>
        <v/>
      </c>
    </row>
    <row r="64">
      <c r="A64" s="5" t="n"/>
      <c r="B64" s="5" t="n"/>
      <c r="C64" s="17" t="n"/>
      <c r="D64" s="13" t="n"/>
      <c r="E64" s="18">
        <f>IF(A64&amp;""="","",COUNTIFS('الاشتراكات'!$B$6:$B$1005,A64&amp;""))</f>
        <v/>
      </c>
      <c r="F64" s="19">
        <f>IF(A64&amp;""="","",IFERROR(SUMIFS('الاشتراكات'!$I$6:$I$1005,'الاشتراكات'!$B$6:$B$1005,A64&amp;"",'الاشتراكات'!$J$6:$J$1005,1)/COUNTIFS('الاشتراكات'!$B$6:$B$1005,A64&amp;"",'الاشتراكات'!$J$6:$J$1005,1),""))</f>
        <v/>
      </c>
      <c r="G64" s="18">
        <f>IF(F64="","",F64-'الإعدادات'!$B$4)</f>
        <v/>
      </c>
      <c r="H64" s="6">
        <f>IF(A64&amp;""="","",IF(F64="","بدون اشتراك",IF(G64&lt;0,"منتهي",IF(G64&lt;='الإعدادات'!$B$5,"ينتهي قريبًا","ساري"))))</f>
        <v/>
      </c>
      <c r="I64" s="20">
        <f>IF(A64&amp;""="","",SUMIFS('الاشتراكات'!$G$6:$G$1005,'الاشتراكات'!$B$6:$B$1005,A64&amp;""))</f>
        <v/>
      </c>
      <c r="J64" s="20">
        <f>IF(A64&amp;""="","",SUMIFS('الدفعات'!$C$6:$C$2005,'الدفعات'!$B$6:$B$2005,A64&amp;""))</f>
        <v/>
      </c>
      <c r="K64" s="20">
        <f>IF(A64&amp;""="","",ROUND(I64-J64,2))</f>
        <v/>
      </c>
      <c r="L64" s="18">
        <f>IF(A64&amp;""="","",COUNTIFS('الحضور'!$B$6:$B$2005,A64&amp;"",'الحضور'!$A$6:$A$2005,"&gt;="&amp;('الإعدادات'!$B$4-29),'الحضور'!$A$6:$A$2005,"&lt;="&amp;'الإعدادات'!$B$4))</f>
        <v/>
      </c>
      <c r="M64" s="19">
        <f>IF(A64&amp;""="","",IFERROR(SUMIFS('الحضور'!$A$6:$A$2005,'الحضور'!$B$6:$B$2005,A64&amp;"",'الحضور'!$D$6:$D$2005,1)/COUNTIFS('الحضور'!$B$6:$B$2005,A64&amp;"",'الحضور'!$D$6:$D$2005,1),""))</f>
        <v/>
      </c>
      <c r="N64" s="18">
        <f>IF(M64="","",'الإعدادات'!$B$4-M64)</f>
        <v/>
      </c>
      <c r="O64" s="6">
        <f>IF(OR(H64="ساري",H64="ينتهي قريبًا"),IF(M64="","لم يحضر",IF(N64&gt;='الإعدادات'!$B$6,"منقطع","نشط")),"")</f>
        <v/>
      </c>
      <c r="P64" s="21">
        <f>IF(OR(H64="منتهي",H64="ينتهي قريبًا"),G64,"")</f>
        <v/>
      </c>
      <c r="Q64" s="18">
        <f>IF(P64="","",COUNTIFS($P$6:$P$505,"&lt;"&amp;P64)+COUNTIFS($P$6:P64,P64))</f>
        <v/>
      </c>
    </row>
    <row r="65">
      <c r="A65" s="5" t="n"/>
      <c r="B65" s="5" t="n"/>
      <c r="C65" s="17" t="n"/>
      <c r="D65" s="13" t="n"/>
      <c r="E65" s="18">
        <f>IF(A65&amp;""="","",COUNTIFS('الاشتراكات'!$B$6:$B$1005,A65&amp;""))</f>
        <v/>
      </c>
      <c r="F65" s="19">
        <f>IF(A65&amp;""="","",IFERROR(SUMIFS('الاشتراكات'!$I$6:$I$1005,'الاشتراكات'!$B$6:$B$1005,A65&amp;"",'الاشتراكات'!$J$6:$J$1005,1)/COUNTIFS('الاشتراكات'!$B$6:$B$1005,A65&amp;"",'الاشتراكات'!$J$6:$J$1005,1),""))</f>
        <v/>
      </c>
      <c r="G65" s="18">
        <f>IF(F65="","",F65-'الإعدادات'!$B$4)</f>
        <v/>
      </c>
      <c r="H65" s="6">
        <f>IF(A65&amp;""="","",IF(F65="","بدون اشتراك",IF(G65&lt;0,"منتهي",IF(G65&lt;='الإعدادات'!$B$5,"ينتهي قريبًا","ساري"))))</f>
        <v/>
      </c>
      <c r="I65" s="20">
        <f>IF(A65&amp;""="","",SUMIFS('الاشتراكات'!$G$6:$G$1005,'الاشتراكات'!$B$6:$B$1005,A65&amp;""))</f>
        <v/>
      </c>
      <c r="J65" s="20">
        <f>IF(A65&amp;""="","",SUMIFS('الدفعات'!$C$6:$C$2005,'الدفعات'!$B$6:$B$2005,A65&amp;""))</f>
        <v/>
      </c>
      <c r="K65" s="20">
        <f>IF(A65&amp;""="","",ROUND(I65-J65,2))</f>
        <v/>
      </c>
      <c r="L65" s="18">
        <f>IF(A65&amp;""="","",COUNTIFS('الحضور'!$B$6:$B$2005,A65&amp;"",'الحضور'!$A$6:$A$2005,"&gt;="&amp;('الإعدادات'!$B$4-29),'الحضور'!$A$6:$A$2005,"&lt;="&amp;'الإعدادات'!$B$4))</f>
        <v/>
      </c>
      <c r="M65" s="19">
        <f>IF(A65&amp;""="","",IFERROR(SUMIFS('الحضور'!$A$6:$A$2005,'الحضور'!$B$6:$B$2005,A65&amp;"",'الحضور'!$D$6:$D$2005,1)/COUNTIFS('الحضور'!$B$6:$B$2005,A65&amp;"",'الحضور'!$D$6:$D$2005,1),""))</f>
        <v/>
      </c>
      <c r="N65" s="18">
        <f>IF(M65="","",'الإعدادات'!$B$4-M65)</f>
        <v/>
      </c>
      <c r="O65" s="6">
        <f>IF(OR(H65="ساري",H65="ينتهي قريبًا"),IF(M65="","لم يحضر",IF(N65&gt;='الإعدادات'!$B$6,"منقطع","نشط")),"")</f>
        <v/>
      </c>
      <c r="P65" s="21">
        <f>IF(OR(H65="منتهي",H65="ينتهي قريبًا"),G65,"")</f>
        <v/>
      </c>
      <c r="Q65" s="18">
        <f>IF(P65="","",COUNTIFS($P$6:$P$505,"&lt;"&amp;P65)+COUNTIFS($P$6:P65,P65))</f>
        <v/>
      </c>
    </row>
    <row r="66">
      <c r="A66" s="5" t="n"/>
      <c r="B66" s="5" t="n"/>
      <c r="C66" s="17" t="n"/>
      <c r="D66" s="13" t="n"/>
      <c r="E66" s="18">
        <f>IF(A66&amp;""="","",COUNTIFS('الاشتراكات'!$B$6:$B$1005,A66&amp;""))</f>
        <v/>
      </c>
      <c r="F66" s="19">
        <f>IF(A66&amp;""="","",IFERROR(SUMIFS('الاشتراكات'!$I$6:$I$1005,'الاشتراكات'!$B$6:$B$1005,A66&amp;"",'الاشتراكات'!$J$6:$J$1005,1)/COUNTIFS('الاشتراكات'!$B$6:$B$1005,A66&amp;"",'الاشتراكات'!$J$6:$J$1005,1),""))</f>
        <v/>
      </c>
      <c r="G66" s="18">
        <f>IF(F66="","",F66-'الإعدادات'!$B$4)</f>
        <v/>
      </c>
      <c r="H66" s="6">
        <f>IF(A66&amp;""="","",IF(F66="","بدون اشتراك",IF(G66&lt;0,"منتهي",IF(G66&lt;='الإعدادات'!$B$5,"ينتهي قريبًا","ساري"))))</f>
        <v/>
      </c>
      <c r="I66" s="20">
        <f>IF(A66&amp;""="","",SUMIFS('الاشتراكات'!$G$6:$G$1005,'الاشتراكات'!$B$6:$B$1005,A66&amp;""))</f>
        <v/>
      </c>
      <c r="J66" s="20">
        <f>IF(A66&amp;""="","",SUMIFS('الدفعات'!$C$6:$C$2005,'الدفعات'!$B$6:$B$2005,A66&amp;""))</f>
        <v/>
      </c>
      <c r="K66" s="20">
        <f>IF(A66&amp;""="","",ROUND(I66-J66,2))</f>
        <v/>
      </c>
      <c r="L66" s="18">
        <f>IF(A66&amp;""="","",COUNTIFS('الحضور'!$B$6:$B$2005,A66&amp;"",'الحضور'!$A$6:$A$2005,"&gt;="&amp;('الإعدادات'!$B$4-29),'الحضور'!$A$6:$A$2005,"&lt;="&amp;'الإعدادات'!$B$4))</f>
        <v/>
      </c>
      <c r="M66" s="19">
        <f>IF(A66&amp;""="","",IFERROR(SUMIFS('الحضور'!$A$6:$A$2005,'الحضور'!$B$6:$B$2005,A66&amp;"",'الحضور'!$D$6:$D$2005,1)/COUNTIFS('الحضور'!$B$6:$B$2005,A66&amp;"",'الحضور'!$D$6:$D$2005,1),""))</f>
        <v/>
      </c>
      <c r="N66" s="18">
        <f>IF(M66="","",'الإعدادات'!$B$4-M66)</f>
        <v/>
      </c>
      <c r="O66" s="6">
        <f>IF(OR(H66="ساري",H66="ينتهي قريبًا"),IF(M66="","لم يحضر",IF(N66&gt;='الإعدادات'!$B$6,"منقطع","نشط")),"")</f>
        <v/>
      </c>
      <c r="P66" s="21">
        <f>IF(OR(H66="منتهي",H66="ينتهي قريبًا"),G66,"")</f>
        <v/>
      </c>
      <c r="Q66" s="18">
        <f>IF(P66="","",COUNTIFS($P$6:$P$505,"&lt;"&amp;P66)+COUNTIFS($P$6:P66,P66))</f>
        <v/>
      </c>
    </row>
    <row r="67">
      <c r="A67" s="5" t="n"/>
      <c r="B67" s="5" t="n"/>
      <c r="C67" s="17" t="n"/>
      <c r="D67" s="13" t="n"/>
      <c r="E67" s="18">
        <f>IF(A67&amp;""="","",COUNTIFS('الاشتراكات'!$B$6:$B$1005,A67&amp;""))</f>
        <v/>
      </c>
      <c r="F67" s="19">
        <f>IF(A67&amp;""="","",IFERROR(SUMIFS('الاشتراكات'!$I$6:$I$1005,'الاشتراكات'!$B$6:$B$1005,A67&amp;"",'الاشتراكات'!$J$6:$J$1005,1)/COUNTIFS('الاشتراكات'!$B$6:$B$1005,A67&amp;"",'الاشتراكات'!$J$6:$J$1005,1),""))</f>
        <v/>
      </c>
      <c r="G67" s="18">
        <f>IF(F67="","",F67-'الإعدادات'!$B$4)</f>
        <v/>
      </c>
      <c r="H67" s="6">
        <f>IF(A67&amp;""="","",IF(F67="","بدون اشتراك",IF(G67&lt;0,"منتهي",IF(G67&lt;='الإعدادات'!$B$5,"ينتهي قريبًا","ساري"))))</f>
        <v/>
      </c>
      <c r="I67" s="20">
        <f>IF(A67&amp;""="","",SUMIFS('الاشتراكات'!$G$6:$G$1005,'الاشتراكات'!$B$6:$B$1005,A67&amp;""))</f>
        <v/>
      </c>
      <c r="J67" s="20">
        <f>IF(A67&amp;""="","",SUMIFS('الدفعات'!$C$6:$C$2005,'الدفعات'!$B$6:$B$2005,A67&amp;""))</f>
        <v/>
      </c>
      <c r="K67" s="20">
        <f>IF(A67&amp;""="","",ROUND(I67-J67,2))</f>
        <v/>
      </c>
      <c r="L67" s="18">
        <f>IF(A67&amp;""="","",COUNTIFS('الحضور'!$B$6:$B$2005,A67&amp;"",'الحضور'!$A$6:$A$2005,"&gt;="&amp;('الإعدادات'!$B$4-29),'الحضور'!$A$6:$A$2005,"&lt;="&amp;'الإعدادات'!$B$4))</f>
        <v/>
      </c>
      <c r="M67" s="19">
        <f>IF(A67&amp;""="","",IFERROR(SUMIFS('الحضور'!$A$6:$A$2005,'الحضور'!$B$6:$B$2005,A67&amp;"",'الحضور'!$D$6:$D$2005,1)/COUNTIFS('الحضور'!$B$6:$B$2005,A67&amp;"",'الحضور'!$D$6:$D$2005,1),""))</f>
        <v/>
      </c>
      <c r="N67" s="18">
        <f>IF(M67="","",'الإعدادات'!$B$4-M67)</f>
        <v/>
      </c>
      <c r="O67" s="6">
        <f>IF(OR(H67="ساري",H67="ينتهي قريبًا"),IF(M67="","لم يحضر",IF(N67&gt;='الإعدادات'!$B$6,"منقطع","نشط")),"")</f>
        <v/>
      </c>
      <c r="P67" s="21">
        <f>IF(OR(H67="منتهي",H67="ينتهي قريبًا"),G67,"")</f>
        <v/>
      </c>
      <c r="Q67" s="18">
        <f>IF(P67="","",COUNTIFS($P$6:$P$505,"&lt;"&amp;P67)+COUNTIFS($P$6:P67,P67))</f>
        <v/>
      </c>
    </row>
    <row r="68">
      <c r="A68" s="5" t="n"/>
      <c r="B68" s="5" t="n"/>
      <c r="C68" s="17" t="n"/>
      <c r="D68" s="13" t="n"/>
      <c r="E68" s="18">
        <f>IF(A68&amp;""="","",COUNTIFS('الاشتراكات'!$B$6:$B$1005,A68&amp;""))</f>
        <v/>
      </c>
      <c r="F68" s="19">
        <f>IF(A68&amp;""="","",IFERROR(SUMIFS('الاشتراكات'!$I$6:$I$1005,'الاشتراكات'!$B$6:$B$1005,A68&amp;"",'الاشتراكات'!$J$6:$J$1005,1)/COUNTIFS('الاشتراكات'!$B$6:$B$1005,A68&amp;"",'الاشتراكات'!$J$6:$J$1005,1),""))</f>
        <v/>
      </c>
      <c r="G68" s="18">
        <f>IF(F68="","",F68-'الإعدادات'!$B$4)</f>
        <v/>
      </c>
      <c r="H68" s="6">
        <f>IF(A68&amp;""="","",IF(F68="","بدون اشتراك",IF(G68&lt;0,"منتهي",IF(G68&lt;='الإعدادات'!$B$5,"ينتهي قريبًا","ساري"))))</f>
        <v/>
      </c>
      <c r="I68" s="20">
        <f>IF(A68&amp;""="","",SUMIFS('الاشتراكات'!$G$6:$G$1005,'الاشتراكات'!$B$6:$B$1005,A68&amp;""))</f>
        <v/>
      </c>
      <c r="J68" s="20">
        <f>IF(A68&amp;""="","",SUMIFS('الدفعات'!$C$6:$C$2005,'الدفعات'!$B$6:$B$2005,A68&amp;""))</f>
        <v/>
      </c>
      <c r="K68" s="20">
        <f>IF(A68&amp;""="","",ROUND(I68-J68,2))</f>
        <v/>
      </c>
      <c r="L68" s="18">
        <f>IF(A68&amp;""="","",COUNTIFS('الحضور'!$B$6:$B$2005,A68&amp;"",'الحضور'!$A$6:$A$2005,"&gt;="&amp;('الإعدادات'!$B$4-29),'الحضور'!$A$6:$A$2005,"&lt;="&amp;'الإعدادات'!$B$4))</f>
        <v/>
      </c>
      <c r="M68" s="19">
        <f>IF(A68&amp;""="","",IFERROR(SUMIFS('الحضور'!$A$6:$A$2005,'الحضور'!$B$6:$B$2005,A68&amp;"",'الحضور'!$D$6:$D$2005,1)/COUNTIFS('الحضور'!$B$6:$B$2005,A68&amp;"",'الحضور'!$D$6:$D$2005,1),""))</f>
        <v/>
      </c>
      <c r="N68" s="18">
        <f>IF(M68="","",'الإعدادات'!$B$4-M68)</f>
        <v/>
      </c>
      <c r="O68" s="6">
        <f>IF(OR(H68="ساري",H68="ينتهي قريبًا"),IF(M68="","لم يحضر",IF(N68&gt;='الإعدادات'!$B$6,"منقطع","نشط")),"")</f>
        <v/>
      </c>
      <c r="P68" s="21">
        <f>IF(OR(H68="منتهي",H68="ينتهي قريبًا"),G68,"")</f>
        <v/>
      </c>
      <c r="Q68" s="18">
        <f>IF(P68="","",COUNTIFS($P$6:$P$505,"&lt;"&amp;P68)+COUNTIFS($P$6:P68,P68))</f>
        <v/>
      </c>
    </row>
    <row r="69">
      <c r="A69" s="5" t="n"/>
      <c r="B69" s="5" t="n"/>
      <c r="C69" s="17" t="n"/>
      <c r="D69" s="13" t="n"/>
      <c r="E69" s="18">
        <f>IF(A69&amp;""="","",COUNTIFS('الاشتراكات'!$B$6:$B$1005,A69&amp;""))</f>
        <v/>
      </c>
      <c r="F69" s="19">
        <f>IF(A69&amp;""="","",IFERROR(SUMIFS('الاشتراكات'!$I$6:$I$1005,'الاشتراكات'!$B$6:$B$1005,A69&amp;"",'الاشتراكات'!$J$6:$J$1005,1)/COUNTIFS('الاشتراكات'!$B$6:$B$1005,A69&amp;"",'الاشتراكات'!$J$6:$J$1005,1),""))</f>
        <v/>
      </c>
      <c r="G69" s="18">
        <f>IF(F69="","",F69-'الإعدادات'!$B$4)</f>
        <v/>
      </c>
      <c r="H69" s="6">
        <f>IF(A69&amp;""="","",IF(F69="","بدون اشتراك",IF(G69&lt;0,"منتهي",IF(G69&lt;='الإعدادات'!$B$5,"ينتهي قريبًا","ساري"))))</f>
        <v/>
      </c>
      <c r="I69" s="20">
        <f>IF(A69&amp;""="","",SUMIFS('الاشتراكات'!$G$6:$G$1005,'الاشتراكات'!$B$6:$B$1005,A69&amp;""))</f>
        <v/>
      </c>
      <c r="J69" s="20">
        <f>IF(A69&amp;""="","",SUMIFS('الدفعات'!$C$6:$C$2005,'الدفعات'!$B$6:$B$2005,A69&amp;""))</f>
        <v/>
      </c>
      <c r="K69" s="20">
        <f>IF(A69&amp;""="","",ROUND(I69-J69,2))</f>
        <v/>
      </c>
      <c r="L69" s="18">
        <f>IF(A69&amp;""="","",COUNTIFS('الحضور'!$B$6:$B$2005,A69&amp;"",'الحضور'!$A$6:$A$2005,"&gt;="&amp;('الإعدادات'!$B$4-29),'الحضور'!$A$6:$A$2005,"&lt;="&amp;'الإعدادات'!$B$4))</f>
        <v/>
      </c>
      <c r="M69" s="19">
        <f>IF(A69&amp;""="","",IFERROR(SUMIFS('الحضور'!$A$6:$A$2005,'الحضور'!$B$6:$B$2005,A69&amp;"",'الحضور'!$D$6:$D$2005,1)/COUNTIFS('الحضور'!$B$6:$B$2005,A69&amp;"",'الحضور'!$D$6:$D$2005,1),""))</f>
        <v/>
      </c>
      <c r="N69" s="18">
        <f>IF(M69="","",'الإعدادات'!$B$4-M69)</f>
        <v/>
      </c>
      <c r="O69" s="6">
        <f>IF(OR(H69="ساري",H69="ينتهي قريبًا"),IF(M69="","لم يحضر",IF(N69&gt;='الإعدادات'!$B$6,"منقطع","نشط")),"")</f>
        <v/>
      </c>
      <c r="P69" s="21">
        <f>IF(OR(H69="منتهي",H69="ينتهي قريبًا"),G69,"")</f>
        <v/>
      </c>
      <c r="Q69" s="18">
        <f>IF(P69="","",COUNTIFS($P$6:$P$505,"&lt;"&amp;P69)+COUNTIFS($P$6:P69,P69))</f>
        <v/>
      </c>
    </row>
    <row r="70">
      <c r="A70" s="5" t="n"/>
      <c r="B70" s="5" t="n"/>
      <c r="C70" s="17" t="n"/>
      <c r="D70" s="13" t="n"/>
      <c r="E70" s="18">
        <f>IF(A70&amp;""="","",COUNTIFS('الاشتراكات'!$B$6:$B$1005,A70&amp;""))</f>
        <v/>
      </c>
      <c r="F70" s="19">
        <f>IF(A70&amp;""="","",IFERROR(SUMIFS('الاشتراكات'!$I$6:$I$1005,'الاشتراكات'!$B$6:$B$1005,A70&amp;"",'الاشتراكات'!$J$6:$J$1005,1)/COUNTIFS('الاشتراكات'!$B$6:$B$1005,A70&amp;"",'الاشتراكات'!$J$6:$J$1005,1),""))</f>
        <v/>
      </c>
      <c r="G70" s="18">
        <f>IF(F70="","",F70-'الإعدادات'!$B$4)</f>
        <v/>
      </c>
      <c r="H70" s="6">
        <f>IF(A70&amp;""="","",IF(F70="","بدون اشتراك",IF(G70&lt;0,"منتهي",IF(G70&lt;='الإعدادات'!$B$5,"ينتهي قريبًا","ساري"))))</f>
        <v/>
      </c>
      <c r="I70" s="20">
        <f>IF(A70&amp;""="","",SUMIFS('الاشتراكات'!$G$6:$G$1005,'الاشتراكات'!$B$6:$B$1005,A70&amp;""))</f>
        <v/>
      </c>
      <c r="J70" s="20">
        <f>IF(A70&amp;""="","",SUMIFS('الدفعات'!$C$6:$C$2005,'الدفعات'!$B$6:$B$2005,A70&amp;""))</f>
        <v/>
      </c>
      <c r="K70" s="20">
        <f>IF(A70&amp;""="","",ROUND(I70-J70,2))</f>
        <v/>
      </c>
      <c r="L70" s="18">
        <f>IF(A70&amp;""="","",COUNTIFS('الحضور'!$B$6:$B$2005,A70&amp;"",'الحضور'!$A$6:$A$2005,"&gt;="&amp;('الإعدادات'!$B$4-29),'الحضور'!$A$6:$A$2005,"&lt;="&amp;'الإعدادات'!$B$4))</f>
        <v/>
      </c>
      <c r="M70" s="19">
        <f>IF(A70&amp;""="","",IFERROR(SUMIFS('الحضور'!$A$6:$A$2005,'الحضور'!$B$6:$B$2005,A70&amp;"",'الحضور'!$D$6:$D$2005,1)/COUNTIFS('الحضور'!$B$6:$B$2005,A70&amp;"",'الحضور'!$D$6:$D$2005,1),""))</f>
        <v/>
      </c>
      <c r="N70" s="18">
        <f>IF(M70="","",'الإعدادات'!$B$4-M70)</f>
        <v/>
      </c>
      <c r="O70" s="6">
        <f>IF(OR(H70="ساري",H70="ينتهي قريبًا"),IF(M70="","لم يحضر",IF(N70&gt;='الإعدادات'!$B$6,"منقطع","نشط")),"")</f>
        <v/>
      </c>
      <c r="P70" s="21">
        <f>IF(OR(H70="منتهي",H70="ينتهي قريبًا"),G70,"")</f>
        <v/>
      </c>
      <c r="Q70" s="18">
        <f>IF(P70="","",COUNTIFS($P$6:$P$505,"&lt;"&amp;P70)+COUNTIFS($P$6:P70,P70))</f>
        <v/>
      </c>
    </row>
    <row r="71">
      <c r="A71" s="5" t="n"/>
      <c r="B71" s="5" t="n"/>
      <c r="C71" s="17" t="n"/>
      <c r="D71" s="13" t="n"/>
      <c r="E71" s="18">
        <f>IF(A71&amp;""="","",COUNTIFS('الاشتراكات'!$B$6:$B$1005,A71&amp;""))</f>
        <v/>
      </c>
      <c r="F71" s="19">
        <f>IF(A71&amp;""="","",IFERROR(SUMIFS('الاشتراكات'!$I$6:$I$1005,'الاشتراكات'!$B$6:$B$1005,A71&amp;"",'الاشتراكات'!$J$6:$J$1005,1)/COUNTIFS('الاشتراكات'!$B$6:$B$1005,A71&amp;"",'الاشتراكات'!$J$6:$J$1005,1),""))</f>
        <v/>
      </c>
      <c r="G71" s="18">
        <f>IF(F71="","",F71-'الإعدادات'!$B$4)</f>
        <v/>
      </c>
      <c r="H71" s="6">
        <f>IF(A71&amp;""="","",IF(F71="","بدون اشتراك",IF(G71&lt;0,"منتهي",IF(G71&lt;='الإعدادات'!$B$5,"ينتهي قريبًا","ساري"))))</f>
        <v/>
      </c>
      <c r="I71" s="20">
        <f>IF(A71&amp;""="","",SUMIFS('الاشتراكات'!$G$6:$G$1005,'الاشتراكات'!$B$6:$B$1005,A71&amp;""))</f>
        <v/>
      </c>
      <c r="J71" s="20">
        <f>IF(A71&amp;""="","",SUMIFS('الدفعات'!$C$6:$C$2005,'الدفعات'!$B$6:$B$2005,A71&amp;""))</f>
        <v/>
      </c>
      <c r="K71" s="20">
        <f>IF(A71&amp;""="","",ROUND(I71-J71,2))</f>
        <v/>
      </c>
      <c r="L71" s="18">
        <f>IF(A71&amp;""="","",COUNTIFS('الحضور'!$B$6:$B$2005,A71&amp;"",'الحضور'!$A$6:$A$2005,"&gt;="&amp;('الإعدادات'!$B$4-29),'الحضور'!$A$6:$A$2005,"&lt;="&amp;'الإعدادات'!$B$4))</f>
        <v/>
      </c>
      <c r="M71" s="19">
        <f>IF(A71&amp;""="","",IFERROR(SUMIFS('الحضور'!$A$6:$A$2005,'الحضور'!$B$6:$B$2005,A71&amp;"",'الحضور'!$D$6:$D$2005,1)/COUNTIFS('الحضور'!$B$6:$B$2005,A71&amp;"",'الحضور'!$D$6:$D$2005,1),""))</f>
        <v/>
      </c>
      <c r="N71" s="18">
        <f>IF(M71="","",'الإعدادات'!$B$4-M71)</f>
        <v/>
      </c>
      <c r="O71" s="6">
        <f>IF(OR(H71="ساري",H71="ينتهي قريبًا"),IF(M71="","لم يحضر",IF(N71&gt;='الإعدادات'!$B$6,"منقطع","نشط")),"")</f>
        <v/>
      </c>
      <c r="P71" s="21">
        <f>IF(OR(H71="منتهي",H71="ينتهي قريبًا"),G71,"")</f>
        <v/>
      </c>
      <c r="Q71" s="18">
        <f>IF(P71="","",COUNTIFS($P$6:$P$505,"&lt;"&amp;P71)+COUNTIFS($P$6:P71,P71))</f>
        <v/>
      </c>
    </row>
    <row r="72">
      <c r="A72" s="5" t="n"/>
      <c r="B72" s="5" t="n"/>
      <c r="C72" s="17" t="n"/>
      <c r="D72" s="13" t="n"/>
      <c r="E72" s="18">
        <f>IF(A72&amp;""="","",COUNTIFS('الاشتراكات'!$B$6:$B$1005,A72&amp;""))</f>
        <v/>
      </c>
      <c r="F72" s="19">
        <f>IF(A72&amp;""="","",IFERROR(SUMIFS('الاشتراكات'!$I$6:$I$1005,'الاشتراكات'!$B$6:$B$1005,A72&amp;"",'الاشتراكات'!$J$6:$J$1005,1)/COUNTIFS('الاشتراكات'!$B$6:$B$1005,A72&amp;"",'الاشتراكات'!$J$6:$J$1005,1),""))</f>
        <v/>
      </c>
      <c r="G72" s="18">
        <f>IF(F72="","",F72-'الإعدادات'!$B$4)</f>
        <v/>
      </c>
      <c r="H72" s="6">
        <f>IF(A72&amp;""="","",IF(F72="","بدون اشتراك",IF(G72&lt;0,"منتهي",IF(G72&lt;='الإعدادات'!$B$5,"ينتهي قريبًا","ساري"))))</f>
        <v/>
      </c>
      <c r="I72" s="20">
        <f>IF(A72&amp;""="","",SUMIFS('الاشتراكات'!$G$6:$G$1005,'الاشتراكات'!$B$6:$B$1005,A72&amp;""))</f>
        <v/>
      </c>
      <c r="J72" s="20">
        <f>IF(A72&amp;""="","",SUMIFS('الدفعات'!$C$6:$C$2005,'الدفعات'!$B$6:$B$2005,A72&amp;""))</f>
        <v/>
      </c>
      <c r="K72" s="20">
        <f>IF(A72&amp;""="","",ROUND(I72-J72,2))</f>
        <v/>
      </c>
      <c r="L72" s="18">
        <f>IF(A72&amp;""="","",COUNTIFS('الحضور'!$B$6:$B$2005,A72&amp;"",'الحضور'!$A$6:$A$2005,"&gt;="&amp;('الإعدادات'!$B$4-29),'الحضور'!$A$6:$A$2005,"&lt;="&amp;'الإعدادات'!$B$4))</f>
        <v/>
      </c>
      <c r="M72" s="19">
        <f>IF(A72&amp;""="","",IFERROR(SUMIFS('الحضور'!$A$6:$A$2005,'الحضور'!$B$6:$B$2005,A72&amp;"",'الحضور'!$D$6:$D$2005,1)/COUNTIFS('الحضور'!$B$6:$B$2005,A72&amp;"",'الحضور'!$D$6:$D$2005,1),""))</f>
        <v/>
      </c>
      <c r="N72" s="18">
        <f>IF(M72="","",'الإعدادات'!$B$4-M72)</f>
        <v/>
      </c>
      <c r="O72" s="6">
        <f>IF(OR(H72="ساري",H72="ينتهي قريبًا"),IF(M72="","لم يحضر",IF(N72&gt;='الإعدادات'!$B$6,"منقطع","نشط")),"")</f>
        <v/>
      </c>
      <c r="P72" s="21">
        <f>IF(OR(H72="منتهي",H72="ينتهي قريبًا"),G72,"")</f>
        <v/>
      </c>
      <c r="Q72" s="18">
        <f>IF(P72="","",COUNTIFS($P$6:$P$505,"&lt;"&amp;P72)+COUNTIFS($P$6:P72,P72))</f>
        <v/>
      </c>
    </row>
    <row r="73">
      <c r="A73" s="5" t="n"/>
      <c r="B73" s="5" t="n"/>
      <c r="C73" s="17" t="n"/>
      <c r="D73" s="13" t="n"/>
      <c r="E73" s="18">
        <f>IF(A73&amp;""="","",COUNTIFS('الاشتراكات'!$B$6:$B$1005,A73&amp;""))</f>
        <v/>
      </c>
      <c r="F73" s="19">
        <f>IF(A73&amp;""="","",IFERROR(SUMIFS('الاشتراكات'!$I$6:$I$1005,'الاشتراكات'!$B$6:$B$1005,A73&amp;"",'الاشتراكات'!$J$6:$J$1005,1)/COUNTIFS('الاشتراكات'!$B$6:$B$1005,A73&amp;"",'الاشتراكات'!$J$6:$J$1005,1),""))</f>
        <v/>
      </c>
      <c r="G73" s="18">
        <f>IF(F73="","",F73-'الإعدادات'!$B$4)</f>
        <v/>
      </c>
      <c r="H73" s="6">
        <f>IF(A73&amp;""="","",IF(F73="","بدون اشتراك",IF(G73&lt;0,"منتهي",IF(G73&lt;='الإعدادات'!$B$5,"ينتهي قريبًا","ساري"))))</f>
        <v/>
      </c>
      <c r="I73" s="20">
        <f>IF(A73&amp;""="","",SUMIFS('الاشتراكات'!$G$6:$G$1005,'الاشتراكات'!$B$6:$B$1005,A73&amp;""))</f>
        <v/>
      </c>
      <c r="J73" s="20">
        <f>IF(A73&amp;""="","",SUMIFS('الدفعات'!$C$6:$C$2005,'الدفعات'!$B$6:$B$2005,A73&amp;""))</f>
        <v/>
      </c>
      <c r="K73" s="20">
        <f>IF(A73&amp;""="","",ROUND(I73-J73,2))</f>
        <v/>
      </c>
      <c r="L73" s="18">
        <f>IF(A73&amp;""="","",COUNTIFS('الحضور'!$B$6:$B$2005,A73&amp;"",'الحضور'!$A$6:$A$2005,"&gt;="&amp;('الإعدادات'!$B$4-29),'الحضور'!$A$6:$A$2005,"&lt;="&amp;'الإعدادات'!$B$4))</f>
        <v/>
      </c>
      <c r="M73" s="19">
        <f>IF(A73&amp;""="","",IFERROR(SUMIFS('الحضور'!$A$6:$A$2005,'الحضور'!$B$6:$B$2005,A73&amp;"",'الحضور'!$D$6:$D$2005,1)/COUNTIFS('الحضور'!$B$6:$B$2005,A73&amp;"",'الحضور'!$D$6:$D$2005,1),""))</f>
        <v/>
      </c>
      <c r="N73" s="18">
        <f>IF(M73="","",'الإعدادات'!$B$4-M73)</f>
        <v/>
      </c>
      <c r="O73" s="6">
        <f>IF(OR(H73="ساري",H73="ينتهي قريبًا"),IF(M73="","لم يحضر",IF(N73&gt;='الإعدادات'!$B$6,"منقطع","نشط")),"")</f>
        <v/>
      </c>
      <c r="P73" s="21">
        <f>IF(OR(H73="منتهي",H73="ينتهي قريبًا"),G73,"")</f>
        <v/>
      </c>
      <c r="Q73" s="18">
        <f>IF(P73="","",COUNTIFS($P$6:$P$505,"&lt;"&amp;P73)+COUNTIFS($P$6:P73,P73))</f>
        <v/>
      </c>
    </row>
    <row r="74">
      <c r="A74" s="5" t="n"/>
      <c r="B74" s="5" t="n"/>
      <c r="C74" s="17" t="n"/>
      <c r="D74" s="13" t="n"/>
      <c r="E74" s="18">
        <f>IF(A74&amp;""="","",COUNTIFS('الاشتراكات'!$B$6:$B$1005,A74&amp;""))</f>
        <v/>
      </c>
      <c r="F74" s="19">
        <f>IF(A74&amp;""="","",IFERROR(SUMIFS('الاشتراكات'!$I$6:$I$1005,'الاشتراكات'!$B$6:$B$1005,A74&amp;"",'الاشتراكات'!$J$6:$J$1005,1)/COUNTIFS('الاشتراكات'!$B$6:$B$1005,A74&amp;"",'الاشتراكات'!$J$6:$J$1005,1),""))</f>
        <v/>
      </c>
      <c r="G74" s="18">
        <f>IF(F74="","",F74-'الإعدادات'!$B$4)</f>
        <v/>
      </c>
      <c r="H74" s="6">
        <f>IF(A74&amp;""="","",IF(F74="","بدون اشتراك",IF(G74&lt;0,"منتهي",IF(G74&lt;='الإعدادات'!$B$5,"ينتهي قريبًا","ساري"))))</f>
        <v/>
      </c>
      <c r="I74" s="20">
        <f>IF(A74&amp;""="","",SUMIFS('الاشتراكات'!$G$6:$G$1005,'الاشتراكات'!$B$6:$B$1005,A74&amp;""))</f>
        <v/>
      </c>
      <c r="J74" s="20">
        <f>IF(A74&amp;""="","",SUMIFS('الدفعات'!$C$6:$C$2005,'الدفعات'!$B$6:$B$2005,A74&amp;""))</f>
        <v/>
      </c>
      <c r="K74" s="20">
        <f>IF(A74&amp;""="","",ROUND(I74-J74,2))</f>
        <v/>
      </c>
      <c r="L74" s="18">
        <f>IF(A74&amp;""="","",COUNTIFS('الحضور'!$B$6:$B$2005,A74&amp;"",'الحضور'!$A$6:$A$2005,"&gt;="&amp;('الإعدادات'!$B$4-29),'الحضور'!$A$6:$A$2005,"&lt;="&amp;'الإعدادات'!$B$4))</f>
        <v/>
      </c>
      <c r="M74" s="19">
        <f>IF(A74&amp;""="","",IFERROR(SUMIFS('الحضور'!$A$6:$A$2005,'الحضور'!$B$6:$B$2005,A74&amp;"",'الحضور'!$D$6:$D$2005,1)/COUNTIFS('الحضور'!$B$6:$B$2005,A74&amp;"",'الحضور'!$D$6:$D$2005,1),""))</f>
        <v/>
      </c>
      <c r="N74" s="18">
        <f>IF(M74="","",'الإعدادات'!$B$4-M74)</f>
        <v/>
      </c>
      <c r="O74" s="6">
        <f>IF(OR(H74="ساري",H74="ينتهي قريبًا"),IF(M74="","لم يحضر",IF(N74&gt;='الإعدادات'!$B$6,"منقطع","نشط")),"")</f>
        <v/>
      </c>
      <c r="P74" s="21">
        <f>IF(OR(H74="منتهي",H74="ينتهي قريبًا"),G74,"")</f>
        <v/>
      </c>
      <c r="Q74" s="18">
        <f>IF(P74="","",COUNTIFS($P$6:$P$505,"&lt;"&amp;P74)+COUNTIFS($P$6:P74,P74))</f>
        <v/>
      </c>
    </row>
    <row r="75">
      <c r="A75" s="5" t="n"/>
      <c r="B75" s="5" t="n"/>
      <c r="C75" s="17" t="n"/>
      <c r="D75" s="13" t="n"/>
      <c r="E75" s="18">
        <f>IF(A75&amp;""="","",COUNTIFS('الاشتراكات'!$B$6:$B$1005,A75&amp;""))</f>
        <v/>
      </c>
      <c r="F75" s="19">
        <f>IF(A75&amp;""="","",IFERROR(SUMIFS('الاشتراكات'!$I$6:$I$1005,'الاشتراكات'!$B$6:$B$1005,A75&amp;"",'الاشتراكات'!$J$6:$J$1005,1)/COUNTIFS('الاشتراكات'!$B$6:$B$1005,A75&amp;"",'الاشتراكات'!$J$6:$J$1005,1),""))</f>
        <v/>
      </c>
      <c r="G75" s="18">
        <f>IF(F75="","",F75-'الإعدادات'!$B$4)</f>
        <v/>
      </c>
      <c r="H75" s="6">
        <f>IF(A75&amp;""="","",IF(F75="","بدون اشتراك",IF(G75&lt;0,"منتهي",IF(G75&lt;='الإعدادات'!$B$5,"ينتهي قريبًا","ساري"))))</f>
        <v/>
      </c>
      <c r="I75" s="20">
        <f>IF(A75&amp;""="","",SUMIFS('الاشتراكات'!$G$6:$G$1005,'الاشتراكات'!$B$6:$B$1005,A75&amp;""))</f>
        <v/>
      </c>
      <c r="J75" s="20">
        <f>IF(A75&amp;""="","",SUMIFS('الدفعات'!$C$6:$C$2005,'الدفعات'!$B$6:$B$2005,A75&amp;""))</f>
        <v/>
      </c>
      <c r="K75" s="20">
        <f>IF(A75&amp;""="","",ROUND(I75-J75,2))</f>
        <v/>
      </c>
      <c r="L75" s="18">
        <f>IF(A75&amp;""="","",COUNTIFS('الحضور'!$B$6:$B$2005,A75&amp;"",'الحضور'!$A$6:$A$2005,"&gt;="&amp;('الإعدادات'!$B$4-29),'الحضور'!$A$6:$A$2005,"&lt;="&amp;'الإعدادات'!$B$4))</f>
        <v/>
      </c>
      <c r="M75" s="19">
        <f>IF(A75&amp;""="","",IFERROR(SUMIFS('الحضور'!$A$6:$A$2005,'الحضور'!$B$6:$B$2005,A75&amp;"",'الحضور'!$D$6:$D$2005,1)/COUNTIFS('الحضور'!$B$6:$B$2005,A75&amp;"",'الحضور'!$D$6:$D$2005,1),""))</f>
        <v/>
      </c>
      <c r="N75" s="18">
        <f>IF(M75="","",'الإعدادات'!$B$4-M75)</f>
        <v/>
      </c>
      <c r="O75" s="6">
        <f>IF(OR(H75="ساري",H75="ينتهي قريبًا"),IF(M75="","لم يحضر",IF(N75&gt;='الإعدادات'!$B$6,"منقطع","نشط")),"")</f>
        <v/>
      </c>
      <c r="P75" s="21">
        <f>IF(OR(H75="منتهي",H75="ينتهي قريبًا"),G75,"")</f>
        <v/>
      </c>
      <c r="Q75" s="18">
        <f>IF(P75="","",COUNTIFS($P$6:$P$505,"&lt;"&amp;P75)+COUNTIFS($P$6:P75,P75))</f>
        <v/>
      </c>
    </row>
    <row r="76">
      <c r="A76" s="5" t="n"/>
      <c r="B76" s="5" t="n"/>
      <c r="C76" s="17" t="n"/>
      <c r="D76" s="13" t="n"/>
      <c r="E76" s="18">
        <f>IF(A76&amp;""="","",COUNTIFS('الاشتراكات'!$B$6:$B$1005,A76&amp;""))</f>
        <v/>
      </c>
      <c r="F76" s="19">
        <f>IF(A76&amp;""="","",IFERROR(SUMIFS('الاشتراكات'!$I$6:$I$1005,'الاشتراكات'!$B$6:$B$1005,A76&amp;"",'الاشتراكات'!$J$6:$J$1005,1)/COUNTIFS('الاشتراكات'!$B$6:$B$1005,A76&amp;"",'الاشتراكات'!$J$6:$J$1005,1),""))</f>
        <v/>
      </c>
      <c r="G76" s="18">
        <f>IF(F76="","",F76-'الإعدادات'!$B$4)</f>
        <v/>
      </c>
      <c r="H76" s="6">
        <f>IF(A76&amp;""="","",IF(F76="","بدون اشتراك",IF(G76&lt;0,"منتهي",IF(G76&lt;='الإعدادات'!$B$5,"ينتهي قريبًا","ساري"))))</f>
        <v/>
      </c>
      <c r="I76" s="20">
        <f>IF(A76&amp;""="","",SUMIFS('الاشتراكات'!$G$6:$G$1005,'الاشتراكات'!$B$6:$B$1005,A76&amp;""))</f>
        <v/>
      </c>
      <c r="J76" s="20">
        <f>IF(A76&amp;""="","",SUMIFS('الدفعات'!$C$6:$C$2005,'الدفعات'!$B$6:$B$2005,A76&amp;""))</f>
        <v/>
      </c>
      <c r="K76" s="20">
        <f>IF(A76&amp;""="","",ROUND(I76-J76,2))</f>
        <v/>
      </c>
      <c r="L76" s="18">
        <f>IF(A76&amp;""="","",COUNTIFS('الحضور'!$B$6:$B$2005,A76&amp;"",'الحضور'!$A$6:$A$2005,"&gt;="&amp;('الإعدادات'!$B$4-29),'الحضور'!$A$6:$A$2005,"&lt;="&amp;'الإعدادات'!$B$4))</f>
        <v/>
      </c>
      <c r="M76" s="19">
        <f>IF(A76&amp;""="","",IFERROR(SUMIFS('الحضور'!$A$6:$A$2005,'الحضور'!$B$6:$B$2005,A76&amp;"",'الحضور'!$D$6:$D$2005,1)/COUNTIFS('الحضور'!$B$6:$B$2005,A76&amp;"",'الحضور'!$D$6:$D$2005,1),""))</f>
        <v/>
      </c>
      <c r="N76" s="18">
        <f>IF(M76="","",'الإعدادات'!$B$4-M76)</f>
        <v/>
      </c>
      <c r="O76" s="6">
        <f>IF(OR(H76="ساري",H76="ينتهي قريبًا"),IF(M76="","لم يحضر",IF(N76&gt;='الإعدادات'!$B$6,"منقطع","نشط")),"")</f>
        <v/>
      </c>
      <c r="P76" s="21">
        <f>IF(OR(H76="منتهي",H76="ينتهي قريبًا"),G76,"")</f>
        <v/>
      </c>
      <c r="Q76" s="18">
        <f>IF(P76="","",COUNTIFS($P$6:$P$505,"&lt;"&amp;P76)+COUNTIFS($P$6:P76,P76))</f>
        <v/>
      </c>
    </row>
    <row r="77">
      <c r="A77" s="5" t="n"/>
      <c r="B77" s="5" t="n"/>
      <c r="C77" s="17" t="n"/>
      <c r="D77" s="13" t="n"/>
      <c r="E77" s="18">
        <f>IF(A77&amp;""="","",COUNTIFS('الاشتراكات'!$B$6:$B$1005,A77&amp;""))</f>
        <v/>
      </c>
      <c r="F77" s="19">
        <f>IF(A77&amp;""="","",IFERROR(SUMIFS('الاشتراكات'!$I$6:$I$1005,'الاشتراكات'!$B$6:$B$1005,A77&amp;"",'الاشتراكات'!$J$6:$J$1005,1)/COUNTIFS('الاشتراكات'!$B$6:$B$1005,A77&amp;"",'الاشتراكات'!$J$6:$J$1005,1),""))</f>
        <v/>
      </c>
      <c r="G77" s="18">
        <f>IF(F77="","",F77-'الإعدادات'!$B$4)</f>
        <v/>
      </c>
      <c r="H77" s="6">
        <f>IF(A77&amp;""="","",IF(F77="","بدون اشتراك",IF(G77&lt;0,"منتهي",IF(G77&lt;='الإعدادات'!$B$5,"ينتهي قريبًا","ساري"))))</f>
        <v/>
      </c>
      <c r="I77" s="20">
        <f>IF(A77&amp;""="","",SUMIFS('الاشتراكات'!$G$6:$G$1005,'الاشتراكات'!$B$6:$B$1005,A77&amp;""))</f>
        <v/>
      </c>
      <c r="J77" s="20">
        <f>IF(A77&amp;""="","",SUMIFS('الدفعات'!$C$6:$C$2005,'الدفعات'!$B$6:$B$2005,A77&amp;""))</f>
        <v/>
      </c>
      <c r="K77" s="20">
        <f>IF(A77&amp;""="","",ROUND(I77-J77,2))</f>
        <v/>
      </c>
      <c r="L77" s="18">
        <f>IF(A77&amp;""="","",COUNTIFS('الحضور'!$B$6:$B$2005,A77&amp;"",'الحضور'!$A$6:$A$2005,"&gt;="&amp;('الإعدادات'!$B$4-29),'الحضور'!$A$6:$A$2005,"&lt;="&amp;'الإعدادات'!$B$4))</f>
        <v/>
      </c>
      <c r="M77" s="19">
        <f>IF(A77&amp;""="","",IFERROR(SUMIFS('الحضور'!$A$6:$A$2005,'الحضور'!$B$6:$B$2005,A77&amp;"",'الحضور'!$D$6:$D$2005,1)/COUNTIFS('الحضور'!$B$6:$B$2005,A77&amp;"",'الحضور'!$D$6:$D$2005,1),""))</f>
        <v/>
      </c>
      <c r="N77" s="18">
        <f>IF(M77="","",'الإعدادات'!$B$4-M77)</f>
        <v/>
      </c>
      <c r="O77" s="6">
        <f>IF(OR(H77="ساري",H77="ينتهي قريبًا"),IF(M77="","لم يحضر",IF(N77&gt;='الإعدادات'!$B$6,"منقطع","نشط")),"")</f>
        <v/>
      </c>
      <c r="P77" s="21">
        <f>IF(OR(H77="منتهي",H77="ينتهي قريبًا"),G77,"")</f>
        <v/>
      </c>
      <c r="Q77" s="18">
        <f>IF(P77="","",COUNTIFS($P$6:$P$505,"&lt;"&amp;P77)+COUNTIFS($P$6:P77,P77))</f>
        <v/>
      </c>
    </row>
    <row r="78">
      <c r="A78" s="5" t="n"/>
      <c r="B78" s="5" t="n"/>
      <c r="C78" s="17" t="n"/>
      <c r="D78" s="13" t="n"/>
      <c r="E78" s="18">
        <f>IF(A78&amp;""="","",COUNTIFS('الاشتراكات'!$B$6:$B$1005,A78&amp;""))</f>
        <v/>
      </c>
      <c r="F78" s="19">
        <f>IF(A78&amp;""="","",IFERROR(SUMIFS('الاشتراكات'!$I$6:$I$1005,'الاشتراكات'!$B$6:$B$1005,A78&amp;"",'الاشتراكات'!$J$6:$J$1005,1)/COUNTIFS('الاشتراكات'!$B$6:$B$1005,A78&amp;"",'الاشتراكات'!$J$6:$J$1005,1),""))</f>
        <v/>
      </c>
      <c r="G78" s="18">
        <f>IF(F78="","",F78-'الإعدادات'!$B$4)</f>
        <v/>
      </c>
      <c r="H78" s="6">
        <f>IF(A78&amp;""="","",IF(F78="","بدون اشتراك",IF(G78&lt;0,"منتهي",IF(G78&lt;='الإعدادات'!$B$5,"ينتهي قريبًا","ساري"))))</f>
        <v/>
      </c>
      <c r="I78" s="20">
        <f>IF(A78&amp;""="","",SUMIFS('الاشتراكات'!$G$6:$G$1005,'الاشتراكات'!$B$6:$B$1005,A78&amp;""))</f>
        <v/>
      </c>
      <c r="J78" s="20">
        <f>IF(A78&amp;""="","",SUMIFS('الدفعات'!$C$6:$C$2005,'الدفعات'!$B$6:$B$2005,A78&amp;""))</f>
        <v/>
      </c>
      <c r="K78" s="20">
        <f>IF(A78&amp;""="","",ROUND(I78-J78,2))</f>
        <v/>
      </c>
      <c r="L78" s="18">
        <f>IF(A78&amp;""="","",COUNTIFS('الحضور'!$B$6:$B$2005,A78&amp;"",'الحضور'!$A$6:$A$2005,"&gt;="&amp;('الإعدادات'!$B$4-29),'الحضور'!$A$6:$A$2005,"&lt;="&amp;'الإعدادات'!$B$4))</f>
        <v/>
      </c>
      <c r="M78" s="19">
        <f>IF(A78&amp;""="","",IFERROR(SUMIFS('الحضور'!$A$6:$A$2005,'الحضور'!$B$6:$B$2005,A78&amp;"",'الحضور'!$D$6:$D$2005,1)/COUNTIFS('الحضور'!$B$6:$B$2005,A78&amp;"",'الحضور'!$D$6:$D$2005,1),""))</f>
        <v/>
      </c>
      <c r="N78" s="18">
        <f>IF(M78="","",'الإعدادات'!$B$4-M78)</f>
        <v/>
      </c>
      <c r="O78" s="6">
        <f>IF(OR(H78="ساري",H78="ينتهي قريبًا"),IF(M78="","لم يحضر",IF(N78&gt;='الإعدادات'!$B$6,"منقطع","نشط")),"")</f>
        <v/>
      </c>
      <c r="P78" s="21">
        <f>IF(OR(H78="منتهي",H78="ينتهي قريبًا"),G78,"")</f>
        <v/>
      </c>
      <c r="Q78" s="18">
        <f>IF(P78="","",COUNTIFS($P$6:$P$505,"&lt;"&amp;P78)+COUNTIFS($P$6:P78,P78))</f>
        <v/>
      </c>
    </row>
    <row r="79">
      <c r="A79" s="5" t="n"/>
      <c r="B79" s="5" t="n"/>
      <c r="C79" s="17" t="n"/>
      <c r="D79" s="13" t="n"/>
      <c r="E79" s="18">
        <f>IF(A79&amp;""="","",COUNTIFS('الاشتراكات'!$B$6:$B$1005,A79&amp;""))</f>
        <v/>
      </c>
      <c r="F79" s="19">
        <f>IF(A79&amp;""="","",IFERROR(SUMIFS('الاشتراكات'!$I$6:$I$1005,'الاشتراكات'!$B$6:$B$1005,A79&amp;"",'الاشتراكات'!$J$6:$J$1005,1)/COUNTIFS('الاشتراكات'!$B$6:$B$1005,A79&amp;"",'الاشتراكات'!$J$6:$J$1005,1),""))</f>
        <v/>
      </c>
      <c r="G79" s="18">
        <f>IF(F79="","",F79-'الإعدادات'!$B$4)</f>
        <v/>
      </c>
      <c r="H79" s="6">
        <f>IF(A79&amp;""="","",IF(F79="","بدون اشتراك",IF(G79&lt;0,"منتهي",IF(G79&lt;='الإعدادات'!$B$5,"ينتهي قريبًا","ساري"))))</f>
        <v/>
      </c>
      <c r="I79" s="20">
        <f>IF(A79&amp;""="","",SUMIFS('الاشتراكات'!$G$6:$G$1005,'الاشتراكات'!$B$6:$B$1005,A79&amp;""))</f>
        <v/>
      </c>
      <c r="J79" s="20">
        <f>IF(A79&amp;""="","",SUMIFS('الدفعات'!$C$6:$C$2005,'الدفعات'!$B$6:$B$2005,A79&amp;""))</f>
        <v/>
      </c>
      <c r="K79" s="20">
        <f>IF(A79&amp;""="","",ROUND(I79-J79,2))</f>
        <v/>
      </c>
      <c r="L79" s="18">
        <f>IF(A79&amp;""="","",COUNTIFS('الحضور'!$B$6:$B$2005,A79&amp;"",'الحضور'!$A$6:$A$2005,"&gt;="&amp;('الإعدادات'!$B$4-29),'الحضور'!$A$6:$A$2005,"&lt;="&amp;'الإعدادات'!$B$4))</f>
        <v/>
      </c>
      <c r="M79" s="19">
        <f>IF(A79&amp;""="","",IFERROR(SUMIFS('الحضور'!$A$6:$A$2005,'الحضور'!$B$6:$B$2005,A79&amp;"",'الحضور'!$D$6:$D$2005,1)/COUNTIFS('الحضور'!$B$6:$B$2005,A79&amp;"",'الحضور'!$D$6:$D$2005,1),""))</f>
        <v/>
      </c>
      <c r="N79" s="18">
        <f>IF(M79="","",'الإعدادات'!$B$4-M79)</f>
        <v/>
      </c>
      <c r="O79" s="6">
        <f>IF(OR(H79="ساري",H79="ينتهي قريبًا"),IF(M79="","لم يحضر",IF(N79&gt;='الإعدادات'!$B$6,"منقطع","نشط")),"")</f>
        <v/>
      </c>
      <c r="P79" s="21">
        <f>IF(OR(H79="منتهي",H79="ينتهي قريبًا"),G79,"")</f>
        <v/>
      </c>
      <c r="Q79" s="18">
        <f>IF(P79="","",COUNTIFS($P$6:$P$505,"&lt;"&amp;P79)+COUNTIFS($P$6:P79,P79))</f>
        <v/>
      </c>
    </row>
    <row r="80">
      <c r="A80" s="5" t="n"/>
      <c r="B80" s="5" t="n"/>
      <c r="C80" s="17" t="n"/>
      <c r="D80" s="13" t="n"/>
      <c r="E80" s="18">
        <f>IF(A80&amp;""="","",COUNTIFS('الاشتراكات'!$B$6:$B$1005,A80&amp;""))</f>
        <v/>
      </c>
      <c r="F80" s="19">
        <f>IF(A80&amp;""="","",IFERROR(SUMIFS('الاشتراكات'!$I$6:$I$1005,'الاشتراكات'!$B$6:$B$1005,A80&amp;"",'الاشتراكات'!$J$6:$J$1005,1)/COUNTIFS('الاشتراكات'!$B$6:$B$1005,A80&amp;"",'الاشتراكات'!$J$6:$J$1005,1),""))</f>
        <v/>
      </c>
      <c r="G80" s="18">
        <f>IF(F80="","",F80-'الإعدادات'!$B$4)</f>
        <v/>
      </c>
      <c r="H80" s="6">
        <f>IF(A80&amp;""="","",IF(F80="","بدون اشتراك",IF(G80&lt;0,"منتهي",IF(G80&lt;='الإعدادات'!$B$5,"ينتهي قريبًا","ساري"))))</f>
        <v/>
      </c>
      <c r="I80" s="20">
        <f>IF(A80&amp;""="","",SUMIFS('الاشتراكات'!$G$6:$G$1005,'الاشتراكات'!$B$6:$B$1005,A80&amp;""))</f>
        <v/>
      </c>
      <c r="J80" s="20">
        <f>IF(A80&amp;""="","",SUMIFS('الدفعات'!$C$6:$C$2005,'الدفعات'!$B$6:$B$2005,A80&amp;""))</f>
        <v/>
      </c>
      <c r="K80" s="20">
        <f>IF(A80&amp;""="","",ROUND(I80-J80,2))</f>
        <v/>
      </c>
      <c r="L80" s="18">
        <f>IF(A80&amp;""="","",COUNTIFS('الحضور'!$B$6:$B$2005,A80&amp;"",'الحضور'!$A$6:$A$2005,"&gt;="&amp;('الإعدادات'!$B$4-29),'الحضور'!$A$6:$A$2005,"&lt;="&amp;'الإعدادات'!$B$4))</f>
        <v/>
      </c>
      <c r="M80" s="19">
        <f>IF(A80&amp;""="","",IFERROR(SUMIFS('الحضور'!$A$6:$A$2005,'الحضور'!$B$6:$B$2005,A80&amp;"",'الحضور'!$D$6:$D$2005,1)/COUNTIFS('الحضور'!$B$6:$B$2005,A80&amp;"",'الحضور'!$D$6:$D$2005,1),""))</f>
        <v/>
      </c>
      <c r="N80" s="18">
        <f>IF(M80="","",'الإعدادات'!$B$4-M80)</f>
        <v/>
      </c>
      <c r="O80" s="6">
        <f>IF(OR(H80="ساري",H80="ينتهي قريبًا"),IF(M80="","لم يحضر",IF(N80&gt;='الإعدادات'!$B$6,"منقطع","نشط")),"")</f>
        <v/>
      </c>
      <c r="P80" s="21">
        <f>IF(OR(H80="منتهي",H80="ينتهي قريبًا"),G80,"")</f>
        <v/>
      </c>
      <c r="Q80" s="18">
        <f>IF(P80="","",COUNTIFS($P$6:$P$505,"&lt;"&amp;P80)+COUNTIFS($P$6:P80,P80))</f>
        <v/>
      </c>
    </row>
    <row r="81">
      <c r="A81" s="5" t="n"/>
      <c r="B81" s="5" t="n"/>
      <c r="C81" s="17" t="n"/>
      <c r="D81" s="13" t="n"/>
      <c r="E81" s="18">
        <f>IF(A81&amp;""="","",COUNTIFS('الاشتراكات'!$B$6:$B$1005,A81&amp;""))</f>
        <v/>
      </c>
      <c r="F81" s="19">
        <f>IF(A81&amp;""="","",IFERROR(SUMIFS('الاشتراكات'!$I$6:$I$1005,'الاشتراكات'!$B$6:$B$1005,A81&amp;"",'الاشتراكات'!$J$6:$J$1005,1)/COUNTIFS('الاشتراكات'!$B$6:$B$1005,A81&amp;"",'الاشتراكات'!$J$6:$J$1005,1),""))</f>
        <v/>
      </c>
      <c r="G81" s="18">
        <f>IF(F81="","",F81-'الإعدادات'!$B$4)</f>
        <v/>
      </c>
      <c r="H81" s="6">
        <f>IF(A81&amp;""="","",IF(F81="","بدون اشتراك",IF(G81&lt;0,"منتهي",IF(G81&lt;='الإعدادات'!$B$5,"ينتهي قريبًا","ساري"))))</f>
        <v/>
      </c>
      <c r="I81" s="20">
        <f>IF(A81&amp;""="","",SUMIFS('الاشتراكات'!$G$6:$G$1005,'الاشتراكات'!$B$6:$B$1005,A81&amp;""))</f>
        <v/>
      </c>
      <c r="J81" s="20">
        <f>IF(A81&amp;""="","",SUMIFS('الدفعات'!$C$6:$C$2005,'الدفعات'!$B$6:$B$2005,A81&amp;""))</f>
        <v/>
      </c>
      <c r="K81" s="20">
        <f>IF(A81&amp;""="","",ROUND(I81-J81,2))</f>
        <v/>
      </c>
      <c r="L81" s="18">
        <f>IF(A81&amp;""="","",COUNTIFS('الحضور'!$B$6:$B$2005,A81&amp;"",'الحضور'!$A$6:$A$2005,"&gt;="&amp;('الإعدادات'!$B$4-29),'الحضور'!$A$6:$A$2005,"&lt;="&amp;'الإعدادات'!$B$4))</f>
        <v/>
      </c>
      <c r="M81" s="19">
        <f>IF(A81&amp;""="","",IFERROR(SUMIFS('الحضور'!$A$6:$A$2005,'الحضور'!$B$6:$B$2005,A81&amp;"",'الحضور'!$D$6:$D$2005,1)/COUNTIFS('الحضور'!$B$6:$B$2005,A81&amp;"",'الحضور'!$D$6:$D$2005,1),""))</f>
        <v/>
      </c>
      <c r="N81" s="18">
        <f>IF(M81="","",'الإعدادات'!$B$4-M81)</f>
        <v/>
      </c>
      <c r="O81" s="6">
        <f>IF(OR(H81="ساري",H81="ينتهي قريبًا"),IF(M81="","لم يحضر",IF(N81&gt;='الإعدادات'!$B$6,"منقطع","نشط")),"")</f>
        <v/>
      </c>
      <c r="P81" s="21">
        <f>IF(OR(H81="منتهي",H81="ينتهي قريبًا"),G81,"")</f>
        <v/>
      </c>
      <c r="Q81" s="18">
        <f>IF(P81="","",COUNTIFS($P$6:$P$505,"&lt;"&amp;P81)+COUNTIFS($P$6:P81,P81))</f>
        <v/>
      </c>
    </row>
    <row r="82">
      <c r="A82" s="5" t="n"/>
      <c r="B82" s="5" t="n"/>
      <c r="C82" s="17" t="n"/>
      <c r="D82" s="13" t="n"/>
      <c r="E82" s="18">
        <f>IF(A82&amp;""="","",COUNTIFS('الاشتراكات'!$B$6:$B$1005,A82&amp;""))</f>
        <v/>
      </c>
      <c r="F82" s="19">
        <f>IF(A82&amp;""="","",IFERROR(SUMIFS('الاشتراكات'!$I$6:$I$1005,'الاشتراكات'!$B$6:$B$1005,A82&amp;"",'الاشتراكات'!$J$6:$J$1005,1)/COUNTIFS('الاشتراكات'!$B$6:$B$1005,A82&amp;"",'الاشتراكات'!$J$6:$J$1005,1),""))</f>
        <v/>
      </c>
      <c r="G82" s="18">
        <f>IF(F82="","",F82-'الإعدادات'!$B$4)</f>
        <v/>
      </c>
      <c r="H82" s="6">
        <f>IF(A82&amp;""="","",IF(F82="","بدون اشتراك",IF(G82&lt;0,"منتهي",IF(G82&lt;='الإعدادات'!$B$5,"ينتهي قريبًا","ساري"))))</f>
        <v/>
      </c>
      <c r="I82" s="20">
        <f>IF(A82&amp;""="","",SUMIFS('الاشتراكات'!$G$6:$G$1005,'الاشتراكات'!$B$6:$B$1005,A82&amp;""))</f>
        <v/>
      </c>
      <c r="J82" s="20">
        <f>IF(A82&amp;""="","",SUMIFS('الدفعات'!$C$6:$C$2005,'الدفعات'!$B$6:$B$2005,A82&amp;""))</f>
        <v/>
      </c>
      <c r="K82" s="20">
        <f>IF(A82&amp;""="","",ROUND(I82-J82,2))</f>
        <v/>
      </c>
      <c r="L82" s="18">
        <f>IF(A82&amp;""="","",COUNTIFS('الحضور'!$B$6:$B$2005,A82&amp;"",'الحضور'!$A$6:$A$2005,"&gt;="&amp;('الإعدادات'!$B$4-29),'الحضور'!$A$6:$A$2005,"&lt;="&amp;'الإعدادات'!$B$4))</f>
        <v/>
      </c>
      <c r="M82" s="19">
        <f>IF(A82&amp;""="","",IFERROR(SUMIFS('الحضور'!$A$6:$A$2005,'الحضور'!$B$6:$B$2005,A82&amp;"",'الحضور'!$D$6:$D$2005,1)/COUNTIFS('الحضور'!$B$6:$B$2005,A82&amp;"",'الحضور'!$D$6:$D$2005,1),""))</f>
        <v/>
      </c>
      <c r="N82" s="18">
        <f>IF(M82="","",'الإعدادات'!$B$4-M82)</f>
        <v/>
      </c>
      <c r="O82" s="6">
        <f>IF(OR(H82="ساري",H82="ينتهي قريبًا"),IF(M82="","لم يحضر",IF(N82&gt;='الإعدادات'!$B$6,"منقطع","نشط")),"")</f>
        <v/>
      </c>
      <c r="P82" s="21">
        <f>IF(OR(H82="منتهي",H82="ينتهي قريبًا"),G82,"")</f>
        <v/>
      </c>
      <c r="Q82" s="18">
        <f>IF(P82="","",COUNTIFS($P$6:$P$505,"&lt;"&amp;P82)+COUNTIFS($P$6:P82,P82))</f>
        <v/>
      </c>
    </row>
    <row r="83">
      <c r="A83" s="5" t="n"/>
      <c r="B83" s="5" t="n"/>
      <c r="C83" s="17" t="n"/>
      <c r="D83" s="13" t="n"/>
      <c r="E83" s="18">
        <f>IF(A83&amp;""="","",COUNTIFS('الاشتراكات'!$B$6:$B$1005,A83&amp;""))</f>
        <v/>
      </c>
      <c r="F83" s="19">
        <f>IF(A83&amp;""="","",IFERROR(SUMIFS('الاشتراكات'!$I$6:$I$1005,'الاشتراكات'!$B$6:$B$1005,A83&amp;"",'الاشتراكات'!$J$6:$J$1005,1)/COUNTIFS('الاشتراكات'!$B$6:$B$1005,A83&amp;"",'الاشتراكات'!$J$6:$J$1005,1),""))</f>
        <v/>
      </c>
      <c r="G83" s="18">
        <f>IF(F83="","",F83-'الإعدادات'!$B$4)</f>
        <v/>
      </c>
      <c r="H83" s="6">
        <f>IF(A83&amp;""="","",IF(F83="","بدون اشتراك",IF(G83&lt;0,"منتهي",IF(G83&lt;='الإعدادات'!$B$5,"ينتهي قريبًا","ساري"))))</f>
        <v/>
      </c>
      <c r="I83" s="20">
        <f>IF(A83&amp;""="","",SUMIFS('الاشتراكات'!$G$6:$G$1005,'الاشتراكات'!$B$6:$B$1005,A83&amp;""))</f>
        <v/>
      </c>
      <c r="J83" s="20">
        <f>IF(A83&amp;""="","",SUMIFS('الدفعات'!$C$6:$C$2005,'الدفعات'!$B$6:$B$2005,A83&amp;""))</f>
        <v/>
      </c>
      <c r="K83" s="20">
        <f>IF(A83&amp;""="","",ROUND(I83-J83,2))</f>
        <v/>
      </c>
      <c r="L83" s="18">
        <f>IF(A83&amp;""="","",COUNTIFS('الحضور'!$B$6:$B$2005,A83&amp;"",'الحضور'!$A$6:$A$2005,"&gt;="&amp;('الإعدادات'!$B$4-29),'الحضور'!$A$6:$A$2005,"&lt;="&amp;'الإعدادات'!$B$4))</f>
        <v/>
      </c>
      <c r="M83" s="19">
        <f>IF(A83&amp;""="","",IFERROR(SUMIFS('الحضور'!$A$6:$A$2005,'الحضور'!$B$6:$B$2005,A83&amp;"",'الحضور'!$D$6:$D$2005,1)/COUNTIFS('الحضور'!$B$6:$B$2005,A83&amp;"",'الحضور'!$D$6:$D$2005,1),""))</f>
        <v/>
      </c>
      <c r="N83" s="18">
        <f>IF(M83="","",'الإعدادات'!$B$4-M83)</f>
        <v/>
      </c>
      <c r="O83" s="6">
        <f>IF(OR(H83="ساري",H83="ينتهي قريبًا"),IF(M83="","لم يحضر",IF(N83&gt;='الإعدادات'!$B$6,"منقطع","نشط")),"")</f>
        <v/>
      </c>
      <c r="P83" s="21">
        <f>IF(OR(H83="منتهي",H83="ينتهي قريبًا"),G83,"")</f>
        <v/>
      </c>
      <c r="Q83" s="18">
        <f>IF(P83="","",COUNTIFS($P$6:$P$505,"&lt;"&amp;P83)+COUNTIFS($P$6:P83,P83))</f>
        <v/>
      </c>
    </row>
    <row r="84">
      <c r="A84" s="5" t="n"/>
      <c r="B84" s="5" t="n"/>
      <c r="C84" s="17" t="n"/>
      <c r="D84" s="13" t="n"/>
      <c r="E84" s="18">
        <f>IF(A84&amp;""="","",COUNTIFS('الاشتراكات'!$B$6:$B$1005,A84&amp;""))</f>
        <v/>
      </c>
      <c r="F84" s="19">
        <f>IF(A84&amp;""="","",IFERROR(SUMIFS('الاشتراكات'!$I$6:$I$1005,'الاشتراكات'!$B$6:$B$1005,A84&amp;"",'الاشتراكات'!$J$6:$J$1005,1)/COUNTIFS('الاشتراكات'!$B$6:$B$1005,A84&amp;"",'الاشتراكات'!$J$6:$J$1005,1),""))</f>
        <v/>
      </c>
      <c r="G84" s="18">
        <f>IF(F84="","",F84-'الإعدادات'!$B$4)</f>
        <v/>
      </c>
      <c r="H84" s="6">
        <f>IF(A84&amp;""="","",IF(F84="","بدون اشتراك",IF(G84&lt;0,"منتهي",IF(G84&lt;='الإعدادات'!$B$5,"ينتهي قريبًا","ساري"))))</f>
        <v/>
      </c>
      <c r="I84" s="20">
        <f>IF(A84&amp;""="","",SUMIFS('الاشتراكات'!$G$6:$G$1005,'الاشتراكات'!$B$6:$B$1005,A84&amp;""))</f>
        <v/>
      </c>
      <c r="J84" s="20">
        <f>IF(A84&amp;""="","",SUMIFS('الدفعات'!$C$6:$C$2005,'الدفعات'!$B$6:$B$2005,A84&amp;""))</f>
        <v/>
      </c>
      <c r="K84" s="20">
        <f>IF(A84&amp;""="","",ROUND(I84-J84,2))</f>
        <v/>
      </c>
      <c r="L84" s="18">
        <f>IF(A84&amp;""="","",COUNTIFS('الحضور'!$B$6:$B$2005,A84&amp;"",'الحضور'!$A$6:$A$2005,"&gt;="&amp;('الإعدادات'!$B$4-29),'الحضور'!$A$6:$A$2005,"&lt;="&amp;'الإعدادات'!$B$4))</f>
        <v/>
      </c>
      <c r="M84" s="19">
        <f>IF(A84&amp;""="","",IFERROR(SUMIFS('الحضور'!$A$6:$A$2005,'الحضور'!$B$6:$B$2005,A84&amp;"",'الحضور'!$D$6:$D$2005,1)/COUNTIFS('الحضور'!$B$6:$B$2005,A84&amp;"",'الحضور'!$D$6:$D$2005,1),""))</f>
        <v/>
      </c>
      <c r="N84" s="18">
        <f>IF(M84="","",'الإعدادات'!$B$4-M84)</f>
        <v/>
      </c>
      <c r="O84" s="6">
        <f>IF(OR(H84="ساري",H84="ينتهي قريبًا"),IF(M84="","لم يحضر",IF(N84&gt;='الإعدادات'!$B$6,"منقطع","نشط")),"")</f>
        <v/>
      </c>
      <c r="P84" s="21">
        <f>IF(OR(H84="منتهي",H84="ينتهي قريبًا"),G84,"")</f>
        <v/>
      </c>
      <c r="Q84" s="18">
        <f>IF(P84="","",COUNTIFS($P$6:$P$505,"&lt;"&amp;P84)+COUNTIFS($P$6:P84,P84))</f>
        <v/>
      </c>
    </row>
    <row r="85">
      <c r="A85" s="5" t="n"/>
      <c r="B85" s="5" t="n"/>
      <c r="C85" s="17" t="n"/>
      <c r="D85" s="13" t="n"/>
      <c r="E85" s="18">
        <f>IF(A85&amp;""="","",COUNTIFS('الاشتراكات'!$B$6:$B$1005,A85&amp;""))</f>
        <v/>
      </c>
      <c r="F85" s="19">
        <f>IF(A85&amp;""="","",IFERROR(SUMIFS('الاشتراكات'!$I$6:$I$1005,'الاشتراكات'!$B$6:$B$1005,A85&amp;"",'الاشتراكات'!$J$6:$J$1005,1)/COUNTIFS('الاشتراكات'!$B$6:$B$1005,A85&amp;"",'الاشتراكات'!$J$6:$J$1005,1),""))</f>
        <v/>
      </c>
      <c r="G85" s="18">
        <f>IF(F85="","",F85-'الإعدادات'!$B$4)</f>
        <v/>
      </c>
      <c r="H85" s="6">
        <f>IF(A85&amp;""="","",IF(F85="","بدون اشتراك",IF(G85&lt;0,"منتهي",IF(G85&lt;='الإعدادات'!$B$5,"ينتهي قريبًا","ساري"))))</f>
        <v/>
      </c>
      <c r="I85" s="20">
        <f>IF(A85&amp;""="","",SUMIFS('الاشتراكات'!$G$6:$G$1005,'الاشتراكات'!$B$6:$B$1005,A85&amp;""))</f>
        <v/>
      </c>
      <c r="J85" s="20">
        <f>IF(A85&amp;""="","",SUMIFS('الدفعات'!$C$6:$C$2005,'الدفعات'!$B$6:$B$2005,A85&amp;""))</f>
        <v/>
      </c>
      <c r="K85" s="20">
        <f>IF(A85&amp;""="","",ROUND(I85-J85,2))</f>
        <v/>
      </c>
      <c r="L85" s="18">
        <f>IF(A85&amp;""="","",COUNTIFS('الحضور'!$B$6:$B$2005,A85&amp;"",'الحضور'!$A$6:$A$2005,"&gt;="&amp;('الإعدادات'!$B$4-29),'الحضور'!$A$6:$A$2005,"&lt;="&amp;'الإعدادات'!$B$4))</f>
        <v/>
      </c>
      <c r="M85" s="19">
        <f>IF(A85&amp;""="","",IFERROR(SUMIFS('الحضور'!$A$6:$A$2005,'الحضور'!$B$6:$B$2005,A85&amp;"",'الحضور'!$D$6:$D$2005,1)/COUNTIFS('الحضور'!$B$6:$B$2005,A85&amp;"",'الحضور'!$D$6:$D$2005,1),""))</f>
        <v/>
      </c>
      <c r="N85" s="18">
        <f>IF(M85="","",'الإعدادات'!$B$4-M85)</f>
        <v/>
      </c>
      <c r="O85" s="6">
        <f>IF(OR(H85="ساري",H85="ينتهي قريبًا"),IF(M85="","لم يحضر",IF(N85&gt;='الإعدادات'!$B$6,"منقطع","نشط")),"")</f>
        <v/>
      </c>
      <c r="P85" s="21">
        <f>IF(OR(H85="منتهي",H85="ينتهي قريبًا"),G85,"")</f>
        <v/>
      </c>
      <c r="Q85" s="18">
        <f>IF(P85="","",COUNTIFS($P$6:$P$505,"&lt;"&amp;P85)+COUNTIFS($P$6:P85,P85))</f>
        <v/>
      </c>
    </row>
    <row r="86">
      <c r="A86" s="5" t="n"/>
      <c r="B86" s="5" t="n"/>
      <c r="C86" s="17" t="n"/>
      <c r="D86" s="13" t="n"/>
      <c r="E86" s="18">
        <f>IF(A86&amp;""="","",COUNTIFS('الاشتراكات'!$B$6:$B$1005,A86&amp;""))</f>
        <v/>
      </c>
      <c r="F86" s="19">
        <f>IF(A86&amp;""="","",IFERROR(SUMIFS('الاشتراكات'!$I$6:$I$1005,'الاشتراكات'!$B$6:$B$1005,A86&amp;"",'الاشتراكات'!$J$6:$J$1005,1)/COUNTIFS('الاشتراكات'!$B$6:$B$1005,A86&amp;"",'الاشتراكات'!$J$6:$J$1005,1),""))</f>
        <v/>
      </c>
      <c r="G86" s="18">
        <f>IF(F86="","",F86-'الإعدادات'!$B$4)</f>
        <v/>
      </c>
      <c r="H86" s="6">
        <f>IF(A86&amp;""="","",IF(F86="","بدون اشتراك",IF(G86&lt;0,"منتهي",IF(G86&lt;='الإعدادات'!$B$5,"ينتهي قريبًا","ساري"))))</f>
        <v/>
      </c>
      <c r="I86" s="20">
        <f>IF(A86&amp;""="","",SUMIFS('الاشتراكات'!$G$6:$G$1005,'الاشتراكات'!$B$6:$B$1005,A86&amp;""))</f>
        <v/>
      </c>
      <c r="J86" s="20">
        <f>IF(A86&amp;""="","",SUMIFS('الدفعات'!$C$6:$C$2005,'الدفعات'!$B$6:$B$2005,A86&amp;""))</f>
        <v/>
      </c>
      <c r="K86" s="20">
        <f>IF(A86&amp;""="","",ROUND(I86-J86,2))</f>
        <v/>
      </c>
      <c r="L86" s="18">
        <f>IF(A86&amp;""="","",COUNTIFS('الحضور'!$B$6:$B$2005,A86&amp;"",'الحضور'!$A$6:$A$2005,"&gt;="&amp;('الإعدادات'!$B$4-29),'الحضور'!$A$6:$A$2005,"&lt;="&amp;'الإعدادات'!$B$4))</f>
        <v/>
      </c>
      <c r="M86" s="19">
        <f>IF(A86&amp;""="","",IFERROR(SUMIFS('الحضور'!$A$6:$A$2005,'الحضور'!$B$6:$B$2005,A86&amp;"",'الحضور'!$D$6:$D$2005,1)/COUNTIFS('الحضور'!$B$6:$B$2005,A86&amp;"",'الحضور'!$D$6:$D$2005,1),""))</f>
        <v/>
      </c>
      <c r="N86" s="18">
        <f>IF(M86="","",'الإعدادات'!$B$4-M86)</f>
        <v/>
      </c>
      <c r="O86" s="6">
        <f>IF(OR(H86="ساري",H86="ينتهي قريبًا"),IF(M86="","لم يحضر",IF(N86&gt;='الإعدادات'!$B$6,"منقطع","نشط")),"")</f>
        <v/>
      </c>
      <c r="P86" s="21">
        <f>IF(OR(H86="منتهي",H86="ينتهي قريبًا"),G86,"")</f>
        <v/>
      </c>
      <c r="Q86" s="18">
        <f>IF(P86="","",COUNTIFS($P$6:$P$505,"&lt;"&amp;P86)+COUNTIFS($P$6:P86,P86))</f>
        <v/>
      </c>
    </row>
    <row r="87">
      <c r="A87" s="5" t="n"/>
      <c r="B87" s="5" t="n"/>
      <c r="C87" s="17" t="n"/>
      <c r="D87" s="13" t="n"/>
      <c r="E87" s="18">
        <f>IF(A87&amp;""="","",COUNTIFS('الاشتراكات'!$B$6:$B$1005,A87&amp;""))</f>
        <v/>
      </c>
      <c r="F87" s="19">
        <f>IF(A87&amp;""="","",IFERROR(SUMIFS('الاشتراكات'!$I$6:$I$1005,'الاشتراكات'!$B$6:$B$1005,A87&amp;"",'الاشتراكات'!$J$6:$J$1005,1)/COUNTIFS('الاشتراكات'!$B$6:$B$1005,A87&amp;"",'الاشتراكات'!$J$6:$J$1005,1),""))</f>
        <v/>
      </c>
      <c r="G87" s="18">
        <f>IF(F87="","",F87-'الإعدادات'!$B$4)</f>
        <v/>
      </c>
      <c r="H87" s="6">
        <f>IF(A87&amp;""="","",IF(F87="","بدون اشتراك",IF(G87&lt;0,"منتهي",IF(G87&lt;='الإعدادات'!$B$5,"ينتهي قريبًا","ساري"))))</f>
        <v/>
      </c>
      <c r="I87" s="20">
        <f>IF(A87&amp;""="","",SUMIFS('الاشتراكات'!$G$6:$G$1005,'الاشتراكات'!$B$6:$B$1005,A87&amp;""))</f>
        <v/>
      </c>
      <c r="J87" s="20">
        <f>IF(A87&amp;""="","",SUMIFS('الدفعات'!$C$6:$C$2005,'الدفعات'!$B$6:$B$2005,A87&amp;""))</f>
        <v/>
      </c>
      <c r="K87" s="20">
        <f>IF(A87&amp;""="","",ROUND(I87-J87,2))</f>
        <v/>
      </c>
      <c r="L87" s="18">
        <f>IF(A87&amp;""="","",COUNTIFS('الحضور'!$B$6:$B$2005,A87&amp;"",'الحضور'!$A$6:$A$2005,"&gt;="&amp;('الإعدادات'!$B$4-29),'الحضور'!$A$6:$A$2005,"&lt;="&amp;'الإعدادات'!$B$4))</f>
        <v/>
      </c>
      <c r="M87" s="19">
        <f>IF(A87&amp;""="","",IFERROR(SUMIFS('الحضور'!$A$6:$A$2005,'الحضور'!$B$6:$B$2005,A87&amp;"",'الحضور'!$D$6:$D$2005,1)/COUNTIFS('الحضور'!$B$6:$B$2005,A87&amp;"",'الحضور'!$D$6:$D$2005,1),""))</f>
        <v/>
      </c>
      <c r="N87" s="18">
        <f>IF(M87="","",'الإعدادات'!$B$4-M87)</f>
        <v/>
      </c>
      <c r="O87" s="6">
        <f>IF(OR(H87="ساري",H87="ينتهي قريبًا"),IF(M87="","لم يحضر",IF(N87&gt;='الإعدادات'!$B$6,"منقطع","نشط")),"")</f>
        <v/>
      </c>
      <c r="P87" s="21">
        <f>IF(OR(H87="منتهي",H87="ينتهي قريبًا"),G87,"")</f>
        <v/>
      </c>
      <c r="Q87" s="18">
        <f>IF(P87="","",COUNTIFS($P$6:$P$505,"&lt;"&amp;P87)+COUNTIFS($P$6:P87,P87))</f>
        <v/>
      </c>
    </row>
    <row r="88">
      <c r="A88" s="5" t="n"/>
      <c r="B88" s="5" t="n"/>
      <c r="C88" s="17" t="n"/>
      <c r="D88" s="13" t="n"/>
      <c r="E88" s="18">
        <f>IF(A88&amp;""="","",COUNTIFS('الاشتراكات'!$B$6:$B$1005,A88&amp;""))</f>
        <v/>
      </c>
      <c r="F88" s="19">
        <f>IF(A88&amp;""="","",IFERROR(SUMIFS('الاشتراكات'!$I$6:$I$1005,'الاشتراكات'!$B$6:$B$1005,A88&amp;"",'الاشتراكات'!$J$6:$J$1005,1)/COUNTIFS('الاشتراكات'!$B$6:$B$1005,A88&amp;"",'الاشتراكات'!$J$6:$J$1005,1),""))</f>
        <v/>
      </c>
      <c r="G88" s="18">
        <f>IF(F88="","",F88-'الإعدادات'!$B$4)</f>
        <v/>
      </c>
      <c r="H88" s="6">
        <f>IF(A88&amp;""="","",IF(F88="","بدون اشتراك",IF(G88&lt;0,"منتهي",IF(G88&lt;='الإعدادات'!$B$5,"ينتهي قريبًا","ساري"))))</f>
        <v/>
      </c>
      <c r="I88" s="20">
        <f>IF(A88&amp;""="","",SUMIFS('الاشتراكات'!$G$6:$G$1005,'الاشتراكات'!$B$6:$B$1005,A88&amp;""))</f>
        <v/>
      </c>
      <c r="J88" s="20">
        <f>IF(A88&amp;""="","",SUMIFS('الدفعات'!$C$6:$C$2005,'الدفعات'!$B$6:$B$2005,A88&amp;""))</f>
        <v/>
      </c>
      <c r="K88" s="20">
        <f>IF(A88&amp;""="","",ROUND(I88-J88,2))</f>
        <v/>
      </c>
      <c r="L88" s="18">
        <f>IF(A88&amp;""="","",COUNTIFS('الحضور'!$B$6:$B$2005,A88&amp;"",'الحضور'!$A$6:$A$2005,"&gt;="&amp;('الإعدادات'!$B$4-29),'الحضور'!$A$6:$A$2005,"&lt;="&amp;'الإعدادات'!$B$4))</f>
        <v/>
      </c>
      <c r="M88" s="19">
        <f>IF(A88&amp;""="","",IFERROR(SUMIFS('الحضور'!$A$6:$A$2005,'الحضور'!$B$6:$B$2005,A88&amp;"",'الحضور'!$D$6:$D$2005,1)/COUNTIFS('الحضور'!$B$6:$B$2005,A88&amp;"",'الحضور'!$D$6:$D$2005,1),""))</f>
        <v/>
      </c>
      <c r="N88" s="18">
        <f>IF(M88="","",'الإعدادات'!$B$4-M88)</f>
        <v/>
      </c>
      <c r="O88" s="6">
        <f>IF(OR(H88="ساري",H88="ينتهي قريبًا"),IF(M88="","لم يحضر",IF(N88&gt;='الإعدادات'!$B$6,"منقطع","نشط")),"")</f>
        <v/>
      </c>
      <c r="P88" s="21">
        <f>IF(OR(H88="منتهي",H88="ينتهي قريبًا"),G88,"")</f>
        <v/>
      </c>
      <c r="Q88" s="18">
        <f>IF(P88="","",COUNTIFS($P$6:$P$505,"&lt;"&amp;P88)+COUNTIFS($P$6:P88,P88))</f>
        <v/>
      </c>
    </row>
    <row r="89">
      <c r="A89" s="5" t="n"/>
      <c r="B89" s="5" t="n"/>
      <c r="C89" s="17" t="n"/>
      <c r="D89" s="13" t="n"/>
      <c r="E89" s="18">
        <f>IF(A89&amp;""="","",COUNTIFS('الاشتراكات'!$B$6:$B$1005,A89&amp;""))</f>
        <v/>
      </c>
      <c r="F89" s="19">
        <f>IF(A89&amp;""="","",IFERROR(SUMIFS('الاشتراكات'!$I$6:$I$1005,'الاشتراكات'!$B$6:$B$1005,A89&amp;"",'الاشتراكات'!$J$6:$J$1005,1)/COUNTIFS('الاشتراكات'!$B$6:$B$1005,A89&amp;"",'الاشتراكات'!$J$6:$J$1005,1),""))</f>
        <v/>
      </c>
      <c r="G89" s="18">
        <f>IF(F89="","",F89-'الإعدادات'!$B$4)</f>
        <v/>
      </c>
      <c r="H89" s="6">
        <f>IF(A89&amp;""="","",IF(F89="","بدون اشتراك",IF(G89&lt;0,"منتهي",IF(G89&lt;='الإعدادات'!$B$5,"ينتهي قريبًا","ساري"))))</f>
        <v/>
      </c>
      <c r="I89" s="20">
        <f>IF(A89&amp;""="","",SUMIFS('الاشتراكات'!$G$6:$G$1005,'الاشتراكات'!$B$6:$B$1005,A89&amp;""))</f>
        <v/>
      </c>
      <c r="J89" s="20">
        <f>IF(A89&amp;""="","",SUMIFS('الدفعات'!$C$6:$C$2005,'الدفعات'!$B$6:$B$2005,A89&amp;""))</f>
        <v/>
      </c>
      <c r="K89" s="20">
        <f>IF(A89&amp;""="","",ROUND(I89-J89,2))</f>
        <v/>
      </c>
      <c r="L89" s="18">
        <f>IF(A89&amp;""="","",COUNTIFS('الحضور'!$B$6:$B$2005,A89&amp;"",'الحضور'!$A$6:$A$2005,"&gt;="&amp;('الإعدادات'!$B$4-29),'الحضور'!$A$6:$A$2005,"&lt;="&amp;'الإعدادات'!$B$4))</f>
        <v/>
      </c>
      <c r="M89" s="19">
        <f>IF(A89&amp;""="","",IFERROR(SUMIFS('الحضور'!$A$6:$A$2005,'الحضور'!$B$6:$B$2005,A89&amp;"",'الحضور'!$D$6:$D$2005,1)/COUNTIFS('الحضور'!$B$6:$B$2005,A89&amp;"",'الحضور'!$D$6:$D$2005,1),""))</f>
        <v/>
      </c>
      <c r="N89" s="18">
        <f>IF(M89="","",'الإعدادات'!$B$4-M89)</f>
        <v/>
      </c>
      <c r="O89" s="6">
        <f>IF(OR(H89="ساري",H89="ينتهي قريبًا"),IF(M89="","لم يحضر",IF(N89&gt;='الإعدادات'!$B$6,"منقطع","نشط")),"")</f>
        <v/>
      </c>
      <c r="P89" s="21">
        <f>IF(OR(H89="منتهي",H89="ينتهي قريبًا"),G89,"")</f>
        <v/>
      </c>
      <c r="Q89" s="18">
        <f>IF(P89="","",COUNTIFS($P$6:$P$505,"&lt;"&amp;P89)+COUNTIFS($P$6:P89,P89))</f>
        <v/>
      </c>
    </row>
    <row r="90">
      <c r="A90" s="5" t="n"/>
      <c r="B90" s="5" t="n"/>
      <c r="C90" s="17" t="n"/>
      <c r="D90" s="13" t="n"/>
      <c r="E90" s="18">
        <f>IF(A90&amp;""="","",COUNTIFS('الاشتراكات'!$B$6:$B$1005,A90&amp;""))</f>
        <v/>
      </c>
      <c r="F90" s="19">
        <f>IF(A90&amp;""="","",IFERROR(SUMIFS('الاشتراكات'!$I$6:$I$1005,'الاشتراكات'!$B$6:$B$1005,A90&amp;"",'الاشتراكات'!$J$6:$J$1005,1)/COUNTIFS('الاشتراكات'!$B$6:$B$1005,A90&amp;"",'الاشتراكات'!$J$6:$J$1005,1),""))</f>
        <v/>
      </c>
      <c r="G90" s="18">
        <f>IF(F90="","",F90-'الإعدادات'!$B$4)</f>
        <v/>
      </c>
      <c r="H90" s="6">
        <f>IF(A90&amp;""="","",IF(F90="","بدون اشتراك",IF(G90&lt;0,"منتهي",IF(G90&lt;='الإعدادات'!$B$5,"ينتهي قريبًا","ساري"))))</f>
        <v/>
      </c>
      <c r="I90" s="20">
        <f>IF(A90&amp;""="","",SUMIFS('الاشتراكات'!$G$6:$G$1005,'الاشتراكات'!$B$6:$B$1005,A90&amp;""))</f>
        <v/>
      </c>
      <c r="J90" s="20">
        <f>IF(A90&amp;""="","",SUMIFS('الدفعات'!$C$6:$C$2005,'الدفعات'!$B$6:$B$2005,A90&amp;""))</f>
        <v/>
      </c>
      <c r="K90" s="20">
        <f>IF(A90&amp;""="","",ROUND(I90-J90,2))</f>
        <v/>
      </c>
      <c r="L90" s="18">
        <f>IF(A90&amp;""="","",COUNTIFS('الحضور'!$B$6:$B$2005,A90&amp;"",'الحضور'!$A$6:$A$2005,"&gt;="&amp;('الإعدادات'!$B$4-29),'الحضور'!$A$6:$A$2005,"&lt;="&amp;'الإعدادات'!$B$4))</f>
        <v/>
      </c>
      <c r="M90" s="19">
        <f>IF(A90&amp;""="","",IFERROR(SUMIFS('الحضور'!$A$6:$A$2005,'الحضور'!$B$6:$B$2005,A90&amp;"",'الحضور'!$D$6:$D$2005,1)/COUNTIFS('الحضور'!$B$6:$B$2005,A90&amp;"",'الحضور'!$D$6:$D$2005,1),""))</f>
        <v/>
      </c>
      <c r="N90" s="18">
        <f>IF(M90="","",'الإعدادات'!$B$4-M90)</f>
        <v/>
      </c>
      <c r="O90" s="6">
        <f>IF(OR(H90="ساري",H90="ينتهي قريبًا"),IF(M90="","لم يحضر",IF(N90&gt;='الإعدادات'!$B$6,"منقطع","نشط")),"")</f>
        <v/>
      </c>
      <c r="P90" s="21">
        <f>IF(OR(H90="منتهي",H90="ينتهي قريبًا"),G90,"")</f>
        <v/>
      </c>
      <c r="Q90" s="18">
        <f>IF(P90="","",COUNTIFS($P$6:$P$505,"&lt;"&amp;P90)+COUNTIFS($P$6:P90,P90))</f>
        <v/>
      </c>
    </row>
    <row r="91">
      <c r="A91" s="5" t="n"/>
      <c r="B91" s="5" t="n"/>
      <c r="C91" s="17" t="n"/>
      <c r="D91" s="13" t="n"/>
      <c r="E91" s="18">
        <f>IF(A91&amp;""="","",COUNTIFS('الاشتراكات'!$B$6:$B$1005,A91&amp;""))</f>
        <v/>
      </c>
      <c r="F91" s="19">
        <f>IF(A91&amp;""="","",IFERROR(SUMIFS('الاشتراكات'!$I$6:$I$1005,'الاشتراكات'!$B$6:$B$1005,A91&amp;"",'الاشتراكات'!$J$6:$J$1005,1)/COUNTIFS('الاشتراكات'!$B$6:$B$1005,A91&amp;"",'الاشتراكات'!$J$6:$J$1005,1),""))</f>
        <v/>
      </c>
      <c r="G91" s="18">
        <f>IF(F91="","",F91-'الإعدادات'!$B$4)</f>
        <v/>
      </c>
      <c r="H91" s="6">
        <f>IF(A91&amp;""="","",IF(F91="","بدون اشتراك",IF(G91&lt;0,"منتهي",IF(G91&lt;='الإعدادات'!$B$5,"ينتهي قريبًا","ساري"))))</f>
        <v/>
      </c>
      <c r="I91" s="20">
        <f>IF(A91&amp;""="","",SUMIFS('الاشتراكات'!$G$6:$G$1005,'الاشتراكات'!$B$6:$B$1005,A91&amp;""))</f>
        <v/>
      </c>
      <c r="J91" s="20">
        <f>IF(A91&amp;""="","",SUMIFS('الدفعات'!$C$6:$C$2005,'الدفعات'!$B$6:$B$2005,A91&amp;""))</f>
        <v/>
      </c>
      <c r="K91" s="20">
        <f>IF(A91&amp;""="","",ROUND(I91-J91,2))</f>
        <v/>
      </c>
      <c r="L91" s="18">
        <f>IF(A91&amp;""="","",COUNTIFS('الحضور'!$B$6:$B$2005,A91&amp;"",'الحضور'!$A$6:$A$2005,"&gt;="&amp;('الإعدادات'!$B$4-29),'الحضور'!$A$6:$A$2005,"&lt;="&amp;'الإعدادات'!$B$4))</f>
        <v/>
      </c>
      <c r="M91" s="19">
        <f>IF(A91&amp;""="","",IFERROR(SUMIFS('الحضور'!$A$6:$A$2005,'الحضور'!$B$6:$B$2005,A91&amp;"",'الحضور'!$D$6:$D$2005,1)/COUNTIFS('الحضور'!$B$6:$B$2005,A91&amp;"",'الحضور'!$D$6:$D$2005,1),""))</f>
        <v/>
      </c>
      <c r="N91" s="18">
        <f>IF(M91="","",'الإعدادات'!$B$4-M91)</f>
        <v/>
      </c>
      <c r="O91" s="6">
        <f>IF(OR(H91="ساري",H91="ينتهي قريبًا"),IF(M91="","لم يحضر",IF(N91&gt;='الإعدادات'!$B$6,"منقطع","نشط")),"")</f>
        <v/>
      </c>
      <c r="P91" s="21">
        <f>IF(OR(H91="منتهي",H91="ينتهي قريبًا"),G91,"")</f>
        <v/>
      </c>
      <c r="Q91" s="18">
        <f>IF(P91="","",COUNTIFS($P$6:$P$505,"&lt;"&amp;P91)+COUNTIFS($P$6:P91,P91))</f>
        <v/>
      </c>
    </row>
    <row r="92">
      <c r="A92" s="5" t="n"/>
      <c r="B92" s="5" t="n"/>
      <c r="C92" s="17" t="n"/>
      <c r="D92" s="13" t="n"/>
      <c r="E92" s="18">
        <f>IF(A92&amp;""="","",COUNTIFS('الاشتراكات'!$B$6:$B$1005,A92&amp;""))</f>
        <v/>
      </c>
      <c r="F92" s="19">
        <f>IF(A92&amp;""="","",IFERROR(SUMIFS('الاشتراكات'!$I$6:$I$1005,'الاشتراكات'!$B$6:$B$1005,A92&amp;"",'الاشتراكات'!$J$6:$J$1005,1)/COUNTIFS('الاشتراكات'!$B$6:$B$1005,A92&amp;"",'الاشتراكات'!$J$6:$J$1005,1),""))</f>
        <v/>
      </c>
      <c r="G92" s="18">
        <f>IF(F92="","",F92-'الإعدادات'!$B$4)</f>
        <v/>
      </c>
      <c r="H92" s="6">
        <f>IF(A92&amp;""="","",IF(F92="","بدون اشتراك",IF(G92&lt;0,"منتهي",IF(G92&lt;='الإعدادات'!$B$5,"ينتهي قريبًا","ساري"))))</f>
        <v/>
      </c>
      <c r="I92" s="20">
        <f>IF(A92&amp;""="","",SUMIFS('الاشتراكات'!$G$6:$G$1005,'الاشتراكات'!$B$6:$B$1005,A92&amp;""))</f>
        <v/>
      </c>
      <c r="J92" s="20">
        <f>IF(A92&amp;""="","",SUMIFS('الدفعات'!$C$6:$C$2005,'الدفعات'!$B$6:$B$2005,A92&amp;""))</f>
        <v/>
      </c>
      <c r="K92" s="20">
        <f>IF(A92&amp;""="","",ROUND(I92-J92,2))</f>
        <v/>
      </c>
      <c r="L92" s="18">
        <f>IF(A92&amp;""="","",COUNTIFS('الحضور'!$B$6:$B$2005,A92&amp;"",'الحضور'!$A$6:$A$2005,"&gt;="&amp;('الإعدادات'!$B$4-29),'الحضور'!$A$6:$A$2005,"&lt;="&amp;'الإعدادات'!$B$4))</f>
        <v/>
      </c>
      <c r="M92" s="19">
        <f>IF(A92&amp;""="","",IFERROR(SUMIFS('الحضور'!$A$6:$A$2005,'الحضور'!$B$6:$B$2005,A92&amp;"",'الحضور'!$D$6:$D$2005,1)/COUNTIFS('الحضور'!$B$6:$B$2005,A92&amp;"",'الحضور'!$D$6:$D$2005,1),""))</f>
        <v/>
      </c>
      <c r="N92" s="18">
        <f>IF(M92="","",'الإعدادات'!$B$4-M92)</f>
        <v/>
      </c>
      <c r="O92" s="6">
        <f>IF(OR(H92="ساري",H92="ينتهي قريبًا"),IF(M92="","لم يحضر",IF(N92&gt;='الإعدادات'!$B$6,"منقطع","نشط")),"")</f>
        <v/>
      </c>
      <c r="P92" s="21">
        <f>IF(OR(H92="منتهي",H92="ينتهي قريبًا"),G92,"")</f>
        <v/>
      </c>
      <c r="Q92" s="18">
        <f>IF(P92="","",COUNTIFS($P$6:$P$505,"&lt;"&amp;P92)+COUNTIFS($P$6:P92,P92))</f>
        <v/>
      </c>
    </row>
    <row r="93">
      <c r="A93" s="5" t="n"/>
      <c r="B93" s="5" t="n"/>
      <c r="C93" s="17" t="n"/>
      <c r="D93" s="13" t="n"/>
      <c r="E93" s="18">
        <f>IF(A93&amp;""="","",COUNTIFS('الاشتراكات'!$B$6:$B$1005,A93&amp;""))</f>
        <v/>
      </c>
      <c r="F93" s="19">
        <f>IF(A93&amp;""="","",IFERROR(SUMIFS('الاشتراكات'!$I$6:$I$1005,'الاشتراكات'!$B$6:$B$1005,A93&amp;"",'الاشتراكات'!$J$6:$J$1005,1)/COUNTIFS('الاشتراكات'!$B$6:$B$1005,A93&amp;"",'الاشتراكات'!$J$6:$J$1005,1),""))</f>
        <v/>
      </c>
      <c r="G93" s="18">
        <f>IF(F93="","",F93-'الإعدادات'!$B$4)</f>
        <v/>
      </c>
      <c r="H93" s="6">
        <f>IF(A93&amp;""="","",IF(F93="","بدون اشتراك",IF(G93&lt;0,"منتهي",IF(G93&lt;='الإعدادات'!$B$5,"ينتهي قريبًا","ساري"))))</f>
        <v/>
      </c>
      <c r="I93" s="20">
        <f>IF(A93&amp;""="","",SUMIFS('الاشتراكات'!$G$6:$G$1005,'الاشتراكات'!$B$6:$B$1005,A93&amp;""))</f>
        <v/>
      </c>
      <c r="J93" s="20">
        <f>IF(A93&amp;""="","",SUMIFS('الدفعات'!$C$6:$C$2005,'الدفعات'!$B$6:$B$2005,A93&amp;""))</f>
        <v/>
      </c>
      <c r="K93" s="20">
        <f>IF(A93&amp;""="","",ROUND(I93-J93,2))</f>
        <v/>
      </c>
      <c r="L93" s="18">
        <f>IF(A93&amp;""="","",COUNTIFS('الحضور'!$B$6:$B$2005,A93&amp;"",'الحضور'!$A$6:$A$2005,"&gt;="&amp;('الإعدادات'!$B$4-29),'الحضور'!$A$6:$A$2005,"&lt;="&amp;'الإعدادات'!$B$4))</f>
        <v/>
      </c>
      <c r="M93" s="19">
        <f>IF(A93&amp;""="","",IFERROR(SUMIFS('الحضور'!$A$6:$A$2005,'الحضور'!$B$6:$B$2005,A93&amp;"",'الحضور'!$D$6:$D$2005,1)/COUNTIFS('الحضور'!$B$6:$B$2005,A93&amp;"",'الحضور'!$D$6:$D$2005,1),""))</f>
        <v/>
      </c>
      <c r="N93" s="18">
        <f>IF(M93="","",'الإعدادات'!$B$4-M93)</f>
        <v/>
      </c>
      <c r="O93" s="6">
        <f>IF(OR(H93="ساري",H93="ينتهي قريبًا"),IF(M93="","لم يحضر",IF(N93&gt;='الإعدادات'!$B$6,"منقطع","نشط")),"")</f>
        <v/>
      </c>
      <c r="P93" s="21">
        <f>IF(OR(H93="منتهي",H93="ينتهي قريبًا"),G93,"")</f>
        <v/>
      </c>
      <c r="Q93" s="18">
        <f>IF(P93="","",COUNTIFS($P$6:$P$505,"&lt;"&amp;P93)+COUNTIFS($P$6:P93,P93))</f>
        <v/>
      </c>
    </row>
    <row r="94">
      <c r="A94" s="5" t="n"/>
      <c r="B94" s="5" t="n"/>
      <c r="C94" s="17" t="n"/>
      <c r="D94" s="13" t="n"/>
      <c r="E94" s="18">
        <f>IF(A94&amp;""="","",COUNTIFS('الاشتراكات'!$B$6:$B$1005,A94&amp;""))</f>
        <v/>
      </c>
      <c r="F94" s="19">
        <f>IF(A94&amp;""="","",IFERROR(SUMIFS('الاشتراكات'!$I$6:$I$1005,'الاشتراكات'!$B$6:$B$1005,A94&amp;"",'الاشتراكات'!$J$6:$J$1005,1)/COUNTIFS('الاشتراكات'!$B$6:$B$1005,A94&amp;"",'الاشتراكات'!$J$6:$J$1005,1),""))</f>
        <v/>
      </c>
      <c r="G94" s="18">
        <f>IF(F94="","",F94-'الإعدادات'!$B$4)</f>
        <v/>
      </c>
      <c r="H94" s="6">
        <f>IF(A94&amp;""="","",IF(F94="","بدون اشتراك",IF(G94&lt;0,"منتهي",IF(G94&lt;='الإعدادات'!$B$5,"ينتهي قريبًا","ساري"))))</f>
        <v/>
      </c>
      <c r="I94" s="20">
        <f>IF(A94&amp;""="","",SUMIFS('الاشتراكات'!$G$6:$G$1005,'الاشتراكات'!$B$6:$B$1005,A94&amp;""))</f>
        <v/>
      </c>
      <c r="J94" s="20">
        <f>IF(A94&amp;""="","",SUMIFS('الدفعات'!$C$6:$C$2005,'الدفعات'!$B$6:$B$2005,A94&amp;""))</f>
        <v/>
      </c>
      <c r="K94" s="20">
        <f>IF(A94&amp;""="","",ROUND(I94-J94,2))</f>
        <v/>
      </c>
      <c r="L94" s="18">
        <f>IF(A94&amp;""="","",COUNTIFS('الحضور'!$B$6:$B$2005,A94&amp;"",'الحضور'!$A$6:$A$2005,"&gt;="&amp;('الإعدادات'!$B$4-29),'الحضور'!$A$6:$A$2005,"&lt;="&amp;'الإعدادات'!$B$4))</f>
        <v/>
      </c>
      <c r="M94" s="19">
        <f>IF(A94&amp;""="","",IFERROR(SUMIFS('الحضور'!$A$6:$A$2005,'الحضور'!$B$6:$B$2005,A94&amp;"",'الحضور'!$D$6:$D$2005,1)/COUNTIFS('الحضور'!$B$6:$B$2005,A94&amp;"",'الحضور'!$D$6:$D$2005,1),""))</f>
        <v/>
      </c>
      <c r="N94" s="18">
        <f>IF(M94="","",'الإعدادات'!$B$4-M94)</f>
        <v/>
      </c>
      <c r="O94" s="6">
        <f>IF(OR(H94="ساري",H94="ينتهي قريبًا"),IF(M94="","لم يحضر",IF(N94&gt;='الإعدادات'!$B$6,"منقطع","نشط")),"")</f>
        <v/>
      </c>
      <c r="P94" s="21">
        <f>IF(OR(H94="منتهي",H94="ينتهي قريبًا"),G94,"")</f>
        <v/>
      </c>
      <c r="Q94" s="18">
        <f>IF(P94="","",COUNTIFS($P$6:$P$505,"&lt;"&amp;P94)+COUNTIFS($P$6:P94,P94))</f>
        <v/>
      </c>
    </row>
    <row r="95">
      <c r="A95" s="5" t="n"/>
      <c r="B95" s="5" t="n"/>
      <c r="C95" s="17" t="n"/>
      <c r="D95" s="13" t="n"/>
      <c r="E95" s="18">
        <f>IF(A95&amp;""="","",COUNTIFS('الاشتراكات'!$B$6:$B$1005,A95&amp;""))</f>
        <v/>
      </c>
      <c r="F95" s="19">
        <f>IF(A95&amp;""="","",IFERROR(SUMIFS('الاشتراكات'!$I$6:$I$1005,'الاشتراكات'!$B$6:$B$1005,A95&amp;"",'الاشتراكات'!$J$6:$J$1005,1)/COUNTIFS('الاشتراكات'!$B$6:$B$1005,A95&amp;"",'الاشتراكات'!$J$6:$J$1005,1),""))</f>
        <v/>
      </c>
      <c r="G95" s="18">
        <f>IF(F95="","",F95-'الإعدادات'!$B$4)</f>
        <v/>
      </c>
      <c r="H95" s="6">
        <f>IF(A95&amp;""="","",IF(F95="","بدون اشتراك",IF(G95&lt;0,"منتهي",IF(G95&lt;='الإعدادات'!$B$5,"ينتهي قريبًا","ساري"))))</f>
        <v/>
      </c>
      <c r="I95" s="20">
        <f>IF(A95&amp;""="","",SUMIFS('الاشتراكات'!$G$6:$G$1005,'الاشتراكات'!$B$6:$B$1005,A95&amp;""))</f>
        <v/>
      </c>
      <c r="J95" s="20">
        <f>IF(A95&amp;""="","",SUMIFS('الدفعات'!$C$6:$C$2005,'الدفعات'!$B$6:$B$2005,A95&amp;""))</f>
        <v/>
      </c>
      <c r="K95" s="20">
        <f>IF(A95&amp;""="","",ROUND(I95-J95,2))</f>
        <v/>
      </c>
      <c r="L95" s="18">
        <f>IF(A95&amp;""="","",COUNTIFS('الحضور'!$B$6:$B$2005,A95&amp;"",'الحضور'!$A$6:$A$2005,"&gt;="&amp;('الإعدادات'!$B$4-29),'الحضور'!$A$6:$A$2005,"&lt;="&amp;'الإعدادات'!$B$4))</f>
        <v/>
      </c>
      <c r="M95" s="19">
        <f>IF(A95&amp;""="","",IFERROR(SUMIFS('الحضور'!$A$6:$A$2005,'الحضور'!$B$6:$B$2005,A95&amp;"",'الحضور'!$D$6:$D$2005,1)/COUNTIFS('الحضور'!$B$6:$B$2005,A95&amp;"",'الحضور'!$D$6:$D$2005,1),""))</f>
        <v/>
      </c>
      <c r="N95" s="18">
        <f>IF(M95="","",'الإعدادات'!$B$4-M95)</f>
        <v/>
      </c>
      <c r="O95" s="6">
        <f>IF(OR(H95="ساري",H95="ينتهي قريبًا"),IF(M95="","لم يحضر",IF(N95&gt;='الإعدادات'!$B$6,"منقطع","نشط")),"")</f>
        <v/>
      </c>
      <c r="P95" s="21">
        <f>IF(OR(H95="منتهي",H95="ينتهي قريبًا"),G95,"")</f>
        <v/>
      </c>
      <c r="Q95" s="18">
        <f>IF(P95="","",COUNTIFS($P$6:$P$505,"&lt;"&amp;P95)+COUNTIFS($P$6:P95,P95))</f>
        <v/>
      </c>
    </row>
    <row r="96">
      <c r="A96" s="5" t="n"/>
      <c r="B96" s="5" t="n"/>
      <c r="C96" s="17" t="n"/>
      <c r="D96" s="13" t="n"/>
      <c r="E96" s="18">
        <f>IF(A96&amp;""="","",COUNTIFS('الاشتراكات'!$B$6:$B$1005,A96&amp;""))</f>
        <v/>
      </c>
      <c r="F96" s="19">
        <f>IF(A96&amp;""="","",IFERROR(SUMIFS('الاشتراكات'!$I$6:$I$1005,'الاشتراكات'!$B$6:$B$1005,A96&amp;"",'الاشتراكات'!$J$6:$J$1005,1)/COUNTIFS('الاشتراكات'!$B$6:$B$1005,A96&amp;"",'الاشتراكات'!$J$6:$J$1005,1),""))</f>
        <v/>
      </c>
      <c r="G96" s="18">
        <f>IF(F96="","",F96-'الإعدادات'!$B$4)</f>
        <v/>
      </c>
      <c r="H96" s="6">
        <f>IF(A96&amp;""="","",IF(F96="","بدون اشتراك",IF(G96&lt;0,"منتهي",IF(G96&lt;='الإعدادات'!$B$5,"ينتهي قريبًا","ساري"))))</f>
        <v/>
      </c>
      <c r="I96" s="20">
        <f>IF(A96&amp;""="","",SUMIFS('الاشتراكات'!$G$6:$G$1005,'الاشتراكات'!$B$6:$B$1005,A96&amp;""))</f>
        <v/>
      </c>
      <c r="J96" s="20">
        <f>IF(A96&amp;""="","",SUMIFS('الدفعات'!$C$6:$C$2005,'الدفعات'!$B$6:$B$2005,A96&amp;""))</f>
        <v/>
      </c>
      <c r="K96" s="20">
        <f>IF(A96&amp;""="","",ROUND(I96-J96,2))</f>
        <v/>
      </c>
      <c r="L96" s="18">
        <f>IF(A96&amp;""="","",COUNTIFS('الحضور'!$B$6:$B$2005,A96&amp;"",'الحضور'!$A$6:$A$2005,"&gt;="&amp;('الإعدادات'!$B$4-29),'الحضور'!$A$6:$A$2005,"&lt;="&amp;'الإعدادات'!$B$4))</f>
        <v/>
      </c>
      <c r="M96" s="19">
        <f>IF(A96&amp;""="","",IFERROR(SUMIFS('الحضور'!$A$6:$A$2005,'الحضور'!$B$6:$B$2005,A96&amp;"",'الحضور'!$D$6:$D$2005,1)/COUNTIFS('الحضور'!$B$6:$B$2005,A96&amp;"",'الحضور'!$D$6:$D$2005,1),""))</f>
        <v/>
      </c>
      <c r="N96" s="18">
        <f>IF(M96="","",'الإعدادات'!$B$4-M96)</f>
        <v/>
      </c>
      <c r="O96" s="6">
        <f>IF(OR(H96="ساري",H96="ينتهي قريبًا"),IF(M96="","لم يحضر",IF(N96&gt;='الإعدادات'!$B$6,"منقطع","نشط")),"")</f>
        <v/>
      </c>
      <c r="P96" s="21">
        <f>IF(OR(H96="منتهي",H96="ينتهي قريبًا"),G96,"")</f>
        <v/>
      </c>
      <c r="Q96" s="18">
        <f>IF(P96="","",COUNTIFS($P$6:$P$505,"&lt;"&amp;P96)+COUNTIFS($P$6:P96,P96))</f>
        <v/>
      </c>
    </row>
    <row r="97">
      <c r="A97" s="5" t="n"/>
      <c r="B97" s="5" t="n"/>
      <c r="C97" s="17" t="n"/>
      <c r="D97" s="13" t="n"/>
      <c r="E97" s="18">
        <f>IF(A97&amp;""="","",COUNTIFS('الاشتراكات'!$B$6:$B$1005,A97&amp;""))</f>
        <v/>
      </c>
      <c r="F97" s="19">
        <f>IF(A97&amp;""="","",IFERROR(SUMIFS('الاشتراكات'!$I$6:$I$1005,'الاشتراكات'!$B$6:$B$1005,A97&amp;"",'الاشتراكات'!$J$6:$J$1005,1)/COUNTIFS('الاشتراكات'!$B$6:$B$1005,A97&amp;"",'الاشتراكات'!$J$6:$J$1005,1),""))</f>
        <v/>
      </c>
      <c r="G97" s="18">
        <f>IF(F97="","",F97-'الإعدادات'!$B$4)</f>
        <v/>
      </c>
      <c r="H97" s="6">
        <f>IF(A97&amp;""="","",IF(F97="","بدون اشتراك",IF(G97&lt;0,"منتهي",IF(G97&lt;='الإعدادات'!$B$5,"ينتهي قريبًا","ساري"))))</f>
        <v/>
      </c>
      <c r="I97" s="20">
        <f>IF(A97&amp;""="","",SUMIFS('الاشتراكات'!$G$6:$G$1005,'الاشتراكات'!$B$6:$B$1005,A97&amp;""))</f>
        <v/>
      </c>
      <c r="J97" s="20">
        <f>IF(A97&amp;""="","",SUMIFS('الدفعات'!$C$6:$C$2005,'الدفعات'!$B$6:$B$2005,A97&amp;""))</f>
        <v/>
      </c>
      <c r="K97" s="20">
        <f>IF(A97&amp;""="","",ROUND(I97-J97,2))</f>
        <v/>
      </c>
      <c r="L97" s="18">
        <f>IF(A97&amp;""="","",COUNTIFS('الحضور'!$B$6:$B$2005,A97&amp;"",'الحضور'!$A$6:$A$2005,"&gt;="&amp;('الإعدادات'!$B$4-29),'الحضور'!$A$6:$A$2005,"&lt;="&amp;'الإعدادات'!$B$4))</f>
        <v/>
      </c>
      <c r="M97" s="19">
        <f>IF(A97&amp;""="","",IFERROR(SUMIFS('الحضور'!$A$6:$A$2005,'الحضور'!$B$6:$B$2005,A97&amp;"",'الحضور'!$D$6:$D$2005,1)/COUNTIFS('الحضور'!$B$6:$B$2005,A97&amp;"",'الحضور'!$D$6:$D$2005,1),""))</f>
        <v/>
      </c>
      <c r="N97" s="18">
        <f>IF(M97="","",'الإعدادات'!$B$4-M97)</f>
        <v/>
      </c>
      <c r="O97" s="6">
        <f>IF(OR(H97="ساري",H97="ينتهي قريبًا"),IF(M97="","لم يحضر",IF(N97&gt;='الإعدادات'!$B$6,"منقطع","نشط")),"")</f>
        <v/>
      </c>
      <c r="P97" s="21">
        <f>IF(OR(H97="منتهي",H97="ينتهي قريبًا"),G97,"")</f>
        <v/>
      </c>
      <c r="Q97" s="18">
        <f>IF(P97="","",COUNTIFS($P$6:$P$505,"&lt;"&amp;P97)+COUNTIFS($P$6:P97,P97))</f>
        <v/>
      </c>
    </row>
    <row r="98">
      <c r="A98" s="5" t="n"/>
      <c r="B98" s="5" t="n"/>
      <c r="C98" s="17" t="n"/>
      <c r="D98" s="13" t="n"/>
      <c r="E98" s="18">
        <f>IF(A98&amp;""="","",COUNTIFS('الاشتراكات'!$B$6:$B$1005,A98&amp;""))</f>
        <v/>
      </c>
      <c r="F98" s="19">
        <f>IF(A98&amp;""="","",IFERROR(SUMIFS('الاشتراكات'!$I$6:$I$1005,'الاشتراكات'!$B$6:$B$1005,A98&amp;"",'الاشتراكات'!$J$6:$J$1005,1)/COUNTIFS('الاشتراكات'!$B$6:$B$1005,A98&amp;"",'الاشتراكات'!$J$6:$J$1005,1),""))</f>
        <v/>
      </c>
      <c r="G98" s="18">
        <f>IF(F98="","",F98-'الإعدادات'!$B$4)</f>
        <v/>
      </c>
      <c r="H98" s="6">
        <f>IF(A98&amp;""="","",IF(F98="","بدون اشتراك",IF(G98&lt;0,"منتهي",IF(G98&lt;='الإعدادات'!$B$5,"ينتهي قريبًا","ساري"))))</f>
        <v/>
      </c>
      <c r="I98" s="20">
        <f>IF(A98&amp;""="","",SUMIFS('الاشتراكات'!$G$6:$G$1005,'الاشتراكات'!$B$6:$B$1005,A98&amp;""))</f>
        <v/>
      </c>
      <c r="J98" s="20">
        <f>IF(A98&amp;""="","",SUMIFS('الدفعات'!$C$6:$C$2005,'الدفعات'!$B$6:$B$2005,A98&amp;""))</f>
        <v/>
      </c>
      <c r="K98" s="20">
        <f>IF(A98&amp;""="","",ROUND(I98-J98,2))</f>
        <v/>
      </c>
      <c r="L98" s="18">
        <f>IF(A98&amp;""="","",COUNTIFS('الحضور'!$B$6:$B$2005,A98&amp;"",'الحضور'!$A$6:$A$2005,"&gt;="&amp;('الإعدادات'!$B$4-29),'الحضور'!$A$6:$A$2005,"&lt;="&amp;'الإعدادات'!$B$4))</f>
        <v/>
      </c>
      <c r="M98" s="19">
        <f>IF(A98&amp;""="","",IFERROR(SUMIFS('الحضور'!$A$6:$A$2005,'الحضور'!$B$6:$B$2005,A98&amp;"",'الحضور'!$D$6:$D$2005,1)/COUNTIFS('الحضور'!$B$6:$B$2005,A98&amp;"",'الحضور'!$D$6:$D$2005,1),""))</f>
        <v/>
      </c>
      <c r="N98" s="18">
        <f>IF(M98="","",'الإعدادات'!$B$4-M98)</f>
        <v/>
      </c>
      <c r="O98" s="6">
        <f>IF(OR(H98="ساري",H98="ينتهي قريبًا"),IF(M98="","لم يحضر",IF(N98&gt;='الإعدادات'!$B$6,"منقطع","نشط")),"")</f>
        <v/>
      </c>
      <c r="P98" s="21">
        <f>IF(OR(H98="منتهي",H98="ينتهي قريبًا"),G98,"")</f>
        <v/>
      </c>
      <c r="Q98" s="18">
        <f>IF(P98="","",COUNTIFS($P$6:$P$505,"&lt;"&amp;P98)+COUNTIFS($P$6:P98,P98))</f>
        <v/>
      </c>
    </row>
    <row r="99">
      <c r="A99" s="5" t="n"/>
      <c r="B99" s="5" t="n"/>
      <c r="C99" s="17" t="n"/>
      <c r="D99" s="13" t="n"/>
      <c r="E99" s="18">
        <f>IF(A99&amp;""="","",COUNTIFS('الاشتراكات'!$B$6:$B$1005,A99&amp;""))</f>
        <v/>
      </c>
      <c r="F99" s="19">
        <f>IF(A99&amp;""="","",IFERROR(SUMIFS('الاشتراكات'!$I$6:$I$1005,'الاشتراكات'!$B$6:$B$1005,A99&amp;"",'الاشتراكات'!$J$6:$J$1005,1)/COUNTIFS('الاشتراكات'!$B$6:$B$1005,A99&amp;"",'الاشتراكات'!$J$6:$J$1005,1),""))</f>
        <v/>
      </c>
      <c r="G99" s="18">
        <f>IF(F99="","",F99-'الإعدادات'!$B$4)</f>
        <v/>
      </c>
      <c r="H99" s="6">
        <f>IF(A99&amp;""="","",IF(F99="","بدون اشتراك",IF(G99&lt;0,"منتهي",IF(G99&lt;='الإعدادات'!$B$5,"ينتهي قريبًا","ساري"))))</f>
        <v/>
      </c>
      <c r="I99" s="20">
        <f>IF(A99&amp;""="","",SUMIFS('الاشتراكات'!$G$6:$G$1005,'الاشتراكات'!$B$6:$B$1005,A99&amp;""))</f>
        <v/>
      </c>
      <c r="J99" s="20">
        <f>IF(A99&amp;""="","",SUMIFS('الدفعات'!$C$6:$C$2005,'الدفعات'!$B$6:$B$2005,A99&amp;""))</f>
        <v/>
      </c>
      <c r="K99" s="20">
        <f>IF(A99&amp;""="","",ROUND(I99-J99,2))</f>
        <v/>
      </c>
      <c r="L99" s="18">
        <f>IF(A99&amp;""="","",COUNTIFS('الحضور'!$B$6:$B$2005,A99&amp;"",'الحضور'!$A$6:$A$2005,"&gt;="&amp;('الإعدادات'!$B$4-29),'الحضور'!$A$6:$A$2005,"&lt;="&amp;'الإعدادات'!$B$4))</f>
        <v/>
      </c>
      <c r="M99" s="19">
        <f>IF(A99&amp;""="","",IFERROR(SUMIFS('الحضور'!$A$6:$A$2005,'الحضور'!$B$6:$B$2005,A99&amp;"",'الحضور'!$D$6:$D$2005,1)/COUNTIFS('الحضور'!$B$6:$B$2005,A99&amp;"",'الحضور'!$D$6:$D$2005,1),""))</f>
        <v/>
      </c>
      <c r="N99" s="18">
        <f>IF(M99="","",'الإعدادات'!$B$4-M99)</f>
        <v/>
      </c>
      <c r="O99" s="6">
        <f>IF(OR(H99="ساري",H99="ينتهي قريبًا"),IF(M99="","لم يحضر",IF(N99&gt;='الإعدادات'!$B$6,"منقطع","نشط")),"")</f>
        <v/>
      </c>
      <c r="P99" s="21">
        <f>IF(OR(H99="منتهي",H99="ينتهي قريبًا"),G99,"")</f>
        <v/>
      </c>
      <c r="Q99" s="18">
        <f>IF(P99="","",COUNTIFS($P$6:$P$505,"&lt;"&amp;P99)+COUNTIFS($P$6:P99,P99))</f>
        <v/>
      </c>
    </row>
    <row r="100">
      <c r="A100" s="5" t="n"/>
      <c r="B100" s="5" t="n"/>
      <c r="C100" s="17" t="n"/>
      <c r="D100" s="13" t="n"/>
      <c r="E100" s="18">
        <f>IF(A100&amp;""="","",COUNTIFS('الاشتراكات'!$B$6:$B$1005,A100&amp;""))</f>
        <v/>
      </c>
      <c r="F100" s="19">
        <f>IF(A100&amp;""="","",IFERROR(SUMIFS('الاشتراكات'!$I$6:$I$1005,'الاشتراكات'!$B$6:$B$1005,A100&amp;"",'الاشتراكات'!$J$6:$J$1005,1)/COUNTIFS('الاشتراكات'!$B$6:$B$1005,A100&amp;"",'الاشتراكات'!$J$6:$J$1005,1),""))</f>
        <v/>
      </c>
      <c r="G100" s="18">
        <f>IF(F100="","",F100-'الإعدادات'!$B$4)</f>
        <v/>
      </c>
      <c r="H100" s="6">
        <f>IF(A100&amp;""="","",IF(F100="","بدون اشتراك",IF(G100&lt;0,"منتهي",IF(G100&lt;='الإعدادات'!$B$5,"ينتهي قريبًا","ساري"))))</f>
        <v/>
      </c>
      <c r="I100" s="20">
        <f>IF(A100&amp;""="","",SUMIFS('الاشتراكات'!$G$6:$G$1005,'الاشتراكات'!$B$6:$B$1005,A100&amp;""))</f>
        <v/>
      </c>
      <c r="J100" s="20">
        <f>IF(A100&amp;""="","",SUMIFS('الدفعات'!$C$6:$C$2005,'الدفعات'!$B$6:$B$2005,A100&amp;""))</f>
        <v/>
      </c>
      <c r="K100" s="20">
        <f>IF(A100&amp;""="","",ROUND(I100-J100,2))</f>
        <v/>
      </c>
      <c r="L100" s="18">
        <f>IF(A100&amp;""="","",COUNTIFS('الحضور'!$B$6:$B$2005,A100&amp;"",'الحضور'!$A$6:$A$2005,"&gt;="&amp;('الإعدادات'!$B$4-29),'الحضور'!$A$6:$A$2005,"&lt;="&amp;'الإعدادات'!$B$4))</f>
        <v/>
      </c>
      <c r="M100" s="19">
        <f>IF(A100&amp;""="","",IFERROR(SUMIFS('الحضور'!$A$6:$A$2005,'الحضور'!$B$6:$B$2005,A100&amp;"",'الحضور'!$D$6:$D$2005,1)/COUNTIFS('الحضور'!$B$6:$B$2005,A100&amp;"",'الحضور'!$D$6:$D$2005,1),""))</f>
        <v/>
      </c>
      <c r="N100" s="18">
        <f>IF(M100="","",'الإعدادات'!$B$4-M100)</f>
        <v/>
      </c>
      <c r="O100" s="6">
        <f>IF(OR(H100="ساري",H100="ينتهي قريبًا"),IF(M100="","لم يحضر",IF(N100&gt;='الإعدادات'!$B$6,"منقطع","نشط")),"")</f>
        <v/>
      </c>
      <c r="P100" s="21">
        <f>IF(OR(H100="منتهي",H100="ينتهي قريبًا"),G100,"")</f>
        <v/>
      </c>
      <c r="Q100" s="18">
        <f>IF(P100="","",COUNTIFS($P$6:$P$505,"&lt;"&amp;P100)+COUNTIFS($P$6:P100,P100))</f>
        <v/>
      </c>
    </row>
    <row r="101">
      <c r="A101" s="5" t="n"/>
      <c r="B101" s="5" t="n"/>
      <c r="C101" s="17" t="n"/>
      <c r="D101" s="13" t="n"/>
      <c r="E101" s="18">
        <f>IF(A101&amp;""="","",COUNTIFS('الاشتراكات'!$B$6:$B$1005,A101&amp;""))</f>
        <v/>
      </c>
      <c r="F101" s="19">
        <f>IF(A101&amp;""="","",IFERROR(SUMIFS('الاشتراكات'!$I$6:$I$1005,'الاشتراكات'!$B$6:$B$1005,A101&amp;"",'الاشتراكات'!$J$6:$J$1005,1)/COUNTIFS('الاشتراكات'!$B$6:$B$1005,A101&amp;"",'الاشتراكات'!$J$6:$J$1005,1),""))</f>
        <v/>
      </c>
      <c r="G101" s="18">
        <f>IF(F101="","",F101-'الإعدادات'!$B$4)</f>
        <v/>
      </c>
      <c r="H101" s="6">
        <f>IF(A101&amp;""="","",IF(F101="","بدون اشتراك",IF(G101&lt;0,"منتهي",IF(G101&lt;='الإعدادات'!$B$5,"ينتهي قريبًا","ساري"))))</f>
        <v/>
      </c>
      <c r="I101" s="20">
        <f>IF(A101&amp;""="","",SUMIFS('الاشتراكات'!$G$6:$G$1005,'الاشتراكات'!$B$6:$B$1005,A101&amp;""))</f>
        <v/>
      </c>
      <c r="J101" s="20">
        <f>IF(A101&amp;""="","",SUMIFS('الدفعات'!$C$6:$C$2005,'الدفعات'!$B$6:$B$2005,A101&amp;""))</f>
        <v/>
      </c>
      <c r="K101" s="20">
        <f>IF(A101&amp;""="","",ROUND(I101-J101,2))</f>
        <v/>
      </c>
      <c r="L101" s="18">
        <f>IF(A101&amp;""="","",COUNTIFS('الحضور'!$B$6:$B$2005,A101&amp;"",'الحضور'!$A$6:$A$2005,"&gt;="&amp;('الإعدادات'!$B$4-29),'الحضور'!$A$6:$A$2005,"&lt;="&amp;'الإعدادات'!$B$4))</f>
        <v/>
      </c>
      <c r="M101" s="19">
        <f>IF(A101&amp;""="","",IFERROR(SUMIFS('الحضور'!$A$6:$A$2005,'الحضور'!$B$6:$B$2005,A101&amp;"",'الحضور'!$D$6:$D$2005,1)/COUNTIFS('الحضور'!$B$6:$B$2005,A101&amp;"",'الحضور'!$D$6:$D$2005,1),""))</f>
        <v/>
      </c>
      <c r="N101" s="18">
        <f>IF(M101="","",'الإعدادات'!$B$4-M101)</f>
        <v/>
      </c>
      <c r="O101" s="6">
        <f>IF(OR(H101="ساري",H101="ينتهي قريبًا"),IF(M101="","لم يحضر",IF(N101&gt;='الإعدادات'!$B$6,"منقطع","نشط")),"")</f>
        <v/>
      </c>
      <c r="P101" s="21">
        <f>IF(OR(H101="منتهي",H101="ينتهي قريبًا"),G101,"")</f>
        <v/>
      </c>
      <c r="Q101" s="18">
        <f>IF(P101="","",COUNTIFS($P$6:$P$505,"&lt;"&amp;P101)+COUNTIFS($P$6:P101,P101))</f>
        <v/>
      </c>
    </row>
    <row r="102">
      <c r="A102" s="5" t="n"/>
      <c r="B102" s="5" t="n"/>
      <c r="C102" s="17" t="n"/>
      <c r="D102" s="13" t="n"/>
      <c r="E102" s="18">
        <f>IF(A102&amp;""="","",COUNTIFS('الاشتراكات'!$B$6:$B$1005,A102&amp;""))</f>
        <v/>
      </c>
      <c r="F102" s="19">
        <f>IF(A102&amp;""="","",IFERROR(SUMIFS('الاشتراكات'!$I$6:$I$1005,'الاشتراكات'!$B$6:$B$1005,A102&amp;"",'الاشتراكات'!$J$6:$J$1005,1)/COUNTIFS('الاشتراكات'!$B$6:$B$1005,A102&amp;"",'الاشتراكات'!$J$6:$J$1005,1),""))</f>
        <v/>
      </c>
      <c r="G102" s="18">
        <f>IF(F102="","",F102-'الإعدادات'!$B$4)</f>
        <v/>
      </c>
      <c r="H102" s="6">
        <f>IF(A102&amp;""="","",IF(F102="","بدون اشتراك",IF(G102&lt;0,"منتهي",IF(G102&lt;='الإعدادات'!$B$5,"ينتهي قريبًا","ساري"))))</f>
        <v/>
      </c>
      <c r="I102" s="20">
        <f>IF(A102&amp;""="","",SUMIFS('الاشتراكات'!$G$6:$G$1005,'الاشتراكات'!$B$6:$B$1005,A102&amp;""))</f>
        <v/>
      </c>
      <c r="J102" s="20">
        <f>IF(A102&amp;""="","",SUMIFS('الدفعات'!$C$6:$C$2005,'الدفعات'!$B$6:$B$2005,A102&amp;""))</f>
        <v/>
      </c>
      <c r="K102" s="20">
        <f>IF(A102&amp;""="","",ROUND(I102-J102,2))</f>
        <v/>
      </c>
      <c r="L102" s="18">
        <f>IF(A102&amp;""="","",COUNTIFS('الحضور'!$B$6:$B$2005,A102&amp;"",'الحضور'!$A$6:$A$2005,"&gt;="&amp;('الإعدادات'!$B$4-29),'الحضور'!$A$6:$A$2005,"&lt;="&amp;'الإعدادات'!$B$4))</f>
        <v/>
      </c>
      <c r="M102" s="19">
        <f>IF(A102&amp;""="","",IFERROR(SUMIFS('الحضور'!$A$6:$A$2005,'الحضور'!$B$6:$B$2005,A102&amp;"",'الحضور'!$D$6:$D$2005,1)/COUNTIFS('الحضور'!$B$6:$B$2005,A102&amp;"",'الحضور'!$D$6:$D$2005,1),""))</f>
        <v/>
      </c>
      <c r="N102" s="18">
        <f>IF(M102="","",'الإعدادات'!$B$4-M102)</f>
        <v/>
      </c>
      <c r="O102" s="6">
        <f>IF(OR(H102="ساري",H102="ينتهي قريبًا"),IF(M102="","لم يحضر",IF(N102&gt;='الإعدادات'!$B$6,"منقطع","نشط")),"")</f>
        <v/>
      </c>
      <c r="P102" s="21">
        <f>IF(OR(H102="منتهي",H102="ينتهي قريبًا"),G102,"")</f>
        <v/>
      </c>
      <c r="Q102" s="18">
        <f>IF(P102="","",COUNTIFS($P$6:$P$505,"&lt;"&amp;P102)+COUNTIFS($P$6:P102,P102))</f>
        <v/>
      </c>
    </row>
    <row r="103">
      <c r="A103" s="5" t="n"/>
      <c r="B103" s="5" t="n"/>
      <c r="C103" s="17" t="n"/>
      <c r="D103" s="13" t="n"/>
      <c r="E103" s="18">
        <f>IF(A103&amp;""="","",COUNTIFS('الاشتراكات'!$B$6:$B$1005,A103&amp;""))</f>
        <v/>
      </c>
      <c r="F103" s="19">
        <f>IF(A103&amp;""="","",IFERROR(SUMIFS('الاشتراكات'!$I$6:$I$1005,'الاشتراكات'!$B$6:$B$1005,A103&amp;"",'الاشتراكات'!$J$6:$J$1005,1)/COUNTIFS('الاشتراكات'!$B$6:$B$1005,A103&amp;"",'الاشتراكات'!$J$6:$J$1005,1),""))</f>
        <v/>
      </c>
      <c r="G103" s="18">
        <f>IF(F103="","",F103-'الإعدادات'!$B$4)</f>
        <v/>
      </c>
      <c r="H103" s="6">
        <f>IF(A103&amp;""="","",IF(F103="","بدون اشتراك",IF(G103&lt;0,"منتهي",IF(G103&lt;='الإعدادات'!$B$5,"ينتهي قريبًا","ساري"))))</f>
        <v/>
      </c>
      <c r="I103" s="20">
        <f>IF(A103&amp;""="","",SUMIFS('الاشتراكات'!$G$6:$G$1005,'الاشتراكات'!$B$6:$B$1005,A103&amp;""))</f>
        <v/>
      </c>
      <c r="J103" s="20">
        <f>IF(A103&amp;""="","",SUMIFS('الدفعات'!$C$6:$C$2005,'الدفعات'!$B$6:$B$2005,A103&amp;""))</f>
        <v/>
      </c>
      <c r="K103" s="20">
        <f>IF(A103&amp;""="","",ROUND(I103-J103,2))</f>
        <v/>
      </c>
      <c r="L103" s="18">
        <f>IF(A103&amp;""="","",COUNTIFS('الحضور'!$B$6:$B$2005,A103&amp;"",'الحضور'!$A$6:$A$2005,"&gt;="&amp;('الإعدادات'!$B$4-29),'الحضور'!$A$6:$A$2005,"&lt;="&amp;'الإعدادات'!$B$4))</f>
        <v/>
      </c>
      <c r="M103" s="19">
        <f>IF(A103&amp;""="","",IFERROR(SUMIFS('الحضور'!$A$6:$A$2005,'الحضور'!$B$6:$B$2005,A103&amp;"",'الحضور'!$D$6:$D$2005,1)/COUNTIFS('الحضور'!$B$6:$B$2005,A103&amp;"",'الحضور'!$D$6:$D$2005,1),""))</f>
        <v/>
      </c>
      <c r="N103" s="18">
        <f>IF(M103="","",'الإعدادات'!$B$4-M103)</f>
        <v/>
      </c>
      <c r="O103" s="6">
        <f>IF(OR(H103="ساري",H103="ينتهي قريبًا"),IF(M103="","لم يحضر",IF(N103&gt;='الإعدادات'!$B$6,"منقطع","نشط")),"")</f>
        <v/>
      </c>
      <c r="P103" s="21">
        <f>IF(OR(H103="منتهي",H103="ينتهي قريبًا"),G103,"")</f>
        <v/>
      </c>
      <c r="Q103" s="18">
        <f>IF(P103="","",COUNTIFS($P$6:$P$505,"&lt;"&amp;P103)+COUNTIFS($P$6:P103,P103))</f>
        <v/>
      </c>
    </row>
    <row r="104">
      <c r="A104" s="5" t="n"/>
      <c r="B104" s="5" t="n"/>
      <c r="C104" s="17" t="n"/>
      <c r="D104" s="13" t="n"/>
      <c r="E104" s="18">
        <f>IF(A104&amp;""="","",COUNTIFS('الاشتراكات'!$B$6:$B$1005,A104&amp;""))</f>
        <v/>
      </c>
      <c r="F104" s="19">
        <f>IF(A104&amp;""="","",IFERROR(SUMIFS('الاشتراكات'!$I$6:$I$1005,'الاشتراكات'!$B$6:$B$1005,A104&amp;"",'الاشتراكات'!$J$6:$J$1005,1)/COUNTIFS('الاشتراكات'!$B$6:$B$1005,A104&amp;"",'الاشتراكات'!$J$6:$J$1005,1),""))</f>
        <v/>
      </c>
      <c r="G104" s="18">
        <f>IF(F104="","",F104-'الإعدادات'!$B$4)</f>
        <v/>
      </c>
      <c r="H104" s="6">
        <f>IF(A104&amp;""="","",IF(F104="","بدون اشتراك",IF(G104&lt;0,"منتهي",IF(G104&lt;='الإعدادات'!$B$5,"ينتهي قريبًا","ساري"))))</f>
        <v/>
      </c>
      <c r="I104" s="20">
        <f>IF(A104&amp;""="","",SUMIFS('الاشتراكات'!$G$6:$G$1005,'الاشتراكات'!$B$6:$B$1005,A104&amp;""))</f>
        <v/>
      </c>
      <c r="J104" s="20">
        <f>IF(A104&amp;""="","",SUMIFS('الدفعات'!$C$6:$C$2005,'الدفعات'!$B$6:$B$2005,A104&amp;""))</f>
        <v/>
      </c>
      <c r="K104" s="20">
        <f>IF(A104&amp;""="","",ROUND(I104-J104,2))</f>
        <v/>
      </c>
      <c r="L104" s="18">
        <f>IF(A104&amp;""="","",COUNTIFS('الحضور'!$B$6:$B$2005,A104&amp;"",'الحضور'!$A$6:$A$2005,"&gt;="&amp;('الإعدادات'!$B$4-29),'الحضور'!$A$6:$A$2005,"&lt;="&amp;'الإعدادات'!$B$4))</f>
        <v/>
      </c>
      <c r="M104" s="19">
        <f>IF(A104&amp;""="","",IFERROR(SUMIFS('الحضور'!$A$6:$A$2005,'الحضور'!$B$6:$B$2005,A104&amp;"",'الحضور'!$D$6:$D$2005,1)/COUNTIFS('الحضور'!$B$6:$B$2005,A104&amp;"",'الحضور'!$D$6:$D$2005,1),""))</f>
        <v/>
      </c>
      <c r="N104" s="18">
        <f>IF(M104="","",'الإعدادات'!$B$4-M104)</f>
        <v/>
      </c>
      <c r="O104" s="6">
        <f>IF(OR(H104="ساري",H104="ينتهي قريبًا"),IF(M104="","لم يحضر",IF(N104&gt;='الإعدادات'!$B$6,"منقطع","نشط")),"")</f>
        <v/>
      </c>
      <c r="P104" s="21">
        <f>IF(OR(H104="منتهي",H104="ينتهي قريبًا"),G104,"")</f>
        <v/>
      </c>
      <c r="Q104" s="18">
        <f>IF(P104="","",COUNTIFS($P$6:$P$505,"&lt;"&amp;P104)+COUNTIFS($P$6:P104,P104))</f>
        <v/>
      </c>
    </row>
    <row r="105">
      <c r="A105" s="5" t="n"/>
      <c r="B105" s="5" t="n"/>
      <c r="C105" s="17" t="n"/>
      <c r="D105" s="13" t="n"/>
      <c r="E105" s="18">
        <f>IF(A105&amp;""="","",COUNTIFS('الاشتراكات'!$B$6:$B$1005,A105&amp;""))</f>
        <v/>
      </c>
      <c r="F105" s="19">
        <f>IF(A105&amp;""="","",IFERROR(SUMIFS('الاشتراكات'!$I$6:$I$1005,'الاشتراكات'!$B$6:$B$1005,A105&amp;"",'الاشتراكات'!$J$6:$J$1005,1)/COUNTIFS('الاشتراكات'!$B$6:$B$1005,A105&amp;"",'الاشتراكات'!$J$6:$J$1005,1),""))</f>
        <v/>
      </c>
      <c r="G105" s="18">
        <f>IF(F105="","",F105-'الإعدادات'!$B$4)</f>
        <v/>
      </c>
      <c r="H105" s="6">
        <f>IF(A105&amp;""="","",IF(F105="","بدون اشتراك",IF(G105&lt;0,"منتهي",IF(G105&lt;='الإعدادات'!$B$5,"ينتهي قريبًا","ساري"))))</f>
        <v/>
      </c>
      <c r="I105" s="20">
        <f>IF(A105&amp;""="","",SUMIFS('الاشتراكات'!$G$6:$G$1005,'الاشتراكات'!$B$6:$B$1005,A105&amp;""))</f>
        <v/>
      </c>
      <c r="J105" s="20">
        <f>IF(A105&amp;""="","",SUMIFS('الدفعات'!$C$6:$C$2005,'الدفعات'!$B$6:$B$2005,A105&amp;""))</f>
        <v/>
      </c>
      <c r="K105" s="20">
        <f>IF(A105&amp;""="","",ROUND(I105-J105,2))</f>
        <v/>
      </c>
      <c r="L105" s="18">
        <f>IF(A105&amp;""="","",COUNTIFS('الحضور'!$B$6:$B$2005,A105&amp;"",'الحضور'!$A$6:$A$2005,"&gt;="&amp;('الإعدادات'!$B$4-29),'الحضور'!$A$6:$A$2005,"&lt;="&amp;'الإعدادات'!$B$4))</f>
        <v/>
      </c>
      <c r="M105" s="19">
        <f>IF(A105&amp;""="","",IFERROR(SUMIFS('الحضور'!$A$6:$A$2005,'الحضور'!$B$6:$B$2005,A105&amp;"",'الحضور'!$D$6:$D$2005,1)/COUNTIFS('الحضور'!$B$6:$B$2005,A105&amp;"",'الحضور'!$D$6:$D$2005,1),""))</f>
        <v/>
      </c>
      <c r="N105" s="18">
        <f>IF(M105="","",'الإعدادات'!$B$4-M105)</f>
        <v/>
      </c>
      <c r="O105" s="6">
        <f>IF(OR(H105="ساري",H105="ينتهي قريبًا"),IF(M105="","لم يحضر",IF(N105&gt;='الإعدادات'!$B$6,"منقطع","نشط")),"")</f>
        <v/>
      </c>
      <c r="P105" s="21">
        <f>IF(OR(H105="منتهي",H105="ينتهي قريبًا"),G105,"")</f>
        <v/>
      </c>
      <c r="Q105" s="18">
        <f>IF(P105="","",COUNTIFS($P$6:$P$505,"&lt;"&amp;P105)+COUNTIFS($P$6:P105,P105))</f>
        <v/>
      </c>
    </row>
    <row r="106">
      <c r="A106" s="5" t="n"/>
      <c r="B106" s="5" t="n"/>
      <c r="C106" s="17" t="n"/>
      <c r="D106" s="13" t="n"/>
      <c r="E106" s="18">
        <f>IF(A106&amp;""="","",COUNTIFS('الاشتراكات'!$B$6:$B$1005,A106&amp;""))</f>
        <v/>
      </c>
      <c r="F106" s="19">
        <f>IF(A106&amp;""="","",IFERROR(SUMIFS('الاشتراكات'!$I$6:$I$1005,'الاشتراكات'!$B$6:$B$1005,A106&amp;"",'الاشتراكات'!$J$6:$J$1005,1)/COUNTIFS('الاشتراكات'!$B$6:$B$1005,A106&amp;"",'الاشتراكات'!$J$6:$J$1005,1),""))</f>
        <v/>
      </c>
      <c r="G106" s="18">
        <f>IF(F106="","",F106-'الإعدادات'!$B$4)</f>
        <v/>
      </c>
      <c r="H106" s="6">
        <f>IF(A106&amp;""="","",IF(F106="","بدون اشتراك",IF(G106&lt;0,"منتهي",IF(G106&lt;='الإعدادات'!$B$5,"ينتهي قريبًا","ساري"))))</f>
        <v/>
      </c>
      <c r="I106" s="20">
        <f>IF(A106&amp;""="","",SUMIFS('الاشتراكات'!$G$6:$G$1005,'الاشتراكات'!$B$6:$B$1005,A106&amp;""))</f>
        <v/>
      </c>
      <c r="J106" s="20">
        <f>IF(A106&amp;""="","",SUMIFS('الدفعات'!$C$6:$C$2005,'الدفعات'!$B$6:$B$2005,A106&amp;""))</f>
        <v/>
      </c>
      <c r="K106" s="20">
        <f>IF(A106&amp;""="","",ROUND(I106-J106,2))</f>
        <v/>
      </c>
      <c r="L106" s="18">
        <f>IF(A106&amp;""="","",COUNTIFS('الحضور'!$B$6:$B$2005,A106&amp;"",'الحضور'!$A$6:$A$2005,"&gt;="&amp;('الإعدادات'!$B$4-29),'الحضور'!$A$6:$A$2005,"&lt;="&amp;'الإعدادات'!$B$4))</f>
        <v/>
      </c>
      <c r="M106" s="19">
        <f>IF(A106&amp;""="","",IFERROR(SUMIFS('الحضور'!$A$6:$A$2005,'الحضور'!$B$6:$B$2005,A106&amp;"",'الحضور'!$D$6:$D$2005,1)/COUNTIFS('الحضور'!$B$6:$B$2005,A106&amp;"",'الحضور'!$D$6:$D$2005,1),""))</f>
        <v/>
      </c>
      <c r="N106" s="18">
        <f>IF(M106="","",'الإعدادات'!$B$4-M106)</f>
        <v/>
      </c>
      <c r="O106" s="6">
        <f>IF(OR(H106="ساري",H106="ينتهي قريبًا"),IF(M106="","لم يحضر",IF(N106&gt;='الإعدادات'!$B$6,"منقطع","نشط")),"")</f>
        <v/>
      </c>
      <c r="P106" s="21">
        <f>IF(OR(H106="منتهي",H106="ينتهي قريبًا"),G106,"")</f>
        <v/>
      </c>
      <c r="Q106" s="18">
        <f>IF(P106="","",COUNTIFS($P$6:$P$505,"&lt;"&amp;P106)+COUNTIFS($P$6:P106,P106))</f>
        <v/>
      </c>
    </row>
    <row r="107">
      <c r="A107" s="5" t="n"/>
      <c r="B107" s="5" t="n"/>
      <c r="C107" s="17" t="n"/>
      <c r="D107" s="13" t="n"/>
      <c r="E107" s="18">
        <f>IF(A107&amp;""="","",COUNTIFS('الاشتراكات'!$B$6:$B$1005,A107&amp;""))</f>
        <v/>
      </c>
      <c r="F107" s="19">
        <f>IF(A107&amp;""="","",IFERROR(SUMIFS('الاشتراكات'!$I$6:$I$1005,'الاشتراكات'!$B$6:$B$1005,A107&amp;"",'الاشتراكات'!$J$6:$J$1005,1)/COUNTIFS('الاشتراكات'!$B$6:$B$1005,A107&amp;"",'الاشتراكات'!$J$6:$J$1005,1),""))</f>
        <v/>
      </c>
      <c r="G107" s="18">
        <f>IF(F107="","",F107-'الإعدادات'!$B$4)</f>
        <v/>
      </c>
      <c r="H107" s="6">
        <f>IF(A107&amp;""="","",IF(F107="","بدون اشتراك",IF(G107&lt;0,"منتهي",IF(G107&lt;='الإعدادات'!$B$5,"ينتهي قريبًا","ساري"))))</f>
        <v/>
      </c>
      <c r="I107" s="20">
        <f>IF(A107&amp;""="","",SUMIFS('الاشتراكات'!$G$6:$G$1005,'الاشتراكات'!$B$6:$B$1005,A107&amp;""))</f>
        <v/>
      </c>
      <c r="J107" s="20">
        <f>IF(A107&amp;""="","",SUMIFS('الدفعات'!$C$6:$C$2005,'الدفعات'!$B$6:$B$2005,A107&amp;""))</f>
        <v/>
      </c>
      <c r="K107" s="20">
        <f>IF(A107&amp;""="","",ROUND(I107-J107,2))</f>
        <v/>
      </c>
      <c r="L107" s="18">
        <f>IF(A107&amp;""="","",COUNTIFS('الحضور'!$B$6:$B$2005,A107&amp;"",'الحضور'!$A$6:$A$2005,"&gt;="&amp;('الإعدادات'!$B$4-29),'الحضور'!$A$6:$A$2005,"&lt;="&amp;'الإعدادات'!$B$4))</f>
        <v/>
      </c>
      <c r="M107" s="19">
        <f>IF(A107&amp;""="","",IFERROR(SUMIFS('الحضور'!$A$6:$A$2005,'الحضور'!$B$6:$B$2005,A107&amp;"",'الحضور'!$D$6:$D$2005,1)/COUNTIFS('الحضور'!$B$6:$B$2005,A107&amp;"",'الحضور'!$D$6:$D$2005,1),""))</f>
        <v/>
      </c>
      <c r="N107" s="18">
        <f>IF(M107="","",'الإعدادات'!$B$4-M107)</f>
        <v/>
      </c>
      <c r="O107" s="6">
        <f>IF(OR(H107="ساري",H107="ينتهي قريبًا"),IF(M107="","لم يحضر",IF(N107&gt;='الإعدادات'!$B$6,"منقطع","نشط")),"")</f>
        <v/>
      </c>
      <c r="P107" s="21">
        <f>IF(OR(H107="منتهي",H107="ينتهي قريبًا"),G107,"")</f>
        <v/>
      </c>
      <c r="Q107" s="18">
        <f>IF(P107="","",COUNTIFS($P$6:$P$505,"&lt;"&amp;P107)+COUNTIFS($P$6:P107,P107))</f>
        <v/>
      </c>
    </row>
    <row r="108">
      <c r="A108" s="5" t="n"/>
      <c r="B108" s="5" t="n"/>
      <c r="C108" s="17" t="n"/>
      <c r="D108" s="13" t="n"/>
      <c r="E108" s="18">
        <f>IF(A108&amp;""="","",COUNTIFS('الاشتراكات'!$B$6:$B$1005,A108&amp;""))</f>
        <v/>
      </c>
      <c r="F108" s="19">
        <f>IF(A108&amp;""="","",IFERROR(SUMIFS('الاشتراكات'!$I$6:$I$1005,'الاشتراكات'!$B$6:$B$1005,A108&amp;"",'الاشتراكات'!$J$6:$J$1005,1)/COUNTIFS('الاشتراكات'!$B$6:$B$1005,A108&amp;"",'الاشتراكات'!$J$6:$J$1005,1),""))</f>
        <v/>
      </c>
      <c r="G108" s="18">
        <f>IF(F108="","",F108-'الإعدادات'!$B$4)</f>
        <v/>
      </c>
      <c r="H108" s="6">
        <f>IF(A108&amp;""="","",IF(F108="","بدون اشتراك",IF(G108&lt;0,"منتهي",IF(G108&lt;='الإعدادات'!$B$5,"ينتهي قريبًا","ساري"))))</f>
        <v/>
      </c>
      <c r="I108" s="20">
        <f>IF(A108&amp;""="","",SUMIFS('الاشتراكات'!$G$6:$G$1005,'الاشتراكات'!$B$6:$B$1005,A108&amp;""))</f>
        <v/>
      </c>
      <c r="J108" s="20">
        <f>IF(A108&amp;""="","",SUMIFS('الدفعات'!$C$6:$C$2005,'الدفعات'!$B$6:$B$2005,A108&amp;""))</f>
        <v/>
      </c>
      <c r="K108" s="20">
        <f>IF(A108&amp;""="","",ROUND(I108-J108,2))</f>
        <v/>
      </c>
      <c r="L108" s="18">
        <f>IF(A108&amp;""="","",COUNTIFS('الحضور'!$B$6:$B$2005,A108&amp;"",'الحضور'!$A$6:$A$2005,"&gt;="&amp;('الإعدادات'!$B$4-29),'الحضور'!$A$6:$A$2005,"&lt;="&amp;'الإعدادات'!$B$4))</f>
        <v/>
      </c>
      <c r="M108" s="19">
        <f>IF(A108&amp;""="","",IFERROR(SUMIFS('الحضور'!$A$6:$A$2005,'الحضور'!$B$6:$B$2005,A108&amp;"",'الحضور'!$D$6:$D$2005,1)/COUNTIFS('الحضور'!$B$6:$B$2005,A108&amp;"",'الحضور'!$D$6:$D$2005,1),""))</f>
        <v/>
      </c>
      <c r="N108" s="18">
        <f>IF(M108="","",'الإعدادات'!$B$4-M108)</f>
        <v/>
      </c>
      <c r="O108" s="6">
        <f>IF(OR(H108="ساري",H108="ينتهي قريبًا"),IF(M108="","لم يحضر",IF(N108&gt;='الإعدادات'!$B$6,"منقطع","نشط")),"")</f>
        <v/>
      </c>
      <c r="P108" s="21">
        <f>IF(OR(H108="منتهي",H108="ينتهي قريبًا"),G108,"")</f>
        <v/>
      </c>
      <c r="Q108" s="18">
        <f>IF(P108="","",COUNTIFS($P$6:$P$505,"&lt;"&amp;P108)+COUNTIFS($P$6:P108,P108))</f>
        <v/>
      </c>
    </row>
    <row r="109">
      <c r="A109" s="5" t="n"/>
      <c r="B109" s="5" t="n"/>
      <c r="C109" s="17" t="n"/>
      <c r="D109" s="13" t="n"/>
      <c r="E109" s="18">
        <f>IF(A109&amp;""="","",COUNTIFS('الاشتراكات'!$B$6:$B$1005,A109&amp;""))</f>
        <v/>
      </c>
      <c r="F109" s="19">
        <f>IF(A109&amp;""="","",IFERROR(SUMIFS('الاشتراكات'!$I$6:$I$1005,'الاشتراكات'!$B$6:$B$1005,A109&amp;"",'الاشتراكات'!$J$6:$J$1005,1)/COUNTIFS('الاشتراكات'!$B$6:$B$1005,A109&amp;"",'الاشتراكات'!$J$6:$J$1005,1),""))</f>
        <v/>
      </c>
      <c r="G109" s="18">
        <f>IF(F109="","",F109-'الإعدادات'!$B$4)</f>
        <v/>
      </c>
      <c r="H109" s="6">
        <f>IF(A109&amp;""="","",IF(F109="","بدون اشتراك",IF(G109&lt;0,"منتهي",IF(G109&lt;='الإعدادات'!$B$5,"ينتهي قريبًا","ساري"))))</f>
        <v/>
      </c>
      <c r="I109" s="20">
        <f>IF(A109&amp;""="","",SUMIFS('الاشتراكات'!$G$6:$G$1005,'الاشتراكات'!$B$6:$B$1005,A109&amp;""))</f>
        <v/>
      </c>
      <c r="J109" s="20">
        <f>IF(A109&amp;""="","",SUMIFS('الدفعات'!$C$6:$C$2005,'الدفعات'!$B$6:$B$2005,A109&amp;""))</f>
        <v/>
      </c>
      <c r="K109" s="20">
        <f>IF(A109&amp;""="","",ROUND(I109-J109,2))</f>
        <v/>
      </c>
      <c r="L109" s="18">
        <f>IF(A109&amp;""="","",COUNTIFS('الحضور'!$B$6:$B$2005,A109&amp;"",'الحضور'!$A$6:$A$2005,"&gt;="&amp;('الإعدادات'!$B$4-29),'الحضور'!$A$6:$A$2005,"&lt;="&amp;'الإعدادات'!$B$4))</f>
        <v/>
      </c>
      <c r="M109" s="19">
        <f>IF(A109&amp;""="","",IFERROR(SUMIFS('الحضور'!$A$6:$A$2005,'الحضور'!$B$6:$B$2005,A109&amp;"",'الحضور'!$D$6:$D$2005,1)/COUNTIFS('الحضور'!$B$6:$B$2005,A109&amp;"",'الحضور'!$D$6:$D$2005,1),""))</f>
        <v/>
      </c>
      <c r="N109" s="18">
        <f>IF(M109="","",'الإعدادات'!$B$4-M109)</f>
        <v/>
      </c>
      <c r="O109" s="6">
        <f>IF(OR(H109="ساري",H109="ينتهي قريبًا"),IF(M109="","لم يحضر",IF(N109&gt;='الإعدادات'!$B$6,"منقطع","نشط")),"")</f>
        <v/>
      </c>
      <c r="P109" s="21">
        <f>IF(OR(H109="منتهي",H109="ينتهي قريبًا"),G109,"")</f>
        <v/>
      </c>
      <c r="Q109" s="18">
        <f>IF(P109="","",COUNTIFS($P$6:$P$505,"&lt;"&amp;P109)+COUNTIFS($P$6:P109,P109))</f>
        <v/>
      </c>
    </row>
    <row r="110">
      <c r="A110" s="5" t="n"/>
      <c r="B110" s="5" t="n"/>
      <c r="C110" s="17" t="n"/>
      <c r="D110" s="13" t="n"/>
      <c r="E110" s="18">
        <f>IF(A110&amp;""="","",COUNTIFS('الاشتراكات'!$B$6:$B$1005,A110&amp;""))</f>
        <v/>
      </c>
      <c r="F110" s="19">
        <f>IF(A110&amp;""="","",IFERROR(SUMIFS('الاشتراكات'!$I$6:$I$1005,'الاشتراكات'!$B$6:$B$1005,A110&amp;"",'الاشتراكات'!$J$6:$J$1005,1)/COUNTIFS('الاشتراكات'!$B$6:$B$1005,A110&amp;"",'الاشتراكات'!$J$6:$J$1005,1),""))</f>
        <v/>
      </c>
      <c r="G110" s="18">
        <f>IF(F110="","",F110-'الإعدادات'!$B$4)</f>
        <v/>
      </c>
      <c r="H110" s="6">
        <f>IF(A110&amp;""="","",IF(F110="","بدون اشتراك",IF(G110&lt;0,"منتهي",IF(G110&lt;='الإعدادات'!$B$5,"ينتهي قريبًا","ساري"))))</f>
        <v/>
      </c>
      <c r="I110" s="20">
        <f>IF(A110&amp;""="","",SUMIFS('الاشتراكات'!$G$6:$G$1005,'الاشتراكات'!$B$6:$B$1005,A110&amp;""))</f>
        <v/>
      </c>
      <c r="J110" s="20">
        <f>IF(A110&amp;""="","",SUMIFS('الدفعات'!$C$6:$C$2005,'الدفعات'!$B$6:$B$2005,A110&amp;""))</f>
        <v/>
      </c>
      <c r="K110" s="20">
        <f>IF(A110&amp;""="","",ROUND(I110-J110,2))</f>
        <v/>
      </c>
      <c r="L110" s="18">
        <f>IF(A110&amp;""="","",COUNTIFS('الحضور'!$B$6:$B$2005,A110&amp;"",'الحضور'!$A$6:$A$2005,"&gt;="&amp;('الإعدادات'!$B$4-29),'الحضور'!$A$6:$A$2005,"&lt;="&amp;'الإعدادات'!$B$4))</f>
        <v/>
      </c>
      <c r="M110" s="19">
        <f>IF(A110&amp;""="","",IFERROR(SUMIFS('الحضور'!$A$6:$A$2005,'الحضور'!$B$6:$B$2005,A110&amp;"",'الحضور'!$D$6:$D$2005,1)/COUNTIFS('الحضور'!$B$6:$B$2005,A110&amp;"",'الحضور'!$D$6:$D$2005,1),""))</f>
        <v/>
      </c>
      <c r="N110" s="18">
        <f>IF(M110="","",'الإعدادات'!$B$4-M110)</f>
        <v/>
      </c>
      <c r="O110" s="6">
        <f>IF(OR(H110="ساري",H110="ينتهي قريبًا"),IF(M110="","لم يحضر",IF(N110&gt;='الإعدادات'!$B$6,"منقطع","نشط")),"")</f>
        <v/>
      </c>
      <c r="P110" s="21">
        <f>IF(OR(H110="منتهي",H110="ينتهي قريبًا"),G110,"")</f>
        <v/>
      </c>
      <c r="Q110" s="18">
        <f>IF(P110="","",COUNTIFS($P$6:$P$505,"&lt;"&amp;P110)+COUNTIFS($P$6:P110,P110))</f>
        <v/>
      </c>
    </row>
    <row r="111">
      <c r="A111" s="5" t="n"/>
      <c r="B111" s="5" t="n"/>
      <c r="C111" s="17" t="n"/>
      <c r="D111" s="13" t="n"/>
      <c r="E111" s="18">
        <f>IF(A111&amp;""="","",COUNTIFS('الاشتراكات'!$B$6:$B$1005,A111&amp;""))</f>
        <v/>
      </c>
      <c r="F111" s="19">
        <f>IF(A111&amp;""="","",IFERROR(SUMIFS('الاشتراكات'!$I$6:$I$1005,'الاشتراكات'!$B$6:$B$1005,A111&amp;"",'الاشتراكات'!$J$6:$J$1005,1)/COUNTIFS('الاشتراكات'!$B$6:$B$1005,A111&amp;"",'الاشتراكات'!$J$6:$J$1005,1),""))</f>
        <v/>
      </c>
      <c r="G111" s="18">
        <f>IF(F111="","",F111-'الإعدادات'!$B$4)</f>
        <v/>
      </c>
      <c r="H111" s="6">
        <f>IF(A111&amp;""="","",IF(F111="","بدون اشتراك",IF(G111&lt;0,"منتهي",IF(G111&lt;='الإعدادات'!$B$5,"ينتهي قريبًا","ساري"))))</f>
        <v/>
      </c>
      <c r="I111" s="20">
        <f>IF(A111&amp;""="","",SUMIFS('الاشتراكات'!$G$6:$G$1005,'الاشتراكات'!$B$6:$B$1005,A111&amp;""))</f>
        <v/>
      </c>
      <c r="J111" s="20">
        <f>IF(A111&amp;""="","",SUMIFS('الدفعات'!$C$6:$C$2005,'الدفعات'!$B$6:$B$2005,A111&amp;""))</f>
        <v/>
      </c>
      <c r="K111" s="20">
        <f>IF(A111&amp;""="","",ROUND(I111-J111,2))</f>
        <v/>
      </c>
      <c r="L111" s="18">
        <f>IF(A111&amp;""="","",COUNTIFS('الحضور'!$B$6:$B$2005,A111&amp;"",'الحضور'!$A$6:$A$2005,"&gt;="&amp;('الإعدادات'!$B$4-29),'الحضور'!$A$6:$A$2005,"&lt;="&amp;'الإعدادات'!$B$4))</f>
        <v/>
      </c>
      <c r="M111" s="19">
        <f>IF(A111&amp;""="","",IFERROR(SUMIFS('الحضور'!$A$6:$A$2005,'الحضور'!$B$6:$B$2005,A111&amp;"",'الحضور'!$D$6:$D$2005,1)/COUNTIFS('الحضور'!$B$6:$B$2005,A111&amp;"",'الحضور'!$D$6:$D$2005,1),""))</f>
        <v/>
      </c>
      <c r="N111" s="18">
        <f>IF(M111="","",'الإعدادات'!$B$4-M111)</f>
        <v/>
      </c>
      <c r="O111" s="6">
        <f>IF(OR(H111="ساري",H111="ينتهي قريبًا"),IF(M111="","لم يحضر",IF(N111&gt;='الإعدادات'!$B$6,"منقطع","نشط")),"")</f>
        <v/>
      </c>
      <c r="P111" s="21">
        <f>IF(OR(H111="منتهي",H111="ينتهي قريبًا"),G111,"")</f>
        <v/>
      </c>
      <c r="Q111" s="18">
        <f>IF(P111="","",COUNTIFS($P$6:$P$505,"&lt;"&amp;P111)+COUNTIFS($P$6:P111,P111))</f>
        <v/>
      </c>
    </row>
    <row r="112">
      <c r="A112" s="5" t="n"/>
      <c r="B112" s="5" t="n"/>
      <c r="C112" s="17" t="n"/>
      <c r="D112" s="13" t="n"/>
      <c r="E112" s="18">
        <f>IF(A112&amp;""="","",COUNTIFS('الاشتراكات'!$B$6:$B$1005,A112&amp;""))</f>
        <v/>
      </c>
      <c r="F112" s="19">
        <f>IF(A112&amp;""="","",IFERROR(SUMIFS('الاشتراكات'!$I$6:$I$1005,'الاشتراكات'!$B$6:$B$1005,A112&amp;"",'الاشتراكات'!$J$6:$J$1005,1)/COUNTIFS('الاشتراكات'!$B$6:$B$1005,A112&amp;"",'الاشتراكات'!$J$6:$J$1005,1),""))</f>
        <v/>
      </c>
      <c r="G112" s="18">
        <f>IF(F112="","",F112-'الإعدادات'!$B$4)</f>
        <v/>
      </c>
      <c r="H112" s="6">
        <f>IF(A112&amp;""="","",IF(F112="","بدون اشتراك",IF(G112&lt;0,"منتهي",IF(G112&lt;='الإعدادات'!$B$5,"ينتهي قريبًا","ساري"))))</f>
        <v/>
      </c>
      <c r="I112" s="20">
        <f>IF(A112&amp;""="","",SUMIFS('الاشتراكات'!$G$6:$G$1005,'الاشتراكات'!$B$6:$B$1005,A112&amp;""))</f>
        <v/>
      </c>
      <c r="J112" s="20">
        <f>IF(A112&amp;""="","",SUMIFS('الدفعات'!$C$6:$C$2005,'الدفعات'!$B$6:$B$2005,A112&amp;""))</f>
        <v/>
      </c>
      <c r="K112" s="20">
        <f>IF(A112&amp;""="","",ROUND(I112-J112,2))</f>
        <v/>
      </c>
      <c r="L112" s="18">
        <f>IF(A112&amp;""="","",COUNTIFS('الحضور'!$B$6:$B$2005,A112&amp;"",'الحضور'!$A$6:$A$2005,"&gt;="&amp;('الإعدادات'!$B$4-29),'الحضور'!$A$6:$A$2005,"&lt;="&amp;'الإعدادات'!$B$4))</f>
        <v/>
      </c>
      <c r="M112" s="19">
        <f>IF(A112&amp;""="","",IFERROR(SUMIFS('الحضور'!$A$6:$A$2005,'الحضور'!$B$6:$B$2005,A112&amp;"",'الحضور'!$D$6:$D$2005,1)/COUNTIFS('الحضور'!$B$6:$B$2005,A112&amp;"",'الحضور'!$D$6:$D$2005,1),""))</f>
        <v/>
      </c>
      <c r="N112" s="18">
        <f>IF(M112="","",'الإعدادات'!$B$4-M112)</f>
        <v/>
      </c>
      <c r="O112" s="6">
        <f>IF(OR(H112="ساري",H112="ينتهي قريبًا"),IF(M112="","لم يحضر",IF(N112&gt;='الإعدادات'!$B$6,"منقطع","نشط")),"")</f>
        <v/>
      </c>
      <c r="P112" s="21">
        <f>IF(OR(H112="منتهي",H112="ينتهي قريبًا"),G112,"")</f>
        <v/>
      </c>
      <c r="Q112" s="18">
        <f>IF(P112="","",COUNTIFS($P$6:$P$505,"&lt;"&amp;P112)+COUNTIFS($P$6:P112,P112))</f>
        <v/>
      </c>
    </row>
    <row r="113">
      <c r="A113" s="5" t="n"/>
      <c r="B113" s="5" t="n"/>
      <c r="C113" s="17" t="n"/>
      <c r="D113" s="13" t="n"/>
      <c r="E113" s="18">
        <f>IF(A113&amp;""="","",COUNTIFS('الاشتراكات'!$B$6:$B$1005,A113&amp;""))</f>
        <v/>
      </c>
      <c r="F113" s="19">
        <f>IF(A113&amp;""="","",IFERROR(SUMIFS('الاشتراكات'!$I$6:$I$1005,'الاشتراكات'!$B$6:$B$1005,A113&amp;"",'الاشتراكات'!$J$6:$J$1005,1)/COUNTIFS('الاشتراكات'!$B$6:$B$1005,A113&amp;"",'الاشتراكات'!$J$6:$J$1005,1),""))</f>
        <v/>
      </c>
      <c r="G113" s="18">
        <f>IF(F113="","",F113-'الإعدادات'!$B$4)</f>
        <v/>
      </c>
      <c r="H113" s="6">
        <f>IF(A113&amp;""="","",IF(F113="","بدون اشتراك",IF(G113&lt;0,"منتهي",IF(G113&lt;='الإعدادات'!$B$5,"ينتهي قريبًا","ساري"))))</f>
        <v/>
      </c>
      <c r="I113" s="20">
        <f>IF(A113&amp;""="","",SUMIFS('الاشتراكات'!$G$6:$G$1005,'الاشتراكات'!$B$6:$B$1005,A113&amp;""))</f>
        <v/>
      </c>
      <c r="J113" s="20">
        <f>IF(A113&amp;""="","",SUMIFS('الدفعات'!$C$6:$C$2005,'الدفعات'!$B$6:$B$2005,A113&amp;""))</f>
        <v/>
      </c>
      <c r="K113" s="20">
        <f>IF(A113&amp;""="","",ROUND(I113-J113,2))</f>
        <v/>
      </c>
      <c r="L113" s="18">
        <f>IF(A113&amp;""="","",COUNTIFS('الحضور'!$B$6:$B$2005,A113&amp;"",'الحضور'!$A$6:$A$2005,"&gt;="&amp;('الإعدادات'!$B$4-29),'الحضور'!$A$6:$A$2005,"&lt;="&amp;'الإعدادات'!$B$4))</f>
        <v/>
      </c>
      <c r="M113" s="19">
        <f>IF(A113&amp;""="","",IFERROR(SUMIFS('الحضور'!$A$6:$A$2005,'الحضور'!$B$6:$B$2005,A113&amp;"",'الحضور'!$D$6:$D$2005,1)/COUNTIFS('الحضور'!$B$6:$B$2005,A113&amp;"",'الحضور'!$D$6:$D$2005,1),""))</f>
        <v/>
      </c>
      <c r="N113" s="18">
        <f>IF(M113="","",'الإعدادات'!$B$4-M113)</f>
        <v/>
      </c>
      <c r="O113" s="6">
        <f>IF(OR(H113="ساري",H113="ينتهي قريبًا"),IF(M113="","لم يحضر",IF(N113&gt;='الإعدادات'!$B$6,"منقطع","نشط")),"")</f>
        <v/>
      </c>
      <c r="P113" s="21">
        <f>IF(OR(H113="منتهي",H113="ينتهي قريبًا"),G113,"")</f>
        <v/>
      </c>
      <c r="Q113" s="18">
        <f>IF(P113="","",COUNTIFS($P$6:$P$505,"&lt;"&amp;P113)+COUNTIFS($P$6:P113,P113))</f>
        <v/>
      </c>
    </row>
    <row r="114">
      <c r="A114" s="5" t="n"/>
      <c r="B114" s="5" t="n"/>
      <c r="C114" s="17" t="n"/>
      <c r="D114" s="13" t="n"/>
      <c r="E114" s="18">
        <f>IF(A114&amp;""="","",COUNTIFS('الاشتراكات'!$B$6:$B$1005,A114&amp;""))</f>
        <v/>
      </c>
      <c r="F114" s="19">
        <f>IF(A114&amp;""="","",IFERROR(SUMIFS('الاشتراكات'!$I$6:$I$1005,'الاشتراكات'!$B$6:$B$1005,A114&amp;"",'الاشتراكات'!$J$6:$J$1005,1)/COUNTIFS('الاشتراكات'!$B$6:$B$1005,A114&amp;"",'الاشتراكات'!$J$6:$J$1005,1),""))</f>
        <v/>
      </c>
      <c r="G114" s="18">
        <f>IF(F114="","",F114-'الإعدادات'!$B$4)</f>
        <v/>
      </c>
      <c r="H114" s="6">
        <f>IF(A114&amp;""="","",IF(F114="","بدون اشتراك",IF(G114&lt;0,"منتهي",IF(G114&lt;='الإعدادات'!$B$5,"ينتهي قريبًا","ساري"))))</f>
        <v/>
      </c>
      <c r="I114" s="20">
        <f>IF(A114&amp;""="","",SUMIFS('الاشتراكات'!$G$6:$G$1005,'الاشتراكات'!$B$6:$B$1005,A114&amp;""))</f>
        <v/>
      </c>
      <c r="J114" s="20">
        <f>IF(A114&amp;""="","",SUMIFS('الدفعات'!$C$6:$C$2005,'الدفعات'!$B$6:$B$2005,A114&amp;""))</f>
        <v/>
      </c>
      <c r="K114" s="20">
        <f>IF(A114&amp;""="","",ROUND(I114-J114,2))</f>
        <v/>
      </c>
      <c r="L114" s="18">
        <f>IF(A114&amp;""="","",COUNTIFS('الحضور'!$B$6:$B$2005,A114&amp;"",'الحضور'!$A$6:$A$2005,"&gt;="&amp;('الإعدادات'!$B$4-29),'الحضور'!$A$6:$A$2005,"&lt;="&amp;'الإعدادات'!$B$4))</f>
        <v/>
      </c>
      <c r="M114" s="19">
        <f>IF(A114&amp;""="","",IFERROR(SUMIFS('الحضور'!$A$6:$A$2005,'الحضور'!$B$6:$B$2005,A114&amp;"",'الحضور'!$D$6:$D$2005,1)/COUNTIFS('الحضور'!$B$6:$B$2005,A114&amp;"",'الحضور'!$D$6:$D$2005,1),""))</f>
        <v/>
      </c>
      <c r="N114" s="18">
        <f>IF(M114="","",'الإعدادات'!$B$4-M114)</f>
        <v/>
      </c>
      <c r="O114" s="6">
        <f>IF(OR(H114="ساري",H114="ينتهي قريبًا"),IF(M114="","لم يحضر",IF(N114&gt;='الإعدادات'!$B$6,"منقطع","نشط")),"")</f>
        <v/>
      </c>
      <c r="P114" s="21">
        <f>IF(OR(H114="منتهي",H114="ينتهي قريبًا"),G114,"")</f>
        <v/>
      </c>
      <c r="Q114" s="18">
        <f>IF(P114="","",COUNTIFS($P$6:$P$505,"&lt;"&amp;P114)+COUNTIFS($P$6:P114,P114))</f>
        <v/>
      </c>
    </row>
    <row r="115">
      <c r="A115" s="5" t="n"/>
      <c r="B115" s="5" t="n"/>
      <c r="C115" s="17" t="n"/>
      <c r="D115" s="13" t="n"/>
      <c r="E115" s="18">
        <f>IF(A115&amp;""="","",COUNTIFS('الاشتراكات'!$B$6:$B$1005,A115&amp;""))</f>
        <v/>
      </c>
      <c r="F115" s="19">
        <f>IF(A115&amp;""="","",IFERROR(SUMIFS('الاشتراكات'!$I$6:$I$1005,'الاشتراكات'!$B$6:$B$1005,A115&amp;"",'الاشتراكات'!$J$6:$J$1005,1)/COUNTIFS('الاشتراكات'!$B$6:$B$1005,A115&amp;"",'الاشتراكات'!$J$6:$J$1005,1),""))</f>
        <v/>
      </c>
      <c r="G115" s="18">
        <f>IF(F115="","",F115-'الإعدادات'!$B$4)</f>
        <v/>
      </c>
      <c r="H115" s="6">
        <f>IF(A115&amp;""="","",IF(F115="","بدون اشتراك",IF(G115&lt;0,"منتهي",IF(G115&lt;='الإعدادات'!$B$5,"ينتهي قريبًا","ساري"))))</f>
        <v/>
      </c>
      <c r="I115" s="20">
        <f>IF(A115&amp;""="","",SUMIFS('الاشتراكات'!$G$6:$G$1005,'الاشتراكات'!$B$6:$B$1005,A115&amp;""))</f>
        <v/>
      </c>
      <c r="J115" s="20">
        <f>IF(A115&amp;""="","",SUMIFS('الدفعات'!$C$6:$C$2005,'الدفعات'!$B$6:$B$2005,A115&amp;""))</f>
        <v/>
      </c>
      <c r="K115" s="20">
        <f>IF(A115&amp;""="","",ROUND(I115-J115,2))</f>
        <v/>
      </c>
      <c r="L115" s="18">
        <f>IF(A115&amp;""="","",COUNTIFS('الحضور'!$B$6:$B$2005,A115&amp;"",'الحضور'!$A$6:$A$2005,"&gt;="&amp;('الإعدادات'!$B$4-29),'الحضور'!$A$6:$A$2005,"&lt;="&amp;'الإعدادات'!$B$4))</f>
        <v/>
      </c>
      <c r="M115" s="19">
        <f>IF(A115&amp;""="","",IFERROR(SUMIFS('الحضور'!$A$6:$A$2005,'الحضور'!$B$6:$B$2005,A115&amp;"",'الحضور'!$D$6:$D$2005,1)/COUNTIFS('الحضور'!$B$6:$B$2005,A115&amp;"",'الحضور'!$D$6:$D$2005,1),""))</f>
        <v/>
      </c>
      <c r="N115" s="18">
        <f>IF(M115="","",'الإعدادات'!$B$4-M115)</f>
        <v/>
      </c>
      <c r="O115" s="6">
        <f>IF(OR(H115="ساري",H115="ينتهي قريبًا"),IF(M115="","لم يحضر",IF(N115&gt;='الإعدادات'!$B$6,"منقطع","نشط")),"")</f>
        <v/>
      </c>
      <c r="P115" s="21">
        <f>IF(OR(H115="منتهي",H115="ينتهي قريبًا"),G115,"")</f>
        <v/>
      </c>
      <c r="Q115" s="18">
        <f>IF(P115="","",COUNTIFS($P$6:$P$505,"&lt;"&amp;P115)+COUNTIFS($P$6:P115,P115))</f>
        <v/>
      </c>
    </row>
    <row r="116">
      <c r="A116" s="5" t="n"/>
      <c r="B116" s="5" t="n"/>
      <c r="C116" s="17" t="n"/>
      <c r="D116" s="13" t="n"/>
      <c r="E116" s="18">
        <f>IF(A116&amp;""="","",COUNTIFS('الاشتراكات'!$B$6:$B$1005,A116&amp;""))</f>
        <v/>
      </c>
      <c r="F116" s="19">
        <f>IF(A116&amp;""="","",IFERROR(SUMIFS('الاشتراكات'!$I$6:$I$1005,'الاشتراكات'!$B$6:$B$1005,A116&amp;"",'الاشتراكات'!$J$6:$J$1005,1)/COUNTIFS('الاشتراكات'!$B$6:$B$1005,A116&amp;"",'الاشتراكات'!$J$6:$J$1005,1),""))</f>
        <v/>
      </c>
      <c r="G116" s="18">
        <f>IF(F116="","",F116-'الإعدادات'!$B$4)</f>
        <v/>
      </c>
      <c r="H116" s="6">
        <f>IF(A116&amp;""="","",IF(F116="","بدون اشتراك",IF(G116&lt;0,"منتهي",IF(G116&lt;='الإعدادات'!$B$5,"ينتهي قريبًا","ساري"))))</f>
        <v/>
      </c>
      <c r="I116" s="20">
        <f>IF(A116&amp;""="","",SUMIFS('الاشتراكات'!$G$6:$G$1005,'الاشتراكات'!$B$6:$B$1005,A116&amp;""))</f>
        <v/>
      </c>
      <c r="J116" s="20">
        <f>IF(A116&amp;""="","",SUMIFS('الدفعات'!$C$6:$C$2005,'الدفعات'!$B$6:$B$2005,A116&amp;""))</f>
        <v/>
      </c>
      <c r="K116" s="20">
        <f>IF(A116&amp;""="","",ROUND(I116-J116,2))</f>
        <v/>
      </c>
      <c r="L116" s="18">
        <f>IF(A116&amp;""="","",COUNTIFS('الحضور'!$B$6:$B$2005,A116&amp;"",'الحضور'!$A$6:$A$2005,"&gt;="&amp;('الإعدادات'!$B$4-29),'الحضور'!$A$6:$A$2005,"&lt;="&amp;'الإعدادات'!$B$4))</f>
        <v/>
      </c>
      <c r="M116" s="19">
        <f>IF(A116&amp;""="","",IFERROR(SUMIFS('الحضور'!$A$6:$A$2005,'الحضور'!$B$6:$B$2005,A116&amp;"",'الحضور'!$D$6:$D$2005,1)/COUNTIFS('الحضور'!$B$6:$B$2005,A116&amp;"",'الحضور'!$D$6:$D$2005,1),""))</f>
        <v/>
      </c>
      <c r="N116" s="18">
        <f>IF(M116="","",'الإعدادات'!$B$4-M116)</f>
        <v/>
      </c>
      <c r="O116" s="6">
        <f>IF(OR(H116="ساري",H116="ينتهي قريبًا"),IF(M116="","لم يحضر",IF(N116&gt;='الإعدادات'!$B$6,"منقطع","نشط")),"")</f>
        <v/>
      </c>
      <c r="P116" s="21">
        <f>IF(OR(H116="منتهي",H116="ينتهي قريبًا"),G116,"")</f>
        <v/>
      </c>
      <c r="Q116" s="18">
        <f>IF(P116="","",COUNTIFS($P$6:$P$505,"&lt;"&amp;P116)+COUNTIFS($P$6:P116,P116))</f>
        <v/>
      </c>
    </row>
    <row r="117">
      <c r="A117" s="5" t="n"/>
      <c r="B117" s="5" t="n"/>
      <c r="C117" s="17" t="n"/>
      <c r="D117" s="13" t="n"/>
      <c r="E117" s="18">
        <f>IF(A117&amp;""="","",COUNTIFS('الاشتراكات'!$B$6:$B$1005,A117&amp;""))</f>
        <v/>
      </c>
      <c r="F117" s="19">
        <f>IF(A117&amp;""="","",IFERROR(SUMIFS('الاشتراكات'!$I$6:$I$1005,'الاشتراكات'!$B$6:$B$1005,A117&amp;"",'الاشتراكات'!$J$6:$J$1005,1)/COUNTIFS('الاشتراكات'!$B$6:$B$1005,A117&amp;"",'الاشتراكات'!$J$6:$J$1005,1),""))</f>
        <v/>
      </c>
      <c r="G117" s="18">
        <f>IF(F117="","",F117-'الإعدادات'!$B$4)</f>
        <v/>
      </c>
      <c r="H117" s="6">
        <f>IF(A117&amp;""="","",IF(F117="","بدون اشتراك",IF(G117&lt;0,"منتهي",IF(G117&lt;='الإعدادات'!$B$5,"ينتهي قريبًا","ساري"))))</f>
        <v/>
      </c>
      <c r="I117" s="20">
        <f>IF(A117&amp;""="","",SUMIFS('الاشتراكات'!$G$6:$G$1005,'الاشتراكات'!$B$6:$B$1005,A117&amp;""))</f>
        <v/>
      </c>
      <c r="J117" s="20">
        <f>IF(A117&amp;""="","",SUMIFS('الدفعات'!$C$6:$C$2005,'الدفعات'!$B$6:$B$2005,A117&amp;""))</f>
        <v/>
      </c>
      <c r="K117" s="20">
        <f>IF(A117&amp;""="","",ROUND(I117-J117,2))</f>
        <v/>
      </c>
      <c r="L117" s="18">
        <f>IF(A117&amp;""="","",COUNTIFS('الحضور'!$B$6:$B$2005,A117&amp;"",'الحضور'!$A$6:$A$2005,"&gt;="&amp;('الإعدادات'!$B$4-29),'الحضور'!$A$6:$A$2005,"&lt;="&amp;'الإعدادات'!$B$4))</f>
        <v/>
      </c>
      <c r="M117" s="19">
        <f>IF(A117&amp;""="","",IFERROR(SUMIFS('الحضور'!$A$6:$A$2005,'الحضور'!$B$6:$B$2005,A117&amp;"",'الحضور'!$D$6:$D$2005,1)/COUNTIFS('الحضور'!$B$6:$B$2005,A117&amp;"",'الحضور'!$D$6:$D$2005,1),""))</f>
        <v/>
      </c>
      <c r="N117" s="18">
        <f>IF(M117="","",'الإعدادات'!$B$4-M117)</f>
        <v/>
      </c>
      <c r="O117" s="6">
        <f>IF(OR(H117="ساري",H117="ينتهي قريبًا"),IF(M117="","لم يحضر",IF(N117&gt;='الإعدادات'!$B$6,"منقطع","نشط")),"")</f>
        <v/>
      </c>
      <c r="P117" s="21">
        <f>IF(OR(H117="منتهي",H117="ينتهي قريبًا"),G117,"")</f>
        <v/>
      </c>
      <c r="Q117" s="18">
        <f>IF(P117="","",COUNTIFS($P$6:$P$505,"&lt;"&amp;P117)+COUNTIFS($P$6:P117,P117))</f>
        <v/>
      </c>
    </row>
    <row r="118">
      <c r="A118" s="5" t="n"/>
      <c r="B118" s="5" t="n"/>
      <c r="C118" s="17" t="n"/>
      <c r="D118" s="13" t="n"/>
      <c r="E118" s="18">
        <f>IF(A118&amp;""="","",COUNTIFS('الاشتراكات'!$B$6:$B$1005,A118&amp;""))</f>
        <v/>
      </c>
      <c r="F118" s="19">
        <f>IF(A118&amp;""="","",IFERROR(SUMIFS('الاشتراكات'!$I$6:$I$1005,'الاشتراكات'!$B$6:$B$1005,A118&amp;"",'الاشتراكات'!$J$6:$J$1005,1)/COUNTIFS('الاشتراكات'!$B$6:$B$1005,A118&amp;"",'الاشتراكات'!$J$6:$J$1005,1),""))</f>
        <v/>
      </c>
      <c r="G118" s="18">
        <f>IF(F118="","",F118-'الإعدادات'!$B$4)</f>
        <v/>
      </c>
      <c r="H118" s="6">
        <f>IF(A118&amp;""="","",IF(F118="","بدون اشتراك",IF(G118&lt;0,"منتهي",IF(G118&lt;='الإعدادات'!$B$5,"ينتهي قريبًا","ساري"))))</f>
        <v/>
      </c>
      <c r="I118" s="20">
        <f>IF(A118&amp;""="","",SUMIFS('الاشتراكات'!$G$6:$G$1005,'الاشتراكات'!$B$6:$B$1005,A118&amp;""))</f>
        <v/>
      </c>
      <c r="J118" s="20">
        <f>IF(A118&amp;""="","",SUMIFS('الدفعات'!$C$6:$C$2005,'الدفعات'!$B$6:$B$2005,A118&amp;""))</f>
        <v/>
      </c>
      <c r="K118" s="20">
        <f>IF(A118&amp;""="","",ROUND(I118-J118,2))</f>
        <v/>
      </c>
      <c r="L118" s="18">
        <f>IF(A118&amp;""="","",COUNTIFS('الحضور'!$B$6:$B$2005,A118&amp;"",'الحضور'!$A$6:$A$2005,"&gt;="&amp;('الإعدادات'!$B$4-29),'الحضور'!$A$6:$A$2005,"&lt;="&amp;'الإعدادات'!$B$4))</f>
        <v/>
      </c>
      <c r="M118" s="19">
        <f>IF(A118&amp;""="","",IFERROR(SUMIFS('الحضور'!$A$6:$A$2005,'الحضور'!$B$6:$B$2005,A118&amp;"",'الحضور'!$D$6:$D$2005,1)/COUNTIFS('الحضور'!$B$6:$B$2005,A118&amp;"",'الحضور'!$D$6:$D$2005,1),""))</f>
        <v/>
      </c>
      <c r="N118" s="18">
        <f>IF(M118="","",'الإعدادات'!$B$4-M118)</f>
        <v/>
      </c>
      <c r="O118" s="6">
        <f>IF(OR(H118="ساري",H118="ينتهي قريبًا"),IF(M118="","لم يحضر",IF(N118&gt;='الإعدادات'!$B$6,"منقطع","نشط")),"")</f>
        <v/>
      </c>
      <c r="P118" s="21">
        <f>IF(OR(H118="منتهي",H118="ينتهي قريبًا"),G118,"")</f>
        <v/>
      </c>
      <c r="Q118" s="18">
        <f>IF(P118="","",COUNTIFS($P$6:$P$505,"&lt;"&amp;P118)+COUNTIFS($P$6:P118,P118))</f>
        <v/>
      </c>
    </row>
    <row r="119">
      <c r="A119" s="5" t="n"/>
      <c r="B119" s="5" t="n"/>
      <c r="C119" s="17" t="n"/>
      <c r="D119" s="13" t="n"/>
      <c r="E119" s="18">
        <f>IF(A119&amp;""="","",COUNTIFS('الاشتراكات'!$B$6:$B$1005,A119&amp;""))</f>
        <v/>
      </c>
      <c r="F119" s="19">
        <f>IF(A119&amp;""="","",IFERROR(SUMIFS('الاشتراكات'!$I$6:$I$1005,'الاشتراكات'!$B$6:$B$1005,A119&amp;"",'الاشتراكات'!$J$6:$J$1005,1)/COUNTIFS('الاشتراكات'!$B$6:$B$1005,A119&amp;"",'الاشتراكات'!$J$6:$J$1005,1),""))</f>
        <v/>
      </c>
      <c r="G119" s="18">
        <f>IF(F119="","",F119-'الإعدادات'!$B$4)</f>
        <v/>
      </c>
      <c r="H119" s="6">
        <f>IF(A119&amp;""="","",IF(F119="","بدون اشتراك",IF(G119&lt;0,"منتهي",IF(G119&lt;='الإعدادات'!$B$5,"ينتهي قريبًا","ساري"))))</f>
        <v/>
      </c>
      <c r="I119" s="20">
        <f>IF(A119&amp;""="","",SUMIFS('الاشتراكات'!$G$6:$G$1005,'الاشتراكات'!$B$6:$B$1005,A119&amp;""))</f>
        <v/>
      </c>
      <c r="J119" s="20">
        <f>IF(A119&amp;""="","",SUMIFS('الدفعات'!$C$6:$C$2005,'الدفعات'!$B$6:$B$2005,A119&amp;""))</f>
        <v/>
      </c>
      <c r="K119" s="20">
        <f>IF(A119&amp;""="","",ROUND(I119-J119,2))</f>
        <v/>
      </c>
      <c r="L119" s="18">
        <f>IF(A119&amp;""="","",COUNTIFS('الحضور'!$B$6:$B$2005,A119&amp;"",'الحضور'!$A$6:$A$2005,"&gt;="&amp;('الإعدادات'!$B$4-29),'الحضور'!$A$6:$A$2005,"&lt;="&amp;'الإعدادات'!$B$4))</f>
        <v/>
      </c>
      <c r="M119" s="19">
        <f>IF(A119&amp;""="","",IFERROR(SUMIFS('الحضور'!$A$6:$A$2005,'الحضور'!$B$6:$B$2005,A119&amp;"",'الحضور'!$D$6:$D$2005,1)/COUNTIFS('الحضور'!$B$6:$B$2005,A119&amp;"",'الحضور'!$D$6:$D$2005,1),""))</f>
        <v/>
      </c>
      <c r="N119" s="18">
        <f>IF(M119="","",'الإعدادات'!$B$4-M119)</f>
        <v/>
      </c>
      <c r="O119" s="6">
        <f>IF(OR(H119="ساري",H119="ينتهي قريبًا"),IF(M119="","لم يحضر",IF(N119&gt;='الإعدادات'!$B$6,"منقطع","نشط")),"")</f>
        <v/>
      </c>
      <c r="P119" s="21">
        <f>IF(OR(H119="منتهي",H119="ينتهي قريبًا"),G119,"")</f>
        <v/>
      </c>
      <c r="Q119" s="18">
        <f>IF(P119="","",COUNTIFS($P$6:$P$505,"&lt;"&amp;P119)+COUNTIFS($P$6:P119,P119))</f>
        <v/>
      </c>
    </row>
    <row r="120">
      <c r="A120" s="5" t="n"/>
      <c r="B120" s="5" t="n"/>
      <c r="C120" s="17" t="n"/>
      <c r="D120" s="13" t="n"/>
      <c r="E120" s="18">
        <f>IF(A120&amp;""="","",COUNTIFS('الاشتراكات'!$B$6:$B$1005,A120&amp;""))</f>
        <v/>
      </c>
      <c r="F120" s="19">
        <f>IF(A120&amp;""="","",IFERROR(SUMIFS('الاشتراكات'!$I$6:$I$1005,'الاشتراكات'!$B$6:$B$1005,A120&amp;"",'الاشتراكات'!$J$6:$J$1005,1)/COUNTIFS('الاشتراكات'!$B$6:$B$1005,A120&amp;"",'الاشتراكات'!$J$6:$J$1005,1),""))</f>
        <v/>
      </c>
      <c r="G120" s="18">
        <f>IF(F120="","",F120-'الإعدادات'!$B$4)</f>
        <v/>
      </c>
      <c r="H120" s="6">
        <f>IF(A120&amp;""="","",IF(F120="","بدون اشتراك",IF(G120&lt;0,"منتهي",IF(G120&lt;='الإعدادات'!$B$5,"ينتهي قريبًا","ساري"))))</f>
        <v/>
      </c>
      <c r="I120" s="20">
        <f>IF(A120&amp;""="","",SUMIFS('الاشتراكات'!$G$6:$G$1005,'الاشتراكات'!$B$6:$B$1005,A120&amp;""))</f>
        <v/>
      </c>
      <c r="J120" s="20">
        <f>IF(A120&amp;""="","",SUMIFS('الدفعات'!$C$6:$C$2005,'الدفعات'!$B$6:$B$2005,A120&amp;""))</f>
        <v/>
      </c>
      <c r="K120" s="20">
        <f>IF(A120&amp;""="","",ROUND(I120-J120,2))</f>
        <v/>
      </c>
      <c r="L120" s="18">
        <f>IF(A120&amp;""="","",COUNTIFS('الحضور'!$B$6:$B$2005,A120&amp;"",'الحضور'!$A$6:$A$2005,"&gt;="&amp;('الإعدادات'!$B$4-29),'الحضور'!$A$6:$A$2005,"&lt;="&amp;'الإعدادات'!$B$4))</f>
        <v/>
      </c>
      <c r="M120" s="19">
        <f>IF(A120&amp;""="","",IFERROR(SUMIFS('الحضور'!$A$6:$A$2005,'الحضور'!$B$6:$B$2005,A120&amp;"",'الحضور'!$D$6:$D$2005,1)/COUNTIFS('الحضور'!$B$6:$B$2005,A120&amp;"",'الحضور'!$D$6:$D$2005,1),""))</f>
        <v/>
      </c>
      <c r="N120" s="18">
        <f>IF(M120="","",'الإعدادات'!$B$4-M120)</f>
        <v/>
      </c>
      <c r="O120" s="6">
        <f>IF(OR(H120="ساري",H120="ينتهي قريبًا"),IF(M120="","لم يحضر",IF(N120&gt;='الإعدادات'!$B$6,"منقطع","نشط")),"")</f>
        <v/>
      </c>
      <c r="P120" s="21">
        <f>IF(OR(H120="منتهي",H120="ينتهي قريبًا"),G120,"")</f>
        <v/>
      </c>
      <c r="Q120" s="18">
        <f>IF(P120="","",COUNTIFS($P$6:$P$505,"&lt;"&amp;P120)+COUNTIFS($P$6:P120,P120))</f>
        <v/>
      </c>
    </row>
    <row r="121">
      <c r="A121" s="5" t="n"/>
      <c r="B121" s="5" t="n"/>
      <c r="C121" s="17" t="n"/>
      <c r="D121" s="13" t="n"/>
      <c r="E121" s="18">
        <f>IF(A121&amp;""="","",COUNTIFS('الاشتراكات'!$B$6:$B$1005,A121&amp;""))</f>
        <v/>
      </c>
      <c r="F121" s="19">
        <f>IF(A121&amp;""="","",IFERROR(SUMIFS('الاشتراكات'!$I$6:$I$1005,'الاشتراكات'!$B$6:$B$1005,A121&amp;"",'الاشتراكات'!$J$6:$J$1005,1)/COUNTIFS('الاشتراكات'!$B$6:$B$1005,A121&amp;"",'الاشتراكات'!$J$6:$J$1005,1),""))</f>
        <v/>
      </c>
      <c r="G121" s="18">
        <f>IF(F121="","",F121-'الإعدادات'!$B$4)</f>
        <v/>
      </c>
      <c r="H121" s="6">
        <f>IF(A121&amp;""="","",IF(F121="","بدون اشتراك",IF(G121&lt;0,"منتهي",IF(G121&lt;='الإعدادات'!$B$5,"ينتهي قريبًا","ساري"))))</f>
        <v/>
      </c>
      <c r="I121" s="20">
        <f>IF(A121&amp;""="","",SUMIFS('الاشتراكات'!$G$6:$G$1005,'الاشتراكات'!$B$6:$B$1005,A121&amp;""))</f>
        <v/>
      </c>
      <c r="J121" s="20">
        <f>IF(A121&amp;""="","",SUMIFS('الدفعات'!$C$6:$C$2005,'الدفعات'!$B$6:$B$2005,A121&amp;""))</f>
        <v/>
      </c>
      <c r="K121" s="20">
        <f>IF(A121&amp;""="","",ROUND(I121-J121,2))</f>
        <v/>
      </c>
      <c r="L121" s="18">
        <f>IF(A121&amp;""="","",COUNTIFS('الحضور'!$B$6:$B$2005,A121&amp;"",'الحضور'!$A$6:$A$2005,"&gt;="&amp;('الإعدادات'!$B$4-29),'الحضور'!$A$6:$A$2005,"&lt;="&amp;'الإعدادات'!$B$4))</f>
        <v/>
      </c>
      <c r="M121" s="19">
        <f>IF(A121&amp;""="","",IFERROR(SUMIFS('الحضور'!$A$6:$A$2005,'الحضور'!$B$6:$B$2005,A121&amp;"",'الحضور'!$D$6:$D$2005,1)/COUNTIFS('الحضور'!$B$6:$B$2005,A121&amp;"",'الحضور'!$D$6:$D$2005,1),""))</f>
        <v/>
      </c>
      <c r="N121" s="18">
        <f>IF(M121="","",'الإعدادات'!$B$4-M121)</f>
        <v/>
      </c>
      <c r="O121" s="6">
        <f>IF(OR(H121="ساري",H121="ينتهي قريبًا"),IF(M121="","لم يحضر",IF(N121&gt;='الإعدادات'!$B$6,"منقطع","نشط")),"")</f>
        <v/>
      </c>
      <c r="P121" s="21">
        <f>IF(OR(H121="منتهي",H121="ينتهي قريبًا"),G121,"")</f>
        <v/>
      </c>
      <c r="Q121" s="18">
        <f>IF(P121="","",COUNTIFS($P$6:$P$505,"&lt;"&amp;P121)+COUNTIFS($P$6:P121,P121))</f>
        <v/>
      </c>
    </row>
    <row r="122">
      <c r="A122" s="5" t="n"/>
      <c r="B122" s="5" t="n"/>
      <c r="C122" s="17" t="n"/>
      <c r="D122" s="13" t="n"/>
      <c r="E122" s="18">
        <f>IF(A122&amp;""="","",COUNTIFS('الاشتراكات'!$B$6:$B$1005,A122&amp;""))</f>
        <v/>
      </c>
      <c r="F122" s="19">
        <f>IF(A122&amp;""="","",IFERROR(SUMIFS('الاشتراكات'!$I$6:$I$1005,'الاشتراكات'!$B$6:$B$1005,A122&amp;"",'الاشتراكات'!$J$6:$J$1005,1)/COUNTIFS('الاشتراكات'!$B$6:$B$1005,A122&amp;"",'الاشتراكات'!$J$6:$J$1005,1),""))</f>
        <v/>
      </c>
      <c r="G122" s="18">
        <f>IF(F122="","",F122-'الإعدادات'!$B$4)</f>
        <v/>
      </c>
      <c r="H122" s="6">
        <f>IF(A122&amp;""="","",IF(F122="","بدون اشتراك",IF(G122&lt;0,"منتهي",IF(G122&lt;='الإعدادات'!$B$5,"ينتهي قريبًا","ساري"))))</f>
        <v/>
      </c>
      <c r="I122" s="20">
        <f>IF(A122&amp;""="","",SUMIFS('الاشتراكات'!$G$6:$G$1005,'الاشتراكات'!$B$6:$B$1005,A122&amp;""))</f>
        <v/>
      </c>
      <c r="J122" s="20">
        <f>IF(A122&amp;""="","",SUMIFS('الدفعات'!$C$6:$C$2005,'الدفعات'!$B$6:$B$2005,A122&amp;""))</f>
        <v/>
      </c>
      <c r="K122" s="20">
        <f>IF(A122&amp;""="","",ROUND(I122-J122,2))</f>
        <v/>
      </c>
      <c r="L122" s="18">
        <f>IF(A122&amp;""="","",COUNTIFS('الحضور'!$B$6:$B$2005,A122&amp;"",'الحضور'!$A$6:$A$2005,"&gt;="&amp;('الإعدادات'!$B$4-29),'الحضور'!$A$6:$A$2005,"&lt;="&amp;'الإعدادات'!$B$4))</f>
        <v/>
      </c>
      <c r="M122" s="19">
        <f>IF(A122&amp;""="","",IFERROR(SUMIFS('الحضور'!$A$6:$A$2005,'الحضور'!$B$6:$B$2005,A122&amp;"",'الحضور'!$D$6:$D$2005,1)/COUNTIFS('الحضور'!$B$6:$B$2005,A122&amp;"",'الحضور'!$D$6:$D$2005,1),""))</f>
        <v/>
      </c>
      <c r="N122" s="18">
        <f>IF(M122="","",'الإعدادات'!$B$4-M122)</f>
        <v/>
      </c>
      <c r="O122" s="6">
        <f>IF(OR(H122="ساري",H122="ينتهي قريبًا"),IF(M122="","لم يحضر",IF(N122&gt;='الإعدادات'!$B$6,"منقطع","نشط")),"")</f>
        <v/>
      </c>
      <c r="P122" s="21">
        <f>IF(OR(H122="منتهي",H122="ينتهي قريبًا"),G122,"")</f>
        <v/>
      </c>
      <c r="Q122" s="18">
        <f>IF(P122="","",COUNTIFS($P$6:$P$505,"&lt;"&amp;P122)+COUNTIFS($P$6:P122,P122))</f>
        <v/>
      </c>
    </row>
    <row r="123">
      <c r="A123" s="5" t="n"/>
      <c r="B123" s="5" t="n"/>
      <c r="C123" s="17" t="n"/>
      <c r="D123" s="13" t="n"/>
      <c r="E123" s="18">
        <f>IF(A123&amp;""="","",COUNTIFS('الاشتراكات'!$B$6:$B$1005,A123&amp;""))</f>
        <v/>
      </c>
      <c r="F123" s="19">
        <f>IF(A123&amp;""="","",IFERROR(SUMIFS('الاشتراكات'!$I$6:$I$1005,'الاشتراكات'!$B$6:$B$1005,A123&amp;"",'الاشتراكات'!$J$6:$J$1005,1)/COUNTIFS('الاشتراكات'!$B$6:$B$1005,A123&amp;"",'الاشتراكات'!$J$6:$J$1005,1),""))</f>
        <v/>
      </c>
      <c r="G123" s="18">
        <f>IF(F123="","",F123-'الإعدادات'!$B$4)</f>
        <v/>
      </c>
      <c r="H123" s="6">
        <f>IF(A123&amp;""="","",IF(F123="","بدون اشتراك",IF(G123&lt;0,"منتهي",IF(G123&lt;='الإعدادات'!$B$5,"ينتهي قريبًا","ساري"))))</f>
        <v/>
      </c>
      <c r="I123" s="20">
        <f>IF(A123&amp;""="","",SUMIFS('الاشتراكات'!$G$6:$G$1005,'الاشتراكات'!$B$6:$B$1005,A123&amp;""))</f>
        <v/>
      </c>
      <c r="J123" s="20">
        <f>IF(A123&amp;""="","",SUMIFS('الدفعات'!$C$6:$C$2005,'الدفعات'!$B$6:$B$2005,A123&amp;""))</f>
        <v/>
      </c>
      <c r="K123" s="20">
        <f>IF(A123&amp;""="","",ROUND(I123-J123,2))</f>
        <v/>
      </c>
      <c r="L123" s="18">
        <f>IF(A123&amp;""="","",COUNTIFS('الحضور'!$B$6:$B$2005,A123&amp;"",'الحضور'!$A$6:$A$2005,"&gt;="&amp;('الإعدادات'!$B$4-29),'الحضور'!$A$6:$A$2005,"&lt;="&amp;'الإعدادات'!$B$4))</f>
        <v/>
      </c>
      <c r="M123" s="19">
        <f>IF(A123&amp;""="","",IFERROR(SUMIFS('الحضور'!$A$6:$A$2005,'الحضور'!$B$6:$B$2005,A123&amp;"",'الحضور'!$D$6:$D$2005,1)/COUNTIFS('الحضور'!$B$6:$B$2005,A123&amp;"",'الحضور'!$D$6:$D$2005,1),""))</f>
        <v/>
      </c>
      <c r="N123" s="18">
        <f>IF(M123="","",'الإعدادات'!$B$4-M123)</f>
        <v/>
      </c>
      <c r="O123" s="6">
        <f>IF(OR(H123="ساري",H123="ينتهي قريبًا"),IF(M123="","لم يحضر",IF(N123&gt;='الإعدادات'!$B$6,"منقطع","نشط")),"")</f>
        <v/>
      </c>
      <c r="P123" s="21">
        <f>IF(OR(H123="منتهي",H123="ينتهي قريبًا"),G123,"")</f>
        <v/>
      </c>
      <c r="Q123" s="18">
        <f>IF(P123="","",COUNTIFS($P$6:$P$505,"&lt;"&amp;P123)+COUNTIFS($P$6:P123,P123))</f>
        <v/>
      </c>
    </row>
    <row r="124">
      <c r="A124" s="5" t="n"/>
      <c r="B124" s="5" t="n"/>
      <c r="C124" s="17" t="n"/>
      <c r="D124" s="13" t="n"/>
      <c r="E124" s="18">
        <f>IF(A124&amp;""="","",COUNTIFS('الاشتراكات'!$B$6:$B$1005,A124&amp;""))</f>
        <v/>
      </c>
      <c r="F124" s="19">
        <f>IF(A124&amp;""="","",IFERROR(SUMIFS('الاشتراكات'!$I$6:$I$1005,'الاشتراكات'!$B$6:$B$1005,A124&amp;"",'الاشتراكات'!$J$6:$J$1005,1)/COUNTIFS('الاشتراكات'!$B$6:$B$1005,A124&amp;"",'الاشتراكات'!$J$6:$J$1005,1),""))</f>
        <v/>
      </c>
      <c r="G124" s="18">
        <f>IF(F124="","",F124-'الإعدادات'!$B$4)</f>
        <v/>
      </c>
      <c r="H124" s="6">
        <f>IF(A124&amp;""="","",IF(F124="","بدون اشتراك",IF(G124&lt;0,"منتهي",IF(G124&lt;='الإعدادات'!$B$5,"ينتهي قريبًا","ساري"))))</f>
        <v/>
      </c>
      <c r="I124" s="20">
        <f>IF(A124&amp;""="","",SUMIFS('الاشتراكات'!$G$6:$G$1005,'الاشتراكات'!$B$6:$B$1005,A124&amp;""))</f>
        <v/>
      </c>
      <c r="J124" s="20">
        <f>IF(A124&amp;""="","",SUMIFS('الدفعات'!$C$6:$C$2005,'الدفعات'!$B$6:$B$2005,A124&amp;""))</f>
        <v/>
      </c>
      <c r="K124" s="20">
        <f>IF(A124&amp;""="","",ROUND(I124-J124,2))</f>
        <v/>
      </c>
      <c r="L124" s="18">
        <f>IF(A124&amp;""="","",COUNTIFS('الحضور'!$B$6:$B$2005,A124&amp;"",'الحضور'!$A$6:$A$2005,"&gt;="&amp;('الإعدادات'!$B$4-29),'الحضور'!$A$6:$A$2005,"&lt;="&amp;'الإعدادات'!$B$4))</f>
        <v/>
      </c>
      <c r="M124" s="19">
        <f>IF(A124&amp;""="","",IFERROR(SUMIFS('الحضور'!$A$6:$A$2005,'الحضور'!$B$6:$B$2005,A124&amp;"",'الحضور'!$D$6:$D$2005,1)/COUNTIFS('الحضور'!$B$6:$B$2005,A124&amp;"",'الحضور'!$D$6:$D$2005,1),""))</f>
        <v/>
      </c>
      <c r="N124" s="18">
        <f>IF(M124="","",'الإعدادات'!$B$4-M124)</f>
        <v/>
      </c>
      <c r="O124" s="6">
        <f>IF(OR(H124="ساري",H124="ينتهي قريبًا"),IF(M124="","لم يحضر",IF(N124&gt;='الإعدادات'!$B$6,"منقطع","نشط")),"")</f>
        <v/>
      </c>
      <c r="P124" s="21">
        <f>IF(OR(H124="منتهي",H124="ينتهي قريبًا"),G124,"")</f>
        <v/>
      </c>
      <c r="Q124" s="18">
        <f>IF(P124="","",COUNTIFS($P$6:$P$505,"&lt;"&amp;P124)+COUNTIFS($P$6:P124,P124))</f>
        <v/>
      </c>
    </row>
    <row r="125">
      <c r="A125" s="5" t="n"/>
      <c r="B125" s="5" t="n"/>
      <c r="C125" s="17" t="n"/>
      <c r="D125" s="13" t="n"/>
      <c r="E125" s="18">
        <f>IF(A125&amp;""="","",COUNTIFS('الاشتراكات'!$B$6:$B$1005,A125&amp;""))</f>
        <v/>
      </c>
      <c r="F125" s="19">
        <f>IF(A125&amp;""="","",IFERROR(SUMIFS('الاشتراكات'!$I$6:$I$1005,'الاشتراكات'!$B$6:$B$1005,A125&amp;"",'الاشتراكات'!$J$6:$J$1005,1)/COUNTIFS('الاشتراكات'!$B$6:$B$1005,A125&amp;"",'الاشتراكات'!$J$6:$J$1005,1),""))</f>
        <v/>
      </c>
      <c r="G125" s="18">
        <f>IF(F125="","",F125-'الإعدادات'!$B$4)</f>
        <v/>
      </c>
      <c r="H125" s="6">
        <f>IF(A125&amp;""="","",IF(F125="","بدون اشتراك",IF(G125&lt;0,"منتهي",IF(G125&lt;='الإعدادات'!$B$5,"ينتهي قريبًا","ساري"))))</f>
        <v/>
      </c>
      <c r="I125" s="20">
        <f>IF(A125&amp;""="","",SUMIFS('الاشتراكات'!$G$6:$G$1005,'الاشتراكات'!$B$6:$B$1005,A125&amp;""))</f>
        <v/>
      </c>
      <c r="J125" s="20">
        <f>IF(A125&amp;""="","",SUMIFS('الدفعات'!$C$6:$C$2005,'الدفعات'!$B$6:$B$2005,A125&amp;""))</f>
        <v/>
      </c>
      <c r="K125" s="20">
        <f>IF(A125&amp;""="","",ROUND(I125-J125,2))</f>
        <v/>
      </c>
      <c r="L125" s="18">
        <f>IF(A125&amp;""="","",COUNTIFS('الحضور'!$B$6:$B$2005,A125&amp;"",'الحضور'!$A$6:$A$2005,"&gt;="&amp;('الإعدادات'!$B$4-29),'الحضور'!$A$6:$A$2005,"&lt;="&amp;'الإعدادات'!$B$4))</f>
        <v/>
      </c>
      <c r="M125" s="19">
        <f>IF(A125&amp;""="","",IFERROR(SUMIFS('الحضور'!$A$6:$A$2005,'الحضور'!$B$6:$B$2005,A125&amp;"",'الحضور'!$D$6:$D$2005,1)/COUNTIFS('الحضور'!$B$6:$B$2005,A125&amp;"",'الحضور'!$D$6:$D$2005,1),""))</f>
        <v/>
      </c>
      <c r="N125" s="18">
        <f>IF(M125="","",'الإعدادات'!$B$4-M125)</f>
        <v/>
      </c>
      <c r="O125" s="6">
        <f>IF(OR(H125="ساري",H125="ينتهي قريبًا"),IF(M125="","لم يحضر",IF(N125&gt;='الإعدادات'!$B$6,"منقطع","نشط")),"")</f>
        <v/>
      </c>
      <c r="P125" s="21">
        <f>IF(OR(H125="منتهي",H125="ينتهي قريبًا"),G125,"")</f>
        <v/>
      </c>
      <c r="Q125" s="18">
        <f>IF(P125="","",COUNTIFS($P$6:$P$505,"&lt;"&amp;P125)+COUNTIFS($P$6:P125,P125))</f>
        <v/>
      </c>
    </row>
    <row r="126">
      <c r="A126" s="5" t="n"/>
      <c r="B126" s="5" t="n"/>
      <c r="C126" s="17" t="n"/>
      <c r="D126" s="13" t="n"/>
      <c r="E126" s="18">
        <f>IF(A126&amp;""="","",COUNTIFS('الاشتراكات'!$B$6:$B$1005,A126&amp;""))</f>
        <v/>
      </c>
      <c r="F126" s="19">
        <f>IF(A126&amp;""="","",IFERROR(SUMIFS('الاشتراكات'!$I$6:$I$1005,'الاشتراكات'!$B$6:$B$1005,A126&amp;"",'الاشتراكات'!$J$6:$J$1005,1)/COUNTIFS('الاشتراكات'!$B$6:$B$1005,A126&amp;"",'الاشتراكات'!$J$6:$J$1005,1),""))</f>
        <v/>
      </c>
      <c r="G126" s="18">
        <f>IF(F126="","",F126-'الإعدادات'!$B$4)</f>
        <v/>
      </c>
      <c r="H126" s="6">
        <f>IF(A126&amp;""="","",IF(F126="","بدون اشتراك",IF(G126&lt;0,"منتهي",IF(G126&lt;='الإعدادات'!$B$5,"ينتهي قريبًا","ساري"))))</f>
        <v/>
      </c>
      <c r="I126" s="20">
        <f>IF(A126&amp;""="","",SUMIFS('الاشتراكات'!$G$6:$G$1005,'الاشتراكات'!$B$6:$B$1005,A126&amp;""))</f>
        <v/>
      </c>
      <c r="J126" s="20">
        <f>IF(A126&amp;""="","",SUMIFS('الدفعات'!$C$6:$C$2005,'الدفعات'!$B$6:$B$2005,A126&amp;""))</f>
        <v/>
      </c>
      <c r="K126" s="20">
        <f>IF(A126&amp;""="","",ROUND(I126-J126,2))</f>
        <v/>
      </c>
      <c r="L126" s="18">
        <f>IF(A126&amp;""="","",COUNTIFS('الحضور'!$B$6:$B$2005,A126&amp;"",'الحضور'!$A$6:$A$2005,"&gt;="&amp;('الإعدادات'!$B$4-29),'الحضور'!$A$6:$A$2005,"&lt;="&amp;'الإعدادات'!$B$4))</f>
        <v/>
      </c>
      <c r="M126" s="19">
        <f>IF(A126&amp;""="","",IFERROR(SUMIFS('الحضور'!$A$6:$A$2005,'الحضور'!$B$6:$B$2005,A126&amp;"",'الحضور'!$D$6:$D$2005,1)/COUNTIFS('الحضور'!$B$6:$B$2005,A126&amp;"",'الحضور'!$D$6:$D$2005,1),""))</f>
        <v/>
      </c>
      <c r="N126" s="18">
        <f>IF(M126="","",'الإعدادات'!$B$4-M126)</f>
        <v/>
      </c>
      <c r="O126" s="6">
        <f>IF(OR(H126="ساري",H126="ينتهي قريبًا"),IF(M126="","لم يحضر",IF(N126&gt;='الإعدادات'!$B$6,"منقطع","نشط")),"")</f>
        <v/>
      </c>
      <c r="P126" s="21">
        <f>IF(OR(H126="منتهي",H126="ينتهي قريبًا"),G126,"")</f>
        <v/>
      </c>
      <c r="Q126" s="18">
        <f>IF(P126="","",COUNTIFS($P$6:$P$505,"&lt;"&amp;P126)+COUNTIFS($P$6:P126,P126))</f>
        <v/>
      </c>
    </row>
    <row r="127">
      <c r="A127" s="5" t="n"/>
      <c r="B127" s="5" t="n"/>
      <c r="C127" s="17" t="n"/>
      <c r="D127" s="13" t="n"/>
      <c r="E127" s="18">
        <f>IF(A127&amp;""="","",COUNTIFS('الاشتراكات'!$B$6:$B$1005,A127&amp;""))</f>
        <v/>
      </c>
      <c r="F127" s="19">
        <f>IF(A127&amp;""="","",IFERROR(SUMIFS('الاشتراكات'!$I$6:$I$1005,'الاشتراكات'!$B$6:$B$1005,A127&amp;"",'الاشتراكات'!$J$6:$J$1005,1)/COUNTIFS('الاشتراكات'!$B$6:$B$1005,A127&amp;"",'الاشتراكات'!$J$6:$J$1005,1),""))</f>
        <v/>
      </c>
      <c r="G127" s="18">
        <f>IF(F127="","",F127-'الإعدادات'!$B$4)</f>
        <v/>
      </c>
      <c r="H127" s="6">
        <f>IF(A127&amp;""="","",IF(F127="","بدون اشتراك",IF(G127&lt;0,"منتهي",IF(G127&lt;='الإعدادات'!$B$5,"ينتهي قريبًا","ساري"))))</f>
        <v/>
      </c>
      <c r="I127" s="20">
        <f>IF(A127&amp;""="","",SUMIFS('الاشتراكات'!$G$6:$G$1005,'الاشتراكات'!$B$6:$B$1005,A127&amp;""))</f>
        <v/>
      </c>
      <c r="J127" s="20">
        <f>IF(A127&amp;""="","",SUMIFS('الدفعات'!$C$6:$C$2005,'الدفعات'!$B$6:$B$2005,A127&amp;""))</f>
        <v/>
      </c>
      <c r="K127" s="20">
        <f>IF(A127&amp;""="","",ROUND(I127-J127,2))</f>
        <v/>
      </c>
      <c r="L127" s="18">
        <f>IF(A127&amp;""="","",COUNTIFS('الحضور'!$B$6:$B$2005,A127&amp;"",'الحضور'!$A$6:$A$2005,"&gt;="&amp;('الإعدادات'!$B$4-29),'الحضور'!$A$6:$A$2005,"&lt;="&amp;'الإعدادات'!$B$4))</f>
        <v/>
      </c>
      <c r="M127" s="19">
        <f>IF(A127&amp;""="","",IFERROR(SUMIFS('الحضور'!$A$6:$A$2005,'الحضور'!$B$6:$B$2005,A127&amp;"",'الحضور'!$D$6:$D$2005,1)/COUNTIFS('الحضور'!$B$6:$B$2005,A127&amp;"",'الحضور'!$D$6:$D$2005,1),""))</f>
        <v/>
      </c>
      <c r="N127" s="18">
        <f>IF(M127="","",'الإعدادات'!$B$4-M127)</f>
        <v/>
      </c>
      <c r="O127" s="6">
        <f>IF(OR(H127="ساري",H127="ينتهي قريبًا"),IF(M127="","لم يحضر",IF(N127&gt;='الإعدادات'!$B$6,"منقطع","نشط")),"")</f>
        <v/>
      </c>
      <c r="P127" s="21">
        <f>IF(OR(H127="منتهي",H127="ينتهي قريبًا"),G127,"")</f>
        <v/>
      </c>
      <c r="Q127" s="18">
        <f>IF(P127="","",COUNTIFS($P$6:$P$505,"&lt;"&amp;P127)+COUNTIFS($P$6:P127,P127))</f>
        <v/>
      </c>
    </row>
    <row r="128">
      <c r="A128" s="5" t="n"/>
      <c r="B128" s="5" t="n"/>
      <c r="C128" s="17" t="n"/>
      <c r="D128" s="13" t="n"/>
      <c r="E128" s="18">
        <f>IF(A128&amp;""="","",COUNTIFS('الاشتراكات'!$B$6:$B$1005,A128&amp;""))</f>
        <v/>
      </c>
      <c r="F128" s="19">
        <f>IF(A128&amp;""="","",IFERROR(SUMIFS('الاشتراكات'!$I$6:$I$1005,'الاشتراكات'!$B$6:$B$1005,A128&amp;"",'الاشتراكات'!$J$6:$J$1005,1)/COUNTIFS('الاشتراكات'!$B$6:$B$1005,A128&amp;"",'الاشتراكات'!$J$6:$J$1005,1),""))</f>
        <v/>
      </c>
      <c r="G128" s="18">
        <f>IF(F128="","",F128-'الإعدادات'!$B$4)</f>
        <v/>
      </c>
      <c r="H128" s="6">
        <f>IF(A128&amp;""="","",IF(F128="","بدون اشتراك",IF(G128&lt;0,"منتهي",IF(G128&lt;='الإعدادات'!$B$5,"ينتهي قريبًا","ساري"))))</f>
        <v/>
      </c>
      <c r="I128" s="20">
        <f>IF(A128&amp;""="","",SUMIFS('الاشتراكات'!$G$6:$G$1005,'الاشتراكات'!$B$6:$B$1005,A128&amp;""))</f>
        <v/>
      </c>
      <c r="J128" s="20">
        <f>IF(A128&amp;""="","",SUMIFS('الدفعات'!$C$6:$C$2005,'الدفعات'!$B$6:$B$2005,A128&amp;""))</f>
        <v/>
      </c>
      <c r="K128" s="20">
        <f>IF(A128&amp;""="","",ROUND(I128-J128,2))</f>
        <v/>
      </c>
      <c r="L128" s="18">
        <f>IF(A128&amp;""="","",COUNTIFS('الحضور'!$B$6:$B$2005,A128&amp;"",'الحضور'!$A$6:$A$2005,"&gt;="&amp;('الإعدادات'!$B$4-29),'الحضور'!$A$6:$A$2005,"&lt;="&amp;'الإعدادات'!$B$4))</f>
        <v/>
      </c>
      <c r="M128" s="19">
        <f>IF(A128&amp;""="","",IFERROR(SUMIFS('الحضور'!$A$6:$A$2005,'الحضور'!$B$6:$B$2005,A128&amp;"",'الحضور'!$D$6:$D$2005,1)/COUNTIFS('الحضور'!$B$6:$B$2005,A128&amp;"",'الحضور'!$D$6:$D$2005,1),""))</f>
        <v/>
      </c>
      <c r="N128" s="18">
        <f>IF(M128="","",'الإعدادات'!$B$4-M128)</f>
        <v/>
      </c>
      <c r="O128" s="6">
        <f>IF(OR(H128="ساري",H128="ينتهي قريبًا"),IF(M128="","لم يحضر",IF(N128&gt;='الإعدادات'!$B$6,"منقطع","نشط")),"")</f>
        <v/>
      </c>
      <c r="P128" s="21">
        <f>IF(OR(H128="منتهي",H128="ينتهي قريبًا"),G128,"")</f>
        <v/>
      </c>
      <c r="Q128" s="18">
        <f>IF(P128="","",COUNTIFS($P$6:$P$505,"&lt;"&amp;P128)+COUNTIFS($P$6:P128,P128))</f>
        <v/>
      </c>
    </row>
    <row r="129">
      <c r="A129" s="5" t="n"/>
      <c r="B129" s="5" t="n"/>
      <c r="C129" s="17" t="n"/>
      <c r="D129" s="13" t="n"/>
      <c r="E129" s="18">
        <f>IF(A129&amp;""="","",COUNTIFS('الاشتراكات'!$B$6:$B$1005,A129&amp;""))</f>
        <v/>
      </c>
      <c r="F129" s="19">
        <f>IF(A129&amp;""="","",IFERROR(SUMIFS('الاشتراكات'!$I$6:$I$1005,'الاشتراكات'!$B$6:$B$1005,A129&amp;"",'الاشتراكات'!$J$6:$J$1005,1)/COUNTIFS('الاشتراكات'!$B$6:$B$1005,A129&amp;"",'الاشتراكات'!$J$6:$J$1005,1),""))</f>
        <v/>
      </c>
      <c r="G129" s="18">
        <f>IF(F129="","",F129-'الإعدادات'!$B$4)</f>
        <v/>
      </c>
      <c r="H129" s="6">
        <f>IF(A129&amp;""="","",IF(F129="","بدون اشتراك",IF(G129&lt;0,"منتهي",IF(G129&lt;='الإعدادات'!$B$5,"ينتهي قريبًا","ساري"))))</f>
        <v/>
      </c>
      <c r="I129" s="20">
        <f>IF(A129&amp;""="","",SUMIFS('الاشتراكات'!$G$6:$G$1005,'الاشتراكات'!$B$6:$B$1005,A129&amp;""))</f>
        <v/>
      </c>
      <c r="J129" s="20">
        <f>IF(A129&amp;""="","",SUMIFS('الدفعات'!$C$6:$C$2005,'الدفعات'!$B$6:$B$2005,A129&amp;""))</f>
        <v/>
      </c>
      <c r="K129" s="20">
        <f>IF(A129&amp;""="","",ROUND(I129-J129,2))</f>
        <v/>
      </c>
      <c r="L129" s="18">
        <f>IF(A129&amp;""="","",COUNTIFS('الحضور'!$B$6:$B$2005,A129&amp;"",'الحضور'!$A$6:$A$2005,"&gt;="&amp;('الإعدادات'!$B$4-29),'الحضور'!$A$6:$A$2005,"&lt;="&amp;'الإعدادات'!$B$4))</f>
        <v/>
      </c>
      <c r="M129" s="19">
        <f>IF(A129&amp;""="","",IFERROR(SUMIFS('الحضور'!$A$6:$A$2005,'الحضور'!$B$6:$B$2005,A129&amp;"",'الحضور'!$D$6:$D$2005,1)/COUNTIFS('الحضور'!$B$6:$B$2005,A129&amp;"",'الحضور'!$D$6:$D$2005,1),""))</f>
        <v/>
      </c>
      <c r="N129" s="18">
        <f>IF(M129="","",'الإعدادات'!$B$4-M129)</f>
        <v/>
      </c>
      <c r="O129" s="6">
        <f>IF(OR(H129="ساري",H129="ينتهي قريبًا"),IF(M129="","لم يحضر",IF(N129&gt;='الإعدادات'!$B$6,"منقطع","نشط")),"")</f>
        <v/>
      </c>
      <c r="P129" s="21">
        <f>IF(OR(H129="منتهي",H129="ينتهي قريبًا"),G129,"")</f>
        <v/>
      </c>
      <c r="Q129" s="18">
        <f>IF(P129="","",COUNTIFS($P$6:$P$505,"&lt;"&amp;P129)+COUNTIFS($P$6:P129,P129))</f>
        <v/>
      </c>
    </row>
    <row r="130">
      <c r="A130" s="5" t="n"/>
      <c r="B130" s="5" t="n"/>
      <c r="C130" s="17" t="n"/>
      <c r="D130" s="13" t="n"/>
      <c r="E130" s="18">
        <f>IF(A130&amp;""="","",COUNTIFS('الاشتراكات'!$B$6:$B$1005,A130&amp;""))</f>
        <v/>
      </c>
      <c r="F130" s="19">
        <f>IF(A130&amp;""="","",IFERROR(SUMIFS('الاشتراكات'!$I$6:$I$1005,'الاشتراكات'!$B$6:$B$1005,A130&amp;"",'الاشتراكات'!$J$6:$J$1005,1)/COUNTIFS('الاشتراكات'!$B$6:$B$1005,A130&amp;"",'الاشتراكات'!$J$6:$J$1005,1),""))</f>
        <v/>
      </c>
      <c r="G130" s="18">
        <f>IF(F130="","",F130-'الإعدادات'!$B$4)</f>
        <v/>
      </c>
      <c r="H130" s="6">
        <f>IF(A130&amp;""="","",IF(F130="","بدون اشتراك",IF(G130&lt;0,"منتهي",IF(G130&lt;='الإعدادات'!$B$5,"ينتهي قريبًا","ساري"))))</f>
        <v/>
      </c>
      <c r="I130" s="20">
        <f>IF(A130&amp;""="","",SUMIFS('الاشتراكات'!$G$6:$G$1005,'الاشتراكات'!$B$6:$B$1005,A130&amp;""))</f>
        <v/>
      </c>
      <c r="J130" s="20">
        <f>IF(A130&amp;""="","",SUMIFS('الدفعات'!$C$6:$C$2005,'الدفعات'!$B$6:$B$2005,A130&amp;""))</f>
        <v/>
      </c>
      <c r="K130" s="20">
        <f>IF(A130&amp;""="","",ROUND(I130-J130,2))</f>
        <v/>
      </c>
      <c r="L130" s="18">
        <f>IF(A130&amp;""="","",COUNTIFS('الحضور'!$B$6:$B$2005,A130&amp;"",'الحضور'!$A$6:$A$2005,"&gt;="&amp;('الإعدادات'!$B$4-29),'الحضور'!$A$6:$A$2005,"&lt;="&amp;'الإعدادات'!$B$4))</f>
        <v/>
      </c>
      <c r="M130" s="19">
        <f>IF(A130&amp;""="","",IFERROR(SUMIFS('الحضور'!$A$6:$A$2005,'الحضور'!$B$6:$B$2005,A130&amp;"",'الحضور'!$D$6:$D$2005,1)/COUNTIFS('الحضور'!$B$6:$B$2005,A130&amp;"",'الحضور'!$D$6:$D$2005,1),""))</f>
        <v/>
      </c>
      <c r="N130" s="18">
        <f>IF(M130="","",'الإعدادات'!$B$4-M130)</f>
        <v/>
      </c>
      <c r="O130" s="6">
        <f>IF(OR(H130="ساري",H130="ينتهي قريبًا"),IF(M130="","لم يحضر",IF(N130&gt;='الإعدادات'!$B$6,"منقطع","نشط")),"")</f>
        <v/>
      </c>
      <c r="P130" s="21">
        <f>IF(OR(H130="منتهي",H130="ينتهي قريبًا"),G130,"")</f>
        <v/>
      </c>
      <c r="Q130" s="18">
        <f>IF(P130="","",COUNTIFS($P$6:$P$505,"&lt;"&amp;P130)+COUNTIFS($P$6:P130,P130))</f>
        <v/>
      </c>
    </row>
    <row r="131">
      <c r="A131" s="5" t="n"/>
      <c r="B131" s="5" t="n"/>
      <c r="C131" s="17" t="n"/>
      <c r="D131" s="13" t="n"/>
      <c r="E131" s="18">
        <f>IF(A131&amp;""="","",COUNTIFS('الاشتراكات'!$B$6:$B$1005,A131&amp;""))</f>
        <v/>
      </c>
      <c r="F131" s="19">
        <f>IF(A131&amp;""="","",IFERROR(SUMIFS('الاشتراكات'!$I$6:$I$1005,'الاشتراكات'!$B$6:$B$1005,A131&amp;"",'الاشتراكات'!$J$6:$J$1005,1)/COUNTIFS('الاشتراكات'!$B$6:$B$1005,A131&amp;"",'الاشتراكات'!$J$6:$J$1005,1),""))</f>
        <v/>
      </c>
      <c r="G131" s="18">
        <f>IF(F131="","",F131-'الإعدادات'!$B$4)</f>
        <v/>
      </c>
      <c r="H131" s="6">
        <f>IF(A131&amp;""="","",IF(F131="","بدون اشتراك",IF(G131&lt;0,"منتهي",IF(G131&lt;='الإعدادات'!$B$5,"ينتهي قريبًا","ساري"))))</f>
        <v/>
      </c>
      <c r="I131" s="20">
        <f>IF(A131&amp;""="","",SUMIFS('الاشتراكات'!$G$6:$G$1005,'الاشتراكات'!$B$6:$B$1005,A131&amp;""))</f>
        <v/>
      </c>
      <c r="J131" s="20">
        <f>IF(A131&amp;""="","",SUMIFS('الدفعات'!$C$6:$C$2005,'الدفعات'!$B$6:$B$2005,A131&amp;""))</f>
        <v/>
      </c>
      <c r="K131" s="20">
        <f>IF(A131&amp;""="","",ROUND(I131-J131,2))</f>
        <v/>
      </c>
      <c r="L131" s="18">
        <f>IF(A131&amp;""="","",COUNTIFS('الحضور'!$B$6:$B$2005,A131&amp;"",'الحضور'!$A$6:$A$2005,"&gt;="&amp;('الإعدادات'!$B$4-29),'الحضور'!$A$6:$A$2005,"&lt;="&amp;'الإعدادات'!$B$4))</f>
        <v/>
      </c>
      <c r="M131" s="19">
        <f>IF(A131&amp;""="","",IFERROR(SUMIFS('الحضور'!$A$6:$A$2005,'الحضور'!$B$6:$B$2005,A131&amp;"",'الحضور'!$D$6:$D$2005,1)/COUNTIFS('الحضور'!$B$6:$B$2005,A131&amp;"",'الحضور'!$D$6:$D$2005,1),""))</f>
        <v/>
      </c>
      <c r="N131" s="18">
        <f>IF(M131="","",'الإعدادات'!$B$4-M131)</f>
        <v/>
      </c>
      <c r="O131" s="6">
        <f>IF(OR(H131="ساري",H131="ينتهي قريبًا"),IF(M131="","لم يحضر",IF(N131&gt;='الإعدادات'!$B$6,"منقطع","نشط")),"")</f>
        <v/>
      </c>
      <c r="P131" s="21">
        <f>IF(OR(H131="منتهي",H131="ينتهي قريبًا"),G131,"")</f>
        <v/>
      </c>
      <c r="Q131" s="18">
        <f>IF(P131="","",COUNTIFS($P$6:$P$505,"&lt;"&amp;P131)+COUNTIFS($P$6:P131,P131))</f>
        <v/>
      </c>
    </row>
    <row r="132">
      <c r="A132" s="5" t="n"/>
      <c r="B132" s="5" t="n"/>
      <c r="C132" s="17" t="n"/>
      <c r="D132" s="13" t="n"/>
      <c r="E132" s="18">
        <f>IF(A132&amp;""="","",COUNTIFS('الاشتراكات'!$B$6:$B$1005,A132&amp;""))</f>
        <v/>
      </c>
      <c r="F132" s="19">
        <f>IF(A132&amp;""="","",IFERROR(SUMIFS('الاشتراكات'!$I$6:$I$1005,'الاشتراكات'!$B$6:$B$1005,A132&amp;"",'الاشتراكات'!$J$6:$J$1005,1)/COUNTIFS('الاشتراكات'!$B$6:$B$1005,A132&amp;"",'الاشتراكات'!$J$6:$J$1005,1),""))</f>
        <v/>
      </c>
      <c r="G132" s="18">
        <f>IF(F132="","",F132-'الإعدادات'!$B$4)</f>
        <v/>
      </c>
      <c r="H132" s="6">
        <f>IF(A132&amp;""="","",IF(F132="","بدون اشتراك",IF(G132&lt;0,"منتهي",IF(G132&lt;='الإعدادات'!$B$5,"ينتهي قريبًا","ساري"))))</f>
        <v/>
      </c>
      <c r="I132" s="20">
        <f>IF(A132&amp;""="","",SUMIFS('الاشتراكات'!$G$6:$G$1005,'الاشتراكات'!$B$6:$B$1005,A132&amp;""))</f>
        <v/>
      </c>
      <c r="J132" s="20">
        <f>IF(A132&amp;""="","",SUMIFS('الدفعات'!$C$6:$C$2005,'الدفعات'!$B$6:$B$2005,A132&amp;""))</f>
        <v/>
      </c>
      <c r="K132" s="20">
        <f>IF(A132&amp;""="","",ROUND(I132-J132,2))</f>
        <v/>
      </c>
      <c r="L132" s="18">
        <f>IF(A132&amp;""="","",COUNTIFS('الحضور'!$B$6:$B$2005,A132&amp;"",'الحضور'!$A$6:$A$2005,"&gt;="&amp;('الإعدادات'!$B$4-29),'الحضور'!$A$6:$A$2005,"&lt;="&amp;'الإعدادات'!$B$4))</f>
        <v/>
      </c>
      <c r="M132" s="19">
        <f>IF(A132&amp;""="","",IFERROR(SUMIFS('الحضور'!$A$6:$A$2005,'الحضور'!$B$6:$B$2005,A132&amp;"",'الحضور'!$D$6:$D$2005,1)/COUNTIFS('الحضور'!$B$6:$B$2005,A132&amp;"",'الحضور'!$D$6:$D$2005,1),""))</f>
        <v/>
      </c>
      <c r="N132" s="18">
        <f>IF(M132="","",'الإعدادات'!$B$4-M132)</f>
        <v/>
      </c>
      <c r="O132" s="6">
        <f>IF(OR(H132="ساري",H132="ينتهي قريبًا"),IF(M132="","لم يحضر",IF(N132&gt;='الإعدادات'!$B$6,"منقطع","نشط")),"")</f>
        <v/>
      </c>
      <c r="P132" s="21">
        <f>IF(OR(H132="منتهي",H132="ينتهي قريبًا"),G132,"")</f>
        <v/>
      </c>
      <c r="Q132" s="18">
        <f>IF(P132="","",COUNTIFS($P$6:$P$505,"&lt;"&amp;P132)+COUNTIFS($P$6:P132,P132))</f>
        <v/>
      </c>
    </row>
    <row r="133">
      <c r="A133" s="5" t="n"/>
      <c r="B133" s="5" t="n"/>
      <c r="C133" s="17" t="n"/>
      <c r="D133" s="13" t="n"/>
      <c r="E133" s="18">
        <f>IF(A133&amp;""="","",COUNTIFS('الاشتراكات'!$B$6:$B$1005,A133&amp;""))</f>
        <v/>
      </c>
      <c r="F133" s="19">
        <f>IF(A133&amp;""="","",IFERROR(SUMIFS('الاشتراكات'!$I$6:$I$1005,'الاشتراكات'!$B$6:$B$1005,A133&amp;"",'الاشتراكات'!$J$6:$J$1005,1)/COUNTIFS('الاشتراكات'!$B$6:$B$1005,A133&amp;"",'الاشتراكات'!$J$6:$J$1005,1),""))</f>
        <v/>
      </c>
      <c r="G133" s="18">
        <f>IF(F133="","",F133-'الإعدادات'!$B$4)</f>
        <v/>
      </c>
      <c r="H133" s="6">
        <f>IF(A133&amp;""="","",IF(F133="","بدون اشتراك",IF(G133&lt;0,"منتهي",IF(G133&lt;='الإعدادات'!$B$5,"ينتهي قريبًا","ساري"))))</f>
        <v/>
      </c>
      <c r="I133" s="20">
        <f>IF(A133&amp;""="","",SUMIFS('الاشتراكات'!$G$6:$G$1005,'الاشتراكات'!$B$6:$B$1005,A133&amp;""))</f>
        <v/>
      </c>
      <c r="J133" s="20">
        <f>IF(A133&amp;""="","",SUMIFS('الدفعات'!$C$6:$C$2005,'الدفعات'!$B$6:$B$2005,A133&amp;""))</f>
        <v/>
      </c>
      <c r="K133" s="20">
        <f>IF(A133&amp;""="","",ROUND(I133-J133,2))</f>
        <v/>
      </c>
      <c r="L133" s="18">
        <f>IF(A133&amp;""="","",COUNTIFS('الحضور'!$B$6:$B$2005,A133&amp;"",'الحضور'!$A$6:$A$2005,"&gt;="&amp;('الإعدادات'!$B$4-29),'الحضور'!$A$6:$A$2005,"&lt;="&amp;'الإعدادات'!$B$4))</f>
        <v/>
      </c>
      <c r="M133" s="19">
        <f>IF(A133&amp;""="","",IFERROR(SUMIFS('الحضور'!$A$6:$A$2005,'الحضور'!$B$6:$B$2005,A133&amp;"",'الحضور'!$D$6:$D$2005,1)/COUNTIFS('الحضور'!$B$6:$B$2005,A133&amp;"",'الحضور'!$D$6:$D$2005,1),""))</f>
        <v/>
      </c>
      <c r="N133" s="18">
        <f>IF(M133="","",'الإعدادات'!$B$4-M133)</f>
        <v/>
      </c>
      <c r="O133" s="6">
        <f>IF(OR(H133="ساري",H133="ينتهي قريبًا"),IF(M133="","لم يحضر",IF(N133&gt;='الإعدادات'!$B$6,"منقطع","نشط")),"")</f>
        <v/>
      </c>
      <c r="P133" s="21">
        <f>IF(OR(H133="منتهي",H133="ينتهي قريبًا"),G133,"")</f>
        <v/>
      </c>
      <c r="Q133" s="18">
        <f>IF(P133="","",COUNTIFS($P$6:$P$505,"&lt;"&amp;P133)+COUNTIFS($P$6:P133,P133))</f>
        <v/>
      </c>
    </row>
    <row r="134">
      <c r="A134" s="5" t="n"/>
      <c r="B134" s="5" t="n"/>
      <c r="C134" s="17" t="n"/>
      <c r="D134" s="13" t="n"/>
      <c r="E134" s="18">
        <f>IF(A134&amp;""="","",COUNTIFS('الاشتراكات'!$B$6:$B$1005,A134&amp;""))</f>
        <v/>
      </c>
      <c r="F134" s="19">
        <f>IF(A134&amp;""="","",IFERROR(SUMIFS('الاشتراكات'!$I$6:$I$1005,'الاشتراكات'!$B$6:$B$1005,A134&amp;"",'الاشتراكات'!$J$6:$J$1005,1)/COUNTIFS('الاشتراكات'!$B$6:$B$1005,A134&amp;"",'الاشتراكات'!$J$6:$J$1005,1),""))</f>
        <v/>
      </c>
      <c r="G134" s="18">
        <f>IF(F134="","",F134-'الإعدادات'!$B$4)</f>
        <v/>
      </c>
      <c r="H134" s="6">
        <f>IF(A134&amp;""="","",IF(F134="","بدون اشتراك",IF(G134&lt;0,"منتهي",IF(G134&lt;='الإعدادات'!$B$5,"ينتهي قريبًا","ساري"))))</f>
        <v/>
      </c>
      <c r="I134" s="20">
        <f>IF(A134&amp;""="","",SUMIFS('الاشتراكات'!$G$6:$G$1005,'الاشتراكات'!$B$6:$B$1005,A134&amp;""))</f>
        <v/>
      </c>
      <c r="J134" s="20">
        <f>IF(A134&amp;""="","",SUMIFS('الدفعات'!$C$6:$C$2005,'الدفعات'!$B$6:$B$2005,A134&amp;""))</f>
        <v/>
      </c>
      <c r="K134" s="20">
        <f>IF(A134&amp;""="","",ROUND(I134-J134,2))</f>
        <v/>
      </c>
      <c r="L134" s="18">
        <f>IF(A134&amp;""="","",COUNTIFS('الحضور'!$B$6:$B$2005,A134&amp;"",'الحضور'!$A$6:$A$2005,"&gt;="&amp;('الإعدادات'!$B$4-29),'الحضور'!$A$6:$A$2005,"&lt;="&amp;'الإعدادات'!$B$4))</f>
        <v/>
      </c>
      <c r="M134" s="19">
        <f>IF(A134&amp;""="","",IFERROR(SUMIFS('الحضور'!$A$6:$A$2005,'الحضور'!$B$6:$B$2005,A134&amp;"",'الحضور'!$D$6:$D$2005,1)/COUNTIFS('الحضور'!$B$6:$B$2005,A134&amp;"",'الحضور'!$D$6:$D$2005,1),""))</f>
        <v/>
      </c>
      <c r="N134" s="18">
        <f>IF(M134="","",'الإعدادات'!$B$4-M134)</f>
        <v/>
      </c>
      <c r="O134" s="6">
        <f>IF(OR(H134="ساري",H134="ينتهي قريبًا"),IF(M134="","لم يحضر",IF(N134&gt;='الإعدادات'!$B$6,"منقطع","نشط")),"")</f>
        <v/>
      </c>
      <c r="P134" s="21">
        <f>IF(OR(H134="منتهي",H134="ينتهي قريبًا"),G134,"")</f>
        <v/>
      </c>
      <c r="Q134" s="18">
        <f>IF(P134="","",COUNTIFS($P$6:$P$505,"&lt;"&amp;P134)+COUNTIFS($P$6:P134,P134))</f>
        <v/>
      </c>
    </row>
    <row r="135">
      <c r="A135" s="5" t="n"/>
      <c r="B135" s="5" t="n"/>
      <c r="C135" s="17" t="n"/>
      <c r="D135" s="13" t="n"/>
      <c r="E135" s="18">
        <f>IF(A135&amp;""="","",COUNTIFS('الاشتراكات'!$B$6:$B$1005,A135&amp;""))</f>
        <v/>
      </c>
      <c r="F135" s="19">
        <f>IF(A135&amp;""="","",IFERROR(SUMIFS('الاشتراكات'!$I$6:$I$1005,'الاشتراكات'!$B$6:$B$1005,A135&amp;"",'الاشتراكات'!$J$6:$J$1005,1)/COUNTIFS('الاشتراكات'!$B$6:$B$1005,A135&amp;"",'الاشتراكات'!$J$6:$J$1005,1),""))</f>
        <v/>
      </c>
      <c r="G135" s="18">
        <f>IF(F135="","",F135-'الإعدادات'!$B$4)</f>
        <v/>
      </c>
      <c r="H135" s="6">
        <f>IF(A135&amp;""="","",IF(F135="","بدون اشتراك",IF(G135&lt;0,"منتهي",IF(G135&lt;='الإعدادات'!$B$5,"ينتهي قريبًا","ساري"))))</f>
        <v/>
      </c>
      <c r="I135" s="20">
        <f>IF(A135&amp;""="","",SUMIFS('الاشتراكات'!$G$6:$G$1005,'الاشتراكات'!$B$6:$B$1005,A135&amp;""))</f>
        <v/>
      </c>
      <c r="J135" s="20">
        <f>IF(A135&amp;""="","",SUMIFS('الدفعات'!$C$6:$C$2005,'الدفعات'!$B$6:$B$2005,A135&amp;""))</f>
        <v/>
      </c>
      <c r="K135" s="20">
        <f>IF(A135&amp;""="","",ROUND(I135-J135,2))</f>
        <v/>
      </c>
      <c r="L135" s="18">
        <f>IF(A135&amp;""="","",COUNTIFS('الحضور'!$B$6:$B$2005,A135&amp;"",'الحضور'!$A$6:$A$2005,"&gt;="&amp;('الإعدادات'!$B$4-29),'الحضور'!$A$6:$A$2005,"&lt;="&amp;'الإعدادات'!$B$4))</f>
        <v/>
      </c>
      <c r="M135" s="19">
        <f>IF(A135&amp;""="","",IFERROR(SUMIFS('الحضور'!$A$6:$A$2005,'الحضور'!$B$6:$B$2005,A135&amp;"",'الحضور'!$D$6:$D$2005,1)/COUNTIFS('الحضور'!$B$6:$B$2005,A135&amp;"",'الحضور'!$D$6:$D$2005,1),""))</f>
        <v/>
      </c>
      <c r="N135" s="18">
        <f>IF(M135="","",'الإعدادات'!$B$4-M135)</f>
        <v/>
      </c>
      <c r="O135" s="6">
        <f>IF(OR(H135="ساري",H135="ينتهي قريبًا"),IF(M135="","لم يحضر",IF(N135&gt;='الإعدادات'!$B$6,"منقطع","نشط")),"")</f>
        <v/>
      </c>
      <c r="P135" s="21">
        <f>IF(OR(H135="منتهي",H135="ينتهي قريبًا"),G135,"")</f>
        <v/>
      </c>
      <c r="Q135" s="18">
        <f>IF(P135="","",COUNTIFS($P$6:$P$505,"&lt;"&amp;P135)+COUNTIFS($P$6:P135,P135))</f>
        <v/>
      </c>
    </row>
    <row r="136">
      <c r="A136" s="5" t="n"/>
      <c r="B136" s="5" t="n"/>
      <c r="C136" s="17" t="n"/>
      <c r="D136" s="13" t="n"/>
      <c r="E136" s="18">
        <f>IF(A136&amp;""="","",COUNTIFS('الاشتراكات'!$B$6:$B$1005,A136&amp;""))</f>
        <v/>
      </c>
      <c r="F136" s="19">
        <f>IF(A136&amp;""="","",IFERROR(SUMIFS('الاشتراكات'!$I$6:$I$1005,'الاشتراكات'!$B$6:$B$1005,A136&amp;"",'الاشتراكات'!$J$6:$J$1005,1)/COUNTIFS('الاشتراكات'!$B$6:$B$1005,A136&amp;"",'الاشتراكات'!$J$6:$J$1005,1),""))</f>
        <v/>
      </c>
      <c r="G136" s="18">
        <f>IF(F136="","",F136-'الإعدادات'!$B$4)</f>
        <v/>
      </c>
      <c r="H136" s="6">
        <f>IF(A136&amp;""="","",IF(F136="","بدون اشتراك",IF(G136&lt;0,"منتهي",IF(G136&lt;='الإعدادات'!$B$5,"ينتهي قريبًا","ساري"))))</f>
        <v/>
      </c>
      <c r="I136" s="20">
        <f>IF(A136&amp;""="","",SUMIFS('الاشتراكات'!$G$6:$G$1005,'الاشتراكات'!$B$6:$B$1005,A136&amp;""))</f>
        <v/>
      </c>
      <c r="J136" s="20">
        <f>IF(A136&amp;""="","",SUMIFS('الدفعات'!$C$6:$C$2005,'الدفعات'!$B$6:$B$2005,A136&amp;""))</f>
        <v/>
      </c>
      <c r="K136" s="20">
        <f>IF(A136&amp;""="","",ROUND(I136-J136,2))</f>
        <v/>
      </c>
      <c r="L136" s="18">
        <f>IF(A136&amp;""="","",COUNTIFS('الحضور'!$B$6:$B$2005,A136&amp;"",'الحضور'!$A$6:$A$2005,"&gt;="&amp;('الإعدادات'!$B$4-29),'الحضور'!$A$6:$A$2005,"&lt;="&amp;'الإعدادات'!$B$4))</f>
        <v/>
      </c>
      <c r="M136" s="19">
        <f>IF(A136&amp;""="","",IFERROR(SUMIFS('الحضور'!$A$6:$A$2005,'الحضور'!$B$6:$B$2005,A136&amp;"",'الحضور'!$D$6:$D$2005,1)/COUNTIFS('الحضور'!$B$6:$B$2005,A136&amp;"",'الحضور'!$D$6:$D$2005,1),""))</f>
        <v/>
      </c>
      <c r="N136" s="18">
        <f>IF(M136="","",'الإعدادات'!$B$4-M136)</f>
        <v/>
      </c>
      <c r="O136" s="6">
        <f>IF(OR(H136="ساري",H136="ينتهي قريبًا"),IF(M136="","لم يحضر",IF(N136&gt;='الإعدادات'!$B$6,"منقطع","نشط")),"")</f>
        <v/>
      </c>
      <c r="P136" s="21">
        <f>IF(OR(H136="منتهي",H136="ينتهي قريبًا"),G136,"")</f>
        <v/>
      </c>
      <c r="Q136" s="18">
        <f>IF(P136="","",COUNTIFS($P$6:$P$505,"&lt;"&amp;P136)+COUNTIFS($P$6:P136,P136))</f>
        <v/>
      </c>
    </row>
    <row r="137">
      <c r="A137" s="5" t="n"/>
      <c r="B137" s="5" t="n"/>
      <c r="C137" s="17" t="n"/>
      <c r="D137" s="13" t="n"/>
      <c r="E137" s="18">
        <f>IF(A137&amp;""="","",COUNTIFS('الاشتراكات'!$B$6:$B$1005,A137&amp;""))</f>
        <v/>
      </c>
      <c r="F137" s="19">
        <f>IF(A137&amp;""="","",IFERROR(SUMIFS('الاشتراكات'!$I$6:$I$1005,'الاشتراكات'!$B$6:$B$1005,A137&amp;"",'الاشتراكات'!$J$6:$J$1005,1)/COUNTIFS('الاشتراكات'!$B$6:$B$1005,A137&amp;"",'الاشتراكات'!$J$6:$J$1005,1),""))</f>
        <v/>
      </c>
      <c r="G137" s="18">
        <f>IF(F137="","",F137-'الإعدادات'!$B$4)</f>
        <v/>
      </c>
      <c r="H137" s="6">
        <f>IF(A137&amp;""="","",IF(F137="","بدون اشتراك",IF(G137&lt;0,"منتهي",IF(G137&lt;='الإعدادات'!$B$5,"ينتهي قريبًا","ساري"))))</f>
        <v/>
      </c>
      <c r="I137" s="20">
        <f>IF(A137&amp;""="","",SUMIFS('الاشتراكات'!$G$6:$G$1005,'الاشتراكات'!$B$6:$B$1005,A137&amp;""))</f>
        <v/>
      </c>
      <c r="J137" s="20">
        <f>IF(A137&amp;""="","",SUMIFS('الدفعات'!$C$6:$C$2005,'الدفعات'!$B$6:$B$2005,A137&amp;""))</f>
        <v/>
      </c>
      <c r="K137" s="20">
        <f>IF(A137&amp;""="","",ROUND(I137-J137,2))</f>
        <v/>
      </c>
      <c r="L137" s="18">
        <f>IF(A137&amp;""="","",COUNTIFS('الحضور'!$B$6:$B$2005,A137&amp;"",'الحضور'!$A$6:$A$2005,"&gt;="&amp;('الإعدادات'!$B$4-29),'الحضور'!$A$6:$A$2005,"&lt;="&amp;'الإعدادات'!$B$4))</f>
        <v/>
      </c>
      <c r="M137" s="19">
        <f>IF(A137&amp;""="","",IFERROR(SUMIFS('الحضور'!$A$6:$A$2005,'الحضور'!$B$6:$B$2005,A137&amp;"",'الحضور'!$D$6:$D$2005,1)/COUNTIFS('الحضور'!$B$6:$B$2005,A137&amp;"",'الحضور'!$D$6:$D$2005,1),""))</f>
        <v/>
      </c>
      <c r="N137" s="18">
        <f>IF(M137="","",'الإعدادات'!$B$4-M137)</f>
        <v/>
      </c>
      <c r="O137" s="6">
        <f>IF(OR(H137="ساري",H137="ينتهي قريبًا"),IF(M137="","لم يحضر",IF(N137&gt;='الإعدادات'!$B$6,"منقطع","نشط")),"")</f>
        <v/>
      </c>
      <c r="P137" s="21">
        <f>IF(OR(H137="منتهي",H137="ينتهي قريبًا"),G137,"")</f>
        <v/>
      </c>
      <c r="Q137" s="18">
        <f>IF(P137="","",COUNTIFS($P$6:$P$505,"&lt;"&amp;P137)+COUNTIFS($P$6:P137,P137))</f>
        <v/>
      </c>
    </row>
    <row r="138">
      <c r="A138" s="5" t="n"/>
      <c r="B138" s="5" t="n"/>
      <c r="C138" s="17" t="n"/>
      <c r="D138" s="13" t="n"/>
      <c r="E138" s="18">
        <f>IF(A138&amp;""="","",COUNTIFS('الاشتراكات'!$B$6:$B$1005,A138&amp;""))</f>
        <v/>
      </c>
      <c r="F138" s="19">
        <f>IF(A138&amp;""="","",IFERROR(SUMIFS('الاشتراكات'!$I$6:$I$1005,'الاشتراكات'!$B$6:$B$1005,A138&amp;"",'الاشتراكات'!$J$6:$J$1005,1)/COUNTIFS('الاشتراكات'!$B$6:$B$1005,A138&amp;"",'الاشتراكات'!$J$6:$J$1005,1),""))</f>
        <v/>
      </c>
      <c r="G138" s="18">
        <f>IF(F138="","",F138-'الإعدادات'!$B$4)</f>
        <v/>
      </c>
      <c r="H138" s="6">
        <f>IF(A138&amp;""="","",IF(F138="","بدون اشتراك",IF(G138&lt;0,"منتهي",IF(G138&lt;='الإعدادات'!$B$5,"ينتهي قريبًا","ساري"))))</f>
        <v/>
      </c>
      <c r="I138" s="20">
        <f>IF(A138&amp;""="","",SUMIFS('الاشتراكات'!$G$6:$G$1005,'الاشتراكات'!$B$6:$B$1005,A138&amp;""))</f>
        <v/>
      </c>
      <c r="J138" s="20">
        <f>IF(A138&amp;""="","",SUMIFS('الدفعات'!$C$6:$C$2005,'الدفعات'!$B$6:$B$2005,A138&amp;""))</f>
        <v/>
      </c>
      <c r="K138" s="20">
        <f>IF(A138&amp;""="","",ROUND(I138-J138,2))</f>
        <v/>
      </c>
      <c r="L138" s="18">
        <f>IF(A138&amp;""="","",COUNTIFS('الحضور'!$B$6:$B$2005,A138&amp;"",'الحضور'!$A$6:$A$2005,"&gt;="&amp;('الإعدادات'!$B$4-29),'الحضور'!$A$6:$A$2005,"&lt;="&amp;'الإعدادات'!$B$4))</f>
        <v/>
      </c>
      <c r="M138" s="19">
        <f>IF(A138&amp;""="","",IFERROR(SUMIFS('الحضور'!$A$6:$A$2005,'الحضور'!$B$6:$B$2005,A138&amp;"",'الحضور'!$D$6:$D$2005,1)/COUNTIFS('الحضور'!$B$6:$B$2005,A138&amp;"",'الحضور'!$D$6:$D$2005,1),""))</f>
        <v/>
      </c>
      <c r="N138" s="18">
        <f>IF(M138="","",'الإعدادات'!$B$4-M138)</f>
        <v/>
      </c>
      <c r="O138" s="6">
        <f>IF(OR(H138="ساري",H138="ينتهي قريبًا"),IF(M138="","لم يحضر",IF(N138&gt;='الإعدادات'!$B$6,"منقطع","نشط")),"")</f>
        <v/>
      </c>
      <c r="P138" s="21">
        <f>IF(OR(H138="منتهي",H138="ينتهي قريبًا"),G138,"")</f>
        <v/>
      </c>
      <c r="Q138" s="18">
        <f>IF(P138="","",COUNTIFS($P$6:$P$505,"&lt;"&amp;P138)+COUNTIFS($P$6:P138,P138))</f>
        <v/>
      </c>
    </row>
    <row r="139">
      <c r="A139" s="5" t="n"/>
      <c r="B139" s="5" t="n"/>
      <c r="C139" s="17" t="n"/>
      <c r="D139" s="13" t="n"/>
      <c r="E139" s="18">
        <f>IF(A139&amp;""="","",COUNTIFS('الاشتراكات'!$B$6:$B$1005,A139&amp;""))</f>
        <v/>
      </c>
      <c r="F139" s="19">
        <f>IF(A139&amp;""="","",IFERROR(SUMIFS('الاشتراكات'!$I$6:$I$1005,'الاشتراكات'!$B$6:$B$1005,A139&amp;"",'الاشتراكات'!$J$6:$J$1005,1)/COUNTIFS('الاشتراكات'!$B$6:$B$1005,A139&amp;"",'الاشتراكات'!$J$6:$J$1005,1),""))</f>
        <v/>
      </c>
      <c r="G139" s="18">
        <f>IF(F139="","",F139-'الإعدادات'!$B$4)</f>
        <v/>
      </c>
      <c r="H139" s="6">
        <f>IF(A139&amp;""="","",IF(F139="","بدون اشتراك",IF(G139&lt;0,"منتهي",IF(G139&lt;='الإعدادات'!$B$5,"ينتهي قريبًا","ساري"))))</f>
        <v/>
      </c>
      <c r="I139" s="20">
        <f>IF(A139&amp;""="","",SUMIFS('الاشتراكات'!$G$6:$G$1005,'الاشتراكات'!$B$6:$B$1005,A139&amp;""))</f>
        <v/>
      </c>
      <c r="J139" s="20">
        <f>IF(A139&amp;""="","",SUMIFS('الدفعات'!$C$6:$C$2005,'الدفعات'!$B$6:$B$2005,A139&amp;""))</f>
        <v/>
      </c>
      <c r="K139" s="20">
        <f>IF(A139&amp;""="","",ROUND(I139-J139,2))</f>
        <v/>
      </c>
      <c r="L139" s="18">
        <f>IF(A139&amp;""="","",COUNTIFS('الحضور'!$B$6:$B$2005,A139&amp;"",'الحضور'!$A$6:$A$2005,"&gt;="&amp;('الإعدادات'!$B$4-29),'الحضور'!$A$6:$A$2005,"&lt;="&amp;'الإعدادات'!$B$4))</f>
        <v/>
      </c>
      <c r="M139" s="19">
        <f>IF(A139&amp;""="","",IFERROR(SUMIFS('الحضور'!$A$6:$A$2005,'الحضور'!$B$6:$B$2005,A139&amp;"",'الحضور'!$D$6:$D$2005,1)/COUNTIFS('الحضور'!$B$6:$B$2005,A139&amp;"",'الحضور'!$D$6:$D$2005,1),""))</f>
        <v/>
      </c>
      <c r="N139" s="18">
        <f>IF(M139="","",'الإعدادات'!$B$4-M139)</f>
        <v/>
      </c>
      <c r="O139" s="6">
        <f>IF(OR(H139="ساري",H139="ينتهي قريبًا"),IF(M139="","لم يحضر",IF(N139&gt;='الإعدادات'!$B$6,"منقطع","نشط")),"")</f>
        <v/>
      </c>
      <c r="P139" s="21">
        <f>IF(OR(H139="منتهي",H139="ينتهي قريبًا"),G139,"")</f>
        <v/>
      </c>
      <c r="Q139" s="18">
        <f>IF(P139="","",COUNTIFS($P$6:$P$505,"&lt;"&amp;P139)+COUNTIFS($P$6:P139,P139))</f>
        <v/>
      </c>
    </row>
    <row r="140">
      <c r="A140" s="5" t="n"/>
      <c r="B140" s="5" t="n"/>
      <c r="C140" s="17" t="n"/>
      <c r="D140" s="13" t="n"/>
      <c r="E140" s="18">
        <f>IF(A140&amp;""="","",COUNTIFS('الاشتراكات'!$B$6:$B$1005,A140&amp;""))</f>
        <v/>
      </c>
      <c r="F140" s="19">
        <f>IF(A140&amp;""="","",IFERROR(SUMIFS('الاشتراكات'!$I$6:$I$1005,'الاشتراكات'!$B$6:$B$1005,A140&amp;"",'الاشتراكات'!$J$6:$J$1005,1)/COUNTIFS('الاشتراكات'!$B$6:$B$1005,A140&amp;"",'الاشتراكات'!$J$6:$J$1005,1),""))</f>
        <v/>
      </c>
      <c r="G140" s="18">
        <f>IF(F140="","",F140-'الإعدادات'!$B$4)</f>
        <v/>
      </c>
      <c r="H140" s="6">
        <f>IF(A140&amp;""="","",IF(F140="","بدون اشتراك",IF(G140&lt;0,"منتهي",IF(G140&lt;='الإعدادات'!$B$5,"ينتهي قريبًا","ساري"))))</f>
        <v/>
      </c>
      <c r="I140" s="20">
        <f>IF(A140&amp;""="","",SUMIFS('الاشتراكات'!$G$6:$G$1005,'الاشتراكات'!$B$6:$B$1005,A140&amp;""))</f>
        <v/>
      </c>
      <c r="J140" s="20">
        <f>IF(A140&amp;""="","",SUMIFS('الدفعات'!$C$6:$C$2005,'الدفعات'!$B$6:$B$2005,A140&amp;""))</f>
        <v/>
      </c>
      <c r="K140" s="20">
        <f>IF(A140&amp;""="","",ROUND(I140-J140,2))</f>
        <v/>
      </c>
      <c r="L140" s="18">
        <f>IF(A140&amp;""="","",COUNTIFS('الحضور'!$B$6:$B$2005,A140&amp;"",'الحضور'!$A$6:$A$2005,"&gt;="&amp;('الإعدادات'!$B$4-29),'الحضور'!$A$6:$A$2005,"&lt;="&amp;'الإعدادات'!$B$4))</f>
        <v/>
      </c>
      <c r="M140" s="19">
        <f>IF(A140&amp;""="","",IFERROR(SUMIFS('الحضور'!$A$6:$A$2005,'الحضور'!$B$6:$B$2005,A140&amp;"",'الحضور'!$D$6:$D$2005,1)/COUNTIFS('الحضور'!$B$6:$B$2005,A140&amp;"",'الحضور'!$D$6:$D$2005,1),""))</f>
        <v/>
      </c>
      <c r="N140" s="18">
        <f>IF(M140="","",'الإعدادات'!$B$4-M140)</f>
        <v/>
      </c>
      <c r="O140" s="6">
        <f>IF(OR(H140="ساري",H140="ينتهي قريبًا"),IF(M140="","لم يحضر",IF(N140&gt;='الإعدادات'!$B$6,"منقطع","نشط")),"")</f>
        <v/>
      </c>
      <c r="P140" s="21">
        <f>IF(OR(H140="منتهي",H140="ينتهي قريبًا"),G140,"")</f>
        <v/>
      </c>
      <c r="Q140" s="18">
        <f>IF(P140="","",COUNTIFS($P$6:$P$505,"&lt;"&amp;P140)+COUNTIFS($P$6:P140,P140))</f>
        <v/>
      </c>
    </row>
    <row r="141">
      <c r="A141" s="5" t="n"/>
      <c r="B141" s="5" t="n"/>
      <c r="C141" s="17" t="n"/>
      <c r="D141" s="13" t="n"/>
      <c r="E141" s="18">
        <f>IF(A141&amp;""="","",COUNTIFS('الاشتراكات'!$B$6:$B$1005,A141&amp;""))</f>
        <v/>
      </c>
      <c r="F141" s="19">
        <f>IF(A141&amp;""="","",IFERROR(SUMIFS('الاشتراكات'!$I$6:$I$1005,'الاشتراكات'!$B$6:$B$1005,A141&amp;"",'الاشتراكات'!$J$6:$J$1005,1)/COUNTIFS('الاشتراكات'!$B$6:$B$1005,A141&amp;"",'الاشتراكات'!$J$6:$J$1005,1),""))</f>
        <v/>
      </c>
      <c r="G141" s="18">
        <f>IF(F141="","",F141-'الإعدادات'!$B$4)</f>
        <v/>
      </c>
      <c r="H141" s="6">
        <f>IF(A141&amp;""="","",IF(F141="","بدون اشتراك",IF(G141&lt;0,"منتهي",IF(G141&lt;='الإعدادات'!$B$5,"ينتهي قريبًا","ساري"))))</f>
        <v/>
      </c>
      <c r="I141" s="20">
        <f>IF(A141&amp;""="","",SUMIFS('الاشتراكات'!$G$6:$G$1005,'الاشتراكات'!$B$6:$B$1005,A141&amp;""))</f>
        <v/>
      </c>
      <c r="J141" s="20">
        <f>IF(A141&amp;""="","",SUMIFS('الدفعات'!$C$6:$C$2005,'الدفعات'!$B$6:$B$2005,A141&amp;""))</f>
        <v/>
      </c>
      <c r="K141" s="20">
        <f>IF(A141&amp;""="","",ROUND(I141-J141,2))</f>
        <v/>
      </c>
      <c r="L141" s="18">
        <f>IF(A141&amp;""="","",COUNTIFS('الحضور'!$B$6:$B$2005,A141&amp;"",'الحضور'!$A$6:$A$2005,"&gt;="&amp;('الإعدادات'!$B$4-29),'الحضور'!$A$6:$A$2005,"&lt;="&amp;'الإعدادات'!$B$4))</f>
        <v/>
      </c>
      <c r="M141" s="19">
        <f>IF(A141&amp;""="","",IFERROR(SUMIFS('الحضور'!$A$6:$A$2005,'الحضور'!$B$6:$B$2005,A141&amp;"",'الحضور'!$D$6:$D$2005,1)/COUNTIFS('الحضور'!$B$6:$B$2005,A141&amp;"",'الحضور'!$D$6:$D$2005,1),""))</f>
        <v/>
      </c>
      <c r="N141" s="18">
        <f>IF(M141="","",'الإعدادات'!$B$4-M141)</f>
        <v/>
      </c>
      <c r="O141" s="6">
        <f>IF(OR(H141="ساري",H141="ينتهي قريبًا"),IF(M141="","لم يحضر",IF(N141&gt;='الإعدادات'!$B$6,"منقطع","نشط")),"")</f>
        <v/>
      </c>
      <c r="P141" s="21">
        <f>IF(OR(H141="منتهي",H141="ينتهي قريبًا"),G141,"")</f>
        <v/>
      </c>
      <c r="Q141" s="18">
        <f>IF(P141="","",COUNTIFS($P$6:$P$505,"&lt;"&amp;P141)+COUNTIFS($P$6:P141,P141))</f>
        <v/>
      </c>
    </row>
    <row r="142">
      <c r="A142" s="5" t="n"/>
      <c r="B142" s="5" t="n"/>
      <c r="C142" s="17" t="n"/>
      <c r="D142" s="13" t="n"/>
      <c r="E142" s="18">
        <f>IF(A142&amp;""="","",COUNTIFS('الاشتراكات'!$B$6:$B$1005,A142&amp;""))</f>
        <v/>
      </c>
      <c r="F142" s="19">
        <f>IF(A142&amp;""="","",IFERROR(SUMIFS('الاشتراكات'!$I$6:$I$1005,'الاشتراكات'!$B$6:$B$1005,A142&amp;"",'الاشتراكات'!$J$6:$J$1005,1)/COUNTIFS('الاشتراكات'!$B$6:$B$1005,A142&amp;"",'الاشتراكات'!$J$6:$J$1005,1),""))</f>
        <v/>
      </c>
      <c r="G142" s="18">
        <f>IF(F142="","",F142-'الإعدادات'!$B$4)</f>
        <v/>
      </c>
      <c r="H142" s="6">
        <f>IF(A142&amp;""="","",IF(F142="","بدون اشتراك",IF(G142&lt;0,"منتهي",IF(G142&lt;='الإعدادات'!$B$5,"ينتهي قريبًا","ساري"))))</f>
        <v/>
      </c>
      <c r="I142" s="20">
        <f>IF(A142&amp;""="","",SUMIFS('الاشتراكات'!$G$6:$G$1005,'الاشتراكات'!$B$6:$B$1005,A142&amp;""))</f>
        <v/>
      </c>
      <c r="J142" s="20">
        <f>IF(A142&amp;""="","",SUMIFS('الدفعات'!$C$6:$C$2005,'الدفعات'!$B$6:$B$2005,A142&amp;""))</f>
        <v/>
      </c>
      <c r="K142" s="20">
        <f>IF(A142&amp;""="","",ROUND(I142-J142,2))</f>
        <v/>
      </c>
      <c r="L142" s="18">
        <f>IF(A142&amp;""="","",COUNTIFS('الحضور'!$B$6:$B$2005,A142&amp;"",'الحضور'!$A$6:$A$2005,"&gt;="&amp;('الإعدادات'!$B$4-29),'الحضور'!$A$6:$A$2005,"&lt;="&amp;'الإعدادات'!$B$4))</f>
        <v/>
      </c>
      <c r="M142" s="19">
        <f>IF(A142&amp;""="","",IFERROR(SUMIFS('الحضور'!$A$6:$A$2005,'الحضور'!$B$6:$B$2005,A142&amp;"",'الحضور'!$D$6:$D$2005,1)/COUNTIFS('الحضور'!$B$6:$B$2005,A142&amp;"",'الحضور'!$D$6:$D$2005,1),""))</f>
        <v/>
      </c>
      <c r="N142" s="18">
        <f>IF(M142="","",'الإعدادات'!$B$4-M142)</f>
        <v/>
      </c>
      <c r="O142" s="6">
        <f>IF(OR(H142="ساري",H142="ينتهي قريبًا"),IF(M142="","لم يحضر",IF(N142&gt;='الإعدادات'!$B$6,"منقطع","نشط")),"")</f>
        <v/>
      </c>
      <c r="P142" s="21">
        <f>IF(OR(H142="منتهي",H142="ينتهي قريبًا"),G142,"")</f>
        <v/>
      </c>
      <c r="Q142" s="18">
        <f>IF(P142="","",COUNTIFS($P$6:$P$505,"&lt;"&amp;P142)+COUNTIFS($P$6:P142,P142))</f>
        <v/>
      </c>
    </row>
    <row r="143">
      <c r="A143" s="5" t="n"/>
      <c r="B143" s="5" t="n"/>
      <c r="C143" s="17" t="n"/>
      <c r="D143" s="13" t="n"/>
      <c r="E143" s="18">
        <f>IF(A143&amp;""="","",COUNTIFS('الاشتراكات'!$B$6:$B$1005,A143&amp;""))</f>
        <v/>
      </c>
      <c r="F143" s="19">
        <f>IF(A143&amp;""="","",IFERROR(SUMIFS('الاشتراكات'!$I$6:$I$1005,'الاشتراكات'!$B$6:$B$1005,A143&amp;"",'الاشتراكات'!$J$6:$J$1005,1)/COUNTIFS('الاشتراكات'!$B$6:$B$1005,A143&amp;"",'الاشتراكات'!$J$6:$J$1005,1),""))</f>
        <v/>
      </c>
      <c r="G143" s="18">
        <f>IF(F143="","",F143-'الإعدادات'!$B$4)</f>
        <v/>
      </c>
      <c r="H143" s="6">
        <f>IF(A143&amp;""="","",IF(F143="","بدون اشتراك",IF(G143&lt;0,"منتهي",IF(G143&lt;='الإعدادات'!$B$5,"ينتهي قريبًا","ساري"))))</f>
        <v/>
      </c>
      <c r="I143" s="20">
        <f>IF(A143&amp;""="","",SUMIFS('الاشتراكات'!$G$6:$G$1005,'الاشتراكات'!$B$6:$B$1005,A143&amp;""))</f>
        <v/>
      </c>
      <c r="J143" s="20">
        <f>IF(A143&amp;""="","",SUMIFS('الدفعات'!$C$6:$C$2005,'الدفعات'!$B$6:$B$2005,A143&amp;""))</f>
        <v/>
      </c>
      <c r="K143" s="20">
        <f>IF(A143&amp;""="","",ROUND(I143-J143,2))</f>
        <v/>
      </c>
      <c r="L143" s="18">
        <f>IF(A143&amp;""="","",COUNTIFS('الحضور'!$B$6:$B$2005,A143&amp;"",'الحضور'!$A$6:$A$2005,"&gt;="&amp;('الإعدادات'!$B$4-29),'الحضور'!$A$6:$A$2005,"&lt;="&amp;'الإعدادات'!$B$4))</f>
        <v/>
      </c>
      <c r="M143" s="19">
        <f>IF(A143&amp;""="","",IFERROR(SUMIFS('الحضور'!$A$6:$A$2005,'الحضور'!$B$6:$B$2005,A143&amp;"",'الحضور'!$D$6:$D$2005,1)/COUNTIFS('الحضور'!$B$6:$B$2005,A143&amp;"",'الحضور'!$D$6:$D$2005,1),""))</f>
        <v/>
      </c>
      <c r="N143" s="18">
        <f>IF(M143="","",'الإعدادات'!$B$4-M143)</f>
        <v/>
      </c>
      <c r="O143" s="6">
        <f>IF(OR(H143="ساري",H143="ينتهي قريبًا"),IF(M143="","لم يحضر",IF(N143&gt;='الإعدادات'!$B$6,"منقطع","نشط")),"")</f>
        <v/>
      </c>
      <c r="P143" s="21">
        <f>IF(OR(H143="منتهي",H143="ينتهي قريبًا"),G143,"")</f>
        <v/>
      </c>
      <c r="Q143" s="18">
        <f>IF(P143="","",COUNTIFS($P$6:$P$505,"&lt;"&amp;P143)+COUNTIFS($P$6:P143,P143))</f>
        <v/>
      </c>
    </row>
    <row r="144">
      <c r="A144" s="5" t="n"/>
      <c r="B144" s="5" t="n"/>
      <c r="C144" s="17" t="n"/>
      <c r="D144" s="13" t="n"/>
      <c r="E144" s="18">
        <f>IF(A144&amp;""="","",COUNTIFS('الاشتراكات'!$B$6:$B$1005,A144&amp;""))</f>
        <v/>
      </c>
      <c r="F144" s="19">
        <f>IF(A144&amp;""="","",IFERROR(SUMIFS('الاشتراكات'!$I$6:$I$1005,'الاشتراكات'!$B$6:$B$1005,A144&amp;"",'الاشتراكات'!$J$6:$J$1005,1)/COUNTIFS('الاشتراكات'!$B$6:$B$1005,A144&amp;"",'الاشتراكات'!$J$6:$J$1005,1),""))</f>
        <v/>
      </c>
      <c r="G144" s="18">
        <f>IF(F144="","",F144-'الإعدادات'!$B$4)</f>
        <v/>
      </c>
      <c r="H144" s="6">
        <f>IF(A144&amp;""="","",IF(F144="","بدون اشتراك",IF(G144&lt;0,"منتهي",IF(G144&lt;='الإعدادات'!$B$5,"ينتهي قريبًا","ساري"))))</f>
        <v/>
      </c>
      <c r="I144" s="20">
        <f>IF(A144&amp;""="","",SUMIFS('الاشتراكات'!$G$6:$G$1005,'الاشتراكات'!$B$6:$B$1005,A144&amp;""))</f>
        <v/>
      </c>
      <c r="J144" s="20">
        <f>IF(A144&amp;""="","",SUMIFS('الدفعات'!$C$6:$C$2005,'الدفعات'!$B$6:$B$2005,A144&amp;""))</f>
        <v/>
      </c>
      <c r="K144" s="20">
        <f>IF(A144&amp;""="","",ROUND(I144-J144,2))</f>
        <v/>
      </c>
      <c r="L144" s="18">
        <f>IF(A144&amp;""="","",COUNTIFS('الحضور'!$B$6:$B$2005,A144&amp;"",'الحضور'!$A$6:$A$2005,"&gt;="&amp;('الإعدادات'!$B$4-29),'الحضور'!$A$6:$A$2005,"&lt;="&amp;'الإعدادات'!$B$4))</f>
        <v/>
      </c>
      <c r="M144" s="19">
        <f>IF(A144&amp;""="","",IFERROR(SUMIFS('الحضور'!$A$6:$A$2005,'الحضور'!$B$6:$B$2005,A144&amp;"",'الحضور'!$D$6:$D$2005,1)/COUNTIFS('الحضور'!$B$6:$B$2005,A144&amp;"",'الحضور'!$D$6:$D$2005,1),""))</f>
        <v/>
      </c>
      <c r="N144" s="18">
        <f>IF(M144="","",'الإعدادات'!$B$4-M144)</f>
        <v/>
      </c>
      <c r="O144" s="6">
        <f>IF(OR(H144="ساري",H144="ينتهي قريبًا"),IF(M144="","لم يحضر",IF(N144&gt;='الإعدادات'!$B$6,"منقطع","نشط")),"")</f>
        <v/>
      </c>
      <c r="P144" s="21">
        <f>IF(OR(H144="منتهي",H144="ينتهي قريبًا"),G144,"")</f>
        <v/>
      </c>
      <c r="Q144" s="18">
        <f>IF(P144="","",COUNTIFS($P$6:$P$505,"&lt;"&amp;P144)+COUNTIFS($P$6:P144,P144))</f>
        <v/>
      </c>
    </row>
    <row r="145">
      <c r="A145" s="5" t="n"/>
      <c r="B145" s="5" t="n"/>
      <c r="C145" s="17" t="n"/>
      <c r="D145" s="13" t="n"/>
      <c r="E145" s="18">
        <f>IF(A145&amp;""="","",COUNTIFS('الاشتراكات'!$B$6:$B$1005,A145&amp;""))</f>
        <v/>
      </c>
      <c r="F145" s="19">
        <f>IF(A145&amp;""="","",IFERROR(SUMIFS('الاشتراكات'!$I$6:$I$1005,'الاشتراكات'!$B$6:$B$1005,A145&amp;"",'الاشتراكات'!$J$6:$J$1005,1)/COUNTIFS('الاشتراكات'!$B$6:$B$1005,A145&amp;"",'الاشتراكات'!$J$6:$J$1005,1),""))</f>
        <v/>
      </c>
      <c r="G145" s="18">
        <f>IF(F145="","",F145-'الإعدادات'!$B$4)</f>
        <v/>
      </c>
      <c r="H145" s="6">
        <f>IF(A145&amp;""="","",IF(F145="","بدون اشتراك",IF(G145&lt;0,"منتهي",IF(G145&lt;='الإعدادات'!$B$5,"ينتهي قريبًا","ساري"))))</f>
        <v/>
      </c>
      <c r="I145" s="20">
        <f>IF(A145&amp;""="","",SUMIFS('الاشتراكات'!$G$6:$G$1005,'الاشتراكات'!$B$6:$B$1005,A145&amp;""))</f>
        <v/>
      </c>
      <c r="J145" s="20">
        <f>IF(A145&amp;""="","",SUMIFS('الدفعات'!$C$6:$C$2005,'الدفعات'!$B$6:$B$2005,A145&amp;""))</f>
        <v/>
      </c>
      <c r="K145" s="20">
        <f>IF(A145&amp;""="","",ROUND(I145-J145,2))</f>
        <v/>
      </c>
      <c r="L145" s="18">
        <f>IF(A145&amp;""="","",COUNTIFS('الحضور'!$B$6:$B$2005,A145&amp;"",'الحضور'!$A$6:$A$2005,"&gt;="&amp;('الإعدادات'!$B$4-29),'الحضور'!$A$6:$A$2005,"&lt;="&amp;'الإعدادات'!$B$4))</f>
        <v/>
      </c>
      <c r="M145" s="19">
        <f>IF(A145&amp;""="","",IFERROR(SUMIFS('الحضور'!$A$6:$A$2005,'الحضور'!$B$6:$B$2005,A145&amp;"",'الحضور'!$D$6:$D$2005,1)/COUNTIFS('الحضور'!$B$6:$B$2005,A145&amp;"",'الحضور'!$D$6:$D$2005,1),""))</f>
        <v/>
      </c>
      <c r="N145" s="18">
        <f>IF(M145="","",'الإعدادات'!$B$4-M145)</f>
        <v/>
      </c>
      <c r="O145" s="6">
        <f>IF(OR(H145="ساري",H145="ينتهي قريبًا"),IF(M145="","لم يحضر",IF(N145&gt;='الإعدادات'!$B$6,"منقطع","نشط")),"")</f>
        <v/>
      </c>
      <c r="P145" s="21">
        <f>IF(OR(H145="منتهي",H145="ينتهي قريبًا"),G145,"")</f>
        <v/>
      </c>
      <c r="Q145" s="18">
        <f>IF(P145="","",COUNTIFS($P$6:$P$505,"&lt;"&amp;P145)+COUNTIFS($P$6:P145,P145))</f>
        <v/>
      </c>
    </row>
    <row r="146">
      <c r="A146" s="5" t="n"/>
      <c r="B146" s="5" t="n"/>
      <c r="C146" s="17" t="n"/>
      <c r="D146" s="13" t="n"/>
      <c r="E146" s="18">
        <f>IF(A146&amp;""="","",COUNTIFS('الاشتراكات'!$B$6:$B$1005,A146&amp;""))</f>
        <v/>
      </c>
      <c r="F146" s="19">
        <f>IF(A146&amp;""="","",IFERROR(SUMIFS('الاشتراكات'!$I$6:$I$1005,'الاشتراكات'!$B$6:$B$1005,A146&amp;"",'الاشتراكات'!$J$6:$J$1005,1)/COUNTIFS('الاشتراكات'!$B$6:$B$1005,A146&amp;"",'الاشتراكات'!$J$6:$J$1005,1),""))</f>
        <v/>
      </c>
      <c r="G146" s="18">
        <f>IF(F146="","",F146-'الإعدادات'!$B$4)</f>
        <v/>
      </c>
      <c r="H146" s="6">
        <f>IF(A146&amp;""="","",IF(F146="","بدون اشتراك",IF(G146&lt;0,"منتهي",IF(G146&lt;='الإعدادات'!$B$5,"ينتهي قريبًا","ساري"))))</f>
        <v/>
      </c>
      <c r="I146" s="20">
        <f>IF(A146&amp;""="","",SUMIFS('الاشتراكات'!$G$6:$G$1005,'الاشتراكات'!$B$6:$B$1005,A146&amp;""))</f>
        <v/>
      </c>
      <c r="J146" s="20">
        <f>IF(A146&amp;""="","",SUMIFS('الدفعات'!$C$6:$C$2005,'الدفعات'!$B$6:$B$2005,A146&amp;""))</f>
        <v/>
      </c>
      <c r="K146" s="20">
        <f>IF(A146&amp;""="","",ROUND(I146-J146,2))</f>
        <v/>
      </c>
      <c r="L146" s="18">
        <f>IF(A146&amp;""="","",COUNTIFS('الحضور'!$B$6:$B$2005,A146&amp;"",'الحضور'!$A$6:$A$2005,"&gt;="&amp;('الإعدادات'!$B$4-29),'الحضور'!$A$6:$A$2005,"&lt;="&amp;'الإعدادات'!$B$4))</f>
        <v/>
      </c>
      <c r="M146" s="19">
        <f>IF(A146&amp;""="","",IFERROR(SUMIFS('الحضور'!$A$6:$A$2005,'الحضور'!$B$6:$B$2005,A146&amp;"",'الحضور'!$D$6:$D$2005,1)/COUNTIFS('الحضور'!$B$6:$B$2005,A146&amp;"",'الحضور'!$D$6:$D$2005,1),""))</f>
        <v/>
      </c>
      <c r="N146" s="18">
        <f>IF(M146="","",'الإعدادات'!$B$4-M146)</f>
        <v/>
      </c>
      <c r="O146" s="6">
        <f>IF(OR(H146="ساري",H146="ينتهي قريبًا"),IF(M146="","لم يحضر",IF(N146&gt;='الإعدادات'!$B$6,"منقطع","نشط")),"")</f>
        <v/>
      </c>
      <c r="P146" s="21">
        <f>IF(OR(H146="منتهي",H146="ينتهي قريبًا"),G146,"")</f>
        <v/>
      </c>
      <c r="Q146" s="18">
        <f>IF(P146="","",COUNTIFS($P$6:$P$505,"&lt;"&amp;P146)+COUNTIFS($P$6:P146,P146))</f>
        <v/>
      </c>
    </row>
    <row r="147">
      <c r="A147" s="5" t="n"/>
      <c r="B147" s="5" t="n"/>
      <c r="C147" s="17" t="n"/>
      <c r="D147" s="13" t="n"/>
      <c r="E147" s="18">
        <f>IF(A147&amp;""="","",COUNTIFS('الاشتراكات'!$B$6:$B$1005,A147&amp;""))</f>
        <v/>
      </c>
      <c r="F147" s="19">
        <f>IF(A147&amp;""="","",IFERROR(SUMIFS('الاشتراكات'!$I$6:$I$1005,'الاشتراكات'!$B$6:$B$1005,A147&amp;"",'الاشتراكات'!$J$6:$J$1005,1)/COUNTIFS('الاشتراكات'!$B$6:$B$1005,A147&amp;"",'الاشتراكات'!$J$6:$J$1005,1),""))</f>
        <v/>
      </c>
      <c r="G147" s="18">
        <f>IF(F147="","",F147-'الإعدادات'!$B$4)</f>
        <v/>
      </c>
      <c r="H147" s="6">
        <f>IF(A147&amp;""="","",IF(F147="","بدون اشتراك",IF(G147&lt;0,"منتهي",IF(G147&lt;='الإعدادات'!$B$5,"ينتهي قريبًا","ساري"))))</f>
        <v/>
      </c>
      <c r="I147" s="20">
        <f>IF(A147&amp;""="","",SUMIFS('الاشتراكات'!$G$6:$G$1005,'الاشتراكات'!$B$6:$B$1005,A147&amp;""))</f>
        <v/>
      </c>
      <c r="J147" s="20">
        <f>IF(A147&amp;""="","",SUMIFS('الدفعات'!$C$6:$C$2005,'الدفعات'!$B$6:$B$2005,A147&amp;""))</f>
        <v/>
      </c>
      <c r="K147" s="20">
        <f>IF(A147&amp;""="","",ROUND(I147-J147,2))</f>
        <v/>
      </c>
      <c r="L147" s="18">
        <f>IF(A147&amp;""="","",COUNTIFS('الحضور'!$B$6:$B$2005,A147&amp;"",'الحضور'!$A$6:$A$2005,"&gt;="&amp;('الإعدادات'!$B$4-29),'الحضور'!$A$6:$A$2005,"&lt;="&amp;'الإعدادات'!$B$4))</f>
        <v/>
      </c>
      <c r="M147" s="19">
        <f>IF(A147&amp;""="","",IFERROR(SUMIFS('الحضور'!$A$6:$A$2005,'الحضور'!$B$6:$B$2005,A147&amp;"",'الحضور'!$D$6:$D$2005,1)/COUNTIFS('الحضور'!$B$6:$B$2005,A147&amp;"",'الحضور'!$D$6:$D$2005,1),""))</f>
        <v/>
      </c>
      <c r="N147" s="18">
        <f>IF(M147="","",'الإعدادات'!$B$4-M147)</f>
        <v/>
      </c>
      <c r="O147" s="6">
        <f>IF(OR(H147="ساري",H147="ينتهي قريبًا"),IF(M147="","لم يحضر",IF(N147&gt;='الإعدادات'!$B$6,"منقطع","نشط")),"")</f>
        <v/>
      </c>
      <c r="P147" s="21">
        <f>IF(OR(H147="منتهي",H147="ينتهي قريبًا"),G147,"")</f>
        <v/>
      </c>
      <c r="Q147" s="18">
        <f>IF(P147="","",COUNTIFS($P$6:$P$505,"&lt;"&amp;P147)+COUNTIFS($P$6:P147,P147))</f>
        <v/>
      </c>
    </row>
    <row r="148">
      <c r="A148" s="5" t="n"/>
      <c r="B148" s="5" t="n"/>
      <c r="C148" s="17" t="n"/>
      <c r="D148" s="13" t="n"/>
      <c r="E148" s="18">
        <f>IF(A148&amp;""="","",COUNTIFS('الاشتراكات'!$B$6:$B$1005,A148&amp;""))</f>
        <v/>
      </c>
      <c r="F148" s="19">
        <f>IF(A148&amp;""="","",IFERROR(SUMIFS('الاشتراكات'!$I$6:$I$1005,'الاشتراكات'!$B$6:$B$1005,A148&amp;"",'الاشتراكات'!$J$6:$J$1005,1)/COUNTIFS('الاشتراكات'!$B$6:$B$1005,A148&amp;"",'الاشتراكات'!$J$6:$J$1005,1),""))</f>
        <v/>
      </c>
      <c r="G148" s="18">
        <f>IF(F148="","",F148-'الإعدادات'!$B$4)</f>
        <v/>
      </c>
      <c r="H148" s="6">
        <f>IF(A148&amp;""="","",IF(F148="","بدون اشتراك",IF(G148&lt;0,"منتهي",IF(G148&lt;='الإعدادات'!$B$5,"ينتهي قريبًا","ساري"))))</f>
        <v/>
      </c>
      <c r="I148" s="20">
        <f>IF(A148&amp;""="","",SUMIFS('الاشتراكات'!$G$6:$G$1005,'الاشتراكات'!$B$6:$B$1005,A148&amp;""))</f>
        <v/>
      </c>
      <c r="J148" s="20">
        <f>IF(A148&amp;""="","",SUMIFS('الدفعات'!$C$6:$C$2005,'الدفعات'!$B$6:$B$2005,A148&amp;""))</f>
        <v/>
      </c>
      <c r="K148" s="20">
        <f>IF(A148&amp;""="","",ROUND(I148-J148,2))</f>
        <v/>
      </c>
      <c r="L148" s="18">
        <f>IF(A148&amp;""="","",COUNTIFS('الحضور'!$B$6:$B$2005,A148&amp;"",'الحضور'!$A$6:$A$2005,"&gt;="&amp;('الإعدادات'!$B$4-29),'الحضور'!$A$6:$A$2005,"&lt;="&amp;'الإعدادات'!$B$4))</f>
        <v/>
      </c>
      <c r="M148" s="19">
        <f>IF(A148&amp;""="","",IFERROR(SUMIFS('الحضور'!$A$6:$A$2005,'الحضور'!$B$6:$B$2005,A148&amp;"",'الحضور'!$D$6:$D$2005,1)/COUNTIFS('الحضور'!$B$6:$B$2005,A148&amp;"",'الحضور'!$D$6:$D$2005,1),""))</f>
        <v/>
      </c>
      <c r="N148" s="18">
        <f>IF(M148="","",'الإعدادات'!$B$4-M148)</f>
        <v/>
      </c>
      <c r="O148" s="6">
        <f>IF(OR(H148="ساري",H148="ينتهي قريبًا"),IF(M148="","لم يحضر",IF(N148&gt;='الإعدادات'!$B$6,"منقطع","نشط")),"")</f>
        <v/>
      </c>
      <c r="P148" s="21">
        <f>IF(OR(H148="منتهي",H148="ينتهي قريبًا"),G148,"")</f>
        <v/>
      </c>
      <c r="Q148" s="18">
        <f>IF(P148="","",COUNTIFS($P$6:$P$505,"&lt;"&amp;P148)+COUNTIFS($P$6:P148,P148))</f>
        <v/>
      </c>
    </row>
    <row r="149">
      <c r="A149" s="5" t="n"/>
      <c r="B149" s="5" t="n"/>
      <c r="C149" s="17" t="n"/>
      <c r="D149" s="13" t="n"/>
      <c r="E149" s="18">
        <f>IF(A149&amp;""="","",COUNTIFS('الاشتراكات'!$B$6:$B$1005,A149&amp;""))</f>
        <v/>
      </c>
      <c r="F149" s="19">
        <f>IF(A149&amp;""="","",IFERROR(SUMIFS('الاشتراكات'!$I$6:$I$1005,'الاشتراكات'!$B$6:$B$1005,A149&amp;"",'الاشتراكات'!$J$6:$J$1005,1)/COUNTIFS('الاشتراكات'!$B$6:$B$1005,A149&amp;"",'الاشتراكات'!$J$6:$J$1005,1),""))</f>
        <v/>
      </c>
      <c r="G149" s="18">
        <f>IF(F149="","",F149-'الإعدادات'!$B$4)</f>
        <v/>
      </c>
      <c r="H149" s="6">
        <f>IF(A149&amp;""="","",IF(F149="","بدون اشتراك",IF(G149&lt;0,"منتهي",IF(G149&lt;='الإعدادات'!$B$5,"ينتهي قريبًا","ساري"))))</f>
        <v/>
      </c>
      <c r="I149" s="20">
        <f>IF(A149&amp;""="","",SUMIFS('الاشتراكات'!$G$6:$G$1005,'الاشتراكات'!$B$6:$B$1005,A149&amp;""))</f>
        <v/>
      </c>
      <c r="J149" s="20">
        <f>IF(A149&amp;""="","",SUMIFS('الدفعات'!$C$6:$C$2005,'الدفعات'!$B$6:$B$2005,A149&amp;""))</f>
        <v/>
      </c>
      <c r="K149" s="20">
        <f>IF(A149&amp;""="","",ROUND(I149-J149,2))</f>
        <v/>
      </c>
      <c r="L149" s="18">
        <f>IF(A149&amp;""="","",COUNTIFS('الحضور'!$B$6:$B$2005,A149&amp;"",'الحضور'!$A$6:$A$2005,"&gt;="&amp;('الإعدادات'!$B$4-29),'الحضور'!$A$6:$A$2005,"&lt;="&amp;'الإعدادات'!$B$4))</f>
        <v/>
      </c>
      <c r="M149" s="19">
        <f>IF(A149&amp;""="","",IFERROR(SUMIFS('الحضور'!$A$6:$A$2005,'الحضور'!$B$6:$B$2005,A149&amp;"",'الحضور'!$D$6:$D$2005,1)/COUNTIFS('الحضور'!$B$6:$B$2005,A149&amp;"",'الحضور'!$D$6:$D$2005,1),""))</f>
        <v/>
      </c>
      <c r="N149" s="18">
        <f>IF(M149="","",'الإعدادات'!$B$4-M149)</f>
        <v/>
      </c>
      <c r="O149" s="6">
        <f>IF(OR(H149="ساري",H149="ينتهي قريبًا"),IF(M149="","لم يحضر",IF(N149&gt;='الإعدادات'!$B$6,"منقطع","نشط")),"")</f>
        <v/>
      </c>
      <c r="P149" s="21">
        <f>IF(OR(H149="منتهي",H149="ينتهي قريبًا"),G149,"")</f>
        <v/>
      </c>
      <c r="Q149" s="18">
        <f>IF(P149="","",COUNTIFS($P$6:$P$505,"&lt;"&amp;P149)+COUNTIFS($P$6:P149,P149))</f>
        <v/>
      </c>
    </row>
    <row r="150">
      <c r="A150" s="5" t="n"/>
      <c r="B150" s="5" t="n"/>
      <c r="C150" s="17" t="n"/>
      <c r="D150" s="13" t="n"/>
      <c r="E150" s="18">
        <f>IF(A150&amp;""="","",COUNTIFS('الاشتراكات'!$B$6:$B$1005,A150&amp;""))</f>
        <v/>
      </c>
      <c r="F150" s="19">
        <f>IF(A150&amp;""="","",IFERROR(SUMIFS('الاشتراكات'!$I$6:$I$1005,'الاشتراكات'!$B$6:$B$1005,A150&amp;"",'الاشتراكات'!$J$6:$J$1005,1)/COUNTIFS('الاشتراكات'!$B$6:$B$1005,A150&amp;"",'الاشتراكات'!$J$6:$J$1005,1),""))</f>
        <v/>
      </c>
      <c r="G150" s="18">
        <f>IF(F150="","",F150-'الإعدادات'!$B$4)</f>
        <v/>
      </c>
      <c r="H150" s="6">
        <f>IF(A150&amp;""="","",IF(F150="","بدون اشتراك",IF(G150&lt;0,"منتهي",IF(G150&lt;='الإعدادات'!$B$5,"ينتهي قريبًا","ساري"))))</f>
        <v/>
      </c>
      <c r="I150" s="20">
        <f>IF(A150&amp;""="","",SUMIFS('الاشتراكات'!$G$6:$G$1005,'الاشتراكات'!$B$6:$B$1005,A150&amp;""))</f>
        <v/>
      </c>
      <c r="J150" s="20">
        <f>IF(A150&amp;""="","",SUMIFS('الدفعات'!$C$6:$C$2005,'الدفعات'!$B$6:$B$2005,A150&amp;""))</f>
        <v/>
      </c>
      <c r="K150" s="20">
        <f>IF(A150&amp;""="","",ROUND(I150-J150,2))</f>
        <v/>
      </c>
      <c r="L150" s="18">
        <f>IF(A150&amp;""="","",COUNTIFS('الحضور'!$B$6:$B$2005,A150&amp;"",'الحضور'!$A$6:$A$2005,"&gt;="&amp;('الإعدادات'!$B$4-29),'الحضور'!$A$6:$A$2005,"&lt;="&amp;'الإعدادات'!$B$4))</f>
        <v/>
      </c>
      <c r="M150" s="19">
        <f>IF(A150&amp;""="","",IFERROR(SUMIFS('الحضور'!$A$6:$A$2005,'الحضور'!$B$6:$B$2005,A150&amp;"",'الحضور'!$D$6:$D$2005,1)/COUNTIFS('الحضور'!$B$6:$B$2005,A150&amp;"",'الحضور'!$D$6:$D$2005,1),""))</f>
        <v/>
      </c>
      <c r="N150" s="18">
        <f>IF(M150="","",'الإعدادات'!$B$4-M150)</f>
        <v/>
      </c>
      <c r="O150" s="6">
        <f>IF(OR(H150="ساري",H150="ينتهي قريبًا"),IF(M150="","لم يحضر",IF(N150&gt;='الإعدادات'!$B$6,"منقطع","نشط")),"")</f>
        <v/>
      </c>
      <c r="P150" s="21">
        <f>IF(OR(H150="منتهي",H150="ينتهي قريبًا"),G150,"")</f>
        <v/>
      </c>
      <c r="Q150" s="18">
        <f>IF(P150="","",COUNTIFS($P$6:$P$505,"&lt;"&amp;P150)+COUNTIFS($P$6:P150,P150))</f>
        <v/>
      </c>
    </row>
    <row r="151">
      <c r="A151" s="5" t="n"/>
      <c r="B151" s="5" t="n"/>
      <c r="C151" s="17" t="n"/>
      <c r="D151" s="13" t="n"/>
      <c r="E151" s="18">
        <f>IF(A151&amp;""="","",COUNTIFS('الاشتراكات'!$B$6:$B$1005,A151&amp;""))</f>
        <v/>
      </c>
      <c r="F151" s="19">
        <f>IF(A151&amp;""="","",IFERROR(SUMIFS('الاشتراكات'!$I$6:$I$1005,'الاشتراكات'!$B$6:$B$1005,A151&amp;"",'الاشتراكات'!$J$6:$J$1005,1)/COUNTIFS('الاشتراكات'!$B$6:$B$1005,A151&amp;"",'الاشتراكات'!$J$6:$J$1005,1),""))</f>
        <v/>
      </c>
      <c r="G151" s="18">
        <f>IF(F151="","",F151-'الإعدادات'!$B$4)</f>
        <v/>
      </c>
      <c r="H151" s="6">
        <f>IF(A151&amp;""="","",IF(F151="","بدون اشتراك",IF(G151&lt;0,"منتهي",IF(G151&lt;='الإعدادات'!$B$5,"ينتهي قريبًا","ساري"))))</f>
        <v/>
      </c>
      <c r="I151" s="20">
        <f>IF(A151&amp;""="","",SUMIFS('الاشتراكات'!$G$6:$G$1005,'الاشتراكات'!$B$6:$B$1005,A151&amp;""))</f>
        <v/>
      </c>
      <c r="J151" s="20">
        <f>IF(A151&amp;""="","",SUMIFS('الدفعات'!$C$6:$C$2005,'الدفعات'!$B$6:$B$2005,A151&amp;""))</f>
        <v/>
      </c>
      <c r="K151" s="20">
        <f>IF(A151&amp;""="","",ROUND(I151-J151,2))</f>
        <v/>
      </c>
      <c r="L151" s="18">
        <f>IF(A151&amp;""="","",COUNTIFS('الحضور'!$B$6:$B$2005,A151&amp;"",'الحضور'!$A$6:$A$2005,"&gt;="&amp;('الإعدادات'!$B$4-29),'الحضور'!$A$6:$A$2005,"&lt;="&amp;'الإعدادات'!$B$4))</f>
        <v/>
      </c>
      <c r="M151" s="19">
        <f>IF(A151&amp;""="","",IFERROR(SUMIFS('الحضور'!$A$6:$A$2005,'الحضور'!$B$6:$B$2005,A151&amp;"",'الحضور'!$D$6:$D$2005,1)/COUNTIFS('الحضور'!$B$6:$B$2005,A151&amp;"",'الحضور'!$D$6:$D$2005,1),""))</f>
        <v/>
      </c>
      <c r="N151" s="18">
        <f>IF(M151="","",'الإعدادات'!$B$4-M151)</f>
        <v/>
      </c>
      <c r="O151" s="6">
        <f>IF(OR(H151="ساري",H151="ينتهي قريبًا"),IF(M151="","لم يحضر",IF(N151&gt;='الإعدادات'!$B$6,"منقطع","نشط")),"")</f>
        <v/>
      </c>
      <c r="P151" s="21">
        <f>IF(OR(H151="منتهي",H151="ينتهي قريبًا"),G151,"")</f>
        <v/>
      </c>
      <c r="Q151" s="18">
        <f>IF(P151="","",COUNTIFS($P$6:$P$505,"&lt;"&amp;P151)+COUNTIFS($P$6:P151,P151))</f>
        <v/>
      </c>
    </row>
    <row r="152">
      <c r="A152" s="5" t="n"/>
      <c r="B152" s="5" t="n"/>
      <c r="C152" s="17" t="n"/>
      <c r="D152" s="13" t="n"/>
      <c r="E152" s="18">
        <f>IF(A152&amp;""="","",COUNTIFS('الاشتراكات'!$B$6:$B$1005,A152&amp;""))</f>
        <v/>
      </c>
      <c r="F152" s="19">
        <f>IF(A152&amp;""="","",IFERROR(SUMIFS('الاشتراكات'!$I$6:$I$1005,'الاشتراكات'!$B$6:$B$1005,A152&amp;"",'الاشتراكات'!$J$6:$J$1005,1)/COUNTIFS('الاشتراكات'!$B$6:$B$1005,A152&amp;"",'الاشتراكات'!$J$6:$J$1005,1),""))</f>
        <v/>
      </c>
      <c r="G152" s="18">
        <f>IF(F152="","",F152-'الإعدادات'!$B$4)</f>
        <v/>
      </c>
      <c r="H152" s="6">
        <f>IF(A152&amp;""="","",IF(F152="","بدون اشتراك",IF(G152&lt;0,"منتهي",IF(G152&lt;='الإعدادات'!$B$5,"ينتهي قريبًا","ساري"))))</f>
        <v/>
      </c>
      <c r="I152" s="20">
        <f>IF(A152&amp;""="","",SUMIFS('الاشتراكات'!$G$6:$G$1005,'الاشتراكات'!$B$6:$B$1005,A152&amp;""))</f>
        <v/>
      </c>
      <c r="J152" s="20">
        <f>IF(A152&amp;""="","",SUMIFS('الدفعات'!$C$6:$C$2005,'الدفعات'!$B$6:$B$2005,A152&amp;""))</f>
        <v/>
      </c>
      <c r="K152" s="20">
        <f>IF(A152&amp;""="","",ROUND(I152-J152,2))</f>
        <v/>
      </c>
      <c r="L152" s="18">
        <f>IF(A152&amp;""="","",COUNTIFS('الحضور'!$B$6:$B$2005,A152&amp;"",'الحضور'!$A$6:$A$2005,"&gt;="&amp;('الإعدادات'!$B$4-29),'الحضور'!$A$6:$A$2005,"&lt;="&amp;'الإعدادات'!$B$4))</f>
        <v/>
      </c>
      <c r="M152" s="19">
        <f>IF(A152&amp;""="","",IFERROR(SUMIFS('الحضور'!$A$6:$A$2005,'الحضور'!$B$6:$B$2005,A152&amp;"",'الحضور'!$D$6:$D$2005,1)/COUNTIFS('الحضور'!$B$6:$B$2005,A152&amp;"",'الحضور'!$D$6:$D$2005,1),""))</f>
        <v/>
      </c>
      <c r="N152" s="18">
        <f>IF(M152="","",'الإعدادات'!$B$4-M152)</f>
        <v/>
      </c>
      <c r="O152" s="6">
        <f>IF(OR(H152="ساري",H152="ينتهي قريبًا"),IF(M152="","لم يحضر",IF(N152&gt;='الإعدادات'!$B$6,"منقطع","نشط")),"")</f>
        <v/>
      </c>
      <c r="P152" s="21">
        <f>IF(OR(H152="منتهي",H152="ينتهي قريبًا"),G152,"")</f>
        <v/>
      </c>
      <c r="Q152" s="18">
        <f>IF(P152="","",COUNTIFS($P$6:$P$505,"&lt;"&amp;P152)+COUNTIFS($P$6:P152,P152))</f>
        <v/>
      </c>
    </row>
    <row r="153">
      <c r="A153" s="5" t="n"/>
      <c r="B153" s="5" t="n"/>
      <c r="C153" s="17" t="n"/>
      <c r="D153" s="13" t="n"/>
      <c r="E153" s="18">
        <f>IF(A153&amp;""="","",COUNTIFS('الاشتراكات'!$B$6:$B$1005,A153&amp;""))</f>
        <v/>
      </c>
      <c r="F153" s="19">
        <f>IF(A153&amp;""="","",IFERROR(SUMIFS('الاشتراكات'!$I$6:$I$1005,'الاشتراكات'!$B$6:$B$1005,A153&amp;"",'الاشتراكات'!$J$6:$J$1005,1)/COUNTIFS('الاشتراكات'!$B$6:$B$1005,A153&amp;"",'الاشتراكات'!$J$6:$J$1005,1),""))</f>
        <v/>
      </c>
      <c r="G153" s="18">
        <f>IF(F153="","",F153-'الإعدادات'!$B$4)</f>
        <v/>
      </c>
      <c r="H153" s="6">
        <f>IF(A153&amp;""="","",IF(F153="","بدون اشتراك",IF(G153&lt;0,"منتهي",IF(G153&lt;='الإعدادات'!$B$5,"ينتهي قريبًا","ساري"))))</f>
        <v/>
      </c>
      <c r="I153" s="20">
        <f>IF(A153&amp;""="","",SUMIFS('الاشتراكات'!$G$6:$G$1005,'الاشتراكات'!$B$6:$B$1005,A153&amp;""))</f>
        <v/>
      </c>
      <c r="J153" s="20">
        <f>IF(A153&amp;""="","",SUMIFS('الدفعات'!$C$6:$C$2005,'الدفعات'!$B$6:$B$2005,A153&amp;""))</f>
        <v/>
      </c>
      <c r="K153" s="20">
        <f>IF(A153&amp;""="","",ROUND(I153-J153,2))</f>
        <v/>
      </c>
      <c r="L153" s="18">
        <f>IF(A153&amp;""="","",COUNTIFS('الحضور'!$B$6:$B$2005,A153&amp;"",'الحضور'!$A$6:$A$2005,"&gt;="&amp;('الإعدادات'!$B$4-29),'الحضور'!$A$6:$A$2005,"&lt;="&amp;'الإعدادات'!$B$4))</f>
        <v/>
      </c>
      <c r="M153" s="19">
        <f>IF(A153&amp;""="","",IFERROR(SUMIFS('الحضور'!$A$6:$A$2005,'الحضور'!$B$6:$B$2005,A153&amp;"",'الحضور'!$D$6:$D$2005,1)/COUNTIFS('الحضور'!$B$6:$B$2005,A153&amp;"",'الحضور'!$D$6:$D$2005,1),""))</f>
        <v/>
      </c>
      <c r="N153" s="18">
        <f>IF(M153="","",'الإعدادات'!$B$4-M153)</f>
        <v/>
      </c>
      <c r="O153" s="6">
        <f>IF(OR(H153="ساري",H153="ينتهي قريبًا"),IF(M153="","لم يحضر",IF(N153&gt;='الإعدادات'!$B$6,"منقطع","نشط")),"")</f>
        <v/>
      </c>
      <c r="P153" s="21">
        <f>IF(OR(H153="منتهي",H153="ينتهي قريبًا"),G153,"")</f>
        <v/>
      </c>
      <c r="Q153" s="18">
        <f>IF(P153="","",COUNTIFS($P$6:$P$505,"&lt;"&amp;P153)+COUNTIFS($P$6:P153,P153))</f>
        <v/>
      </c>
    </row>
    <row r="154">
      <c r="A154" s="5" t="n"/>
      <c r="B154" s="5" t="n"/>
      <c r="C154" s="17" t="n"/>
      <c r="D154" s="13" t="n"/>
      <c r="E154" s="18">
        <f>IF(A154&amp;""="","",COUNTIFS('الاشتراكات'!$B$6:$B$1005,A154&amp;""))</f>
        <v/>
      </c>
      <c r="F154" s="19">
        <f>IF(A154&amp;""="","",IFERROR(SUMIFS('الاشتراكات'!$I$6:$I$1005,'الاشتراكات'!$B$6:$B$1005,A154&amp;"",'الاشتراكات'!$J$6:$J$1005,1)/COUNTIFS('الاشتراكات'!$B$6:$B$1005,A154&amp;"",'الاشتراكات'!$J$6:$J$1005,1),""))</f>
        <v/>
      </c>
      <c r="G154" s="18">
        <f>IF(F154="","",F154-'الإعدادات'!$B$4)</f>
        <v/>
      </c>
      <c r="H154" s="6">
        <f>IF(A154&amp;""="","",IF(F154="","بدون اشتراك",IF(G154&lt;0,"منتهي",IF(G154&lt;='الإعدادات'!$B$5,"ينتهي قريبًا","ساري"))))</f>
        <v/>
      </c>
      <c r="I154" s="20">
        <f>IF(A154&amp;""="","",SUMIFS('الاشتراكات'!$G$6:$G$1005,'الاشتراكات'!$B$6:$B$1005,A154&amp;""))</f>
        <v/>
      </c>
      <c r="J154" s="20">
        <f>IF(A154&amp;""="","",SUMIFS('الدفعات'!$C$6:$C$2005,'الدفعات'!$B$6:$B$2005,A154&amp;""))</f>
        <v/>
      </c>
      <c r="K154" s="20">
        <f>IF(A154&amp;""="","",ROUND(I154-J154,2))</f>
        <v/>
      </c>
      <c r="L154" s="18">
        <f>IF(A154&amp;""="","",COUNTIFS('الحضور'!$B$6:$B$2005,A154&amp;"",'الحضور'!$A$6:$A$2005,"&gt;="&amp;('الإعدادات'!$B$4-29),'الحضور'!$A$6:$A$2005,"&lt;="&amp;'الإعدادات'!$B$4))</f>
        <v/>
      </c>
      <c r="M154" s="19">
        <f>IF(A154&amp;""="","",IFERROR(SUMIFS('الحضور'!$A$6:$A$2005,'الحضور'!$B$6:$B$2005,A154&amp;"",'الحضور'!$D$6:$D$2005,1)/COUNTIFS('الحضور'!$B$6:$B$2005,A154&amp;"",'الحضور'!$D$6:$D$2005,1),""))</f>
        <v/>
      </c>
      <c r="N154" s="18">
        <f>IF(M154="","",'الإعدادات'!$B$4-M154)</f>
        <v/>
      </c>
      <c r="O154" s="6">
        <f>IF(OR(H154="ساري",H154="ينتهي قريبًا"),IF(M154="","لم يحضر",IF(N154&gt;='الإعدادات'!$B$6,"منقطع","نشط")),"")</f>
        <v/>
      </c>
      <c r="P154" s="21">
        <f>IF(OR(H154="منتهي",H154="ينتهي قريبًا"),G154,"")</f>
        <v/>
      </c>
      <c r="Q154" s="18">
        <f>IF(P154="","",COUNTIFS($P$6:$P$505,"&lt;"&amp;P154)+COUNTIFS($P$6:P154,P154))</f>
        <v/>
      </c>
    </row>
    <row r="155">
      <c r="A155" s="5" t="n"/>
      <c r="B155" s="5" t="n"/>
      <c r="C155" s="17" t="n"/>
      <c r="D155" s="13" t="n"/>
      <c r="E155" s="18">
        <f>IF(A155&amp;""="","",COUNTIFS('الاشتراكات'!$B$6:$B$1005,A155&amp;""))</f>
        <v/>
      </c>
      <c r="F155" s="19">
        <f>IF(A155&amp;""="","",IFERROR(SUMIFS('الاشتراكات'!$I$6:$I$1005,'الاشتراكات'!$B$6:$B$1005,A155&amp;"",'الاشتراكات'!$J$6:$J$1005,1)/COUNTIFS('الاشتراكات'!$B$6:$B$1005,A155&amp;"",'الاشتراكات'!$J$6:$J$1005,1),""))</f>
        <v/>
      </c>
      <c r="G155" s="18">
        <f>IF(F155="","",F155-'الإعدادات'!$B$4)</f>
        <v/>
      </c>
      <c r="H155" s="6">
        <f>IF(A155&amp;""="","",IF(F155="","بدون اشتراك",IF(G155&lt;0,"منتهي",IF(G155&lt;='الإعدادات'!$B$5,"ينتهي قريبًا","ساري"))))</f>
        <v/>
      </c>
      <c r="I155" s="20">
        <f>IF(A155&amp;""="","",SUMIFS('الاشتراكات'!$G$6:$G$1005,'الاشتراكات'!$B$6:$B$1005,A155&amp;""))</f>
        <v/>
      </c>
      <c r="J155" s="20">
        <f>IF(A155&amp;""="","",SUMIFS('الدفعات'!$C$6:$C$2005,'الدفعات'!$B$6:$B$2005,A155&amp;""))</f>
        <v/>
      </c>
      <c r="K155" s="20">
        <f>IF(A155&amp;""="","",ROUND(I155-J155,2))</f>
        <v/>
      </c>
      <c r="L155" s="18">
        <f>IF(A155&amp;""="","",COUNTIFS('الحضور'!$B$6:$B$2005,A155&amp;"",'الحضور'!$A$6:$A$2005,"&gt;="&amp;('الإعدادات'!$B$4-29),'الحضور'!$A$6:$A$2005,"&lt;="&amp;'الإعدادات'!$B$4))</f>
        <v/>
      </c>
      <c r="M155" s="19">
        <f>IF(A155&amp;""="","",IFERROR(SUMIFS('الحضور'!$A$6:$A$2005,'الحضور'!$B$6:$B$2005,A155&amp;"",'الحضور'!$D$6:$D$2005,1)/COUNTIFS('الحضور'!$B$6:$B$2005,A155&amp;"",'الحضور'!$D$6:$D$2005,1),""))</f>
        <v/>
      </c>
      <c r="N155" s="18">
        <f>IF(M155="","",'الإعدادات'!$B$4-M155)</f>
        <v/>
      </c>
      <c r="O155" s="6">
        <f>IF(OR(H155="ساري",H155="ينتهي قريبًا"),IF(M155="","لم يحضر",IF(N155&gt;='الإعدادات'!$B$6,"منقطع","نشط")),"")</f>
        <v/>
      </c>
      <c r="P155" s="21">
        <f>IF(OR(H155="منتهي",H155="ينتهي قريبًا"),G155,"")</f>
        <v/>
      </c>
      <c r="Q155" s="18">
        <f>IF(P155="","",COUNTIFS($P$6:$P$505,"&lt;"&amp;P155)+COUNTIFS($P$6:P155,P155))</f>
        <v/>
      </c>
    </row>
    <row r="156">
      <c r="A156" s="5" t="n"/>
      <c r="B156" s="5" t="n"/>
      <c r="C156" s="17" t="n"/>
      <c r="D156" s="13" t="n"/>
      <c r="E156" s="18">
        <f>IF(A156&amp;""="","",COUNTIFS('الاشتراكات'!$B$6:$B$1005,A156&amp;""))</f>
        <v/>
      </c>
      <c r="F156" s="19">
        <f>IF(A156&amp;""="","",IFERROR(SUMIFS('الاشتراكات'!$I$6:$I$1005,'الاشتراكات'!$B$6:$B$1005,A156&amp;"",'الاشتراكات'!$J$6:$J$1005,1)/COUNTIFS('الاشتراكات'!$B$6:$B$1005,A156&amp;"",'الاشتراكات'!$J$6:$J$1005,1),""))</f>
        <v/>
      </c>
      <c r="G156" s="18">
        <f>IF(F156="","",F156-'الإعدادات'!$B$4)</f>
        <v/>
      </c>
      <c r="H156" s="6">
        <f>IF(A156&amp;""="","",IF(F156="","بدون اشتراك",IF(G156&lt;0,"منتهي",IF(G156&lt;='الإعدادات'!$B$5,"ينتهي قريبًا","ساري"))))</f>
        <v/>
      </c>
      <c r="I156" s="20">
        <f>IF(A156&amp;""="","",SUMIFS('الاشتراكات'!$G$6:$G$1005,'الاشتراكات'!$B$6:$B$1005,A156&amp;""))</f>
        <v/>
      </c>
      <c r="J156" s="20">
        <f>IF(A156&amp;""="","",SUMIFS('الدفعات'!$C$6:$C$2005,'الدفعات'!$B$6:$B$2005,A156&amp;""))</f>
        <v/>
      </c>
      <c r="K156" s="20">
        <f>IF(A156&amp;""="","",ROUND(I156-J156,2))</f>
        <v/>
      </c>
      <c r="L156" s="18">
        <f>IF(A156&amp;""="","",COUNTIFS('الحضور'!$B$6:$B$2005,A156&amp;"",'الحضور'!$A$6:$A$2005,"&gt;="&amp;('الإعدادات'!$B$4-29),'الحضور'!$A$6:$A$2005,"&lt;="&amp;'الإعدادات'!$B$4))</f>
        <v/>
      </c>
      <c r="M156" s="19">
        <f>IF(A156&amp;""="","",IFERROR(SUMIFS('الحضور'!$A$6:$A$2005,'الحضور'!$B$6:$B$2005,A156&amp;"",'الحضور'!$D$6:$D$2005,1)/COUNTIFS('الحضور'!$B$6:$B$2005,A156&amp;"",'الحضور'!$D$6:$D$2005,1),""))</f>
        <v/>
      </c>
      <c r="N156" s="18">
        <f>IF(M156="","",'الإعدادات'!$B$4-M156)</f>
        <v/>
      </c>
      <c r="O156" s="6">
        <f>IF(OR(H156="ساري",H156="ينتهي قريبًا"),IF(M156="","لم يحضر",IF(N156&gt;='الإعدادات'!$B$6,"منقطع","نشط")),"")</f>
        <v/>
      </c>
      <c r="P156" s="21">
        <f>IF(OR(H156="منتهي",H156="ينتهي قريبًا"),G156,"")</f>
        <v/>
      </c>
      <c r="Q156" s="18">
        <f>IF(P156="","",COUNTIFS($P$6:$P$505,"&lt;"&amp;P156)+COUNTIFS($P$6:P156,P156))</f>
        <v/>
      </c>
    </row>
    <row r="157">
      <c r="A157" s="5" t="n"/>
      <c r="B157" s="5" t="n"/>
      <c r="C157" s="17" t="n"/>
      <c r="D157" s="13" t="n"/>
      <c r="E157" s="18">
        <f>IF(A157&amp;""="","",COUNTIFS('الاشتراكات'!$B$6:$B$1005,A157&amp;""))</f>
        <v/>
      </c>
      <c r="F157" s="19">
        <f>IF(A157&amp;""="","",IFERROR(SUMIFS('الاشتراكات'!$I$6:$I$1005,'الاشتراكات'!$B$6:$B$1005,A157&amp;"",'الاشتراكات'!$J$6:$J$1005,1)/COUNTIFS('الاشتراكات'!$B$6:$B$1005,A157&amp;"",'الاشتراكات'!$J$6:$J$1005,1),""))</f>
        <v/>
      </c>
      <c r="G157" s="18">
        <f>IF(F157="","",F157-'الإعدادات'!$B$4)</f>
        <v/>
      </c>
      <c r="H157" s="6">
        <f>IF(A157&amp;""="","",IF(F157="","بدون اشتراك",IF(G157&lt;0,"منتهي",IF(G157&lt;='الإعدادات'!$B$5,"ينتهي قريبًا","ساري"))))</f>
        <v/>
      </c>
      <c r="I157" s="20">
        <f>IF(A157&amp;""="","",SUMIFS('الاشتراكات'!$G$6:$G$1005,'الاشتراكات'!$B$6:$B$1005,A157&amp;""))</f>
        <v/>
      </c>
      <c r="J157" s="20">
        <f>IF(A157&amp;""="","",SUMIFS('الدفعات'!$C$6:$C$2005,'الدفعات'!$B$6:$B$2005,A157&amp;""))</f>
        <v/>
      </c>
      <c r="K157" s="20">
        <f>IF(A157&amp;""="","",ROUND(I157-J157,2))</f>
        <v/>
      </c>
      <c r="L157" s="18">
        <f>IF(A157&amp;""="","",COUNTIFS('الحضور'!$B$6:$B$2005,A157&amp;"",'الحضور'!$A$6:$A$2005,"&gt;="&amp;('الإعدادات'!$B$4-29),'الحضور'!$A$6:$A$2005,"&lt;="&amp;'الإعدادات'!$B$4))</f>
        <v/>
      </c>
      <c r="M157" s="19">
        <f>IF(A157&amp;""="","",IFERROR(SUMIFS('الحضور'!$A$6:$A$2005,'الحضور'!$B$6:$B$2005,A157&amp;"",'الحضور'!$D$6:$D$2005,1)/COUNTIFS('الحضور'!$B$6:$B$2005,A157&amp;"",'الحضور'!$D$6:$D$2005,1),""))</f>
        <v/>
      </c>
      <c r="N157" s="18">
        <f>IF(M157="","",'الإعدادات'!$B$4-M157)</f>
        <v/>
      </c>
      <c r="O157" s="6">
        <f>IF(OR(H157="ساري",H157="ينتهي قريبًا"),IF(M157="","لم يحضر",IF(N157&gt;='الإعدادات'!$B$6,"منقطع","نشط")),"")</f>
        <v/>
      </c>
      <c r="P157" s="21">
        <f>IF(OR(H157="منتهي",H157="ينتهي قريبًا"),G157,"")</f>
        <v/>
      </c>
      <c r="Q157" s="18">
        <f>IF(P157="","",COUNTIFS($P$6:$P$505,"&lt;"&amp;P157)+COUNTIFS($P$6:P157,P157))</f>
        <v/>
      </c>
    </row>
    <row r="158">
      <c r="A158" s="5" t="n"/>
      <c r="B158" s="5" t="n"/>
      <c r="C158" s="17" t="n"/>
      <c r="D158" s="13" t="n"/>
      <c r="E158" s="18">
        <f>IF(A158&amp;""="","",COUNTIFS('الاشتراكات'!$B$6:$B$1005,A158&amp;""))</f>
        <v/>
      </c>
      <c r="F158" s="19">
        <f>IF(A158&amp;""="","",IFERROR(SUMIFS('الاشتراكات'!$I$6:$I$1005,'الاشتراكات'!$B$6:$B$1005,A158&amp;"",'الاشتراكات'!$J$6:$J$1005,1)/COUNTIFS('الاشتراكات'!$B$6:$B$1005,A158&amp;"",'الاشتراكات'!$J$6:$J$1005,1),""))</f>
        <v/>
      </c>
      <c r="G158" s="18">
        <f>IF(F158="","",F158-'الإعدادات'!$B$4)</f>
        <v/>
      </c>
      <c r="H158" s="6">
        <f>IF(A158&amp;""="","",IF(F158="","بدون اشتراك",IF(G158&lt;0,"منتهي",IF(G158&lt;='الإعدادات'!$B$5,"ينتهي قريبًا","ساري"))))</f>
        <v/>
      </c>
      <c r="I158" s="20">
        <f>IF(A158&amp;""="","",SUMIFS('الاشتراكات'!$G$6:$G$1005,'الاشتراكات'!$B$6:$B$1005,A158&amp;""))</f>
        <v/>
      </c>
      <c r="J158" s="20">
        <f>IF(A158&amp;""="","",SUMIFS('الدفعات'!$C$6:$C$2005,'الدفعات'!$B$6:$B$2005,A158&amp;""))</f>
        <v/>
      </c>
      <c r="K158" s="20">
        <f>IF(A158&amp;""="","",ROUND(I158-J158,2))</f>
        <v/>
      </c>
      <c r="L158" s="18">
        <f>IF(A158&amp;""="","",COUNTIFS('الحضور'!$B$6:$B$2005,A158&amp;"",'الحضور'!$A$6:$A$2005,"&gt;="&amp;('الإعدادات'!$B$4-29),'الحضور'!$A$6:$A$2005,"&lt;="&amp;'الإعدادات'!$B$4))</f>
        <v/>
      </c>
      <c r="M158" s="19">
        <f>IF(A158&amp;""="","",IFERROR(SUMIFS('الحضور'!$A$6:$A$2005,'الحضور'!$B$6:$B$2005,A158&amp;"",'الحضور'!$D$6:$D$2005,1)/COUNTIFS('الحضور'!$B$6:$B$2005,A158&amp;"",'الحضور'!$D$6:$D$2005,1),""))</f>
        <v/>
      </c>
      <c r="N158" s="18">
        <f>IF(M158="","",'الإعدادات'!$B$4-M158)</f>
        <v/>
      </c>
      <c r="O158" s="6">
        <f>IF(OR(H158="ساري",H158="ينتهي قريبًا"),IF(M158="","لم يحضر",IF(N158&gt;='الإعدادات'!$B$6,"منقطع","نشط")),"")</f>
        <v/>
      </c>
      <c r="P158" s="21">
        <f>IF(OR(H158="منتهي",H158="ينتهي قريبًا"),G158,"")</f>
        <v/>
      </c>
      <c r="Q158" s="18">
        <f>IF(P158="","",COUNTIFS($P$6:$P$505,"&lt;"&amp;P158)+COUNTIFS($P$6:P158,P158))</f>
        <v/>
      </c>
    </row>
    <row r="159">
      <c r="A159" s="5" t="n"/>
      <c r="B159" s="5" t="n"/>
      <c r="C159" s="17" t="n"/>
      <c r="D159" s="13" t="n"/>
      <c r="E159" s="18">
        <f>IF(A159&amp;""="","",COUNTIFS('الاشتراكات'!$B$6:$B$1005,A159&amp;""))</f>
        <v/>
      </c>
      <c r="F159" s="19">
        <f>IF(A159&amp;""="","",IFERROR(SUMIFS('الاشتراكات'!$I$6:$I$1005,'الاشتراكات'!$B$6:$B$1005,A159&amp;"",'الاشتراكات'!$J$6:$J$1005,1)/COUNTIFS('الاشتراكات'!$B$6:$B$1005,A159&amp;"",'الاشتراكات'!$J$6:$J$1005,1),""))</f>
        <v/>
      </c>
      <c r="G159" s="18">
        <f>IF(F159="","",F159-'الإعدادات'!$B$4)</f>
        <v/>
      </c>
      <c r="H159" s="6">
        <f>IF(A159&amp;""="","",IF(F159="","بدون اشتراك",IF(G159&lt;0,"منتهي",IF(G159&lt;='الإعدادات'!$B$5,"ينتهي قريبًا","ساري"))))</f>
        <v/>
      </c>
      <c r="I159" s="20">
        <f>IF(A159&amp;""="","",SUMIFS('الاشتراكات'!$G$6:$G$1005,'الاشتراكات'!$B$6:$B$1005,A159&amp;""))</f>
        <v/>
      </c>
      <c r="J159" s="20">
        <f>IF(A159&amp;""="","",SUMIFS('الدفعات'!$C$6:$C$2005,'الدفعات'!$B$6:$B$2005,A159&amp;""))</f>
        <v/>
      </c>
      <c r="K159" s="20">
        <f>IF(A159&amp;""="","",ROUND(I159-J159,2))</f>
        <v/>
      </c>
      <c r="L159" s="18">
        <f>IF(A159&amp;""="","",COUNTIFS('الحضور'!$B$6:$B$2005,A159&amp;"",'الحضور'!$A$6:$A$2005,"&gt;="&amp;('الإعدادات'!$B$4-29),'الحضور'!$A$6:$A$2005,"&lt;="&amp;'الإعدادات'!$B$4))</f>
        <v/>
      </c>
      <c r="M159" s="19">
        <f>IF(A159&amp;""="","",IFERROR(SUMIFS('الحضور'!$A$6:$A$2005,'الحضور'!$B$6:$B$2005,A159&amp;"",'الحضور'!$D$6:$D$2005,1)/COUNTIFS('الحضور'!$B$6:$B$2005,A159&amp;"",'الحضور'!$D$6:$D$2005,1),""))</f>
        <v/>
      </c>
      <c r="N159" s="18">
        <f>IF(M159="","",'الإعدادات'!$B$4-M159)</f>
        <v/>
      </c>
      <c r="O159" s="6">
        <f>IF(OR(H159="ساري",H159="ينتهي قريبًا"),IF(M159="","لم يحضر",IF(N159&gt;='الإعدادات'!$B$6,"منقطع","نشط")),"")</f>
        <v/>
      </c>
      <c r="P159" s="21">
        <f>IF(OR(H159="منتهي",H159="ينتهي قريبًا"),G159,"")</f>
        <v/>
      </c>
      <c r="Q159" s="18">
        <f>IF(P159="","",COUNTIFS($P$6:$P$505,"&lt;"&amp;P159)+COUNTIFS($P$6:P159,P159))</f>
        <v/>
      </c>
    </row>
    <row r="160">
      <c r="A160" s="5" t="n"/>
      <c r="B160" s="5" t="n"/>
      <c r="C160" s="17" t="n"/>
      <c r="D160" s="13" t="n"/>
      <c r="E160" s="18">
        <f>IF(A160&amp;""="","",COUNTIFS('الاشتراكات'!$B$6:$B$1005,A160&amp;""))</f>
        <v/>
      </c>
      <c r="F160" s="19">
        <f>IF(A160&amp;""="","",IFERROR(SUMIFS('الاشتراكات'!$I$6:$I$1005,'الاشتراكات'!$B$6:$B$1005,A160&amp;"",'الاشتراكات'!$J$6:$J$1005,1)/COUNTIFS('الاشتراكات'!$B$6:$B$1005,A160&amp;"",'الاشتراكات'!$J$6:$J$1005,1),""))</f>
        <v/>
      </c>
      <c r="G160" s="18">
        <f>IF(F160="","",F160-'الإعدادات'!$B$4)</f>
        <v/>
      </c>
      <c r="H160" s="6">
        <f>IF(A160&amp;""="","",IF(F160="","بدون اشتراك",IF(G160&lt;0,"منتهي",IF(G160&lt;='الإعدادات'!$B$5,"ينتهي قريبًا","ساري"))))</f>
        <v/>
      </c>
      <c r="I160" s="20">
        <f>IF(A160&amp;""="","",SUMIFS('الاشتراكات'!$G$6:$G$1005,'الاشتراكات'!$B$6:$B$1005,A160&amp;""))</f>
        <v/>
      </c>
      <c r="J160" s="20">
        <f>IF(A160&amp;""="","",SUMIFS('الدفعات'!$C$6:$C$2005,'الدفعات'!$B$6:$B$2005,A160&amp;""))</f>
        <v/>
      </c>
      <c r="K160" s="20">
        <f>IF(A160&amp;""="","",ROUND(I160-J160,2))</f>
        <v/>
      </c>
      <c r="L160" s="18">
        <f>IF(A160&amp;""="","",COUNTIFS('الحضور'!$B$6:$B$2005,A160&amp;"",'الحضور'!$A$6:$A$2005,"&gt;="&amp;('الإعدادات'!$B$4-29),'الحضور'!$A$6:$A$2005,"&lt;="&amp;'الإعدادات'!$B$4))</f>
        <v/>
      </c>
      <c r="M160" s="19">
        <f>IF(A160&amp;""="","",IFERROR(SUMIFS('الحضور'!$A$6:$A$2005,'الحضور'!$B$6:$B$2005,A160&amp;"",'الحضور'!$D$6:$D$2005,1)/COUNTIFS('الحضور'!$B$6:$B$2005,A160&amp;"",'الحضور'!$D$6:$D$2005,1),""))</f>
        <v/>
      </c>
      <c r="N160" s="18">
        <f>IF(M160="","",'الإعدادات'!$B$4-M160)</f>
        <v/>
      </c>
      <c r="O160" s="6">
        <f>IF(OR(H160="ساري",H160="ينتهي قريبًا"),IF(M160="","لم يحضر",IF(N160&gt;='الإعدادات'!$B$6,"منقطع","نشط")),"")</f>
        <v/>
      </c>
      <c r="P160" s="21">
        <f>IF(OR(H160="منتهي",H160="ينتهي قريبًا"),G160,"")</f>
        <v/>
      </c>
      <c r="Q160" s="18">
        <f>IF(P160="","",COUNTIFS($P$6:$P$505,"&lt;"&amp;P160)+COUNTIFS($P$6:P160,P160))</f>
        <v/>
      </c>
    </row>
    <row r="161">
      <c r="A161" s="5" t="n"/>
      <c r="B161" s="5" t="n"/>
      <c r="C161" s="17" t="n"/>
      <c r="D161" s="13" t="n"/>
      <c r="E161" s="18">
        <f>IF(A161&amp;""="","",COUNTIFS('الاشتراكات'!$B$6:$B$1005,A161&amp;""))</f>
        <v/>
      </c>
      <c r="F161" s="19">
        <f>IF(A161&amp;""="","",IFERROR(SUMIFS('الاشتراكات'!$I$6:$I$1005,'الاشتراكات'!$B$6:$B$1005,A161&amp;"",'الاشتراكات'!$J$6:$J$1005,1)/COUNTIFS('الاشتراكات'!$B$6:$B$1005,A161&amp;"",'الاشتراكات'!$J$6:$J$1005,1),""))</f>
        <v/>
      </c>
      <c r="G161" s="18">
        <f>IF(F161="","",F161-'الإعدادات'!$B$4)</f>
        <v/>
      </c>
      <c r="H161" s="6">
        <f>IF(A161&amp;""="","",IF(F161="","بدون اشتراك",IF(G161&lt;0,"منتهي",IF(G161&lt;='الإعدادات'!$B$5,"ينتهي قريبًا","ساري"))))</f>
        <v/>
      </c>
      <c r="I161" s="20">
        <f>IF(A161&amp;""="","",SUMIFS('الاشتراكات'!$G$6:$G$1005,'الاشتراكات'!$B$6:$B$1005,A161&amp;""))</f>
        <v/>
      </c>
      <c r="J161" s="20">
        <f>IF(A161&amp;""="","",SUMIFS('الدفعات'!$C$6:$C$2005,'الدفعات'!$B$6:$B$2005,A161&amp;""))</f>
        <v/>
      </c>
      <c r="K161" s="20">
        <f>IF(A161&amp;""="","",ROUND(I161-J161,2))</f>
        <v/>
      </c>
      <c r="L161" s="18">
        <f>IF(A161&amp;""="","",COUNTIFS('الحضور'!$B$6:$B$2005,A161&amp;"",'الحضور'!$A$6:$A$2005,"&gt;="&amp;('الإعدادات'!$B$4-29),'الحضور'!$A$6:$A$2005,"&lt;="&amp;'الإعدادات'!$B$4))</f>
        <v/>
      </c>
      <c r="M161" s="19">
        <f>IF(A161&amp;""="","",IFERROR(SUMIFS('الحضور'!$A$6:$A$2005,'الحضور'!$B$6:$B$2005,A161&amp;"",'الحضور'!$D$6:$D$2005,1)/COUNTIFS('الحضور'!$B$6:$B$2005,A161&amp;"",'الحضور'!$D$6:$D$2005,1),""))</f>
        <v/>
      </c>
      <c r="N161" s="18">
        <f>IF(M161="","",'الإعدادات'!$B$4-M161)</f>
        <v/>
      </c>
      <c r="O161" s="6">
        <f>IF(OR(H161="ساري",H161="ينتهي قريبًا"),IF(M161="","لم يحضر",IF(N161&gt;='الإعدادات'!$B$6,"منقطع","نشط")),"")</f>
        <v/>
      </c>
      <c r="P161" s="21">
        <f>IF(OR(H161="منتهي",H161="ينتهي قريبًا"),G161,"")</f>
        <v/>
      </c>
      <c r="Q161" s="18">
        <f>IF(P161="","",COUNTIFS($P$6:$P$505,"&lt;"&amp;P161)+COUNTIFS($P$6:P161,P161))</f>
        <v/>
      </c>
    </row>
    <row r="162">
      <c r="A162" s="5" t="n"/>
      <c r="B162" s="5" t="n"/>
      <c r="C162" s="17" t="n"/>
      <c r="D162" s="13" t="n"/>
      <c r="E162" s="18">
        <f>IF(A162&amp;""="","",COUNTIFS('الاشتراكات'!$B$6:$B$1005,A162&amp;""))</f>
        <v/>
      </c>
      <c r="F162" s="19">
        <f>IF(A162&amp;""="","",IFERROR(SUMIFS('الاشتراكات'!$I$6:$I$1005,'الاشتراكات'!$B$6:$B$1005,A162&amp;"",'الاشتراكات'!$J$6:$J$1005,1)/COUNTIFS('الاشتراكات'!$B$6:$B$1005,A162&amp;"",'الاشتراكات'!$J$6:$J$1005,1),""))</f>
        <v/>
      </c>
      <c r="G162" s="18">
        <f>IF(F162="","",F162-'الإعدادات'!$B$4)</f>
        <v/>
      </c>
      <c r="H162" s="6">
        <f>IF(A162&amp;""="","",IF(F162="","بدون اشتراك",IF(G162&lt;0,"منتهي",IF(G162&lt;='الإعدادات'!$B$5,"ينتهي قريبًا","ساري"))))</f>
        <v/>
      </c>
      <c r="I162" s="20">
        <f>IF(A162&amp;""="","",SUMIFS('الاشتراكات'!$G$6:$G$1005,'الاشتراكات'!$B$6:$B$1005,A162&amp;""))</f>
        <v/>
      </c>
      <c r="J162" s="20">
        <f>IF(A162&amp;""="","",SUMIFS('الدفعات'!$C$6:$C$2005,'الدفعات'!$B$6:$B$2005,A162&amp;""))</f>
        <v/>
      </c>
      <c r="K162" s="20">
        <f>IF(A162&amp;""="","",ROUND(I162-J162,2))</f>
        <v/>
      </c>
      <c r="L162" s="18">
        <f>IF(A162&amp;""="","",COUNTIFS('الحضور'!$B$6:$B$2005,A162&amp;"",'الحضور'!$A$6:$A$2005,"&gt;="&amp;('الإعدادات'!$B$4-29),'الحضور'!$A$6:$A$2005,"&lt;="&amp;'الإعدادات'!$B$4))</f>
        <v/>
      </c>
      <c r="M162" s="19">
        <f>IF(A162&amp;""="","",IFERROR(SUMIFS('الحضور'!$A$6:$A$2005,'الحضور'!$B$6:$B$2005,A162&amp;"",'الحضور'!$D$6:$D$2005,1)/COUNTIFS('الحضور'!$B$6:$B$2005,A162&amp;"",'الحضور'!$D$6:$D$2005,1),""))</f>
        <v/>
      </c>
      <c r="N162" s="18">
        <f>IF(M162="","",'الإعدادات'!$B$4-M162)</f>
        <v/>
      </c>
      <c r="O162" s="6">
        <f>IF(OR(H162="ساري",H162="ينتهي قريبًا"),IF(M162="","لم يحضر",IF(N162&gt;='الإعدادات'!$B$6,"منقطع","نشط")),"")</f>
        <v/>
      </c>
      <c r="P162" s="21">
        <f>IF(OR(H162="منتهي",H162="ينتهي قريبًا"),G162,"")</f>
        <v/>
      </c>
      <c r="Q162" s="18">
        <f>IF(P162="","",COUNTIFS($P$6:$P$505,"&lt;"&amp;P162)+COUNTIFS($P$6:P162,P162))</f>
        <v/>
      </c>
    </row>
    <row r="163">
      <c r="A163" s="5" t="n"/>
      <c r="B163" s="5" t="n"/>
      <c r="C163" s="17" t="n"/>
      <c r="D163" s="13" t="n"/>
      <c r="E163" s="18">
        <f>IF(A163&amp;""="","",COUNTIFS('الاشتراكات'!$B$6:$B$1005,A163&amp;""))</f>
        <v/>
      </c>
      <c r="F163" s="19">
        <f>IF(A163&amp;""="","",IFERROR(SUMIFS('الاشتراكات'!$I$6:$I$1005,'الاشتراكات'!$B$6:$B$1005,A163&amp;"",'الاشتراكات'!$J$6:$J$1005,1)/COUNTIFS('الاشتراكات'!$B$6:$B$1005,A163&amp;"",'الاشتراكات'!$J$6:$J$1005,1),""))</f>
        <v/>
      </c>
      <c r="G163" s="18">
        <f>IF(F163="","",F163-'الإعدادات'!$B$4)</f>
        <v/>
      </c>
      <c r="H163" s="6">
        <f>IF(A163&amp;""="","",IF(F163="","بدون اشتراك",IF(G163&lt;0,"منتهي",IF(G163&lt;='الإعدادات'!$B$5,"ينتهي قريبًا","ساري"))))</f>
        <v/>
      </c>
      <c r="I163" s="20">
        <f>IF(A163&amp;""="","",SUMIFS('الاشتراكات'!$G$6:$G$1005,'الاشتراكات'!$B$6:$B$1005,A163&amp;""))</f>
        <v/>
      </c>
      <c r="J163" s="20">
        <f>IF(A163&amp;""="","",SUMIFS('الدفعات'!$C$6:$C$2005,'الدفعات'!$B$6:$B$2005,A163&amp;""))</f>
        <v/>
      </c>
      <c r="K163" s="20">
        <f>IF(A163&amp;""="","",ROUND(I163-J163,2))</f>
        <v/>
      </c>
      <c r="L163" s="18">
        <f>IF(A163&amp;""="","",COUNTIFS('الحضور'!$B$6:$B$2005,A163&amp;"",'الحضور'!$A$6:$A$2005,"&gt;="&amp;('الإعدادات'!$B$4-29),'الحضور'!$A$6:$A$2005,"&lt;="&amp;'الإعدادات'!$B$4))</f>
        <v/>
      </c>
      <c r="M163" s="19">
        <f>IF(A163&amp;""="","",IFERROR(SUMIFS('الحضور'!$A$6:$A$2005,'الحضور'!$B$6:$B$2005,A163&amp;"",'الحضور'!$D$6:$D$2005,1)/COUNTIFS('الحضور'!$B$6:$B$2005,A163&amp;"",'الحضور'!$D$6:$D$2005,1),""))</f>
        <v/>
      </c>
      <c r="N163" s="18">
        <f>IF(M163="","",'الإعدادات'!$B$4-M163)</f>
        <v/>
      </c>
      <c r="O163" s="6">
        <f>IF(OR(H163="ساري",H163="ينتهي قريبًا"),IF(M163="","لم يحضر",IF(N163&gt;='الإعدادات'!$B$6,"منقطع","نشط")),"")</f>
        <v/>
      </c>
      <c r="P163" s="21">
        <f>IF(OR(H163="منتهي",H163="ينتهي قريبًا"),G163,"")</f>
        <v/>
      </c>
      <c r="Q163" s="18">
        <f>IF(P163="","",COUNTIFS($P$6:$P$505,"&lt;"&amp;P163)+COUNTIFS($P$6:P163,P163))</f>
        <v/>
      </c>
    </row>
    <row r="164">
      <c r="A164" s="5" t="n"/>
      <c r="B164" s="5" t="n"/>
      <c r="C164" s="17" t="n"/>
      <c r="D164" s="13" t="n"/>
      <c r="E164" s="18">
        <f>IF(A164&amp;""="","",COUNTIFS('الاشتراكات'!$B$6:$B$1005,A164&amp;""))</f>
        <v/>
      </c>
      <c r="F164" s="19">
        <f>IF(A164&amp;""="","",IFERROR(SUMIFS('الاشتراكات'!$I$6:$I$1005,'الاشتراكات'!$B$6:$B$1005,A164&amp;"",'الاشتراكات'!$J$6:$J$1005,1)/COUNTIFS('الاشتراكات'!$B$6:$B$1005,A164&amp;"",'الاشتراكات'!$J$6:$J$1005,1),""))</f>
        <v/>
      </c>
      <c r="G164" s="18">
        <f>IF(F164="","",F164-'الإعدادات'!$B$4)</f>
        <v/>
      </c>
      <c r="H164" s="6">
        <f>IF(A164&amp;""="","",IF(F164="","بدون اشتراك",IF(G164&lt;0,"منتهي",IF(G164&lt;='الإعدادات'!$B$5,"ينتهي قريبًا","ساري"))))</f>
        <v/>
      </c>
      <c r="I164" s="20">
        <f>IF(A164&amp;""="","",SUMIFS('الاشتراكات'!$G$6:$G$1005,'الاشتراكات'!$B$6:$B$1005,A164&amp;""))</f>
        <v/>
      </c>
      <c r="J164" s="20">
        <f>IF(A164&amp;""="","",SUMIFS('الدفعات'!$C$6:$C$2005,'الدفعات'!$B$6:$B$2005,A164&amp;""))</f>
        <v/>
      </c>
      <c r="K164" s="20">
        <f>IF(A164&amp;""="","",ROUND(I164-J164,2))</f>
        <v/>
      </c>
      <c r="L164" s="18">
        <f>IF(A164&amp;""="","",COUNTIFS('الحضور'!$B$6:$B$2005,A164&amp;"",'الحضور'!$A$6:$A$2005,"&gt;="&amp;('الإعدادات'!$B$4-29),'الحضور'!$A$6:$A$2005,"&lt;="&amp;'الإعدادات'!$B$4))</f>
        <v/>
      </c>
      <c r="M164" s="19">
        <f>IF(A164&amp;""="","",IFERROR(SUMIFS('الحضور'!$A$6:$A$2005,'الحضور'!$B$6:$B$2005,A164&amp;"",'الحضور'!$D$6:$D$2005,1)/COUNTIFS('الحضور'!$B$6:$B$2005,A164&amp;"",'الحضور'!$D$6:$D$2005,1),""))</f>
        <v/>
      </c>
      <c r="N164" s="18">
        <f>IF(M164="","",'الإعدادات'!$B$4-M164)</f>
        <v/>
      </c>
      <c r="O164" s="6">
        <f>IF(OR(H164="ساري",H164="ينتهي قريبًا"),IF(M164="","لم يحضر",IF(N164&gt;='الإعدادات'!$B$6,"منقطع","نشط")),"")</f>
        <v/>
      </c>
      <c r="P164" s="21">
        <f>IF(OR(H164="منتهي",H164="ينتهي قريبًا"),G164,"")</f>
        <v/>
      </c>
      <c r="Q164" s="18">
        <f>IF(P164="","",COUNTIFS($P$6:$P$505,"&lt;"&amp;P164)+COUNTIFS($P$6:P164,P164))</f>
        <v/>
      </c>
    </row>
    <row r="165">
      <c r="A165" s="5" t="n"/>
      <c r="B165" s="5" t="n"/>
      <c r="C165" s="17" t="n"/>
      <c r="D165" s="13" t="n"/>
      <c r="E165" s="18">
        <f>IF(A165&amp;""="","",COUNTIFS('الاشتراكات'!$B$6:$B$1005,A165&amp;""))</f>
        <v/>
      </c>
      <c r="F165" s="19">
        <f>IF(A165&amp;""="","",IFERROR(SUMIFS('الاشتراكات'!$I$6:$I$1005,'الاشتراكات'!$B$6:$B$1005,A165&amp;"",'الاشتراكات'!$J$6:$J$1005,1)/COUNTIFS('الاشتراكات'!$B$6:$B$1005,A165&amp;"",'الاشتراكات'!$J$6:$J$1005,1),""))</f>
        <v/>
      </c>
      <c r="G165" s="18">
        <f>IF(F165="","",F165-'الإعدادات'!$B$4)</f>
        <v/>
      </c>
      <c r="H165" s="6">
        <f>IF(A165&amp;""="","",IF(F165="","بدون اشتراك",IF(G165&lt;0,"منتهي",IF(G165&lt;='الإعدادات'!$B$5,"ينتهي قريبًا","ساري"))))</f>
        <v/>
      </c>
      <c r="I165" s="20">
        <f>IF(A165&amp;""="","",SUMIFS('الاشتراكات'!$G$6:$G$1005,'الاشتراكات'!$B$6:$B$1005,A165&amp;""))</f>
        <v/>
      </c>
      <c r="J165" s="20">
        <f>IF(A165&amp;""="","",SUMIFS('الدفعات'!$C$6:$C$2005,'الدفعات'!$B$6:$B$2005,A165&amp;""))</f>
        <v/>
      </c>
      <c r="K165" s="20">
        <f>IF(A165&amp;""="","",ROUND(I165-J165,2))</f>
        <v/>
      </c>
      <c r="L165" s="18">
        <f>IF(A165&amp;""="","",COUNTIFS('الحضور'!$B$6:$B$2005,A165&amp;"",'الحضور'!$A$6:$A$2005,"&gt;="&amp;('الإعدادات'!$B$4-29),'الحضور'!$A$6:$A$2005,"&lt;="&amp;'الإعدادات'!$B$4))</f>
        <v/>
      </c>
      <c r="M165" s="19">
        <f>IF(A165&amp;""="","",IFERROR(SUMIFS('الحضور'!$A$6:$A$2005,'الحضور'!$B$6:$B$2005,A165&amp;"",'الحضور'!$D$6:$D$2005,1)/COUNTIFS('الحضور'!$B$6:$B$2005,A165&amp;"",'الحضور'!$D$6:$D$2005,1),""))</f>
        <v/>
      </c>
      <c r="N165" s="18">
        <f>IF(M165="","",'الإعدادات'!$B$4-M165)</f>
        <v/>
      </c>
      <c r="O165" s="6">
        <f>IF(OR(H165="ساري",H165="ينتهي قريبًا"),IF(M165="","لم يحضر",IF(N165&gt;='الإعدادات'!$B$6,"منقطع","نشط")),"")</f>
        <v/>
      </c>
      <c r="P165" s="21">
        <f>IF(OR(H165="منتهي",H165="ينتهي قريبًا"),G165,"")</f>
        <v/>
      </c>
      <c r="Q165" s="18">
        <f>IF(P165="","",COUNTIFS($P$6:$P$505,"&lt;"&amp;P165)+COUNTIFS($P$6:P165,P165))</f>
        <v/>
      </c>
    </row>
    <row r="166">
      <c r="A166" s="5" t="n"/>
      <c r="B166" s="5" t="n"/>
      <c r="C166" s="17" t="n"/>
      <c r="D166" s="13" t="n"/>
      <c r="E166" s="18">
        <f>IF(A166&amp;""="","",COUNTIFS('الاشتراكات'!$B$6:$B$1005,A166&amp;""))</f>
        <v/>
      </c>
      <c r="F166" s="19">
        <f>IF(A166&amp;""="","",IFERROR(SUMIFS('الاشتراكات'!$I$6:$I$1005,'الاشتراكات'!$B$6:$B$1005,A166&amp;"",'الاشتراكات'!$J$6:$J$1005,1)/COUNTIFS('الاشتراكات'!$B$6:$B$1005,A166&amp;"",'الاشتراكات'!$J$6:$J$1005,1),""))</f>
        <v/>
      </c>
      <c r="G166" s="18">
        <f>IF(F166="","",F166-'الإعدادات'!$B$4)</f>
        <v/>
      </c>
      <c r="H166" s="6">
        <f>IF(A166&amp;""="","",IF(F166="","بدون اشتراك",IF(G166&lt;0,"منتهي",IF(G166&lt;='الإعدادات'!$B$5,"ينتهي قريبًا","ساري"))))</f>
        <v/>
      </c>
      <c r="I166" s="20">
        <f>IF(A166&amp;""="","",SUMIFS('الاشتراكات'!$G$6:$G$1005,'الاشتراكات'!$B$6:$B$1005,A166&amp;""))</f>
        <v/>
      </c>
      <c r="J166" s="20">
        <f>IF(A166&amp;""="","",SUMIFS('الدفعات'!$C$6:$C$2005,'الدفعات'!$B$6:$B$2005,A166&amp;""))</f>
        <v/>
      </c>
      <c r="K166" s="20">
        <f>IF(A166&amp;""="","",ROUND(I166-J166,2))</f>
        <v/>
      </c>
      <c r="L166" s="18">
        <f>IF(A166&amp;""="","",COUNTIFS('الحضور'!$B$6:$B$2005,A166&amp;"",'الحضور'!$A$6:$A$2005,"&gt;="&amp;('الإعدادات'!$B$4-29),'الحضور'!$A$6:$A$2005,"&lt;="&amp;'الإعدادات'!$B$4))</f>
        <v/>
      </c>
      <c r="M166" s="19">
        <f>IF(A166&amp;""="","",IFERROR(SUMIFS('الحضور'!$A$6:$A$2005,'الحضور'!$B$6:$B$2005,A166&amp;"",'الحضور'!$D$6:$D$2005,1)/COUNTIFS('الحضور'!$B$6:$B$2005,A166&amp;"",'الحضور'!$D$6:$D$2005,1),""))</f>
        <v/>
      </c>
      <c r="N166" s="18">
        <f>IF(M166="","",'الإعدادات'!$B$4-M166)</f>
        <v/>
      </c>
      <c r="O166" s="6">
        <f>IF(OR(H166="ساري",H166="ينتهي قريبًا"),IF(M166="","لم يحضر",IF(N166&gt;='الإعدادات'!$B$6,"منقطع","نشط")),"")</f>
        <v/>
      </c>
      <c r="P166" s="21">
        <f>IF(OR(H166="منتهي",H166="ينتهي قريبًا"),G166,"")</f>
        <v/>
      </c>
      <c r="Q166" s="18">
        <f>IF(P166="","",COUNTIFS($P$6:$P$505,"&lt;"&amp;P166)+COUNTIFS($P$6:P166,P166))</f>
        <v/>
      </c>
    </row>
    <row r="167">
      <c r="A167" s="5" t="n"/>
      <c r="B167" s="5" t="n"/>
      <c r="C167" s="17" t="n"/>
      <c r="D167" s="13" t="n"/>
      <c r="E167" s="18">
        <f>IF(A167&amp;""="","",COUNTIFS('الاشتراكات'!$B$6:$B$1005,A167&amp;""))</f>
        <v/>
      </c>
      <c r="F167" s="19">
        <f>IF(A167&amp;""="","",IFERROR(SUMIFS('الاشتراكات'!$I$6:$I$1005,'الاشتراكات'!$B$6:$B$1005,A167&amp;"",'الاشتراكات'!$J$6:$J$1005,1)/COUNTIFS('الاشتراكات'!$B$6:$B$1005,A167&amp;"",'الاشتراكات'!$J$6:$J$1005,1),""))</f>
        <v/>
      </c>
      <c r="G167" s="18">
        <f>IF(F167="","",F167-'الإعدادات'!$B$4)</f>
        <v/>
      </c>
      <c r="H167" s="6">
        <f>IF(A167&amp;""="","",IF(F167="","بدون اشتراك",IF(G167&lt;0,"منتهي",IF(G167&lt;='الإعدادات'!$B$5,"ينتهي قريبًا","ساري"))))</f>
        <v/>
      </c>
      <c r="I167" s="20">
        <f>IF(A167&amp;""="","",SUMIFS('الاشتراكات'!$G$6:$G$1005,'الاشتراكات'!$B$6:$B$1005,A167&amp;""))</f>
        <v/>
      </c>
      <c r="J167" s="20">
        <f>IF(A167&amp;""="","",SUMIFS('الدفعات'!$C$6:$C$2005,'الدفعات'!$B$6:$B$2005,A167&amp;""))</f>
        <v/>
      </c>
      <c r="K167" s="20">
        <f>IF(A167&amp;""="","",ROUND(I167-J167,2))</f>
        <v/>
      </c>
      <c r="L167" s="18">
        <f>IF(A167&amp;""="","",COUNTIFS('الحضور'!$B$6:$B$2005,A167&amp;"",'الحضور'!$A$6:$A$2005,"&gt;="&amp;('الإعدادات'!$B$4-29),'الحضور'!$A$6:$A$2005,"&lt;="&amp;'الإعدادات'!$B$4))</f>
        <v/>
      </c>
      <c r="M167" s="19">
        <f>IF(A167&amp;""="","",IFERROR(SUMIFS('الحضور'!$A$6:$A$2005,'الحضور'!$B$6:$B$2005,A167&amp;"",'الحضور'!$D$6:$D$2005,1)/COUNTIFS('الحضور'!$B$6:$B$2005,A167&amp;"",'الحضور'!$D$6:$D$2005,1),""))</f>
        <v/>
      </c>
      <c r="N167" s="18">
        <f>IF(M167="","",'الإعدادات'!$B$4-M167)</f>
        <v/>
      </c>
      <c r="O167" s="6">
        <f>IF(OR(H167="ساري",H167="ينتهي قريبًا"),IF(M167="","لم يحضر",IF(N167&gt;='الإعدادات'!$B$6,"منقطع","نشط")),"")</f>
        <v/>
      </c>
      <c r="P167" s="21">
        <f>IF(OR(H167="منتهي",H167="ينتهي قريبًا"),G167,"")</f>
        <v/>
      </c>
      <c r="Q167" s="18">
        <f>IF(P167="","",COUNTIFS($P$6:$P$505,"&lt;"&amp;P167)+COUNTIFS($P$6:P167,P167))</f>
        <v/>
      </c>
    </row>
    <row r="168">
      <c r="A168" s="5" t="n"/>
      <c r="B168" s="5" t="n"/>
      <c r="C168" s="17" t="n"/>
      <c r="D168" s="13" t="n"/>
      <c r="E168" s="18">
        <f>IF(A168&amp;""="","",COUNTIFS('الاشتراكات'!$B$6:$B$1005,A168&amp;""))</f>
        <v/>
      </c>
      <c r="F168" s="19">
        <f>IF(A168&amp;""="","",IFERROR(SUMIFS('الاشتراكات'!$I$6:$I$1005,'الاشتراكات'!$B$6:$B$1005,A168&amp;"",'الاشتراكات'!$J$6:$J$1005,1)/COUNTIFS('الاشتراكات'!$B$6:$B$1005,A168&amp;"",'الاشتراكات'!$J$6:$J$1005,1),""))</f>
        <v/>
      </c>
      <c r="G168" s="18">
        <f>IF(F168="","",F168-'الإعدادات'!$B$4)</f>
        <v/>
      </c>
      <c r="H168" s="6">
        <f>IF(A168&amp;""="","",IF(F168="","بدون اشتراك",IF(G168&lt;0,"منتهي",IF(G168&lt;='الإعدادات'!$B$5,"ينتهي قريبًا","ساري"))))</f>
        <v/>
      </c>
      <c r="I168" s="20">
        <f>IF(A168&amp;""="","",SUMIFS('الاشتراكات'!$G$6:$G$1005,'الاشتراكات'!$B$6:$B$1005,A168&amp;""))</f>
        <v/>
      </c>
      <c r="J168" s="20">
        <f>IF(A168&amp;""="","",SUMIFS('الدفعات'!$C$6:$C$2005,'الدفعات'!$B$6:$B$2005,A168&amp;""))</f>
        <v/>
      </c>
      <c r="K168" s="20">
        <f>IF(A168&amp;""="","",ROUND(I168-J168,2))</f>
        <v/>
      </c>
      <c r="L168" s="18">
        <f>IF(A168&amp;""="","",COUNTIFS('الحضور'!$B$6:$B$2005,A168&amp;"",'الحضور'!$A$6:$A$2005,"&gt;="&amp;('الإعدادات'!$B$4-29),'الحضور'!$A$6:$A$2005,"&lt;="&amp;'الإعدادات'!$B$4))</f>
        <v/>
      </c>
      <c r="M168" s="19">
        <f>IF(A168&amp;""="","",IFERROR(SUMIFS('الحضور'!$A$6:$A$2005,'الحضور'!$B$6:$B$2005,A168&amp;"",'الحضور'!$D$6:$D$2005,1)/COUNTIFS('الحضور'!$B$6:$B$2005,A168&amp;"",'الحضور'!$D$6:$D$2005,1),""))</f>
        <v/>
      </c>
      <c r="N168" s="18">
        <f>IF(M168="","",'الإعدادات'!$B$4-M168)</f>
        <v/>
      </c>
      <c r="O168" s="6">
        <f>IF(OR(H168="ساري",H168="ينتهي قريبًا"),IF(M168="","لم يحضر",IF(N168&gt;='الإعدادات'!$B$6,"منقطع","نشط")),"")</f>
        <v/>
      </c>
      <c r="P168" s="21">
        <f>IF(OR(H168="منتهي",H168="ينتهي قريبًا"),G168,"")</f>
        <v/>
      </c>
      <c r="Q168" s="18">
        <f>IF(P168="","",COUNTIFS($P$6:$P$505,"&lt;"&amp;P168)+COUNTIFS($P$6:P168,P168))</f>
        <v/>
      </c>
    </row>
    <row r="169">
      <c r="A169" s="5" t="n"/>
      <c r="B169" s="5" t="n"/>
      <c r="C169" s="17" t="n"/>
      <c r="D169" s="13" t="n"/>
      <c r="E169" s="18">
        <f>IF(A169&amp;""="","",COUNTIFS('الاشتراكات'!$B$6:$B$1005,A169&amp;""))</f>
        <v/>
      </c>
      <c r="F169" s="19">
        <f>IF(A169&amp;""="","",IFERROR(SUMIFS('الاشتراكات'!$I$6:$I$1005,'الاشتراكات'!$B$6:$B$1005,A169&amp;"",'الاشتراكات'!$J$6:$J$1005,1)/COUNTIFS('الاشتراكات'!$B$6:$B$1005,A169&amp;"",'الاشتراكات'!$J$6:$J$1005,1),""))</f>
        <v/>
      </c>
      <c r="G169" s="18">
        <f>IF(F169="","",F169-'الإعدادات'!$B$4)</f>
        <v/>
      </c>
      <c r="H169" s="6">
        <f>IF(A169&amp;""="","",IF(F169="","بدون اشتراك",IF(G169&lt;0,"منتهي",IF(G169&lt;='الإعدادات'!$B$5,"ينتهي قريبًا","ساري"))))</f>
        <v/>
      </c>
      <c r="I169" s="20">
        <f>IF(A169&amp;""="","",SUMIFS('الاشتراكات'!$G$6:$G$1005,'الاشتراكات'!$B$6:$B$1005,A169&amp;""))</f>
        <v/>
      </c>
      <c r="J169" s="20">
        <f>IF(A169&amp;""="","",SUMIFS('الدفعات'!$C$6:$C$2005,'الدفعات'!$B$6:$B$2005,A169&amp;""))</f>
        <v/>
      </c>
      <c r="K169" s="20">
        <f>IF(A169&amp;""="","",ROUND(I169-J169,2))</f>
        <v/>
      </c>
      <c r="L169" s="18">
        <f>IF(A169&amp;""="","",COUNTIFS('الحضور'!$B$6:$B$2005,A169&amp;"",'الحضور'!$A$6:$A$2005,"&gt;="&amp;('الإعدادات'!$B$4-29),'الحضور'!$A$6:$A$2005,"&lt;="&amp;'الإعدادات'!$B$4))</f>
        <v/>
      </c>
      <c r="M169" s="19">
        <f>IF(A169&amp;""="","",IFERROR(SUMIFS('الحضور'!$A$6:$A$2005,'الحضور'!$B$6:$B$2005,A169&amp;"",'الحضور'!$D$6:$D$2005,1)/COUNTIFS('الحضور'!$B$6:$B$2005,A169&amp;"",'الحضور'!$D$6:$D$2005,1),""))</f>
        <v/>
      </c>
      <c r="N169" s="18">
        <f>IF(M169="","",'الإعدادات'!$B$4-M169)</f>
        <v/>
      </c>
      <c r="O169" s="6">
        <f>IF(OR(H169="ساري",H169="ينتهي قريبًا"),IF(M169="","لم يحضر",IF(N169&gt;='الإعدادات'!$B$6,"منقطع","نشط")),"")</f>
        <v/>
      </c>
      <c r="P169" s="21">
        <f>IF(OR(H169="منتهي",H169="ينتهي قريبًا"),G169,"")</f>
        <v/>
      </c>
      <c r="Q169" s="18">
        <f>IF(P169="","",COUNTIFS($P$6:$P$505,"&lt;"&amp;P169)+COUNTIFS($P$6:P169,P169))</f>
        <v/>
      </c>
    </row>
    <row r="170">
      <c r="A170" s="5" t="n"/>
      <c r="B170" s="5" t="n"/>
      <c r="C170" s="17" t="n"/>
      <c r="D170" s="13" t="n"/>
      <c r="E170" s="18">
        <f>IF(A170&amp;""="","",COUNTIFS('الاشتراكات'!$B$6:$B$1005,A170&amp;""))</f>
        <v/>
      </c>
      <c r="F170" s="19">
        <f>IF(A170&amp;""="","",IFERROR(SUMIFS('الاشتراكات'!$I$6:$I$1005,'الاشتراكات'!$B$6:$B$1005,A170&amp;"",'الاشتراكات'!$J$6:$J$1005,1)/COUNTIFS('الاشتراكات'!$B$6:$B$1005,A170&amp;"",'الاشتراكات'!$J$6:$J$1005,1),""))</f>
        <v/>
      </c>
      <c r="G170" s="18">
        <f>IF(F170="","",F170-'الإعدادات'!$B$4)</f>
        <v/>
      </c>
      <c r="H170" s="6">
        <f>IF(A170&amp;""="","",IF(F170="","بدون اشتراك",IF(G170&lt;0,"منتهي",IF(G170&lt;='الإعدادات'!$B$5,"ينتهي قريبًا","ساري"))))</f>
        <v/>
      </c>
      <c r="I170" s="20">
        <f>IF(A170&amp;""="","",SUMIFS('الاشتراكات'!$G$6:$G$1005,'الاشتراكات'!$B$6:$B$1005,A170&amp;""))</f>
        <v/>
      </c>
      <c r="J170" s="20">
        <f>IF(A170&amp;""="","",SUMIFS('الدفعات'!$C$6:$C$2005,'الدفعات'!$B$6:$B$2005,A170&amp;""))</f>
        <v/>
      </c>
      <c r="K170" s="20">
        <f>IF(A170&amp;""="","",ROUND(I170-J170,2))</f>
        <v/>
      </c>
      <c r="L170" s="18">
        <f>IF(A170&amp;""="","",COUNTIFS('الحضور'!$B$6:$B$2005,A170&amp;"",'الحضور'!$A$6:$A$2005,"&gt;="&amp;('الإعدادات'!$B$4-29),'الحضور'!$A$6:$A$2005,"&lt;="&amp;'الإعدادات'!$B$4))</f>
        <v/>
      </c>
      <c r="M170" s="19">
        <f>IF(A170&amp;""="","",IFERROR(SUMIFS('الحضور'!$A$6:$A$2005,'الحضور'!$B$6:$B$2005,A170&amp;"",'الحضور'!$D$6:$D$2005,1)/COUNTIFS('الحضور'!$B$6:$B$2005,A170&amp;"",'الحضور'!$D$6:$D$2005,1),""))</f>
        <v/>
      </c>
      <c r="N170" s="18">
        <f>IF(M170="","",'الإعدادات'!$B$4-M170)</f>
        <v/>
      </c>
      <c r="O170" s="6">
        <f>IF(OR(H170="ساري",H170="ينتهي قريبًا"),IF(M170="","لم يحضر",IF(N170&gt;='الإعدادات'!$B$6,"منقطع","نشط")),"")</f>
        <v/>
      </c>
      <c r="P170" s="21">
        <f>IF(OR(H170="منتهي",H170="ينتهي قريبًا"),G170,"")</f>
        <v/>
      </c>
      <c r="Q170" s="18">
        <f>IF(P170="","",COUNTIFS($P$6:$P$505,"&lt;"&amp;P170)+COUNTIFS($P$6:P170,P170))</f>
        <v/>
      </c>
    </row>
    <row r="171">
      <c r="A171" s="5" t="n"/>
      <c r="B171" s="5" t="n"/>
      <c r="C171" s="17" t="n"/>
      <c r="D171" s="13" t="n"/>
      <c r="E171" s="18">
        <f>IF(A171&amp;""="","",COUNTIFS('الاشتراكات'!$B$6:$B$1005,A171&amp;""))</f>
        <v/>
      </c>
      <c r="F171" s="19">
        <f>IF(A171&amp;""="","",IFERROR(SUMIFS('الاشتراكات'!$I$6:$I$1005,'الاشتراكات'!$B$6:$B$1005,A171&amp;"",'الاشتراكات'!$J$6:$J$1005,1)/COUNTIFS('الاشتراكات'!$B$6:$B$1005,A171&amp;"",'الاشتراكات'!$J$6:$J$1005,1),""))</f>
        <v/>
      </c>
      <c r="G171" s="18">
        <f>IF(F171="","",F171-'الإعدادات'!$B$4)</f>
        <v/>
      </c>
      <c r="H171" s="6">
        <f>IF(A171&amp;""="","",IF(F171="","بدون اشتراك",IF(G171&lt;0,"منتهي",IF(G171&lt;='الإعدادات'!$B$5,"ينتهي قريبًا","ساري"))))</f>
        <v/>
      </c>
      <c r="I171" s="20">
        <f>IF(A171&amp;""="","",SUMIFS('الاشتراكات'!$G$6:$G$1005,'الاشتراكات'!$B$6:$B$1005,A171&amp;""))</f>
        <v/>
      </c>
      <c r="J171" s="20">
        <f>IF(A171&amp;""="","",SUMIFS('الدفعات'!$C$6:$C$2005,'الدفعات'!$B$6:$B$2005,A171&amp;""))</f>
        <v/>
      </c>
      <c r="K171" s="20">
        <f>IF(A171&amp;""="","",ROUND(I171-J171,2))</f>
        <v/>
      </c>
      <c r="L171" s="18">
        <f>IF(A171&amp;""="","",COUNTIFS('الحضور'!$B$6:$B$2005,A171&amp;"",'الحضور'!$A$6:$A$2005,"&gt;="&amp;('الإعدادات'!$B$4-29),'الحضور'!$A$6:$A$2005,"&lt;="&amp;'الإعدادات'!$B$4))</f>
        <v/>
      </c>
      <c r="M171" s="19">
        <f>IF(A171&amp;""="","",IFERROR(SUMIFS('الحضور'!$A$6:$A$2005,'الحضور'!$B$6:$B$2005,A171&amp;"",'الحضور'!$D$6:$D$2005,1)/COUNTIFS('الحضور'!$B$6:$B$2005,A171&amp;"",'الحضور'!$D$6:$D$2005,1),""))</f>
        <v/>
      </c>
      <c r="N171" s="18">
        <f>IF(M171="","",'الإعدادات'!$B$4-M171)</f>
        <v/>
      </c>
      <c r="O171" s="6">
        <f>IF(OR(H171="ساري",H171="ينتهي قريبًا"),IF(M171="","لم يحضر",IF(N171&gt;='الإعدادات'!$B$6,"منقطع","نشط")),"")</f>
        <v/>
      </c>
      <c r="P171" s="21">
        <f>IF(OR(H171="منتهي",H171="ينتهي قريبًا"),G171,"")</f>
        <v/>
      </c>
      <c r="Q171" s="18">
        <f>IF(P171="","",COUNTIFS($P$6:$P$505,"&lt;"&amp;P171)+COUNTIFS($P$6:P171,P171))</f>
        <v/>
      </c>
    </row>
    <row r="172">
      <c r="A172" s="5" t="n"/>
      <c r="B172" s="5" t="n"/>
      <c r="C172" s="17" t="n"/>
      <c r="D172" s="13" t="n"/>
      <c r="E172" s="18">
        <f>IF(A172&amp;""="","",COUNTIFS('الاشتراكات'!$B$6:$B$1005,A172&amp;""))</f>
        <v/>
      </c>
      <c r="F172" s="19">
        <f>IF(A172&amp;""="","",IFERROR(SUMIFS('الاشتراكات'!$I$6:$I$1005,'الاشتراكات'!$B$6:$B$1005,A172&amp;"",'الاشتراكات'!$J$6:$J$1005,1)/COUNTIFS('الاشتراكات'!$B$6:$B$1005,A172&amp;"",'الاشتراكات'!$J$6:$J$1005,1),""))</f>
        <v/>
      </c>
      <c r="G172" s="18">
        <f>IF(F172="","",F172-'الإعدادات'!$B$4)</f>
        <v/>
      </c>
      <c r="H172" s="6">
        <f>IF(A172&amp;""="","",IF(F172="","بدون اشتراك",IF(G172&lt;0,"منتهي",IF(G172&lt;='الإعدادات'!$B$5,"ينتهي قريبًا","ساري"))))</f>
        <v/>
      </c>
      <c r="I172" s="20">
        <f>IF(A172&amp;""="","",SUMIFS('الاشتراكات'!$G$6:$G$1005,'الاشتراكات'!$B$6:$B$1005,A172&amp;""))</f>
        <v/>
      </c>
      <c r="J172" s="20">
        <f>IF(A172&amp;""="","",SUMIFS('الدفعات'!$C$6:$C$2005,'الدفعات'!$B$6:$B$2005,A172&amp;""))</f>
        <v/>
      </c>
      <c r="K172" s="20">
        <f>IF(A172&amp;""="","",ROUND(I172-J172,2))</f>
        <v/>
      </c>
      <c r="L172" s="18">
        <f>IF(A172&amp;""="","",COUNTIFS('الحضور'!$B$6:$B$2005,A172&amp;"",'الحضور'!$A$6:$A$2005,"&gt;="&amp;('الإعدادات'!$B$4-29),'الحضور'!$A$6:$A$2005,"&lt;="&amp;'الإعدادات'!$B$4))</f>
        <v/>
      </c>
      <c r="M172" s="19">
        <f>IF(A172&amp;""="","",IFERROR(SUMIFS('الحضور'!$A$6:$A$2005,'الحضور'!$B$6:$B$2005,A172&amp;"",'الحضور'!$D$6:$D$2005,1)/COUNTIFS('الحضور'!$B$6:$B$2005,A172&amp;"",'الحضور'!$D$6:$D$2005,1),""))</f>
        <v/>
      </c>
      <c r="N172" s="18">
        <f>IF(M172="","",'الإعدادات'!$B$4-M172)</f>
        <v/>
      </c>
      <c r="O172" s="6">
        <f>IF(OR(H172="ساري",H172="ينتهي قريبًا"),IF(M172="","لم يحضر",IF(N172&gt;='الإعدادات'!$B$6,"منقطع","نشط")),"")</f>
        <v/>
      </c>
      <c r="P172" s="21">
        <f>IF(OR(H172="منتهي",H172="ينتهي قريبًا"),G172,"")</f>
        <v/>
      </c>
      <c r="Q172" s="18">
        <f>IF(P172="","",COUNTIFS($P$6:$P$505,"&lt;"&amp;P172)+COUNTIFS($P$6:P172,P172))</f>
        <v/>
      </c>
    </row>
    <row r="173">
      <c r="A173" s="5" t="n"/>
      <c r="B173" s="5" t="n"/>
      <c r="C173" s="17" t="n"/>
      <c r="D173" s="13" t="n"/>
      <c r="E173" s="18">
        <f>IF(A173&amp;""="","",COUNTIFS('الاشتراكات'!$B$6:$B$1005,A173&amp;""))</f>
        <v/>
      </c>
      <c r="F173" s="19">
        <f>IF(A173&amp;""="","",IFERROR(SUMIFS('الاشتراكات'!$I$6:$I$1005,'الاشتراكات'!$B$6:$B$1005,A173&amp;"",'الاشتراكات'!$J$6:$J$1005,1)/COUNTIFS('الاشتراكات'!$B$6:$B$1005,A173&amp;"",'الاشتراكات'!$J$6:$J$1005,1),""))</f>
        <v/>
      </c>
      <c r="G173" s="18">
        <f>IF(F173="","",F173-'الإعدادات'!$B$4)</f>
        <v/>
      </c>
      <c r="H173" s="6">
        <f>IF(A173&amp;""="","",IF(F173="","بدون اشتراك",IF(G173&lt;0,"منتهي",IF(G173&lt;='الإعدادات'!$B$5,"ينتهي قريبًا","ساري"))))</f>
        <v/>
      </c>
      <c r="I173" s="20">
        <f>IF(A173&amp;""="","",SUMIFS('الاشتراكات'!$G$6:$G$1005,'الاشتراكات'!$B$6:$B$1005,A173&amp;""))</f>
        <v/>
      </c>
      <c r="J173" s="20">
        <f>IF(A173&amp;""="","",SUMIFS('الدفعات'!$C$6:$C$2005,'الدفعات'!$B$6:$B$2005,A173&amp;""))</f>
        <v/>
      </c>
      <c r="K173" s="20">
        <f>IF(A173&amp;""="","",ROUND(I173-J173,2))</f>
        <v/>
      </c>
      <c r="L173" s="18">
        <f>IF(A173&amp;""="","",COUNTIFS('الحضور'!$B$6:$B$2005,A173&amp;"",'الحضور'!$A$6:$A$2005,"&gt;="&amp;('الإعدادات'!$B$4-29),'الحضور'!$A$6:$A$2005,"&lt;="&amp;'الإعدادات'!$B$4))</f>
        <v/>
      </c>
      <c r="M173" s="19">
        <f>IF(A173&amp;""="","",IFERROR(SUMIFS('الحضور'!$A$6:$A$2005,'الحضور'!$B$6:$B$2005,A173&amp;"",'الحضور'!$D$6:$D$2005,1)/COUNTIFS('الحضور'!$B$6:$B$2005,A173&amp;"",'الحضور'!$D$6:$D$2005,1),""))</f>
        <v/>
      </c>
      <c r="N173" s="18">
        <f>IF(M173="","",'الإعدادات'!$B$4-M173)</f>
        <v/>
      </c>
      <c r="O173" s="6">
        <f>IF(OR(H173="ساري",H173="ينتهي قريبًا"),IF(M173="","لم يحضر",IF(N173&gt;='الإعدادات'!$B$6,"منقطع","نشط")),"")</f>
        <v/>
      </c>
      <c r="P173" s="21">
        <f>IF(OR(H173="منتهي",H173="ينتهي قريبًا"),G173,"")</f>
        <v/>
      </c>
      <c r="Q173" s="18">
        <f>IF(P173="","",COUNTIFS($P$6:$P$505,"&lt;"&amp;P173)+COUNTIFS($P$6:P173,P173))</f>
        <v/>
      </c>
    </row>
    <row r="174">
      <c r="A174" s="5" t="n"/>
      <c r="B174" s="5" t="n"/>
      <c r="C174" s="17" t="n"/>
      <c r="D174" s="13" t="n"/>
      <c r="E174" s="18">
        <f>IF(A174&amp;""="","",COUNTIFS('الاشتراكات'!$B$6:$B$1005,A174&amp;""))</f>
        <v/>
      </c>
      <c r="F174" s="19">
        <f>IF(A174&amp;""="","",IFERROR(SUMIFS('الاشتراكات'!$I$6:$I$1005,'الاشتراكات'!$B$6:$B$1005,A174&amp;"",'الاشتراكات'!$J$6:$J$1005,1)/COUNTIFS('الاشتراكات'!$B$6:$B$1005,A174&amp;"",'الاشتراكات'!$J$6:$J$1005,1),""))</f>
        <v/>
      </c>
      <c r="G174" s="18">
        <f>IF(F174="","",F174-'الإعدادات'!$B$4)</f>
        <v/>
      </c>
      <c r="H174" s="6">
        <f>IF(A174&amp;""="","",IF(F174="","بدون اشتراك",IF(G174&lt;0,"منتهي",IF(G174&lt;='الإعدادات'!$B$5,"ينتهي قريبًا","ساري"))))</f>
        <v/>
      </c>
      <c r="I174" s="20">
        <f>IF(A174&amp;""="","",SUMIFS('الاشتراكات'!$G$6:$G$1005,'الاشتراكات'!$B$6:$B$1005,A174&amp;""))</f>
        <v/>
      </c>
      <c r="J174" s="20">
        <f>IF(A174&amp;""="","",SUMIFS('الدفعات'!$C$6:$C$2005,'الدفعات'!$B$6:$B$2005,A174&amp;""))</f>
        <v/>
      </c>
      <c r="K174" s="20">
        <f>IF(A174&amp;""="","",ROUND(I174-J174,2))</f>
        <v/>
      </c>
      <c r="L174" s="18">
        <f>IF(A174&amp;""="","",COUNTIFS('الحضور'!$B$6:$B$2005,A174&amp;"",'الحضور'!$A$6:$A$2005,"&gt;="&amp;('الإعدادات'!$B$4-29),'الحضور'!$A$6:$A$2005,"&lt;="&amp;'الإعدادات'!$B$4))</f>
        <v/>
      </c>
      <c r="M174" s="19">
        <f>IF(A174&amp;""="","",IFERROR(SUMIFS('الحضور'!$A$6:$A$2005,'الحضور'!$B$6:$B$2005,A174&amp;"",'الحضور'!$D$6:$D$2005,1)/COUNTIFS('الحضور'!$B$6:$B$2005,A174&amp;"",'الحضور'!$D$6:$D$2005,1),""))</f>
        <v/>
      </c>
      <c r="N174" s="18">
        <f>IF(M174="","",'الإعدادات'!$B$4-M174)</f>
        <v/>
      </c>
      <c r="O174" s="6">
        <f>IF(OR(H174="ساري",H174="ينتهي قريبًا"),IF(M174="","لم يحضر",IF(N174&gt;='الإعدادات'!$B$6,"منقطع","نشط")),"")</f>
        <v/>
      </c>
      <c r="P174" s="21">
        <f>IF(OR(H174="منتهي",H174="ينتهي قريبًا"),G174,"")</f>
        <v/>
      </c>
      <c r="Q174" s="18">
        <f>IF(P174="","",COUNTIFS($P$6:$P$505,"&lt;"&amp;P174)+COUNTIFS($P$6:P174,P174))</f>
        <v/>
      </c>
    </row>
    <row r="175">
      <c r="A175" s="5" t="n"/>
      <c r="B175" s="5" t="n"/>
      <c r="C175" s="17" t="n"/>
      <c r="D175" s="13" t="n"/>
      <c r="E175" s="18">
        <f>IF(A175&amp;""="","",COUNTIFS('الاشتراكات'!$B$6:$B$1005,A175&amp;""))</f>
        <v/>
      </c>
      <c r="F175" s="19">
        <f>IF(A175&amp;""="","",IFERROR(SUMIFS('الاشتراكات'!$I$6:$I$1005,'الاشتراكات'!$B$6:$B$1005,A175&amp;"",'الاشتراكات'!$J$6:$J$1005,1)/COUNTIFS('الاشتراكات'!$B$6:$B$1005,A175&amp;"",'الاشتراكات'!$J$6:$J$1005,1),""))</f>
        <v/>
      </c>
      <c r="G175" s="18">
        <f>IF(F175="","",F175-'الإعدادات'!$B$4)</f>
        <v/>
      </c>
      <c r="H175" s="6">
        <f>IF(A175&amp;""="","",IF(F175="","بدون اشتراك",IF(G175&lt;0,"منتهي",IF(G175&lt;='الإعدادات'!$B$5,"ينتهي قريبًا","ساري"))))</f>
        <v/>
      </c>
      <c r="I175" s="20">
        <f>IF(A175&amp;""="","",SUMIFS('الاشتراكات'!$G$6:$G$1005,'الاشتراكات'!$B$6:$B$1005,A175&amp;""))</f>
        <v/>
      </c>
      <c r="J175" s="20">
        <f>IF(A175&amp;""="","",SUMIFS('الدفعات'!$C$6:$C$2005,'الدفعات'!$B$6:$B$2005,A175&amp;""))</f>
        <v/>
      </c>
      <c r="K175" s="20">
        <f>IF(A175&amp;""="","",ROUND(I175-J175,2))</f>
        <v/>
      </c>
      <c r="L175" s="18">
        <f>IF(A175&amp;""="","",COUNTIFS('الحضور'!$B$6:$B$2005,A175&amp;"",'الحضور'!$A$6:$A$2005,"&gt;="&amp;('الإعدادات'!$B$4-29),'الحضور'!$A$6:$A$2005,"&lt;="&amp;'الإعدادات'!$B$4))</f>
        <v/>
      </c>
      <c r="M175" s="19">
        <f>IF(A175&amp;""="","",IFERROR(SUMIFS('الحضور'!$A$6:$A$2005,'الحضور'!$B$6:$B$2005,A175&amp;"",'الحضور'!$D$6:$D$2005,1)/COUNTIFS('الحضور'!$B$6:$B$2005,A175&amp;"",'الحضور'!$D$6:$D$2005,1),""))</f>
        <v/>
      </c>
      <c r="N175" s="18">
        <f>IF(M175="","",'الإعدادات'!$B$4-M175)</f>
        <v/>
      </c>
      <c r="O175" s="6">
        <f>IF(OR(H175="ساري",H175="ينتهي قريبًا"),IF(M175="","لم يحضر",IF(N175&gt;='الإعدادات'!$B$6,"منقطع","نشط")),"")</f>
        <v/>
      </c>
      <c r="P175" s="21">
        <f>IF(OR(H175="منتهي",H175="ينتهي قريبًا"),G175,"")</f>
        <v/>
      </c>
      <c r="Q175" s="18">
        <f>IF(P175="","",COUNTIFS($P$6:$P$505,"&lt;"&amp;P175)+COUNTIFS($P$6:P175,P175))</f>
        <v/>
      </c>
    </row>
    <row r="176">
      <c r="A176" s="5" t="n"/>
      <c r="B176" s="5" t="n"/>
      <c r="C176" s="17" t="n"/>
      <c r="D176" s="13" t="n"/>
      <c r="E176" s="18">
        <f>IF(A176&amp;""="","",COUNTIFS('الاشتراكات'!$B$6:$B$1005,A176&amp;""))</f>
        <v/>
      </c>
      <c r="F176" s="19">
        <f>IF(A176&amp;""="","",IFERROR(SUMIFS('الاشتراكات'!$I$6:$I$1005,'الاشتراكات'!$B$6:$B$1005,A176&amp;"",'الاشتراكات'!$J$6:$J$1005,1)/COUNTIFS('الاشتراكات'!$B$6:$B$1005,A176&amp;"",'الاشتراكات'!$J$6:$J$1005,1),""))</f>
        <v/>
      </c>
      <c r="G176" s="18">
        <f>IF(F176="","",F176-'الإعدادات'!$B$4)</f>
        <v/>
      </c>
      <c r="H176" s="6">
        <f>IF(A176&amp;""="","",IF(F176="","بدون اشتراك",IF(G176&lt;0,"منتهي",IF(G176&lt;='الإعدادات'!$B$5,"ينتهي قريبًا","ساري"))))</f>
        <v/>
      </c>
      <c r="I176" s="20">
        <f>IF(A176&amp;""="","",SUMIFS('الاشتراكات'!$G$6:$G$1005,'الاشتراكات'!$B$6:$B$1005,A176&amp;""))</f>
        <v/>
      </c>
      <c r="J176" s="20">
        <f>IF(A176&amp;""="","",SUMIFS('الدفعات'!$C$6:$C$2005,'الدفعات'!$B$6:$B$2005,A176&amp;""))</f>
        <v/>
      </c>
      <c r="K176" s="20">
        <f>IF(A176&amp;""="","",ROUND(I176-J176,2))</f>
        <v/>
      </c>
      <c r="L176" s="18">
        <f>IF(A176&amp;""="","",COUNTIFS('الحضور'!$B$6:$B$2005,A176&amp;"",'الحضور'!$A$6:$A$2005,"&gt;="&amp;('الإعدادات'!$B$4-29),'الحضور'!$A$6:$A$2005,"&lt;="&amp;'الإعدادات'!$B$4))</f>
        <v/>
      </c>
      <c r="M176" s="19">
        <f>IF(A176&amp;""="","",IFERROR(SUMIFS('الحضور'!$A$6:$A$2005,'الحضور'!$B$6:$B$2005,A176&amp;"",'الحضور'!$D$6:$D$2005,1)/COUNTIFS('الحضور'!$B$6:$B$2005,A176&amp;"",'الحضور'!$D$6:$D$2005,1),""))</f>
        <v/>
      </c>
      <c r="N176" s="18">
        <f>IF(M176="","",'الإعدادات'!$B$4-M176)</f>
        <v/>
      </c>
      <c r="O176" s="6">
        <f>IF(OR(H176="ساري",H176="ينتهي قريبًا"),IF(M176="","لم يحضر",IF(N176&gt;='الإعدادات'!$B$6,"منقطع","نشط")),"")</f>
        <v/>
      </c>
      <c r="P176" s="21">
        <f>IF(OR(H176="منتهي",H176="ينتهي قريبًا"),G176,"")</f>
        <v/>
      </c>
      <c r="Q176" s="18">
        <f>IF(P176="","",COUNTIFS($P$6:$P$505,"&lt;"&amp;P176)+COUNTIFS($P$6:P176,P176))</f>
        <v/>
      </c>
    </row>
    <row r="177">
      <c r="A177" s="5" t="n"/>
      <c r="B177" s="5" t="n"/>
      <c r="C177" s="17" t="n"/>
      <c r="D177" s="13" t="n"/>
      <c r="E177" s="18">
        <f>IF(A177&amp;""="","",COUNTIFS('الاشتراكات'!$B$6:$B$1005,A177&amp;""))</f>
        <v/>
      </c>
      <c r="F177" s="19">
        <f>IF(A177&amp;""="","",IFERROR(SUMIFS('الاشتراكات'!$I$6:$I$1005,'الاشتراكات'!$B$6:$B$1005,A177&amp;"",'الاشتراكات'!$J$6:$J$1005,1)/COUNTIFS('الاشتراكات'!$B$6:$B$1005,A177&amp;"",'الاشتراكات'!$J$6:$J$1005,1),""))</f>
        <v/>
      </c>
      <c r="G177" s="18">
        <f>IF(F177="","",F177-'الإعدادات'!$B$4)</f>
        <v/>
      </c>
      <c r="H177" s="6">
        <f>IF(A177&amp;""="","",IF(F177="","بدون اشتراك",IF(G177&lt;0,"منتهي",IF(G177&lt;='الإعدادات'!$B$5,"ينتهي قريبًا","ساري"))))</f>
        <v/>
      </c>
      <c r="I177" s="20">
        <f>IF(A177&amp;""="","",SUMIFS('الاشتراكات'!$G$6:$G$1005,'الاشتراكات'!$B$6:$B$1005,A177&amp;""))</f>
        <v/>
      </c>
      <c r="J177" s="20">
        <f>IF(A177&amp;""="","",SUMIFS('الدفعات'!$C$6:$C$2005,'الدفعات'!$B$6:$B$2005,A177&amp;""))</f>
        <v/>
      </c>
      <c r="K177" s="20">
        <f>IF(A177&amp;""="","",ROUND(I177-J177,2))</f>
        <v/>
      </c>
      <c r="L177" s="18">
        <f>IF(A177&amp;""="","",COUNTIFS('الحضور'!$B$6:$B$2005,A177&amp;"",'الحضور'!$A$6:$A$2005,"&gt;="&amp;('الإعدادات'!$B$4-29),'الحضور'!$A$6:$A$2005,"&lt;="&amp;'الإعدادات'!$B$4))</f>
        <v/>
      </c>
      <c r="M177" s="19">
        <f>IF(A177&amp;""="","",IFERROR(SUMIFS('الحضور'!$A$6:$A$2005,'الحضور'!$B$6:$B$2005,A177&amp;"",'الحضور'!$D$6:$D$2005,1)/COUNTIFS('الحضور'!$B$6:$B$2005,A177&amp;"",'الحضور'!$D$6:$D$2005,1),""))</f>
        <v/>
      </c>
      <c r="N177" s="18">
        <f>IF(M177="","",'الإعدادات'!$B$4-M177)</f>
        <v/>
      </c>
      <c r="O177" s="6">
        <f>IF(OR(H177="ساري",H177="ينتهي قريبًا"),IF(M177="","لم يحضر",IF(N177&gt;='الإعدادات'!$B$6,"منقطع","نشط")),"")</f>
        <v/>
      </c>
      <c r="P177" s="21">
        <f>IF(OR(H177="منتهي",H177="ينتهي قريبًا"),G177,"")</f>
        <v/>
      </c>
      <c r="Q177" s="18">
        <f>IF(P177="","",COUNTIFS($P$6:$P$505,"&lt;"&amp;P177)+COUNTIFS($P$6:P177,P177))</f>
        <v/>
      </c>
    </row>
    <row r="178">
      <c r="A178" s="5" t="n"/>
      <c r="B178" s="5" t="n"/>
      <c r="C178" s="17" t="n"/>
      <c r="D178" s="13" t="n"/>
      <c r="E178" s="18">
        <f>IF(A178&amp;""="","",COUNTIFS('الاشتراكات'!$B$6:$B$1005,A178&amp;""))</f>
        <v/>
      </c>
      <c r="F178" s="19">
        <f>IF(A178&amp;""="","",IFERROR(SUMIFS('الاشتراكات'!$I$6:$I$1005,'الاشتراكات'!$B$6:$B$1005,A178&amp;"",'الاشتراكات'!$J$6:$J$1005,1)/COUNTIFS('الاشتراكات'!$B$6:$B$1005,A178&amp;"",'الاشتراكات'!$J$6:$J$1005,1),""))</f>
        <v/>
      </c>
      <c r="G178" s="18">
        <f>IF(F178="","",F178-'الإعدادات'!$B$4)</f>
        <v/>
      </c>
      <c r="H178" s="6">
        <f>IF(A178&amp;""="","",IF(F178="","بدون اشتراك",IF(G178&lt;0,"منتهي",IF(G178&lt;='الإعدادات'!$B$5,"ينتهي قريبًا","ساري"))))</f>
        <v/>
      </c>
      <c r="I178" s="20">
        <f>IF(A178&amp;""="","",SUMIFS('الاشتراكات'!$G$6:$G$1005,'الاشتراكات'!$B$6:$B$1005,A178&amp;""))</f>
        <v/>
      </c>
      <c r="J178" s="20">
        <f>IF(A178&amp;""="","",SUMIFS('الدفعات'!$C$6:$C$2005,'الدفعات'!$B$6:$B$2005,A178&amp;""))</f>
        <v/>
      </c>
      <c r="K178" s="20">
        <f>IF(A178&amp;""="","",ROUND(I178-J178,2))</f>
        <v/>
      </c>
      <c r="L178" s="18">
        <f>IF(A178&amp;""="","",COUNTIFS('الحضور'!$B$6:$B$2005,A178&amp;"",'الحضور'!$A$6:$A$2005,"&gt;="&amp;('الإعدادات'!$B$4-29),'الحضور'!$A$6:$A$2005,"&lt;="&amp;'الإعدادات'!$B$4))</f>
        <v/>
      </c>
      <c r="M178" s="19">
        <f>IF(A178&amp;""="","",IFERROR(SUMIFS('الحضور'!$A$6:$A$2005,'الحضور'!$B$6:$B$2005,A178&amp;"",'الحضور'!$D$6:$D$2005,1)/COUNTIFS('الحضور'!$B$6:$B$2005,A178&amp;"",'الحضور'!$D$6:$D$2005,1),""))</f>
        <v/>
      </c>
      <c r="N178" s="18">
        <f>IF(M178="","",'الإعدادات'!$B$4-M178)</f>
        <v/>
      </c>
      <c r="O178" s="6">
        <f>IF(OR(H178="ساري",H178="ينتهي قريبًا"),IF(M178="","لم يحضر",IF(N178&gt;='الإعدادات'!$B$6,"منقطع","نشط")),"")</f>
        <v/>
      </c>
      <c r="P178" s="21">
        <f>IF(OR(H178="منتهي",H178="ينتهي قريبًا"),G178,"")</f>
        <v/>
      </c>
      <c r="Q178" s="18">
        <f>IF(P178="","",COUNTIFS($P$6:$P$505,"&lt;"&amp;P178)+COUNTIFS($P$6:P178,P178))</f>
        <v/>
      </c>
    </row>
    <row r="179">
      <c r="A179" s="5" t="n"/>
      <c r="B179" s="5" t="n"/>
      <c r="C179" s="17" t="n"/>
      <c r="D179" s="13" t="n"/>
      <c r="E179" s="18">
        <f>IF(A179&amp;""="","",COUNTIFS('الاشتراكات'!$B$6:$B$1005,A179&amp;""))</f>
        <v/>
      </c>
      <c r="F179" s="19">
        <f>IF(A179&amp;""="","",IFERROR(SUMIFS('الاشتراكات'!$I$6:$I$1005,'الاشتراكات'!$B$6:$B$1005,A179&amp;"",'الاشتراكات'!$J$6:$J$1005,1)/COUNTIFS('الاشتراكات'!$B$6:$B$1005,A179&amp;"",'الاشتراكات'!$J$6:$J$1005,1),""))</f>
        <v/>
      </c>
      <c r="G179" s="18">
        <f>IF(F179="","",F179-'الإعدادات'!$B$4)</f>
        <v/>
      </c>
      <c r="H179" s="6">
        <f>IF(A179&amp;""="","",IF(F179="","بدون اشتراك",IF(G179&lt;0,"منتهي",IF(G179&lt;='الإعدادات'!$B$5,"ينتهي قريبًا","ساري"))))</f>
        <v/>
      </c>
      <c r="I179" s="20">
        <f>IF(A179&amp;""="","",SUMIFS('الاشتراكات'!$G$6:$G$1005,'الاشتراكات'!$B$6:$B$1005,A179&amp;""))</f>
        <v/>
      </c>
      <c r="J179" s="20">
        <f>IF(A179&amp;""="","",SUMIFS('الدفعات'!$C$6:$C$2005,'الدفعات'!$B$6:$B$2005,A179&amp;""))</f>
        <v/>
      </c>
      <c r="K179" s="20">
        <f>IF(A179&amp;""="","",ROUND(I179-J179,2))</f>
        <v/>
      </c>
      <c r="L179" s="18">
        <f>IF(A179&amp;""="","",COUNTIFS('الحضور'!$B$6:$B$2005,A179&amp;"",'الحضور'!$A$6:$A$2005,"&gt;="&amp;('الإعدادات'!$B$4-29),'الحضور'!$A$6:$A$2005,"&lt;="&amp;'الإعدادات'!$B$4))</f>
        <v/>
      </c>
      <c r="M179" s="19">
        <f>IF(A179&amp;""="","",IFERROR(SUMIFS('الحضور'!$A$6:$A$2005,'الحضور'!$B$6:$B$2005,A179&amp;"",'الحضور'!$D$6:$D$2005,1)/COUNTIFS('الحضور'!$B$6:$B$2005,A179&amp;"",'الحضور'!$D$6:$D$2005,1),""))</f>
        <v/>
      </c>
      <c r="N179" s="18">
        <f>IF(M179="","",'الإعدادات'!$B$4-M179)</f>
        <v/>
      </c>
      <c r="O179" s="6">
        <f>IF(OR(H179="ساري",H179="ينتهي قريبًا"),IF(M179="","لم يحضر",IF(N179&gt;='الإعدادات'!$B$6,"منقطع","نشط")),"")</f>
        <v/>
      </c>
      <c r="P179" s="21">
        <f>IF(OR(H179="منتهي",H179="ينتهي قريبًا"),G179,"")</f>
        <v/>
      </c>
      <c r="Q179" s="18">
        <f>IF(P179="","",COUNTIFS($P$6:$P$505,"&lt;"&amp;P179)+COUNTIFS($P$6:P179,P179))</f>
        <v/>
      </c>
    </row>
    <row r="180">
      <c r="A180" s="5" t="n"/>
      <c r="B180" s="5" t="n"/>
      <c r="C180" s="17" t="n"/>
      <c r="D180" s="13" t="n"/>
      <c r="E180" s="18">
        <f>IF(A180&amp;""="","",COUNTIFS('الاشتراكات'!$B$6:$B$1005,A180&amp;""))</f>
        <v/>
      </c>
      <c r="F180" s="19">
        <f>IF(A180&amp;""="","",IFERROR(SUMIFS('الاشتراكات'!$I$6:$I$1005,'الاشتراكات'!$B$6:$B$1005,A180&amp;"",'الاشتراكات'!$J$6:$J$1005,1)/COUNTIFS('الاشتراكات'!$B$6:$B$1005,A180&amp;"",'الاشتراكات'!$J$6:$J$1005,1),""))</f>
        <v/>
      </c>
      <c r="G180" s="18">
        <f>IF(F180="","",F180-'الإعدادات'!$B$4)</f>
        <v/>
      </c>
      <c r="H180" s="6">
        <f>IF(A180&amp;""="","",IF(F180="","بدون اشتراك",IF(G180&lt;0,"منتهي",IF(G180&lt;='الإعدادات'!$B$5,"ينتهي قريبًا","ساري"))))</f>
        <v/>
      </c>
      <c r="I180" s="20">
        <f>IF(A180&amp;""="","",SUMIFS('الاشتراكات'!$G$6:$G$1005,'الاشتراكات'!$B$6:$B$1005,A180&amp;""))</f>
        <v/>
      </c>
      <c r="J180" s="20">
        <f>IF(A180&amp;""="","",SUMIFS('الدفعات'!$C$6:$C$2005,'الدفعات'!$B$6:$B$2005,A180&amp;""))</f>
        <v/>
      </c>
      <c r="K180" s="20">
        <f>IF(A180&amp;""="","",ROUND(I180-J180,2))</f>
        <v/>
      </c>
      <c r="L180" s="18">
        <f>IF(A180&amp;""="","",COUNTIFS('الحضور'!$B$6:$B$2005,A180&amp;"",'الحضور'!$A$6:$A$2005,"&gt;="&amp;('الإعدادات'!$B$4-29),'الحضور'!$A$6:$A$2005,"&lt;="&amp;'الإعدادات'!$B$4))</f>
        <v/>
      </c>
      <c r="M180" s="19">
        <f>IF(A180&amp;""="","",IFERROR(SUMIFS('الحضور'!$A$6:$A$2005,'الحضور'!$B$6:$B$2005,A180&amp;"",'الحضور'!$D$6:$D$2005,1)/COUNTIFS('الحضور'!$B$6:$B$2005,A180&amp;"",'الحضور'!$D$6:$D$2005,1),""))</f>
        <v/>
      </c>
      <c r="N180" s="18">
        <f>IF(M180="","",'الإعدادات'!$B$4-M180)</f>
        <v/>
      </c>
      <c r="O180" s="6">
        <f>IF(OR(H180="ساري",H180="ينتهي قريبًا"),IF(M180="","لم يحضر",IF(N180&gt;='الإعدادات'!$B$6,"منقطع","نشط")),"")</f>
        <v/>
      </c>
      <c r="P180" s="21">
        <f>IF(OR(H180="منتهي",H180="ينتهي قريبًا"),G180,"")</f>
        <v/>
      </c>
      <c r="Q180" s="18">
        <f>IF(P180="","",COUNTIFS($P$6:$P$505,"&lt;"&amp;P180)+COUNTIFS($P$6:P180,P180))</f>
        <v/>
      </c>
    </row>
    <row r="181">
      <c r="A181" s="5" t="n"/>
      <c r="B181" s="5" t="n"/>
      <c r="C181" s="17" t="n"/>
      <c r="D181" s="13" t="n"/>
      <c r="E181" s="18">
        <f>IF(A181&amp;""="","",COUNTIFS('الاشتراكات'!$B$6:$B$1005,A181&amp;""))</f>
        <v/>
      </c>
      <c r="F181" s="19">
        <f>IF(A181&amp;""="","",IFERROR(SUMIFS('الاشتراكات'!$I$6:$I$1005,'الاشتراكات'!$B$6:$B$1005,A181&amp;"",'الاشتراكات'!$J$6:$J$1005,1)/COUNTIFS('الاشتراكات'!$B$6:$B$1005,A181&amp;"",'الاشتراكات'!$J$6:$J$1005,1),""))</f>
        <v/>
      </c>
      <c r="G181" s="18">
        <f>IF(F181="","",F181-'الإعدادات'!$B$4)</f>
        <v/>
      </c>
      <c r="H181" s="6">
        <f>IF(A181&amp;""="","",IF(F181="","بدون اشتراك",IF(G181&lt;0,"منتهي",IF(G181&lt;='الإعدادات'!$B$5,"ينتهي قريبًا","ساري"))))</f>
        <v/>
      </c>
      <c r="I181" s="20">
        <f>IF(A181&amp;""="","",SUMIFS('الاشتراكات'!$G$6:$G$1005,'الاشتراكات'!$B$6:$B$1005,A181&amp;""))</f>
        <v/>
      </c>
      <c r="J181" s="20">
        <f>IF(A181&amp;""="","",SUMIFS('الدفعات'!$C$6:$C$2005,'الدفعات'!$B$6:$B$2005,A181&amp;""))</f>
        <v/>
      </c>
      <c r="K181" s="20">
        <f>IF(A181&amp;""="","",ROUND(I181-J181,2))</f>
        <v/>
      </c>
      <c r="L181" s="18">
        <f>IF(A181&amp;""="","",COUNTIFS('الحضور'!$B$6:$B$2005,A181&amp;"",'الحضور'!$A$6:$A$2005,"&gt;="&amp;('الإعدادات'!$B$4-29),'الحضور'!$A$6:$A$2005,"&lt;="&amp;'الإعدادات'!$B$4))</f>
        <v/>
      </c>
      <c r="M181" s="19">
        <f>IF(A181&amp;""="","",IFERROR(SUMIFS('الحضور'!$A$6:$A$2005,'الحضور'!$B$6:$B$2005,A181&amp;"",'الحضور'!$D$6:$D$2005,1)/COUNTIFS('الحضور'!$B$6:$B$2005,A181&amp;"",'الحضور'!$D$6:$D$2005,1),""))</f>
        <v/>
      </c>
      <c r="N181" s="18">
        <f>IF(M181="","",'الإعدادات'!$B$4-M181)</f>
        <v/>
      </c>
      <c r="O181" s="6">
        <f>IF(OR(H181="ساري",H181="ينتهي قريبًا"),IF(M181="","لم يحضر",IF(N181&gt;='الإعدادات'!$B$6,"منقطع","نشط")),"")</f>
        <v/>
      </c>
      <c r="P181" s="21">
        <f>IF(OR(H181="منتهي",H181="ينتهي قريبًا"),G181,"")</f>
        <v/>
      </c>
      <c r="Q181" s="18">
        <f>IF(P181="","",COUNTIFS($P$6:$P$505,"&lt;"&amp;P181)+COUNTIFS($P$6:P181,P181))</f>
        <v/>
      </c>
    </row>
    <row r="182">
      <c r="A182" s="5" t="n"/>
      <c r="B182" s="5" t="n"/>
      <c r="C182" s="17" t="n"/>
      <c r="D182" s="13" t="n"/>
      <c r="E182" s="18">
        <f>IF(A182&amp;""="","",COUNTIFS('الاشتراكات'!$B$6:$B$1005,A182&amp;""))</f>
        <v/>
      </c>
      <c r="F182" s="19">
        <f>IF(A182&amp;""="","",IFERROR(SUMIFS('الاشتراكات'!$I$6:$I$1005,'الاشتراكات'!$B$6:$B$1005,A182&amp;"",'الاشتراكات'!$J$6:$J$1005,1)/COUNTIFS('الاشتراكات'!$B$6:$B$1005,A182&amp;"",'الاشتراكات'!$J$6:$J$1005,1),""))</f>
        <v/>
      </c>
      <c r="G182" s="18">
        <f>IF(F182="","",F182-'الإعدادات'!$B$4)</f>
        <v/>
      </c>
      <c r="H182" s="6">
        <f>IF(A182&amp;""="","",IF(F182="","بدون اشتراك",IF(G182&lt;0,"منتهي",IF(G182&lt;='الإعدادات'!$B$5,"ينتهي قريبًا","ساري"))))</f>
        <v/>
      </c>
      <c r="I182" s="20">
        <f>IF(A182&amp;""="","",SUMIFS('الاشتراكات'!$G$6:$G$1005,'الاشتراكات'!$B$6:$B$1005,A182&amp;""))</f>
        <v/>
      </c>
      <c r="J182" s="20">
        <f>IF(A182&amp;""="","",SUMIFS('الدفعات'!$C$6:$C$2005,'الدفعات'!$B$6:$B$2005,A182&amp;""))</f>
        <v/>
      </c>
      <c r="K182" s="20">
        <f>IF(A182&amp;""="","",ROUND(I182-J182,2))</f>
        <v/>
      </c>
      <c r="L182" s="18">
        <f>IF(A182&amp;""="","",COUNTIFS('الحضور'!$B$6:$B$2005,A182&amp;"",'الحضور'!$A$6:$A$2005,"&gt;="&amp;('الإعدادات'!$B$4-29),'الحضور'!$A$6:$A$2005,"&lt;="&amp;'الإعدادات'!$B$4))</f>
        <v/>
      </c>
      <c r="M182" s="19">
        <f>IF(A182&amp;""="","",IFERROR(SUMIFS('الحضور'!$A$6:$A$2005,'الحضور'!$B$6:$B$2005,A182&amp;"",'الحضور'!$D$6:$D$2005,1)/COUNTIFS('الحضور'!$B$6:$B$2005,A182&amp;"",'الحضور'!$D$6:$D$2005,1),""))</f>
        <v/>
      </c>
      <c r="N182" s="18">
        <f>IF(M182="","",'الإعدادات'!$B$4-M182)</f>
        <v/>
      </c>
      <c r="O182" s="6">
        <f>IF(OR(H182="ساري",H182="ينتهي قريبًا"),IF(M182="","لم يحضر",IF(N182&gt;='الإعدادات'!$B$6,"منقطع","نشط")),"")</f>
        <v/>
      </c>
      <c r="P182" s="21">
        <f>IF(OR(H182="منتهي",H182="ينتهي قريبًا"),G182,"")</f>
        <v/>
      </c>
      <c r="Q182" s="18">
        <f>IF(P182="","",COUNTIFS($P$6:$P$505,"&lt;"&amp;P182)+COUNTIFS($P$6:P182,P182))</f>
        <v/>
      </c>
    </row>
    <row r="183">
      <c r="A183" s="5" t="n"/>
      <c r="B183" s="5" t="n"/>
      <c r="C183" s="17" t="n"/>
      <c r="D183" s="13" t="n"/>
      <c r="E183" s="18">
        <f>IF(A183&amp;""="","",COUNTIFS('الاشتراكات'!$B$6:$B$1005,A183&amp;""))</f>
        <v/>
      </c>
      <c r="F183" s="19">
        <f>IF(A183&amp;""="","",IFERROR(SUMIFS('الاشتراكات'!$I$6:$I$1005,'الاشتراكات'!$B$6:$B$1005,A183&amp;"",'الاشتراكات'!$J$6:$J$1005,1)/COUNTIFS('الاشتراكات'!$B$6:$B$1005,A183&amp;"",'الاشتراكات'!$J$6:$J$1005,1),""))</f>
        <v/>
      </c>
      <c r="G183" s="18">
        <f>IF(F183="","",F183-'الإعدادات'!$B$4)</f>
        <v/>
      </c>
      <c r="H183" s="6">
        <f>IF(A183&amp;""="","",IF(F183="","بدون اشتراك",IF(G183&lt;0,"منتهي",IF(G183&lt;='الإعدادات'!$B$5,"ينتهي قريبًا","ساري"))))</f>
        <v/>
      </c>
      <c r="I183" s="20">
        <f>IF(A183&amp;""="","",SUMIFS('الاشتراكات'!$G$6:$G$1005,'الاشتراكات'!$B$6:$B$1005,A183&amp;""))</f>
        <v/>
      </c>
      <c r="J183" s="20">
        <f>IF(A183&amp;""="","",SUMIFS('الدفعات'!$C$6:$C$2005,'الدفعات'!$B$6:$B$2005,A183&amp;""))</f>
        <v/>
      </c>
      <c r="K183" s="20">
        <f>IF(A183&amp;""="","",ROUND(I183-J183,2))</f>
        <v/>
      </c>
      <c r="L183" s="18">
        <f>IF(A183&amp;""="","",COUNTIFS('الحضور'!$B$6:$B$2005,A183&amp;"",'الحضور'!$A$6:$A$2005,"&gt;="&amp;('الإعدادات'!$B$4-29),'الحضور'!$A$6:$A$2005,"&lt;="&amp;'الإعدادات'!$B$4))</f>
        <v/>
      </c>
      <c r="M183" s="19">
        <f>IF(A183&amp;""="","",IFERROR(SUMIFS('الحضور'!$A$6:$A$2005,'الحضور'!$B$6:$B$2005,A183&amp;"",'الحضور'!$D$6:$D$2005,1)/COUNTIFS('الحضور'!$B$6:$B$2005,A183&amp;"",'الحضور'!$D$6:$D$2005,1),""))</f>
        <v/>
      </c>
      <c r="N183" s="18">
        <f>IF(M183="","",'الإعدادات'!$B$4-M183)</f>
        <v/>
      </c>
      <c r="O183" s="6">
        <f>IF(OR(H183="ساري",H183="ينتهي قريبًا"),IF(M183="","لم يحضر",IF(N183&gt;='الإعدادات'!$B$6,"منقطع","نشط")),"")</f>
        <v/>
      </c>
      <c r="P183" s="21">
        <f>IF(OR(H183="منتهي",H183="ينتهي قريبًا"),G183,"")</f>
        <v/>
      </c>
      <c r="Q183" s="18">
        <f>IF(P183="","",COUNTIFS($P$6:$P$505,"&lt;"&amp;P183)+COUNTIFS($P$6:P183,P183))</f>
        <v/>
      </c>
    </row>
    <row r="184">
      <c r="A184" s="5" t="n"/>
      <c r="B184" s="5" t="n"/>
      <c r="C184" s="17" t="n"/>
      <c r="D184" s="13" t="n"/>
      <c r="E184" s="18">
        <f>IF(A184&amp;""="","",COUNTIFS('الاشتراكات'!$B$6:$B$1005,A184&amp;""))</f>
        <v/>
      </c>
      <c r="F184" s="19">
        <f>IF(A184&amp;""="","",IFERROR(SUMIFS('الاشتراكات'!$I$6:$I$1005,'الاشتراكات'!$B$6:$B$1005,A184&amp;"",'الاشتراكات'!$J$6:$J$1005,1)/COUNTIFS('الاشتراكات'!$B$6:$B$1005,A184&amp;"",'الاشتراكات'!$J$6:$J$1005,1),""))</f>
        <v/>
      </c>
      <c r="G184" s="18">
        <f>IF(F184="","",F184-'الإعدادات'!$B$4)</f>
        <v/>
      </c>
      <c r="H184" s="6">
        <f>IF(A184&amp;""="","",IF(F184="","بدون اشتراك",IF(G184&lt;0,"منتهي",IF(G184&lt;='الإعدادات'!$B$5,"ينتهي قريبًا","ساري"))))</f>
        <v/>
      </c>
      <c r="I184" s="20">
        <f>IF(A184&amp;""="","",SUMIFS('الاشتراكات'!$G$6:$G$1005,'الاشتراكات'!$B$6:$B$1005,A184&amp;""))</f>
        <v/>
      </c>
      <c r="J184" s="20">
        <f>IF(A184&amp;""="","",SUMIFS('الدفعات'!$C$6:$C$2005,'الدفعات'!$B$6:$B$2005,A184&amp;""))</f>
        <v/>
      </c>
      <c r="K184" s="20">
        <f>IF(A184&amp;""="","",ROUND(I184-J184,2))</f>
        <v/>
      </c>
      <c r="L184" s="18">
        <f>IF(A184&amp;""="","",COUNTIFS('الحضور'!$B$6:$B$2005,A184&amp;"",'الحضور'!$A$6:$A$2005,"&gt;="&amp;('الإعدادات'!$B$4-29),'الحضور'!$A$6:$A$2005,"&lt;="&amp;'الإعدادات'!$B$4))</f>
        <v/>
      </c>
      <c r="M184" s="19">
        <f>IF(A184&amp;""="","",IFERROR(SUMIFS('الحضور'!$A$6:$A$2005,'الحضور'!$B$6:$B$2005,A184&amp;"",'الحضور'!$D$6:$D$2005,1)/COUNTIFS('الحضور'!$B$6:$B$2005,A184&amp;"",'الحضور'!$D$6:$D$2005,1),""))</f>
        <v/>
      </c>
      <c r="N184" s="18">
        <f>IF(M184="","",'الإعدادات'!$B$4-M184)</f>
        <v/>
      </c>
      <c r="O184" s="6">
        <f>IF(OR(H184="ساري",H184="ينتهي قريبًا"),IF(M184="","لم يحضر",IF(N184&gt;='الإعدادات'!$B$6,"منقطع","نشط")),"")</f>
        <v/>
      </c>
      <c r="P184" s="21">
        <f>IF(OR(H184="منتهي",H184="ينتهي قريبًا"),G184,"")</f>
        <v/>
      </c>
      <c r="Q184" s="18">
        <f>IF(P184="","",COUNTIFS($P$6:$P$505,"&lt;"&amp;P184)+COUNTIFS($P$6:P184,P184))</f>
        <v/>
      </c>
    </row>
    <row r="185">
      <c r="A185" s="5" t="n"/>
      <c r="B185" s="5" t="n"/>
      <c r="C185" s="17" t="n"/>
      <c r="D185" s="13" t="n"/>
      <c r="E185" s="18">
        <f>IF(A185&amp;""="","",COUNTIFS('الاشتراكات'!$B$6:$B$1005,A185&amp;""))</f>
        <v/>
      </c>
      <c r="F185" s="19">
        <f>IF(A185&amp;""="","",IFERROR(SUMIFS('الاشتراكات'!$I$6:$I$1005,'الاشتراكات'!$B$6:$B$1005,A185&amp;"",'الاشتراكات'!$J$6:$J$1005,1)/COUNTIFS('الاشتراكات'!$B$6:$B$1005,A185&amp;"",'الاشتراكات'!$J$6:$J$1005,1),""))</f>
        <v/>
      </c>
      <c r="G185" s="18">
        <f>IF(F185="","",F185-'الإعدادات'!$B$4)</f>
        <v/>
      </c>
      <c r="H185" s="6">
        <f>IF(A185&amp;""="","",IF(F185="","بدون اشتراك",IF(G185&lt;0,"منتهي",IF(G185&lt;='الإعدادات'!$B$5,"ينتهي قريبًا","ساري"))))</f>
        <v/>
      </c>
      <c r="I185" s="20">
        <f>IF(A185&amp;""="","",SUMIFS('الاشتراكات'!$G$6:$G$1005,'الاشتراكات'!$B$6:$B$1005,A185&amp;""))</f>
        <v/>
      </c>
      <c r="J185" s="20">
        <f>IF(A185&amp;""="","",SUMIFS('الدفعات'!$C$6:$C$2005,'الدفعات'!$B$6:$B$2005,A185&amp;""))</f>
        <v/>
      </c>
      <c r="K185" s="20">
        <f>IF(A185&amp;""="","",ROUND(I185-J185,2))</f>
        <v/>
      </c>
      <c r="L185" s="18">
        <f>IF(A185&amp;""="","",COUNTIFS('الحضور'!$B$6:$B$2005,A185&amp;"",'الحضور'!$A$6:$A$2005,"&gt;="&amp;('الإعدادات'!$B$4-29),'الحضور'!$A$6:$A$2005,"&lt;="&amp;'الإعدادات'!$B$4))</f>
        <v/>
      </c>
      <c r="M185" s="19">
        <f>IF(A185&amp;""="","",IFERROR(SUMIFS('الحضور'!$A$6:$A$2005,'الحضور'!$B$6:$B$2005,A185&amp;"",'الحضور'!$D$6:$D$2005,1)/COUNTIFS('الحضور'!$B$6:$B$2005,A185&amp;"",'الحضور'!$D$6:$D$2005,1),""))</f>
        <v/>
      </c>
      <c r="N185" s="18">
        <f>IF(M185="","",'الإعدادات'!$B$4-M185)</f>
        <v/>
      </c>
      <c r="O185" s="6">
        <f>IF(OR(H185="ساري",H185="ينتهي قريبًا"),IF(M185="","لم يحضر",IF(N185&gt;='الإعدادات'!$B$6,"منقطع","نشط")),"")</f>
        <v/>
      </c>
      <c r="P185" s="21">
        <f>IF(OR(H185="منتهي",H185="ينتهي قريبًا"),G185,"")</f>
        <v/>
      </c>
      <c r="Q185" s="18">
        <f>IF(P185="","",COUNTIFS($P$6:$P$505,"&lt;"&amp;P185)+COUNTIFS($P$6:P185,P185))</f>
        <v/>
      </c>
    </row>
    <row r="186">
      <c r="A186" s="5" t="n"/>
      <c r="B186" s="5" t="n"/>
      <c r="C186" s="17" t="n"/>
      <c r="D186" s="13" t="n"/>
      <c r="E186" s="18">
        <f>IF(A186&amp;""="","",COUNTIFS('الاشتراكات'!$B$6:$B$1005,A186&amp;""))</f>
        <v/>
      </c>
      <c r="F186" s="19">
        <f>IF(A186&amp;""="","",IFERROR(SUMIFS('الاشتراكات'!$I$6:$I$1005,'الاشتراكات'!$B$6:$B$1005,A186&amp;"",'الاشتراكات'!$J$6:$J$1005,1)/COUNTIFS('الاشتراكات'!$B$6:$B$1005,A186&amp;"",'الاشتراكات'!$J$6:$J$1005,1),""))</f>
        <v/>
      </c>
      <c r="G186" s="18">
        <f>IF(F186="","",F186-'الإعدادات'!$B$4)</f>
        <v/>
      </c>
      <c r="H186" s="6">
        <f>IF(A186&amp;""="","",IF(F186="","بدون اشتراك",IF(G186&lt;0,"منتهي",IF(G186&lt;='الإعدادات'!$B$5,"ينتهي قريبًا","ساري"))))</f>
        <v/>
      </c>
      <c r="I186" s="20">
        <f>IF(A186&amp;""="","",SUMIFS('الاشتراكات'!$G$6:$G$1005,'الاشتراكات'!$B$6:$B$1005,A186&amp;""))</f>
        <v/>
      </c>
      <c r="J186" s="20">
        <f>IF(A186&amp;""="","",SUMIFS('الدفعات'!$C$6:$C$2005,'الدفعات'!$B$6:$B$2005,A186&amp;""))</f>
        <v/>
      </c>
      <c r="K186" s="20">
        <f>IF(A186&amp;""="","",ROUND(I186-J186,2))</f>
        <v/>
      </c>
      <c r="L186" s="18">
        <f>IF(A186&amp;""="","",COUNTIFS('الحضور'!$B$6:$B$2005,A186&amp;"",'الحضور'!$A$6:$A$2005,"&gt;="&amp;('الإعدادات'!$B$4-29),'الحضور'!$A$6:$A$2005,"&lt;="&amp;'الإعدادات'!$B$4))</f>
        <v/>
      </c>
      <c r="M186" s="19">
        <f>IF(A186&amp;""="","",IFERROR(SUMIFS('الحضور'!$A$6:$A$2005,'الحضور'!$B$6:$B$2005,A186&amp;"",'الحضور'!$D$6:$D$2005,1)/COUNTIFS('الحضور'!$B$6:$B$2005,A186&amp;"",'الحضور'!$D$6:$D$2005,1),""))</f>
        <v/>
      </c>
      <c r="N186" s="18">
        <f>IF(M186="","",'الإعدادات'!$B$4-M186)</f>
        <v/>
      </c>
      <c r="O186" s="6">
        <f>IF(OR(H186="ساري",H186="ينتهي قريبًا"),IF(M186="","لم يحضر",IF(N186&gt;='الإعدادات'!$B$6,"منقطع","نشط")),"")</f>
        <v/>
      </c>
      <c r="P186" s="21">
        <f>IF(OR(H186="منتهي",H186="ينتهي قريبًا"),G186,"")</f>
        <v/>
      </c>
      <c r="Q186" s="18">
        <f>IF(P186="","",COUNTIFS($P$6:$P$505,"&lt;"&amp;P186)+COUNTIFS($P$6:P186,P186))</f>
        <v/>
      </c>
    </row>
    <row r="187">
      <c r="A187" s="5" t="n"/>
      <c r="B187" s="5" t="n"/>
      <c r="C187" s="17" t="n"/>
      <c r="D187" s="13" t="n"/>
      <c r="E187" s="18">
        <f>IF(A187&amp;""="","",COUNTIFS('الاشتراكات'!$B$6:$B$1005,A187&amp;""))</f>
        <v/>
      </c>
      <c r="F187" s="19">
        <f>IF(A187&amp;""="","",IFERROR(SUMIFS('الاشتراكات'!$I$6:$I$1005,'الاشتراكات'!$B$6:$B$1005,A187&amp;"",'الاشتراكات'!$J$6:$J$1005,1)/COUNTIFS('الاشتراكات'!$B$6:$B$1005,A187&amp;"",'الاشتراكات'!$J$6:$J$1005,1),""))</f>
        <v/>
      </c>
      <c r="G187" s="18">
        <f>IF(F187="","",F187-'الإعدادات'!$B$4)</f>
        <v/>
      </c>
      <c r="H187" s="6">
        <f>IF(A187&amp;""="","",IF(F187="","بدون اشتراك",IF(G187&lt;0,"منتهي",IF(G187&lt;='الإعدادات'!$B$5,"ينتهي قريبًا","ساري"))))</f>
        <v/>
      </c>
      <c r="I187" s="20">
        <f>IF(A187&amp;""="","",SUMIFS('الاشتراكات'!$G$6:$G$1005,'الاشتراكات'!$B$6:$B$1005,A187&amp;""))</f>
        <v/>
      </c>
      <c r="J187" s="20">
        <f>IF(A187&amp;""="","",SUMIFS('الدفعات'!$C$6:$C$2005,'الدفعات'!$B$6:$B$2005,A187&amp;""))</f>
        <v/>
      </c>
      <c r="K187" s="20">
        <f>IF(A187&amp;""="","",ROUND(I187-J187,2))</f>
        <v/>
      </c>
      <c r="L187" s="18">
        <f>IF(A187&amp;""="","",COUNTIFS('الحضور'!$B$6:$B$2005,A187&amp;"",'الحضور'!$A$6:$A$2005,"&gt;="&amp;('الإعدادات'!$B$4-29),'الحضور'!$A$6:$A$2005,"&lt;="&amp;'الإعدادات'!$B$4))</f>
        <v/>
      </c>
      <c r="M187" s="19">
        <f>IF(A187&amp;""="","",IFERROR(SUMIFS('الحضور'!$A$6:$A$2005,'الحضور'!$B$6:$B$2005,A187&amp;"",'الحضور'!$D$6:$D$2005,1)/COUNTIFS('الحضور'!$B$6:$B$2005,A187&amp;"",'الحضور'!$D$6:$D$2005,1),""))</f>
        <v/>
      </c>
      <c r="N187" s="18">
        <f>IF(M187="","",'الإعدادات'!$B$4-M187)</f>
        <v/>
      </c>
      <c r="O187" s="6">
        <f>IF(OR(H187="ساري",H187="ينتهي قريبًا"),IF(M187="","لم يحضر",IF(N187&gt;='الإعدادات'!$B$6,"منقطع","نشط")),"")</f>
        <v/>
      </c>
      <c r="P187" s="21">
        <f>IF(OR(H187="منتهي",H187="ينتهي قريبًا"),G187,"")</f>
        <v/>
      </c>
      <c r="Q187" s="18">
        <f>IF(P187="","",COUNTIFS($P$6:$P$505,"&lt;"&amp;P187)+COUNTIFS($P$6:P187,P187))</f>
        <v/>
      </c>
    </row>
    <row r="188">
      <c r="A188" s="5" t="n"/>
      <c r="B188" s="5" t="n"/>
      <c r="C188" s="17" t="n"/>
      <c r="D188" s="13" t="n"/>
      <c r="E188" s="18">
        <f>IF(A188&amp;""="","",COUNTIFS('الاشتراكات'!$B$6:$B$1005,A188&amp;""))</f>
        <v/>
      </c>
      <c r="F188" s="19">
        <f>IF(A188&amp;""="","",IFERROR(SUMIFS('الاشتراكات'!$I$6:$I$1005,'الاشتراكات'!$B$6:$B$1005,A188&amp;"",'الاشتراكات'!$J$6:$J$1005,1)/COUNTIFS('الاشتراكات'!$B$6:$B$1005,A188&amp;"",'الاشتراكات'!$J$6:$J$1005,1),""))</f>
        <v/>
      </c>
      <c r="G188" s="18">
        <f>IF(F188="","",F188-'الإعدادات'!$B$4)</f>
        <v/>
      </c>
      <c r="H188" s="6">
        <f>IF(A188&amp;""="","",IF(F188="","بدون اشتراك",IF(G188&lt;0,"منتهي",IF(G188&lt;='الإعدادات'!$B$5,"ينتهي قريبًا","ساري"))))</f>
        <v/>
      </c>
      <c r="I188" s="20">
        <f>IF(A188&amp;""="","",SUMIFS('الاشتراكات'!$G$6:$G$1005,'الاشتراكات'!$B$6:$B$1005,A188&amp;""))</f>
        <v/>
      </c>
      <c r="J188" s="20">
        <f>IF(A188&amp;""="","",SUMIFS('الدفعات'!$C$6:$C$2005,'الدفعات'!$B$6:$B$2005,A188&amp;""))</f>
        <v/>
      </c>
      <c r="K188" s="20">
        <f>IF(A188&amp;""="","",ROUND(I188-J188,2))</f>
        <v/>
      </c>
      <c r="L188" s="18">
        <f>IF(A188&amp;""="","",COUNTIFS('الحضور'!$B$6:$B$2005,A188&amp;"",'الحضور'!$A$6:$A$2005,"&gt;="&amp;('الإعدادات'!$B$4-29),'الحضور'!$A$6:$A$2005,"&lt;="&amp;'الإعدادات'!$B$4))</f>
        <v/>
      </c>
      <c r="M188" s="19">
        <f>IF(A188&amp;""="","",IFERROR(SUMIFS('الحضور'!$A$6:$A$2005,'الحضور'!$B$6:$B$2005,A188&amp;"",'الحضور'!$D$6:$D$2005,1)/COUNTIFS('الحضور'!$B$6:$B$2005,A188&amp;"",'الحضور'!$D$6:$D$2005,1),""))</f>
        <v/>
      </c>
      <c r="N188" s="18">
        <f>IF(M188="","",'الإعدادات'!$B$4-M188)</f>
        <v/>
      </c>
      <c r="O188" s="6">
        <f>IF(OR(H188="ساري",H188="ينتهي قريبًا"),IF(M188="","لم يحضر",IF(N188&gt;='الإعدادات'!$B$6,"منقطع","نشط")),"")</f>
        <v/>
      </c>
      <c r="P188" s="21">
        <f>IF(OR(H188="منتهي",H188="ينتهي قريبًا"),G188,"")</f>
        <v/>
      </c>
      <c r="Q188" s="18">
        <f>IF(P188="","",COUNTIFS($P$6:$P$505,"&lt;"&amp;P188)+COUNTIFS($P$6:P188,P188))</f>
        <v/>
      </c>
    </row>
    <row r="189">
      <c r="A189" s="5" t="n"/>
      <c r="B189" s="5" t="n"/>
      <c r="C189" s="17" t="n"/>
      <c r="D189" s="13" t="n"/>
      <c r="E189" s="18">
        <f>IF(A189&amp;""="","",COUNTIFS('الاشتراكات'!$B$6:$B$1005,A189&amp;""))</f>
        <v/>
      </c>
      <c r="F189" s="19">
        <f>IF(A189&amp;""="","",IFERROR(SUMIFS('الاشتراكات'!$I$6:$I$1005,'الاشتراكات'!$B$6:$B$1005,A189&amp;"",'الاشتراكات'!$J$6:$J$1005,1)/COUNTIFS('الاشتراكات'!$B$6:$B$1005,A189&amp;"",'الاشتراكات'!$J$6:$J$1005,1),""))</f>
        <v/>
      </c>
      <c r="G189" s="18">
        <f>IF(F189="","",F189-'الإعدادات'!$B$4)</f>
        <v/>
      </c>
      <c r="H189" s="6">
        <f>IF(A189&amp;""="","",IF(F189="","بدون اشتراك",IF(G189&lt;0,"منتهي",IF(G189&lt;='الإعدادات'!$B$5,"ينتهي قريبًا","ساري"))))</f>
        <v/>
      </c>
      <c r="I189" s="20">
        <f>IF(A189&amp;""="","",SUMIFS('الاشتراكات'!$G$6:$G$1005,'الاشتراكات'!$B$6:$B$1005,A189&amp;""))</f>
        <v/>
      </c>
      <c r="J189" s="20">
        <f>IF(A189&amp;""="","",SUMIFS('الدفعات'!$C$6:$C$2005,'الدفعات'!$B$6:$B$2005,A189&amp;""))</f>
        <v/>
      </c>
      <c r="K189" s="20">
        <f>IF(A189&amp;""="","",ROUND(I189-J189,2))</f>
        <v/>
      </c>
      <c r="L189" s="18">
        <f>IF(A189&amp;""="","",COUNTIFS('الحضور'!$B$6:$B$2005,A189&amp;"",'الحضور'!$A$6:$A$2005,"&gt;="&amp;('الإعدادات'!$B$4-29),'الحضور'!$A$6:$A$2005,"&lt;="&amp;'الإعدادات'!$B$4))</f>
        <v/>
      </c>
      <c r="M189" s="19">
        <f>IF(A189&amp;""="","",IFERROR(SUMIFS('الحضور'!$A$6:$A$2005,'الحضور'!$B$6:$B$2005,A189&amp;"",'الحضور'!$D$6:$D$2005,1)/COUNTIFS('الحضور'!$B$6:$B$2005,A189&amp;"",'الحضور'!$D$6:$D$2005,1),""))</f>
        <v/>
      </c>
      <c r="N189" s="18">
        <f>IF(M189="","",'الإعدادات'!$B$4-M189)</f>
        <v/>
      </c>
      <c r="O189" s="6">
        <f>IF(OR(H189="ساري",H189="ينتهي قريبًا"),IF(M189="","لم يحضر",IF(N189&gt;='الإعدادات'!$B$6,"منقطع","نشط")),"")</f>
        <v/>
      </c>
      <c r="P189" s="21">
        <f>IF(OR(H189="منتهي",H189="ينتهي قريبًا"),G189,"")</f>
        <v/>
      </c>
      <c r="Q189" s="18">
        <f>IF(P189="","",COUNTIFS($P$6:$P$505,"&lt;"&amp;P189)+COUNTIFS($P$6:P189,P189))</f>
        <v/>
      </c>
    </row>
    <row r="190">
      <c r="A190" s="5" t="n"/>
      <c r="B190" s="5" t="n"/>
      <c r="C190" s="17" t="n"/>
      <c r="D190" s="13" t="n"/>
      <c r="E190" s="18">
        <f>IF(A190&amp;""="","",COUNTIFS('الاشتراكات'!$B$6:$B$1005,A190&amp;""))</f>
        <v/>
      </c>
      <c r="F190" s="19">
        <f>IF(A190&amp;""="","",IFERROR(SUMIFS('الاشتراكات'!$I$6:$I$1005,'الاشتراكات'!$B$6:$B$1005,A190&amp;"",'الاشتراكات'!$J$6:$J$1005,1)/COUNTIFS('الاشتراكات'!$B$6:$B$1005,A190&amp;"",'الاشتراكات'!$J$6:$J$1005,1),""))</f>
        <v/>
      </c>
      <c r="G190" s="18">
        <f>IF(F190="","",F190-'الإعدادات'!$B$4)</f>
        <v/>
      </c>
      <c r="H190" s="6">
        <f>IF(A190&amp;""="","",IF(F190="","بدون اشتراك",IF(G190&lt;0,"منتهي",IF(G190&lt;='الإعدادات'!$B$5,"ينتهي قريبًا","ساري"))))</f>
        <v/>
      </c>
      <c r="I190" s="20">
        <f>IF(A190&amp;""="","",SUMIFS('الاشتراكات'!$G$6:$G$1005,'الاشتراكات'!$B$6:$B$1005,A190&amp;""))</f>
        <v/>
      </c>
      <c r="J190" s="20">
        <f>IF(A190&amp;""="","",SUMIFS('الدفعات'!$C$6:$C$2005,'الدفعات'!$B$6:$B$2005,A190&amp;""))</f>
        <v/>
      </c>
      <c r="K190" s="20">
        <f>IF(A190&amp;""="","",ROUND(I190-J190,2))</f>
        <v/>
      </c>
      <c r="L190" s="18">
        <f>IF(A190&amp;""="","",COUNTIFS('الحضور'!$B$6:$B$2005,A190&amp;"",'الحضور'!$A$6:$A$2005,"&gt;="&amp;('الإعدادات'!$B$4-29),'الحضور'!$A$6:$A$2005,"&lt;="&amp;'الإعدادات'!$B$4))</f>
        <v/>
      </c>
      <c r="M190" s="19">
        <f>IF(A190&amp;""="","",IFERROR(SUMIFS('الحضور'!$A$6:$A$2005,'الحضور'!$B$6:$B$2005,A190&amp;"",'الحضور'!$D$6:$D$2005,1)/COUNTIFS('الحضور'!$B$6:$B$2005,A190&amp;"",'الحضور'!$D$6:$D$2005,1),""))</f>
        <v/>
      </c>
      <c r="N190" s="18">
        <f>IF(M190="","",'الإعدادات'!$B$4-M190)</f>
        <v/>
      </c>
      <c r="O190" s="6">
        <f>IF(OR(H190="ساري",H190="ينتهي قريبًا"),IF(M190="","لم يحضر",IF(N190&gt;='الإعدادات'!$B$6,"منقطع","نشط")),"")</f>
        <v/>
      </c>
      <c r="P190" s="21">
        <f>IF(OR(H190="منتهي",H190="ينتهي قريبًا"),G190,"")</f>
        <v/>
      </c>
      <c r="Q190" s="18">
        <f>IF(P190="","",COUNTIFS($P$6:$P$505,"&lt;"&amp;P190)+COUNTIFS($P$6:P190,P190))</f>
        <v/>
      </c>
    </row>
    <row r="191">
      <c r="A191" s="5" t="n"/>
      <c r="B191" s="5" t="n"/>
      <c r="C191" s="17" t="n"/>
      <c r="D191" s="13" t="n"/>
      <c r="E191" s="18">
        <f>IF(A191&amp;""="","",COUNTIFS('الاشتراكات'!$B$6:$B$1005,A191&amp;""))</f>
        <v/>
      </c>
      <c r="F191" s="19">
        <f>IF(A191&amp;""="","",IFERROR(SUMIFS('الاشتراكات'!$I$6:$I$1005,'الاشتراكات'!$B$6:$B$1005,A191&amp;"",'الاشتراكات'!$J$6:$J$1005,1)/COUNTIFS('الاشتراكات'!$B$6:$B$1005,A191&amp;"",'الاشتراكات'!$J$6:$J$1005,1),""))</f>
        <v/>
      </c>
      <c r="G191" s="18">
        <f>IF(F191="","",F191-'الإعدادات'!$B$4)</f>
        <v/>
      </c>
      <c r="H191" s="6">
        <f>IF(A191&amp;""="","",IF(F191="","بدون اشتراك",IF(G191&lt;0,"منتهي",IF(G191&lt;='الإعدادات'!$B$5,"ينتهي قريبًا","ساري"))))</f>
        <v/>
      </c>
      <c r="I191" s="20">
        <f>IF(A191&amp;""="","",SUMIFS('الاشتراكات'!$G$6:$G$1005,'الاشتراكات'!$B$6:$B$1005,A191&amp;""))</f>
        <v/>
      </c>
      <c r="J191" s="20">
        <f>IF(A191&amp;""="","",SUMIFS('الدفعات'!$C$6:$C$2005,'الدفعات'!$B$6:$B$2005,A191&amp;""))</f>
        <v/>
      </c>
      <c r="K191" s="20">
        <f>IF(A191&amp;""="","",ROUND(I191-J191,2))</f>
        <v/>
      </c>
      <c r="L191" s="18">
        <f>IF(A191&amp;""="","",COUNTIFS('الحضور'!$B$6:$B$2005,A191&amp;"",'الحضور'!$A$6:$A$2005,"&gt;="&amp;('الإعدادات'!$B$4-29),'الحضور'!$A$6:$A$2005,"&lt;="&amp;'الإعدادات'!$B$4))</f>
        <v/>
      </c>
      <c r="M191" s="19">
        <f>IF(A191&amp;""="","",IFERROR(SUMIFS('الحضور'!$A$6:$A$2005,'الحضور'!$B$6:$B$2005,A191&amp;"",'الحضور'!$D$6:$D$2005,1)/COUNTIFS('الحضور'!$B$6:$B$2005,A191&amp;"",'الحضور'!$D$6:$D$2005,1),""))</f>
        <v/>
      </c>
      <c r="N191" s="18">
        <f>IF(M191="","",'الإعدادات'!$B$4-M191)</f>
        <v/>
      </c>
      <c r="O191" s="6">
        <f>IF(OR(H191="ساري",H191="ينتهي قريبًا"),IF(M191="","لم يحضر",IF(N191&gt;='الإعدادات'!$B$6,"منقطع","نشط")),"")</f>
        <v/>
      </c>
      <c r="P191" s="21">
        <f>IF(OR(H191="منتهي",H191="ينتهي قريبًا"),G191,"")</f>
        <v/>
      </c>
      <c r="Q191" s="18">
        <f>IF(P191="","",COUNTIFS($P$6:$P$505,"&lt;"&amp;P191)+COUNTIFS($P$6:P191,P191))</f>
        <v/>
      </c>
    </row>
    <row r="192">
      <c r="A192" s="5" t="n"/>
      <c r="B192" s="5" t="n"/>
      <c r="C192" s="17" t="n"/>
      <c r="D192" s="13" t="n"/>
      <c r="E192" s="18">
        <f>IF(A192&amp;""="","",COUNTIFS('الاشتراكات'!$B$6:$B$1005,A192&amp;""))</f>
        <v/>
      </c>
      <c r="F192" s="19">
        <f>IF(A192&amp;""="","",IFERROR(SUMIFS('الاشتراكات'!$I$6:$I$1005,'الاشتراكات'!$B$6:$B$1005,A192&amp;"",'الاشتراكات'!$J$6:$J$1005,1)/COUNTIFS('الاشتراكات'!$B$6:$B$1005,A192&amp;"",'الاشتراكات'!$J$6:$J$1005,1),""))</f>
        <v/>
      </c>
      <c r="G192" s="18">
        <f>IF(F192="","",F192-'الإعدادات'!$B$4)</f>
        <v/>
      </c>
      <c r="H192" s="6">
        <f>IF(A192&amp;""="","",IF(F192="","بدون اشتراك",IF(G192&lt;0,"منتهي",IF(G192&lt;='الإعدادات'!$B$5,"ينتهي قريبًا","ساري"))))</f>
        <v/>
      </c>
      <c r="I192" s="20">
        <f>IF(A192&amp;""="","",SUMIFS('الاشتراكات'!$G$6:$G$1005,'الاشتراكات'!$B$6:$B$1005,A192&amp;""))</f>
        <v/>
      </c>
      <c r="J192" s="20">
        <f>IF(A192&amp;""="","",SUMIFS('الدفعات'!$C$6:$C$2005,'الدفعات'!$B$6:$B$2005,A192&amp;""))</f>
        <v/>
      </c>
      <c r="K192" s="20">
        <f>IF(A192&amp;""="","",ROUND(I192-J192,2))</f>
        <v/>
      </c>
      <c r="L192" s="18">
        <f>IF(A192&amp;""="","",COUNTIFS('الحضور'!$B$6:$B$2005,A192&amp;"",'الحضور'!$A$6:$A$2005,"&gt;="&amp;('الإعدادات'!$B$4-29),'الحضور'!$A$6:$A$2005,"&lt;="&amp;'الإعدادات'!$B$4))</f>
        <v/>
      </c>
      <c r="M192" s="19">
        <f>IF(A192&amp;""="","",IFERROR(SUMIFS('الحضور'!$A$6:$A$2005,'الحضور'!$B$6:$B$2005,A192&amp;"",'الحضور'!$D$6:$D$2005,1)/COUNTIFS('الحضور'!$B$6:$B$2005,A192&amp;"",'الحضور'!$D$6:$D$2005,1),""))</f>
        <v/>
      </c>
      <c r="N192" s="18">
        <f>IF(M192="","",'الإعدادات'!$B$4-M192)</f>
        <v/>
      </c>
      <c r="O192" s="6">
        <f>IF(OR(H192="ساري",H192="ينتهي قريبًا"),IF(M192="","لم يحضر",IF(N192&gt;='الإعدادات'!$B$6,"منقطع","نشط")),"")</f>
        <v/>
      </c>
      <c r="P192" s="21">
        <f>IF(OR(H192="منتهي",H192="ينتهي قريبًا"),G192,"")</f>
        <v/>
      </c>
      <c r="Q192" s="18">
        <f>IF(P192="","",COUNTIFS($P$6:$P$505,"&lt;"&amp;P192)+COUNTIFS($P$6:P192,P192))</f>
        <v/>
      </c>
    </row>
    <row r="193">
      <c r="A193" s="5" t="n"/>
      <c r="B193" s="5" t="n"/>
      <c r="C193" s="17" t="n"/>
      <c r="D193" s="13" t="n"/>
      <c r="E193" s="18">
        <f>IF(A193&amp;""="","",COUNTIFS('الاشتراكات'!$B$6:$B$1005,A193&amp;""))</f>
        <v/>
      </c>
      <c r="F193" s="19">
        <f>IF(A193&amp;""="","",IFERROR(SUMIFS('الاشتراكات'!$I$6:$I$1005,'الاشتراكات'!$B$6:$B$1005,A193&amp;"",'الاشتراكات'!$J$6:$J$1005,1)/COUNTIFS('الاشتراكات'!$B$6:$B$1005,A193&amp;"",'الاشتراكات'!$J$6:$J$1005,1),""))</f>
        <v/>
      </c>
      <c r="G193" s="18">
        <f>IF(F193="","",F193-'الإعدادات'!$B$4)</f>
        <v/>
      </c>
      <c r="H193" s="6">
        <f>IF(A193&amp;""="","",IF(F193="","بدون اشتراك",IF(G193&lt;0,"منتهي",IF(G193&lt;='الإعدادات'!$B$5,"ينتهي قريبًا","ساري"))))</f>
        <v/>
      </c>
      <c r="I193" s="20">
        <f>IF(A193&amp;""="","",SUMIFS('الاشتراكات'!$G$6:$G$1005,'الاشتراكات'!$B$6:$B$1005,A193&amp;""))</f>
        <v/>
      </c>
      <c r="J193" s="20">
        <f>IF(A193&amp;""="","",SUMIFS('الدفعات'!$C$6:$C$2005,'الدفعات'!$B$6:$B$2005,A193&amp;""))</f>
        <v/>
      </c>
      <c r="K193" s="20">
        <f>IF(A193&amp;""="","",ROUND(I193-J193,2))</f>
        <v/>
      </c>
      <c r="L193" s="18">
        <f>IF(A193&amp;""="","",COUNTIFS('الحضور'!$B$6:$B$2005,A193&amp;"",'الحضور'!$A$6:$A$2005,"&gt;="&amp;('الإعدادات'!$B$4-29),'الحضور'!$A$6:$A$2005,"&lt;="&amp;'الإعدادات'!$B$4))</f>
        <v/>
      </c>
      <c r="M193" s="19">
        <f>IF(A193&amp;""="","",IFERROR(SUMIFS('الحضور'!$A$6:$A$2005,'الحضور'!$B$6:$B$2005,A193&amp;"",'الحضور'!$D$6:$D$2005,1)/COUNTIFS('الحضور'!$B$6:$B$2005,A193&amp;"",'الحضور'!$D$6:$D$2005,1),""))</f>
        <v/>
      </c>
      <c r="N193" s="18">
        <f>IF(M193="","",'الإعدادات'!$B$4-M193)</f>
        <v/>
      </c>
      <c r="O193" s="6">
        <f>IF(OR(H193="ساري",H193="ينتهي قريبًا"),IF(M193="","لم يحضر",IF(N193&gt;='الإعدادات'!$B$6,"منقطع","نشط")),"")</f>
        <v/>
      </c>
      <c r="P193" s="21">
        <f>IF(OR(H193="منتهي",H193="ينتهي قريبًا"),G193,"")</f>
        <v/>
      </c>
      <c r="Q193" s="18">
        <f>IF(P193="","",COUNTIFS($P$6:$P$505,"&lt;"&amp;P193)+COUNTIFS($P$6:P193,P193))</f>
        <v/>
      </c>
    </row>
    <row r="194">
      <c r="A194" s="5" t="n"/>
      <c r="B194" s="5" t="n"/>
      <c r="C194" s="17" t="n"/>
      <c r="D194" s="13" t="n"/>
      <c r="E194" s="18">
        <f>IF(A194&amp;""="","",COUNTIFS('الاشتراكات'!$B$6:$B$1005,A194&amp;""))</f>
        <v/>
      </c>
      <c r="F194" s="19">
        <f>IF(A194&amp;""="","",IFERROR(SUMIFS('الاشتراكات'!$I$6:$I$1005,'الاشتراكات'!$B$6:$B$1005,A194&amp;"",'الاشتراكات'!$J$6:$J$1005,1)/COUNTIFS('الاشتراكات'!$B$6:$B$1005,A194&amp;"",'الاشتراكات'!$J$6:$J$1005,1),""))</f>
        <v/>
      </c>
      <c r="G194" s="18">
        <f>IF(F194="","",F194-'الإعدادات'!$B$4)</f>
        <v/>
      </c>
      <c r="H194" s="6">
        <f>IF(A194&amp;""="","",IF(F194="","بدون اشتراك",IF(G194&lt;0,"منتهي",IF(G194&lt;='الإعدادات'!$B$5,"ينتهي قريبًا","ساري"))))</f>
        <v/>
      </c>
      <c r="I194" s="20">
        <f>IF(A194&amp;""="","",SUMIFS('الاشتراكات'!$G$6:$G$1005,'الاشتراكات'!$B$6:$B$1005,A194&amp;""))</f>
        <v/>
      </c>
      <c r="J194" s="20">
        <f>IF(A194&amp;""="","",SUMIFS('الدفعات'!$C$6:$C$2005,'الدفعات'!$B$6:$B$2005,A194&amp;""))</f>
        <v/>
      </c>
      <c r="K194" s="20">
        <f>IF(A194&amp;""="","",ROUND(I194-J194,2))</f>
        <v/>
      </c>
      <c r="L194" s="18">
        <f>IF(A194&amp;""="","",COUNTIFS('الحضور'!$B$6:$B$2005,A194&amp;"",'الحضور'!$A$6:$A$2005,"&gt;="&amp;('الإعدادات'!$B$4-29),'الحضور'!$A$6:$A$2005,"&lt;="&amp;'الإعدادات'!$B$4))</f>
        <v/>
      </c>
      <c r="M194" s="19">
        <f>IF(A194&amp;""="","",IFERROR(SUMIFS('الحضور'!$A$6:$A$2005,'الحضور'!$B$6:$B$2005,A194&amp;"",'الحضور'!$D$6:$D$2005,1)/COUNTIFS('الحضور'!$B$6:$B$2005,A194&amp;"",'الحضور'!$D$6:$D$2005,1),""))</f>
        <v/>
      </c>
      <c r="N194" s="18">
        <f>IF(M194="","",'الإعدادات'!$B$4-M194)</f>
        <v/>
      </c>
      <c r="O194" s="6">
        <f>IF(OR(H194="ساري",H194="ينتهي قريبًا"),IF(M194="","لم يحضر",IF(N194&gt;='الإعدادات'!$B$6,"منقطع","نشط")),"")</f>
        <v/>
      </c>
      <c r="P194" s="21">
        <f>IF(OR(H194="منتهي",H194="ينتهي قريبًا"),G194,"")</f>
        <v/>
      </c>
      <c r="Q194" s="18">
        <f>IF(P194="","",COUNTIFS($P$6:$P$505,"&lt;"&amp;P194)+COUNTIFS($P$6:P194,P194))</f>
        <v/>
      </c>
    </row>
    <row r="195">
      <c r="A195" s="5" t="n"/>
      <c r="B195" s="5" t="n"/>
      <c r="C195" s="17" t="n"/>
      <c r="D195" s="13" t="n"/>
      <c r="E195" s="18">
        <f>IF(A195&amp;""="","",COUNTIFS('الاشتراكات'!$B$6:$B$1005,A195&amp;""))</f>
        <v/>
      </c>
      <c r="F195" s="19">
        <f>IF(A195&amp;""="","",IFERROR(SUMIFS('الاشتراكات'!$I$6:$I$1005,'الاشتراكات'!$B$6:$B$1005,A195&amp;"",'الاشتراكات'!$J$6:$J$1005,1)/COUNTIFS('الاشتراكات'!$B$6:$B$1005,A195&amp;"",'الاشتراكات'!$J$6:$J$1005,1),""))</f>
        <v/>
      </c>
      <c r="G195" s="18">
        <f>IF(F195="","",F195-'الإعدادات'!$B$4)</f>
        <v/>
      </c>
      <c r="H195" s="6">
        <f>IF(A195&amp;""="","",IF(F195="","بدون اشتراك",IF(G195&lt;0,"منتهي",IF(G195&lt;='الإعدادات'!$B$5,"ينتهي قريبًا","ساري"))))</f>
        <v/>
      </c>
      <c r="I195" s="20">
        <f>IF(A195&amp;""="","",SUMIFS('الاشتراكات'!$G$6:$G$1005,'الاشتراكات'!$B$6:$B$1005,A195&amp;""))</f>
        <v/>
      </c>
      <c r="J195" s="20">
        <f>IF(A195&amp;""="","",SUMIFS('الدفعات'!$C$6:$C$2005,'الدفعات'!$B$6:$B$2005,A195&amp;""))</f>
        <v/>
      </c>
      <c r="K195" s="20">
        <f>IF(A195&amp;""="","",ROUND(I195-J195,2))</f>
        <v/>
      </c>
      <c r="L195" s="18">
        <f>IF(A195&amp;""="","",COUNTIFS('الحضور'!$B$6:$B$2005,A195&amp;"",'الحضور'!$A$6:$A$2005,"&gt;="&amp;('الإعدادات'!$B$4-29),'الحضور'!$A$6:$A$2005,"&lt;="&amp;'الإعدادات'!$B$4))</f>
        <v/>
      </c>
      <c r="M195" s="19">
        <f>IF(A195&amp;""="","",IFERROR(SUMIFS('الحضور'!$A$6:$A$2005,'الحضور'!$B$6:$B$2005,A195&amp;"",'الحضور'!$D$6:$D$2005,1)/COUNTIFS('الحضور'!$B$6:$B$2005,A195&amp;"",'الحضور'!$D$6:$D$2005,1),""))</f>
        <v/>
      </c>
      <c r="N195" s="18">
        <f>IF(M195="","",'الإعدادات'!$B$4-M195)</f>
        <v/>
      </c>
      <c r="O195" s="6">
        <f>IF(OR(H195="ساري",H195="ينتهي قريبًا"),IF(M195="","لم يحضر",IF(N195&gt;='الإعدادات'!$B$6,"منقطع","نشط")),"")</f>
        <v/>
      </c>
      <c r="P195" s="21">
        <f>IF(OR(H195="منتهي",H195="ينتهي قريبًا"),G195,"")</f>
        <v/>
      </c>
      <c r="Q195" s="18">
        <f>IF(P195="","",COUNTIFS($P$6:$P$505,"&lt;"&amp;P195)+COUNTIFS($P$6:P195,P195))</f>
        <v/>
      </c>
    </row>
    <row r="196">
      <c r="A196" s="5" t="n"/>
      <c r="B196" s="5" t="n"/>
      <c r="C196" s="17" t="n"/>
      <c r="D196" s="13" t="n"/>
      <c r="E196" s="18">
        <f>IF(A196&amp;""="","",COUNTIFS('الاشتراكات'!$B$6:$B$1005,A196&amp;""))</f>
        <v/>
      </c>
      <c r="F196" s="19">
        <f>IF(A196&amp;""="","",IFERROR(SUMIFS('الاشتراكات'!$I$6:$I$1005,'الاشتراكات'!$B$6:$B$1005,A196&amp;"",'الاشتراكات'!$J$6:$J$1005,1)/COUNTIFS('الاشتراكات'!$B$6:$B$1005,A196&amp;"",'الاشتراكات'!$J$6:$J$1005,1),""))</f>
        <v/>
      </c>
      <c r="G196" s="18">
        <f>IF(F196="","",F196-'الإعدادات'!$B$4)</f>
        <v/>
      </c>
      <c r="H196" s="6">
        <f>IF(A196&amp;""="","",IF(F196="","بدون اشتراك",IF(G196&lt;0,"منتهي",IF(G196&lt;='الإعدادات'!$B$5,"ينتهي قريبًا","ساري"))))</f>
        <v/>
      </c>
      <c r="I196" s="20">
        <f>IF(A196&amp;""="","",SUMIFS('الاشتراكات'!$G$6:$G$1005,'الاشتراكات'!$B$6:$B$1005,A196&amp;""))</f>
        <v/>
      </c>
      <c r="J196" s="20">
        <f>IF(A196&amp;""="","",SUMIFS('الدفعات'!$C$6:$C$2005,'الدفعات'!$B$6:$B$2005,A196&amp;""))</f>
        <v/>
      </c>
      <c r="K196" s="20">
        <f>IF(A196&amp;""="","",ROUND(I196-J196,2))</f>
        <v/>
      </c>
      <c r="L196" s="18">
        <f>IF(A196&amp;""="","",COUNTIFS('الحضور'!$B$6:$B$2005,A196&amp;"",'الحضور'!$A$6:$A$2005,"&gt;="&amp;('الإعدادات'!$B$4-29),'الحضور'!$A$6:$A$2005,"&lt;="&amp;'الإعدادات'!$B$4))</f>
        <v/>
      </c>
      <c r="M196" s="19">
        <f>IF(A196&amp;""="","",IFERROR(SUMIFS('الحضور'!$A$6:$A$2005,'الحضور'!$B$6:$B$2005,A196&amp;"",'الحضور'!$D$6:$D$2005,1)/COUNTIFS('الحضور'!$B$6:$B$2005,A196&amp;"",'الحضور'!$D$6:$D$2005,1),""))</f>
        <v/>
      </c>
      <c r="N196" s="18">
        <f>IF(M196="","",'الإعدادات'!$B$4-M196)</f>
        <v/>
      </c>
      <c r="O196" s="6">
        <f>IF(OR(H196="ساري",H196="ينتهي قريبًا"),IF(M196="","لم يحضر",IF(N196&gt;='الإعدادات'!$B$6,"منقطع","نشط")),"")</f>
        <v/>
      </c>
      <c r="P196" s="21">
        <f>IF(OR(H196="منتهي",H196="ينتهي قريبًا"),G196,"")</f>
        <v/>
      </c>
      <c r="Q196" s="18">
        <f>IF(P196="","",COUNTIFS($P$6:$P$505,"&lt;"&amp;P196)+COUNTIFS($P$6:P196,P196))</f>
        <v/>
      </c>
    </row>
    <row r="197">
      <c r="A197" s="5" t="n"/>
      <c r="B197" s="5" t="n"/>
      <c r="C197" s="17" t="n"/>
      <c r="D197" s="13" t="n"/>
      <c r="E197" s="18">
        <f>IF(A197&amp;""="","",COUNTIFS('الاشتراكات'!$B$6:$B$1005,A197&amp;""))</f>
        <v/>
      </c>
      <c r="F197" s="19">
        <f>IF(A197&amp;""="","",IFERROR(SUMIFS('الاشتراكات'!$I$6:$I$1005,'الاشتراكات'!$B$6:$B$1005,A197&amp;"",'الاشتراكات'!$J$6:$J$1005,1)/COUNTIFS('الاشتراكات'!$B$6:$B$1005,A197&amp;"",'الاشتراكات'!$J$6:$J$1005,1),""))</f>
        <v/>
      </c>
      <c r="G197" s="18">
        <f>IF(F197="","",F197-'الإعدادات'!$B$4)</f>
        <v/>
      </c>
      <c r="H197" s="6">
        <f>IF(A197&amp;""="","",IF(F197="","بدون اشتراك",IF(G197&lt;0,"منتهي",IF(G197&lt;='الإعدادات'!$B$5,"ينتهي قريبًا","ساري"))))</f>
        <v/>
      </c>
      <c r="I197" s="20">
        <f>IF(A197&amp;""="","",SUMIFS('الاشتراكات'!$G$6:$G$1005,'الاشتراكات'!$B$6:$B$1005,A197&amp;""))</f>
        <v/>
      </c>
      <c r="J197" s="20">
        <f>IF(A197&amp;""="","",SUMIFS('الدفعات'!$C$6:$C$2005,'الدفعات'!$B$6:$B$2005,A197&amp;""))</f>
        <v/>
      </c>
      <c r="K197" s="20">
        <f>IF(A197&amp;""="","",ROUND(I197-J197,2))</f>
        <v/>
      </c>
      <c r="L197" s="18">
        <f>IF(A197&amp;""="","",COUNTIFS('الحضور'!$B$6:$B$2005,A197&amp;"",'الحضور'!$A$6:$A$2005,"&gt;="&amp;('الإعدادات'!$B$4-29),'الحضور'!$A$6:$A$2005,"&lt;="&amp;'الإعدادات'!$B$4))</f>
        <v/>
      </c>
      <c r="M197" s="19">
        <f>IF(A197&amp;""="","",IFERROR(SUMIFS('الحضور'!$A$6:$A$2005,'الحضور'!$B$6:$B$2005,A197&amp;"",'الحضور'!$D$6:$D$2005,1)/COUNTIFS('الحضور'!$B$6:$B$2005,A197&amp;"",'الحضور'!$D$6:$D$2005,1),""))</f>
        <v/>
      </c>
      <c r="N197" s="18">
        <f>IF(M197="","",'الإعدادات'!$B$4-M197)</f>
        <v/>
      </c>
      <c r="O197" s="6">
        <f>IF(OR(H197="ساري",H197="ينتهي قريبًا"),IF(M197="","لم يحضر",IF(N197&gt;='الإعدادات'!$B$6,"منقطع","نشط")),"")</f>
        <v/>
      </c>
      <c r="P197" s="21">
        <f>IF(OR(H197="منتهي",H197="ينتهي قريبًا"),G197,"")</f>
        <v/>
      </c>
      <c r="Q197" s="18">
        <f>IF(P197="","",COUNTIFS($P$6:$P$505,"&lt;"&amp;P197)+COUNTIFS($P$6:P197,P197))</f>
        <v/>
      </c>
    </row>
    <row r="198">
      <c r="A198" s="5" t="n"/>
      <c r="B198" s="5" t="n"/>
      <c r="C198" s="17" t="n"/>
      <c r="D198" s="13" t="n"/>
      <c r="E198" s="18">
        <f>IF(A198&amp;""="","",COUNTIFS('الاشتراكات'!$B$6:$B$1005,A198&amp;""))</f>
        <v/>
      </c>
      <c r="F198" s="19">
        <f>IF(A198&amp;""="","",IFERROR(SUMIFS('الاشتراكات'!$I$6:$I$1005,'الاشتراكات'!$B$6:$B$1005,A198&amp;"",'الاشتراكات'!$J$6:$J$1005,1)/COUNTIFS('الاشتراكات'!$B$6:$B$1005,A198&amp;"",'الاشتراكات'!$J$6:$J$1005,1),""))</f>
        <v/>
      </c>
      <c r="G198" s="18">
        <f>IF(F198="","",F198-'الإعدادات'!$B$4)</f>
        <v/>
      </c>
      <c r="H198" s="6">
        <f>IF(A198&amp;""="","",IF(F198="","بدون اشتراك",IF(G198&lt;0,"منتهي",IF(G198&lt;='الإعدادات'!$B$5,"ينتهي قريبًا","ساري"))))</f>
        <v/>
      </c>
      <c r="I198" s="20">
        <f>IF(A198&amp;""="","",SUMIFS('الاشتراكات'!$G$6:$G$1005,'الاشتراكات'!$B$6:$B$1005,A198&amp;""))</f>
        <v/>
      </c>
      <c r="J198" s="20">
        <f>IF(A198&amp;""="","",SUMIFS('الدفعات'!$C$6:$C$2005,'الدفعات'!$B$6:$B$2005,A198&amp;""))</f>
        <v/>
      </c>
      <c r="K198" s="20">
        <f>IF(A198&amp;""="","",ROUND(I198-J198,2))</f>
        <v/>
      </c>
      <c r="L198" s="18">
        <f>IF(A198&amp;""="","",COUNTIFS('الحضور'!$B$6:$B$2005,A198&amp;"",'الحضور'!$A$6:$A$2005,"&gt;="&amp;('الإعدادات'!$B$4-29),'الحضور'!$A$6:$A$2005,"&lt;="&amp;'الإعدادات'!$B$4))</f>
        <v/>
      </c>
      <c r="M198" s="19">
        <f>IF(A198&amp;""="","",IFERROR(SUMIFS('الحضور'!$A$6:$A$2005,'الحضور'!$B$6:$B$2005,A198&amp;"",'الحضور'!$D$6:$D$2005,1)/COUNTIFS('الحضور'!$B$6:$B$2005,A198&amp;"",'الحضور'!$D$6:$D$2005,1),""))</f>
        <v/>
      </c>
      <c r="N198" s="18">
        <f>IF(M198="","",'الإعدادات'!$B$4-M198)</f>
        <v/>
      </c>
      <c r="O198" s="6">
        <f>IF(OR(H198="ساري",H198="ينتهي قريبًا"),IF(M198="","لم يحضر",IF(N198&gt;='الإعدادات'!$B$6,"منقطع","نشط")),"")</f>
        <v/>
      </c>
      <c r="P198" s="21">
        <f>IF(OR(H198="منتهي",H198="ينتهي قريبًا"),G198,"")</f>
        <v/>
      </c>
      <c r="Q198" s="18">
        <f>IF(P198="","",COUNTIFS($P$6:$P$505,"&lt;"&amp;P198)+COUNTIFS($P$6:P198,P198))</f>
        <v/>
      </c>
    </row>
    <row r="199">
      <c r="A199" s="5" t="n"/>
      <c r="B199" s="5" t="n"/>
      <c r="C199" s="17" t="n"/>
      <c r="D199" s="13" t="n"/>
      <c r="E199" s="18">
        <f>IF(A199&amp;""="","",COUNTIFS('الاشتراكات'!$B$6:$B$1005,A199&amp;""))</f>
        <v/>
      </c>
      <c r="F199" s="19">
        <f>IF(A199&amp;""="","",IFERROR(SUMIFS('الاشتراكات'!$I$6:$I$1005,'الاشتراكات'!$B$6:$B$1005,A199&amp;"",'الاشتراكات'!$J$6:$J$1005,1)/COUNTIFS('الاشتراكات'!$B$6:$B$1005,A199&amp;"",'الاشتراكات'!$J$6:$J$1005,1),""))</f>
        <v/>
      </c>
      <c r="G199" s="18">
        <f>IF(F199="","",F199-'الإعدادات'!$B$4)</f>
        <v/>
      </c>
      <c r="H199" s="6">
        <f>IF(A199&amp;""="","",IF(F199="","بدون اشتراك",IF(G199&lt;0,"منتهي",IF(G199&lt;='الإعدادات'!$B$5,"ينتهي قريبًا","ساري"))))</f>
        <v/>
      </c>
      <c r="I199" s="20">
        <f>IF(A199&amp;""="","",SUMIFS('الاشتراكات'!$G$6:$G$1005,'الاشتراكات'!$B$6:$B$1005,A199&amp;""))</f>
        <v/>
      </c>
      <c r="J199" s="20">
        <f>IF(A199&amp;""="","",SUMIFS('الدفعات'!$C$6:$C$2005,'الدفعات'!$B$6:$B$2005,A199&amp;""))</f>
        <v/>
      </c>
      <c r="K199" s="20">
        <f>IF(A199&amp;""="","",ROUND(I199-J199,2))</f>
        <v/>
      </c>
      <c r="L199" s="18">
        <f>IF(A199&amp;""="","",COUNTIFS('الحضور'!$B$6:$B$2005,A199&amp;"",'الحضور'!$A$6:$A$2005,"&gt;="&amp;('الإعدادات'!$B$4-29),'الحضور'!$A$6:$A$2005,"&lt;="&amp;'الإعدادات'!$B$4))</f>
        <v/>
      </c>
      <c r="M199" s="19">
        <f>IF(A199&amp;""="","",IFERROR(SUMIFS('الحضور'!$A$6:$A$2005,'الحضور'!$B$6:$B$2005,A199&amp;"",'الحضور'!$D$6:$D$2005,1)/COUNTIFS('الحضور'!$B$6:$B$2005,A199&amp;"",'الحضور'!$D$6:$D$2005,1),""))</f>
        <v/>
      </c>
      <c r="N199" s="18">
        <f>IF(M199="","",'الإعدادات'!$B$4-M199)</f>
        <v/>
      </c>
      <c r="O199" s="6">
        <f>IF(OR(H199="ساري",H199="ينتهي قريبًا"),IF(M199="","لم يحضر",IF(N199&gt;='الإعدادات'!$B$6,"منقطع","نشط")),"")</f>
        <v/>
      </c>
      <c r="P199" s="21">
        <f>IF(OR(H199="منتهي",H199="ينتهي قريبًا"),G199,"")</f>
        <v/>
      </c>
      <c r="Q199" s="18">
        <f>IF(P199="","",COUNTIFS($P$6:$P$505,"&lt;"&amp;P199)+COUNTIFS($P$6:P199,P199))</f>
        <v/>
      </c>
    </row>
    <row r="200">
      <c r="A200" s="5" t="n"/>
      <c r="B200" s="5" t="n"/>
      <c r="C200" s="17" t="n"/>
      <c r="D200" s="13" t="n"/>
      <c r="E200" s="18">
        <f>IF(A200&amp;""="","",COUNTIFS('الاشتراكات'!$B$6:$B$1005,A200&amp;""))</f>
        <v/>
      </c>
      <c r="F200" s="19">
        <f>IF(A200&amp;""="","",IFERROR(SUMIFS('الاشتراكات'!$I$6:$I$1005,'الاشتراكات'!$B$6:$B$1005,A200&amp;"",'الاشتراكات'!$J$6:$J$1005,1)/COUNTIFS('الاشتراكات'!$B$6:$B$1005,A200&amp;"",'الاشتراكات'!$J$6:$J$1005,1),""))</f>
        <v/>
      </c>
      <c r="G200" s="18">
        <f>IF(F200="","",F200-'الإعدادات'!$B$4)</f>
        <v/>
      </c>
      <c r="H200" s="6">
        <f>IF(A200&amp;""="","",IF(F200="","بدون اشتراك",IF(G200&lt;0,"منتهي",IF(G200&lt;='الإعدادات'!$B$5,"ينتهي قريبًا","ساري"))))</f>
        <v/>
      </c>
      <c r="I200" s="20">
        <f>IF(A200&amp;""="","",SUMIFS('الاشتراكات'!$G$6:$G$1005,'الاشتراكات'!$B$6:$B$1005,A200&amp;""))</f>
        <v/>
      </c>
      <c r="J200" s="20">
        <f>IF(A200&amp;""="","",SUMIFS('الدفعات'!$C$6:$C$2005,'الدفعات'!$B$6:$B$2005,A200&amp;""))</f>
        <v/>
      </c>
      <c r="K200" s="20">
        <f>IF(A200&amp;""="","",ROUND(I200-J200,2))</f>
        <v/>
      </c>
      <c r="L200" s="18">
        <f>IF(A200&amp;""="","",COUNTIFS('الحضور'!$B$6:$B$2005,A200&amp;"",'الحضور'!$A$6:$A$2005,"&gt;="&amp;('الإعدادات'!$B$4-29),'الحضور'!$A$6:$A$2005,"&lt;="&amp;'الإعدادات'!$B$4))</f>
        <v/>
      </c>
      <c r="M200" s="19">
        <f>IF(A200&amp;""="","",IFERROR(SUMIFS('الحضور'!$A$6:$A$2005,'الحضور'!$B$6:$B$2005,A200&amp;"",'الحضور'!$D$6:$D$2005,1)/COUNTIFS('الحضور'!$B$6:$B$2005,A200&amp;"",'الحضور'!$D$6:$D$2005,1),""))</f>
        <v/>
      </c>
      <c r="N200" s="18">
        <f>IF(M200="","",'الإعدادات'!$B$4-M200)</f>
        <v/>
      </c>
      <c r="O200" s="6">
        <f>IF(OR(H200="ساري",H200="ينتهي قريبًا"),IF(M200="","لم يحضر",IF(N200&gt;='الإعدادات'!$B$6,"منقطع","نشط")),"")</f>
        <v/>
      </c>
      <c r="P200" s="21">
        <f>IF(OR(H200="منتهي",H200="ينتهي قريبًا"),G200,"")</f>
        <v/>
      </c>
      <c r="Q200" s="18">
        <f>IF(P200="","",COUNTIFS($P$6:$P$505,"&lt;"&amp;P200)+COUNTIFS($P$6:P200,P200))</f>
        <v/>
      </c>
    </row>
    <row r="201">
      <c r="A201" s="5" t="n"/>
      <c r="B201" s="5" t="n"/>
      <c r="C201" s="17" t="n"/>
      <c r="D201" s="13" t="n"/>
      <c r="E201" s="18">
        <f>IF(A201&amp;""="","",COUNTIFS('الاشتراكات'!$B$6:$B$1005,A201&amp;""))</f>
        <v/>
      </c>
      <c r="F201" s="19">
        <f>IF(A201&amp;""="","",IFERROR(SUMIFS('الاشتراكات'!$I$6:$I$1005,'الاشتراكات'!$B$6:$B$1005,A201&amp;"",'الاشتراكات'!$J$6:$J$1005,1)/COUNTIFS('الاشتراكات'!$B$6:$B$1005,A201&amp;"",'الاشتراكات'!$J$6:$J$1005,1),""))</f>
        <v/>
      </c>
      <c r="G201" s="18">
        <f>IF(F201="","",F201-'الإعدادات'!$B$4)</f>
        <v/>
      </c>
      <c r="H201" s="6">
        <f>IF(A201&amp;""="","",IF(F201="","بدون اشتراك",IF(G201&lt;0,"منتهي",IF(G201&lt;='الإعدادات'!$B$5,"ينتهي قريبًا","ساري"))))</f>
        <v/>
      </c>
      <c r="I201" s="20">
        <f>IF(A201&amp;""="","",SUMIFS('الاشتراكات'!$G$6:$G$1005,'الاشتراكات'!$B$6:$B$1005,A201&amp;""))</f>
        <v/>
      </c>
      <c r="J201" s="20">
        <f>IF(A201&amp;""="","",SUMIFS('الدفعات'!$C$6:$C$2005,'الدفعات'!$B$6:$B$2005,A201&amp;""))</f>
        <v/>
      </c>
      <c r="K201" s="20">
        <f>IF(A201&amp;""="","",ROUND(I201-J201,2))</f>
        <v/>
      </c>
      <c r="L201" s="18">
        <f>IF(A201&amp;""="","",COUNTIFS('الحضور'!$B$6:$B$2005,A201&amp;"",'الحضور'!$A$6:$A$2005,"&gt;="&amp;('الإعدادات'!$B$4-29),'الحضور'!$A$6:$A$2005,"&lt;="&amp;'الإعدادات'!$B$4))</f>
        <v/>
      </c>
      <c r="M201" s="19">
        <f>IF(A201&amp;""="","",IFERROR(SUMIFS('الحضور'!$A$6:$A$2005,'الحضور'!$B$6:$B$2005,A201&amp;"",'الحضور'!$D$6:$D$2005,1)/COUNTIFS('الحضور'!$B$6:$B$2005,A201&amp;"",'الحضور'!$D$6:$D$2005,1),""))</f>
        <v/>
      </c>
      <c r="N201" s="18">
        <f>IF(M201="","",'الإعدادات'!$B$4-M201)</f>
        <v/>
      </c>
      <c r="O201" s="6">
        <f>IF(OR(H201="ساري",H201="ينتهي قريبًا"),IF(M201="","لم يحضر",IF(N201&gt;='الإعدادات'!$B$6,"منقطع","نشط")),"")</f>
        <v/>
      </c>
      <c r="P201" s="21">
        <f>IF(OR(H201="منتهي",H201="ينتهي قريبًا"),G201,"")</f>
        <v/>
      </c>
      <c r="Q201" s="18">
        <f>IF(P201="","",COUNTIFS($P$6:$P$505,"&lt;"&amp;P201)+COUNTIFS($P$6:P201,P201))</f>
        <v/>
      </c>
    </row>
    <row r="202">
      <c r="A202" s="5" t="n"/>
      <c r="B202" s="5" t="n"/>
      <c r="C202" s="17" t="n"/>
      <c r="D202" s="13" t="n"/>
      <c r="E202" s="18">
        <f>IF(A202&amp;""="","",COUNTIFS('الاشتراكات'!$B$6:$B$1005,A202&amp;""))</f>
        <v/>
      </c>
      <c r="F202" s="19">
        <f>IF(A202&amp;""="","",IFERROR(SUMIFS('الاشتراكات'!$I$6:$I$1005,'الاشتراكات'!$B$6:$B$1005,A202&amp;"",'الاشتراكات'!$J$6:$J$1005,1)/COUNTIFS('الاشتراكات'!$B$6:$B$1005,A202&amp;"",'الاشتراكات'!$J$6:$J$1005,1),""))</f>
        <v/>
      </c>
      <c r="G202" s="18">
        <f>IF(F202="","",F202-'الإعدادات'!$B$4)</f>
        <v/>
      </c>
      <c r="H202" s="6">
        <f>IF(A202&amp;""="","",IF(F202="","بدون اشتراك",IF(G202&lt;0,"منتهي",IF(G202&lt;='الإعدادات'!$B$5,"ينتهي قريبًا","ساري"))))</f>
        <v/>
      </c>
      <c r="I202" s="20">
        <f>IF(A202&amp;""="","",SUMIFS('الاشتراكات'!$G$6:$G$1005,'الاشتراكات'!$B$6:$B$1005,A202&amp;""))</f>
        <v/>
      </c>
      <c r="J202" s="20">
        <f>IF(A202&amp;""="","",SUMIFS('الدفعات'!$C$6:$C$2005,'الدفعات'!$B$6:$B$2005,A202&amp;""))</f>
        <v/>
      </c>
      <c r="K202" s="20">
        <f>IF(A202&amp;""="","",ROUND(I202-J202,2))</f>
        <v/>
      </c>
      <c r="L202" s="18">
        <f>IF(A202&amp;""="","",COUNTIFS('الحضور'!$B$6:$B$2005,A202&amp;"",'الحضور'!$A$6:$A$2005,"&gt;="&amp;('الإعدادات'!$B$4-29),'الحضور'!$A$6:$A$2005,"&lt;="&amp;'الإعدادات'!$B$4))</f>
        <v/>
      </c>
      <c r="M202" s="19">
        <f>IF(A202&amp;""="","",IFERROR(SUMIFS('الحضور'!$A$6:$A$2005,'الحضور'!$B$6:$B$2005,A202&amp;"",'الحضور'!$D$6:$D$2005,1)/COUNTIFS('الحضور'!$B$6:$B$2005,A202&amp;"",'الحضور'!$D$6:$D$2005,1),""))</f>
        <v/>
      </c>
      <c r="N202" s="18">
        <f>IF(M202="","",'الإعدادات'!$B$4-M202)</f>
        <v/>
      </c>
      <c r="O202" s="6">
        <f>IF(OR(H202="ساري",H202="ينتهي قريبًا"),IF(M202="","لم يحضر",IF(N202&gt;='الإعدادات'!$B$6,"منقطع","نشط")),"")</f>
        <v/>
      </c>
      <c r="P202" s="21">
        <f>IF(OR(H202="منتهي",H202="ينتهي قريبًا"),G202,"")</f>
        <v/>
      </c>
      <c r="Q202" s="18">
        <f>IF(P202="","",COUNTIFS($P$6:$P$505,"&lt;"&amp;P202)+COUNTIFS($P$6:P202,P202))</f>
        <v/>
      </c>
    </row>
    <row r="203">
      <c r="A203" s="5" t="n"/>
      <c r="B203" s="5" t="n"/>
      <c r="C203" s="17" t="n"/>
      <c r="D203" s="13" t="n"/>
      <c r="E203" s="18">
        <f>IF(A203&amp;""="","",COUNTIFS('الاشتراكات'!$B$6:$B$1005,A203&amp;""))</f>
        <v/>
      </c>
      <c r="F203" s="19">
        <f>IF(A203&amp;""="","",IFERROR(SUMIFS('الاشتراكات'!$I$6:$I$1005,'الاشتراكات'!$B$6:$B$1005,A203&amp;"",'الاشتراكات'!$J$6:$J$1005,1)/COUNTIFS('الاشتراكات'!$B$6:$B$1005,A203&amp;"",'الاشتراكات'!$J$6:$J$1005,1),""))</f>
        <v/>
      </c>
      <c r="G203" s="18">
        <f>IF(F203="","",F203-'الإعدادات'!$B$4)</f>
        <v/>
      </c>
      <c r="H203" s="6">
        <f>IF(A203&amp;""="","",IF(F203="","بدون اشتراك",IF(G203&lt;0,"منتهي",IF(G203&lt;='الإعدادات'!$B$5,"ينتهي قريبًا","ساري"))))</f>
        <v/>
      </c>
      <c r="I203" s="20">
        <f>IF(A203&amp;""="","",SUMIFS('الاشتراكات'!$G$6:$G$1005,'الاشتراكات'!$B$6:$B$1005,A203&amp;""))</f>
        <v/>
      </c>
      <c r="J203" s="20">
        <f>IF(A203&amp;""="","",SUMIFS('الدفعات'!$C$6:$C$2005,'الدفعات'!$B$6:$B$2005,A203&amp;""))</f>
        <v/>
      </c>
      <c r="K203" s="20">
        <f>IF(A203&amp;""="","",ROUND(I203-J203,2))</f>
        <v/>
      </c>
      <c r="L203" s="18">
        <f>IF(A203&amp;""="","",COUNTIFS('الحضور'!$B$6:$B$2005,A203&amp;"",'الحضور'!$A$6:$A$2005,"&gt;="&amp;('الإعدادات'!$B$4-29),'الحضور'!$A$6:$A$2005,"&lt;="&amp;'الإعدادات'!$B$4))</f>
        <v/>
      </c>
      <c r="M203" s="19">
        <f>IF(A203&amp;""="","",IFERROR(SUMIFS('الحضور'!$A$6:$A$2005,'الحضور'!$B$6:$B$2005,A203&amp;"",'الحضور'!$D$6:$D$2005,1)/COUNTIFS('الحضور'!$B$6:$B$2005,A203&amp;"",'الحضور'!$D$6:$D$2005,1),""))</f>
        <v/>
      </c>
      <c r="N203" s="18">
        <f>IF(M203="","",'الإعدادات'!$B$4-M203)</f>
        <v/>
      </c>
      <c r="O203" s="6">
        <f>IF(OR(H203="ساري",H203="ينتهي قريبًا"),IF(M203="","لم يحضر",IF(N203&gt;='الإعدادات'!$B$6,"منقطع","نشط")),"")</f>
        <v/>
      </c>
      <c r="P203" s="21">
        <f>IF(OR(H203="منتهي",H203="ينتهي قريبًا"),G203,"")</f>
        <v/>
      </c>
      <c r="Q203" s="18">
        <f>IF(P203="","",COUNTIFS($P$6:$P$505,"&lt;"&amp;P203)+COUNTIFS($P$6:P203,P203))</f>
        <v/>
      </c>
    </row>
    <row r="204">
      <c r="A204" s="5" t="n"/>
      <c r="B204" s="5" t="n"/>
      <c r="C204" s="17" t="n"/>
      <c r="D204" s="13" t="n"/>
      <c r="E204" s="18">
        <f>IF(A204&amp;""="","",COUNTIFS('الاشتراكات'!$B$6:$B$1005,A204&amp;""))</f>
        <v/>
      </c>
      <c r="F204" s="19">
        <f>IF(A204&amp;""="","",IFERROR(SUMIFS('الاشتراكات'!$I$6:$I$1005,'الاشتراكات'!$B$6:$B$1005,A204&amp;"",'الاشتراكات'!$J$6:$J$1005,1)/COUNTIFS('الاشتراكات'!$B$6:$B$1005,A204&amp;"",'الاشتراكات'!$J$6:$J$1005,1),""))</f>
        <v/>
      </c>
      <c r="G204" s="18">
        <f>IF(F204="","",F204-'الإعدادات'!$B$4)</f>
        <v/>
      </c>
      <c r="H204" s="6">
        <f>IF(A204&amp;""="","",IF(F204="","بدون اشتراك",IF(G204&lt;0,"منتهي",IF(G204&lt;='الإعدادات'!$B$5,"ينتهي قريبًا","ساري"))))</f>
        <v/>
      </c>
      <c r="I204" s="20">
        <f>IF(A204&amp;""="","",SUMIFS('الاشتراكات'!$G$6:$G$1005,'الاشتراكات'!$B$6:$B$1005,A204&amp;""))</f>
        <v/>
      </c>
      <c r="J204" s="20">
        <f>IF(A204&amp;""="","",SUMIFS('الدفعات'!$C$6:$C$2005,'الدفعات'!$B$6:$B$2005,A204&amp;""))</f>
        <v/>
      </c>
      <c r="K204" s="20">
        <f>IF(A204&amp;""="","",ROUND(I204-J204,2))</f>
        <v/>
      </c>
      <c r="L204" s="18">
        <f>IF(A204&amp;""="","",COUNTIFS('الحضور'!$B$6:$B$2005,A204&amp;"",'الحضور'!$A$6:$A$2005,"&gt;="&amp;('الإعدادات'!$B$4-29),'الحضور'!$A$6:$A$2005,"&lt;="&amp;'الإعدادات'!$B$4))</f>
        <v/>
      </c>
      <c r="M204" s="19">
        <f>IF(A204&amp;""="","",IFERROR(SUMIFS('الحضور'!$A$6:$A$2005,'الحضور'!$B$6:$B$2005,A204&amp;"",'الحضور'!$D$6:$D$2005,1)/COUNTIFS('الحضور'!$B$6:$B$2005,A204&amp;"",'الحضور'!$D$6:$D$2005,1),""))</f>
        <v/>
      </c>
      <c r="N204" s="18">
        <f>IF(M204="","",'الإعدادات'!$B$4-M204)</f>
        <v/>
      </c>
      <c r="O204" s="6">
        <f>IF(OR(H204="ساري",H204="ينتهي قريبًا"),IF(M204="","لم يحضر",IF(N204&gt;='الإعدادات'!$B$6,"منقطع","نشط")),"")</f>
        <v/>
      </c>
      <c r="P204" s="21">
        <f>IF(OR(H204="منتهي",H204="ينتهي قريبًا"),G204,"")</f>
        <v/>
      </c>
      <c r="Q204" s="18">
        <f>IF(P204="","",COUNTIFS($P$6:$P$505,"&lt;"&amp;P204)+COUNTIFS($P$6:P204,P204))</f>
        <v/>
      </c>
    </row>
    <row r="205">
      <c r="A205" s="5" t="n"/>
      <c r="B205" s="5" t="n"/>
      <c r="C205" s="17" t="n"/>
      <c r="D205" s="13" t="n"/>
      <c r="E205" s="18">
        <f>IF(A205&amp;""="","",COUNTIFS('الاشتراكات'!$B$6:$B$1005,A205&amp;""))</f>
        <v/>
      </c>
      <c r="F205" s="19">
        <f>IF(A205&amp;""="","",IFERROR(SUMIFS('الاشتراكات'!$I$6:$I$1005,'الاشتراكات'!$B$6:$B$1005,A205&amp;"",'الاشتراكات'!$J$6:$J$1005,1)/COUNTIFS('الاشتراكات'!$B$6:$B$1005,A205&amp;"",'الاشتراكات'!$J$6:$J$1005,1),""))</f>
        <v/>
      </c>
      <c r="G205" s="18">
        <f>IF(F205="","",F205-'الإعدادات'!$B$4)</f>
        <v/>
      </c>
      <c r="H205" s="6">
        <f>IF(A205&amp;""="","",IF(F205="","بدون اشتراك",IF(G205&lt;0,"منتهي",IF(G205&lt;='الإعدادات'!$B$5,"ينتهي قريبًا","ساري"))))</f>
        <v/>
      </c>
      <c r="I205" s="20">
        <f>IF(A205&amp;""="","",SUMIFS('الاشتراكات'!$G$6:$G$1005,'الاشتراكات'!$B$6:$B$1005,A205&amp;""))</f>
        <v/>
      </c>
      <c r="J205" s="20">
        <f>IF(A205&amp;""="","",SUMIFS('الدفعات'!$C$6:$C$2005,'الدفعات'!$B$6:$B$2005,A205&amp;""))</f>
        <v/>
      </c>
      <c r="K205" s="20">
        <f>IF(A205&amp;""="","",ROUND(I205-J205,2))</f>
        <v/>
      </c>
      <c r="L205" s="18">
        <f>IF(A205&amp;""="","",COUNTIFS('الحضور'!$B$6:$B$2005,A205&amp;"",'الحضور'!$A$6:$A$2005,"&gt;="&amp;('الإعدادات'!$B$4-29),'الحضور'!$A$6:$A$2005,"&lt;="&amp;'الإعدادات'!$B$4))</f>
        <v/>
      </c>
      <c r="M205" s="19">
        <f>IF(A205&amp;""="","",IFERROR(SUMIFS('الحضور'!$A$6:$A$2005,'الحضور'!$B$6:$B$2005,A205&amp;"",'الحضور'!$D$6:$D$2005,1)/COUNTIFS('الحضور'!$B$6:$B$2005,A205&amp;"",'الحضور'!$D$6:$D$2005,1),""))</f>
        <v/>
      </c>
      <c r="N205" s="18">
        <f>IF(M205="","",'الإعدادات'!$B$4-M205)</f>
        <v/>
      </c>
      <c r="O205" s="6">
        <f>IF(OR(H205="ساري",H205="ينتهي قريبًا"),IF(M205="","لم يحضر",IF(N205&gt;='الإعدادات'!$B$6,"منقطع","نشط")),"")</f>
        <v/>
      </c>
      <c r="P205" s="21">
        <f>IF(OR(H205="منتهي",H205="ينتهي قريبًا"),G205,"")</f>
        <v/>
      </c>
      <c r="Q205" s="18">
        <f>IF(P205="","",COUNTIFS($P$6:$P$505,"&lt;"&amp;P205)+COUNTIFS($P$6:P205,P205))</f>
        <v/>
      </c>
    </row>
    <row r="206">
      <c r="A206" s="5" t="n"/>
      <c r="B206" s="5" t="n"/>
      <c r="C206" s="17" t="n"/>
      <c r="D206" s="13" t="n"/>
      <c r="E206" s="18">
        <f>IF(A206&amp;""="","",COUNTIFS('الاشتراكات'!$B$6:$B$1005,A206&amp;""))</f>
        <v/>
      </c>
      <c r="F206" s="19">
        <f>IF(A206&amp;""="","",IFERROR(SUMIFS('الاشتراكات'!$I$6:$I$1005,'الاشتراكات'!$B$6:$B$1005,A206&amp;"",'الاشتراكات'!$J$6:$J$1005,1)/COUNTIFS('الاشتراكات'!$B$6:$B$1005,A206&amp;"",'الاشتراكات'!$J$6:$J$1005,1),""))</f>
        <v/>
      </c>
      <c r="G206" s="18">
        <f>IF(F206="","",F206-'الإعدادات'!$B$4)</f>
        <v/>
      </c>
      <c r="H206" s="6">
        <f>IF(A206&amp;""="","",IF(F206="","بدون اشتراك",IF(G206&lt;0,"منتهي",IF(G206&lt;='الإعدادات'!$B$5,"ينتهي قريبًا","ساري"))))</f>
        <v/>
      </c>
      <c r="I206" s="20">
        <f>IF(A206&amp;""="","",SUMIFS('الاشتراكات'!$G$6:$G$1005,'الاشتراكات'!$B$6:$B$1005,A206&amp;""))</f>
        <v/>
      </c>
      <c r="J206" s="20">
        <f>IF(A206&amp;""="","",SUMIFS('الدفعات'!$C$6:$C$2005,'الدفعات'!$B$6:$B$2005,A206&amp;""))</f>
        <v/>
      </c>
      <c r="K206" s="20">
        <f>IF(A206&amp;""="","",ROUND(I206-J206,2))</f>
        <v/>
      </c>
      <c r="L206" s="18">
        <f>IF(A206&amp;""="","",COUNTIFS('الحضور'!$B$6:$B$2005,A206&amp;"",'الحضور'!$A$6:$A$2005,"&gt;="&amp;('الإعدادات'!$B$4-29),'الحضور'!$A$6:$A$2005,"&lt;="&amp;'الإعدادات'!$B$4))</f>
        <v/>
      </c>
      <c r="M206" s="19">
        <f>IF(A206&amp;""="","",IFERROR(SUMIFS('الحضور'!$A$6:$A$2005,'الحضور'!$B$6:$B$2005,A206&amp;"",'الحضور'!$D$6:$D$2005,1)/COUNTIFS('الحضور'!$B$6:$B$2005,A206&amp;"",'الحضور'!$D$6:$D$2005,1),""))</f>
        <v/>
      </c>
      <c r="N206" s="18">
        <f>IF(M206="","",'الإعدادات'!$B$4-M206)</f>
        <v/>
      </c>
      <c r="O206" s="6">
        <f>IF(OR(H206="ساري",H206="ينتهي قريبًا"),IF(M206="","لم يحضر",IF(N206&gt;='الإعدادات'!$B$6,"منقطع","نشط")),"")</f>
        <v/>
      </c>
      <c r="P206" s="21">
        <f>IF(OR(H206="منتهي",H206="ينتهي قريبًا"),G206,"")</f>
        <v/>
      </c>
      <c r="Q206" s="18">
        <f>IF(P206="","",COUNTIFS($P$6:$P$505,"&lt;"&amp;P206)+COUNTIFS($P$6:P206,P206))</f>
        <v/>
      </c>
    </row>
    <row r="207">
      <c r="A207" s="5" t="n"/>
      <c r="B207" s="5" t="n"/>
      <c r="C207" s="17" t="n"/>
      <c r="D207" s="13" t="n"/>
      <c r="E207" s="18">
        <f>IF(A207&amp;""="","",COUNTIFS('الاشتراكات'!$B$6:$B$1005,A207&amp;""))</f>
        <v/>
      </c>
      <c r="F207" s="19">
        <f>IF(A207&amp;""="","",IFERROR(SUMIFS('الاشتراكات'!$I$6:$I$1005,'الاشتراكات'!$B$6:$B$1005,A207&amp;"",'الاشتراكات'!$J$6:$J$1005,1)/COUNTIFS('الاشتراكات'!$B$6:$B$1005,A207&amp;"",'الاشتراكات'!$J$6:$J$1005,1),""))</f>
        <v/>
      </c>
      <c r="G207" s="18">
        <f>IF(F207="","",F207-'الإعدادات'!$B$4)</f>
        <v/>
      </c>
      <c r="H207" s="6">
        <f>IF(A207&amp;""="","",IF(F207="","بدون اشتراك",IF(G207&lt;0,"منتهي",IF(G207&lt;='الإعدادات'!$B$5,"ينتهي قريبًا","ساري"))))</f>
        <v/>
      </c>
      <c r="I207" s="20">
        <f>IF(A207&amp;""="","",SUMIFS('الاشتراكات'!$G$6:$G$1005,'الاشتراكات'!$B$6:$B$1005,A207&amp;""))</f>
        <v/>
      </c>
      <c r="J207" s="20">
        <f>IF(A207&amp;""="","",SUMIFS('الدفعات'!$C$6:$C$2005,'الدفعات'!$B$6:$B$2005,A207&amp;""))</f>
        <v/>
      </c>
      <c r="K207" s="20">
        <f>IF(A207&amp;""="","",ROUND(I207-J207,2))</f>
        <v/>
      </c>
      <c r="L207" s="18">
        <f>IF(A207&amp;""="","",COUNTIFS('الحضور'!$B$6:$B$2005,A207&amp;"",'الحضور'!$A$6:$A$2005,"&gt;="&amp;('الإعدادات'!$B$4-29),'الحضور'!$A$6:$A$2005,"&lt;="&amp;'الإعدادات'!$B$4))</f>
        <v/>
      </c>
      <c r="M207" s="19">
        <f>IF(A207&amp;""="","",IFERROR(SUMIFS('الحضور'!$A$6:$A$2005,'الحضور'!$B$6:$B$2005,A207&amp;"",'الحضور'!$D$6:$D$2005,1)/COUNTIFS('الحضور'!$B$6:$B$2005,A207&amp;"",'الحضور'!$D$6:$D$2005,1),""))</f>
        <v/>
      </c>
      <c r="N207" s="18">
        <f>IF(M207="","",'الإعدادات'!$B$4-M207)</f>
        <v/>
      </c>
      <c r="O207" s="6">
        <f>IF(OR(H207="ساري",H207="ينتهي قريبًا"),IF(M207="","لم يحضر",IF(N207&gt;='الإعدادات'!$B$6,"منقطع","نشط")),"")</f>
        <v/>
      </c>
      <c r="P207" s="21">
        <f>IF(OR(H207="منتهي",H207="ينتهي قريبًا"),G207,"")</f>
        <v/>
      </c>
      <c r="Q207" s="18">
        <f>IF(P207="","",COUNTIFS($P$6:$P$505,"&lt;"&amp;P207)+COUNTIFS($P$6:P207,P207))</f>
        <v/>
      </c>
    </row>
    <row r="208">
      <c r="A208" s="5" t="n"/>
      <c r="B208" s="5" t="n"/>
      <c r="C208" s="17" t="n"/>
      <c r="D208" s="13" t="n"/>
      <c r="E208" s="18">
        <f>IF(A208&amp;""="","",COUNTIFS('الاشتراكات'!$B$6:$B$1005,A208&amp;""))</f>
        <v/>
      </c>
      <c r="F208" s="19">
        <f>IF(A208&amp;""="","",IFERROR(SUMIFS('الاشتراكات'!$I$6:$I$1005,'الاشتراكات'!$B$6:$B$1005,A208&amp;"",'الاشتراكات'!$J$6:$J$1005,1)/COUNTIFS('الاشتراكات'!$B$6:$B$1005,A208&amp;"",'الاشتراكات'!$J$6:$J$1005,1),""))</f>
        <v/>
      </c>
      <c r="G208" s="18">
        <f>IF(F208="","",F208-'الإعدادات'!$B$4)</f>
        <v/>
      </c>
      <c r="H208" s="6">
        <f>IF(A208&amp;""="","",IF(F208="","بدون اشتراك",IF(G208&lt;0,"منتهي",IF(G208&lt;='الإعدادات'!$B$5,"ينتهي قريبًا","ساري"))))</f>
        <v/>
      </c>
      <c r="I208" s="20">
        <f>IF(A208&amp;""="","",SUMIFS('الاشتراكات'!$G$6:$G$1005,'الاشتراكات'!$B$6:$B$1005,A208&amp;""))</f>
        <v/>
      </c>
      <c r="J208" s="20">
        <f>IF(A208&amp;""="","",SUMIFS('الدفعات'!$C$6:$C$2005,'الدفعات'!$B$6:$B$2005,A208&amp;""))</f>
        <v/>
      </c>
      <c r="K208" s="20">
        <f>IF(A208&amp;""="","",ROUND(I208-J208,2))</f>
        <v/>
      </c>
      <c r="L208" s="18">
        <f>IF(A208&amp;""="","",COUNTIFS('الحضور'!$B$6:$B$2005,A208&amp;"",'الحضور'!$A$6:$A$2005,"&gt;="&amp;('الإعدادات'!$B$4-29),'الحضور'!$A$6:$A$2005,"&lt;="&amp;'الإعدادات'!$B$4))</f>
        <v/>
      </c>
      <c r="M208" s="19">
        <f>IF(A208&amp;""="","",IFERROR(SUMIFS('الحضور'!$A$6:$A$2005,'الحضور'!$B$6:$B$2005,A208&amp;"",'الحضور'!$D$6:$D$2005,1)/COUNTIFS('الحضور'!$B$6:$B$2005,A208&amp;"",'الحضور'!$D$6:$D$2005,1),""))</f>
        <v/>
      </c>
      <c r="N208" s="18">
        <f>IF(M208="","",'الإعدادات'!$B$4-M208)</f>
        <v/>
      </c>
      <c r="O208" s="6">
        <f>IF(OR(H208="ساري",H208="ينتهي قريبًا"),IF(M208="","لم يحضر",IF(N208&gt;='الإعدادات'!$B$6,"منقطع","نشط")),"")</f>
        <v/>
      </c>
      <c r="P208" s="21">
        <f>IF(OR(H208="منتهي",H208="ينتهي قريبًا"),G208,"")</f>
        <v/>
      </c>
      <c r="Q208" s="18">
        <f>IF(P208="","",COUNTIFS($P$6:$P$505,"&lt;"&amp;P208)+COUNTIFS($P$6:P208,P208))</f>
        <v/>
      </c>
    </row>
    <row r="209">
      <c r="A209" s="5" t="n"/>
      <c r="B209" s="5" t="n"/>
      <c r="C209" s="17" t="n"/>
      <c r="D209" s="13" t="n"/>
      <c r="E209" s="18">
        <f>IF(A209&amp;""="","",COUNTIFS('الاشتراكات'!$B$6:$B$1005,A209&amp;""))</f>
        <v/>
      </c>
      <c r="F209" s="19">
        <f>IF(A209&amp;""="","",IFERROR(SUMIFS('الاشتراكات'!$I$6:$I$1005,'الاشتراكات'!$B$6:$B$1005,A209&amp;"",'الاشتراكات'!$J$6:$J$1005,1)/COUNTIFS('الاشتراكات'!$B$6:$B$1005,A209&amp;"",'الاشتراكات'!$J$6:$J$1005,1),""))</f>
        <v/>
      </c>
      <c r="G209" s="18">
        <f>IF(F209="","",F209-'الإعدادات'!$B$4)</f>
        <v/>
      </c>
      <c r="H209" s="6">
        <f>IF(A209&amp;""="","",IF(F209="","بدون اشتراك",IF(G209&lt;0,"منتهي",IF(G209&lt;='الإعدادات'!$B$5,"ينتهي قريبًا","ساري"))))</f>
        <v/>
      </c>
      <c r="I209" s="20">
        <f>IF(A209&amp;""="","",SUMIFS('الاشتراكات'!$G$6:$G$1005,'الاشتراكات'!$B$6:$B$1005,A209&amp;""))</f>
        <v/>
      </c>
      <c r="J209" s="20">
        <f>IF(A209&amp;""="","",SUMIFS('الدفعات'!$C$6:$C$2005,'الدفعات'!$B$6:$B$2005,A209&amp;""))</f>
        <v/>
      </c>
      <c r="K209" s="20">
        <f>IF(A209&amp;""="","",ROUND(I209-J209,2))</f>
        <v/>
      </c>
      <c r="L209" s="18">
        <f>IF(A209&amp;""="","",COUNTIFS('الحضور'!$B$6:$B$2005,A209&amp;"",'الحضور'!$A$6:$A$2005,"&gt;="&amp;('الإعدادات'!$B$4-29),'الحضور'!$A$6:$A$2005,"&lt;="&amp;'الإعدادات'!$B$4))</f>
        <v/>
      </c>
      <c r="M209" s="19">
        <f>IF(A209&amp;""="","",IFERROR(SUMIFS('الحضور'!$A$6:$A$2005,'الحضور'!$B$6:$B$2005,A209&amp;"",'الحضور'!$D$6:$D$2005,1)/COUNTIFS('الحضور'!$B$6:$B$2005,A209&amp;"",'الحضور'!$D$6:$D$2005,1),""))</f>
        <v/>
      </c>
      <c r="N209" s="18">
        <f>IF(M209="","",'الإعدادات'!$B$4-M209)</f>
        <v/>
      </c>
      <c r="O209" s="6">
        <f>IF(OR(H209="ساري",H209="ينتهي قريبًا"),IF(M209="","لم يحضر",IF(N209&gt;='الإعدادات'!$B$6,"منقطع","نشط")),"")</f>
        <v/>
      </c>
      <c r="P209" s="21">
        <f>IF(OR(H209="منتهي",H209="ينتهي قريبًا"),G209,"")</f>
        <v/>
      </c>
      <c r="Q209" s="18">
        <f>IF(P209="","",COUNTIFS($P$6:$P$505,"&lt;"&amp;P209)+COUNTIFS($P$6:P209,P209))</f>
        <v/>
      </c>
    </row>
    <row r="210">
      <c r="A210" s="5" t="n"/>
      <c r="B210" s="5" t="n"/>
      <c r="C210" s="17" t="n"/>
      <c r="D210" s="13" t="n"/>
      <c r="E210" s="18">
        <f>IF(A210&amp;""="","",COUNTIFS('الاشتراكات'!$B$6:$B$1005,A210&amp;""))</f>
        <v/>
      </c>
      <c r="F210" s="19">
        <f>IF(A210&amp;""="","",IFERROR(SUMIFS('الاشتراكات'!$I$6:$I$1005,'الاشتراكات'!$B$6:$B$1005,A210&amp;"",'الاشتراكات'!$J$6:$J$1005,1)/COUNTIFS('الاشتراكات'!$B$6:$B$1005,A210&amp;"",'الاشتراكات'!$J$6:$J$1005,1),""))</f>
        <v/>
      </c>
      <c r="G210" s="18">
        <f>IF(F210="","",F210-'الإعدادات'!$B$4)</f>
        <v/>
      </c>
      <c r="H210" s="6">
        <f>IF(A210&amp;""="","",IF(F210="","بدون اشتراك",IF(G210&lt;0,"منتهي",IF(G210&lt;='الإعدادات'!$B$5,"ينتهي قريبًا","ساري"))))</f>
        <v/>
      </c>
      <c r="I210" s="20">
        <f>IF(A210&amp;""="","",SUMIFS('الاشتراكات'!$G$6:$G$1005,'الاشتراكات'!$B$6:$B$1005,A210&amp;""))</f>
        <v/>
      </c>
      <c r="J210" s="20">
        <f>IF(A210&amp;""="","",SUMIFS('الدفعات'!$C$6:$C$2005,'الدفعات'!$B$6:$B$2005,A210&amp;""))</f>
        <v/>
      </c>
      <c r="K210" s="20">
        <f>IF(A210&amp;""="","",ROUND(I210-J210,2))</f>
        <v/>
      </c>
      <c r="L210" s="18">
        <f>IF(A210&amp;""="","",COUNTIFS('الحضور'!$B$6:$B$2005,A210&amp;"",'الحضور'!$A$6:$A$2005,"&gt;="&amp;('الإعدادات'!$B$4-29),'الحضور'!$A$6:$A$2005,"&lt;="&amp;'الإعدادات'!$B$4))</f>
        <v/>
      </c>
      <c r="M210" s="19">
        <f>IF(A210&amp;""="","",IFERROR(SUMIFS('الحضور'!$A$6:$A$2005,'الحضور'!$B$6:$B$2005,A210&amp;"",'الحضور'!$D$6:$D$2005,1)/COUNTIFS('الحضور'!$B$6:$B$2005,A210&amp;"",'الحضور'!$D$6:$D$2005,1),""))</f>
        <v/>
      </c>
      <c r="N210" s="18">
        <f>IF(M210="","",'الإعدادات'!$B$4-M210)</f>
        <v/>
      </c>
      <c r="O210" s="6">
        <f>IF(OR(H210="ساري",H210="ينتهي قريبًا"),IF(M210="","لم يحضر",IF(N210&gt;='الإعدادات'!$B$6,"منقطع","نشط")),"")</f>
        <v/>
      </c>
      <c r="P210" s="21">
        <f>IF(OR(H210="منتهي",H210="ينتهي قريبًا"),G210,"")</f>
        <v/>
      </c>
      <c r="Q210" s="18">
        <f>IF(P210="","",COUNTIFS($P$6:$P$505,"&lt;"&amp;P210)+COUNTIFS($P$6:P210,P210))</f>
        <v/>
      </c>
    </row>
    <row r="211">
      <c r="A211" s="5" t="n"/>
      <c r="B211" s="5" t="n"/>
      <c r="C211" s="17" t="n"/>
      <c r="D211" s="13" t="n"/>
      <c r="E211" s="18">
        <f>IF(A211&amp;""="","",COUNTIFS('الاشتراكات'!$B$6:$B$1005,A211&amp;""))</f>
        <v/>
      </c>
      <c r="F211" s="19">
        <f>IF(A211&amp;""="","",IFERROR(SUMIFS('الاشتراكات'!$I$6:$I$1005,'الاشتراكات'!$B$6:$B$1005,A211&amp;"",'الاشتراكات'!$J$6:$J$1005,1)/COUNTIFS('الاشتراكات'!$B$6:$B$1005,A211&amp;"",'الاشتراكات'!$J$6:$J$1005,1),""))</f>
        <v/>
      </c>
      <c r="G211" s="18">
        <f>IF(F211="","",F211-'الإعدادات'!$B$4)</f>
        <v/>
      </c>
      <c r="H211" s="6">
        <f>IF(A211&amp;""="","",IF(F211="","بدون اشتراك",IF(G211&lt;0,"منتهي",IF(G211&lt;='الإعدادات'!$B$5,"ينتهي قريبًا","ساري"))))</f>
        <v/>
      </c>
      <c r="I211" s="20">
        <f>IF(A211&amp;""="","",SUMIFS('الاشتراكات'!$G$6:$G$1005,'الاشتراكات'!$B$6:$B$1005,A211&amp;""))</f>
        <v/>
      </c>
      <c r="J211" s="20">
        <f>IF(A211&amp;""="","",SUMIFS('الدفعات'!$C$6:$C$2005,'الدفعات'!$B$6:$B$2005,A211&amp;""))</f>
        <v/>
      </c>
      <c r="K211" s="20">
        <f>IF(A211&amp;""="","",ROUND(I211-J211,2))</f>
        <v/>
      </c>
      <c r="L211" s="18">
        <f>IF(A211&amp;""="","",COUNTIFS('الحضور'!$B$6:$B$2005,A211&amp;"",'الحضور'!$A$6:$A$2005,"&gt;="&amp;('الإعدادات'!$B$4-29),'الحضور'!$A$6:$A$2005,"&lt;="&amp;'الإعدادات'!$B$4))</f>
        <v/>
      </c>
      <c r="M211" s="19">
        <f>IF(A211&amp;""="","",IFERROR(SUMIFS('الحضور'!$A$6:$A$2005,'الحضور'!$B$6:$B$2005,A211&amp;"",'الحضور'!$D$6:$D$2005,1)/COUNTIFS('الحضور'!$B$6:$B$2005,A211&amp;"",'الحضور'!$D$6:$D$2005,1),""))</f>
        <v/>
      </c>
      <c r="N211" s="18">
        <f>IF(M211="","",'الإعدادات'!$B$4-M211)</f>
        <v/>
      </c>
      <c r="O211" s="6">
        <f>IF(OR(H211="ساري",H211="ينتهي قريبًا"),IF(M211="","لم يحضر",IF(N211&gt;='الإعدادات'!$B$6,"منقطع","نشط")),"")</f>
        <v/>
      </c>
      <c r="P211" s="21">
        <f>IF(OR(H211="منتهي",H211="ينتهي قريبًا"),G211,"")</f>
        <v/>
      </c>
      <c r="Q211" s="18">
        <f>IF(P211="","",COUNTIFS($P$6:$P$505,"&lt;"&amp;P211)+COUNTIFS($P$6:P211,P211))</f>
        <v/>
      </c>
    </row>
    <row r="212">
      <c r="A212" s="5" t="n"/>
      <c r="B212" s="5" t="n"/>
      <c r="C212" s="17" t="n"/>
      <c r="D212" s="13" t="n"/>
      <c r="E212" s="18">
        <f>IF(A212&amp;""="","",COUNTIFS('الاشتراكات'!$B$6:$B$1005,A212&amp;""))</f>
        <v/>
      </c>
      <c r="F212" s="19">
        <f>IF(A212&amp;""="","",IFERROR(SUMIFS('الاشتراكات'!$I$6:$I$1005,'الاشتراكات'!$B$6:$B$1005,A212&amp;"",'الاشتراكات'!$J$6:$J$1005,1)/COUNTIFS('الاشتراكات'!$B$6:$B$1005,A212&amp;"",'الاشتراكات'!$J$6:$J$1005,1),""))</f>
        <v/>
      </c>
      <c r="G212" s="18">
        <f>IF(F212="","",F212-'الإعدادات'!$B$4)</f>
        <v/>
      </c>
      <c r="H212" s="6">
        <f>IF(A212&amp;""="","",IF(F212="","بدون اشتراك",IF(G212&lt;0,"منتهي",IF(G212&lt;='الإعدادات'!$B$5,"ينتهي قريبًا","ساري"))))</f>
        <v/>
      </c>
      <c r="I212" s="20">
        <f>IF(A212&amp;""="","",SUMIFS('الاشتراكات'!$G$6:$G$1005,'الاشتراكات'!$B$6:$B$1005,A212&amp;""))</f>
        <v/>
      </c>
      <c r="J212" s="20">
        <f>IF(A212&amp;""="","",SUMIFS('الدفعات'!$C$6:$C$2005,'الدفعات'!$B$6:$B$2005,A212&amp;""))</f>
        <v/>
      </c>
      <c r="K212" s="20">
        <f>IF(A212&amp;""="","",ROUND(I212-J212,2))</f>
        <v/>
      </c>
      <c r="L212" s="18">
        <f>IF(A212&amp;""="","",COUNTIFS('الحضور'!$B$6:$B$2005,A212&amp;"",'الحضور'!$A$6:$A$2005,"&gt;="&amp;('الإعدادات'!$B$4-29),'الحضور'!$A$6:$A$2005,"&lt;="&amp;'الإعدادات'!$B$4))</f>
        <v/>
      </c>
      <c r="M212" s="19">
        <f>IF(A212&amp;""="","",IFERROR(SUMIFS('الحضور'!$A$6:$A$2005,'الحضور'!$B$6:$B$2005,A212&amp;"",'الحضور'!$D$6:$D$2005,1)/COUNTIFS('الحضور'!$B$6:$B$2005,A212&amp;"",'الحضور'!$D$6:$D$2005,1),""))</f>
        <v/>
      </c>
      <c r="N212" s="18">
        <f>IF(M212="","",'الإعدادات'!$B$4-M212)</f>
        <v/>
      </c>
      <c r="O212" s="6">
        <f>IF(OR(H212="ساري",H212="ينتهي قريبًا"),IF(M212="","لم يحضر",IF(N212&gt;='الإعدادات'!$B$6,"منقطع","نشط")),"")</f>
        <v/>
      </c>
      <c r="P212" s="21">
        <f>IF(OR(H212="منتهي",H212="ينتهي قريبًا"),G212,"")</f>
        <v/>
      </c>
      <c r="Q212" s="18">
        <f>IF(P212="","",COUNTIFS($P$6:$P$505,"&lt;"&amp;P212)+COUNTIFS($P$6:P212,P212))</f>
        <v/>
      </c>
    </row>
    <row r="213">
      <c r="A213" s="5" t="n"/>
      <c r="B213" s="5" t="n"/>
      <c r="C213" s="17" t="n"/>
      <c r="D213" s="13" t="n"/>
      <c r="E213" s="18">
        <f>IF(A213&amp;""="","",COUNTIFS('الاشتراكات'!$B$6:$B$1005,A213&amp;""))</f>
        <v/>
      </c>
      <c r="F213" s="19">
        <f>IF(A213&amp;""="","",IFERROR(SUMIFS('الاشتراكات'!$I$6:$I$1005,'الاشتراكات'!$B$6:$B$1005,A213&amp;"",'الاشتراكات'!$J$6:$J$1005,1)/COUNTIFS('الاشتراكات'!$B$6:$B$1005,A213&amp;"",'الاشتراكات'!$J$6:$J$1005,1),""))</f>
        <v/>
      </c>
      <c r="G213" s="18">
        <f>IF(F213="","",F213-'الإعدادات'!$B$4)</f>
        <v/>
      </c>
      <c r="H213" s="6">
        <f>IF(A213&amp;""="","",IF(F213="","بدون اشتراك",IF(G213&lt;0,"منتهي",IF(G213&lt;='الإعدادات'!$B$5,"ينتهي قريبًا","ساري"))))</f>
        <v/>
      </c>
      <c r="I213" s="20">
        <f>IF(A213&amp;""="","",SUMIFS('الاشتراكات'!$G$6:$G$1005,'الاشتراكات'!$B$6:$B$1005,A213&amp;""))</f>
        <v/>
      </c>
      <c r="J213" s="20">
        <f>IF(A213&amp;""="","",SUMIFS('الدفعات'!$C$6:$C$2005,'الدفعات'!$B$6:$B$2005,A213&amp;""))</f>
        <v/>
      </c>
      <c r="K213" s="20">
        <f>IF(A213&amp;""="","",ROUND(I213-J213,2))</f>
        <v/>
      </c>
      <c r="L213" s="18">
        <f>IF(A213&amp;""="","",COUNTIFS('الحضور'!$B$6:$B$2005,A213&amp;"",'الحضور'!$A$6:$A$2005,"&gt;="&amp;('الإعدادات'!$B$4-29),'الحضور'!$A$6:$A$2005,"&lt;="&amp;'الإعدادات'!$B$4))</f>
        <v/>
      </c>
      <c r="M213" s="19">
        <f>IF(A213&amp;""="","",IFERROR(SUMIFS('الحضور'!$A$6:$A$2005,'الحضور'!$B$6:$B$2005,A213&amp;"",'الحضور'!$D$6:$D$2005,1)/COUNTIFS('الحضور'!$B$6:$B$2005,A213&amp;"",'الحضور'!$D$6:$D$2005,1),""))</f>
        <v/>
      </c>
      <c r="N213" s="18">
        <f>IF(M213="","",'الإعدادات'!$B$4-M213)</f>
        <v/>
      </c>
      <c r="O213" s="6">
        <f>IF(OR(H213="ساري",H213="ينتهي قريبًا"),IF(M213="","لم يحضر",IF(N213&gt;='الإعدادات'!$B$6,"منقطع","نشط")),"")</f>
        <v/>
      </c>
      <c r="P213" s="21">
        <f>IF(OR(H213="منتهي",H213="ينتهي قريبًا"),G213,"")</f>
        <v/>
      </c>
      <c r="Q213" s="18">
        <f>IF(P213="","",COUNTIFS($P$6:$P$505,"&lt;"&amp;P213)+COUNTIFS($P$6:P213,P213))</f>
        <v/>
      </c>
    </row>
    <row r="214">
      <c r="A214" s="5" t="n"/>
      <c r="B214" s="5" t="n"/>
      <c r="C214" s="17" t="n"/>
      <c r="D214" s="13" t="n"/>
      <c r="E214" s="18">
        <f>IF(A214&amp;""="","",COUNTIFS('الاشتراكات'!$B$6:$B$1005,A214&amp;""))</f>
        <v/>
      </c>
      <c r="F214" s="19">
        <f>IF(A214&amp;""="","",IFERROR(SUMIFS('الاشتراكات'!$I$6:$I$1005,'الاشتراكات'!$B$6:$B$1005,A214&amp;"",'الاشتراكات'!$J$6:$J$1005,1)/COUNTIFS('الاشتراكات'!$B$6:$B$1005,A214&amp;"",'الاشتراكات'!$J$6:$J$1005,1),""))</f>
        <v/>
      </c>
      <c r="G214" s="18">
        <f>IF(F214="","",F214-'الإعدادات'!$B$4)</f>
        <v/>
      </c>
      <c r="H214" s="6">
        <f>IF(A214&amp;""="","",IF(F214="","بدون اشتراك",IF(G214&lt;0,"منتهي",IF(G214&lt;='الإعدادات'!$B$5,"ينتهي قريبًا","ساري"))))</f>
        <v/>
      </c>
      <c r="I214" s="20">
        <f>IF(A214&amp;""="","",SUMIFS('الاشتراكات'!$G$6:$G$1005,'الاشتراكات'!$B$6:$B$1005,A214&amp;""))</f>
        <v/>
      </c>
      <c r="J214" s="20">
        <f>IF(A214&amp;""="","",SUMIFS('الدفعات'!$C$6:$C$2005,'الدفعات'!$B$6:$B$2005,A214&amp;""))</f>
        <v/>
      </c>
      <c r="K214" s="20">
        <f>IF(A214&amp;""="","",ROUND(I214-J214,2))</f>
        <v/>
      </c>
      <c r="L214" s="18">
        <f>IF(A214&amp;""="","",COUNTIFS('الحضور'!$B$6:$B$2005,A214&amp;"",'الحضور'!$A$6:$A$2005,"&gt;="&amp;('الإعدادات'!$B$4-29),'الحضور'!$A$6:$A$2005,"&lt;="&amp;'الإعدادات'!$B$4))</f>
        <v/>
      </c>
      <c r="M214" s="19">
        <f>IF(A214&amp;""="","",IFERROR(SUMIFS('الحضور'!$A$6:$A$2005,'الحضور'!$B$6:$B$2005,A214&amp;"",'الحضور'!$D$6:$D$2005,1)/COUNTIFS('الحضور'!$B$6:$B$2005,A214&amp;"",'الحضور'!$D$6:$D$2005,1),""))</f>
        <v/>
      </c>
      <c r="N214" s="18">
        <f>IF(M214="","",'الإعدادات'!$B$4-M214)</f>
        <v/>
      </c>
      <c r="O214" s="6">
        <f>IF(OR(H214="ساري",H214="ينتهي قريبًا"),IF(M214="","لم يحضر",IF(N214&gt;='الإعدادات'!$B$6,"منقطع","نشط")),"")</f>
        <v/>
      </c>
      <c r="P214" s="21">
        <f>IF(OR(H214="منتهي",H214="ينتهي قريبًا"),G214,"")</f>
        <v/>
      </c>
      <c r="Q214" s="18">
        <f>IF(P214="","",COUNTIFS($P$6:$P$505,"&lt;"&amp;P214)+COUNTIFS($P$6:P214,P214))</f>
        <v/>
      </c>
    </row>
    <row r="215">
      <c r="A215" s="5" t="n"/>
      <c r="B215" s="5" t="n"/>
      <c r="C215" s="17" t="n"/>
      <c r="D215" s="13" t="n"/>
      <c r="E215" s="18">
        <f>IF(A215&amp;""="","",COUNTIFS('الاشتراكات'!$B$6:$B$1005,A215&amp;""))</f>
        <v/>
      </c>
      <c r="F215" s="19">
        <f>IF(A215&amp;""="","",IFERROR(SUMIFS('الاشتراكات'!$I$6:$I$1005,'الاشتراكات'!$B$6:$B$1005,A215&amp;"",'الاشتراكات'!$J$6:$J$1005,1)/COUNTIFS('الاشتراكات'!$B$6:$B$1005,A215&amp;"",'الاشتراكات'!$J$6:$J$1005,1),""))</f>
        <v/>
      </c>
      <c r="G215" s="18">
        <f>IF(F215="","",F215-'الإعدادات'!$B$4)</f>
        <v/>
      </c>
      <c r="H215" s="6">
        <f>IF(A215&amp;""="","",IF(F215="","بدون اشتراك",IF(G215&lt;0,"منتهي",IF(G215&lt;='الإعدادات'!$B$5,"ينتهي قريبًا","ساري"))))</f>
        <v/>
      </c>
      <c r="I215" s="20">
        <f>IF(A215&amp;""="","",SUMIFS('الاشتراكات'!$G$6:$G$1005,'الاشتراكات'!$B$6:$B$1005,A215&amp;""))</f>
        <v/>
      </c>
      <c r="J215" s="20">
        <f>IF(A215&amp;""="","",SUMIFS('الدفعات'!$C$6:$C$2005,'الدفعات'!$B$6:$B$2005,A215&amp;""))</f>
        <v/>
      </c>
      <c r="K215" s="20">
        <f>IF(A215&amp;""="","",ROUND(I215-J215,2))</f>
        <v/>
      </c>
      <c r="L215" s="18">
        <f>IF(A215&amp;""="","",COUNTIFS('الحضور'!$B$6:$B$2005,A215&amp;"",'الحضور'!$A$6:$A$2005,"&gt;="&amp;('الإعدادات'!$B$4-29),'الحضور'!$A$6:$A$2005,"&lt;="&amp;'الإعدادات'!$B$4))</f>
        <v/>
      </c>
      <c r="M215" s="19">
        <f>IF(A215&amp;""="","",IFERROR(SUMIFS('الحضور'!$A$6:$A$2005,'الحضور'!$B$6:$B$2005,A215&amp;"",'الحضور'!$D$6:$D$2005,1)/COUNTIFS('الحضور'!$B$6:$B$2005,A215&amp;"",'الحضور'!$D$6:$D$2005,1),""))</f>
        <v/>
      </c>
      <c r="N215" s="18">
        <f>IF(M215="","",'الإعدادات'!$B$4-M215)</f>
        <v/>
      </c>
      <c r="O215" s="6">
        <f>IF(OR(H215="ساري",H215="ينتهي قريبًا"),IF(M215="","لم يحضر",IF(N215&gt;='الإعدادات'!$B$6,"منقطع","نشط")),"")</f>
        <v/>
      </c>
      <c r="P215" s="21">
        <f>IF(OR(H215="منتهي",H215="ينتهي قريبًا"),G215,"")</f>
        <v/>
      </c>
      <c r="Q215" s="18">
        <f>IF(P215="","",COUNTIFS($P$6:$P$505,"&lt;"&amp;P215)+COUNTIFS($P$6:P215,P215))</f>
        <v/>
      </c>
    </row>
    <row r="216">
      <c r="A216" s="5" t="n"/>
      <c r="B216" s="5" t="n"/>
      <c r="C216" s="17" t="n"/>
      <c r="D216" s="13" t="n"/>
      <c r="E216" s="18">
        <f>IF(A216&amp;""="","",COUNTIFS('الاشتراكات'!$B$6:$B$1005,A216&amp;""))</f>
        <v/>
      </c>
      <c r="F216" s="19">
        <f>IF(A216&amp;""="","",IFERROR(SUMIFS('الاشتراكات'!$I$6:$I$1005,'الاشتراكات'!$B$6:$B$1005,A216&amp;"",'الاشتراكات'!$J$6:$J$1005,1)/COUNTIFS('الاشتراكات'!$B$6:$B$1005,A216&amp;"",'الاشتراكات'!$J$6:$J$1005,1),""))</f>
        <v/>
      </c>
      <c r="G216" s="18">
        <f>IF(F216="","",F216-'الإعدادات'!$B$4)</f>
        <v/>
      </c>
      <c r="H216" s="6">
        <f>IF(A216&amp;""="","",IF(F216="","بدون اشتراك",IF(G216&lt;0,"منتهي",IF(G216&lt;='الإعدادات'!$B$5,"ينتهي قريبًا","ساري"))))</f>
        <v/>
      </c>
      <c r="I216" s="20">
        <f>IF(A216&amp;""="","",SUMIFS('الاشتراكات'!$G$6:$G$1005,'الاشتراكات'!$B$6:$B$1005,A216&amp;""))</f>
        <v/>
      </c>
      <c r="J216" s="20">
        <f>IF(A216&amp;""="","",SUMIFS('الدفعات'!$C$6:$C$2005,'الدفعات'!$B$6:$B$2005,A216&amp;""))</f>
        <v/>
      </c>
      <c r="K216" s="20">
        <f>IF(A216&amp;""="","",ROUND(I216-J216,2))</f>
        <v/>
      </c>
      <c r="L216" s="18">
        <f>IF(A216&amp;""="","",COUNTIFS('الحضور'!$B$6:$B$2005,A216&amp;"",'الحضور'!$A$6:$A$2005,"&gt;="&amp;('الإعدادات'!$B$4-29),'الحضور'!$A$6:$A$2005,"&lt;="&amp;'الإعدادات'!$B$4))</f>
        <v/>
      </c>
      <c r="M216" s="19">
        <f>IF(A216&amp;""="","",IFERROR(SUMIFS('الحضور'!$A$6:$A$2005,'الحضور'!$B$6:$B$2005,A216&amp;"",'الحضور'!$D$6:$D$2005,1)/COUNTIFS('الحضور'!$B$6:$B$2005,A216&amp;"",'الحضور'!$D$6:$D$2005,1),""))</f>
        <v/>
      </c>
      <c r="N216" s="18">
        <f>IF(M216="","",'الإعدادات'!$B$4-M216)</f>
        <v/>
      </c>
      <c r="O216" s="6">
        <f>IF(OR(H216="ساري",H216="ينتهي قريبًا"),IF(M216="","لم يحضر",IF(N216&gt;='الإعدادات'!$B$6,"منقطع","نشط")),"")</f>
        <v/>
      </c>
      <c r="P216" s="21">
        <f>IF(OR(H216="منتهي",H216="ينتهي قريبًا"),G216,"")</f>
        <v/>
      </c>
      <c r="Q216" s="18">
        <f>IF(P216="","",COUNTIFS($P$6:$P$505,"&lt;"&amp;P216)+COUNTIFS($P$6:P216,P216))</f>
        <v/>
      </c>
    </row>
    <row r="217">
      <c r="A217" s="5" t="n"/>
      <c r="B217" s="5" t="n"/>
      <c r="C217" s="17" t="n"/>
      <c r="D217" s="13" t="n"/>
      <c r="E217" s="18">
        <f>IF(A217&amp;""="","",COUNTIFS('الاشتراكات'!$B$6:$B$1005,A217&amp;""))</f>
        <v/>
      </c>
      <c r="F217" s="19">
        <f>IF(A217&amp;""="","",IFERROR(SUMIFS('الاشتراكات'!$I$6:$I$1005,'الاشتراكات'!$B$6:$B$1005,A217&amp;"",'الاشتراكات'!$J$6:$J$1005,1)/COUNTIFS('الاشتراكات'!$B$6:$B$1005,A217&amp;"",'الاشتراكات'!$J$6:$J$1005,1),""))</f>
        <v/>
      </c>
      <c r="G217" s="18">
        <f>IF(F217="","",F217-'الإعدادات'!$B$4)</f>
        <v/>
      </c>
      <c r="H217" s="6">
        <f>IF(A217&amp;""="","",IF(F217="","بدون اشتراك",IF(G217&lt;0,"منتهي",IF(G217&lt;='الإعدادات'!$B$5,"ينتهي قريبًا","ساري"))))</f>
        <v/>
      </c>
      <c r="I217" s="20">
        <f>IF(A217&amp;""="","",SUMIFS('الاشتراكات'!$G$6:$G$1005,'الاشتراكات'!$B$6:$B$1005,A217&amp;""))</f>
        <v/>
      </c>
      <c r="J217" s="20">
        <f>IF(A217&amp;""="","",SUMIFS('الدفعات'!$C$6:$C$2005,'الدفعات'!$B$6:$B$2005,A217&amp;""))</f>
        <v/>
      </c>
      <c r="K217" s="20">
        <f>IF(A217&amp;""="","",ROUND(I217-J217,2))</f>
        <v/>
      </c>
      <c r="L217" s="18">
        <f>IF(A217&amp;""="","",COUNTIFS('الحضور'!$B$6:$B$2005,A217&amp;"",'الحضور'!$A$6:$A$2005,"&gt;="&amp;('الإعدادات'!$B$4-29),'الحضور'!$A$6:$A$2005,"&lt;="&amp;'الإعدادات'!$B$4))</f>
        <v/>
      </c>
      <c r="M217" s="19">
        <f>IF(A217&amp;""="","",IFERROR(SUMIFS('الحضور'!$A$6:$A$2005,'الحضور'!$B$6:$B$2005,A217&amp;"",'الحضور'!$D$6:$D$2005,1)/COUNTIFS('الحضور'!$B$6:$B$2005,A217&amp;"",'الحضور'!$D$6:$D$2005,1),""))</f>
        <v/>
      </c>
      <c r="N217" s="18">
        <f>IF(M217="","",'الإعدادات'!$B$4-M217)</f>
        <v/>
      </c>
      <c r="O217" s="6">
        <f>IF(OR(H217="ساري",H217="ينتهي قريبًا"),IF(M217="","لم يحضر",IF(N217&gt;='الإعدادات'!$B$6,"منقطع","نشط")),"")</f>
        <v/>
      </c>
      <c r="P217" s="21">
        <f>IF(OR(H217="منتهي",H217="ينتهي قريبًا"),G217,"")</f>
        <v/>
      </c>
      <c r="Q217" s="18">
        <f>IF(P217="","",COUNTIFS($P$6:$P$505,"&lt;"&amp;P217)+COUNTIFS($P$6:P217,P217))</f>
        <v/>
      </c>
    </row>
    <row r="218">
      <c r="A218" s="5" t="n"/>
      <c r="B218" s="5" t="n"/>
      <c r="C218" s="17" t="n"/>
      <c r="D218" s="13" t="n"/>
      <c r="E218" s="18">
        <f>IF(A218&amp;""="","",COUNTIFS('الاشتراكات'!$B$6:$B$1005,A218&amp;""))</f>
        <v/>
      </c>
      <c r="F218" s="19">
        <f>IF(A218&amp;""="","",IFERROR(SUMIFS('الاشتراكات'!$I$6:$I$1005,'الاشتراكات'!$B$6:$B$1005,A218&amp;"",'الاشتراكات'!$J$6:$J$1005,1)/COUNTIFS('الاشتراكات'!$B$6:$B$1005,A218&amp;"",'الاشتراكات'!$J$6:$J$1005,1),""))</f>
        <v/>
      </c>
      <c r="G218" s="18">
        <f>IF(F218="","",F218-'الإعدادات'!$B$4)</f>
        <v/>
      </c>
      <c r="H218" s="6">
        <f>IF(A218&amp;""="","",IF(F218="","بدون اشتراك",IF(G218&lt;0,"منتهي",IF(G218&lt;='الإعدادات'!$B$5,"ينتهي قريبًا","ساري"))))</f>
        <v/>
      </c>
      <c r="I218" s="20">
        <f>IF(A218&amp;""="","",SUMIFS('الاشتراكات'!$G$6:$G$1005,'الاشتراكات'!$B$6:$B$1005,A218&amp;""))</f>
        <v/>
      </c>
      <c r="J218" s="20">
        <f>IF(A218&amp;""="","",SUMIFS('الدفعات'!$C$6:$C$2005,'الدفعات'!$B$6:$B$2005,A218&amp;""))</f>
        <v/>
      </c>
      <c r="K218" s="20">
        <f>IF(A218&amp;""="","",ROUND(I218-J218,2))</f>
        <v/>
      </c>
      <c r="L218" s="18">
        <f>IF(A218&amp;""="","",COUNTIFS('الحضور'!$B$6:$B$2005,A218&amp;"",'الحضور'!$A$6:$A$2005,"&gt;="&amp;('الإعدادات'!$B$4-29),'الحضور'!$A$6:$A$2005,"&lt;="&amp;'الإعدادات'!$B$4))</f>
        <v/>
      </c>
      <c r="M218" s="19">
        <f>IF(A218&amp;""="","",IFERROR(SUMIFS('الحضور'!$A$6:$A$2005,'الحضور'!$B$6:$B$2005,A218&amp;"",'الحضور'!$D$6:$D$2005,1)/COUNTIFS('الحضور'!$B$6:$B$2005,A218&amp;"",'الحضور'!$D$6:$D$2005,1),""))</f>
        <v/>
      </c>
      <c r="N218" s="18">
        <f>IF(M218="","",'الإعدادات'!$B$4-M218)</f>
        <v/>
      </c>
      <c r="O218" s="6">
        <f>IF(OR(H218="ساري",H218="ينتهي قريبًا"),IF(M218="","لم يحضر",IF(N218&gt;='الإعدادات'!$B$6,"منقطع","نشط")),"")</f>
        <v/>
      </c>
      <c r="P218" s="21">
        <f>IF(OR(H218="منتهي",H218="ينتهي قريبًا"),G218,"")</f>
        <v/>
      </c>
      <c r="Q218" s="18">
        <f>IF(P218="","",COUNTIFS($P$6:$P$505,"&lt;"&amp;P218)+COUNTIFS($P$6:P218,P218))</f>
        <v/>
      </c>
    </row>
    <row r="219">
      <c r="A219" s="5" t="n"/>
      <c r="B219" s="5" t="n"/>
      <c r="C219" s="17" t="n"/>
      <c r="D219" s="13" t="n"/>
      <c r="E219" s="18">
        <f>IF(A219&amp;""="","",COUNTIFS('الاشتراكات'!$B$6:$B$1005,A219&amp;""))</f>
        <v/>
      </c>
      <c r="F219" s="19">
        <f>IF(A219&amp;""="","",IFERROR(SUMIFS('الاشتراكات'!$I$6:$I$1005,'الاشتراكات'!$B$6:$B$1005,A219&amp;"",'الاشتراكات'!$J$6:$J$1005,1)/COUNTIFS('الاشتراكات'!$B$6:$B$1005,A219&amp;"",'الاشتراكات'!$J$6:$J$1005,1),""))</f>
        <v/>
      </c>
      <c r="G219" s="18">
        <f>IF(F219="","",F219-'الإعدادات'!$B$4)</f>
        <v/>
      </c>
      <c r="H219" s="6">
        <f>IF(A219&amp;""="","",IF(F219="","بدون اشتراك",IF(G219&lt;0,"منتهي",IF(G219&lt;='الإعدادات'!$B$5,"ينتهي قريبًا","ساري"))))</f>
        <v/>
      </c>
      <c r="I219" s="20">
        <f>IF(A219&amp;""="","",SUMIFS('الاشتراكات'!$G$6:$G$1005,'الاشتراكات'!$B$6:$B$1005,A219&amp;""))</f>
        <v/>
      </c>
      <c r="J219" s="20">
        <f>IF(A219&amp;""="","",SUMIFS('الدفعات'!$C$6:$C$2005,'الدفعات'!$B$6:$B$2005,A219&amp;""))</f>
        <v/>
      </c>
      <c r="K219" s="20">
        <f>IF(A219&amp;""="","",ROUND(I219-J219,2))</f>
        <v/>
      </c>
      <c r="L219" s="18">
        <f>IF(A219&amp;""="","",COUNTIFS('الحضور'!$B$6:$B$2005,A219&amp;"",'الحضور'!$A$6:$A$2005,"&gt;="&amp;('الإعدادات'!$B$4-29),'الحضور'!$A$6:$A$2005,"&lt;="&amp;'الإعدادات'!$B$4))</f>
        <v/>
      </c>
      <c r="M219" s="19">
        <f>IF(A219&amp;""="","",IFERROR(SUMIFS('الحضور'!$A$6:$A$2005,'الحضور'!$B$6:$B$2005,A219&amp;"",'الحضور'!$D$6:$D$2005,1)/COUNTIFS('الحضور'!$B$6:$B$2005,A219&amp;"",'الحضور'!$D$6:$D$2005,1),""))</f>
        <v/>
      </c>
      <c r="N219" s="18">
        <f>IF(M219="","",'الإعدادات'!$B$4-M219)</f>
        <v/>
      </c>
      <c r="O219" s="6">
        <f>IF(OR(H219="ساري",H219="ينتهي قريبًا"),IF(M219="","لم يحضر",IF(N219&gt;='الإعدادات'!$B$6,"منقطع","نشط")),"")</f>
        <v/>
      </c>
      <c r="P219" s="21">
        <f>IF(OR(H219="منتهي",H219="ينتهي قريبًا"),G219,"")</f>
        <v/>
      </c>
      <c r="Q219" s="18">
        <f>IF(P219="","",COUNTIFS($P$6:$P$505,"&lt;"&amp;P219)+COUNTIFS($P$6:P219,P219))</f>
        <v/>
      </c>
    </row>
    <row r="220">
      <c r="A220" s="5" t="n"/>
      <c r="B220" s="5" t="n"/>
      <c r="C220" s="17" t="n"/>
      <c r="D220" s="13" t="n"/>
      <c r="E220" s="18">
        <f>IF(A220&amp;""="","",COUNTIFS('الاشتراكات'!$B$6:$B$1005,A220&amp;""))</f>
        <v/>
      </c>
      <c r="F220" s="19">
        <f>IF(A220&amp;""="","",IFERROR(SUMIFS('الاشتراكات'!$I$6:$I$1005,'الاشتراكات'!$B$6:$B$1005,A220&amp;"",'الاشتراكات'!$J$6:$J$1005,1)/COUNTIFS('الاشتراكات'!$B$6:$B$1005,A220&amp;"",'الاشتراكات'!$J$6:$J$1005,1),""))</f>
        <v/>
      </c>
      <c r="G220" s="18">
        <f>IF(F220="","",F220-'الإعدادات'!$B$4)</f>
        <v/>
      </c>
      <c r="H220" s="6">
        <f>IF(A220&amp;""="","",IF(F220="","بدون اشتراك",IF(G220&lt;0,"منتهي",IF(G220&lt;='الإعدادات'!$B$5,"ينتهي قريبًا","ساري"))))</f>
        <v/>
      </c>
      <c r="I220" s="20">
        <f>IF(A220&amp;""="","",SUMIFS('الاشتراكات'!$G$6:$G$1005,'الاشتراكات'!$B$6:$B$1005,A220&amp;""))</f>
        <v/>
      </c>
      <c r="J220" s="20">
        <f>IF(A220&amp;""="","",SUMIFS('الدفعات'!$C$6:$C$2005,'الدفعات'!$B$6:$B$2005,A220&amp;""))</f>
        <v/>
      </c>
      <c r="K220" s="20">
        <f>IF(A220&amp;""="","",ROUND(I220-J220,2))</f>
        <v/>
      </c>
      <c r="L220" s="18">
        <f>IF(A220&amp;""="","",COUNTIFS('الحضور'!$B$6:$B$2005,A220&amp;"",'الحضور'!$A$6:$A$2005,"&gt;="&amp;('الإعدادات'!$B$4-29),'الحضور'!$A$6:$A$2005,"&lt;="&amp;'الإعدادات'!$B$4))</f>
        <v/>
      </c>
      <c r="M220" s="19">
        <f>IF(A220&amp;""="","",IFERROR(SUMIFS('الحضور'!$A$6:$A$2005,'الحضور'!$B$6:$B$2005,A220&amp;"",'الحضور'!$D$6:$D$2005,1)/COUNTIFS('الحضور'!$B$6:$B$2005,A220&amp;"",'الحضور'!$D$6:$D$2005,1),""))</f>
        <v/>
      </c>
      <c r="N220" s="18">
        <f>IF(M220="","",'الإعدادات'!$B$4-M220)</f>
        <v/>
      </c>
      <c r="O220" s="6">
        <f>IF(OR(H220="ساري",H220="ينتهي قريبًا"),IF(M220="","لم يحضر",IF(N220&gt;='الإعدادات'!$B$6,"منقطع","نشط")),"")</f>
        <v/>
      </c>
      <c r="P220" s="21">
        <f>IF(OR(H220="منتهي",H220="ينتهي قريبًا"),G220,"")</f>
        <v/>
      </c>
      <c r="Q220" s="18">
        <f>IF(P220="","",COUNTIFS($P$6:$P$505,"&lt;"&amp;P220)+COUNTIFS($P$6:P220,P220))</f>
        <v/>
      </c>
    </row>
    <row r="221">
      <c r="A221" s="5" t="n"/>
      <c r="B221" s="5" t="n"/>
      <c r="C221" s="17" t="n"/>
      <c r="D221" s="13" t="n"/>
      <c r="E221" s="18">
        <f>IF(A221&amp;""="","",COUNTIFS('الاشتراكات'!$B$6:$B$1005,A221&amp;""))</f>
        <v/>
      </c>
      <c r="F221" s="19">
        <f>IF(A221&amp;""="","",IFERROR(SUMIFS('الاشتراكات'!$I$6:$I$1005,'الاشتراكات'!$B$6:$B$1005,A221&amp;"",'الاشتراكات'!$J$6:$J$1005,1)/COUNTIFS('الاشتراكات'!$B$6:$B$1005,A221&amp;"",'الاشتراكات'!$J$6:$J$1005,1),""))</f>
        <v/>
      </c>
      <c r="G221" s="18">
        <f>IF(F221="","",F221-'الإعدادات'!$B$4)</f>
        <v/>
      </c>
      <c r="H221" s="6">
        <f>IF(A221&amp;""="","",IF(F221="","بدون اشتراك",IF(G221&lt;0,"منتهي",IF(G221&lt;='الإعدادات'!$B$5,"ينتهي قريبًا","ساري"))))</f>
        <v/>
      </c>
      <c r="I221" s="20">
        <f>IF(A221&amp;""="","",SUMIFS('الاشتراكات'!$G$6:$G$1005,'الاشتراكات'!$B$6:$B$1005,A221&amp;""))</f>
        <v/>
      </c>
      <c r="J221" s="20">
        <f>IF(A221&amp;""="","",SUMIFS('الدفعات'!$C$6:$C$2005,'الدفعات'!$B$6:$B$2005,A221&amp;""))</f>
        <v/>
      </c>
      <c r="K221" s="20">
        <f>IF(A221&amp;""="","",ROUND(I221-J221,2))</f>
        <v/>
      </c>
      <c r="L221" s="18">
        <f>IF(A221&amp;""="","",COUNTIFS('الحضور'!$B$6:$B$2005,A221&amp;"",'الحضور'!$A$6:$A$2005,"&gt;="&amp;('الإعدادات'!$B$4-29),'الحضور'!$A$6:$A$2005,"&lt;="&amp;'الإعدادات'!$B$4))</f>
        <v/>
      </c>
      <c r="M221" s="19">
        <f>IF(A221&amp;""="","",IFERROR(SUMIFS('الحضور'!$A$6:$A$2005,'الحضور'!$B$6:$B$2005,A221&amp;"",'الحضور'!$D$6:$D$2005,1)/COUNTIFS('الحضور'!$B$6:$B$2005,A221&amp;"",'الحضور'!$D$6:$D$2005,1),""))</f>
        <v/>
      </c>
      <c r="N221" s="18">
        <f>IF(M221="","",'الإعدادات'!$B$4-M221)</f>
        <v/>
      </c>
      <c r="O221" s="6">
        <f>IF(OR(H221="ساري",H221="ينتهي قريبًا"),IF(M221="","لم يحضر",IF(N221&gt;='الإعدادات'!$B$6,"منقطع","نشط")),"")</f>
        <v/>
      </c>
      <c r="P221" s="21">
        <f>IF(OR(H221="منتهي",H221="ينتهي قريبًا"),G221,"")</f>
        <v/>
      </c>
      <c r="Q221" s="18">
        <f>IF(P221="","",COUNTIFS($P$6:$P$505,"&lt;"&amp;P221)+COUNTIFS($P$6:P221,P221))</f>
        <v/>
      </c>
    </row>
    <row r="222">
      <c r="A222" s="5" t="n"/>
      <c r="B222" s="5" t="n"/>
      <c r="C222" s="17" t="n"/>
      <c r="D222" s="13" t="n"/>
      <c r="E222" s="18">
        <f>IF(A222&amp;""="","",COUNTIFS('الاشتراكات'!$B$6:$B$1005,A222&amp;""))</f>
        <v/>
      </c>
      <c r="F222" s="19">
        <f>IF(A222&amp;""="","",IFERROR(SUMIFS('الاشتراكات'!$I$6:$I$1005,'الاشتراكات'!$B$6:$B$1005,A222&amp;"",'الاشتراكات'!$J$6:$J$1005,1)/COUNTIFS('الاشتراكات'!$B$6:$B$1005,A222&amp;"",'الاشتراكات'!$J$6:$J$1005,1),""))</f>
        <v/>
      </c>
      <c r="G222" s="18">
        <f>IF(F222="","",F222-'الإعدادات'!$B$4)</f>
        <v/>
      </c>
      <c r="H222" s="6">
        <f>IF(A222&amp;""="","",IF(F222="","بدون اشتراك",IF(G222&lt;0,"منتهي",IF(G222&lt;='الإعدادات'!$B$5,"ينتهي قريبًا","ساري"))))</f>
        <v/>
      </c>
      <c r="I222" s="20">
        <f>IF(A222&amp;""="","",SUMIFS('الاشتراكات'!$G$6:$G$1005,'الاشتراكات'!$B$6:$B$1005,A222&amp;""))</f>
        <v/>
      </c>
      <c r="J222" s="20">
        <f>IF(A222&amp;""="","",SUMIFS('الدفعات'!$C$6:$C$2005,'الدفعات'!$B$6:$B$2005,A222&amp;""))</f>
        <v/>
      </c>
      <c r="K222" s="20">
        <f>IF(A222&amp;""="","",ROUND(I222-J222,2))</f>
        <v/>
      </c>
      <c r="L222" s="18">
        <f>IF(A222&amp;""="","",COUNTIFS('الحضور'!$B$6:$B$2005,A222&amp;"",'الحضور'!$A$6:$A$2005,"&gt;="&amp;('الإعدادات'!$B$4-29),'الحضور'!$A$6:$A$2005,"&lt;="&amp;'الإعدادات'!$B$4))</f>
        <v/>
      </c>
      <c r="M222" s="19">
        <f>IF(A222&amp;""="","",IFERROR(SUMIFS('الحضور'!$A$6:$A$2005,'الحضور'!$B$6:$B$2005,A222&amp;"",'الحضور'!$D$6:$D$2005,1)/COUNTIFS('الحضور'!$B$6:$B$2005,A222&amp;"",'الحضور'!$D$6:$D$2005,1),""))</f>
        <v/>
      </c>
      <c r="N222" s="18">
        <f>IF(M222="","",'الإعدادات'!$B$4-M222)</f>
        <v/>
      </c>
      <c r="O222" s="6">
        <f>IF(OR(H222="ساري",H222="ينتهي قريبًا"),IF(M222="","لم يحضر",IF(N222&gt;='الإعدادات'!$B$6,"منقطع","نشط")),"")</f>
        <v/>
      </c>
      <c r="P222" s="21">
        <f>IF(OR(H222="منتهي",H222="ينتهي قريبًا"),G222,"")</f>
        <v/>
      </c>
      <c r="Q222" s="18">
        <f>IF(P222="","",COUNTIFS($P$6:$P$505,"&lt;"&amp;P222)+COUNTIFS($P$6:P222,P222))</f>
        <v/>
      </c>
    </row>
    <row r="223">
      <c r="A223" s="5" t="n"/>
      <c r="B223" s="5" t="n"/>
      <c r="C223" s="17" t="n"/>
      <c r="D223" s="13" t="n"/>
      <c r="E223" s="18">
        <f>IF(A223&amp;""="","",COUNTIFS('الاشتراكات'!$B$6:$B$1005,A223&amp;""))</f>
        <v/>
      </c>
      <c r="F223" s="19">
        <f>IF(A223&amp;""="","",IFERROR(SUMIFS('الاشتراكات'!$I$6:$I$1005,'الاشتراكات'!$B$6:$B$1005,A223&amp;"",'الاشتراكات'!$J$6:$J$1005,1)/COUNTIFS('الاشتراكات'!$B$6:$B$1005,A223&amp;"",'الاشتراكات'!$J$6:$J$1005,1),""))</f>
        <v/>
      </c>
      <c r="G223" s="18">
        <f>IF(F223="","",F223-'الإعدادات'!$B$4)</f>
        <v/>
      </c>
      <c r="H223" s="6">
        <f>IF(A223&amp;""="","",IF(F223="","بدون اشتراك",IF(G223&lt;0,"منتهي",IF(G223&lt;='الإعدادات'!$B$5,"ينتهي قريبًا","ساري"))))</f>
        <v/>
      </c>
      <c r="I223" s="20">
        <f>IF(A223&amp;""="","",SUMIFS('الاشتراكات'!$G$6:$G$1005,'الاشتراكات'!$B$6:$B$1005,A223&amp;""))</f>
        <v/>
      </c>
      <c r="J223" s="20">
        <f>IF(A223&amp;""="","",SUMIFS('الدفعات'!$C$6:$C$2005,'الدفعات'!$B$6:$B$2005,A223&amp;""))</f>
        <v/>
      </c>
      <c r="K223" s="20">
        <f>IF(A223&amp;""="","",ROUND(I223-J223,2))</f>
        <v/>
      </c>
      <c r="L223" s="18">
        <f>IF(A223&amp;""="","",COUNTIFS('الحضور'!$B$6:$B$2005,A223&amp;"",'الحضور'!$A$6:$A$2005,"&gt;="&amp;('الإعدادات'!$B$4-29),'الحضور'!$A$6:$A$2005,"&lt;="&amp;'الإعدادات'!$B$4))</f>
        <v/>
      </c>
      <c r="M223" s="19">
        <f>IF(A223&amp;""="","",IFERROR(SUMIFS('الحضور'!$A$6:$A$2005,'الحضور'!$B$6:$B$2005,A223&amp;"",'الحضور'!$D$6:$D$2005,1)/COUNTIFS('الحضور'!$B$6:$B$2005,A223&amp;"",'الحضور'!$D$6:$D$2005,1),""))</f>
        <v/>
      </c>
      <c r="N223" s="18">
        <f>IF(M223="","",'الإعدادات'!$B$4-M223)</f>
        <v/>
      </c>
      <c r="O223" s="6">
        <f>IF(OR(H223="ساري",H223="ينتهي قريبًا"),IF(M223="","لم يحضر",IF(N223&gt;='الإعدادات'!$B$6,"منقطع","نشط")),"")</f>
        <v/>
      </c>
      <c r="P223" s="21">
        <f>IF(OR(H223="منتهي",H223="ينتهي قريبًا"),G223,"")</f>
        <v/>
      </c>
      <c r="Q223" s="18">
        <f>IF(P223="","",COUNTIFS($P$6:$P$505,"&lt;"&amp;P223)+COUNTIFS($P$6:P223,P223))</f>
        <v/>
      </c>
    </row>
    <row r="224">
      <c r="A224" s="5" t="n"/>
      <c r="B224" s="5" t="n"/>
      <c r="C224" s="17" t="n"/>
      <c r="D224" s="13" t="n"/>
      <c r="E224" s="18">
        <f>IF(A224&amp;""="","",COUNTIFS('الاشتراكات'!$B$6:$B$1005,A224&amp;""))</f>
        <v/>
      </c>
      <c r="F224" s="19">
        <f>IF(A224&amp;""="","",IFERROR(SUMIFS('الاشتراكات'!$I$6:$I$1005,'الاشتراكات'!$B$6:$B$1005,A224&amp;"",'الاشتراكات'!$J$6:$J$1005,1)/COUNTIFS('الاشتراكات'!$B$6:$B$1005,A224&amp;"",'الاشتراكات'!$J$6:$J$1005,1),""))</f>
        <v/>
      </c>
      <c r="G224" s="18">
        <f>IF(F224="","",F224-'الإعدادات'!$B$4)</f>
        <v/>
      </c>
      <c r="H224" s="6">
        <f>IF(A224&amp;""="","",IF(F224="","بدون اشتراك",IF(G224&lt;0,"منتهي",IF(G224&lt;='الإعدادات'!$B$5,"ينتهي قريبًا","ساري"))))</f>
        <v/>
      </c>
      <c r="I224" s="20">
        <f>IF(A224&amp;""="","",SUMIFS('الاشتراكات'!$G$6:$G$1005,'الاشتراكات'!$B$6:$B$1005,A224&amp;""))</f>
        <v/>
      </c>
      <c r="J224" s="20">
        <f>IF(A224&amp;""="","",SUMIFS('الدفعات'!$C$6:$C$2005,'الدفعات'!$B$6:$B$2005,A224&amp;""))</f>
        <v/>
      </c>
      <c r="K224" s="20">
        <f>IF(A224&amp;""="","",ROUND(I224-J224,2))</f>
        <v/>
      </c>
      <c r="L224" s="18">
        <f>IF(A224&amp;""="","",COUNTIFS('الحضور'!$B$6:$B$2005,A224&amp;"",'الحضور'!$A$6:$A$2005,"&gt;="&amp;('الإعدادات'!$B$4-29),'الحضور'!$A$6:$A$2005,"&lt;="&amp;'الإعدادات'!$B$4))</f>
        <v/>
      </c>
      <c r="M224" s="19">
        <f>IF(A224&amp;""="","",IFERROR(SUMIFS('الحضور'!$A$6:$A$2005,'الحضور'!$B$6:$B$2005,A224&amp;"",'الحضور'!$D$6:$D$2005,1)/COUNTIFS('الحضور'!$B$6:$B$2005,A224&amp;"",'الحضور'!$D$6:$D$2005,1),""))</f>
        <v/>
      </c>
      <c r="N224" s="18">
        <f>IF(M224="","",'الإعدادات'!$B$4-M224)</f>
        <v/>
      </c>
      <c r="O224" s="6">
        <f>IF(OR(H224="ساري",H224="ينتهي قريبًا"),IF(M224="","لم يحضر",IF(N224&gt;='الإعدادات'!$B$6,"منقطع","نشط")),"")</f>
        <v/>
      </c>
      <c r="P224" s="21">
        <f>IF(OR(H224="منتهي",H224="ينتهي قريبًا"),G224,"")</f>
        <v/>
      </c>
      <c r="Q224" s="18">
        <f>IF(P224="","",COUNTIFS($P$6:$P$505,"&lt;"&amp;P224)+COUNTIFS($P$6:P224,P224))</f>
        <v/>
      </c>
    </row>
    <row r="225">
      <c r="A225" s="5" t="n"/>
      <c r="B225" s="5" t="n"/>
      <c r="C225" s="17" t="n"/>
      <c r="D225" s="13" t="n"/>
      <c r="E225" s="18">
        <f>IF(A225&amp;""="","",COUNTIFS('الاشتراكات'!$B$6:$B$1005,A225&amp;""))</f>
        <v/>
      </c>
      <c r="F225" s="19">
        <f>IF(A225&amp;""="","",IFERROR(SUMIFS('الاشتراكات'!$I$6:$I$1005,'الاشتراكات'!$B$6:$B$1005,A225&amp;"",'الاشتراكات'!$J$6:$J$1005,1)/COUNTIFS('الاشتراكات'!$B$6:$B$1005,A225&amp;"",'الاشتراكات'!$J$6:$J$1005,1),""))</f>
        <v/>
      </c>
      <c r="G225" s="18">
        <f>IF(F225="","",F225-'الإعدادات'!$B$4)</f>
        <v/>
      </c>
      <c r="H225" s="6">
        <f>IF(A225&amp;""="","",IF(F225="","بدون اشتراك",IF(G225&lt;0,"منتهي",IF(G225&lt;='الإعدادات'!$B$5,"ينتهي قريبًا","ساري"))))</f>
        <v/>
      </c>
      <c r="I225" s="20">
        <f>IF(A225&amp;""="","",SUMIFS('الاشتراكات'!$G$6:$G$1005,'الاشتراكات'!$B$6:$B$1005,A225&amp;""))</f>
        <v/>
      </c>
      <c r="J225" s="20">
        <f>IF(A225&amp;""="","",SUMIFS('الدفعات'!$C$6:$C$2005,'الدفعات'!$B$6:$B$2005,A225&amp;""))</f>
        <v/>
      </c>
      <c r="K225" s="20">
        <f>IF(A225&amp;""="","",ROUND(I225-J225,2))</f>
        <v/>
      </c>
      <c r="L225" s="18">
        <f>IF(A225&amp;""="","",COUNTIFS('الحضور'!$B$6:$B$2005,A225&amp;"",'الحضور'!$A$6:$A$2005,"&gt;="&amp;('الإعدادات'!$B$4-29),'الحضور'!$A$6:$A$2005,"&lt;="&amp;'الإعدادات'!$B$4))</f>
        <v/>
      </c>
      <c r="M225" s="19">
        <f>IF(A225&amp;""="","",IFERROR(SUMIFS('الحضور'!$A$6:$A$2005,'الحضور'!$B$6:$B$2005,A225&amp;"",'الحضور'!$D$6:$D$2005,1)/COUNTIFS('الحضور'!$B$6:$B$2005,A225&amp;"",'الحضور'!$D$6:$D$2005,1),""))</f>
        <v/>
      </c>
      <c r="N225" s="18">
        <f>IF(M225="","",'الإعدادات'!$B$4-M225)</f>
        <v/>
      </c>
      <c r="O225" s="6">
        <f>IF(OR(H225="ساري",H225="ينتهي قريبًا"),IF(M225="","لم يحضر",IF(N225&gt;='الإعدادات'!$B$6,"منقطع","نشط")),"")</f>
        <v/>
      </c>
      <c r="P225" s="21">
        <f>IF(OR(H225="منتهي",H225="ينتهي قريبًا"),G225,"")</f>
        <v/>
      </c>
      <c r="Q225" s="18">
        <f>IF(P225="","",COUNTIFS($P$6:$P$505,"&lt;"&amp;P225)+COUNTIFS($P$6:P225,P225))</f>
        <v/>
      </c>
    </row>
    <row r="226">
      <c r="A226" s="5" t="n"/>
      <c r="B226" s="5" t="n"/>
      <c r="C226" s="17" t="n"/>
      <c r="D226" s="13" t="n"/>
      <c r="E226" s="18">
        <f>IF(A226&amp;""="","",COUNTIFS('الاشتراكات'!$B$6:$B$1005,A226&amp;""))</f>
        <v/>
      </c>
      <c r="F226" s="19">
        <f>IF(A226&amp;""="","",IFERROR(SUMIFS('الاشتراكات'!$I$6:$I$1005,'الاشتراكات'!$B$6:$B$1005,A226&amp;"",'الاشتراكات'!$J$6:$J$1005,1)/COUNTIFS('الاشتراكات'!$B$6:$B$1005,A226&amp;"",'الاشتراكات'!$J$6:$J$1005,1),""))</f>
        <v/>
      </c>
      <c r="G226" s="18">
        <f>IF(F226="","",F226-'الإعدادات'!$B$4)</f>
        <v/>
      </c>
      <c r="H226" s="6">
        <f>IF(A226&amp;""="","",IF(F226="","بدون اشتراك",IF(G226&lt;0,"منتهي",IF(G226&lt;='الإعدادات'!$B$5,"ينتهي قريبًا","ساري"))))</f>
        <v/>
      </c>
      <c r="I226" s="20">
        <f>IF(A226&amp;""="","",SUMIFS('الاشتراكات'!$G$6:$G$1005,'الاشتراكات'!$B$6:$B$1005,A226&amp;""))</f>
        <v/>
      </c>
      <c r="J226" s="20">
        <f>IF(A226&amp;""="","",SUMIFS('الدفعات'!$C$6:$C$2005,'الدفعات'!$B$6:$B$2005,A226&amp;""))</f>
        <v/>
      </c>
      <c r="K226" s="20">
        <f>IF(A226&amp;""="","",ROUND(I226-J226,2))</f>
        <v/>
      </c>
      <c r="L226" s="18">
        <f>IF(A226&amp;""="","",COUNTIFS('الحضور'!$B$6:$B$2005,A226&amp;"",'الحضور'!$A$6:$A$2005,"&gt;="&amp;('الإعدادات'!$B$4-29),'الحضور'!$A$6:$A$2005,"&lt;="&amp;'الإعدادات'!$B$4))</f>
        <v/>
      </c>
      <c r="M226" s="19">
        <f>IF(A226&amp;""="","",IFERROR(SUMIFS('الحضور'!$A$6:$A$2005,'الحضور'!$B$6:$B$2005,A226&amp;"",'الحضور'!$D$6:$D$2005,1)/COUNTIFS('الحضور'!$B$6:$B$2005,A226&amp;"",'الحضور'!$D$6:$D$2005,1),""))</f>
        <v/>
      </c>
      <c r="N226" s="18">
        <f>IF(M226="","",'الإعدادات'!$B$4-M226)</f>
        <v/>
      </c>
      <c r="O226" s="6">
        <f>IF(OR(H226="ساري",H226="ينتهي قريبًا"),IF(M226="","لم يحضر",IF(N226&gt;='الإعدادات'!$B$6,"منقطع","نشط")),"")</f>
        <v/>
      </c>
      <c r="P226" s="21">
        <f>IF(OR(H226="منتهي",H226="ينتهي قريبًا"),G226,"")</f>
        <v/>
      </c>
      <c r="Q226" s="18">
        <f>IF(P226="","",COUNTIFS($P$6:$P$505,"&lt;"&amp;P226)+COUNTIFS($P$6:P226,P226))</f>
        <v/>
      </c>
    </row>
    <row r="227">
      <c r="A227" s="5" t="n"/>
      <c r="B227" s="5" t="n"/>
      <c r="C227" s="17" t="n"/>
      <c r="D227" s="13" t="n"/>
      <c r="E227" s="18">
        <f>IF(A227&amp;""="","",COUNTIFS('الاشتراكات'!$B$6:$B$1005,A227&amp;""))</f>
        <v/>
      </c>
      <c r="F227" s="19">
        <f>IF(A227&amp;""="","",IFERROR(SUMIFS('الاشتراكات'!$I$6:$I$1005,'الاشتراكات'!$B$6:$B$1005,A227&amp;"",'الاشتراكات'!$J$6:$J$1005,1)/COUNTIFS('الاشتراكات'!$B$6:$B$1005,A227&amp;"",'الاشتراكات'!$J$6:$J$1005,1),""))</f>
        <v/>
      </c>
      <c r="G227" s="18">
        <f>IF(F227="","",F227-'الإعدادات'!$B$4)</f>
        <v/>
      </c>
      <c r="H227" s="6">
        <f>IF(A227&amp;""="","",IF(F227="","بدون اشتراك",IF(G227&lt;0,"منتهي",IF(G227&lt;='الإعدادات'!$B$5,"ينتهي قريبًا","ساري"))))</f>
        <v/>
      </c>
      <c r="I227" s="20">
        <f>IF(A227&amp;""="","",SUMIFS('الاشتراكات'!$G$6:$G$1005,'الاشتراكات'!$B$6:$B$1005,A227&amp;""))</f>
        <v/>
      </c>
      <c r="J227" s="20">
        <f>IF(A227&amp;""="","",SUMIFS('الدفعات'!$C$6:$C$2005,'الدفعات'!$B$6:$B$2005,A227&amp;""))</f>
        <v/>
      </c>
      <c r="K227" s="20">
        <f>IF(A227&amp;""="","",ROUND(I227-J227,2))</f>
        <v/>
      </c>
      <c r="L227" s="18">
        <f>IF(A227&amp;""="","",COUNTIFS('الحضور'!$B$6:$B$2005,A227&amp;"",'الحضور'!$A$6:$A$2005,"&gt;="&amp;('الإعدادات'!$B$4-29),'الحضور'!$A$6:$A$2005,"&lt;="&amp;'الإعدادات'!$B$4))</f>
        <v/>
      </c>
      <c r="M227" s="19">
        <f>IF(A227&amp;""="","",IFERROR(SUMIFS('الحضور'!$A$6:$A$2005,'الحضور'!$B$6:$B$2005,A227&amp;"",'الحضور'!$D$6:$D$2005,1)/COUNTIFS('الحضور'!$B$6:$B$2005,A227&amp;"",'الحضور'!$D$6:$D$2005,1),""))</f>
        <v/>
      </c>
      <c r="N227" s="18">
        <f>IF(M227="","",'الإعدادات'!$B$4-M227)</f>
        <v/>
      </c>
      <c r="O227" s="6">
        <f>IF(OR(H227="ساري",H227="ينتهي قريبًا"),IF(M227="","لم يحضر",IF(N227&gt;='الإعدادات'!$B$6,"منقطع","نشط")),"")</f>
        <v/>
      </c>
      <c r="P227" s="21">
        <f>IF(OR(H227="منتهي",H227="ينتهي قريبًا"),G227,"")</f>
        <v/>
      </c>
      <c r="Q227" s="18">
        <f>IF(P227="","",COUNTIFS($P$6:$P$505,"&lt;"&amp;P227)+COUNTIFS($P$6:P227,P227))</f>
        <v/>
      </c>
    </row>
    <row r="228">
      <c r="A228" s="5" t="n"/>
      <c r="B228" s="5" t="n"/>
      <c r="C228" s="17" t="n"/>
      <c r="D228" s="13" t="n"/>
      <c r="E228" s="18">
        <f>IF(A228&amp;""="","",COUNTIFS('الاشتراكات'!$B$6:$B$1005,A228&amp;""))</f>
        <v/>
      </c>
      <c r="F228" s="19">
        <f>IF(A228&amp;""="","",IFERROR(SUMIFS('الاشتراكات'!$I$6:$I$1005,'الاشتراكات'!$B$6:$B$1005,A228&amp;"",'الاشتراكات'!$J$6:$J$1005,1)/COUNTIFS('الاشتراكات'!$B$6:$B$1005,A228&amp;"",'الاشتراكات'!$J$6:$J$1005,1),""))</f>
        <v/>
      </c>
      <c r="G228" s="18">
        <f>IF(F228="","",F228-'الإعدادات'!$B$4)</f>
        <v/>
      </c>
      <c r="H228" s="6">
        <f>IF(A228&amp;""="","",IF(F228="","بدون اشتراك",IF(G228&lt;0,"منتهي",IF(G228&lt;='الإعدادات'!$B$5,"ينتهي قريبًا","ساري"))))</f>
        <v/>
      </c>
      <c r="I228" s="20">
        <f>IF(A228&amp;""="","",SUMIFS('الاشتراكات'!$G$6:$G$1005,'الاشتراكات'!$B$6:$B$1005,A228&amp;""))</f>
        <v/>
      </c>
      <c r="J228" s="20">
        <f>IF(A228&amp;""="","",SUMIFS('الدفعات'!$C$6:$C$2005,'الدفعات'!$B$6:$B$2005,A228&amp;""))</f>
        <v/>
      </c>
      <c r="K228" s="20">
        <f>IF(A228&amp;""="","",ROUND(I228-J228,2))</f>
        <v/>
      </c>
      <c r="L228" s="18">
        <f>IF(A228&amp;""="","",COUNTIFS('الحضور'!$B$6:$B$2005,A228&amp;"",'الحضور'!$A$6:$A$2005,"&gt;="&amp;('الإعدادات'!$B$4-29),'الحضور'!$A$6:$A$2005,"&lt;="&amp;'الإعدادات'!$B$4))</f>
        <v/>
      </c>
      <c r="M228" s="19">
        <f>IF(A228&amp;""="","",IFERROR(SUMIFS('الحضور'!$A$6:$A$2005,'الحضور'!$B$6:$B$2005,A228&amp;"",'الحضور'!$D$6:$D$2005,1)/COUNTIFS('الحضور'!$B$6:$B$2005,A228&amp;"",'الحضور'!$D$6:$D$2005,1),""))</f>
        <v/>
      </c>
      <c r="N228" s="18">
        <f>IF(M228="","",'الإعدادات'!$B$4-M228)</f>
        <v/>
      </c>
      <c r="O228" s="6">
        <f>IF(OR(H228="ساري",H228="ينتهي قريبًا"),IF(M228="","لم يحضر",IF(N228&gt;='الإعدادات'!$B$6,"منقطع","نشط")),"")</f>
        <v/>
      </c>
      <c r="P228" s="21">
        <f>IF(OR(H228="منتهي",H228="ينتهي قريبًا"),G228,"")</f>
        <v/>
      </c>
      <c r="Q228" s="18">
        <f>IF(P228="","",COUNTIFS($P$6:$P$505,"&lt;"&amp;P228)+COUNTIFS($P$6:P228,P228))</f>
        <v/>
      </c>
    </row>
    <row r="229">
      <c r="A229" s="5" t="n"/>
      <c r="B229" s="5" t="n"/>
      <c r="C229" s="17" t="n"/>
      <c r="D229" s="13" t="n"/>
      <c r="E229" s="18">
        <f>IF(A229&amp;""="","",COUNTIFS('الاشتراكات'!$B$6:$B$1005,A229&amp;""))</f>
        <v/>
      </c>
      <c r="F229" s="19">
        <f>IF(A229&amp;""="","",IFERROR(SUMIFS('الاشتراكات'!$I$6:$I$1005,'الاشتراكات'!$B$6:$B$1005,A229&amp;"",'الاشتراكات'!$J$6:$J$1005,1)/COUNTIFS('الاشتراكات'!$B$6:$B$1005,A229&amp;"",'الاشتراكات'!$J$6:$J$1005,1),""))</f>
        <v/>
      </c>
      <c r="G229" s="18">
        <f>IF(F229="","",F229-'الإعدادات'!$B$4)</f>
        <v/>
      </c>
      <c r="H229" s="6">
        <f>IF(A229&amp;""="","",IF(F229="","بدون اشتراك",IF(G229&lt;0,"منتهي",IF(G229&lt;='الإعدادات'!$B$5,"ينتهي قريبًا","ساري"))))</f>
        <v/>
      </c>
      <c r="I229" s="20">
        <f>IF(A229&amp;""="","",SUMIFS('الاشتراكات'!$G$6:$G$1005,'الاشتراكات'!$B$6:$B$1005,A229&amp;""))</f>
        <v/>
      </c>
      <c r="J229" s="20">
        <f>IF(A229&amp;""="","",SUMIFS('الدفعات'!$C$6:$C$2005,'الدفعات'!$B$6:$B$2005,A229&amp;""))</f>
        <v/>
      </c>
      <c r="K229" s="20">
        <f>IF(A229&amp;""="","",ROUND(I229-J229,2))</f>
        <v/>
      </c>
      <c r="L229" s="18">
        <f>IF(A229&amp;""="","",COUNTIFS('الحضور'!$B$6:$B$2005,A229&amp;"",'الحضور'!$A$6:$A$2005,"&gt;="&amp;('الإعدادات'!$B$4-29),'الحضور'!$A$6:$A$2005,"&lt;="&amp;'الإعدادات'!$B$4))</f>
        <v/>
      </c>
      <c r="M229" s="19">
        <f>IF(A229&amp;""="","",IFERROR(SUMIFS('الحضور'!$A$6:$A$2005,'الحضور'!$B$6:$B$2005,A229&amp;"",'الحضور'!$D$6:$D$2005,1)/COUNTIFS('الحضور'!$B$6:$B$2005,A229&amp;"",'الحضور'!$D$6:$D$2005,1),""))</f>
        <v/>
      </c>
      <c r="N229" s="18">
        <f>IF(M229="","",'الإعدادات'!$B$4-M229)</f>
        <v/>
      </c>
      <c r="O229" s="6">
        <f>IF(OR(H229="ساري",H229="ينتهي قريبًا"),IF(M229="","لم يحضر",IF(N229&gt;='الإعدادات'!$B$6,"منقطع","نشط")),"")</f>
        <v/>
      </c>
      <c r="P229" s="21">
        <f>IF(OR(H229="منتهي",H229="ينتهي قريبًا"),G229,"")</f>
        <v/>
      </c>
      <c r="Q229" s="18">
        <f>IF(P229="","",COUNTIFS($P$6:$P$505,"&lt;"&amp;P229)+COUNTIFS($P$6:P229,P229))</f>
        <v/>
      </c>
    </row>
    <row r="230">
      <c r="A230" s="5" t="n"/>
      <c r="B230" s="5" t="n"/>
      <c r="C230" s="17" t="n"/>
      <c r="D230" s="13" t="n"/>
      <c r="E230" s="18">
        <f>IF(A230&amp;""="","",COUNTIFS('الاشتراكات'!$B$6:$B$1005,A230&amp;""))</f>
        <v/>
      </c>
      <c r="F230" s="19">
        <f>IF(A230&amp;""="","",IFERROR(SUMIFS('الاشتراكات'!$I$6:$I$1005,'الاشتراكات'!$B$6:$B$1005,A230&amp;"",'الاشتراكات'!$J$6:$J$1005,1)/COUNTIFS('الاشتراكات'!$B$6:$B$1005,A230&amp;"",'الاشتراكات'!$J$6:$J$1005,1),""))</f>
        <v/>
      </c>
      <c r="G230" s="18">
        <f>IF(F230="","",F230-'الإعدادات'!$B$4)</f>
        <v/>
      </c>
      <c r="H230" s="6">
        <f>IF(A230&amp;""="","",IF(F230="","بدون اشتراك",IF(G230&lt;0,"منتهي",IF(G230&lt;='الإعدادات'!$B$5,"ينتهي قريبًا","ساري"))))</f>
        <v/>
      </c>
      <c r="I230" s="20">
        <f>IF(A230&amp;""="","",SUMIFS('الاشتراكات'!$G$6:$G$1005,'الاشتراكات'!$B$6:$B$1005,A230&amp;""))</f>
        <v/>
      </c>
      <c r="J230" s="20">
        <f>IF(A230&amp;""="","",SUMIFS('الدفعات'!$C$6:$C$2005,'الدفعات'!$B$6:$B$2005,A230&amp;""))</f>
        <v/>
      </c>
      <c r="K230" s="20">
        <f>IF(A230&amp;""="","",ROUND(I230-J230,2))</f>
        <v/>
      </c>
      <c r="L230" s="18">
        <f>IF(A230&amp;""="","",COUNTIFS('الحضور'!$B$6:$B$2005,A230&amp;"",'الحضور'!$A$6:$A$2005,"&gt;="&amp;('الإعدادات'!$B$4-29),'الحضور'!$A$6:$A$2005,"&lt;="&amp;'الإعدادات'!$B$4))</f>
        <v/>
      </c>
      <c r="M230" s="19">
        <f>IF(A230&amp;""="","",IFERROR(SUMIFS('الحضور'!$A$6:$A$2005,'الحضور'!$B$6:$B$2005,A230&amp;"",'الحضور'!$D$6:$D$2005,1)/COUNTIFS('الحضور'!$B$6:$B$2005,A230&amp;"",'الحضور'!$D$6:$D$2005,1),""))</f>
        <v/>
      </c>
      <c r="N230" s="18">
        <f>IF(M230="","",'الإعدادات'!$B$4-M230)</f>
        <v/>
      </c>
      <c r="O230" s="6">
        <f>IF(OR(H230="ساري",H230="ينتهي قريبًا"),IF(M230="","لم يحضر",IF(N230&gt;='الإعدادات'!$B$6,"منقطع","نشط")),"")</f>
        <v/>
      </c>
      <c r="P230" s="21">
        <f>IF(OR(H230="منتهي",H230="ينتهي قريبًا"),G230,"")</f>
        <v/>
      </c>
      <c r="Q230" s="18">
        <f>IF(P230="","",COUNTIFS($P$6:$P$505,"&lt;"&amp;P230)+COUNTIFS($P$6:P230,P230))</f>
        <v/>
      </c>
    </row>
    <row r="231">
      <c r="A231" s="5" t="n"/>
      <c r="B231" s="5" t="n"/>
      <c r="C231" s="17" t="n"/>
      <c r="D231" s="13" t="n"/>
      <c r="E231" s="18">
        <f>IF(A231&amp;""="","",COUNTIFS('الاشتراكات'!$B$6:$B$1005,A231&amp;""))</f>
        <v/>
      </c>
      <c r="F231" s="19">
        <f>IF(A231&amp;""="","",IFERROR(SUMIFS('الاشتراكات'!$I$6:$I$1005,'الاشتراكات'!$B$6:$B$1005,A231&amp;"",'الاشتراكات'!$J$6:$J$1005,1)/COUNTIFS('الاشتراكات'!$B$6:$B$1005,A231&amp;"",'الاشتراكات'!$J$6:$J$1005,1),""))</f>
        <v/>
      </c>
      <c r="G231" s="18">
        <f>IF(F231="","",F231-'الإعدادات'!$B$4)</f>
        <v/>
      </c>
      <c r="H231" s="6">
        <f>IF(A231&amp;""="","",IF(F231="","بدون اشتراك",IF(G231&lt;0,"منتهي",IF(G231&lt;='الإعدادات'!$B$5,"ينتهي قريبًا","ساري"))))</f>
        <v/>
      </c>
      <c r="I231" s="20">
        <f>IF(A231&amp;""="","",SUMIFS('الاشتراكات'!$G$6:$G$1005,'الاشتراكات'!$B$6:$B$1005,A231&amp;""))</f>
        <v/>
      </c>
      <c r="J231" s="20">
        <f>IF(A231&amp;""="","",SUMIFS('الدفعات'!$C$6:$C$2005,'الدفعات'!$B$6:$B$2005,A231&amp;""))</f>
        <v/>
      </c>
      <c r="K231" s="20">
        <f>IF(A231&amp;""="","",ROUND(I231-J231,2))</f>
        <v/>
      </c>
      <c r="L231" s="18">
        <f>IF(A231&amp;""="","",COUNTIFS('الحضور'!$B$6:$B$2005,A231&amp;"",'الحضور'!$A$6:$A$2005,"&gt;="&amp;('الإعدادات'!$B$4-29),'الحضور'!$A$6:$A$2005,"&lt;="&amp;'الإعدادات'!$B$4))</f>
        <v/>
      </c>
      <c r="M231" s="19">
        <f>IF(A231&amp;""="","",IFERROR(SUMIFS('الحضور'!$A$6:$A$2005,'الحضور'!$B$6:$B$2005,A231&amp;"",'الحضور'!$D$6:$D$2005,1)/COUNTIFS('الحضور'!$B$6:$B$2005,A231&amp;"",'الحضور'!$D$6:$D$2005,1),""))</f>
        <v/>
      </c>
      <c r="N231" s="18">
        <f>IF(M231="","",'الإعدادات'!$B$4-M231)</f>
        <v/>
      </c>
      <c r="O231" s="6">
        <f>IF(OR(H231="ساري",H231="ينتهي قريبًا"),IF(M231="","لم يحضر",IF(N231&gt;='الإعدادات'!$B$6,"منقطع","نشط")),"")</f>
        <v/>
      </c>
      <c r="P231" s="21">
        <f>IF(OR(H231="منتهي",H231="ينتهي قريبًا"),G231,"")</f>
        <v/>
      </c>
      <c r="Q231" s="18">
        <f>IF(P231="","",COUNTIFS($P$6:$P$505,"&lt;"&amp;P231)+COUNTIFS($P$6:P231,P231))</f>
        <v/>
      </c>
    </row>
    <row r="232">
      <c r="A232" s="5" t="n"/>
      <c r="B232" s="5" t="n"/>
      <c r="C232" s="17" t="n"/>
      <c r="D232" s="13" t="n"/>
      <c r="E232" s="18">
        <f>IF(A232&amp;""="","",COUNTIFS('الاشتراكات'!$B$6:$B$1005,A232&amp;""))</f>
        <v/>
      </c>
      <c r="F232" s="19">
        <f>IF(A232&amp;""="","",IFERROR(SUMIFS('الاشتراكات'!$I$6:$I$1005,'الاشتراكات'!$B$6:$B$1005,A232&amp;"",'الاشتراكات'!$J$6:$J$1005,1)/COUNTIFS('الاشتراكات'!$B$6:$B$1005,A232&amp;"",'الاشتراكات'!$J$6:$J$1005,1),""))</f>
        <v/>
      </c>
      <c r="G232" s="18">
        <f>IF(F232="","",F232-'الإعدادات'!$B$4)</f>
        <v/>
      </c>
      <c r="H232" s="6">
        <f>IF(A232&amp;""="","",IF(F232="","بدون اشتراك",IF(G232&lt;0,"منتهي",IF(G232&lt;='الإعدادات'!$B$5,"ينتهي قريبًا","ساري"))))</f>
        <v/>
      </c>
      <c r="I232" s="20">
        <f>IF(A232&amp;""="","",SUMIFS('الاشتراكات'!$G$6:$G$1005,'الاشتراكات'!$B$6:$B$1005,A232&amp;""))</f>
        <v/>
      </c>
      <c r="J232" s="20">
        <f>IF(A232&amp;""="","",SUMIFS('الدفعات'!$C$6:$C$2005,'الدفعات'!$B$6:$B$2005,A232&amp;""))</f>
        <v/>
      </c>
      <c r="K232" s="20">
        <f>IF(A232&amp;""="","",ROUND(I232-J232,2))</f>
        <v/>
      </c>
      <c r="L232" s="18">
        <f>IF(A232&amp;""="","",COUNTIFS('الحضور'!$B$6:$B$2005,A232&amp;"",'الحضور'!$A$6:$A$2005,"&gt;="&amp;('الإعدادات'!$B$4-29),'الحضور'!$A$6:$A$2005,"&lt;="&amp;'الإعدادات'!$B$4))</f>
        <v/>
      </c>
      <c r="M232" s="19">
        <f>IF(A232&amp;""="","",IFERROR(SUMIFS('الحضور'!$A$6:$A$2005,'الحضور'!$B$6:$B$2005,A232&amp;"",'الحضور'!$D$6:$D$2005,1)/COUNTIFS('الحضور'!$B$6:$B$2005,A232&amp;"",'الحضور'!$D$6:$D$2005,1),""))</f>
        <v/>
      </c>
      <c r="N232" s="18">
        <f>IF(M232="","",'الإعدادات'!$B$4-M232)</f>
        <v/>
      </c>
      <c r="O232" s="6">
        <f>IF(OR(H232="ساري",H232="ينتهي قريبًا"),IF(M232="","لم يحضر",IF(N232&gt;='الإعدادات'!$B$6,"منقطع","نشط")),"")</f>
        <v/>
      </c>
      <c r="P232" s="21">
        <f>IF(OR(H232="منتهي",H232="ينتهي قريبًا"),G232,"")</f>
        <v/>
      </c>
      <c r="Q232" s="18">
        <f>IF(P232="","",COUNTIFS($P$6:$P$505,"&lt;"&amp;P232)+COUNTIFS($P$6:P232,P232))</f>
        <v/>
      </c>
    </row>
    <row r="233">
      <c r="A233" s="5" t="n"/>
      <c r="B233" s="5" t="n"/>
      <c r="C233" s="17" t="n"/>
      <c r="D233" s="13" t="n"/>
      <c r="E233" s="18">
        <f>IF(A233&amp;""="","",COUNTIFS('الاشتراكات'!$B$6:$B$1005,A233&amp;""))</f>
        <v/>
      </c>
      <c r="F233" s="19">
        <f>IF(A233&amp;""="","",IFERROR(SUMIFS('الاشتراكات'!$I$6:$I$1005,'الاشتراكات'!$B$6:$B$1005,A233&amp;"",'الاشتراكات'!$J$6:$J$1005,1)/COUNTIFS('الاشتراكات'!$B$6:$B$1005,A233&amp;"",'الاشتراكات'!$J$6:$J$1005,1),""))</f>
        <v/>
      </c>
      <c r="G233" s="18">
        <f>IF(F233="","",F233-'الإعدادات'!$B$4)</f>
        <v/>
      </c>
      <c r="H233" s="6">
        <f>IF(A233&amp;""="","",IF(F233="","بدون اشتراك",IF(G233&lt;0,"منتهي",IF(G233&lt;='الإعدادات'!$B$5,"ينتهي قريبًا","ساري"))))</f>
        <v/>
      </c>
      <c r="I233" s="20">
        <f>IF(A233&amp;""="","",SUMIFS('الاشتراكات'!$G$6:$G$1005,'الاشتراكات'!$B$6:$B$1005,A233&amp;""))</f>
        <v/>
      </c>
      <c r="J233" s="20">
        <f>IF(A233&amp;""="","",SUMIFS('الدفعات'!$C$6:$C$2005,'الدفعات'!$B$6:$B$2005,A233&amp;""))</f>
        <v/>
      </c>
      <c r="K233" s="20">
        <f>IF(A233&amp;""="","",ROUND(I233-J233,2))</f>
        <v/>
      </c>
      <c r="L233" s="18">
        <f>IF(A233&amp;""="","",COUNTIFS('الحضور'!$B$6:$B$2005,A233&amp;"",'الحضور'!$A$6:$A$2005,"&gt;="&amp;('الإعدادات'!$B$4-29),'الحضور'!$A$6:$A$2005,"&lt;="&amp;'الإعدادات'!$B$4))</f>
        <v/>
      </c>
      <c r="M233" s="19">
        <f>IF(A233&amp;""="","",IFERROR(SUMIFS('الحضور'!$A$6:$A$2005,'الحضور'!$B$6:$B$2005,A233&amp;"",'الحضور'!$D$6:$D$2005,1)/COUNTIFS('الحضور'!$B$6:$B$2005,A233&amp;"",'الحضور'!$D$6:$D$2005,1),""))</f>
        <v/>
      </c>
      <c r="N233" s="18">
        <f>IF(M233="","",'الإعدادات'!$B$4-M233)</f>
        <v/>
      </c>
      <c r="O233" s="6">
        <f>IF(OR(H233="ساري",H233="ينتهي قريبًا"),IF(M233="","لم يحضر",IF(N233&gt;='الإعدادات'!$B$6,"منقطع","نشط")),"")</f>
        <v/>
      </c>
      <c r="P233" s="21">
        <f>IF(OR(H233="منتهي",H233="ينتهي قريبًا"),G233,"")</f>
        <v/>
      </c>
      <c r="Q233" s="18">
        <f>IF(P233="","",COUNTIFS($P$6:$P$505,"&lt;"&amp;P233)+COUNTIFS($P$6:P233,P233))</f>
        <v/>
      </c>
    </row>
    <row r="234">
      <c r="A234" s="5" t="n"/>
      <c r="B234" s="5" t="n"/>
      <c r="C234" s="17" t="n"/>
      <c r="D234" s="13" t="n"/>
      <c r="E234" s="18">
        <f>IF(A234&amp;""="","",COUNTIFS('الاشتراكات'!$B$6:$B$1005,A234&amp;""))</f>
        <v/>
      </c>
      <c r="F234" s="19">
        <f>IF(A234&amp;""="","",IFERROR(SUMIFS('الاشتراكات'!$I$6:$I$1005,'الاشتراكات'!$B$6:$B$1005,A234&amp;"",'الاشتراكات'!$J$6:$J$1005,1)/COUNTIFS('الاشتراكات'!$B$6:$B$1005,A234&amp;"",'الاشتراكات'!$J$6:$J$1005,1),""))</f>
        <v/>
      </c>
      <c r="G234" s="18">
        <f>IF(F234="","",F234-'الإعدادات'!$B$4)</f>
        <v/>
      </c>
      <c r="H234" s="6">
        <f>IF(A234&amp;""="","",IF(F234="","بدون اشتراك",IF(G234&lt;0,"منتهي",IF(G234&lt;='الإعدادات'!$B$5,"ينتهي قريبًا","ساري"))))</f>
        <v/>
      </c>
      <c r="I234" s="20">
        <f>IF(A234&amp;""="","",SUMIFS('الاشتراكات'!$G$6:$G$1005,'الاشتراكات'!$B$6:$B$1005,A234&amp;""))</f>
        <v/>
      </c>
      <c r="J234" s="20">
        <f>IF(A234&amp;""="","",SUMIFS('الدفعات'!$C$6:$C$2005,'الدفعات'!$B$6:$B$2005,A234&amp;""))</f>
        <v/>
      </c>
      <c r="K234" s="20">
        <f>IF(A234&amp;""="","",ROUND(I234-J234,2))</f>
        <v/>
      </c>
      <c r="L234" s="18">
        <f>IF(A234&amp;""="","",COUNTIFS('الحضور'!$B$6:$B$2005,A234&amp;"",'الحضور'!$A$6:$A$2005,"&gt;="&amp;('الإعدادات'!$B$4-29),'الحضور'!$A$6:$A$2005,"&lt;="&amp;'الإعدادات'!$B$4))</f>
        <v/>
      </c>
      <c r="M234" s="19">
        <f>IF(A234&amp;""="","",IFERROR(SUMIFS('الحضور'!$A$6:$A$2005,'الحضور'!$B$6:$B$2005,A234&amp;"",'الحضور'!$D$6:$D$2005,1)/COUNTIFS('الحضور'!$B$6:$B$2005,A234&amp;"",'الحضور'!$D$6:$D$2005,1),""))</f>
        <v/>
      </c>
      <c r="N234" s="18">
        <f>IF(M234="","",'الإعدادات'!$B$4-M234)</f>
        <v/>
      </c>
      <c r="O234" s="6">
        <f>IF(OR(H234="ساري",H234="ينتهي قريبًا"),IF(M234="","لم يحضر",IF(N234&gt;='الإعدادات'!$B$6,"منقطع","نشط")),"")</f>
        <v/>
      </c>
      <c r="P234" s="21">
        <f>IF(OR(H234="منتهي",H234="ينتهي قريبًا"),G234,"")</f>
        <v/>
      </c>
      <c r="Q234" s="18">
        <f>IF(P234="","",COUNTIFS($P$6:$P$505,"&lt;"&amp;P234)+COUNTIFS($P$6:P234,P234))</f>
        <v/>
      </c>
    </row>
    <row r="235">
      <c r="A235" s="5" t="n"/>
      <c r="B235" s="5" t="n"/>
      <c r="C235" s="17" t="n"/>
      <c r="D235" s="13" t="n"/>
      <c r="E235" s="18">
        <f>IF(A235&amp;""="","",COUNTIFS('الاشتراكات'!$B$6:$B$1005,A235&amp;""))</f>
        <v/>
      </c>
      <c r="F235" s="19">
        <f>IF(A235&amp;""="","",IFERROR(SUMIFS('الاشتراكات'!$I$6:$I$1005,'الاشتراكات'!$B$6:$B$1005,A235&amp;"",'الاشتراكات'!$J$6:$J$1005,1)/COUNTIFS('الاشتراكات'!$B$6:$B$1005,A235&amp;"",'الاشتراكات'!$J$6:$J$1005,1),""))</f>
        <v/>
      </c>
      <c r="G235" s="18">
        <f>IF(F235="","",F235-'الإعدادات'!$B$4)</f>
        <v/>
      </c>
      <c r="H235" s="6">
        <f>IF(A235&amp;""="","",IF(F235="","بدون اشتراك",IF(G235&lt;0,"منتهي",IF(G235&lt;='الإعدادات'!$B$5,"ينتهي قريبًا","ساري"))))</f>
        <v/>
      </c>
      <c r="I235" s="20">
        <f>IF(A235&amp;""="","",SUMIFS('الاشتراكات'!$G$6:$G$1005,'الاشتراكات'!$B$6:$B$1005,A235&amp;""))</f>
        <v/>
      </c>
      <c r="J235" s="20">
        <f>IF(A235&amp;""="","",SUMIFS('الدفعات'!$C$6:$C$2005,'الدفعات'!$B$6:$B$2005,A235&amp;""))</f>
        <v/>
      </c>
      <c r="K235" s="20">
        <f>IF(A235&amp;""="","",ROUND(I235-J235,2))</f>
        <v/>
      </c>
      <c r="L235" s="18">
        <f>IF(A235&amp;""="","",COUNTIFS('الحضور'!$B$6:$B$2005,A235&amp;"",'الحضور'!$A$6:$A$2005,"&gt;="&amp;('الإعدادات'!$B$4-29),'الحضور'!$A$6:$A$2005,"&lt;="&amp;'الإعدادات'!$B$4))</f>
        <v/>
      </c>
      <c r="M235" s="19">
        <f>IF(A235&amp;""="","",IFERROR(SUMIFS('الحضور'!$A$6:$A$2005,'الحضور'!$B$6:$B$2005,A235&amp;"",'الحضور'!$D$6:$D$2005,1)/COUNTIFS('الحضور'!$B$6:$B$2005,A235&amp;"",'الحضور'!$D$6:$D$2005,1),""))</f>
        <v/>
      </c>
      <c r="N235" s="18">
        <f>IF(M235="","",'الإعدادات'!$B$4-M235)</f>
        <v/>
      </c>
      <c r="O235" s="6">
        <f>IF(OR(H235="ساري",H235="ينتهي قريبًا"),IF(M235="","لم يحضر",IF(N235&gt;='الإعدادات'!$B$6,"منقطع","نشط")),"")</f>
        <v/>
      </c>
      <c r="P235" s="21">
        <f>IF(OR(H235="منتهي",H235="ينتهي قريبًا"),G235,"")</f>
        <v/>
      </c>
      <c r="Q235" s="18">
        <f>IF(P235="","",COUNTIFS($P$6:$P$505,"&lt;"&amp;P235)+COUNTIFS($P$6:P235,P235))</f>
        <v/>
      </c>
    </row>
    <row r="236">
      <c r="A236" s="5" t="n"/>
      <c r="B236" s="5" t="n"/>
      <c r="C236" s="17" t="n"/>
      <c r="D236" s="13" t="n"/>
      <c r="E236" s="18">
        <f>IF(A236&amp;""="","",COUNTIFS('الاشتراكات'!$B$6:$B$1005,A236&amp;""))</f>
        <v/>
      </c>
      <c r="F236" s="19">
        <f>IF(A236&amp;""="","",IFERROR(SUMIFS('الاشتراكات'!$I$6:$I$1005,'الاشتراكات'!$B$6:$B$1005,A236&amp;"",'الاشتراكات'!$J$6:$J$1005,1)/COUNTIFS('الاشتراكات'!$B$6:$B$1005,A236&amp;"",'الاشتراكات'!$J$6:$J$1005,1),""))</f>
        <v/>
      </c>
      <c r="G236" s="18">
        <f>IF(F236="","",F236-'الإعدادات'!$B$4)</f>
        <v/>
      </c>
      <c r="H236" s="6">
        <f>IF(A236&amp;""="","",IF(F236="","بدون اشتراك",IF(G236&lt;0,"منتهي",IF(G236&lt;='الإعدادات'!$B$5,"ينتهي قريبًا","ساري"))))</f>
        <v/>
      </c>
      <c r="I236" s="20">
        <f>IF(A236&amp;""="","",SUMIFS('الاشتراكات'!$G$6:$G$1005,'الاشتراكات'!$B$6:$B$1005,A236&amp;""))</f>
        <v/>
      </c>
      <c r="J236" s="20">
        <f>IF(A236&amp;""="","",SUMIFS('الدفعات'!$C$6:$C$2005,'الدفعات'!$B$6:$B$2005,A236&amp;""))</f>
        <v/>
      </c>
      <c r="K236" s="20">
        <f>IF(A236&amp;""="","",ROUND(I236-J236,2))</f>
        <v/>
      </c>
      <c r="L236" s="18">
        <f>IF(A236&amp;""="","",COUNTIFS('الحضور'!$B$6:$B$2005,A236&amp;"",'الحضور'!$A$6:$A$2005,"&gt;="&amp;('الإعدادات'!$B$4-29),'الحضور'!$A$6:$A$2005,"&lt;="&amp;'الإعدادات'!$B$4))</f>
        <v/>
      </c>
      <c r="M236" s="19">
        <f>IF(A236&amp;""="","",IFERROR(SUMIFS('الحضور'!$A$6:$A$2005,'الحضور'!$B$6:$B$2005,A236&amp;"",'الحضور'!$D$6:$D$2005,1)/COUNTIFS('الحضور'!$B$6:$B$2005,A236&amp;"",'الحضور'!$D$6:$D$2005,1),""))</f>
        <v/>
      </c>
      <c r="N236" s="18">
        <f>IF(M236="","",'الإعدادات'!$B$4-M236)</f>
        <v/>
      </c>
      <c r="O236" s="6">
        <f>IF(OR(H236="ساري",H236="ينتهي قريبًا"),IF(M236="","لم يحضر",IF(N236&gt;='الإعدادات'!$B$6,"منقطع","نشط")),"")</f>
        <v/>
      </c>
      <c r="P236" s="21">
        <f>IF(OR(H236="منتهي",H236="ينتهي قريبًا"),G236,"")</f>
        <v/>
      </c>
      <c r="Q236" s="18">
        <f>IF(P236="","",COUNTIFS($P$6:$P$505,"&lt;"&amp;P236)+COUNTIFS($P$6:P236,P236))</f>
        <v/>
      </c>
    </row>
    <row r="237">
      <c r="A237" s="5" t="n"/>
      <c r="B237" s="5" t="n"/>
      <c r="C237" s="17" t="n"/>
      <c r="D237" s="13" t="n"/>
      <c r="E237" s="18">
        <f>IF(A237&amp;""="","",COUNTIFS('الاشتراكات'!$B$6:$B$1005,A237&amp;""))</f>
        <v/>
      </c>
      <c r="F237" s="19">
        <f>IF(A237&amp;""="","",IFERROR(SUMIFS('الاشتراكات'!$I$6:$I$1005,'الاشتراكات'!$B$6:$B$1005,A237&amp;"",'الاشتراكات'!$J$6:$J$1005,1)/COUNTIFS('الاشتراكات'!$B$6:$B$1005,A237&amp;"",'الاشتراكات'!$J$6:$J$1005,1),""))</f>
        <v/>
      </c>
      <c r="G237" s="18">
        <f>IF(F237="","",F237-'الإعدادات'!$B$4)</f>
        <v/>
      </c>
      <c r="H237" s="6">
        <f>IF(A237&amp;""="","",IF(F237="","بدون اشتراك",IF(G237&lt;0,"منتهي",IF(G237&lt;='الإعدادات'!$B$5,"ينتهي قريبًا","ساري"))))</f>
        <v/>
      </c>
      <c r="I237" s="20">
        <f>IF(A237&amp;""="","",SUMIFS('الاشتراكات'!$G$6:$G$1005,'الاشتراكات'!$B$6:$B$1005,A237&amp;""))</f>
        <v/>
      </c>
      <c r="J237" s="20">
        <f>IF(A237&amp;""="","",SUMIFS('الدفعات'!$C$6:$C$2005,'الدفعات'!$B$6:$B$2005,A237&amp;""))</f>
        <v/>
      </c>
      <c r="K237" s="20">
        <f>IF(A237&amp;""="","",ROUND(I237-J237,2))</f>
        <v/>
      </c>
      <c r="L237" s="18">
        <f>IF(A237&amp;""="","",COUNTIFS('الحضور'!$B$6:$B$2005,A237&amp;"",'الحضور'!$A$6:$A$2005,"&gt;="&amp;('الإعدادات'!$B$4-29),'الحضور'!$A$6:$A$2005,"&lt;="&amp;'الإعدادات'!$B$4))</f>
        <v/>
      </c>
      <c r="M237" s="19">
        <f>IF(A237&amp;""="","",IFERROR(SUMIFS('الحضور'!$A$6:$A$2005,'الحضور'!$B$6:$B$2005,A237&amp;"",'الحضور'!$D$6:$D$2005,1)/COUNTIFS('الحضور'!$B$6:$B$2005,A237&amp;"",'الحضور'!$D$6:$D$2005,1),""))</f>
        <v/>
      </c>
      <c r="N237" s="18">
        <f>IF(M237="","",'الإعدادات'!$B$4-M237)</f>
        <v/>
      </c>
      <c r="O237" s="6">
        <f>IF(OR(H237="ساري",H237="ينتهي قريبًا"),IF(M237="","لم يحضر",IF(N237&gt;='الإعدادات'!$B$6,"منقطع","نشط")),"")</f>
        <v/>
      </c>
      <c r="P237" s="21">
        <f>IF(OR(H237="منتهي",H237="ينتهي قريبًا"),G237,"")</f>
        <v/>
      </c>
      <c r="Q237" s="18">
        <f>IF(P237="","",COUNTIFS($P$6:$P$505,"&lt;"&amp;P237)+COUNTIFS($P$6:P237,P237))</f>
        <v/>
      </c>
    </row>
    <row r="238">
      <c r="A238" s="5" t="n"/>
      <c r="B238" s="5" t="n"/>
      <c r="C238" s="17" t="n"/>
      <c r="D238" s="13" t="n"/>
      <c r="E238" s="18">
        <f>IF(A238&amp;""="","",COUNTIFS('الاشتراكات'!$B$6:$B$1005,A238&amp;""))</f>
        <v/>
      </c>
      <c r="F238" s="19">
        <f>IF(A238&amp;""="","",IFERROR(SUMIFS('الاشتراكات'!$I$6:$I$1005,'الاشتراكات'!$B$6:$B$1005,A238&amp;"",'الاشتراكات'!$J$6:$J$1005,1)/COUNTIFS('الاشتراكات'!$B$6:$B$1005,A238&amp;"",'الاشتراكات'!$J$6:$J$1005,1),""))</f>
        <v/>
      </c>
      <c r="G238" s="18">
        <f>IF(F238="","",F238-'الإعدادات'!$B$4)</f>
        <v/>
      </c>
      <c r="H238" s="6">
        <f>IF(A238&amp;""="","",IF(F238="","بدون اشتراك",IF(G238&lt;0,"منتهي",IF(G238&lt;='الإعدادات'!$B$5,"ينتهي قريبًا","ساري"))))</f>
        <v/>
      </c>
      <c r="I238" s="20">
        <f>IF(A238&amp;""="","",SUMIFS('الاشتراكات'!$G$6:$G$1005,'الاشتراكات'!$B$6:$B$1005,A238&amp;""))</f>
        <v/>
      </c>
      <c r="J238" s="20">
        <f>IF(A238&amp;""="","",SUMIFS('الدفعات'!$C$6:$C$2005,'الدفعات'!$B$6:$B$2005,A238&amp;""))</f>
        <v/>
      </c>
      <c r="K238" s="20">
        <f>IF(A238&amp;""="","",ROUND(I238-J238,2))</f>
        <v/>
      </c>
      <c r="L238" s="18">
        <f>IF(A238&amp;""="","",COUNTIFS('الحضور'!$B$6:$B$2005,A238&amp;"",'الحضور'!$A$6:$A$2005,"&gt;="&amp;('الإعدادات'!$B$4-29),'الحضور'!$A$6:$A$2005,"&lt;="&amp;'الإعدادات'!$B$4))</f>
        <v/>
      </c>
      <c r="M238" s="19">
        <f>IF(A238&amp;""="","",IFERROR(SUMIFS('الحضور'!$A$6:$A$2005,'الحضور'!$B$6:$B$2005,A238&amp;"",'الحضور'!$D$6:$D$2005,1)/COUNTIFS('الحضور'!$B$6:$B$2005,A238&amp;"",'الحضور'!$D$6:$D$2005,1),""))</f>
        <v/>
      </c>
      <c r="N238" s="18">
        <f>IF(M238="","",'الإعدادات'!$B$4-M238)</f>
        <v/>
      </c>
      <c r="O238" s="6">
        <f>IF(OR(H238="ساري",H238="ينتهي قريبًا"),IF(M238="","لم يحضر",IF(N238&gt;='الإعدادات'!$B$6,"منقطع","نشط")),"")</f>
        <v/>
      </c>
      <c r="P238" s="21">
        <f>IF(OR(H238="منتهي",H238="ينتهي قريبًا"),G238,"")</f>
        <v/>
      </c>
      <c r="Q238" s="18">
        <f>IF(P238="","",COUNTIFS($P$6:$P$505,"&lt;"&amp;P238)+COUNTIFS($P$6:P238,P238))</f>
        <v/>
      </c>
    </row>
    <row r="239">
      <c r="A239" s="5" t="n"/>
      <c r="B239" s="5" t="n"/>
      <c r="C239" s="17" t="n"/>
      <c r="D239" s="13" t="n"/>
      <c r="E239" s="18">
        <f>IF(A239&amp;""="","",COUNTIFS('الاشتراكات'!$B$6:$B$1005,A239&amp;""))</f>
        <v/>
      </c>
      <c r="F239" s="19">
        <f>IF(A239&amp;""="","",IFERROR(SUMIFS('الاشتراكات'!$I$6:$I$1005,'الاشتراكات'!$B$6:$B$1005,A239&amp;"",'الاشتراكات'!$J$6:$J$1005,1)/COUNTIFS('الاشتراكات'!$B$6:$B$1005,A239&amp;"",'الاشتراكات'!$J$6:$J$1005,1),""))</f>
        <v/>
      </c>
      <c r="G239" s="18">
        <f>IF(F239="","",F239-'الإعدادات'!$B$4)</f>
        <v/>
      </c>
      <c r="H239" s="6">
        <f>IF(A239&amp;""="","",IF(F239="","بدون اشتراك",IF(G239&lt;0,"منتهي",IF(G239&lt;='الإعدادات'!$B$5,"ينتهي قريبًا","ساري"))))</f>
        <v/>
      </c>
      <c r="I239" s="20">
        <f>IF(A239&amp;""="","",SUMIFS('الاشتراكات'!$G$6:$G$1005,'الاشتراكات'!$B$6:$B$1005,A239&amp;""))</f>
        <v/>
      </c>
      <c r="J239" s="20">
        <f>IF(A239&amp;""="","",SUMIFS('الدفعات'!$C$6:$C$2005,'الدفعات'!$B$6:$B$2005,A239&amp;""))</f>
        <v/>
      </c>
      <c r="K239" s="20">
        <f>IF(A239&amp;""="","",ROUND(I239-J239,2))</f>
        <v/>
      </c>
      <c r="L239" s="18">
        <f>IF(A239&amp;""="","",COUNTIFS('الحضور'!$B$6:$B$2005,A239&amp;"",'الحضور'!$A$6:$A$2005,"&gt;="&amp;('الإعدادات'!$B$4-29),'الحضور'!$A$6:$A$2005,"&lt;="&amp;'الإعدادات'!$B$4))</f>
        <v/>
      </c>
      <c r="M239" s="19">
        <f>IF(A239&amp;""="","",IFERROR(SUMIFS('الحضور'!$A$6:$A$2005,'الحضور'!$B$6:$B$2005,A239&amp;"",'الحضور'!$D$6:$D$2005,1)/COUNTIFS('الحضور'!$B$6:$B$2005,A239&amp;"",'الحضور'!$D$6:$D$2005,1),""))</f>
        <v/>
      </c>
      <c r="N239" s="18">
        <f>IF(M239="","",'الإعدادات'!$B$4-M239)</f>
        <v/>
      </c>
      <c r="O239" s="6">
        <f>IF(OR(H239="ساري",H239="ينتهي قريبًا"),IF(M239="","لم يحضر",IF(N239&gt;='الإعدادات'!$B$6,"منقطع","نشط")),"")</f>
        <v/>
      </c>
      <c r="P239" s="21">
        <f>IF(OR(H239="منتهي",H239="ينتهي قريبًا"),G239,"")</f>
        <v/>
      </c>
      <c r="Q239" s="18">
        <f>IF(P239="","",COUNTIFS($P$6:$P$505,"&lt;"&amp;P239)+COUNTIFS($P$6:P239,P239))</f>
        <v/>
      </c>
    </row>
    <row r="240">
      <c r="A240" s="5" t="n"/>
      <c r="B240" s="5" t="n"/>
      <c r="C240" s="17" t="n"/>
      <c r="D240" s="13" t="n"/>
      <c r="E240" s="18">
        <f>IF(A240&amp;""="","",COUNTIFS('الاشتراكات'!$B$6:$B$1005,A240&amp;""))</f>
        <v/>
      </c>
      <c r="F240" s="19">
        <f>IF(A240&amp;""="","",IFERROR(SUMIFS('الاشتراكات'!$I$6:$I$1005,'الاشتراكات'!$B$6:$B$1005,A240&amp;"",'الاشتراكات'!$J$6:$J$1005,1)/COUNTIFS('الاشتراكات'!$B$6:$B$1005,A240&amp;"",'الاشتراكات'!$J$6:$J$1005,1),""))</f>
        <v/>
      </c>
      <c r="G240" s="18">
        <f>IF(F240="","",F240-'الإعدادات'!$B$4)</f>
        <v/>
      </c>
      <c r="H240" s="6">
        <f>IF(A240&amp;""="","",IF(F240="","بدون اشتراك",IF(G240&lt;0,"منتهي",IF(G240&lt;='الإعدادات'!$B$5,"ينتهي قريبًا","ساري"))))</f>
        <v/>
      </c>
      <c r="I240" s="20">
        <f>IF(A240&amp;""="","",SUMIFS('الاشتراكات'!$G$6:$G$1005,'الاشتراكات'!$B$6:$B$1005,A240&amp;""))</f>
        <v/>
      </c>
      <c r="J240" s="20">
        <f>IF(A240&amp;""="","",SUMIFS('الدفعات'!$C$6:$C$2005,'الدفعات'!$B$6:$B$2005,A240&amp;""))</f>
        <v/>
      </c>
      <c r="K240" s="20">
        <f>IF(A240&amp;""="","",ROUND(I240-J240,2))</f>
        <v/>
      </c>
      <c r="L240" s="18">
        <f>IF(A240&amp;""="","",COUNTIFS('الحضور'!$B$6:$B$2005,A240&amp;"",'الحضور'!$A$6:$A$2005,"&gt;="&amp;('الإعدادات'!$B$4-29),'الحضور'!$A$6:$A$2005,"&lt;="&amp;'الإعدادات'!$B$4))</f>
        <v/>
      </c>
      <c r="M240" s="19">
        <f>IF(A240&amp;""="","",IFERROR(SUMIFS('الحضور'!$A$6:$A$2005,'الحضور'!$B$6:$B$2005,A240&amp;"",'الحضور'!$D$6:$D$2005,1)/COUNTIFS('الحضور'!$B$6:$B$2005,A240&amp;"",'الحضور'!$D$6:$D$2005,1),""))</f>
        <v/>
      </c>
      <c r="N240" s="18">
        <f>IF(M240="","",'الإعدادات'!$B$4-M240)</f>
        <v/>
      </c>
      <c r="O240" s="6">
        <f>IF(OR(H240="ساري",H240="ينتهي قريبًا"),IF(M240="","لم يحضر",IF(N240&gt;='الإعدادات'!$B$6,"منقطع","نشط")),"")</f>
        <v/>
      </c>
      <c r="P240" s="21">
        <f>IF(OR(H240="منتهي",H240="ينتهي قريبًا"),G240,"")</f>
        <v/>
      </c>
      <c r="Q240" s="18">
        <f>IF(P240="","",COUNTIFS($P$6:$P$505,"&lt;"&amp;P240)+COUNTIFS($P$6:P240,P240))</f>
        <v/>
      </c>
    </row>
    <row r="241">
      <c r="A241" s="5" t="n"/>
      <c r="B241" s="5" t="n"/>
      <c r="C241" s="17" t="n"/>
      <c r="D241" s="13" t="n"/>
      <c r="E241" s="18">
        <f>IF(A241&amp;""="","",COUNTIFS('الاشتراكات'!$B$6:$B$1005,A241&amp;""))</f>
        <v/>
      </c>
      <c r="F241" s="19">
        <f>IF(A241&amp;""="","",IFERROR(SUMIFS('الاشتراكات'!$I$6:$I$1005,'الاشتراكات'!$B$6:$B$1005,A241&amp;"",'الاشتراكات'!$J$6:$J$1005,1)/COUNTIFS('الاشتراكات'!$B$6:$B$1005,A241&amp;"",'الاشتراكات'!$J$6:$J$1005,1),""))</f>
        <v/>
      </c>
      <c r="G241" s="18">
        <f>IF(F241="","",F241-'الإعدادات'!$B$4)</f>
        <v/>
      </c>
      <c r="H241" s="6">
        <f>IF(A241&amp;""="","",IF(F241="","بدون اشتراك",IF(G241&lt;0,"منتهي",IF(G241&lt;='الإعدادات'!$B$5,"ينتهي قريبًا","ساري"))))</f>
        <v/>
      </c>
      <c r="I241" s="20">
        <f>IF(A241&amp;""="","",SUMIFS('الاشتراكات'!$G$6:$G$1005,'الاشتراكات'!$B$6:$B$1005,A241&amp;""))</f>
        <v/>
      </c>
      <c r="J241" s="20">
        <f>IF(A241&amp;""="","",SUMIFS('الدفعات'!$C$6:$C$2005,'الدفعات'!$B$6:$B$2005,A241&amp;""))</f>
        <v/>
      </c>
      <c r="K241" s="20">
        <f>IF(A241&amp;""="","",ROUND(I241-J241,2))</f>
        <v/>
      </c>
      <c r="L241" s="18">
        <f>IF(A241&amp;""="","",COUNTIFS('الحضور'!$B$6:$B$2005,A241&amp;"",'الحضور'!$A$6:$A$2005,"&gt;="&amp;('الإعدادات'!$B$4-29),'الحضور'!$A$6:$A$2005,"&lt;="&amp;'الإعدادات'!$B$4))</f>
        <v/>
      </c>
      <c r="M241" s="19">
        <f>IF(A241&amp;""="","",IFERROR(SUMIFS('الحضور'!$A$6:$A$2005,'الحضور'!$B$6:$B$2005,A241&amp;"",'الحضور'!$D$6:$D$2005,1)/COUNTIFS('الحضور'!$B$6:$B$2005,A241&amp;"",'الحضور'!$D$6:$D$2005,1),""))</f>
        <v/>
      </c>
      <c r="N241" s="18">
        <f>IF(M241="","",'الإعدادات'!$B$4-M241)</f>
        <v/>
      </c>
      <c r="O241" s="6">
        <f>IF(OR(H241="ساري",H241="ينتهي قريبًا"),IF(M241="","لم يحضر",IF(N241&gt;='الإعدادات'!$B$6,"منقطع","نشط")),"")</f>
        <v/>
      </c>
      <c r="P241" s="21">
        <f>IF(OR(H241="منتهي",H241="ينتهي قريبًا"),G241,"")</f>
        <v/>
      </c>
      <c r="Q241" s="18">
        <f>IF(P241="","",COUNTIFS($P$6:$P$505,"&lt;"&amp;P241)+COUNTIFS($P$6:P241,P241))</f>
        <v/>
      </c>
    </row>
    <row r="242">
      <c r="A242" s="5" t="n"/>
      <c r="B242" s="5" t="n"/>
      <c r="C242" s="17" t="n"/>
      <c r="D242" s="13" t="n"/>
      <c r="E242" s="18">
        <f>IF(A242&amp;""="","",COUNTIFS('الاشتراكات'!$B$6:$B$1005,A242&amp;""))</f>
        <v/>
      </c>
      <c r="F242" s="19">
        <f>IF(A242&amp;""="","",IFERROR(SUMIFS('الاشتراكات'!$I$6:$I$1005,'الاشتراكات'!$B$6:$B$1005,A242&amp;"",'الاشتراكات'!$J$6:$J$1005,1)/COUNTIFS('الاشتراكات'!$B$6:$B$1005,A242&amp;"",'الاشتراكات'!$J$6:$J$1005,1),""))</f>
        <v/>
      </c>
      <c r="G242" s="18">
        <f>IF(F242="","",F242-'الإعدادات'!$B$4)</f>
        <v/>
      </c>
      <c r="H242" s="6">
        <f>IF(A242&amp;""="","",IF(F242="","بدون اشتراك",IF(G242&lt;0,"منتهي",IF(G242&lt;='الإعدادات'!$B$5,"ينتهي قريبًا","ساري"))))</f>
        <v/>
      </c>
      <c r="I242" s="20">
        <f>IF(A242&amp;""="","",SUMIFS('الاشتراكات'!$G$6:$G$1005,'الاشتراكات'!$B$6:$B$1005,A242&amp;""))</f>
        <v/>
      </c>
      <c r="J242" s="20">
        <f>IF(A242&amp;""="","",SUMIFS('الدفعات'!$C$6:$C$2005,'الدفعات'!$B$6:$B$2005,A242&amp;""))</f>
        <v/>
      </c>
      <c r="K242" s="20">
        <f>IF(A242&amp;""="","",ROUND(I242-J242,2))</f>
        <v/>
      </c>
      <c r="L242" s="18">
        <f>IF(A242&amp;""="","",COUNTIFS('الحضور'!$B$6:$B$2005,A242&amp;"",'الحضور'!$A$6:$A$2005,"&gt;="&amp;('الإعدادات'!$B$4-29),'الحضور'!$A$6:$A$2005,"&lt;="&amp;'الإعدادات'!$B$4))</f>
        <v/>
      </c>
      <c r="M242" s="19">
        <f>IF(A242&amp;""="","",IFERROR(SUMIFS('الحضور'!$A$6:$A$2005,'الحضور'!$B$6:$B$2005,A242&amp;"",'الحضور'!$D$6:$D$2005,1)/COUNTIFS('الحضور'!$B$6:$B$2005,A242&amp;"",'الحضور'!$D$6:$D$2005,1),""))</f>
        <v/>
      </c>
      <c r="N242" s="18">
        <f>IF(M242="","",'الإعدادات'!$B$4-M242)</f>
        <v/>
      </c>
      <c r="O242" s="6">
        <f>IF(OR(H242="ساري",H242="ينتهي قريبًا"),IF(M242="","لم يحضر",IF(N242&gt;='الإعدادات'!$B$6,"منقطع","نشط")),"")</f>
        <v/>
      </c>
      <c r="P242" s="21">
        <f>IF(OR(H242="منتهي",H242="ينتهي قريبًا"),G242,"")</f>
        <v/>
      </c>
      <c r="Q242" s="18">
        <f>IF(P242="","",COUNTIFS($P$6:$P$505,"&lt;"&amp;P242)+COUNTIFS($P$6:P242,P242))</f>
        <v/>
      </c>
    </row>
    <row r="243">
      <c r="A243" s="5" t="n"/>
      <c r="B243" s="5" t="n"/>
      <c r="C243" s="17" t="n"/>
      <c r="D243" s="13" t="n"/>
      <c r="E243" s="18">
        <f>IF(A243&amp;""="","",COUNTIFS('الاشتراكات'!$B$6:$B$1005,A243&amp;""))</f>
        <v/>
      </c>
      <c r="F243" s="19">
        <f>IF(A243&amp;""="","",IFERROR(SUMIFS('الاشتراكات'!$I$6:$I$1005,'الاشتراكات'!$B$6:$B$1005,A243&amp;"",'الاشتراكات'!$J$6:$J$1005,1)/COUNTIFS('الاشتراكات'!$B$6:$B$1005,A243&amp;"",'الاشتراكات'!$J$6:$J$1005,1),""))</f>
        <v/>
      </c>
      <c r="G243" s="18">
        <f>IF(F243="","",F243-'الإعدادات'!$B$4)</f>
        <v/>
      </c>
      <c r="H243" s="6">
        <f>IF(A243&amp;""="","",IF(F243="","بدون اشتراك",IF(G243&lt;0,"منتهي",IF(G243&lt;='الإعدادات'!$B$5,"ينتهي قريبًا","ساري"))))</f>
        <v/>
      </c>
      <c r="I243" s="20">
        <f>IF(A243&amp;""="","",SUMIFS('الاشتراكات'!$G$6:$G$1005,'الاشتراكات'!$B$6:$B$1005,A243&amp;""))</f>
        <v/>
      </c>
      <c r="J243" s="20">
        <f>IF(A243&amp;""="","",SUMIFS('الدفعات'!$C$6:$C$2005,'الدفعات'!$B$6:$B$2005,A243&amp;""))</f>
        <v/>
      </c>
      <c r="K243" s="20">
        <f>IF(A243&amp;""="","",ROUND(I243-J243,2))</f>
        <v/>
      </c>
      <c r="L243" s="18">
        <f>IF(A243&amp;""="","",COUNTIFS('الحضور'!$B$6:$B$2005,A243&amp;"",'الحضور'!$A$6:$A$2005,"&gt;="&amp;('الإعدادات'!$B$4-29),'الحضور'!$A$6:$A$2005,"&lt;="&amp;'الإعدادات'!$B$4))</f>
        <v/>
      </c>
      <c r="M243" s="19">
        <f>IF(A243&amp;""="","",IFERROR(SUMIFS('الحضور'!$A$6:$A$2005,'الحضور'!$B$6:$B$2005,A243&amp;"",'الحضور'!$D$6:$D$2005,1)/COUNTIFS('الحضور'!$B$6:$B$2005,A243&amp;"",'الحضور'!$D$6:$D$2005,1),""))</f>
        <v/>
      </c>
      <c r="N243" s="18">
        <f>IF(M243="","",'الإعدادات'!$B$4-M243)</f>
        <v/>
      </c>
      <c r="O243" s="6">
        <f>IF(OR(H243="ساري",H243="ينتهي قريبًا"),IF(M243="","لم يحضر",IF(N243&gt;='الإعدادات'!$B$6,"منقطع","نشط")),"")</f>
        <v/>
      </c>
      <c r="P243" s="21">
        <f>IF(OR(H243="منتهي",H243="ينتهي قريبًا"),G243,"")</f>
        <v/>
      </c>
      <c r="Q243" s="18">
        <f>IF(P243="","",COUNTIFS($P$6:$P$505,"&lt;"&amp;P243)+COUNTIFS($P$6:P243,P243))</f>
        <v/>
      </c>
    </row>
    <row r="244">
      <c r="A244" s="5" t="n"/>
      <c r="B244" s="5" t="n"/>
      <c r="C244" s="17" t="n"/>
      <c r="D244" s="13" t="n"/>
      <c r="E244" s="18">
        <f>IF(A244&amp;""="","",COUNTIFS('الاشتراكات'!$B$6:$B$1005,A244&amp;""))</f>
        <v/>
      </c>
      <c r="F244" s="19">
        <f>IF(A244&amp;""="","",IFERROR(SUMIFS('الاشتراكات'!$I$6:$I$1005,'الاشتراكات'!$B$6:$B$1005,A244&amp;"",'الاشتراكات'!$J$6:$J$1005,1)/COUNTIFS('الاشتراكات'!$B$6:$B$1005,A244&amp;"",'الاشتراكات'!$J$6:$J$1005,1),""))</f>
        <v/>
      </c>
      <c r="G244" s="18">
        <f>IF(F244="","",F244-'الإعدادات'!$B$4)</f>
        <v/>
      </c>
      <c r="H244" s="6">
        <f>IF(A244&amp;""="","",IF(F244="","بدون اشتراك",IF(G244&lt;0,"منتهي",IF(G244&lt;='الإعدادات'!$B$5,"ينتهي قريبًا","ساري"))))</f>
        <v/>
      </c>
      <c r="I244" s="20">
        <f>IF(A244&amp;""="","",SUMIFS('الاشتراكات'!$G$6:$G$1005,'الاشتراكات'!$B$6:$B$1005,A244&amp;""))</f>
        <v/>
      </c>
      <c r="J244" s="20">
        <f>IF(A244&amp;""="","",SUMIFS('الدفعات'!$C$6:$C$2005,'الدفعات'!$B$6:$B$2005,A244&amp;""))</f>
        <v/>
      </c>
      <c r="K244" s="20">
        <f>IF(A244&amp;""="","",ROUND(I244-J244,2))</f>
        <v/>
      </c>
      <c r="L244" s="18">
        <f>IF(A244&amp;""="","",COUNTIFS('الحضور'!$B$6:$B$2005,A244&amp;"",'الحضور'!$A$6:$A$2005,"&gt;="&amp;('الإعدادات'!$B$4-29),'الحضور'!$A$6:$A$2005,"&lt;="&amp;'الإعدادات'!$B$4))</f>
        <v/>
      </c>
      <c r="M244" s="19">
        <f>IF(A244&amp;""="","",IFERROR(SUMIFS('الحضور'!$A$6:$A$2005,'الحضور'!$B$6:$B$2005,A244&amp;"",'الحضور'!$D$6:$D$2005,1)/COUNTIFS('الحضور'!$B$6:$B$2005,A244&amp;"",'الحضور'!$D$6:$D$2005,1),""))</f>
        <v/>
      </c>
      <c r="N244" s="18">
        <f>IF(M244="","",'الإعدادات'!$B$4-M244)</f>
        <v/>
      </c>
      <c r="O244" s="6">
        <f>IF(OR(H244="ساري",H244="ينتهي قريبًا"),IF(M244="","لم يحضر",IF(N244&gt;='الإعدادات'!$B$6,"منقطع","نشط")),"")</f>
        <v/>
      </c>
      <c r="P244" s="21">
        <f>IF(OR(H244="منتهي",H244="ينتهي قريبًا"),G244,"")</f>
        <v/>
      </c>
      <c r="Q244" s="18">
        <f>IF(P244="","",COUNTIFS($P$6:$P$505,"&lt;"&amp;P244)+COUNTIFS($P$6:P244,P244))</f>
        <v/>
      </c>
    </row>
    <row r="245">
      <c r="A245" s="5" t="n"/>
      <c r="B245" s="5" t="n"/>
      <c r="C245" s="17" t="n"/>
      <c r="D245" s="13" t="n"/>
      <c r="E245" s="18">
        <f>IF(A245&amp;""="","",COUNTIFS('الاشتراكات'!$B$6:$B$1005,A245&amp;""))</f>
        <v/>
      </c>
      <c r="F245" s="19">
        <f>IF(A245&amp;""="","",IFERROR(SUMIFS('الاشتراكات'!$I$6:$I$1005,'الاشتراكات'!$B$6:$B$1005,A245&amp;"",'الاشتراكات'!$J$6:$J$1005,1)/COUNTIFS('الاشتراكات'!$B$6:$B$1005,A245&amp;"",'الاشتراكات'!$J$6:$J$1005,1),""))</f>
        <v/>
      </c>
      <c r="G245" s="18">
        <f>IF(F245="","",F245-'الإعدادات'!$B$4)</f>
        <v/>
      </c>
      <c r="H245" s="6">
        <f>IF(A245&amp;""="","",IF(F245="","بدون اشتراك",IF(G245&lt;0,"منتهي",IF(G245&lt;='الإعدادات'!$B$5,"ينتهي قريبًا","ساري"))))</f>
        <v/>
      </c>
      <c r="I245" s="20">
        <f>IF(A245&amp;""="","",SUMIFS('الاشتراكات'!$G$6:$G$1005,'الاشتراكات'!$B$6:$B$1005,A245&amp;""))</f>
        <v/>
      </c>
      <c r="J245" s="20">
        <f>IF(A245&amp;""="","",SUMIFS('الدفعات'!$C$6:$C$2005,'الدفعات'!$B$6:$B$2005,A245&amp;""))</f>
        <v/>
      </c>
      <c r="K245" s="20">
        <f>IF(A245&amp;""="","",ROUND(I245-J245,2))</f>
        <v/>
      </c>
      <c r="L245" s="18">
        <f>IF(A245&amp;""="","",COUNTIFS('الحضور'!$B$6:$B$2005,A245&amp;"",'الحضور'!$A$6:$A$2005,"&gt;="&amp;('الإعدادات'!$B$4-29),'الحضور'!$A$6:$A$2005,"&lt;="&amp;'الإعدادات'!$B$4))</f>
        <v/>
      </c>
      <c r="M245" s="19">
        <f>IF(A245&amp;""="","",IFERROR(SUMIFS('الحضور'!$A$6:$A$2005,'الحضور'!$B$6:$B$2005,A245&amp;"",'الحضور'!$D$6:$D$2005,1)/COUNTIFS('الحضور'!$B$6:$B$2005,A245&amp;"",'الحضور'!$D$6:$D$2005,1),""))</f>
        <v/>
      </c>
      <c r="N245" s="18">
        <f>IF(M245="","",'الإعدادات'!$B$4-M245)</f>
        <v/>
      </c>
      <c r="O245" s="6">
        <f>IF(OR(H245="ساري",H245="ينتهي قريبًا"),IF(M245="","لم يحضر",IF(N245&gt;='الإعدادات'!$B$6,"منقطع","نشط")),"")</f>
        <v/>
      </c>
      <c r="P245" s="21">
        <f>IF(OR(H245="منتهي",H245="ينتهي قريبًا"),G245,"")</f>
        <v/>
      </c>
      <c r="Q245" s="18">
        <f>IF(P245="","",COUNTIFS($P$6:$P$505,"&lt;"&amp;P245)+COUNTIFS($P$6:P245,P245))</f>
        <v/>
      </c>
    </row>
    <row r="246">
      <c r="A246" s="5" t="n"/>
      <c r="B246" s="5" t="n"/>
      <c r="C246" s="17" t="n"/>
      <c r="D246" s="13" t="n"/>
      <c r="E246" s="18">
        <f>IF(A246&amp;""="","",COUNTIFS('الاشتراكات'!$B$6:$B$1005,A246&amp;""))</f>
        <v/>
      </c>
      <c r="F246" s="19">
        <f>IF(A246&amp;""="","",IFERROR(SUMIFS('الاشتراكات'!$I$6:$I$1005,'الاشتراكات'!$B$6:$B$1005,A246&amp;"",'الاشتراكات'!$J$6:$J$1005,1)/COUNTIFS('الاشتراكات'!$B$6:$B$1005,A246&amp;"",'الاشتراكات'!$J$6:$J$1005,1),""))</f>
        <v/>
      </c>
      <c r="G246" s="18">
        <f>IF(F246="","",F246-'الإعدادات'!$B$4)</f>
        <v/>
      </c>
      <c r="H246" s="6">
        <f>IF(A246&amp;""="","",IF(F246="","بدون اشتراك",IF(G246&lt;0,"منتهي",IF(G246&lt;='الإعدادات'!$B$5,"ينتهي قريبًا","ساري"))))</f>
        <v/>
      </c>
      <c r="I246" s="20">
        <f>IF(A246&amp;""="","",SUMIFS('الاشتراكات'!$G$6:$G$1005,'الاشتراكات'!$B$6:$B$1005,A246&amp;""))</f>
        <v/>
      </c>
      <c r="J246" s="20">
        <f>IF(A246&amp;""="","",SUMIFS('الدفعات'!$C$6:$C$2005,'الدفعات'!$B$6:$B$2005,A246&amp;""))</f>
        <v/>
      </c>
      <c r="K246" s="20">
        <f>IF(A246&amp;""="","",ROUND(I246-J246,2))</f>
        <v/>
      </c>
      <c r="L246" s="18">
        <f>IF(A246&amp;""="","",COUNTIFS('الحضور'!$B$6:$B$2005,A246&amp;"",'الحضور'!$A$6:$A$2005,"&gt;="&amp;('الإعدادات'!$B$4-29),'الحضور'!$A$6:$A$2005,"&lt;="&amp;'الإعدادات'!$B$4))</f>
        <v/>
      </c>
      <c r="M246" s="19">
        <f>IF(A246&amp;""="","",IFERROR(SUMIFS('الحضور'!$A$6:$A$2005,'الحضور'!$B$6:$B$2005,A246&amp;"",'الحضور'!$D$6:$D$2005,1)/COUNTIFS('الحضور'!$B$6:$B$2005,A246&amp;"",'الحضور'!$D$6:$D$2005,1),""))</f>
        <v/>
      </c>
      <c r="N246" s="18">
        <f>IF(M246="","",'الإعدادات'!$B$4-M246)</f>
        <v/>
      </c>
      <c r="O246" s="6">
        <f>IF(OR(H246="ساري",H246="ينتهي قريبًا"),IF(M246="","لم يحضر",IF(N246&gt;='الإعدادات'!$B$6,"منقطع","نشط")),"")</f>
        <v/>
      </c>
      <c r="P246" s="21">
        <f>IF(OR(H246="منتهي",H246="ينتهي قريبًا"),G246,"")</f>
        <v/>
      </c>
      <c r="Q246" s="18">
        <f>IF(P246="","",COUNTIFS($P$6:$P$505,"&lt;"&amp;P246)+COUNTIFS($P$6:P246,P246))</f>
        <v/>
      </c>
    </row>
    <row r="247">
      <c r="A247" s="5" t="n"/>
      <c r="B247" s="5" t="n"/>
      <c r="C247" s="17" t="n"/>
      <c r="D247" s="13" t="n"/>
      <c r="E247" s="18">
        <f>IF(A247&amp;""="","",COUNTIFS('الاشتراكات'!$B$6:$B$1005,A247&amp;""))</f>
        <v/>
      </c>
      <c r="F247" s="19">
        <f>IF(A247&amp;""="","",IFERROR(SUMIFS('الاشتراكات'!$I$6:$I$1005,'الاشتراكات'!$B$6:$B$1005,A247&amp;"",'الاشتراكات'!$J$6:$J$1005,1)/COUNTIFS('الاشتراكات'!$B$6:$B$1005,A247&amp;"",'الاشتراكات'!$J$6:$J$1005,1),""))</f>
        <v/>
      </c>
      <c r="G247" s="18">
        <f>IF(F247="","",F247-'الإعدادات'!$B$4)</f>
        <v/>
      </c>
      <c r="H247" s="6">
        <f>IF(A247&amp;""="","",IF(F247="","بدون اشتراك",IF(G247&lt;0,"منتهي",IF(G247&lt;='الإعدادات'!$B$5,"ينتهي قريبًا","ساري"))))</f>
        <v/>
      </c>
      <c r="I247" s="20">
        <f>IF(A247&amp;""="","",SUMIFS('الاشتراكات'!$G$6:$G$1005,'الاشتراكات'!$B$6:$B$1005,A247&amp;""))</f>
        <v/>
      </c>
      <c r="J247" s="20">
        <f>IF(A247&amp;""="","",SUMIFS('الدفعات'!$C$6:$C$2005,'الدفعات'!$B$6:$B$2005,A247&amp;""))</f>
        <v/>
      </c>
      <c r="K247" s="20">
        <f>IF(A247&amp;""="","",ROUND(I247-J247,2))</f>
        <v/>
      </c>
      <c r="L247" s="18">
        <f>IF(A247&amp;""="","",COUNTIFS('الحضور'!$B$6:$B$2005,A247&amp;"",'الحضور'!$A$6:$A$2005,"&gt;="&amp;('الإعدادات'!$B$4-29),'الحضور'!$A$6:$A$2005,"&lt;="&amp;'الإعدادات'!$B$4))</f>
        <v/>
      </c>
      <c r="M247" s="19">
        <f>IF(A247&amp;""="","",IFERROR(SUMIFS('الحضور'!$A$6:$A$2005,'الحضور'!$B$6:$B$2005,A247&amp;"",'الحضور'!$D$6:$D$2005,1)/COUNTIFS('الحضور'!$B$6:$B$2005,A247&amp;"",'الحضور'!$D$6:$D$2005,1),""))</f>
        <v/>
      </c>
      <c r="N247" s="18">
        <f>IF(M247="","",'الإعدادات'!$B$4-M247)</f>
        <v/>
      </c>
      <c r="O247" s="6">
        <f>IF(OR(H247="ساري",H247="ينتهي قريبًا"),IF(M247="","لم يحضر",IF(N247&gt;='الإعدادات'!$B$6,"منقطع","نشط")),"")</f>
        <v/>
      </c>
      <c r="P247" s="21">
        <f>IF(OR(H247="منتهي",H247="ينتهي قريبًا"),G247,"")</f>
        <v/>
      </c>
      <c r="Q247" s="18">
        <f>IF(P247="","",COUNTIFS($P$6:$P$505,"&lt;"&amp;P247)+COUNTIFS($P$6:P247,P247))</f>
        <v/>
      </c>
    </row>
    <row r="248">
      <c r="A248" s="5" t="n"/>
      <c r="B248" s="5" t="n"/>
      <c r="C248" s="17" t="n"/>
      <c r="D248" s="13" t="n"/>
      <c r="E248" s="18">
        <f>IF(A248&amp;""="","",COUNTIFS('الاشتراكات'!$B$6:$B$1005,A248&amp;""))</f>
        <v/>
      </c>
      <c r="F248" s="19">
        <f>IF(A248&amp;""="","",IFERROR(SUMIFS('الاشتراكات'!$I$6:$I$1005,'الاشتراكات'!$B$6:$B$1005,A248&amp;"",'الاشتراكات'!$J$6:$J$1005,1)/COUNTIFS('الاشتراكات'!$B$6:$B$1005,A248&amp;"",'الاشتراكات'!$J$6:$J$1005,1),""))</f>
        <v/>
      </c>
      <c r="G248" s="18">
        <f>IF(F248="","",F248-'الإعدادات'!$B$4)</f>
        <v/>
      </c>
      <c r="H248" s="6">
        <f>IF(A248&amp;""="","",IF(F248="","بدون اشتراك",IF(G248&lt;0,"منتهي",IF(G248&lt;='الإعدادات'!$B$5,"ينتهي قريبًا","ساري"))))</f>
        <v/>
      </c>
      <c r="I248" s="20">
        <f>IF(A248&amp;""="","",SUMIFS('الاشتراكات'!$G$6:$G$1005,'الاشتراكات'!$B$6:$B$1005,A248&amp;""))</f>
        <v/>
      </c>
      <c r="J248" s="20">
        <f>IF(A248&amp;""="","",SUMIFS('الدفعات'!$C$6:$C$2005,'الدفعات'!$B$6:$B$2005,A248&amp;""))</f>
        <v/>
      </c>
      <c r="K248" s="20">
        <f>IF(A248&amp;""="","",ROUND(I248-J248,2))</f>
        <v/>
      </c>
      <c r="L248" s="18">
        <f>IF(A248&amp;""="","",COUNTIFS('الحضور'!$B$6:$B$2005,A248&amp;"",'الحضور'!$A$6:$A$2005,"&gt;="&amp;('الإعدادات'!$B$4-29),'الحضور'!$A$6:$A$2005,"&lt;="&amp;'الإعدادات'!$B$4))</f>
        <v/>
      </c>
      <c r="M248" s="19">
        <f>IF(A248&amp;""="","",IFERROR(SUMIFS('الحضور'!$A$6:$A$2005,'الحضور'!$B$6:$B$2005,A248&amp;"",'الحضور'!$D$6:$D$2005,1)/COUNTIFS('الحضور'!$B$6:$B$2005,A248&amp;"",'الحضور'!$D$6:$D$2005,1),""))</f>
        <v/>
      </c>
      <c r="N248" s="18">
        <f>IF(M248="","",'الإعدادات'!$B$4-M248)</f>
        <v/>
      </c>
      <c r="O248" s="6">
        <f>IF(OR(H248="ساري",H248="ينتهي قريبًا"),IF(M248="","لم يحضر",IF(N248&gt;='الإعدادات'!$B$6,"منقطع","نشط")),"")</f>
        <v/>
      </c>
      <c r="P248" s="21">
        <f>IF(OR(H248="منتهي",H248="ينتهي قريبًا"),G248,"")</f>
        <v/>
      </c>
      <c r="Q248" s="18">
        <f>IF(P248="","",COUNTIFS($P$6:$P$505,"&lt;"&amp;P248)+COUNTIFS($P$6:P248,P248))</f>
        <v/>
      </c>
    </row>
    <row r="249">
      <c r="A249" s="5" t="n"/>
      <c r="B249" s="5" t="n"/>
      <c r="C249" s="17" t="n"/>
      <c r="D249" s="13" t="n"/>
      <c r="E249" s="18">
        <f>IF(A249&amp;""="","",COUNTIFS('الاشتراكات'!$B$6:$B$1005,A249&amp;""))</f>
        <v/>
      </c>
      <c r="F249" s="19">
        <f>IF(A249&amp;""="","",IFERROR(SUMIFS('الاشتراكات'!$I$6:$I$1005,'الاشتراكات'!$B$6:$B$1005,A249&amp;"",'الاشتراكات'!$J$6:$J$1005,1)/COUNTIFS('الاشتراكات'!$B$6:$B$1005,A249&amp;"",'الاشتراكات'!$J$6:$J$1005,1),""))</f>
        <v/>
      </c>
      <c r="G249" s="18">
        <f>IF(F249="","",F249-'الإعدادات'!$B$4)</f>
        <v/>
      </c>
      <c r="H249" s="6">
        <f>IF(A249&amp;""="","",IF(F249="","بدون اشتراك",IF(G249&lt;0,"منتهي",IF(G249&lt;='الإعدادات'!$B$5,"ينتهي قريبًا","ساري"))))</f>
        <v/>
      </c>
      <c r="I249" s="20">
        <f>IF(A249&amp;""="","",SUMIFS('الاشتراكات'!$G$6:$G$1005,'الاشتراكات'!$B$6:$B$1005,A249&amp;""))</f>
        <v/>
      </c>
      <c r="J249" s="20">
        <f>IF(A249&amp;""="","",SUMIFS('الدفعات'!$C$6:$C$2005,'الدفعات'!$B$6:$B$2005,A249&amp;""))</f>
        <v/>
      </c>
      <c r="K249" s="20">
        <f>IF(A249&amp;""="","",ROUND(I249-J249,2))</f>
        <v/>
      </c>
      <c r="L249" s="18">
        <f>IF(A249&amp;""="","",COUNTIFS('الحضور'!$B$6:$B$2005,A249&amp;"",'الحضور'!$A$6:$A$2005,"&gt;="&amp;('الإعدادات'!$B$4-29),'الحضور'!$A$6:$A$2005,"&lt;="&amp;'الإعدادات'!$B$4))</f>
        <v/>
      </c>
      <c r="M249" s="19">
        <f>IF(A249&amp;""="","",IFERROR(SUMIFS('الحضور'!$A$6:$A$2005,'الحضور'!$B$6:$B$2005,A249&amp;"",'الحضور'!$D$6:$D$2005,1)/COUNTIFS('الحضور'!$B$6:$B$2005,A249&amp;"",'الحضور'!$D$6:$D$2005,1),""))</f>
        <v/>
      </c>
      <c r="N249" s="18">
        <f>IF(M249="","",'الإعدادات'!$B$4-M249)</f>
        <v/>
      </c>
      <c r="O249" s="6">
        <f>IF(OR(H249="ساري",H249="ينتهي قريبًا"),IF(M249="","لم يحضر",IF(N249&gt;='الإعدادات'!$B$6,"منقطع","نشط")),"")</f>
        <v/>
      </c>
      <c r="P249" s="21">
        <f>IF(OR(H249="منتهي",H249="ينتهي قريبًا"),G249,"")</f>
        <v/>
      </c>
      <c r="Q249" s="18">
        <f>IF(P249="","",COUNTIFS($P$6:$P$505,"&lt;"&amp;P249)+COUNTIFS($P$6:P249,P249))</f>
        <v/>
      </c>
    </row>
    <row r="250">
      <c r="A250" s="5" t="n"/>
      <c r="B250" s="5" t="n"/>
      <c r="C250" s="17" t="n"/>
      <c r="D250" s="13" t="n"/>
      <c r="E250" s="18">
        <f>IF(A250&amp;""="","",COUNTIFS('الاشتراكات'!$B$6:$B$1005,A250&amp;""))</f>
        <v/>
      </c>
      <c r="F250" s="19">
        <f>IF(A250&amp;""="","",IFERROR(SUMIFS('الاشتراكات'!$I$6:$I$1005,'الاشتراكات'!$B$6:$B$1005,A250&amp;"",'الاشتراكات'!$J$6:$J$1005,1)/COUNTIFS('الاشتراكات'!$B$6:$B$1005,A250&amp;"",'الاشتراكات'!$J$6:$J$1005,1),""))</f>
        <v/>
      </c>
      <c r="G250" s="18">
        <f>IF(F250="","",F250-'الإعدادات'!$B$4)</f>
        <v/>
      </c>
      <c r="H250" s="6">
        <f>IF(A250&amp;""="","",IF(F250="","بدون اشتراك",IF(G250&lt;0,"منتهي",IF(G250&lt;='الإعدادات'!$B$5,"ينتهي قريبًا","ساري"))))</f>
        <v/>
      </c>
      <c r="I250" s="20">
        <f>IF(A250&amp;""="","",SUMIFS('الاشتراكات'!$G$6:$G$1005,'الاشتراكات'!$B$6:$B$1005,A250&amp;""))</f>
        <v/>
      </c>
      <c r="J250" s="20">
        <f>IF(A250&amp;""="","",SUMIFS('الدفعات'!$C$6:$C$2005,'الدفعات'!$B$6:$B$2005,A250&amp;""))</f>
        <v/>
      </c>
      <c r="K250" s="20">
        <f>IF(A250&amp;""="","",ROUND(I250-J250,2))</f>
        <v/>
      </c>
      <c r="L250" s="18">
        <f>IF(A250&amp;""="","",COUNTIFS('الحضور'!$B$6:$B$2005,A250&amp;"",'الحضور'!$A$6:$A$2005,"&gt;="&amp;('الإعدادات'!$B$4-29),'الحضور'!$A$6:$A$2005,"&lt;="&amp;'الإعدادات'!$B$4))</f>
        <v/>
      </c>
      <c r="M250" s="19">
        <f>IF(A250&amp;""="","",IFERROR(SUMIFS('الحضور'!$A$6:$A$2005,'الحضور'!$B$6:$B$2005,A250&amp;"",'الحضور'!$D$6:$D$2005,1)/COUNTIFS('الحضور'!$B$6:$B$2005,A250&amp;"",'الحضور'!$D$6:$D$2005,1),""))</f>
        <v/>
      </c>
      <c r="N250" s="18">
        <f>IF(M250="","",'الإعدادات'!$B$4-M250)</f>
        <v/>
      </c>
      <c r="O250" s="6">
        <f>IF(OR(H250="ساري",H250="ينتهي قريبًا"),IF(M250="","لم يحضر",IF(N250&gt;='الإعدادات'!$B$6,"منقطع","نشط")),"")</f>
        <v/>
      </c>
      <c r="P250" s="21">
        <f>IF(OR(H250="منتهي",H250="ينتهي قريبًا"),G250,"")</f>
        <v/>
      </c>
      <c r="Q250" s="18">
        <f>IF(P250="","",COUNTIFS($P$6:$P$505,"&lt;"&amp;P250)+COUNTIFS($P$6:P250,P250))</f>
        <v/>
      </c>
    </row>
    <row r="251">
      <c r="A251" s="5" t="n"/>
      <c r="B251" s="5" t="n"/>
      <c r="C251" s="17" t="n"/>
      <c r="D251" s="13" t="n"/>
      <c r="E251" s="18">
        <f>IF(A251&amp;""="","",COUNTIFS('الاشتراكات'!$B$6:$B$1005,A251&amp;""))</f>
        <v/>
      </c>
      <c r="F251" s="19">
        <f>IF(A251&amp;""="","",IFERROR(SUMIFS('الاشتراكات'!$I$6:$I$1005,'الاشتراكات'!$B$6:$B$1005,A251&amp;"",'الاشتراكات'!$J$6:$J$1005,1)/COUNTIFS('الاشتراكات'!$B$6:$B$1005,A251&amp;"",'الاشتراكات'!$J$6:$J$1005,1),""))</f>
        <v/>
      </c>
      <c r="G251" s="18">
        <f>IF(F251="","",F251-'الإعدادات'!$B$4)</f>
        <v/>
      </c>
      <c r="H251" s="6">
        <f>IF(A251&amp;""="","",IF(F251="","بدون اشتراك",IF(G251&lt;0,"منتهي",IF(G251&lt;='الإعدادات'!$B$5,"ينتهي قريبًا","ساري"))))</f>
        <v/>
      </c>
      <c r="I251" s="20">
        <f>IF(A251&amp;""="","",SUMIFS('الاشتراكات'!$G$6:$G$1005,'الاشتراكات'!$B$6:$B$1005,A251&amp;""))</f>
        <v/>
      </c>
      <c r="J251" s="20">
        <f>IF(A251&amp;""="","",SUMIFS('الدفعات'!$C$6:$C$2005,'الدفعات'!$B$6:$B$2005,A251&amp;""))</f>
        <v/>
      </c>
      <c r="K251" s="20">
        <f>IF(A251&amp;""="","",ROUND(I251-J251,2))</f>
        <v/>
      </c>
      <c r="L251" s="18">
        <f>IF(A251&amp;""="","",COUNTIFS('الحضور'!$B$6:$B$2005,A251&amp;"",'الحضور'!$A$6:$A$2005,"&gt;="&amp;('الإعدادات'!$B$4-29),'الحضور'!$A$6:$A$2005,"&lt;="&amp;'الإعدادات'!$B$4))</f>
        <v/>
      </c>
      <c r="M251" s="19">
        <f>IF(A251&amp;""="","",IFERROR(SUMIFS('الحضور'!$A$6:$A$2005,'الحضور'!$B$6:$B$2005,A251&amp;"",'الحضور'!$D$6:$D$2005,1)/COUNTIFS('الحضور'!$B$6:$B$2005,A251&amp;"",'الحضور'!$D$6:$D$2005,1),""))</f>
        <v/>
      </c>
      <c r="N251" s="18">
        <f>IF(M251="","",'الإعدادات'!$B$4-M251)</f>
        <v/>
      </c>
      <c r="O251" s="6">
        <f>IF(OR(H251="ساري",H251="ينتهي قريبًا"),IF(M251="","لم يحضر",IF(N251&gt;='الإعدادات'!$B$6,"منقطع","نشط")),"")</f>
        <v/>
      </c>
      <c r="P251" s="21">
        <f>IF(OR(H251="منتهي",H251="ينتهي قريبًا"),G251,"")</f>
        <v/>
      </c>
      <c r="Q251" s="18">
        <f>IF(P251="","",COUNTIFS($P$6:$P$505,"&lt;"&amp;P251)+COUNTIFS($P$6:P251,P251))</f>
        <v/>
      </c>
    </row>
    <row r="252">
      <c r="A252" s="5" t="n"/>
      <c r="B252" s="5" t="n"/>
      <c r="C252" s="17" t="n"/>
      <c r="D252" s="13" t="n"/>
      <c r="E252" s="18">
        <f>IF(A252&amp;""="","",COUNTIFS('الاشتراكات'!$B$6:$B$1005,A252&amp;""))</f>
        <v/>
      </c>
      <c r="F252" s="19">
        <f>IF(A252&amp;""="","",IFERROR(SUMIFS('الاشتراكات'!$I$6:$I$1005,'الاشتراكات'!$B$6:$B$1005,A252&amp;"",'الاشتراكات'!$J$6:$J$1005,1)/COUNTIFS('الاشتراكات'!$B$6:$B$1005,A252&amp;"",'الاشتراكات'!$J$6:$J$1005,1),""))</f>
        <v/>
      </c>
      <c r="G252" s="18">
        <f>IF(F252="","",F252-'الإعدادات'!$B$4)</f>
        <v/>
      </c>
      <c r="H252" s="6">
        <f>IF(A252&amp;""="","",IF(F252="","بدون اشتراك",IF(G252&lt;0,"منتهي",IF(G252&lt;='الإعدادات'!$B$5,"ينتهي قريبًا","ساري"))))</f>
        <v/>
      </c>
      <c r="I252" s="20">
        <f>IF(A252&amp;""="","",SUMIFS('الاشتراكات'!$G$6:$G$1005,'الاشتراكات'!$B$6:$B$1005,A252&amp;""))</f>
        <v/>
      </c>
      <c r="J252" s="20">
        <f>IF(A252&amp;""="","",SUMIFS('الدفعات'!$C$6:$C$2005,'الدفعات'!$B$6:$B$2005,A252&amp;""))</f>
        <v/>
      </c>
      <c r="K252" s="20">
        <f>IF(A252&amp;""="","",ROUND(I252-J252,2))</f>
        <v/>
      </c>
      <c r="L252" s="18">
        <f>IF(A252&amp;""="","",COUNTIFS('الحضور'!$B$6:$B$2005,A252&amp;"",'الحضور'!$A$6:$A$2005,"&gt;="&amp;('الإعدادات'!$B$4-29),'الحضور'!$A$6:$A$2005,"&lt;="&amp;'الإعدادات'!$B$4))</f>
        <v/>
      </c>
      <c r="M252" s="19">
        <f>IF(A252&amp;""="","",IFERROR(SUMIFS('الحضور'!$A$6:$A$2005,'الحضور'!$B$6:$B$2005,A252&amp;"",'الحضور'!$D$6:$D$2005,1)/COUNTIFS('الحضور'!$B$6:$B$2005,A252&amp;"",'الحضور'!$D$6:$D$2005,1),""))</f>
        <v/>
      </c>
      <c r="N252" s="18">
        <f>IF(M252="","",'الإعدادات'!$B$4-M252)</f>
        <v/>
      </c>
      <c r="O252" s="6">
        <f>IF(OR(H252="ساري",H252="ينتهي قريبًا"),IF(M252="","لم يحضر",IF(N252&gt;='الإعدادات'!$B$6,"منقطع","نشط")),"")</f>
        <v/>
      </c>
      <c r="P252" s="21">
        <f>IF(OR(H252="منتهي",H252="ينتهي قريبًا"),G252,"")</f>
        <v/>
      </c>
      <c r="Q252" s="18">
        <f>IF(P252="","",COUNTIFS($P$6:$P$505,"&lt;"&amp;P252)+COUNTIFS($P$6:P252,P252))</f>
        <v/>
      </c>
    </row>
    <row r="253">
      <c r="A253" s="5" t="n"/>
      <c r="B253" s="5" t="n"/>
      <c r="C253" s="17" t="n"/>
      <c r="D253" s="13" t="n"/>
      <c r="E253" s="18">
        <f>IF(A253&amp;""="","",COUNTIFS('الاشتراكات'!$B$6:$B$1005,A253&amp;""))</f>
        <v/>
      </c>
      <c r="F253" s="19">
        <f>IF(A253&amp;""="","",IFERROR(SUMIFS('الاشتراكات'!$I$6:$I$1005,'الاشتراكات'!$B$6:$B$1005,A253&amp;"",'الاشتراكات'!$J$6:$J$1005,1)/COUNTIFS('الاشتراكات'!$B$6:$B$1005,A253&amp;"",'الاشتراكات'!$J$6:$J$1005,1),""))</f>
        <v/>
      </c>
      <c r="G253" s="18">
        <f>IF(F253="","",F253-'الإعدادات'!$B$4)</f>
        <v/>
      </c>
      <c r="H253" s="6">
        <f>IF(A253&amp;""="","",IF(F253="","بدون اشتراك",IF(G253&lt;0,"منتهي",IF(G253&lt;='الإعدادات'!$B$5,"ينتهي قريبًا","ساري"))))</f>
        <v/>
      </c>
      <c r="I253" s="20">
        <f>IF(A253&amp;""="","",SUMIFS('الاشتراكات'!$G$6:$G$1005,'الاشتراكات'!$B$6:$B$1005,A253&amp;""))</f>
        <v/>
      </c>
      <c r="J253" s="20">
        <f>IF(A253&amp;""="","",SUMIFS('الدفعات'!$C$6:$C$2005,'الدفعات'!$B$6:$B$2005,A253&amp;""))</f>
        <v/>
      </c>
      <c r="K253" s="20">
        <f>IF(A253&amp;""="","",ROUND(I253-J253,2))</f>
        <v/>
      </c>
      <c r="L253" s="18">
        <f>IF(A253&amp;""="","",COUNTIFS('الحضور'!$B$6:$B$2005,A253&amp;"",'الحضور'!$A$6:$A$2005,"&gt;="&amp;('الإعدادات'!$B$4-29),'الحضور'!$A$6:$A$2005,"&lt;="&amp;'الإعدادات'!$B$4))</f>
        <v/>
      </c>
      <c r="M253" s="19">
        <f>IF(A253&amp;""="","",IFERROR(SUMIFS('الحضور'!$A$6:$A$2005,'الحضور'!$B$6:$B$2005,A253&amp;"",'الحضور'!$D$6:$D$2005,1)/COUNTIFS('الحضور'!$B$6:$B$2005,A253&amp;"",'الحضور'!$D$6:$D$2005,1),""))</f>
        <v/>
      </c>
      <c r="N253" s="18">
        <f>IF(M253="","",'الإعدادات'!$B$4-M253)</f>
        <v/>
      </c>
      <c r="O253" s="6">
        <f>IF(OR(H253="ساري",H253="ينتهي قريبًا"),IF(M253="","لم يحضر",IF(N253&gt;='الإعدادات'!$B$6,"منقطع","نشط")),"")</f>
        <v/>
      </c>
      <c r="P253" s="21">
        <f>IF(OR(H253="منتهي",H253="ينتهي قريبًا"),G253,"")</f>
        <v/>
      </c>
      <c r="Q253" s="18">
        <f>IF(P253="","",COUNTIFS($P$6:$P$505,"&lt;"&amp;P253)+COUNTIFS($P$6:P253,P253))</f>
        <v/>
      </c>
    </row>
    <row r="254">
      <c r="A254" s="5" t="n"/>
      <c r="B254" s="5" t="n"/>
      <c r="C254" s="17" t="n"/>
      <c r="D254" s="13" t="n"/>
      <c r="E254" s="18">
        <f>IF(A254&amp;""="","",COUNTIFS('الاشتراكات'!$B$6:$B$1005,A254&amp;""))</f>
        <v/>
      </c>
      <c r="F254" s="19">
        <f>IF(A254&amp;""="","",IFERROR(SUMIFS('الاشتراكات'!$I$6:$I$1005,'الاشتراكات'!$B$6:$B$1005,A254&amp;"",'الاشتراكات'!$J$6:$J$1005,1)/COUNTIFS('الاشتراكات'!$B$6:$B$1005,A254&amp;"",'الاشتراكات'!$J$6:$J$1005,1),""))</f>
        <v/>
      </c>
      <c r="G254" s="18">
        <f>IF(F254="","",F254-'الإعدادات'!$B$4)</f>
        <v/>
      </c>
      <c r="H254" s="6">
        <f>IF(A254&amp;""="","",IF(F254="","بدون اشتراك",IF(G254&lt;0,"منتهي",IF(G254&lt;='الإعدادات'!$B$5,"ينتهي قريبًا","ساري"))))</f>
        <v/>
      </c>
      <c r="I254" s="20">
        <f>IF(A254&amp;""="","",SUMIFS('الاشتراكات'!$G$6:$G$1005,'الاشتراكات'!$B$6:$B$1005,A254&amp;""))</f>
        <v/>
      </c>
      <c r="J254" s="20">
        <f>IF(A254&amp;""="","",SUMIFS('الدفعات'!$C$6:$C$2005,'الدفعات'!$B$6:$B$2005,A254&amp;""))</f>
        <v/>
      </c>
      <c r="K254" s="20">
        <f>IF(A254&amp;""="","",ROUND(I254-J254,2))</f>
        <v/>
      </c>
      <c r="L254" s="18">
        <f>IF(A254&amp;""="","",COUNTIFS('الحضور'!$B$6:$B$2005,A254&amp;"",'الحضور'!$A$6:$A$2005,"&gt;="&amp;('الإعدادات'!$B$4-29),'الحضور'!$A$6:$A$2005,"&lt;="&amp;'الإعدادات'!$B$4))</f>
        <v/>
      </c>
      <c r="M254" s="19">
        <f>IF(A254&amp;""="","",IFERROR(SUMIFS('الحضور'!$A$6:$A$2005,'الحضور'!$B$6:$B$2005,A254&amp;"",'الحضور'!$D$6:$D$2005,1)/COUNTIFS('الحضور'!$B$6:$B$2005,A254&amp;"",'الحضور'!$D$6:$D$2005,1),""))</f>
        <v/>
      </c>
      <c r="N254" s="18">
        <f>IF(M254="","",'الإعدادات'!$B$4-M254)</f>
        <v/>
      </c>
      <c r="O254" s="6">
        <f>IF(OR(H254="ساري",H254="ينتهي قريبًا"),IF(M254="","لم يحضر",IF(N254&gt;='الإعدادات'!$B$6,"منقطع","نشط")),"")</f>
        <v/>
      </c>
      <c r="P254" s="21">
        <f>IF(OR(H254="منتهي",H254="ينتهي قريبًا"),G254,"")</f>
        <v/>
      </c>
      <c r="Q254" s="18">
        <f>IF(P254="","",COUNTIFS($P$6:$P$505,"&lt;"&amp;P254)+COUNTIFS($P$6:P254,P254))</f>
        <v/>
      </c>
    </row>
    <row r="255">
      <c r="A255" s="5" t="n"/>
      <c r="B255" s="5" t="n"/>
      <c r="C255" s="17" t="n"/>
      <c r="D255" s="13" t="n"/>
      <c r="E255" s="18">
        <f>IF(A255&amp;""="","",COUNTIFS('الاشتراكات'!$B$6:$B$1005,A255&amp;""))</f>
        <v/>
      </c>
      <c r="F255" s="19">
        <f>IF(A255&amp;""="","",IFERROR(SUMIFS('الاشتراكات'!$I$6:$I$1005,'الاشتراكات'!$B$6:$B$1005,A255&amp;"",'الاشتراكات'!$J$6:$J$1005,1)/COUNTIFS('الاشتراكات'!$B$6:$B$1005,A255&amp;"",'الاشتراكات'!$J$6:$J$1005,1),""))</f>
        <v/>
      </c>
      <c r="G255" s="18">
        <f>IF(F255="","",F255-'الإعدادات'!$B$4)</f>
        <v/>
      </c>
      <c r="H255" s="6">
        <f>IF(A255&amp;""="","",IF(F255="","بدون اشتراك",IF(G255&lt;0,"منتهي",IF(G255&lt;='الإعدادات'!$B$5,"ينتهي قريبًا","ساري"))))</f>
        <v/>
      </c>
      <c r="I255" s="20">
        <f>IF(A255&amp;""="","",SUMIFS('الاشتراكات'!$G$6:$G$1005,'الاشتراكات'!$B$6:$B$1005,A255&amp;""))</f>
        <v/>
      </c>
      <c r="J255" s="20">
        <f>IF(A255&amp;""="","",SUMIFS('الدفعات'!$C$6:$C$2005,'الدفعات'!$B$6:$B$2005,A255&amp;""))</f>
        <v/>
      </c>
      <c r="K255" s="20">
        <f>IF(A255&amp;""="","",ROUND(I255-J255,2))</f>
        <v/>
      </c>
      <c r="L255" s="18">
        <f>IF(A255&amp;""="","",COUNTIFS('الحضور'!$B$6:$B$2005,A255&amp;"",'الحضور'!$A$6:$A$2005,"&gt;="&amp;('الإعدادات'!$B$4-29),'الحضور'!$A$6:$A$2005,"&lt;="&amp;'الإعدادات'!$B$4))</f>
        <v/>
      </c>
      <c r="M255" s="19">
        <f>IF(A255&amp;""="","",IFERROR(SUMIFS('الحضور'!$A$6:$A$2005,'الحضور'!$B$6:$B$2005,A255&amp;"",'الحضور'!$D$6:$D$2005,1)/COUNTIFS('الحضور'!$B$6:$B$2005,A255&amp;"",'الحضور'!$D$6:$D$2005,1),""))</f>
        <v/>
      </c>
      <c r="N255" s="18">
        <f>IF(M255="","",'الإعدادات'!$B$4-M255)</f>
        <v/>
      </c>
      <c r="O255" s="6">
        <f>IF(OR(H255="ساري",H255="ينتهي قريبًا"),IF(M255="","لم يحضر",IF(N255&gt;='الإعدادات'!$B$6,"منقطع","نشط")),"")</f>
        <v/>
      </c>
      <c r="P255" s="21">
        <f>IF(OR(H255="منتهي",H255="ينتهي قريبًا"),G255,"")</f>
        <v/>
      </c>
      <c r="Q255" s="18">
        <f>IF(P255="","",COUNTIFS($P$6:$P$505,"&lt;"&amp;P255)+COUNTIFS($P$6:P255,P255))</f>
        <v/>
      </c>
    </row>
    <row r="256">
      <c r="A256" s="5" t="n"/>
      <c r="B256" s="5" t="n"/>
      <c r="C256" s="17" t="n"/>
      <c r="D256" s="13" t="n"/>
      <c r="E256" s="18">
        <f>IF(A256&amp;""="","",COUNTIFS('الاشتراكات'!$B$6:$B$1005,A256&amp;""))</f>
        <v/>
      </c>
      <c r="F256" s="19">
        <f>IF(A256&amp;""="","",IFERROR(SUMIFS('الاشتراكات'!$I$6:$I$1005,'الاشتراكات'!$B$6:$B$1005,A256&amp;"",'الاشتراكات'!$J$6:$J$1005,1)/COUNTIFS('الاشتراكات'!$B$6:$B$1005,A256&amp;"",'الاشتراكات'!$J$6:$J$1005,1),""))</f>
        <v/>
      </c>
      <c r="G256" s="18">
        <f>IF(F256="","",F256-'الإعدادات'!$B$4)</f>
        <v/>
      </c>
      <c r="H256" s="6">
        <f>IF(A256&amp;""="","",IF(F256="","بدون اشتراك",IF(G256&lt;0,"منتهي",IF(G256&lt;='الإعدادات'!$B$5,"ينتهي قريبًا","ساري"))))</f>
        <v/>
      </c>
      <c r="I256" s="20">
        <f>IF(A256&amp;""="","",SUMIFS('الاشتراكات'!$G$6:$G$1005,'الاشتراكات'!$B$6:$B$1005,A256&amp;""))</f>
        <v/>
      </c>
      <c r="J256" s="20">
        <f>IF(A256&amp;""="","",SUMIFS('الدفعات'!$C$6:$C$2005,'الدفعات'!$B$6:$B$2005,A256&amp;""))</f>
        <v/>
      </c>
      <c r="K256" s="20">
        <f>IF(A256&amp;""="","",ROUND(I256-J256,2))</f>
        <v/>
      </c>
      <c r="L256" s="18">
        <f>IF(A256&amp;""="","",COUNTIFS('الحضور'!$B$6:$B$2005,A256&amp;"",'الحضور'!$A$6:$A$2005,"&gt;="&amp;('الإعدادات'!$B$4-29),'الحضور'!$A$6:$A$2005,"&lt;="&amp;'الإعدادات'!$B$4))</f>
        <v/>
      </c>
      <c r="M256" s="19">
        <f>IF(A256&amp;""="","",IFERROR(SUMIFS('الحضور'!$A$6:$A$2005,'الحضور'!$B$6:$B$2005,A256&amp;"",'الحضور'!$D$6:$D$2005,1)/COUNTIFS('الحضور'!$B$6:$B$2005,A256&amp;"",'الحضور'!$D$6:$D$2005,1),""))</f>
        <v/>
      </c>
      <c r="N256" s="18">
        <f>IF(M256="","",'الإعدادات'!$B$4-M256)</f>
        <v/>
      </c>
      <c r="O256" s="6">
        <f>IF(OR(H256="ساري",H256="ينتهي قريبًا"),IF(M256="","لم يحضر",IF(N256&gt;='الإعدادات'!$B$6,"منقطع","نشط")),"")</f>
        <v/>
      </c>
      <c r="P256" s="21">
        <f>IF(OR(H256="منتهي",H256="ينتهي قريبًا"),G256,"")</f>
        <v/>
      </c>
      <c r="Q256" s="18">
        <f>IF(P256="","",COUNTIFS($P$6:$P$505,"&lt;"&amp;P256)+COUNTIFS($P$6:P256,P256))</f>
        <v/>
      </c>
    </row>
    <row r="257">
      <c r="A257" s="5" t="n"/>
      <c r="B257" s="5" t="n"/>
      <c r="C257" s="17" t="n"/>
      <c r="D257" s="13" t="n"/>
      <c r="E257" s="18">
        <f>IF(A257&amp;""="","",COUNTIFS('الاشتراكات'!$B$6:$B$1005,A257&amp;""))</f>
        <v/>
      </c>
      <c r="F257" s="19">
        <f>IF(A257&amp;""="","",IFERROR(SUMIFS('الاشتراكات'!$I$6:$I$1005,'الاشتراكات'!$B$6:$B$1005,A257&amp;"",'الاشتراكات'!$J$6:$J$1005,1)/COUNTIFS('الاشتراكات'!$B$6:$B$1005,A257&amp;"",'الاشتراكات'!$J$6:$J$1005,1),""))</f>
        <v/>
      </c>
      <c r="G257" s="18">
        <f>IF(F257="","",F257-'الإعدادات'!$B$4)</f>
        <v/>
      </c>
      <c r="H257" s="6">
        <f>IF(A257&amp;""="","",IF(F257="","بدون اشتراك",IF(G257&lt;0,"منتهي",IF(G257&lt;='الإعدادات'!$B$5,"ينتهي قريبًا","ساري"))))</f>
        <v/>
      </c>
      <c r="I257" s="20">
        <f>IF(A257&amp;""="","",SUMIFS('الاشتراكات'!$G$6:$G$1005,'الاشتراكات'!$B$6:$B$1005,A257&amp;""))</f>
        <v/>
      </c>
      <c r="J257" s="20">
        <f>IF(A257&amp;""="","",SUMIFS('الدفعات'!$C$6:$C$2005,'الدفعات'!$B$6:$B$2005,A257&amp;""))</f>
        <v/>
      </c>
      <c r="K257" s="20">
        <f>IF(A257&amp;""="","",ROUND(I257-J257,2))</f>
        <v/>
      </c>
      <c r="L257" s="18">
        <f>IF(A257&amp;""="","",COUNTIFS('الحضور'!$B$6:$B$2005,A257&amp;"",'الحضور'!$A$6:$A$2005,"&gt;="&amp;('الإعدادات'!$B$4-29),'الحضور'!$A$6:$A$2005,"&lt;="&amp;'الإعدادات'!$B$4))</f>
        <v/>
      </c>
      <c r="M257" s="19">
        <f>IF(A257&amp;""="","",IFERROR(SUMIFS('الحضور'!$A$6:$A$2005,'الحضور'!$B$6:$B$2005,A257&amp;"",'الحضور'!$D$6:$D$2005,1)/COUNTIFS('الحضور'!$B$6:$B$2005,A257&amp;"",'الحضور'!$D$6:$D$2005,1),""))</f>
        <v/>
      </c>
      <c r="N257" s="18">
        <f>IF(M257="","",'الإعدادات'!$B$4-M257)</f>
        <v/>
      </c>
      <c r="O257" s="6">
        <f>IF(OR(H257="ساري",H257="ينتهي قريبًا"),IF(M257="","لم يحضر",IF(N257&gt;='الإعدادات'!$B$6,"منقطع","نشط")),"")</f>
        <v/>
      </c>
      <c r="P257" s="21">
        <f>IF(OR(H257="منتهي",H257="ينتهي قريبًا"),G257,"")</f>
        <v/>
      </c>
      <c r="Q257" s="18">
        <f>IF(P257="","",COUNTIFS($P$6:$P$505,"&lt;"&amp;P257)+COUNTIFS($P$6:P257,P257))</f>
        <v/>
      </c>
    </row>
    <row r="258">
      <c r="A258" s="5" t="n"/>
      <c r="B258" s="5" t="n"/>
      <c r="C258" s="17" t="n"/>
      <c r="D258" s="13" t="n"/>
      <c r="E258" s="18">
        <f>IF(A258&amp;""="","",COUNTIFS('الاشتراكات'!$B$6:$B$1005,A258&amp;""))</f>
        <v/>
      </c>
      <c r="F258" s="19">
        <f>IF(A258&amp;""="","",IFERROR(SUMIFS('الاشتراكات'!$I$6:$I$1005,'الاشتراكات'!$B$6:$B$1005,A258&amp;"",'الاشتراكات'!$J$6:$J$1005,1)/COUNTIFS('الاشتراكات'!$B$6:$B$1005,A258&amp;"",'الاشتراكات'!$J$6:$J$1005,1),""))</f>
        <v/>
      </c>
      <c r="G258" s="18">
        <f>IF(F258="","",F258-'الإعدادات'!$B$4)</f>
        <v/>
      </c>
      <c r="H258" s="6">
        <f>IF(A258&amp;""="","",IF(F258="","بدون اشتراك",IF(G258&lt;0,"منتهي",IF(G258&lt;='الإعدادات'!$B$5,"ينتهي قريبًا","ساري"))))</f>
        <v/>
      </c>
      <c r="I258" s="20">
        <f>IF(A258&amp;""="","",SUMIFS('الاشتراكات'!$G$6:$G$1005,'الاشتراكات'!$B$6:$B$1005,A258&amp;""))</f>
        <v/>
      </c>
      <c r="J258" s="20">
        <f>IF(A258&amp;""="","",SUMIFS('الدفعات'!$C$6:$C$2005,'الدفعات'!$B$6:$B$2005,A258&amp;""))</f>
        <v/>
      </c>
      <c r="K258" s="20">
        <f>IF(A258&amp;""="","",ROUND(I258-J258,2))</f>
        <v/>
      </c>
      <c r="L258" s="18">
        <f>IF(A258&amp;""="","",COUNTIFS('الحضور'!$B$6:$B$2005,A258&amp;"",'الحضور'!$A$6:$A$2005,"&gt;="&amp;('الإعدادات'!$B$4-29),'الحضور'!$A$6:$A$2005,"&lt;="&amp;'الإعدادات'!$B$4))</f>
        <v/>
      </c>
      <c r="M258" s="19">
        <f>IF(A258&amp;""="","",IFERROR(SUMIFS('الحضور'!$A$6:$A$2005,'الحضور'!$B$6:$B$2005,A258&amp;"",'الحضور'!$D$6:$D$2005,1)/COUNTIFS('الحضور'!$B$6:$B$2005,A258&amp;"",'الحضور'!$D$6:$D$2005,1),""))</f>
        <v/>
      </c>
      <c r="N258" s="18">
        <f>IF(M258="","",'الإعدادات'!$B$4-M258)</f>
        <v/>
      </c>
      <c r="O258" s="6">
        <f>IF(OR(H258="ساري",H258="ينتهي قريبًا"),IF(M258="","لم يحضر",IF(N258&gt;='الإعدادات'!$B$6,"منقطع","نشط")),"")</f>
        <v/>
      </c>
      <c r="P258" s="21">
        <f>IF(OR(H258="منتهي",H258="ينتهي قريبًا"),G258,"")</f>
        <v/>
      </c>
      <c r="Q258" s="18">
        <f>IF(P258="","",COUNTIFS($P$6:$P$505,"&lt;"&amp;P258)+COUNTIFS($P$6:P258,P258))</f>
        <v/>
      </c>
    </row>
    <row r="259">
      <c r="A259" s="5" t="n"/>
      <c r="B259" s="5" t="n"/>
      <c r="C259" s="17" t="n"/>
      <c r="D259" s="13" t="n"/>
      <c r="E259" s="18">
        <f>IF(A259&amp;""="","",COUNTIFS('الاشتراكات'!$B$6:$B$1005,A259&amp;""))</f>
        <v/>
      </c>
      <c r="F259" s="19">
        <f>IF(A259&amp;""="","",IFERROR(SUMIFS('الاشتراكات'!$I$6:$I$1005,'الاشتراكات'!$B$6:$B$1005,A259&amp;"",'الاشتراكات'!$J$6:$J$1005,1)/COUNTIFS('الاشتراكات'!$B$6:$B$1005,A259&amp;"",'الاشتراكات'!$J$6:$J$1005,1),""))</f>
        <v/>
      </c>
      <c r="G259" s="18">
        <f>IF(F259="","",F259-'الإعدادات'!$B$4)</f>
        <v/>
      </c>
      <c r="H259" s="6">
        <f>IF(A259&amp;""="","",IF(F259="","بدون اشتراك",IF(G259&lt;0,"منتهي",IF(G259&lt;='الإعدادات'!$B$5,"ينتهي قريبًا","ساري"))))</f>
        <v/>
      </c>
      <c r="I259" s="20">
        <f>IF(A259&amp;""="","",SUMIFS('الاشتراكات'!$G$6:$G$1005,'الاشتراكات'!$B$6:$B$1005,A259&amp;""))</f>
        <v/>
      </c>
      <c r="J259" s="20">
        <f>IF(A259&amp;""="","",SUMIFS('الدفعات'!$C$6:$C$2005,'الدفعات'!$B$6:$B$2005,A259&amp;""))</f>
        <v/>
      </c>
      <c r="K259" s="20">
        <f>IF(A259&amp;""="","",ROUND(I259-J259,2))</f>
        <v/>
      </c>
      <c r="L259" s="18">
        <f>IF(A259&amp;""="","",COUNTIFS('الحضور'!$B$6:$B$2005,A259&amp;"",'الحضور'!$A$6:$A$2005,"&gt;="&amp;('الإعدادات'!$B$4-29),'الحضور'!$A$6:$A$2005,"&lt;="&amp;'الإعدادات'!$B$4))</f>
        <v/>
      </c>
      <c r="M259" s="19">
        <f>IF(A259&amp;""="","",IFERROR(SUMIFS('الحضور'!$A$6:$A$2005,'الحضور'!$B$6:$B$2005,A259&amp;"",'الحضور'!$D$6:$D$2005,1)/COUNTIFS('الحضور'!$B$6:$B$2005,A259&amp;"",'الحضور'!$D$6:$D$2005,1),""))</f>
        <v/>
      </c>
      <c r="N259" s="18">
        <f>IF(M259="","",'الإعدادات'!$B$4-M259)</f>
        <v/>
      </c>
      <c r="O259" s="6">
        <f>IF(OR(H259="ساري",H259="ينتهي قريبًا"),IF(M259="","لم يحضر",IF(N259&gt;='الإعدادات'!$B$6,"منقطع","نشط")),"")</f>
        <v/>
      </c>
      <c r="P259" s="21">
        <f>IF(OR(H259="منتهي",H259="ينتهي قريبًا"),G259,"")</f>
        <v/>
      </c>
      <c r="Q259" s="18">
        <f>IF(P259="","",COUNTIFS($P$6:$P$505,"&lt;"&amp;P259)+COUNTIFS($P$6:P259,P259))</f>
        <v/>
      </c>
    </row>
    <row r="260">
      <c r="A260" s="5" t="n"/>
      <c r="B260" s="5" t="n"/>
      <c r="C260" s="17" t="n"/>
      <c r="D260" s="13" t="n"/>
      <c r="E260" s="18">
        <f>IF(A260&amp;""="","",COUNTIFS('الاشتراكات'!$B$6:$B$1005,A260&amp;""))</f>
        <v/>
      </c>
      <c r="F260" s="19">
        <f>IF(A260&amp;""="","",IFERROR(SUMIFS('الاشتراكات'!$I$6:$I$1005,'الاشتراكات'!$B$6:$B$1005,A260&amp;"",'الاشتراكات'!$J$6:$J$1005,1)/COUNTIFS('الاشتراكات'!$B$6:$B$1005,A260&amp;"",'الاشتراكات'!$J$6:$J$1005,1),""))</f>
        <v/>
      </c>
      <c r="G260" s="18">
        <f>IF(F260="","",F260-'الإعدادات'!$B$4)</f>
        <v/>
      </c>
      <c r="H260" s="6">
        <f>IF(A260&amp;""="","",IF(F260="","بدون اشتراك",IF(G260&lt;0,"منتهي",IF(G260&lt;='الإعدادات'!$B$5,"ينتهي قريبًا","ساري"))))</f>
        <v/>
      </c>
      <c r="I260" s="20">
        <f>IF(A260&amp;""="","",SUMIFS('الاشتراكات'!$G$6:$G$1005,'الاشتراكات'!$B$6:$B$1005,A260&amp;""))</f>
        <v/>
      </c>
      <c r="J260" s="20">
        <f>IF(A260&amp;""="","",SUMIFS('الدفعات'!$C$6:$C$2005,'الدفعات'!$B$6:$B$2005,A260&amp;""))</f>
        <v/>
      </c>
      <c r="K260" s="20">
        <f>IF(A260&amp;""="","",ROUND(I260-J260,2))</f>
        <v/>
      </c>
      <c r="L260" s="18">
        <f>IF(A260&amp;""="","",COUNTIFS('الحضور'!$B$6:$B$2005,A260&amp;"",'الحضور'!$A$6:$A$2005,"&gt;="&amp;('الإعدادات'!$B$4-29),'الحضور'!$A$6:$A$2005,"&lt;="&amp;'الإعدادات'!$B$4))</f>
        <v/>
      </c>
      <c r="M260" s="19">
        <f>IF(A260&amp;""="","",IFERROR(SUMIFS('الحضور'!$A$6:$A$2005,'الحضور'!$B$6:$B$2005,A260&amp;"",'الحضور'!$D$6:$D$2005,1)/COUNTIFS('الحضور'!$B$6:$B$2005,A260&amp;"",'الحضور'!$D$6:$D$2005,1),""))</f>
        <v/>
      </c>
      <c r="N260" s="18">
        <f>IF(M260="","",'الإعدادات'!$B$4-M260)</f>
        <v/>
      </c>
      <c r="O260" s="6">
        <f>IF(OR(H260="ساري",H260="ينتهي قريبًا"),IF(M260="","لم يحضر",IF(N260&gt;='الإعدادات'!$B$6,"منقطع","نشط")),"")</f>
        <v/>
      </c>
      <c r="P260" s="21">
        <f>IF(OR(H260="منتهي",H260="ينتهي قريبًا"),G260,"")</f>
        <v/>
      </c>
      <c r="Q260" s="18">
        <f>IF(P260="","",COUNTIFS($P$6:$P$505,"&lt;"&amp;P260)+COUNTIFS($P$6:P260,P260))</f>
        <v/>
      </c>
    </row>
    <row r="261">
      <c r="A261" s="5" t="n"/>
      <c r="B261" s="5" t="n"/>
      <c r="C261" s="17" t="n"/>
      <c r="D261" s="13" t="n"/>
      <c r="E261" s="18">
        <f>IF(A261&amp;""="","",COUNTIFS('الاشتراكات'!$B$6:$B$1005,A261&amp;""))</f>
        <v/>
      </c>
      <c r="F261" s="19">
        <f>IF(A261&amp;""="","",IFERROR(SUMIFS('الاشتراكات'!$I$6:$I$1005,'الاشتراكات'!$B$6:$B$1005,A261&amp;"",'الاشتراكات'!$J$6:$J$1005,1)/COUNTIFS('الاشتراكات'!$B$6:$B$1005,A261&amp;"",'الاشتراكات'!$J$6:$J$1005,1),""))</f>
        <v/>
      </c>
      <c r="G261" s="18">
        <f>IF(F261="","",F261-'الإعدادات'!$B$4)</f>
        <v/>
      </c>
      <c r="H261" s="6">
        <f>IF(A261&amp;""="","",IF(F261="","بدون اشتراك",IF(G261&lt;0,"منتهي",IF(G261&lt;='الإعدادات'!$B$5,"ينتهي قريبًا","ساري"))))</f>
        <v/>
      </c>
      <c r="I261" s="20">
        <f>IF(A261&amp;""="","",SUMIFS('الاشتراكات'!$G$6:$G$1005,'الاشتراكات'!$B$6:$B$1005,A261&amp;""))</f>
        <v/>
      </c>
      <c r="J261" s="20">
        <f>IF(A261&amp;""="","",SUMIFS('الدفعات'!$C$6:$C$2005,'الدفعات'!$B$6:$B$2005,A261&amp;""))</f>
        <v/>
      </c>
      <c r="K261" s="20">
        <f>IF(A261&amp;""="","",ROUND(I261-J261,2))</f>
        <v/>
      </c>
      <c r="L261" s="18">
        <f>IF(A261&amp;""="","",COUNTIFS('الحضور'!$B$6:$B$2005,A261&amp;"",'الحضور'!$A$6:$A$2005,"&gt;="&amp;('الإعدادات'!$B$4-29),'الحضور'!$A$6:$A$2005,"&lt;="&amp;'الإعدادات'!$B$4))</f>
        <v/>
      </c>
      <c r="M261" s="19">
        <f>IF(A261&amp;""="","",IFERROR(SUMIFS('الحضور'!$A$6:$A$2005,'الحضور'!$B$6:$B$2005,A261&amp;"",'الحضور'!$D$6:$D$2005,1)/COUNTIFS('الحضور'!$B$6:$B$2005,A261&amp;"",'الحضور'!$D$6:$D$2005,1),""))</f>
        <v/>
      </c>
      <c r="N261" s="18">
        <f>IF(M261="","",'الإعدادات'!$B$4-M261)</f>
        <v/>
      </c>
      <c r="O261" s="6">
        <f>IF(OR(H261="ساري",H261="ينتهي قريبًا"),IF(M261="","لم يحضر",IF(N261&gt;='الإعدادات'!$B$6,"منقطع","نشط")),"")</f>
        <v/>
      </c>
      <c r="P261" s="21">
        <f>IF(OR(H261="منتهي",H261="ينتهي قريبًا"),G261,"")</f>
        <v/>
      </c>
      <c r="Q261" s="18">
        <f>IF(P261="","",COUNTIFS($P$6:$P$505,"&lt;"&amp;P261)+COUNTIFS($P$6:P261,P261))</f>
        <v/>
      </c>
    </row>
    <row r="262">
      <c r="A262" s="5" t="n"/>
      <c r="B262" s="5" t="n"/>
      <c r="C262" s="17" t="n"/>
      <c r="D262" s="13" t="n"/>
      <c r="E262" s="18">
        <f>IF(A262&amp;""="","",COUNTIFS('الاشتراكات'!$B$6:$B$1005,A262&amp;""))</f>
        <v/>
      </c>
      <c r="F262" s="19">
        <f>IF(A262&amp;""="","",IFERROR(SUMIFS('الاشتراكات'!$I$6:$I$1005,'الاشتراكات'!$B$6:$B$1005,A262&amp;"",'الاشتراكات'!$J$6:$J$1005,1)/COUNTIFS('الاشتراكات'!$B$6:$B$1005,A262&amp;"",'الاشتراكات'!$J$6:$J$1005,1),""))</f>
        <v/>
      </c>
      <c r="G262" s="18">
        <f>IF(F262="","",F262-'الإعدادات'!$B$4)</f>
        <v/>
      </c>
      <c r="H262" s="6">
        <f>IF(A262&amp;""="","",IF(F262="","بدون اشتراك",IF(G262&lt;0,"منتهي",IF(G262&lt;='الإعدادات'!$B$5,"ينتهي قريبًا","ساري"))))</f>
        <v/>
      </c>
      <c r="I262" s="20">
        <f>IF(A262&amp;""="","",SUMIFS('الاشتراكات'!$G$6:$G$1005,'الاشتراكات'!$B$6:$B$1005,A262&amp;""))</f>
        <v/>
      </c>
      <c r="J262" s="20">
        <f>IF(A262&amp;""="","",SUMIFS('الدفعات'!$C$6:$C$2005,'الدفعات'!$B$6:$B$2005,A262&amp;""))</f>
        <v/>
      </c>
      <c r="K262" s="20">
        <f>IF(A262&amp;""="","",ROUND(I262-J262,2))</f>
        <v/>
      </c>
      <c r="L262" s="18">
        <f>IF(A262&amp;""="","",COUNTIFS('الحضور'!$B$6:$B$2005,A262&amp;"",'الحضور'!$A$6:$A$2005,"&gt;="&amp;('الإعدادات'!$B$4-29),'الحضور'!$A$6:$A$2005,"&lt;="&amp;'الإعدادات'!$B$4))</f>
        <v/>
      </c>
      <c r="M262" s="19">
        <f>IF(A262&amp;""="","",IFERROR(SUMIFS('الحضور'!$A$6:$A$2005,'الحضور'!$B$6:$B$2005,A262&amp;"",'الحضور'!$D$6:$D$2005,1)/COUNTIFS('الحضور'!$B$6:$B$2005,A262&amp;"",'الحضور'!$D$6:$D$2005,1),""))</f>
        <v/>
      </c>
      <c r="N262" s="18">
        <f>IF(M262="","",'الإعدادات'!$B$4-M262)</f>
        <v/>
      </c>
      <c r="O262" s="6">
        <f>IF(OR(H262="ساري",H262="ينتهي قريبًا"),IF(M262="","لم يحضر",IF(N262&gt;='الإعدادات'!$B$6,"منقطع","نشط")),"")</f>
        <v/>
      </c>
      <c r="P262" s="21">
        <f>IF(OR(H262="منتهي",H262="ينتهي قريبًا"),G262,"")</f>
        <v/>
      </c>
      <c r="Q262" s="18">
        <f>IF(P262="","",COUNTIFS($P$6:$P$505,"&lt;"&amp;P262)+COUNTIFS($P$6:P262,P262))</f>
        <v/>
      </c>
    </row>
    <row r="263">
      <c r="A263" s="5" t="n"/>
      <c r="B263" s="5" t="n"/>
      <c r="C263" s="17" t="n"/>
      <c r="D263" s="13" t="n"/>
      <c r="E263" s="18">
        <f>IF(A263&amp;""="","",COUNTIFS('الاشتراكات'!$B$6:$B$1005,A263&amp;""))</f>
        <v/>
      </c>
      <c r="F263" s="19">
        <f>IF(A263&amp;""="","",IFERROR(SUMIFS('الاشتراكات'!$I$6:$I$1005,'الاشتراكات'!$B$6:$B$1005,A263&amp;"",'الاشتراكات'!$J$6:$J$1005,1)/COUNTIFS('الاشتراكات'!$B$6:$B$1005,A263&amp;"",'الاشتراكات'!$J$6:$J$1005,1),""))</f>
        <v/>
      </c>
      <c r="G263" s="18">
        <f>IF(F263="","",F263-'الإعدادات'!$B$4)</f>
        <v/>
      </c>
      <c r="H263" s="6">
        <f>IF(A263&amp;""="","",IF(F263="","بدون اشتراك",IF(G263&lt;0,"منتهي",IF(G263&lt;='الإعدادات'!$B$5,"ينتهي قريبًا","ساري"))))</f>
        <v/>
      </c>
      <c r="I263" s="20">
        <f>IF(A263&amp;""="","",SUMIFS('الاشتراكات'!$G$6:$G$1005,'الاشتراكات'!$B$6:$B$1005,A263&amp;""))</f>
        <v/>
      </c>
      <c r="J263" s="20">
        <f>IF(A263&amp;""="","",SUMIFS('الدفعات'!$C$6:$C$2005,'الدفعات'!$B$6:$B$2005,A263&amp;""))</f>
        <v/>
      </c>
      <c r="K263" s="20">
        <f>IF(A263&amp;""="","",ROUND(I263-J263,2))</f>
        <v/>
      </c>
      <c r="L263" s="18">
        <f>IF(A263&amp;""="","",COUNTIFS('الحضور'!$B$6:$B$2005,A263&amp;"",'الحضور'!$A$6:$A$2005,"&gt;="&amp;('الإعدادات'!$B$4-29),'الحضور'!$A$6:$A$2005,"&lt;="&amp;'الإعدادات'!$B$4))</f>
        <v/>
      </c>
      <c r="M263" s="19">
        <f>IF(A263&amp;""="","",IFERROR(SUMIFS('الحضور'!$A$6:$A$2005,'الحضور'!$B$6:$B$2005,A263&amp;"",'الحضور'!$D$6:$D$2005,1)/COUNTIFS('الحضور'!$B$6:$B$2005,A263&amp;"",'الحضور'!$D$6:$D$2005,1),""))</f>
        <v/>
      </c>
      <c r="N263" s="18">
        <f>IF(M263="","",'الإعدادات'!$B$4-M263)</f>
        <v/>
      </c>
      <c r="O263" s="6">
        <f>IF(OR(H263="ساري",H263="ينتهي قريبًا"),IF(M263="","لم يحضر",IF(N263&gt;='الإعدادات'!$B$6,"منقطع","نشط")),"")</f>
        <v/>
      </c>
      <c r="P263" s="21">
        <f>IF(OR(H263="منتهي",H263="ينتهي قريبًا"),G263,"")</f>
        <v/>
      </c>
      <c r="Q263" s="18">
        <f>IF(P263="","",COUNTIFS($P$6:$P$505,"&lt;"&amp;P263)+COUNTIFS($P$6:P263,P263))</f>
        <v/>
      </c>
    </row>
    <row r="264">
      <c r="A264" s="5" t="n"/>
      <c r="B264" s="5" t="n"/>
      <c r="C264" s="17" t="n"/>
      <c r="D264" s="13" t="n"/>
      <c r="E264" s="18">
        <f>IF(A264&amp;""="","",COUNTIFS('الاشتراكات'!$B$6:$B$1005,A264&amp;""))</f>
        <v/>
      </c>
      <c r="F264" s="19">
        <f>IF(A264&amp;""="","",IFERROR(SUMIFS('الاشتراكات'!$I$6:$I$1005,'الاشتراكات'!$B$6:$B$1005,A264&amp;"",'الاشتراكات'!$J$6:$J$1005,1)/COUNTIFS('الاشتراكات'!$B$6:$B$1005,A264&amp;"",'الاشتراكات'!$J$6:$J$1005,1),""))</f>
        <v/>
      </c>
      <c r="G264" s="18">
        <f>IF(F264="","",F264-'الإعدادات'!$B$4)</f>
        <v/>
      </c>
      <c r="H264" s="6">
        <f>IF(A264&amp;""="","",IF(F264="","بدون اشتراك",IF(G264&lt;0,"منتهي",IF(G264&lt;='الإعدادات'!$B$5,"ينتهي قريبًا","ساري"))))</f>
        <v/>
      </c>
      <c r="I264" s="20">
        <f>IF(A264&amp;""="","",SUMIFS('الاشتراكات'!$G$6:$G$1005,'الاشتراكات'!$B$6:$B$1005,A264&amp;""))</f>
        <v/>
      </c>
      <c r="J264" s="20">
        <f>IF(A264&amp;""="","",SUMIFS('الدفعات'!$C$6:$C$2005,'الدفعات'!$B$6:$B$2005,A264&amp;""))</f>
        <v/>
      </c>
      <c r="K264" s="20">
        <f>IF(A264&amp;""="","",ROUND(I264-J264,2))</f>
        <v/>
      </c>
      <c r="L264" s="18">
        <f>IF(A264&amp;""="","",COUNTIFS('الحضور'!$B$6:$B$2005,A264&amp;"",'الحضور'!$A$6:$A$2005,"&gt;="&amp;('الإعدادات'!$B$4-29),'الحضور'!$A$6:$A$2005,"&lt;="&amp;'الإعدادات'!$B$4))</f>
        <v/>
      </c>
      <c r="M264" s="19">
        <f>IF(A264&amp;""="","",IFERROR(SUMIFS('الحضور'!$A$6:$A$2005,'الحضور'!$B$6:$B$2005,A264&amp;"",'الحضور'!$D$6:$D$2005,1)/COUNTIFS('الحضور'!$B$6:$B$2005,A264&amp;"",'الحضور'!$D$6:$D$2005,1),""))</f>
        <v/>
      </c>
      <c r="N264" s="18">
        <f>IF(M264="","",'الإعدادات'!$B$4-M264)</f>
        <v/>
      </c>
      <c r="O264" s="6">
        <f>IF(OR(H264="ساري",H264="ينتهي قريبًا"),IF(M264="","لم يحضر",IF(N264&gt;='الإعدادات'!$B$6,"منقطع","نشط")),"")</f>
        <v/>
      </c>
      <c r="P264" s="21">
        <f>IF(OR(H264="منتهي",H264="ينتهي قريبًا"),G264,"")</f>
        <v/>
      </c>
      <c r="Q264" s="18">
        <f>IF(P264="","",COUNTIFS($P$6:$P$505,"&lt;"&amp;P264)+COUNTIFS($P$6:P264,P264))</f>
        <v/>
      </c>
    </row>
    <row r="265">
      <c r="A265" s="5" t="n"/>
      <c r="B265" s="5" t="n"/>
      <c r="C265" s="17" t="n"/>
      <c r="D265" s="13" t="n"/>
      <c r="E265" s="18">
        <f>IF(A265&amp;""="","",COUNTIFS('الاشتراكات'!$B$6:$B$1005,A265&amp;""))</f>
        <v/>
      </c>
      <c r="F265" s="19">
        <f>IF(A265&amp;""="","",IFERROR(SUMIFS('الاشتراكات'!$I$6:$I$1005,'الاشتراكات'!$B$6:$B$1005,A265&amp;"",'الاشتراكات'!$J$6:$J$1005,1)/COUNTIFS('الاشتراكات'!$B$6:$B$1005,A265&amp;"",'الاشتراكات'!$J$6:$J$1005,1),""))</f>
        <v/>
      </c>
      <c r="G265" s="18">
        <f>IF(F265="","",F265-'الإعدادات'!$B$4)</f>
        <v/>
      </c>
      <c r="H265" s="6">
        <f>IF(A265&amp;""="","",IF(F265="","بدون اشتراك",IF(G265&lt;0,"منتهي",IF(G265&lt;='الإعدادات'!$B$5,"ينتهي قريبًا","ساري"))))</f>
        <v/>
      </c>
      <c r="I265" s="20">
        <f>IF(A265&amp;""="","",SUMIFS('الاشتراكات'!$G$6:$G$1005,'الاشتراكات'!$B$6:$B$1005,A265&amp;""))</f>
        <v/>
      </c>
      <c r="J265" s="20">
        <f>IF(A265&amp;""="","",SUMIFS('الدفعات'!$C$6:$C$2005,'الدفعات'!$B$6:$B$2005,A265&amp;""))</f>
        <v/>
      </c>
      <c r="K265" s="20">
        <f>IF(A265&amp;""="","",ROUND(I265-J265,2))</f>
        <v/>
      </c>
      <c r="L265" s="18">
        <f>IF(A265&amp;""="","",COUNTIFS('الحضور'!$B$6:$B$2005,A265&amp;"",'الحضور'!$A$6:$A$2005,"&gt;="&amp;('الإعدادات'!$B$4-29),'الحضور'!$A$6:$A$2005,"&lt;="&amp;'الإعدادات'!$B$4))</f>
        <v/>
      </c>
      <c r="M265" s="19">
        <f>IF(A265&amp;""="","",IFERROR(SUMIFS('الحضور'!$A$6:$A$2005,'الحضور'!$B$6:$B$2005,A265&amp;"",'الحضور'!$D$6:$D$2005,1)/COUNTIFS('الحضور'!$B$6:$B$2005,A265&amp;"",'الحضور'!$D$6:$D$2005,1),""))</f>
        <v/>
      </c>
      <c r="N265" s="18">
        <f>IF(M265="","",'الإعدادات'!$B$4-M265)</f>
        <v/>
      </c>
      <c r="O265" s="6">
        <f>IF(OR(H265="ساري",H265="ينتهي قريبًا"),IF(M265="","لم يحضر",IF(N265&gt;='الإعدادات'!$B$6,"منقطع","نشط")),"")</f>
        <v/>
      </c>
      <c r="P265" s="21">
        <f>IF(OR(H265="منتهي",H265="ينتهي قريبًا"),G265,"")</f>
        <v/>
      </c>
      <c r="Q265" s="18">
        <f>IF(P265="","",COUNTIFS($P$6:$P$505,"&lt;"&amp;P265)+COUNTIFS($P$6:P265,P265))</f>
        <v/>
      </c>
    </row>
    <row r="266">
      <c r="A266" s="5" t="n"/>
      <c r="B266" s="5" t="n"/>
      <c r="C266" s="17" t="n"/>
      <c r="D266" s="13" t="n"/>
      <c r="E266" s="18">
        <f>IF(A266&amp;""="","",COUNTIFS('الاشتراكات'!$B$6:$B$1005,A266&amp;""))</f>
        <v/>
      </c>
      <c r="F266" s="19">
        <f>IF(A266&amp;""="","",IFERROR(SUMIFS('الاشتراكات'!$I$6:$I$1005,'الاشتراكات'!$B$6:$B$1005,A266&amp;"",'الاشتراكات'!$J$6:$J$1005,1)/COUNTIFS('الاشتراكات'!$B$6:$B$1005,A266&amp;"",'الاشتراكات'!$J$6:$J$1005,1),""))</f>
        <v/>
      </c>
      <c r="G266" s="18">
        <f>IF(F266="","",F266-'الإعدادات'!$B$4)</f>
        <v/>
      </c>
      <c r="H266" s="6">
        <f>IF(A266&amp;""="","",IF(F266="","بدون اشتراك",IF(G266&lt;0,"منتهي",IF(G266&lt;='الإعدادات'!$B$5,"ينتهي قريبًا","ساري"))))</f>
        <v/>
      </c>
      <c r="I266" s="20">
        <f>IF(A266&amp;""="","",SUMIFS('الاشتراكات'!$G$6:$G$1005,'الاشتراكات'!$B$6:$B$1005,A266&amp;""))</f>
        <v/>
      </c>
      <c r="J266" s="20">
        <f>IF(A266&amp;""="","",SUMIFS('الدفعات'!$C$6:$C$2005,'الدفعات'!$B$6:$B$2005,A266&amp;""))</f>
        <v/>
      </c>
      <c r="K266" s="20">
        <f>IF(A266&amp;""="","",ROUND(I266-J266,2))</f>
        <v/>
      </c>
      <c r="L266" s="18">
        <f>IF(A266&amp;""="","",COUNTIFS('الحضور'!$B$6:$B$2005,A266&amp;"",'الحضور'!$A$6:$A$2005,"&gt;="&amp;('الإعدادات'!$B$4-29),'الحضور'!$A$6:$A$2005,"&lt;="&amp;'الإعدادات'!$B$4))</f>
        <v/>
      </c>
      <c r="M266" s="19">
        <f>IF(A266&amp;""="","",IFERROR(SUMIFS('الحضور'!$A$6:$A$2005,'الحضور'!$B$6:$B$2005,A266&amp;"",'الحضور'!$D$6:$D$2005,1)/COUNTIFS('الحضور'!$B$6:$B$2005,A266&amp;"",'الحضور'!$D$6:$D$2005,1),""))</f>
        <v/>
      </c>
      <c r="N266" s="18">
        <f>IF(M266="","",'الإعدادات'!$B$4-M266)</f>
        <v/>
      </c>
      <c r="O266" s="6">
        <f>IF(OR(H266="ساري",H266="ينتهي قريبًا"),IF(M266="","لم يحضر",IF(N266&gt;='الإعدادات'!$B$6,"منقطع","نشط")),"")</f>
        <v/>
      </c>
      <c r="P266" s="21">
        <f>IF(OR(H266="منتهي",H266="ينتهي قريبًا"),G266,"")</f>
        <v/>
      </c>
      <c r="Q266" s="18">
        <f>IF(P266="","",COUNTIFS($P$6:$P$505,"&lt;"&amp;P266)+COUNTIFS($P$6:P266,P266))</f>
        <v/>
      </c>
    </row>
    <row r="267">
      <c r="A267" s="5" t="n"/>
      <c r="B267" s="5" t="n"/>
      <c r="C267" s="17" t="n"/>
      <c r="D267" s="13" t="n"/>
      <c r="E267" s="18">
        <f>IF(A267&amp;""="","",COUNTIFS('الاشتراكات'!$B$6:$B$1005,A267&amp;""))</f>
        <v/>
      </c>
      <c r="F267" s="19">
        <f>IF(A267&amp;""="","",IFERROR(SUMIFS('الاشتراكات'!$I$6:$I$1005,'الاشتراكات'!$B$6:$B$1005,A267&amp;"",'الاشتراكات'!$J$6:$J$1005,1)/COUNTIFS('الاشتراكات'!$B$6:$B$1005,A267&amp;"",'الاشتراكات'!$J$6:$J$1005,1),""))</f>
        <v/>
      </c>
      <c r="G267" s="18">
        <f>IF(F267="","",F267-'الإعدادات'!$B$4)</f>
        <v/>
      </c>
      <c r="H267" s="6">
        <f>IF(A267&amp;""="","",IF(F267="","بدون اشتراك",IF(G267&lt;0,"منتهي",IF(G267&lt;='الإعدادات'!$B$5,"ينتهي قريبًا","ساري"))))</f>
        <v/>
      </c>
      <c r="I267" s="20">
        <f>IF(A267&amp;""="","",SUMIFS('الاشتراكات'!$G$6:$G$1005,'الاشتراكات'!$B$6:$B$1005,A267&amp;""))</f>
        <v/>
      </c>
      <c r="J267" s="20">
        <f>IF(A267&amp;""="","",SUMIFS('الدفعات'!$C$6:$C$2005,'الدفعات'!$B$6:$B$2005,A267&amp;""))</f>
        <v/>
      </c>
      <c r="K267" s="20">
        <f>IF(A267&amp;""="","",ROUND(I267-J267,2))</f>
        <v/>
      </c>
      <c r="L267" s="18">
        <f>IF(A267&amp;""="","",COUNTIFS('الحضور'!$B$6:$B$2005,A267&amp;"",'الحضور'!$A$6:$A$2005,"&gt;="&amp;('الإعدادات'!$B$4-29),'الحضور'!$A$6:$A$2005,"&lt;="&amp;'الإعدادات'!$B$4))</f>
        <v/>
      </c>
      <c r="M267" s="19">
        <f>IF(A267&amp;""="","",IFERROR(SUMIFS('الحضور'!$A$6:$A$2005,'الحضور'!$B$6:$B$2005,A267&amp;"",'الحضور'!$D$6:$D$2005,1)/COUNTIFS('الحضور'!$B$6:$B$2005,A267&amp;"",'الحضور'!$D$6:$D$2005,1),""))</f>
        <v/>
      </c>
      <c r="N267" s="18">
        <f>IF(M267="","",'الإعدادات'!$B$4-M267)</f>
        <v/>
      </c>
      <c r="O267" s="6">
        <f>IF(OR(H267="ساري",H267="ينتهي قريبًا"),IF(M267="","لم يحضر",IF(N267&gt;='الإعدادات'!$B$6,"منقطع","نشط")),"")</f>
        <v/>
      </c>
      <c r="P267" s="21">
        <f>IF(OR(H267="منتهي",H267="ينتهي قريبًا"),G267,"")</f>
        <v/>
      </c>
      <c r="Q267" s="18">
        <f>IF(P267="","",COUNTIFS($P$6:$P$505,"&lt;"&amp;P267)+COUNTIFS($P$6:P267,P267))</f>
        <v/>
      </c>
    </row>
    <row r="268">
      <c r="A268" s="5" t="n"/>
      <c r="B268" s="5" t="n"/>
      <c r="C268" s="17" t="n"/>
      <c r="D268" s="13" t="n"/>
      <c r="E268" s="18">
        <f>IF(A268&amp;""="","",COUNTIFS('الاشتراكات'!$B$6:$B$1005,A268&amp;""))</f>
        <v/>
      </c>
      <c r="F268" s="19">
        <f>IF(A268&amp;""="","",IFERROR(SUMIFS('الاشتراكات'!$I$6:$I$1005,'الاشتراكات'!$B$6:$B$1005,A268&amp;"",'الاشتراكات'!$J$6:$J$1005,1)/COUNTIFS('الاشتراكات'!$B$6:$B$1005,A268&amp;"",'الاشتراكات'!$J$6:$J$1005,1),""))</f>
        <v/>
      </c>
      <c r="G268" s="18">
        <f>IF(F268="","",F268-'الإعدادات'!$B$4)</f>
        <v/>
      </c>
      <c r="H268" s="6">
        <f>IF(A268&amp;""="","",IF(F268="","بدون اشتراك",IF(G268&lt;0,"منتهي",IF(G268&lt;='الإعدادات'!$B$5,"ينتهي قريبًا","ساري"))))</f>
        <v/>
      </c>
      <c r="I268" s="20">
        <f>IF(A268&amp;""="","",SUMIFS('الاشتراكات'!$G$6:$G$1005,'الاشتراكات'!$B$6:$B$1005,A268&amp;""))</f>
        <v/>
      </c>
      <c r="J268" s="20">
        <f>IF(A268&amp;""="","",SUMIFS('الدفعات'!$C$6:$C$2005,'الدفعات'!$B$6:$B$2005,A268&amp;""))</f>
        <v/>
      </c>
      <c r="K268" s="20">
        <f>IF(A268&amp;""="","",ROUND(I268-J268,2))</f>
        <v/>
      </c>
      <c r="L268" s="18">
        <f>IF(A268&amp;""="","",COUNTIFS('الحضور'!$B$6:$B$2005,A268&amp;"",'الحضور'!$A$6:$A$2005,"&gt;="&amp;('الإعدادات'!$B$4-29),'الحضور'!$A$6:$A$2005,"&lt;="&amp;'الإعدادات'!$B$4))</f>
        <v/>
      </c>
      <c r="M268" s="19">
        <f>IF(A268&amp;""="","",IFERROR(SUMIFS('الحضور'!$A$6:$A$2005,'الحضور'!$B$6:$B$2005,A268&amp;"",'الحضور'!$D$6:$D$2005,1)/COUNTIFS('الحضور'!$B$6:$B$2005,A268&amp;"",'الحضور'!$D$6:$D$2005,1),""))</f>
        <v/>
      </c>
      <c r="N268" s="18">
        <f>IF(M268="","",'الإعدادات'!$B$4-M268)</f>
        <v/>
      </c>
      <c r="O268" s="6">
        <f>IF(OR(H268="ساري",H268="ينتهي قريبًا"),IF(M268="","لم يحضر",IF(N268&gt;='الإعدادات'!$B$6,"منقطع","نشط")),"")</f>
        <v/>
      </c>
      <c r="P268" s="21">
        <f>IF(OR(H268="منتهي",H268="ينتهي قريبًا"),G268,"")</f>
        <v/>
      </c>
      <c r="Q268" s="18">
        <f>IF(P268="","",COUNTIFS($P$6:$P$505,"&lt;"&amp;P268)+COUNTIFS($P$6:P268,P268))</f>
        <v/>
      </c>
    </row>
    <row r="269">
      <c r="A269" s="5" t="n"/>
      <c r="B269" s="5" t="n"/>
      <c r="C269" s="17" t="n"/>
      <c r="D269" s="13" t="n"/>
      <c r="E269" s="18">
        <f>IF(A269&amp;""="","",COUNTIFS('الاشتراكات'!$B$6:$B$1005,A269&amp;""))</f>
        <v/>
      </c>
      <c r="F269" s="19">
        <f>IF(A269&amp;""="","",IFERROR(SUMIFS('الاشتراكات'!$I$6:$I$1005,'الاشتراكات'!$B$6:$B$1005,A269&amp;"",'الاشتراكات'!$J$6:$J$1005,1)/COUNTIFS('الاشتراكات'!$B$6:$B$1005,A269&amp;"",'الاشتراكات'!$J$6:$J$1005,1),""))</f>
        <v/>
      </c>
      <c r="G269" s="18">
        <f>IF(F269="","",F269-'الإعدادات'!$B$4)</f>
        <v/>
      </c>
      <c r="H269" s="6">
        <f>IF(A269&amp;""="","",IF(F269="","بدون اشتراك",IF(G269&lt;0,"منتهي",IF(G269&lt;='الإعدادات'!$B$5,"ينتهي قريبًا","ساري"))))</f>
        <v/>
      </c>
      <c r="I269" s="20">
        <f>IF(A269&amp;""="","",SUMIFS('الاشتراكات'!$G$6:$G$1005,'الاشتراكات'!$B$6:$B$1005,A269&amp;""))</f>
        <v/>
      </c>
      <c r="J269" s="20">
        <f>IF(A269&amp;""="","",SUMIFS('الدفعات'!$C$6:$C$2005,'الدفعات'!$B$6:$B$2005,A269&amp;""))</f>
        <v/>
      </c>
      <c r="K269" s="20">
        <f>IF(A269&amp;""="","",ROUND(I269-J269,2))</f>
        <v/>
      </c>
      <c r="L269" s="18">
        <f>IF(A269&amp;""="","",COUNTIFS('الحضور'!$B$6:$B$2005,A269&amp;"",'الحضور'!$A$6:$A$2005,"&gt;="&amp;('الإعدادات'!$B$4-29),'الحضور'!$A$6:$A$2005,"&lt;="&amp;'الإعدادات'!$B$4))</f>
        <v/>
      </c>
      <c r="M269" s="19">
        <f>IF(A269&amp;""="","",IFERROR(SUMIFS('الحضور'!$A$6:$A$2005,'الحضور'!$B$6:$B$2005,A269&amp;"",'الحضور'!$D$6:$D$2005,1)/COUNTIFS('الحضور'!$B$6:$B$2005,A269&amp;"",'الحضور'!$D$6:$D$2005,1),""))</f>
        <v/>
      </c>
      <c r="N269" s="18">
        <f>IF(M269="","",'الإعدادات'!$B$4-M269)</f>
        <v/>
      </c>
      <c r="O269" s="6">
        <f>IF(OR(H269="ساري",H269="ينتهي قريبًا"),IF(M269="","لم يحضر",IF(N269&gt;='الإعدادات'!$B$6,"منقطع","نشط")),"")</f>
        <v/>
      </c>
      <c r="P269" s="21">
        <f>IF(OR(H269="منتهي",H269="ينتهي قريبًا"),G269,"")</f>
        <v/>
      </c>
      <c r="Q269" s="18">
        <f>IF(P269="","",COUNTIFS($P$6:$P$505,"&lt;"&amp;P269)+COUNTIFS($P$6:P269,P269))</f>
        <v/>
      </c>
    </row>
    <row r="270">
      <c r="A270" s="5" t="n"/>
      <c r="B270" s="5" t="n"/>
      <c r="C270" s="17" t="n"/>
      <c r="D270" s="13" t="n"/>
      <c r="E270" s="18">
        <f>IF(A270&amp;""="","",COUNTIFS('الاشتراكات'!$B$6:$B$1005,A270&amp;""))</f>
        <v/>
      </c>
      <c r="F270" s="19">
        <f>IF(A270&amp;""="","",IFERROR(SUMIFS('الاشتراكات'!$I$6:$I$1005,'الاشتراكات'!$B$6:$B$1005,A270&amp;"",'الاشتراكات'!$J$6:$J$1005,1)/COUNTIFS('الاشتراكات'!$B$6:$B$1005,A270&amp;"",'الاشتراكات'!$J$6:$J$1005,1),""))</f>
        <v/>
      </c>
      <c r="G270" s="18">
        <f>IF(F270="","",F270-'الإعدادات'!$B$4)</f>
        <v/>
      </c>
      <c r="H270" s="6">
        <f>IF(A270&amp;""="","",IF(F270="","بدون اشتراك",IF(G270&lt;0,"منتهي",IF(G270&lt;='الإعدادات'!$B$5,"ينتهي قريبًا","ساري"))))</f>
        <v/>
      </c>
      <c r="I270" s="20">
        <f>IF(A270&amp;""="","",SUMIFS('الاشتراكات'!$G$6:$G$1005,'الاشتراكات'!$B$6:$B$1005,A270&amp;""))</f>
        <v/>
      </c>
      <c r="J270" s="20">
        <f>IF(A270&amp;""="","",SUMIFS('الدفعات'!$C$6:$C$2005,'الدفعات'!$B$6:$B$2005,A270&amp;""))</f>
        <v/>
      </c>
      <c r="K270" s="20">
        <f>IF(A270&amp;""="","",ROUND(I270-J270,2))</f>
        <v/>
      </c>
      <c r="L270" s="18">
        <f>IF(A270&amp;""="","",COUNTIFS('الحضور'!$B$6:$B$2005,A270&amp;"",'الحضور'!$A$6:$A$2005,"&gt;="&amp;('الإعدادات'!$B$4-29),'الحضور'!$A$6:$A$2005,"&lt;="&amp;'الإعدادات'!$B$4))</f>
        <v/>
      </c>
      <c r="M270" s="19">
        <f>IF(A270&amp;""="","",IFERROR(SUMIFS('الحضور'!$A$6:$A$2005,'الحضور'!$B$6:$B$2005,A270&amp;"",'الحضور'!$D$6:$D$2005,1)/COUNTIFS('الحضور'!$B$6:$B$2005,A270&amp;"",'الحضور'!$D$6:$D$2005,1),""))</f>
        <v/>
      </c>
      <c r="N270" s="18">
        <f>IF(M270="","",'الإعدادات'!$B$4-M270)</f>
        <v/>
      </c>
      <c r="O270" s="6">
        <f>IF(OR(H270="ساري",H270="ينتهي قريبًا"),IF(M270="","لم يحضر",IF(N270&gt;='الإعدادات'!$B$6,"منقطع","نشط")),"")</f>
        <v/>
      </c>
      <c r="P270" s="21">
        <f>IF(OR(H270="منتهي",H270="ينتهي قريبًا"),G270,"")</f>
        <v/>
      </c>
      <c r="Q270" s="18">
        <f>IF(P270="","",COUNTIFS($P$6:$P$505,"&lt;"&amp;P270)+COUNTIFS($P$6:P270,P270))</f>
        <v/>
      </c>
    </row>
    <row r="271">
      <c r="A271" s="5" t="n"/>
      <c r="B271" s="5" t="n"/>
      <c r="C271" s="17" t="n"/>
      <c r="D271" s="13" t="n"/>
      <c r="E271" s="18">
        <f>IF(A271&amp;""="","",COUNTIFS('الاشتراكات'!$B$6:$B$1005,A271&amp;""))</f>
        <v/>
      </c>
      <c r="F271" s="19">
        <f>IF(A271&amp;""="","",IFERROR(SUMIFS('الاشتراكات'!$I$6:$I$1005,'الاشتراكات'!$B$6:$B$1005,A271&amp;"",'الاشتراكات'!$J$6:$J$1005,1)/COUNTIFS('الاشتراكات'!$B$6:$B$1005,A271&amp;"",'الاشتراكات'!$J$6:$J$1005,1),""))</f>
        <v/>
      </c>
      <c r="G271" s="18">
        <f>IF(F271="","",F271-'الإعدادات'!$B$4)</f>
        <v/>
      </c>
      <c r="H271" s="6">
        <f>IF(A271&amp;""="","",IF(F271="","بدون اشتراك",IF(G271&lt;0,"منتهي",IF(G271&lt;='الإعدادات'!$B$5,"ينتهي قريبًا","ساري"))))</f>
        <v/>
      </c>
      <c r="I271" s="20">
        <f>IF(A271&amp;""="","",SUMIFS('الاشتراكات'!$G$6:$G$1005,'الاشتراكات'!$B$6:$B$1005,A271&amp;""))</f>
        <v/>
      </c>
      <c r="J271" s="20">
        <f>IF(A271&amp;""="","",SUMIFS('الدفعات'!$C$6:$C$2005,'الدفعات'!$B$6:$B$2005,A271&amp;""))</f>
        <v/>
      </c>
      <c r="K271" s="20">
        <f>IF(A271&amp;""="","",ROUND(I271-J271,2))</f>
        <v/>
      </c>
      <c r="L271" s="18">
        <f>IF(A271&amp;""="","",COUNTIFS('الحضور'!$B$6:$B$2005,A271&amp;"",'الحضور'!$A$6:$A$2005,"&gt;="&amp;('الإعدادات'!$B$4-29),'الحضور'!$A$6:$A$2005,"&lt;="&amp;'الإعدادات'!$B$4))</f>
        <v/>
      </c>
      <c r="M271" s="19">
        <f>IF(A271&amp;""="","",IFERROR(SUMIFS('الحضور'!$A$6:$A$2005,'الحضور'!$B$6:$B$2005,A271&amp;"",'الحضور'!$D$6:$D$2005,1)/COUNTIFS('الحضور'!$B$6:$B$2005,A271&amp;"",'الحضور'!$D$6:$D$2005,1),""))</f>
        <v/>
      </c>
      <c r="N271" s="18">
        <f>IF(M271="","",'الإعدادات'!$B$4-M271)</f>
        <v/>
      </c>
      <c r="O271" s="6">
        <f>IF(OR(H271="ساري",H271="ينتهي قريبًا"),IF(M271="","لم يحضر",IF(N271&gt;='الإعدادات'!$B$6,"منقطع","نشط")),"")</f>
        <v/>
      </c>
      <c r="P271" s="21">
        <f>IF(OR(H271="منتهي",H271="ينتهي قريبًا"),G271,"")</f>
        <v/>
      </c>
      <c r="Q271" s="18">
        <f>IF(P271="","",COUNTIFS($P$6:$P$505,"&lt;"&amp;P271)+COUNTIFS($P$6:P271,P271))</f>
        <v/>
      </c>
    </row>
    <row r="272">
      <c r="A272" s="5" t="n"/>
      <c r="B272" s="5" t="n"/>
      <c r="C272" s="17" t="n"/>
      <c r="D272" s="13" t="n"/>
      <c r="E272" s="18">
        <f>IF(A272&amp;""="","",COUNTIFS('الاشتراكات'!$B$6:$B$1005,A272&amp;""))</f>
        <v/>
      </c>
      <c r="F272" s="19">
        <f>IF(A272&amp;""="","",IFERROR(SUMIFS('الاشتراكات'!$I$6:$I$1005,'الاشتراكات'!$B$6:$B$1005,A272&amp;"",'الاشتراكات'!$J$6:$J$1005,1)/COUNTIFS('الاشتراكات'!$B$6:$B$1005,A272&amp;"",'الاشتراكات'!$J$6:$J$1005,1),""))</f>
        <v/>
      </c>
      <c r="G272" s="18">
        <f>IF(F272="","",F272-'الإعدادات'!$B$4)</f>
        <v/>
      </c>
      <c r="H272" s="6">
        <f>IF(A272&amp;""="","",IF(F272="","بدون اشتراك",IF(G272&lt;0,"منتهي",IF(G272&lt;='الإعدادات'!$B$5,"ينتهي قريبًا","ساري"))))</f>
        <v/>
      </c>
      <c r="I272" s="20">
        <f>IF(A272&amp;""="","",SUMIFS('الاشتراكات'!$G$6:$G$1005,'الاشتراكات'!$B$6:$B$1005,A272&amp;""))</f>
        <v/>
      </c>
      <c r="J272" s="20">
        <f>IF(A272&amp;""="","",SUMIFS('الدفعات'!$C$6:$C$2005,'الدفعات'!$B$6:$B$2005,A272&amp;""))</f>
        <v/>
      </c>
      <c r="K272" s="20">
        <f>IF(A272&amp;""="","",ROUND(I272-J272,2))</f>
        <v/>
      </c>
      <c r="L272" s="18">
        <f>IF(A272&amp;""="","",COUNTIFS('الحضور'!$B$6:$B$2005,A272&amp;"",'الحضور'!$A$6:$A$2005,"&gt;="&amp;('الإعدادات'!$B$4-29),'الحضور'!$A$6:$A$2005,"&lt;="&amp;'الإعدادات'!$B$4))</f>
        <v/>
      </c>
      <c r="M272" s="19">
        <f>IF(A272&amp;""="","",IFERROR(SUMIFS('الحضور'!$A$6:$A$2005,'الحضور'!$B$6:$B$2005,A272&amp;"",'الحضور'!$D$6:$D$2005,1)/COUNTIFS('الحضور'!$B$6:$B$2005,A272&amp;"",'الحضور'!$D$6:$D$2005,1),""))</f>
        <v/>
      </c>
      <c r="N272" s="18">
        <f>IF(M272="","",'الإعدادات'!$B$4-M272)</f>
        <v/>
      </c>
      <c r="O272" s="6">
        <f>IF(OR(H272="ساري",H272="ينتهي قريبًا"),IF(M272="","لم يحضر",IF(N272&gt;='الإعدادات'!$B$6,"منقطع","نشط")),"")</f>
        <v/>
      </c>
      <c r="P272" s="21">
        <f>IF(OR(H272="منتهي",H272="ينتهي قريبًا"),G272,"")</f>
        <v/>
      </c>
      <c r="Q272" s="18">
        <f>IF(P272="","",COUNTIFS($P$6:$P$505,"&lt;"&amp;P272)+COUNTIFS($P$6:P272,P272))</f>
        <v/>
      </c>
    </row>
    <row r="273">
      <c r="A273" s="5" t="n"/>
      <c r="B273" s="5" t="n"/>
      <c r="C273" s="17" t="n"/>
      <c r="D273" s="13" t="n"/>
      <c r="E273" s="18">
        <f>IF(A273&amp;""="","",COUNTIFS('الاشتراكات'!$B$6:$B$1005,A273&amp;""))</f>
        <v/>
      </c>
      <c r="F273" s="19">
        <f>IF(A273&amp;""="","",IFERROR(SUMIFS('الاشتراكات'!$I$6:$I$1005,'الاشتراكات'!$B$6:$B$1005,A273&amp;"",'الاشتراكات'!$J$6:$J$1005,1)/COUNTIFS('الاشتراكات'!$B$6:$B$1005,A273&amp;"",'الاشتراكات'!$J$6:$J$1005,1),""))</f>
        <v/>
      </c>
      <c r="G273" s="18">
        <f>IF(F273="","",F273-'الإعدادات'!$B$4)</f>
        <v/>
      </c>
      <c r="H273" s="6">
        <f>IF(A273&amp;""="","",IF(F273="","بدون اشتراك",IF(G273&lt;0,"منتهي",IF(G273&lt;='الإعدادات'!$B$5,"ينتهي قريبًا","ساري"))))</f>
        <v/>
      </c>
      <c r="I273" s="20">
        <f>IF(A273&amp;""="","",SUMIFS('الاشتراكات'!$G$6:$G$1005,'الاشتراكات'!$B$6:$B$1005,A273&amp;""))</f>
        <v/>
      </c>
      <c r="J273" s="20">
        <f>IF(A273&amp;""="","",SUMIFS('الدفعات'!$C$6:$C$2005,'الدفعات'!$B$6:$B$2005,A273&amp;""))</f>
        <v/>
      </c>
      <c r="K273" s="20">
        <f>IF(A273&amp;""="","",ROUND(I273-J273,2))</f>
        <v/>
      </c>
      <c r="L273" s="18">
        <f>IF(A273&amp;""="","",COUNTIFS('الحضور'!$B$6:$B$2005,A273&amp;"",'الحضور'!$A$6:$A$2005,"&gt;="&amp;('الإعدادات'!$B$4-29),'الحضور'!$A$6:$A$2005,"&lt;="&amp;'الإعدادات'!$B$4))</f>
        <v/>
      </c>
      <c r="M273" s="19">
        <f>IF(A273&amp;""="","",IFERROR(SUMIFS('الحضور'!$A$6:$A$2005,'الحضور'!$B$6:$B$2005,A273&amp;"",'الحضور'!$D$6:$D$2005,1)/COUNTIFS('الحضور'!$B$6:$B$2005,A273&amp;"",'الحضور'!$D$6:$D$2005,1),""))</f>
        <v/>
      </c>
      <c r="N273" s="18">
        <f>IF(M273="","",'الإعدادات'!$B$4-M273)</f>
        <v/>
      </c>
      <c r="O273" s="6">
        <f>IF(OR(H273="ساري",H273="ينتهي قريبًا"),IF(M273="","لم يحضر",IF(N273&gt;='الإعدادات'!$B$6,"منقطع","نشط")),"")</f>
        <v/>
      </c>
      <c r="P273" s="21">
        <f>IF(OR(H273="منتهي",H273="ينتهي قريبًا"),G273,"")</f>
        <v/>
      </c>
      <c r="Q273" s="18">
        <f>IF(P273="","",COUNTIFS($P$6:$P$505,"&lt;"&amp;P273)+COUNTIFS($P$6:P273,P273))</f>
        <v/>
      </c>
    </row>
    <row r="274">
      <c r="A274" s="5" t="n"/>
      <c r="B274" s="5" t="n"/>
      <c r="C274" s="17" t="n"/>
      <c r="D274" s="13" t="n"/>
      <c r="E274" s="18">
        <f>IF(A274&amp;""="","",COUNTIFS('الاشتراكات'!$B$6:$B$1005,A274&amp;""))</f>
        <v/>
      </c>
      <c r="F274" s="19">
        <f>IF(A274&amp;""="","",IFERROR(SUMIFS('الاشتراكات'!$I$6:$I$1005,'الاشتراكات'!$B$6:$B$1005,A274&amp;"",'الاشتراكات'!$J$6:$J$1005,1)/COUNTIFS('الاشتراكات'!$B$6:$B$1005,A274&amp;"",'الاشتراكات'!$J$6:$J$1005,1),""))</f>
        <v/>
      </c>
      <c r="G274" s="18">
        <f>IF(F274="","",F274-'الإعدادات'!$B$4)</f>
        <v/>
      </c>
      <c r="H274" s="6">
        <f>IF(A274&amp;""="","",IF(F274="","بدون اشتراك",IF(G274&lt;0,"منتهي",IF(G274&lt;='الإعدادات'!$B$5,"ينتهي قريبًا","ساري"))))</f>
        <v/>
      </c>
      <c r="I274" s="20">
        <f>IF(A274&amp;""="","",SUMIFS('الاشتراكات'!$G$6:$G$1005,'الاشتراكات'!$B$6:$B$1005,A274&amp;""))</f>
        <v/>
      </c>
      <c r="J274" s="20">
        <f>IF(A274&amp;""="","",SUMIFS('الدفعات'!$C$6:$C$2005,'الدفعات'!$B$6:$B$2005,A274&amp;""))</f>
        <v/>
      </c>
      <c r="K274" s="20">
        <f>IF(A274&amp;""="","",ROUND(I274-J274,2))</f>
        <v/>
      </c>
      <c r="L274" s="18">
        <f>IF(A274&amp;""="","",COUNTIFS('الحضور'!$B$6:$B$2005,A274&amp;"",'الحضور'!$A$6:$A$2005,"&gt;="&amp;('الإعدادات'!$B$4-29),'الحضور'!$A$6:$A$2005,"&lt;="&amp;'الإعدادات'!$B$4))</f>
        <v/>
      </c>
      <c r="M274" s="19">
        <f>IF(A274&amp;""="","",IFERROR(SUMIFS('الحضور'!$A$6:$A$2005,'الحضور'!$B$6:$B$2005,A274&amp;"",'الحضور'!$D$6:$D$2005,1)/COUNTIFS('الحضور'!$B$6:$B$2005,A274&amp;"",'الحضور'!$D$6:$D$2005,1),""))</f>
        <v/>
      </c>
      <c r="N274" s="18">
        <f>IF(M274="","",'الإعدادات'!$B$4-M274)</f>
        <v/>
      </c>
      <c r="O274" s="6">
        <f>IF(OR(H274="ساري",H274="ينتهي قريبًا"),IF(M274="","لم يحضر",IF(N274&gt;='الإعدادات'!$B$6,"منقطع","نشط")),"")</f>
        <v/>
      </c>
      <c r="P274" s="21">
        <f>IF(OR(H274="منتهي",H274="ينتهي قريبًا"),G274,"")</f>
        <v/>
      </c>
      <c r="Q274" s="18">
        <f>IF(P274="","",COUNTIFS($P$6:$P$505,"&lt;"&amp;P274)+COUNTIFS($P$6:P274,P274))</f>
        <v/>
      </c>
    </row>
    <row r="275">
      <c r="A275" s="5" t="n"/>
      <c r="B275" s="5" t="n"/>
      <c r="C275" s="17" t="n"/>
      <c r="D275" s="13" t="n"/>
      <c r="E275" s="18">
        <f>IF(A275&amp;""="","",COUNTIFS('الاشتراكات'!$B$6:$B$1005,A275&amp;""))</f>
        <v/>
      </c>
      <c r="F275" s="19">
        <f>IF(A275&amp;""="","",IFERROR(SUMIFS('الاشتراكات'!$I$6:$I$1005,'الاشتراكات'!$B$6:$B$1005,A275&amp;"",'الاشتراكات'!$J$6:$J$1005,1)/COUNTIFS('الاشتراكات'!$B$6:$B$1005,A275&amp;"",'الاشتراكات'!$J$6:$J$1005,1),""))</f>
        <v/>
      </c>
      <c r="G275" s="18">
        <f>IF(F275="","",F275-'الإعدادات'!$B$4)</f>
        <v/>
      </c>
      <c r="H275" s="6">
        <f>IF(A275&amp;""="","",IF(F275="","بدون اشتراك",IF(G275&lt;0,"منتهي",IF(G275&lt;='الإعدادات'!$B$5,"ينتهي قريبًا","ساري"))))</f>
        <v/>
      </c>
      <c r="I275" s="20">
        <f>IF(A275&amp;""="","",SUMIFS('الاشتراكات'!$G$6:$G$1005,'الاشتراكات'!$B$6:$B$1005,A275&amp;""))</f>
        <v/>
      </c>
      <c r="J275" s="20">
        <f>IF(A275&amp;""="","",SUMIFS('الدفعات'!$C$6:$C$2005,'الدفعات'!$B$6:$B$2005,A275&amp;""))</f>
        <v/>
      </c>
      <c r="K275" s="20">
        <f>IF(A275&amp;""="","",ROUND(I275-J275,2))</f>
        <v/>
      </c>
      <c r="L275" s="18">
        <f>IF(A275&amp;""="","",COUNTIFS('الحضور'!$B$6:$B$2005,A275&amp;"",'الحضور'!$A$6:$A$2005,"&gt;="&amp;('الإعدادات'!$B$4-29),'الحضور'!$A$6:$A$2005,"&lt;="&amp;'الإعدادات'!$B$4))</f>
        <v/>
      </c>
      <c r="M275" s="19">
        <f>IF(A275&amp;""="","",IFERROR(SUMIFS('الحضور'!$A$6:$A$2005,'الحضور'!$B$6:$B$2005,A275&amp;"",'الحضور'!$D$6:$D$2005,1)/COUNTIFS('الحضور'!$B$6:$B$2005,A275&amp;"",'الحضور'!$D$6:$D$2005,1),""))</f>
        <v/>
      </c>
      <c r="N275" s="18">
        <f>IF(M275="","",'الإعدادات'!$B$4-M275)</f>
        <v/>
      </c>
      <c r="O275" s="6">
        <f>IF(OR(H275="ساري",H275="ينتهي قريبًا"),IF(M275="","لم يحضر",IF(N275&gt;='الإعدادات'!$B$6,"منقطع","نشط")),"")</f>
        <v/>
      </c>
      <c r="P275" s="21">
        <f>IF(OR(H275="منتهي",H275="ينتهي قريبًا"),G275,"")</f>
        <v/>
      </c>
      <c r="Q275" s="18">
        <f>IF(P275="","",COUNTIFS($P$6:$P$505,"&lt;"&amp;P275)+COUNTIFS($P$6:P275,P275))</f>
        <v/>
      </c>
    </row>
    <row r="276">
      <c r="A276" s="5" t="n"/>
      <c r="B276" s="5" t="n"/>
      <c r="C276" s="17" t="n"/>
      <c r="D276" s="13" t="n"/>
      <c r="E276" s="18">
        <f>IF(A276&amp;""="","",COUNTIFS('الاشتراكات'!$B$6:$B$1005,A276&amp;""))</f>
        <v/>
      </c>
      <c r="F276" s="19">
        <f>IF(A276&amp;""="","",IFERROR(SUMIFS('الاشتراكات'!$I$6:$I$1005,'الاشتراكات'!$B$6:$B$1005,A276&amp;"",'الاشتراكات'!$J$6:$J$1005,1)/COUNTIFS('الاشتراكات'!$B$6:$B$1005,A276&amp;"",'الاشتراكات'!$J$6:$J$1005,1),""))</f>
        <v/>
      </c>
      <c r="G276" s="18">
        <f>IF(F276="","",F276-'الإعدادات'!$B$4)</f>
        <v/>
      </c>
      <c r="H276" s="6">
        <f>IF(A276&amp;""="","",IF(F276="","بدون اشتراك",IF(G276&lt;0,"منتهي",IF(G276&lt;='الإعدادات'!$B$5,"ينتهي قريبًا","ساري"))))</f>
        <v/>
      </c>
      <c r="I276" s="20">
        <f>IF(A276&amp;""="","",SUMIFS('الاشتراكات'!$G$6:$G$1005,'الاشتراكات'!$B$6:$B$1005,A276&amp;""))</f>
        <v/>
      </c>
      <c r="J276" s="20">
        <f>IF(A276&amp;""="","",SUMIFS('الدفعات'!$C$6:$C$2005,'الدفعات'!$B$6:$B$2005,A276&amp;""))</f>
        <v/>
      </c>
      <c r="K276" s="20">
        <f>IF(A276&amp;""="","",ROUND(I276-J276,2))</f>
        <v/>
      </c>
      <c r="L276" s="18">
        <f>IF(A276&amp;""="","",COUNTIFS('الحضور'!$B$6:$B$2005,A276&amp;"",'الحضور'!$A$6:$A$2005,"&gt;="&amp;('الإعدادات'!$B$4-29),'الحضور'!$A$6:$A$2005,"&lt;="&amp;'الإعدادات'!$B$4))</f>
        <v/>
      </c>
      <c r="M276" s="19">
        <f>IF(A276&amp;""="","",IFERROR(SUMIFS('الحضور'!$A$6:$A$2005,'الحضور'!$B$6:$B$2005,A276&amp;"",'الحضور'!$D$6:$D$2005,1)/COUNTIFS('الحضور'!$B$6:$B$2005,A276&amp;"",'الحضور'!$D$6:$D$2005,1),""))</f>
        <v/>
      </c>
      <c r="N276" s="18">
        <f>IF(M276="","",'الإعدادات'!$B$4-M276)</f>
        <v/>
      </c>
      <c r="O276" s="6">
        <f>IF(OR(H276="ساري",H276="ينتهي قريبًا"),IF(M276="","لم يحضر",IF(N276&gt;='الإعدادات'!$B$6,"منقطع","نشط")),"")</f>
        <v/>
      </c>
      <c r="P276" s="21">
        <f>IF(OR(H276="منتهي",H276="ينتهي قريبًا"),G276,"")</f>
        <v/>
      </c>
      <c r="Q276" s="18">
        <f>IF(P276="","",COUNTIFS($P$6:$P$505,"&lt;"&amp;P276)+COUNTIFS($P$6:P276,P276))</f>
        <v/>
      </c>
    </row>
    <row r="277">
      <c r="A277" s="5" t="n"/>
      <c r="B277" s="5" t="n"/>
      <c r="C277" s="17" t="n"/>
      <c r="D277" s="13" t="n"/>
      <c r="E277" s="18">
        <f>IF(A277&amp;""="","",COUNTIFS('الاشتراكات'!$B$6:$B$1005,A277&amp;""))</f>
        <v/>
      </c>
      <c r="F277" s="19">
        <f>IF(A277&amp;""="","",IFERROR(SUMIFS('الاشتراكات'!$I$6:$I$1005,'الاشتراكات'!$B$6:$B$1005,A277&amp;"",'الاشتراكات'!$J$6:$J$1005,1)/COUNTIFS('الاشتراكات'!$B$6:$B$1005,A277&amp;"",'الاشتراكات'!$J$6:$J$1005,1),""))</f>
        <v/>
      </c>
      <c r="G277" s="18">
        <f>IF(F277="","",F277-'الإعدادات'!$B$4)</f>
        <v/>
      </c>
      <c r="H277" s="6">
        <f>IF(A277&amp;""="","",IF(F277="","بدون اشتراك",IF(G277&lt;0,"منتهي",IF(G277&lt;='الإعدادات'!$B$5,"ينتهي قريبًا","ساري"))))</f>
        <v/>
      </c>
      <c r="I277" s="20">
        <f>IF(A277&amp;""="","",SUMIFS('الاشتراكات'!$G$6:$G$1005,'الاشتراكات'!$B$6:$B$1005,A277&amp;""))</f>
        <v/>
      </c>
      <c r="J277" s="20">
        <f>IF(A277&amp;""="","",SUMIFS('الدفعات'!$C$6:$C$2005,'الدفعات'!$B$6:$B$2005,A277&amp;""))</f>
        <v/>
      </c>
      <c r="K277" s="20">
        <f>IF(A277&amp;""="","",ROUND(I277-J277,2))</f>
        <v/>
      </c>
      <c r="L277" s="18">
        <f>IF(A277&amp;""="","",COUNTIFS('الحضور'!$B$6:$B$2005,A277&amp;"",'الحضور'!$A$6:$A$2005,"&gt;="&amp;('الإعدادات'!$B$4-29),'الحضور'!$A$6:$A$2005,"&lt;="&amp;'الإعدادات'!$B$4))</f>
        <v/>
      </c>
      <c r="M277" s="19">
        <f>IF(A277&amp;""="","",IFERROR(SUMIFS('الحضور'!$A$6:$A$2005,'الحضور'!$B$6:$B$2005,A277&amp;"",'الحضور'!$D$6:$D$2005,1)/COUNTIFS('الحضور'!$B$6:$B$2005,A277&amp;"",'الحضور'!$D$6:$D$2005,1),""))</f>
        <v/>
      </c>
      <c r="N277" s="18">
        <f>IF(M277="","",'الإعدادات'!$B$4-M277)</f>
        <v/>
      </c>
      <c r="O277" s="6">
        <f>IF(OR(H277="ساري",H277="ينتهي قريبًا"),IF(M277="","لم يحضر",IF(N277&gt;='الإعدادات'!$B$6,"منقطع","نشط")),"")</f>
        <v/>
      </c>
      <c r="P277" s="21">
        <f>IF(OR(H277="منتهي",H277="ينتهي قريبًا"),G277,"")</f>
        <v/>
      </c>
      <c r="Q277" s="18">
        <f>IF(P277="","",COUNTIFS($P$6:$P$505,"&lt;"&amp;P277)+COUNTIFS($P$6:P277,P277))</f>
        <v/>
      </c>
    </row>
    <row r="278">
      <c r="A278" s="5" t="n"/>
      <c r="B278" s="5" t="n"/>
      <c r="C278" s="17" t="n"/>
      <c r="D278" s="13" t="n"/>
      <c r="E278" s="18">
        <f>IF(A278&amp;""="","",COUNTIFS('الاشتراكات'!$B$6:$B$1005,A278&amp;""))</f>
        <v/>
      </c>
      <c r="F278" s="19">
        <f>IF(A278&amp;""="","",IFERROR(SUMIFS('الاشتراكات'!$I$6:$I$1005,'الاشتراكات'!$B$6:$B$1005,A278&amp;"",'الاشتراكات'!$J$6:$J$1005,1)/COUNTIFS('الاشتراكات'!$B$6:$B$1005,A278&amp;"",'الاشتراكات'!$J$6:$J$1005,1),""))</f>
        <v/>
      </c>
      <c r="G278" s="18">
        <f>IF(F278="","",F278-'الإعدادات'!$B$4)</f>
        <v/>
      </c>
      <c r="H278" s="6">
        <f>IF(A278&amp;""="","",IF(F278="","بدون اشتراك",IF(G278&lt;0,"منتهي",IF(G278&lt;='الإعدادات'!$B$5,"ينتهي قريبًا","ساري"))))</f>
        <v/>
      </c>
      <c r="I278" s="20">
        <f>IF(A278&amp;""="","",SUMIFS('الاشتراكات'!$G$6:$G$1005,'الاشتراكات'!$B$6:$B$1005,A278&amp;""))</f>
        <v/>
      </c>
      <c r="J278" s="20">
        <f>IF(A278&amp;""="","",SUMIFS('الدفعات'!$C$6:$C$2005,'الدفعات'!$B$6:$B$2005,A278&amp;""))</f>
        <v/>
      </c>
      <c r="K278" s="20">
        <f>IF(A278&amp;""="","",ROUND(I278-J278,2))</f>
        <v/>
      </c>
      <c r="L278" s="18">
        <f>IF(A278&amp;""="","",COUNTIFS('الحضور'!$B$6:$B$2005,A278&amp;"",'الحضور'!$A$6:$A$2005,"&gt;="&amp;('الإعدادات'!$B$4-29),'الحضور'!$A$6:$A$2005,"&lt;="&amp;'الإعدادات'!$B$4))</f>
        <v/>
      </c>
      <c r="M278" s="19">
        <f>IF(A278&amp;""="","",IFERROR(SUMIFS('الحضور'!$A$6:$A$2005,'الحضور'!$B$6:$B$2005,A278&amp;"",'الحضور'!$D$6:$D$2005,1)/COUNTIFS('الحضور'!$B$6:$B$2005,A278&amp;"",'الحضور'!$D$6:$D$2005,1),""))</f>
        <v/>
      </c>
      <c r="N278" s="18">
        <f>IF(M278="","",'الإعدادات'!$B$4-M278)</f>
        <v/>
      </c>
      <c r="O278" s="6">
        <f>IF(OR(H278="ساري",H278="ينتهي قريبًا"),IF(M278="","لم يحضر",IF(N278&gt;='الإعدادات'!$B$6,"منقطع","نشط")),"")</f>
        <v/>
      </c>
      <c r="P278" s="21">
        <f>IF(OR(H278="منتهي",H278="ينتهي قريبًا"),G278,"")</f>
        <v/>
      </c>
      <c r="Q278" s="18">
        <f>IF(P278="","",COUNTIFS($P$6:$P$505,"&lt;"&amp;P278)+COUNTIFS($P$6:P278,P278))</f>
        <v/>
      </c>
    </row>
    <row r="279">
      <c r="A279" s="5" t="n"/>
      <c r="B279" s="5" t="n"/>
      <c r="C279" s="17" t="n"/>
      <c r="D279" s="13" t="n"/>
      <c r="E279" s="18">
        <f>IF(A279&amp;""="","",COUNTIFS('الاشتراكات'!$B$6:$B$1005,A279&amp;""))</f>
        <v/>
      </c>
      <c r="F279" s="19">
        <f>IF(A279&amp;""="","",IFERROR(SUMIFS('الاشتراكات'!$I$6:$I$1005,'الاشتراكات'!$B$6:$B$1005,A279&amp;"",'الاشتراكات'!$J$6:$J$1005,1)/COUNTIFS('الاشتراكات'!$B$6:$B$1005,A279&amp;"",'الاشتراكات'!$J$6:$J$1005,1),""))</f>
        <v/>
      </c>
      <c r="G279" s="18">
        <f>IF(F279="","",F279-'الإعدادات'!$B$4)</f>
        <v/>
      </c>
      <c r="H279" s="6">
        <f>IF(A279&amp;""="","",IF(F279="","بدون اشتراك",IF(G279&lt;0,"منتهي",IF(G279&lt;='الإعدادات'!$B$5,"ينتهي قريبًا","ساري"))))</f>
        <v/>
      </c>
      <c r="I279" s="20">
        <f>IF(A279&amp;""="","",SUMIFS('الاشتراكات'!$G$6:$G$1005,'الاشتراكات'!$B$6:$B$1005,A279&amp;""))</f>
        <v/>
      </c>
      <c r="J279" s="20">
        <f>IF(A279&amp;""="","",SUMIFS('الدفعات'!$C$6:$C$2005,'الدفعات'!$B$6:$B$2005,A279&amp;""))</f>
        <v/>
      </c>
      <c r="K279" s="20">
        <f>IF(A279&amp;""="","",ROUND(I279-J279,2))</f>
        <v/>
      </c>
      <c r="L279" s="18">
        <f>IF(A279&amp;""="","",COUNTIFS('الحضور'!$B$6:$B$2005,A279&amp;"",'الحضور'!$A$6:$A$2005,"&gt;="&amp;('الإعدادات'!$B$4-29),'الحضور'!$A$6:$A$2005,"&lt;="&amp;'الإعدادات'!$B$4))</f>
        <v/>
      </c>
      <c r="M279" s="19">
        <f>IF(A279&amp;""="","",IFERROR(SUMIFS('الحضور'!$A$6:$A$2005,'الحضور'!$B$6:$B$2005,A279&amp;"",'الحضور'!$D$6:$D$2005,1)/COUNTIFS('الحضور'!$B$6:$B$2005,A279&amp;"",'الحضور'!$D$6:$D$2005,1),""))</f>
        <v/>
      </c>
      <c r="N279" s="18">
        <f>IF(M279="","",'الإعدادات'!$B$4-M279)</f>
        <v/>
      </c>
      <c r="O279" s="6">
        <f>IF(OR(H279="ساري",H279="ينتهي قريبًا"),IF(M279="","لم يحضر",IF(N279&gt;='الإعدادات'!$B$6,"منقطع","نشط")),"")</f>
        <v/>
      </c>
      <c r="P279" s="21">
        <f>IF(OR(H279="منتهي",H279="ينتهي قريبًا"),G279,"")</f>
        <v/>
      </c>
      <c r="Q279" s="18">
        <f>IF(P279="","",COUNTIFS($P$6:$P$505,"&lt;"&amp;P279)+COUNTIFS($P$6:P279,P279))</f>
        <v/>
      </c>
    </row>
    <row r="280">
      <c r="A280" s="5" t="n"/>
      <c r="B280" s="5" t="n"/>
      <c r="C280" s="17" t="n"/>
      <c r="D280" s="13" t="n"/>
      <c r="E280" s="18">
        <f>IF(A280&amp;""="","",COUNTIFS('الاشتراكات'!$B$6:$B$1005,A280&amp;""))</f>
        <v/>
      </c>
      <c r="F280" s="19">
        <f>IF(A280&amp;""="","",IFERROR(SUMIFS('الاشتراكات'!$I$6:$I$1005,'الاشتراكات'!$B$6:$B$1005,A280&amp;"",'الاشتراكات'!$J$6:$J$1005,1)/COUNTIFS('الاشتراكات'!$B$6:$B$1005,A280&amp;"",'الاشتراكات'!$J$6:$J$1005,1),""))</f>
        <v/>
      </c>
      <c r="G280" s="18">
        <f>IF(F280="","",F280-'الإعدادات'!$B$4)</f>
        <v/>
      </c>
      <c r="H280" s="6">
        <f>IF(A280&amp;""="","",IF(F280="","بدون اشتراك",IF(G280&lt;0,"منتهي",IF(G280&lt;='الإعدادات'!$B$5,"ينتهي قريبًا","ساري"))))</f>
        <v/>
      </c>
      <c r="I280" s="20">
        <f>IF(A280&amp;""="","",SUMIFS('الاشتراكات'!$G$6:$G$1005,'الاشتراكات'!$B$6:$B$1005,A280&amp;""))</f>
        <v/>
      </c>
      <c r="J280" s="20">
        <f>IF(A280&amp;""="","",SUMIFS('الدفعات'!$C$6:$C$2005,'الدفعات'!$B$6:$B$2005,A280&amp;""))</f>
        <v/>
      </c>
      <c r="K280" s="20">
        <f>IF(A280&amp;""="","",ROUND(I280-J280,2))</f>
        <v/>
      </c>
      <c r="L280" s="18">
        <f>IF(A280&amp;""="","",COUNTIFS('الحضور'!$B$6:$B$2005,A280&amp;"",'الحضور'!$A$6:$A$2005,"&gt;="&amp;('الإعدادات'!$B$4-29),'الحضور'!$A$6:$A$2005,"&lt;="&amp;'الإعدادات'!$B$4))</f>
        <v/>
      </c>
      <c r="M280" s="19">
        <f>IF(A280&amp;""="","",IFERROR(SUMIFS('الحضور'!$A$6:$A$2005,'الحضور'!$B$6:$B$2005,A280&amp;"",'الحضور'!$D$6:$D$2005,1)/COUNTIFS('الحضور'!$B$6:$B$2005,A280&amp;"",'الحضور'!$D$6:$D$2005,1),""))</f>
        <v/>
      </c>
      <c r="N280" s="18">
        <f>IF(M280="","",'الإعدادات'!$B$4-M280)</f>
        <v/>
      </c>
      <c r="O280" s="6">
        <f>IF(OR(H280="ساري",H280="ينتهي قريبًا"),IF(M280="","لم يحضر",IF(N280&gt;='الإعدادات'!$B$6,"منقطع","نشط")),"")</f>
        <v/>
      </c>
      <c r="P280" s="21">
        <f>IF(OR(H280="منتهي",H280="ينتهي قريبًا"),G280,"")</f>
        <v/>
      </c>
      <c r="Q280" s="18">
        <f>IF(P280="","",COUNTIFS($P$6:$P$505,"&lt;"&amp;P280)+COUNTIFS($P$6:P280,P280))</f>
        <v/>
      </c>
    </row>
    <row r="281">
      <c r="A281" s="5" t="n"/>
      <c r="B281" s="5" t="n"/>
      <c r="C281" s="17" t="n"/>
      <c r="D281" s="13" t="n"/>
      <c r="E281" s="18">
        <f>IF(A281&amp;""="","",COUNTIFS('الاشتراكات'!$B$6:$B$1005,A281&amp;""))</f>
        <v/>
      </c>
      <c r="F281" s="19">
        <f>IF(A281&amp;""="","",IFERROR(SUMIFS('الاشتراكات'!$I$6:$I$1005,'الاشتراكات'!$B$6:$B$1005,A281&amp;"",'الاشتراكات'!$J$6:$J$1005,1)/COUNTIFS('الاشتراكات'!$B$6:$B$1005,A281&amp;"",'الاشتراكات'!$J$6:$J$1005,1),""))</f>
        <v/>
      </c>
      <c r="G281" s="18">
        <f>IF(F281="","",F281-'الإعدادات'!$B$4)</f>
        <v/>
      </c>
      <c r="H281" s="6">
        <f>IF(A281&amp;""="","",IF(F281="","بدون اشتراك",IF(G281&lt;0,"منتهي",IF(G281&lt;='الإعدادات'!$B$5,"ينتهي قريبًا","ساري"))))</f>
        <v/>
      </c>
      <c r="I281" s="20">
        <f>IF(A281&amp;""="","",SUMIFS('الاشتراكات'!$G$6:$G$1005,'الاشتراكات'!$B$6:$B$1005,A281&amp;""))</f>
        <v/>
      </c>
      <c r="J281" s="20">
        <f>IF(A281&amp;""="","",SUMIFS('الدفعات'!$C$6:$C$2005,'الدفعات'!$B$6:$B$2005,A281&amp;""))</f>
        <v/>
      </c>
      <c r="K281" s="20">
        <f>IF(A281&amp;""="","",ROUND(I281-J281,2))</f>
        <v/>
      </c>
      <c r="L281" s="18">
        <f>IF(A281&amp;""="","",COUNTIFS('الحضور'!$B$6:$B$2005,A281&amp;"",'الحضور'!$A$6:$A$2005,"&gt;="&amp;('الإعدادات'!$B$4-29),'الحضور'!$A$6:$A$2005,"&lt;="&amp;'الإعدادات'!$B$4))</f>
        <v/>
      </c>
      <c r="M281" s="19">
        <f>IF(A281&amp;""="","",IFERROR(SUMIFS('الحضور'!$A$6:$A$2005,'الحضور'!$B$6:$B$2005,A281&amp;"",'الحضور'!$D$6:$D$2005,1)/COUNTIFS('الحضور'!$B$6:$B$2005,A281&amp;"",'الحضور'!$D$6:$D$2005,1),""))</f>
        <v/>
      </c>
      <c r="N281" s="18">
        <f>IF(M281="","",'الإعدادات'!$B$4-M281)</f>
        <v/>
      </c>
      <c r="O281" s="6">
        <f>IF(OR(H281="ساري",H281="ينتهي قريبًا"),IF(M281="","لم يحضر",IF(N281&gt;='الإعدادات'!$B$6,"منقطع","نشط")),"")</f>
        <v/>
      </c>
      <c r="P281" s="21">
        <f>IF(OR(H281="منتهي",H281="ينتهي قريبًا"),G281,"")</f>
        <v/>
      </c>
      <c r="Q281" s="18">
        <f>IF(P281="","",COUNTIFS($P$6:$P$505,"&lt;"&amp;P281)+COUNTIFS($P$6:P281,P281))</f>
        <v/>
      </c>
    </row>
    <row r="282">
      <c r="A282" s="5" t="n"/>
      <c r="B282" s="5" t="n"/>
      <c r="C282" s="17" t="n"/>
      <c r="D282" s="13" t="n"/>
      <c r="E282" s="18">
        <f>IF(A282&amp;""="","",COUNTIFS('الاشتراكات'!$B$6:$B$1005,A282&amp;""))</f>
        <v/>
      </c>
      <c r="F282" s="19">
        <f>IF(A282&amp;""="","",IFERROR(SUMIFS('الاشتراكات'!$I$6:$I$1005,'الاشتراكات'!$B$6:$B$1005,A282&amp;"",'الاشتراكات'!$J$6:$J$1005,1)/COUNTIFS('الاشتراكات'!$B$6:$B$1005,A282&amp;"",'الاشتراكات'!$J$6:$J$1005,1),""))</f>
        <v/>
      </c>
      <c r="G282" s="18">
        <f>IF(F282="","",F282-'الإعدادات'!$B$4)</f>
        <v/>
      </c>
      <c r="H282" s="6">
        <f>IF(A282&amp;""="","",IF(F282="","بدون اشتراك",IF(G282&lt;0,"منتهي",IF(G282&lt;='الإعدادات'!$B$5,"ينتهي قريبًا","ساري"))))</f>
        <v/>
      </c>
      <c r="I282" s="20">
        <f>IF(A282&amp;""="","",SUMIFS('الاشتراكات'!$G$6:$G$1005,'الاشتراكات'!$B$6:$B$1005,A282&amp;""))</f>
        <v/>
      </c>
      <c r="J282" s="20">
        <f>IF(A282&amp;""="","",SUMIFS('الدفعات'!$C$6:$C$2005,'الدفعات'!$B$6:$B$2005,A282&amp;""))</f>
        <v/>
      </c>
      <c r="K282" s="20">
        <f>IF(A282&amp;""="","",ROUND(I282-J282,2))</f>
        <v/>
      </c>
      <c r="L282" s="18">
        <f>IF(A282&amp;""="","",COUNTIFS('الحضور'!$B$6:$B$2005,A282&amp;"",'الحضور'!$A$6:$A$2005,"&gt;="&amp;('الإعدادات'!$B$4-29),'الحضور'!$A$6:$A$2005,"&lt;="&amp;'الإعدادات'!$B$4))</f>
        <v/>
      </c>
      <c r="M282" s="19">
        <f>IF(A282&amp;""="","",IFERROR(SUMIFS('الحضور'!$A$6:$A$2005,'الحضور'!$B$6:$B$2005,A282&amp;"",'الحضور'!$D$6:$D$2005,1)/COUNTIFS('الحضور'!$B$6:$B$2005,A282&amp;"",'الحضور'!$D$6:$D$2005,1),""))</f>
        <v/>
      </c>
      <c r="N282" s="18">
        <f>IF(M282="","",'الإعدادات'!$B$4-M282)</f>
        <v/>
      </c>
      <c r="O282" s="6">
        <f>IF(OR(H282="ساري",H282="ينتهي قريبًا"),IF(M282="","لم يحضر",IF(N282&gt;='الإعدادات'!$B$6,"منقطع","نشط")),"")</f>
        <v/>
      </c>
      <c r="P282" s="21">
        <f>IF(OR(H282="منتهي",H282="ينتهي قريبًا"),G282,"")</f>
        <v/>
      </c>
      <c r="Q282" s="18">
        <f>IF(P282="","",COUNTIFS($P$6:$P$505,"&lt;"&amp;P282)+COUNTIFS($P$6:P282,P282))</f>
        <v/>
      </c>
    </row>
    <row r="283">
      <c r="A283" s="5" t="n"/>
      <c r="B283" s="5" t="n"/>
      <c r="C283" s="17" t="n"/>
      <c r="D283" s="13" t="n"/>
      <c r="E283" s="18">
        <f>IF(A283&amp;""="","",COUNTIFS('الاشتراكات'!$B$6:$B$1005,A283&amp;""))</f>
        <v/>
      </c>
      <c r="F283" s="19">
        <f>IF(A283&amp;""="","",IFERROR(SUMIFS('الاشتراكات'!$I$6:$I$1005,'الاشتراكات'!$B$6:$B$1005,A283&amp;"",'الاشتراكات'!$J$6:$J$1005,1)/COUNTIFS('الاشتراكات'!$B$6:$B$1005,A283&amp;"",'الاشتراكات'!$J$6:$J$1005,1),""))</f>
        <v/>
      </c>
      <c r="G283" s="18">
        <f>IF(F283="","",F283-'الإعدادات'!$B$4)</f>
        <v/>
      </c>
      <c r="H283" s="6">
        <f>IF(A283&amp;""="","",IF(F283="","بدون اشتراك",IF(G283&lt;0,"منتهي",IF(G283&lt;='الإعدادات'!$B$5,"ينتهي قريبًا","ساري"))))</f>
        <v/>
      </c>
      <c r="I283" s="20">
        <f>IF(A283&amp;""="","",SUMIFS('الاشتراكات'!$G$6:$G$1005,'الاشتراكات'!$B$6:$B$1005,A283&amp;""))</f>
        <v/>
      </c>
      <c r="J283" s="20">
        <f>IF(A283&amp;""="","",SUMIFS('الدفعات'!$C$6:$C$2005,'الدفعات'!$B$6:$B$2005,A283&amp;""))</f>
        <v/>
      </c>
      <c r="K283" s="20">
        <f>IF(A283&amp;""="","",ROUND(I283-J283,2))</f>
        <v/>
      </c>
      <c r="L283" s="18">
        <f>IF(A283&amp;""="","",COUNTIFS('الحضور'!$B$6:$B$2005,A283&amp;"",'الحضور'!$A$6:$A$2005,"&gt;="&amp;('الإعدادات'!$B$4-29),'الحضور'!$A$6:$A$2005,"&lt;="&amp;'الإعدادات'!$B$4))</f>
        <v/>
      </c>
      <c r="M283" s="19">
        <f>IF(A283&amp;""="","",IFERROR(SUMIFS('الحضور'!$A$6:$A$2005,'الحضور'!$B$6:$B$2005,A283&amp;"",'الحضور'!$D$6:$D$2005,1)/COUNTIFS('الحضور'!$B$6:$B$2005,A283&amp;"",'الحضور'!$D$6:$D$2005,1),""))</f>
        <v/>
      </c>
      <c r="N283" s="18">
        <f>IF(M283="","",'الإعدادات'!$B$4-M283)</f>
        <v/>
      </c>
      <c r="O283" s="6">
        <f>IF(OR(H283="ساري",H283="ينتهي قريبًا"),IF(M283="","لم يحضر",IF(N283&gt;='الإعدادات'!$B$6,"منقطع","نشط")),"")</f>
        <v/>
      </c>
      <c r="P283" s="21">
        <f>IF(OR(H283="منتهي",H283="ينتهي قريبًا"),G283,"")</f>
        <v/>
      </c>
      <c r="Q283" s="18">
        <f>IF(P283="","",COUNTIFS($P$6:$P$505,"&lt;"&amp;P283)+COUNTIFS($P$6:P283,P283))</f>
        <v/>
      </c>
    </row>
    <row r="284">
      <c r="A284" s="5" t="n"/>
      <c r="B284" s="5" t="n"/>
      <c r="C284" s="17" t="n"/>
      <c r="D284" s="13" t="n"/>
      <c r="E284" s="18">
        <f>IF(A284&amp;""="","",COUNTIFS('الاشتراكات'!$B$6:$B$1005,A284&amp;""))</f>
        <v/>
      </c>
      <c r="F284" s="19">
        <f>IF(A284&amp;""="","",IFERROR(SUMIFS('الاشتراكات'!$I$6:$I$1005,'الاشتراكات'!$B$6:$B$1005,A284&amp;"",'الاشتراكات'!$J$6:$J$1005,1)/COUNTIFS('الاشتراكات'!$B$6:$B$1005,A284&amp;"",'الاشتراكات'!$J$6:$J$1005,1),""))</f>
        <v/>
      </c>
      <c r="G284" s="18">
        <f>IF(F284="","",F284-'الإعدادات'!$B$4)</f>
        <v/>
      </c>
      <c r="H284" s="6">
        <f>IF(A284&amp;""="","",IF(F284="","بدون اشتراك",IF(G284&lt;0,"منتهي",IF(G284&lt;='الإعدادات'!$B$5,"ينتهي قريبًا","ساري"))))</f>
        <v/>
      </c>
      <c r="I284" s="20">
        <f>IF(A284&amp;""="","",SUMIFS('الاشتراكات'!$G$6:$G$1005,'الاشتراكات'!$B$6:$B$1005,A284&amp;""))</f>
        <v/>
      </c>
      <c r="J284" s="20">
        <f>IF(A284&amp;""="","",SUMIFS('الدفعات'!$C$6:$C$2005,'الدفعات'!$B$6:$B$2005,A284&amp;""))</f>
        <v/>
      </c>
      <c r="K284" s="20">
        <f>IF(A284&amp;""="","",ROUND(I284-J284,2))</f>
        <v/>
      </c>
      <c r="L284" s="18">
        <f>IF(A284&amp;""="","",COUNTIFS('الحضور'!$B$6:$B$2005,A284&amp;"",'الحضور'!$A$6:$A$2005,"&gt;="&amp;('الإعدادات'!$B$4-29),'الحضور'!$A$6:$A$2005,"&lt;="&amp;'الإعدادات'!$B$4))</f>
        <v/>
      </c>
      <c r="M284" s="19">
        <f>IF(A284&amp;""="","",IFERROR(SUMIFS('الحضور'!$A$6:$A$2005,'الحضور'!$B$6:$B$2005,A284&amp;"",'الحضور'!$D$6:$D$2005,1)/COUNTIFS('الحضور'!$B$6:$B$2005,A284&amp;"",'الحضور'!$D$6:$D$2005,1),""))</f>
        <v/>
      </c>
      <c r="N284" s="18">
        <f>IF(M284="","",'الإعدادات'!$B$4-M284)</f>
        <v/>
      </c>
      <c r="O284" s="6">
        <f>IF(OR(H284="ساري",H284="ينتهي قريبًا"),IF(M284="","لم يحضر",IF(N284&gt;='الإعدادات'!$B$6,"منقطع","نشط")),"")</f>
        <v/>
      </c>
      <c r="P284" s="21">
        <f>IF(OR(H284="منتهي",H284="ينتهي قريبًا"),G284,"")</f>
        <v/>
      </c>
      <c r="Q284" s="18">
        <f>IF(P284="","",COUNTIFS($P$6:$P$505,"&lt;"&amp;P284)+COUNTIFS($P$6:P284,P284))</f>
        <v/>
      </c>
    </row>
    <row r="285">
      <c r="A285" s="5" t="n"/>
      <c r="B285" s="5" t="n"/>
      <c r="C285" s="17" t="n"/>
      <c r="D285" s="13" t="n"/>
      <c r="E285" s="18">
        <f>IF(A285&amp;""="","",COUNTIFS('الاشتراكات'!$B$6:$B$1005,A285&amp;""))</f>
        <v/>
      </c>
      <c r="F285" s="19">
        <f>IF(A285&amp;""="","",IFERROR(SUMIFS('الاشتراكات'!$I$6:$I$1005,'الاشتراكات'!$B$6:$B$1005,A285&amp;"",'الاشتراكات'!$J$6:$J$1005,1)/COUNTIFS('الاشتراكات'!$B$6:$B$1005,A285&amp;"",'الاشتراكات'!$J$6:$J$1005,1),""))</f>
        <v/>
      </c>
      <c r="G285" s="18">
        <f>IF(F285="","",F285-'الإعدادات'!$B$4)</f>
        <v/>
      </c>
      <c r="H285" s="6">
        <f>IF(A285&amp;""="","",IF(F285="","بدون اشتراك",IF(G285&lt;0,"منتهي",IF(G285&lt;='الإعدادات'!$B$5,"ينتهي قريبًا","ساري"))))</f>
        <v/>
      </c>
      <c r="I285" s="20">
        <f>IF(A285&amp;""="","",SUMIFS('الاشتراكات'!$G$6:$G$1005,'الاشتراكات'!$B$6:$B$1005,A285&amp;""))</f>
        <v/>
      </c>
      <c r="J285" s="20">
        <f>IF(A285&amp;""="","",SUMIFS('الدفعات'!$C$6:$C$2005,'الدفعات'!$B$6:$B$2005,A285&amp;""))</f>
        <v/>
      </c>
      <c r="K285" s="20">
        <f>IF(A285&amp;""="","",ROUND(I285-J285,2))</f>
        <v/>
      </c>
      <c r="L285" s="18">
        <f>IF(A285&amp;""="","",COUNTIFS('الحضور'!$B$6:$B$2005,A285&amp;"",'الحضور'!$A$6:$A$2005,"&gt;="&amp;('الإعدادات'!$B$4-29),'الحضور'!$A$6:$A$2005,"&lt;="&amp;'الإعدادات'!$B$4))</f>
        <v/>
      </c>
      <c r="M285" s="19">
        <f>IF(A285&amp;""="","",IFERROR(SUMIFS('الحضور'!$A$6:$A$2005,'الحضور'!$B$6:$B$2005,A285&amp;"",'الحضور'!$D$6:$D$2005,1)/COUNTIFS('الحضور'!$B$6:$B$2005,A285&amp;"",'الحضور'!$D$6:$D$2005,1),""))</f>
        <v/>
      </c>
      <c r="N285" s="18">
        <f>IF(M285="","",'الإعدادات'!$B$4-M285)</f>
        <v/>
      </c>
      <c r="O285" s="6">
        <f>IF(OR(H285="ساري",H285="ينتهي قريبًا"),IF(M285="","لم يحضر",IF(N285&gt;='الإعدادات'!$B$6,"منقطع","نشط")),"")</f>
        <v/>
      </c>
      <c r="P285" s="21">
        <f>IF(OR(H285="منتهي",H285="ينتهي قريبًا"),G285,"")</f>
        <v/>
      </c>
      <c r="Q285" s="18">
        <f>IF(P285="","",COUNTIFS($P$6:$P$505,"&lt;"&amp;P285)+COUNTIFS($P$6:P285,P285))</f>
        <v/>
      </c>
    </row>
    <row r="286">
      <c r="A286" s="5" t="n"/>
      <c r="B286" s="5" t="n"/>
      <c r="C286" s="17" t="n"/>
      <c r="D286" s="13" t="n"/>
      <c r="E286" s="18">
        <f>IF(A286&amp;""="","",COUNTIFS('الاشتراكات'!$B$6:$B$1005,A286&amp;""))</f>
        <v/>
      </c>
      <c r="F286" s="19">
        <f>IF(A286&amp;""="","",IFERROR(SUMIFS('الاشتراكات'!$I$6:$I$1005,'الاشتراكات'!$B$6:$B$1005,A286&amp;"",'الاشتراكات'!$J$6:$J$1005,1)/COUNTIFS('الاشتراكات'!$B$6:$B$1005,A286&amp;"",'الاشتراكات'!$J$6:$J$1005,1),""))</f>
        <v/>
      </c>
      <c r="G286" s="18">
        <f>IF(F286="","",F286-'الإعدادات'!$B$4)</f>
        <v/>
      </c>
      <c r="H286" s="6">
        <f>IF(A286&amp;""="","",IF(F286="","بدون اشتراك",IF(G286&lt;0,"منتهي",IF(G286&lt;='الإعدادات'!$B$5,"ينتهي قريبًا","ساري"))))</f>
        <v/>
      </c>
      <c r="I286" s="20">
        <f>IF(A286&amp;""="","",SUMIFS('الاشتراكات'!$G$6:$G$1005,'الاشتراكات'!$B$6:$B$1005,A286&amp;""))</f>
        <v/>
      </c>
      <c r="J286" s="20">
        <f>IF(A286&amp;""="","",SUMIFS('الدفعات'!$C$6:$C$2005,'الدفعات'!$B$6:$B$2005,A286&amp;""))</f>
        <v/>
      </c>
      <c r="K286" s="20">
        <f>IF(A286&amp;""="","",ROUND(I286-J286,2))</f>
        <v/>
      </c>
      <c r="L286" s="18">
        <f>IF(A286&amp;""="","",COUNTIFS('الحضور'!$B$6:$B$2005,A286&amp;"",'الحضور'!$A$6:$A$2005,"&gt;="&amp;('الإعدادات'!$B$4-29),'الحضور'!$A$6:$A$2005,"&lt;="&amp;'الإعدادات'!$B$4))</f>
        <v/>
      </c>
      <c r="M286" s="19">
        <f>IF(A286&amp;""="","",IFERROR(SUMIFS('الحضور'!$A$6:$A$2005,'الحضور'!$B$6:$B$2005,A286&amp;"",'الحضور'!$D$6:$D$2005,1)/COUNTIFS('الحضور'!$B$6:$B$2005,A286&amp;"",'الحضور'!$D$6:$D$2005,1),""))</f>
        <v/>
      </c>
      <c r="N286" s="18">
        <f>IF(M286="","",'الإعدادات'!$B$4-M286)</f>
        <v/>
      </c>
      <c r="O286" s="6">
        <f>IF(OR(H286="ساري",H286="ينتهي قريبًا"),IF(M286="","لم يحضر",IF(N286&gt;='الإعدادات'!$B$6,"منقطع","نشط")),"")</f>
        <v/>
      </c>
      <c r="P286" s="21">
        <f>IF(OR(H286="منتهي",H286="ينتهي قريبًا"),G286,"")</f>
        <v/>
      </c>
      <c r="Q286" s="18">
        <f>IF(P286="","",COUNTIFS($P$6:$P$505,"&lt;"&amp;P286)+COUNTIFS($P$6:P286,P286))</f>
        <v/>
      </c>
    </row>
    <row r="287">
      <c r="A287" s="5" t="n"/>
      <c r="B287" s="5" t="n"/>
      <c r="C287" s="17" t="n"/>
      <c r="D287" s="13" t="n"/>
      <c r="E287" s="18">
        <f>IF(A287&amp;""="","",COUNTIFS('الاشتراكات'!$B$6:$B$1005,A287&amp;""))</f>
        <v/>
      </c>
      <c r="F287" s="19">
        <f>IF(A287&amp;""="","",IFERROR(SUMIFS('الاشتراكات'!$I$6:$I$1005,'الاشتراكات'!$B$6:$B$1005,A287&amp;"",'الاشتراكات'!$J$6:$J$1005,1)/COUNTIFS('الاشتراكات'!$B$6:$B$1005,A287&amp;"",'الاشتراكات'!$J$6:$J$1005,1),""))</f>
        <v/>
      </c>
      <c r="G287" s="18">
        <f>IF(F287="","",F287-'الإعدادات'!$B$4)</f>
        <v/>
      </c>
      <c r="H287" s="6">
        <f>IF(A287&amp;""="","",IF(F287="","بدون اشتراك",IF(G287&lt;0,"منتهي",IF(G287&lt;='الإعدادات'!$B$5,"ينتهي قريبًا","ساري"))))</f>
        <v/>
      </c>
      <c r="I287" s="20">
        <f>IF(A287&amp;""="","",SUMIFS('الاشتراكات'!$G$6:$G$1005,'الاشتراكات'!$B$6:$B$1005,A287&amp;""))</f>
        <v/>
      </c>
      <c r="J287" s="20">
        <f>IF(A287&amp;""="","",SUMIFS('الدفعات'!$C$6:$C$2005,'الدفعات'!$B$6:$B$2005,A287&amp;""))</f>
        <v/>
      </c>
      <c r="K287" s="20">
        <f>IF(A287&amp;""="","",ROUND(I287-J287,2))</f>
        <v/>
      </c>
      <c r="L287" s="18">
        <f>IF(A287&amp;""="","",COUNTIFS('الحضور'!$B$6:$B$2005,A287&amp;"",'الحضور'!$A$6:$A$2005,"&gt;="&amp;('الإعدادات'!$B$4-29),'الحضور'!$A$6:$A$2005,"&lt;="&amp;'الإعدادات'!$B$4))</f>
        <v/>
      </c>
      <c r="M287" s="19">
        <f>IF(A287&amp;""="","",IFERROR(SUMIFS('الحضور'!$A$6:$A$2005,'الحضور'!$B$6:$B$2005,A287&amp;"",'الحضور'!$D$6:$D$2005,1)/COUNTIFS('الحضور'!$B$6:$B$2005,A287&amp;"",'الحضور'!$D$6:$D$2005,1),""))</f>
        <v/>
      </c>
      <c r="N287" s="18">
        <f>IF(M287="","",'الإعدادات'!$B$4-M287)</f>
        <v/>
      </c>
      <c r="O287" s="6">
        <f>IF(OR(H287="ساري",H287="ينتهي قريبًا"),IF(M287="","لم يحضر",IF(N287&gt;='الإعدادات'!$B$6,"منقطع","نشط")),"")</f>
        <v/>
      </c>
      <c r="P287" s="21">
        <f>IF(OR(H287="منتهي",H287="ينتهي قريبًا"),G287,"")</f>
        <v/>
      </c>
      <c r="Q287" s="18">
        <f>IF(P287="","",COUNTIFS($P$6:$P$505,"&lt;"&amp;P287)+COUNTIFS($P$6:P287,P287))</f>
        <v/>
      </c>
    </row>
    <row r="288">
      <c r="A288" s="5" t="n"/>
      <c r="B288" s="5" t="n"/>
      <c r="C288" s="17" t="n"/>
      <c r="D288" s="13" t="n"/>
      <c r="E288" s="18">
        <f>IF(A288&amp;""="","",COUNTIFS('الاشتراكات'!$B$6:$B$1005,A288&amp;""))</f>
        <v/>
      </c>
      <c r="F288" s="19">
        <f>IF(A288&amp;""="","",IFERROR(SUMIFS('الاشتراكات'!$I$6:$I$1005,'الاشتراكات'!$B$6:$B$1005,A288&amp;"",'الاشتراكات'!$J$6:$J$1005,1)/COUNTIFS('الاشتراكات'!$B$6:$B$1005,A288&amp;"",'الاشتراكات'!$J$6:$J$1005,1),""))</f>
        <v/>
      </c>
      <c r="G288" s="18">
        <f>IF(F288="","",F288-'الإعدادات'!$B$4)</f>
        <v/>
      </c>
      <c r="H288" s="6">
        <f>IF(A288&amp;""="","",IF(F288="","بدون اشتراك",IF(G288&lt;0,"منتهي",IF(G288&lt;='الإعدادات'!$B$5,"ينتهي قريبًا","ساري"))))</f>
        <v/>
      </c>
      <c r="I288" s="20">
        <f>IF(A288&amp;""="","",SUMIFS('الاشتراكات'!$G$6:$G$1005,'الاشتراكات'!$B$6:$B$1005,A288&amp;""))</f>
        <v/>
      </c>
      <c r="J288" s="20">
        <f>IF(A288&amp;""="","",SUMIFS('الدفعات'!$C$6:$C$2005,'الدفعات'!$B$6:$B$2005,A288&amp;""))</f>
        <v/>
      </c>
      <c r="K288" s="20">
        <f>IF(A288&amp;""="","",ROUND(I288-J288,2))</f>
        <v/>
      </c>
      <c r="L288" s="18">
        <f>IF(A288&amp;""="","",COUNTIFS('الحضور'!$B$6:$B$2005,A288&amp;"",'الحضور'!$A$6:$A$2005,"&gt;="&amp;('الإعدادات'!$B$4-29),'الحضور'!$A$6:$A$2005,"&lt;="&amp;'الإعدادات'!$B$4))</f>
        <v/>
      </c>
      <c r="M288" s="19">
        <f>IF(A288&amp;""="","",IFERROR(SUMIFS('الحضور'!$A$6:$A$2005,'الحضور'!$B$6:$B$2005,A288&amp;"",'الحضور'!$D$6:$D$2005,1)/COUNTIFS('الحضور'!$B$6:$B$2005,A288&amp;"",'الحضور'!$D$6:$D$2005,1),""))</f>
        <v/>
      </c>
      <c r="N288" s="18">
        <f>IF(M288="","",'الإعدادات'!$B$4-M288)</f>
        <v/>
      </c>
      <c r="O288" s="6">
        <f>IF(OR(H288="ساري",H288="ينتهي قريبًا"),IF(M288="","لم يحضر",IF(N288&gt;='الإعدادات'!$B$6,"منقطع","نشط")),"")</f>
        <v/>
      </c>
      <c r="P288" s="21">
        <f>IF(OR(H288="منتهي",H288="ينتهي قريبًا"),G288,"")</f>
        <v/>
      </c>
      <c r="Q288" s="18">
        <f>IF(P288="","",COUNTIFS($P$6:$P$505,"&lt;"&amp;P288)+COUNTIFS($P$6:P288,P288))</f>
        <v/>
      </c>
    </row>
    <row r="289">
      <c r="A289" s="5" t="n"/>
      <c r="B289" s="5" t="n"/>
      <c r="C289" s="17" t="n"/>
      <c r="D289" s="13" t="n"/>
      <c r="E289" s="18">
        <f>IF(A289&amp;""="","",COUNTIFS('الاشتراكات'!$B$6:$B$1005,A289&amp;""))</f>
        <v/>
      </c>
      <c r="F289" s="19">
        <f>IF(A289&amp;""="","",IFERROR(SUMIFS('الاشتراكات'!$I$6:$I$1005,'الاشتراكات'!$B$6:$B$1005,A289&amp;"",'الاشتراكات'!$J$6:$J$1005,1)/COUNTIFS('الاشتراكات'!$B$6:$B$1005,A289&amp;"",'الاشتراكات'!$J$6:$J$1005,1),""))</f>
        <v/>
      </c>
      <c r="G289" s="18">
        <f>IF(F289="","",F289-'الإعدادات'!$B$4)</f>
        <v/>
      </c>
      <c r="H289" s="6">
        <f>IF(A289&amp;""="","",IF(F289="","بدون اشتراك",IF(G289&lt;0,"منتهي",IF(G289&lt;='الإعدادات'!$B$5,"ينتهي قريبًا","ساري"))))</f>
        <v/>
      </c>
      <c r="I289" s="20">
        <f>IF(A289&amp;""="","",SUMIFS('الاشتراكات'!$G$6:$G$1005,'الاشتراكات'!$B$6:$B$1005,A289&amp;""))</f>
        <v/>
      </c>
      <c r="J289" s="20">
        <f>IF(A289&amp;""="","",SUMIFS('الدفعات'!$C$6:$C$2005,'الدفعات'!$B$6:$B$2005,A289&amp;""))</f>
        <v/>
      </c>
      <c r="K289" s="20">
        <f>IF(A289&amp;""="","",ROUND(I289-J289,2))</f>
        <v/>
      </c>
      <c r="L289" s="18">
        <f>IF(A289&amp;""="","",COUNTIFS('الحضور'!$B$6:$B$2005,A289&amp;"",'الحضور'!$A$6:$A$2005,"&gt;="&amp;('الإعدادات'!$B$4-29),'الحضور'!$A$6:$A$2005,"&lt;="&amp;'الإعدادات'!$B$4))</f>
        <v/>
      </c>
      <c r="M289" s="19">
        <f>IF(A289&amp;""="","",IFERROR(SUMIFS('الحضور'!$A$6:$A$2005,'الحضور'!$B$6:$B$2005,A289&amp;"",'الحضور'!$D$6:$D$2005,1)/COUNTIFS('الحضور'!$B$6:$B$2005,A289&amp;"",'الحضور'!$D$6:$D$2005,1),""))</f>
        <v/>
      </c>
      <c r="N289" s="18">
        <f>IF(M289="","",'الإعدادات'!$B$4-M289)</f>
        <v/>
      </c>
      <c r="O289" s="6">
        <f>IF(OR(H289="ساري",H289="ينتهي قريبًا"),IF(M289="","لم يحضر",IF(N289&gt;='الإعدادات'!$B$6,"منقطع","نشط")),"")</f>
        <v/>
      </c>
      <c r="P289" s="21">
        <f>IF(OR(H289="منتهي",H289="ينتهي قريبًا"),G289,"")</f>
        <v/>
      </c>
      <c r="Q289" s="18">
        <f>IF(P289="","",COUNTIFS($P$6:$P$505,"&lt;"&amp;P289)+COUNTIFS($P$6:P289,P289))</f>
        <v/>
      </c>
    </row>
    <row r="290">
      <c r="A290" s="5" t="n"/>
      <c r="B290" s="5" t="n"/>
      <c r="C290" s="17" t="n"/>
      <c r="D290" s="13" t="n"/>
      <c r="E290" s="18">
        <f>IF(A290&amp;""="","",COUNTIFS('الاشتراكات'!$B$6:$B$1005,A290&amp;""))</f>
        <v/>
      </c>
      <c r="F290" s="19">
        <f>IF(A290&amp;""="","",IFERROR(SUMIFS('الاشتراكات'!$I$6:$I$1005,'الاشتراكات'!$B$6:$B$1005,A290&amp;"",'الاشتراكات'!$J$6:$J$1005,1)/COUNTIFS('الاشتراكات'!$B$6:$B$1005,A290&amp;"",'الاشتراكات'!$J$6:$J$1005,1),""))</f>
        <v/>
      </c>
      <c r="G290" s="18">
        <f>IF(F290="","",F290-'الإعدادات'!$B$4)</f>
        <v/>
      </c>
      <c r="H290" s="6">
        <f>IF(A290&amp;""="","",IF(F290="","بدون اشتراك",IF(G290&lt;0,"منتهي",IF(G290&lt;='الإعدادات'!$B$5,"ينتهي قريبًا","ساري"))))</f>
        <v/>
      </c>
      <c r="I290" s="20">
        <f>IF(A290&amp;""="","",SUMIFS('الاشتراكات'!$G$6:$G$1005,'الاشتراكات'!$B$6:$B$1005,A290&amp;""))</f>
        <v/>
      </c>
      <c r="J290" s="20">
        <f>IF(A290&amp;""="","",SUMIFS('الدفعات'!$C$6:$C$2005,'الدفعات'!$B$6:$B$2005,A290&amp;""))</f>
        <v/>
      </c>
      <c r="K290" s="20">
        <f>IF(A290&amp;""="","",ROUND(I290-J290,2))</f>
        <v/>
      </c>
      <c r="L290" s="18">
        <f>IF(A290&amp;""="","",COUNTIFS('الحضور'!$B$6:$B$2005,A290&amp;"",'الحضور'!$A$6:$A$2005,"&gt;="&amp;('الإعدادات'!$B$4-29),'الحضور'!$A$6:$A$2005,"&lt;="&amp;'الإعدادات'!$B$4))</f>
        <v/>
      </c>
      <c r="M290" s="19">
        <f>IF(A290&amp;""="","",IFERROR(SUMIFS('الحضور'!$A$6:$A$2005,'الحضور'!$B$6:$B$2005,A290&amp;"",'الحضور'!$D$6:$D$2005,1)/COUNTIFS('الحضور'!$B$6:$B$2005,A290&amp;"",'الحضور'!$D$6:$D$2005,1),""))</f>
        <v/>
      </c>
      <c r="N290" s="18">
        <f>IF(M290="","",'الإعدادات'!$B$4-M290)</f>
        <v/>
      </c>
      <c r="O290" s="6">
        <f>IF(OR(H290="ساري",H290="ينتهي قريبًا"),IF(M290="","لم يحضر",IF(N290&gt;='الإعدادات'!$B$6,"منقطع","نشط")),"")</f>
        <v/>
      </c>
      <c r="P290" s="21">
        <f>IF(OR(H290="منتهي",H290="ينتهي قريبًا"),G290,"")</f>
        <v/>
      </c>
      <c r="Q290" s="18">
        <f>IF(P290="","",COUNTIFS($P$6:$P$505,"&lt;"&amp;P290)+COUNTIFS($P$6:P290,P290))</f>
        <v/>
      </c>
    </row>
    <row r="291">
      <c r="A291" s="5" t="n"/>
      <c r="B291" s="5" t="n"/>
      <c r="C291" s="17" t="n"/>
      <c r="D291" s="13" t="n"/>
      <c r="E291" s="18">
        <f>IF(A291&amp;""="","",COUNTIFS('الاشتراكات'!$B$6:$B$1005,A291&amp;""))</f>
        <v/>
      </c>
      <c r="F291" s="19">
        <f>IF(A291&amp;""="","",IFERROR(SUMIFS('الاشتراكات'!$I$6:$I$1005,'الاشتراكات'!$B$6:$B$1005,A291&amp;"",'الاشتراكات'!$J$6:$J$1005,1)/COUNTIFS('الاشتراكات'!$B$6:$B$1005,A291&amp;"",'الاشتراكات'!$J$6:$J$1005,1),""))</f>
        <v/>
      </c>
      <c r="G291" s="18">
        <f>IF(F291="","",F291-'الإعدادات'!$B$4)</f>
        <v/>
      </c>
      <c r="H291" s="6">
        <f>IF(A291&amp;""="","",IF(F291="","بدون اشتراك",IF(G291&lt;0,"منتهي",IF(G291&lt;='الإعدادات'!$B$5,"ينتهي قريبًا","ساري"))))</f>
        <v/>
      </c>
      <c r="I291" s="20">
        <f>IF(A291&amp;""="","",SUMIFS('الاشتراكات'!$G$6:$G$1005,'الاشتراكات'!$B$6:$B$1005,A291&amp;""))</f>
        <v/>
      </c>
      <c r="J291" s="20">
        <f>IF(A291&amp;""="","",SUMIFS('الدفعات'!$C$6:$C$2005,'الدفعات'!$B$6:$B$2005,A291&amp;""))</f>
        <v/>
      </c>
      <c r="K291" s="20">
        <f>IF(A291&amp;""="","",ROUND(I291-J291,2))</f>
        <v/>
      </c>
      <c r="L291" s="18">
        <f>IF(A291&amp;""="","",COUNTIFS('الحضور'!$B$6:$B$2005,A291&amp;"",'الحضور'!$A$6:$A$2005,"&gt;="&amp;('الإعدادات'!$B$4-29),'الحضور'!$A$6:$A$2005,"&lt;="&amp;'الإعدادات'!$B$4))</f>
        <v/>
      </c>
      <c r="M291" s="19">
        <f>IF(A291&amp;""="","",IFERROR(SUMIFS('الحضور'!$A$6:$A$2005,'الحضور'!$B$6:$B$2005,A291&amp;"",'الحضور'!$D$6:$D$2005,1)/COUNTIFS('الحضور'!$B$6:$B$2005,A291&amp;"",'الحضور'!$D$6:$D$2005,1),""))</f>
        <v/>
      </c>
      <c r="N291" s="18">
        <f>IF(M291="","",'الإعدادات'!$B$4-M291)</f>
        <v/>
      </c>
      <c r="O291" s="6">
        <f>IF(OR(H291="ساري",H291="ينتهي قريبًا"),IF(M291="","لم يحضر",IF(N291&gt;='الإعدادات'!$B$6,"منقطع","نشط")),"")</f>
        <v/>
      </c>
      <c r="P291" s="21">
        <f>IF(OR(H291="منتهي",H291="ينتهي قريبًا"),G291,"")</f>
        <v/>
      </c>
      <c r="Q291" s="18">
        <f>IF(P291="","",COUNTIFS($P$6:$P$505,"&lt;"&amp;P291)+COUNTIFS($P$6:P291,P291))</f>
        <v/>
      </c>
    </row>
    <row r="292">
      <c r="A292" s="5" t="n"/>
      <c r="B292" s="5" t="n"/>
      <c r="C292" s="17" t="n"/>
      <c r="D292" s="13" t="n"/>
      <c r="E292" s="18">
        <f>IF(A292&amp;""="","",COUNTIFS('الاشتراكات'!$B$6:$B$1005,A292&amp;""))</f>
        <v/>
      </c>
      <c r="F292" s="19">
        <f>IF(A292&amp;""="","",IFERROR(SUMIFS('الاشتراكات'!$I$6:$I$1005,'الاشتراكات'!$B$6:$B$1005,A292&amp;"",'الاشتراكات'!$J$6:$J$1005,1)/COUNTIFS('الاشتراكات'!$B$6:$B$1005,A292&amp;"",'الاشتراكات'!$J$6:$J$1005,1),""))</f>
        <v/>
      </c>
      <c r="G292" s="18">
        <f>IF(F292="","",F292-'الإعدادات'!$B$4)</f>
        <v/>
      </c>
      <c r="H292" s="6">
        <f>IF(A292&amp;""="","",IF(F292="","بدون اشتراك",IF(G292&lt;0,"منتهي",IF(G292&lt;='الإعدادات'!$B$5,"ينتهي قريبًا","ساري"))))</f>
        <v/>
      </c>
      <c r="I292" s="20">
        <f>IF(A292&amp;""="","",SUMIFS('الاشتراكات'!$G$6:$G$1005,'الاشتراكات'!$B$6:$B$1005,A292&amp;""))</f>
        <v/>
      </c>
      <c r="J292" s="20">
        <f>IF(A292&amp;""="","",SUMIFS('الدفعات'!$C$6:$C$2005,'الدفعات'!$B$6:$B$2005,A292&amp;""))</f>
        <v/>
      </c>
      <c r="K292" s="20">
        <f>IF(A292&amp;""="","",ROUND(I292-J292,2))</f>
        <v/>
      </c>
      <c r="L292" s="18">
        <f>IF(A292&amp;""="","",COUNTIFS('الحضور'!$B$6:$B$2005,A292&amp;"",'الحضور'!$A$6:$A$2005,"&gt;="&amp;('الإعدادات'!$B$4-29),'الحضور'!$A$6:$A$2005,"&lt;="&amp;'الإعدادات'!$B$4))</f>
        <v/>
      </c>
      <c r="M292" s="19">
        <f>IF(A292&amp;""="","",IFERROR(SUMIFS('الحضور'!$A$6:$A$2005,'الحضور'!$B$6:$B$2005,A292&amp;"",'الحضور'!$D$6:$D$2005,1)/COUNTIFS('الحضور'!$B$6:$B$2005,A292&amp;"",'الحضور'!$D$6:$D$2005,1),""))</f>
        <v/>
      </c>
      <c r="N292" s="18">
        <f>IF(M292="","",'الإعدادات'!$B$4-M292)</f>
        <v/>
      </c>
      <c r="O292" s="6">
        <f>IF(OR(H292="ساري",H292="ينتهي قريبًا"),IF(M292="","لم يحضر",IF(N292&gt;='الإعدادات'!$B$6,"منقطع","نشط")),"")</f>
        <v/>
      </c>
      <c r="P292" s="21">
        <f>IF(OR(H292="منتهي",H292="ينتهي قريبًا"),G292,"")</f>
        <v/>
      </c>
      <c r="Q292" s="18">
        <f>IF(P292="","",COUNTIFS($P$6:$P$505,"&lt;"&amp;P292)+COUNTIFS($P$6:P292,P292))</f>
        <v/>
      </c>
    </row>
    <row r="293">
      <c r="A293" s="5" t="n"/>
      <c r="B293" s="5" t="n"/>
      <c r="C293" s="17" t="n"/>
      <c r="D293" s="13" t="n"/>
      <c r="E293" s="18">
        <f>IF(A293&amp;""="","",COUNTIFS('الاشتراكات'!$B$6:$B$1005,A293&amp;""))</f>
        <v/>
      </c>
      <c r="F293" s="19">
        <f>IF(A293&amp;""="","",IFERROR(SUMIFS('الاشتراكات'!$I$6:$I$1005,'الاشتراكات'!$B$6:$B$1005,A293&amp;"",'الاشتراكات'!$J$6:$J$1005,1)/COUNTIFS('الاشتراكات'!$B$6:$B$1005,A293&amp;"",'الاشتراكات'!$J$6:$J$1005,1),""))</f>
        <v/>
      </c>
      <c r="G293" s="18">
        <f>IF(F293="","",F293-'الإعدادات'!$B$4)</f>
        <v/>
      </c>
      <c r="H293" s="6">
        <f>IF(A293&amp;""="","",IF(F293="","بدون اشتراك",IF(G293&lt;0,"منتهي",IF(G293&lt;='الإعدادات'!$B$5,"ينتهي قريبًا","ساري"))))</f>
        <v/>
      </c>
      <c r="I293" s="20">
        <f>IF(A293&amp;""="","",SUMIFS('الاشتراكات'!$G$6:$G$1005,'الاشتراكات'!$B$6:$B$1005,A293&amp;""))</f>
        <v/>
      </c>
      <c r="J293" s="20">
        <f>IF(A293&amp;""="","",SUMIFS('الدفعات'!$C$6:$C$2005,'الدفعات'!$B$6:$B$2005,A293&amp;""))</f>
        <v/>
      </c>
      <c r="K293" s="20">
        <f>IF(A293&amp;""="","",ROUND(I293-J293,2))</f>
        <v/>
      </c>
      <c r="L293" s="18">
        <f>IF(A293&amp;""="","",COUNTIFS('الحضور'!$B$6:$B$2005,A293&amp;"",'الحضور'!$A$6:$A$2005,"&gt;="&amp;('الإعدادات'!$B$4-29),'الحضور'!$A$6:$A$2005,"&lt;="&amp;'الإعدادات'!$B$4))</f>
        <v/>
      </c>
      <c r="M293" s="19">
        <f>IF(A293&amp;""="","",IFERROR(SUMIFS('الحضور'!$A$6:$A$2005,'الحضور'!$B$6:$B$2005,A293&amp;"",'الحضور'!$D$6:$D$2005,1)/COUNTIFS('الحضور'!$B$6:$B$2005,A293&amp;"",'الحضور'!$D$6:$D$2005,1),""))</f>
        <v/>
      </c>
      <c r="N293" s="18">
        <f>IF(M293="","",'الإعدادات'!$B$4-M293)</f>
        <v/>
      </c>
      <c r="O293" s="6">
        <f>IF(OR(H293="ساري",H293="ينتهي قريبًا"),IF(M293="","لم يحضر",IF(N293&gt;='الإعدادات'!$B$6,"منقطع","نشط")),"")</f>
        <v/>
      </c>
      <c r="P293" s="21">
        <f>IF(OR(H293="منتهي",H293="ينتهي قريبًا"),G293,"")</f>
        <v/>
      </c>
      <c r="Q293" s="18">
        <f>IF(P293="","",COUNTIFS($P$6:$P$505,"&lt;"&amp;P293)+COUNTIFS($P$6:P293,P293))</f>
        <v/>
      </c>
    </row>
    <row r="294">
      <c r="A294" s="5" t="n"/>
      <c r="B294" s="5" t="n"/>
      <c r="C294" s="17" t="n"/>
      <c r="D294" s="13" t="n"/>
      <c r="E294" s="18">
        <f>IF(A294&amp;""="","",COUNTIFS('الاشتراكات'!$B$6:$B$1005,A294&amp;""))</f>
        <v/>
      </c>
      <c r="F294" s="19">
        <f>IF(A294&amp;""="","",IFERROR(SUMIFS('الاشتراكات'!$I$6:$I$1005,'الاشتراكات'!$B$6:$B$1005,A294&amp;"",'الاشتراكات'!$J$6:$J$1005,1)/COUNTIFS('الاشتراكات'!$B$6:$B$1005,A294&amp;"",'الاشتراكات'!$J$6:$J$1005,1),""))</f>
        <v/>
      </c>
      <c r="G294" s="18">
        <f>IF(F294="","",F294-'الإعدادات'!$B$4)</f>
        <v/>
      </c>
      <c r="H294" s="6">
        <f>IF(A294&amp;""="","",IF(F294="","بدون اشتراك",IF(G294&lt;0,"منتهي",IF(G294&lt;='الإعدادات'!$B$5,"ينتهي قريبًا","ساري"))))</f>
        <v/>
      </c>
      <c r="I294" s="20">
        <f>IF(A294&amp;""="","",SUMIFS('الاشتراكات'!$G$6:$G$1005,'الاشتراكات'!$B$6:$B$1005,A294&amp;""))</f>
        <v/>
      </c>
      <c r="J294" s="20">
        <f>IF(A294&amp;""="","",SUMIFS('الدفعات'!$C$6:$C$2005,'الدفعات'!$B$6:$B$2005,A294&amp;""))</f>
        <v/>
      </c>
      <c r="K294" s="20">
        <f>IF(A294&amp;""="","",ROUND(I294-J294,2))</f>
        <v/>
      </c>
      <c r="L294" s="18">
        <f>IF(A294&amp;""="","",COUNTIFS('الحضور'!$B$6:$B$2005,A294&amp;"",'الحضور'!$A$6:$A$2005,"&gt;="&amp;('الإعدادات'!$B$4-29),'الحضور'!$A$6:$A$2005,"&lt;="&amp;'الإعدادات'!$B$4))</f>
        <v/>
      </c>
      <c r="M294" s="19">
        <f>IF(A294&amp;""="","",IFERROR(SUMIFS('الحضور'!$A$6:$A$2005,'الحضور'!$B$6:$B$2005,A294&amp;"",'الحضور'!$D$6:$D$2005,1)/COUNTIFS('الحضور'!$B$6:$B$2005,A294&amp;"",'الحضور'!$D$6:$D$2005,1),""))</f>
        <v/>
      </c>
      <c r="N294" s="18">
        <f>IF(M294="","",'الإعدادات'!$B$4-M294)</f>
        <v/>
      </c>
      <c r="O294" s="6">
        <f>IF(OR(H294="ساري",H294="ينتهي قريبًا"),IF(M294="","لم يحضر",IF(N294&gt;='الإعدادات'!$B$6,"منقطع","نشط")),"")</f>
        <v/>
      </c>
      <c r="P294" s="21">
        <f>IF(OR(H294="منتهي",H294="ينتهي قريبًا"),G294,"")</f>
        <v/>
      </c>
      <c r="Q294" s="18">
        <f>IF(P294="","",COUNTIFS($P$6:$P$505,"&lt;"&amp;P294)+COUNTIFS($P$6:P294,P294))</f>
        <v/>
      </c>
    </row>
    <row r="295">
      <c r="A295" s="5" t="n"/>
      <c r="B295" s="5" t="n"/>
      <c r="C295" s="17" t="n"/>
      <c r="D295" s="13" t="n"/>
      <c r="E295" s="18">
        <f>IF(A295&amp;""="","",COUNTIFS('الاشتراكات'!$B$6:$B$1005,A295&amp;""))</f>
        <v/>
      </c>
      <c r="F295" s="19">
        <f>IF(A295&amp;""="","",IFERROR(SUMIFS('الاشتراكات'!$I$6:$I$1005,'الاشتراكات'!$B$6:$B$1005,A295&amp;"",'الاشتراكات'!$J$6:$J$1005,1)/COUNTIFS('الاشتراكات'!$B$6:$B$1005,A295&amp;"",'الاشتراكات'!$J$6:$J$1005,1),""))</f>
        <v/>
      </c>
      <c r="G295" s="18">
        <f>IF(F295="","",F295-'الإعدادات'!$B$4)</f>
        <v/>
      </c>
      <c r="H295" s="6">
        <f>IF(A295&amp;""="","",IF(F295="","بدون اشتراك",IF(G295&lt;0,"منتهي",IF(G295&lt;='الإعدادات'!$B$5,"ينتهي قريبًا","ساري"))))</f>
        <v/>
      </c>
      <c r="I295" s="20">
        <f>IF(A295&amp;""="","",SUMIFS('الاشتراكات'!$G$6:$G$1005,'الاشتراكات'!$B$6:$B$1005,A295&amp;""))</f>
        <v/>
      </c>
      <c r="J295" s="20">
        <f>IF(A295&amp;""="","",SUMIFS('الدفعات'!$C$6:$C$2005,'الدفعات'!$B$6:$B$2005,A295&amp;""))</f>
        <v/>
      </c>
      <c r="K295" s="20">
        <f>IF(A295&amp;""="","",ROUND(I295-J295,2))</f>
        <v/>
      </c>
      <c r="L295" s="18">
        <f>IF(A295&amp;""="","",COUNTIFS('الحضور'!$B$6:$B$2005,A295&amp;"",'الحضور'!$A$6:$A$2005,"&gt;="&amp;('الإعدادات'!$B$4-29),'الحضور'!$A$6:$A$2005,"&lt;="&amp;'الإعدادات'!$B$4))</f>
        <v/>
      </c>
      <c r="M295" s="19">
        <f>IF(A295&amp;""="","",IFERROR(SUMIFS('الحضور'!$A$6:$A$2005,'الحضور'!$B$6:$B$2005,A295&amp;"",'الحضور'!$D$6:$D$2005,1)/COUNTIFS('الحضور'!$B$6:$B$2005,A295&amp;"",'الحضور'!$D$6:$D$2005,1),""))</f>
        <v/>
      </c>
      <c r="N295" s="18">
        <f>IF(M295="","",'الإعدادات'!$B$4-M295)</f>
        <v/>
      </c>
      <c r="O295" s="6">
        <f>IF(OR(H295="ساري",H295="ينتهي قريبًا"),IF(M295="","لم يحضر",IF(N295&gt;='الإعدادات'!$B$6,"منقطع","نشط")),"")</f>
        <v/>
      </c>
      <c r="P295" s="21">
        <f>IF(OR(H295="منتهي",H295="ينتهي قريبًا"),G295,"")</f>
        <v/>
      </c>
      <c r="Q295" s="18">
        <f>IF(P295="","",COUNTIFS($P$6:$P$505,"&lt;"&amp;P295)+COUNTIFS($P$6:P295,P295))</f>
        <v/>
      </c>
    </row>
    <row r="296">
      <c r="A296" s="5" t="n"/>
      <c r="B296" s="5" t="n"/>
      <c r="C296" s="17" t="n"/>
      <c r="D296" s="13" t="n"/>
      <c r="E296" s="18">
        <f>IF(A296&amp;""="","",COUNTIFS('الاشتراكات'!$B$6:$B$1005,A296&amp;""))</f>
        <v/>
      </c>
      <c r="F296" s="19">
        <f>IF(A296&amp;""="","",IFERROR(SUMIFS('الاشتراكات'!$I$6:$I$1005,'الاشتراكات'!$B$6:$B$1005,A296&amp;"",'الاشتراكات'!$J$6:$J$1005,1)/COUNTIFS('الاشتراكات'!$B$6:$B$1005,A296&amp;"",'الاشتراكات'!$J$6:$J$1005,1),""))</f>
        <v/>
      </c>
      <c r="G296" s="18">
        <f>IF(F296="","",F296-'الإعدادات'!$B$4)</f>
        <v/>
      </c>
      <c r="H296" s="6">
        <f>IF(A296&amp;""="","",IF(F296="","بدون اشتراك",IF(G296&lt;0,"منتهي",IF(G296&lt;='الإعدادات'!$B$5,"ينتهي قريبًا","ساري"))))</f>
        <v/>
      </c>
      <c r="I296" s="20">
        <f>IF(A296&amp;""="","",SUMIFS('الاشتراكات'!$G$6:$G$1005,'الاشتراكات'!$B$6:$B$1005,A296&amp;""))</f>
        <v/>
      </c>
      <c r="J296" s="20">
        <f>IF(A296&amp;""="","",SUMIFS('الدفعات'!$C$6:$C$2005,'الدفعات'!$B$6:$B$2005,A296&amp;""))</f>
        <v/>
      </c>
      <c r="K296" s="20">
        <f>IF(A296&amp;""="","",ROUND(I296-J296,2))</f>
        <v/>
      </c>
      <c r="L296" s="18">
        <f>IF(A296&amp;""="","",COUNTIFS('الحضور'!$B$6:$B$2005,A296&amp;"",'الحضور'!$A$6:$A$2005,"&gt;="&amp;('الإعدادات'!$B$4-29),'الحضور'!$A$6:$A$2005,"&lt;="&amp;'الإعدادات'!$B$4))</f>
        <v/>
      </c>
      <c r="M296" s="19">
        <f>IF(A296&amp;""="","",IFERROR(SUMIFS('الحضور'!$A$6:$A$2005,'الحضور'!$B$6:$B$2005,A296&amp;"",'الحضور'!$D$6:$D$2005,1)/COUNTIFS('الحضور'!$B$6:$B$2005,A296&amp;"",'الحضور'!$D$6:$D$2005,1),""))</f>
        <v/>
      </c>
      <c r="N296" s="18">
        <f>IF(M296="","",'الإعدادات'!$B$4-M296)</f>
        <v/>
      </c>
      <c r="O296" s="6">
        <f>IF(OR(H296="ساري",H296="ينتهي قريبًا"),IF(M296="","لم يحضر",IF(N296&gt;='الإعدادات'!$B$6,"منقطع","نشط")),"")</f>
        <v/>
      </c>
      <c r="P296" s="21">
        <f>IF(OR(H296="منتهي",H296="ينتهي قريبًا"),G296,"")</f>
        <v/>
      </c>
      <c r="Q296" s="18">
        <f>IF(P296="","",COUNTIFS($P$6:$P$505,"&lt;"&amp;P296)+COUNTIFS($P$6:P296,P296))</f>
        <v/>
      </c>
    </row>
    <row r="297">
      <c r="A297" s="5" t="n"/>
      <c r="B297" s="5" t="n"/>
      <c r="C297" s="17" t="n"/>
      <c r="D297" s="13" t="n"/>
      <c r="E297" s="18">
        <f>IF(A297&amp;""="","",COUNTIFS('الاشتراكات'!$B$6:$B$1005,A297&amp;""))</f>
        <v/>
      </c>
      <c r="F297" s="19">
        <f>IF(A297&amp;""="","",IFERROR(SUMIFS('الاشتراكات'!$I$6:$I$1005,'الاشتراكات'!$B$6:$B$1005,A297&amp;"",'الاشتراكات'!$J$6:$J$1005,1)/COUNTIFS('الاشتراكات'!$B$6:$B$1005,A297&amp;"",'الاشتراكات'!$J$6:$J$1005,1),""))</f>
        <v/>
      </c>
      <c r="G297" s="18">
        <f>IF(F297="","",F297-'الإعدادات'!$B$4)</f>
        <v/>
      </c>
      <c r="H297" s="6">
        <f>IF(A297&amp;""="","",IF(F297="","بدون اشتراك",IF(G297&lt;0,"منتهي",IF(G297&lt;='الإعدادات'!$B$5,"ينتهي قريبًا","ساري"))))</f>
        <v/>
      </c>
      <c r="I297" s="20">
        <f>IF(A297&amp;""="","",SUMIFS('الاشتراكات'!$G$6:$G$1005,'الاشتراكات'!$B$6:$B$1005,A297&amp;""))</f>
        <v/>
      </c>
      <c r="J297" s="20">
        <f>IF(A297&amp;""="","",SUMIFS('الدفعات'!$C$6:$C$2005,'الدفعات'!$B$6:$B$2005,A297&amp;""))</f>
        <v/>
      </c>
      <c r="K297" s="20">
        <f>IF(A297&amp;""="","",ROUND(I297-J297,2))</f>
        <v/>
      </c>
      <c r="L297" s="18">
        <f>IF(A297&amp;""="","",COUNTIFS('الحضور'!$B$6:$B$2005,A297&amp;"",'الحضور'!$A$6:$A$2005,"&gt;="&amp;('الإعدادات'!$B$4-29),'الحضور'!$A$6:$A$2005,"&lt;="&amp;'الإعدادات'!$B$4))</f>
        <v/>
      </c>
      <c r="M297" s="19">
        <f>IF(A297&amp;""="","",IFERROR(SUMIFS('الحضور'!$A$6:$A$2005,'الحضور'!$B$6:$B$2005,A297&amp;"",'الحضور'!$D$6:$D$2005,1)/COUNTIFS('الحضور'!$B$6:$B$2005,A297&amp;"",'الحضور'!$D$6:$D$2005,1),""))</f>
        <v/>
      </c>
      <c r="N297" s="18">
        <f>IF(M297="","",'الإعدادات'!$B$4-M297)</f>
        <v/>
      </c>
      <c r="O297" s="6">
        <f>IF(OR(H297="ساري",H297="ينتهي قريبًا"),IF(M297="","لم يحضر",IF(N297&gt;='الإعدادات'!$B$6,"منقطع","نشط")),"")</f>
        <v/>
      </c>
      <c r="P297" s="21">
        <f>IF(OR(H297="منتهي",H297="ينتهي قريبًا"),G297,"")</f>
        <v/>
      </c>
      <c r="Q297" s="18">
        <f>IF(P297="","",COUNTIFS($P$6:$P$505,"&lt;"&amp;P297)+COUNTIFS($P$6:P297,P297))</f>
        <v/>
      </c>
    </row>
    <row r="298">
      <c r="A298" s="5" t="n"/>
      <c r="B298" s="5" t="n"/>
      <c r="C298" s="17" t="n"/>
      <c r="D298" s="13" t="n"/>
      <c r="E298" s="18">
        <f>IF(A298&amp;""="","",COUNTIFS('الاشتراكات'!$B$6:$B$1005,A298&amp;""))</f>
        <v/>
      </c>
      <c r="F298" s="19">
        <f>IF(A298&amp;""="","",IFERROR(SUMIFS('الاشتراكات'!$I$6:$I$1005,'الاشتراكات'!$B$6:$B$1005,A298&amp;"",'الاشتراكات'!$J$6:$J$1005,1)/COUNTIFS('الاشتراكات'!$B$6:$B$1005,A298&amp;"",'الاشتراكات'!$J$6:$J$1005,1),""))</f>
        <v/>
      </c>
      <c r="G298" s="18">
        <f>IF(F298="","",F298-'الإعدادات'!$B$4)</f>
        <v/>
      </c>
      <c r="H298" s="6">
        <f>IF(A298&amp;""="","",IF(F298="","بدون اشتراك",IF(G298&lt;0,"منتهي",IF(G298&lt;='الإعدادات'!$B$5,"ينتهي قريبًا","ساري"))))</f>
        <v/>
      </c>
      <c r="I298" s="20">
        <f>IF(A298&amp;""="","",SUMIFS('الاشتراكات'!$G$6:$G$1005,'الاشتراكات'!$B$6:$B$1005,A298&amp;""))</f>
        <v/>
      </c>
      <c r="J298" s="20">
        <f>IF(A298&amp;""="","",SUMIFS('الدفعات'!$C$6:$C$2005,'الدفعات'!$B$6:$B$2005,A298&amp;""))</f>
        <v/>
      </c>
      <c r="K298" s="20">
        <f>IF(A298&amp;""="","",ROUND(I298-J298,2))</f>
        <v/>
      </c>
      <c r="L298" s="18">
        <f>IF(A298&amp;""="","",COUNTIFS('الحضور'!$B$6:$B$2005,A298&amp;"",'الحضور'!$A$6:$A$2005,"&gt;="&amp;('الإعدادات'!$B$4-29),'الحضور'!$A$6:$A$2005,"&lt;="&amp;'الإعدادات'!$B$4))</f>
        <v/>
      </c>
      <c r="M298" s="19">
        <f>IF(A298&amp;""="","",IFERROR(SUMIFS('الحضور'!$A$6:$A$2005,'الحضور'!$B$6:$B$2005,A298&amp;"",'الحضور'!$D$6:$D$2005,1)/COUNTIFS('الحضور'!$B$6:$B$2005,A298&amp;"",'الحضور'!$D$6:$D$2005,1),""))</f>
        <v/>
      </c>
      <c r="N298" s="18">
        <f>IF(M298="","",'الإعدادات'!$B$4-M298)</f>
        <v/>
      </c>
      <c r="O298" s="6">
        <f>IF(OR(H298="ساري",H298="ينتهي قريبًا"),IF(M298="","لم يحضر",IF(N298&gt;='الإعدادات'!$B$6,"منقطع","نشط")),"")</f>
        <v/>
      </c>
      <c r="P298" s="21">
        <f>IF(OR(H298="منتهي",H298="ينتهي قريبًا"),G298,"")</f>
        <v/>
      </c>
      <c r="Q298" s="18">
        <f>IF(P298="","",COUNTIFS($P$6:$P$505,"&lt;"&amp;P298)+COUNTIFS($P$6:P298,P298))</f>
        <v/>
      </c>
    </row>
    <row r="299">
      <c r="A299" s="5" t="n"/>
      <c r="B299" s="5" t="n"/>
      <c r="C299" s="17" t="n"/>
      <c r="D299" s="13" t="n"/>
      <c r="E299" s="18">
        <f>IF(A299&amp;""="","",COUNTIFS('الاشتراكات'!$B$6:$B$1005,A299&amp;""))</f>
        <v/>
      </c>
      <c r="F299" s="19">
        <f>IF(A299&amp;""="","",IFERROR(SUMIFS('الاشتراكات'!$I$6:$I$1005,'الاشتراكات'!$B$6:$B$1005,A299&amp;"",'الاشتراكات'!$J$6:$J$1005,1)/COUNTIFS('الاشتراكات'!$B$6:$B$1005,A299&amp;"",'الاشتراكات'!$J$6:$J$1005,1),""))</f>
        <v/>
      </c>
      <c r="G299" s="18">
        <f>IF(F299="","",F299-'الإعدادات'!$B$4)</f>
        <v/>
      </c>
      <c r="H299" s="6">
        <f>IF(A299&amp;""="","",IF(F299="","بدون اشتراك",IF(G299&lt;0,"منتهي",IF(G299&lt;='الإعدادات'!$B$5,"ينتهي قريبًا","ساري"))))</f>
        <v/>
      </c>
      <c r="I299" s="20">
        <f>IF(A299&amp;""="","",SUMIFS('الاشتراكات'!$G$6:$G$1005,'الاشتراكات'!$B$6:$B$1005,A299&amp;""))</f>
        <v/>
      </c>
      <c r="J299" s="20">
        <f>IF(A299&amp;""="","",SUMIFS('الدفعات'!$C$6:$C$2005,'الدفعات'!$B$6:$B$2005,A299&amp;""))</f>
        <v/>
      </c>
      <c r="K299" s="20">
        <f>IF(A299&amp;""="","",ROUND(I299-J299,2))</f>
        <v/>
      </c>
      <c r="L299" s="18">
        <f>IF(A299&amp;""="","",COUNTIFS('الحضور'!$B$6:$B$2005,A299&amp;"",'الحضور'!$A$6:$A$2005,"&gt;="&amp;('الإعدادات'!$B$4-29),'الحضور'!$A$6:$A$2005,"&lt;="&amp;'الإعدادات'!$B$4))</f>
        <v/>
      </c>
      <c r="M299" s="19">
        <f>IF(A299&amp;""="","",IFERROR(SUMIFS('الحضور'!$A$6:$A$2005,'الحضور'!$B$6:$B$2005,A299&amp;"",'الحضور'!$D$6:$D$2005,1)/COUNTIFS('الحضور'!$B$6:$B$2005,A299&amp;"",'الحضور'!$D$6:$D$2005,1),""))</f>
        <v/>
      </c>
      <c r="N299" s="18">
        <f>IF(M299="","",'الإعدادات'!$B$4-M299)</f>
        <v/>
      </c>
      <c r="O299" s="6">
        <f>IF(OR(H299="ساري",H299="ينتهي قريبًا"),IF(M299="","لم يحضر",IF(N299&gt;='الإعدادات'!$B$6,"منقطع","نشط")),"")</f>
        <v/>
      </c>
      <c r="P299" s="21">
        <f>IF(OR(H299="منتهي",H299="ينتهي قريبًا"),G299,"")</f>
        <v/>
      </c>
      <c r="Q299" s="18">
        <f>IF(P299="","",COUNTIFS($P$6:$P$505,"&lt;"&amp;P299)+COUNTIFS($P$6:P299,P299))</f>
        <v/>
      </c>
    </row>
    <row r="300">
      <c r="A300" s="5" t="n"/>
      <c r="B300" s="5" t="n"/>
      <c r="C300" s="17" t="n"/>
      <c r="D300" s="13" t="n"/>
      <c r="E300" s="18">
        <f>IF(A300&amp;""="","",COUNTIFS('الاشتراكات'!$B$6:$B$1005,A300&amp;""))</f>
        <v/>
      </c>
      <c r="F300" s="19">
        <f>IF(A300&amp;""="","",IFERROR(SUMIFS('الاشتراكات'!$I$6:$I$1005,'الاشتراكات'!$B$6:$B$1005,A300&amp;"",'الاشتراكات'!$J$6:$J$1005,1)/COUNTIFS('الاشتراكات'!$B$6:$B$1005,A300&amp;"",'الاشتراكات'!$J$6:$J$1005,1),""))</f>
        <v/>
      </c>
      <c r="G300" s="18">
        <f>IF(F300="","",F300-'الإعدادات'!$B$4)</f>
        <v/>
      </c>
      <c r="H300" s="6">
        <f>IF(A300&amp;""="","",IF(F300="","بدون اشتراك",IF(G300&lt;0,"منتهي",IF(G300&lt;='الإعدادات'!$B$5,"ينتهي قريبًا","ساري"))))</f>
        <v/>
      </c>
      <c r="I300" s="20">
        <f>IF(A300&amp;""="","",SUMIFS('الاشتراكات'!$G$6:$G$1005,'الاشتراكات'!$B$6:$B$1005,A300&amp;""))</f>
        <v/>
      </c>
      <c r="J300" s="20">
        <f>IF(A300&amp;""="","",SUMIFS('الدفعات'!$C$6:$C$2005,'الدفعات'!$B$6:$B$2005,A300&amp;""))</f>
        <v/>
      </c>
      <c r="K300" s="20">
        <f>IF(A300&amp;""="","",ROUND(I300-J300,2))</f>
        <v/>
      </c>
      <c r="L300" s="18">
        <f>IF(A300&amp;""="","",COUNTIFS('الحضور'!$B$6:$B$2005,A300&amp;"",'الحضور'!$A$6:$A$2005,"&gt;="&amp;('الإعدادات'!$B$4-29),'الحضور'!$A$6:$A$2005,"&lt;="&amp;'الإعدادات'!$B$4))</f>
        <v/>
      </c>
      <c r="M300" s="19">
        <f>IF(A300&amp;""="","",IFERROR(SUMIFS('الحضور'!$A$6:$A$2005,'الحضور'!$B$6:$B$2005,A300&amp;"",'الحضور'!$D$6:$D$2005,1)/COUNTIFS('الحضور'!$B$6:$B$2005,A300&amp;"",'الحضور'!$D$6:$D$2005,1),""))</f>
        <v/>
      </c>
      <c r="N300" s="18">
        <f>IF(M300="","",'الإعدادات'!$B$4-M300)</f>
        <v/>
      </c>
      <c r="O300" s="6">
        <f>IF(OR(H300="ساري",H300="ينتهي قريبًا"),IF(M300="","لم يحضر",IF(N300&gt;='الإعدادات'!$B$6,"منقطع","نشط")),"")</f>
        <v/>
      </c>
      <c r="P300" s="21">
        <f>IF(OR(H300="منتهي",H300="ينتهي قريبًا"),G300,"")</f>
        <v/>
      </c>
      <c r="Q300" s="18">
        <f>IF(P300="","",COUNTIFS($P$6:$P$505,"&lt;"&amp;P300)+COUNTIFS($P$6:P300,P300))</f>
        <v/>
      </c>
    </row>
    <row r="301">
      <c r="A301" s="5" t="n"/>
      <c r="B301" s="5" t="n"/>
      <c r="C301" s="17" t="n"/>
      <c r="D301" s="13" t="n"/>
      <c r="E301" s="18">
        <f>IF(A301&amp;""="","",COUNTIFS('الاشتراكات'!$B$6:$B$1005,A301&amp;""))</f>
        <v/>
      </c>
      <c r="F301" s="19">
        <f>IF(A301&amp;""="","",IFERROR(SUMIFS('الاشتراكات'!$I$6:$I$1005,'الاشتراكات'!$B$6:$B$1005,A301&amp;"",'الاشتراكات'!$J$6:$J$1005,1)/COUNTIFS('الاشتراكات'!$B$6:$B$1005,A301&amp;"",'الاشتراكات'!$J$6:$J$1005,1),""))</f>
        <v/>
      </c>
      <c r="G301" s="18">
        <f>IF(F301="","",F301-'الإعدادات'!$B$4)</f>
        <v/>
      </c>
      <c r="H301" s="6">
        <f>IF(A301&amp;""="","",IF(F301="","بدون اشتراك",IF(G301&lt;0,"منتهي",IF(G301&lt;='الإعدادات'!$B$5,"ينتهي قريبًا","ساري"))))</f>
        <v/>
      </c>
      <c r="I301" s="20">
        <f>IF(A301&amp;""="","",SUMIFS('الاشتراكات'!$G$6:$G$1005,'الاشتراكات'!$B$6:$B$1005,A301&amp;""))</f>
        <v/>
      </c>
      <c r="J301" s="20">
        <f>IF(A301&amp;""="","",SUMIFS('الدفعات'!$C$6:$C$2005,'الدفعات'!$B$6:$B$2005,A301&amp;""))</f>
        <v/>
      </c>
      <c r="K301" s="20">
        <f>IF(A301&amp;""="","",ROUND(I301-J301,2))</f>
        <v/>
      </c>
      <c r="L301" s="18">
        <f>IF(A301&amp;""="","",COUNTIFS('الحضور'!$B$6:$B$2005,A301&amp;"",'الحضور'!$A$6:$A$2005,"&gt;="&amp;('الإعدادات'!$B$4-29),'الحضور'!$A$6:$A$2005,"&lt;="&amp;'الإعدادات'!$B$4))</f>
        <v/>
      </c>
      <c r="M301" s="19">
        <f>IF(A301&amp;""="","",IFERROR(SUMIFS('الحضور'!$A$6:$A$2005,'الحضور'!$B$6:$B$2005,A301&amp;"",'الحضور'!$D$6:$D$2005,1)/COUNTIFS('الحضور'!$B$6:$B$2005,A301&amp;"",'الحضور'!$D$6:$D$2005,1),""))</f>
        <v/>
      </c>
      <c r="N301" s="18">
        <f>IF(M301="","",'الإعدادات'!$B$4-M301)</f>
        <v/>
      </c>
      <c r="O301" s="6">
        <f>IF(OR(H301="ساري",H301="ينتهي قريبًا"),IF(M301="","لم يحضر",IF(N301&gt;='الإعدادات'!$B$6,"منقطع","نشط")),"")</f>
        <v/>
      </c>
      <c r="P301" s="21">
        <f>IF(OR(H301="منتهي",H301="ينتهي قريبًا"),G301,"")</f>
        <v/>
      </c>
      <c r="Q301" s="18">
        <f>IF(P301="","",COUNTIFS($P$6:$P$505,"&lt;"&amp;P301)+COUNTIFS($P$6:P301,P301))</f>
        <v/>
      </c>
    </row>
    <row r="302">
      <c r="A302" s="5" t="n"/>
      <c r="B302" s="5" t="n"/>
      <c r="C302" s="17" t="n"/>
      <c r="D302" s="13" t="n"/>
      <c r="E302" s="18">
        <f>IF(A302&amp;""="","",COUNTIFS('الاشتراكات'!$B$6:$B$1005,A302&amp;""))</f>
        <v/>
      </c>
      <c r="F302" s="19">
        <f>IF(A302&amp;""="","",IFERROR(SUMIFS('الاشتراكات'!$I$6:$I$1005,'الاشتراكات'!$B$6:$B$1005,A302&amp;"",'الاشتراكات'!$J$6:$J$1005,1)/COUNTIFS('الاشتراكات'!$B$6:$B$1005,A302&amp;"",'الاشتراكات'!$J$6:$J$1005,1),""))</f>
        <v/>
      </c>
      <c r="G302" s="18">
        <f>IF(F302="","",F302-'الإعدادات'!$B$4)</f>
        <v/>
      </c>
      <c r="H302" s="6">
        <f>IF(A302&amp;""="","",IF(F302="","بدون اشتراك",IF(G302&lt;0,"منتهي",IF(G302&lt;='الإعدادات'!$B$5,"ينتهي قريبًا","ساري"))))</f>
        <v/>
      </c>
      <c r="I302" s="20">
        <f>IF(A302&amp;""="","",SUMIFS('الاشتراكات'!$G$6:$G$1005,'الاشتراكات'!$B$6:$B$1005,A302&amp;""))</f>
        <v/>
      </c>
      <c r="J302" s="20">
        <f>IF(A302&amp;""="","",SUMIFS('الدفعات'!$C$6:$C$2005,'الدفعات'!$B$6:$B$2005,A302&amp;""))</f>
        <v/>
      </c>
      <c r="K302" s="20">
        <f>IF(A302&amp;""="","",ROUND(I302-J302,2))</f>
        <v/>
      </c>
      <c r="L302" s="18">
        <f>IF(A302&amp;""="","",COUNTIFS('الحضور'!$B$6:$B$2005,A302&amp;"",'الحضور'!$A$6:$A$2005,"&gt;="&amp;('الإعدادات'!$B$4-29),'الحضور'!$A$6:$A$2005,"&lt;="&amp;'الإعدادات'!$B$4))</f>
        <v/>
      </c>
      <c r="M302" s="19">
        <f>IF(A302&amp;""="","",IFERROR(SUMIFS('الحضور'!$A$6:$A$2005,'الحضور'!$B$6:$B$2005,A302&amp;"",'الحضور'!$D$6:$D$2005,1)/COUNTIFS('الحضور'!$B$6:$B$2005,A302&amp;"",'الحضور'!$D$6:$D$2005,1),""))</f>
        <v/>
      </c>
      <c r="N302" s="18">
        <f>IF(M302="","",'الإعدادات'!$B$4-M302)</f>
        <v/>
      </c>
      <c r="O302" s="6">
        <f>IF(OR(H302="ساري",H302="ينتهي قريبًا"),IF(M302="","لم يحضر",IF(N302&gt;='الإعدادات'!$B$6,"منقطع","نشط")),"")</f>
        <v/>
      </c>
      <c r="P302" s="21">
        <f>IF(OR(H302="منتهي",H302="ينتهي قريبًا"),G302,"")</f>
        <v/>
      </c>
      <c r="Q302" s="18">
        <f>IF(P302="","",COUNTIFS($P$6:$P$505,"&lt;"&amp;P302)+COUNTIFS($P$6:P302,P302))</f>
        <v/>
      </c>
    </row>
    <row r="303">
      <c r="A303" s="5" t="n"/>
      <c r="B303" s="5" t="n"/>
      <c r="C303" s="17" t="n"/>
      <c r="D303" s="13" t="n"/>
      <c r="E303" s="18">
        <f>IF(A303&amp;""="","",COUNTIFS('الاشتراكات'!$B$6:$B$1005,A303&amp;""))</f>
        <v/>
      </c>
      <c r="F303" s="19">
        <f>IF(A303&amp;""="","",IFERROR(SUMIFS('الاشتراكات'!$I$6:$I$1005,'الاشتراكات'!$B$6:$B$1005,A303&amp;"",'الاشتراكات'!$J$6:$J$1005,1)/COUNTIFS('الاشتراكات'!$B$6:$B$1005,A303&amp;"",'الاشتراكات'!$J$6:$J$1005,1),""))</f>
        <v/>
      </c>
      <c r="G303" s="18">
        <f>IF(F303="","",F303-'الإعدادات'!$B$4)</f>
        <v/>
      </c>
      <c r="H303" s="6">
        <f>IF(A303&amp;""="","",IF(F303="","بدون اشتراك",IF(G303&lt;0,"منتهي",IF(G303&lt;='الإعدادات'!$B$5,"ينتهي قريبًا","ساري"))))</f>
        <v/>
      </c>
      <c r="I303" s="20">
        <f>IF(A303&amp;""="","",SUMIFS('الاشتراكات'!$G$6:$G$1005,'الاشتراكات'!$B$6:$B$1005,A303&amp;""))</f>
        <v/>
      </c>
      <c r="J303" s="20">
        <f>IF(A303&amp;""="","",SUMIFS('الدفعات'!$C$6:$C$2005,'الدفعات'!$B$6:$B$2005,A303&amp;""))</f>
        <v/>
      </c>
      <c r="K303" s="20">
        <f>IF(A303&amp;""="","",ROUND(I303-J303,2))</f>
        <v/>
      </c>
      <c r="L303" s="18">
        <f>IF(A303&amp;""="","",COUNTIFS('الحضور'!$B$6:$B$2005,A303&amp;"",'الحضور'!$A$6:$A$2005,"&gt;="&amp;('الإعدادات'!$B$4-29),'الحضور'!$A$6:$A$2005,"&lt;="&amp;'الإعدادات'!$B$4))</f>
        <v/>
      </c>
      <c r="M303" s="19">
        <f>IF(A303&amp;""="","",IFERROR(SUMIFS('الحضور'!$A$6:$A$2005,'الحضور'!$B$6:$B$2005,A303&amp;"",'الحضور'!$D$6:$D$2005,1)/COUNTIFS('الحضور'!$B$6:$B$2005,A303&amp;"",'الحضور'!$D$6:$D$2005,1),""))</f>
        <v/>
      </c>
      <c r="N303" s="18">
        <f>IF(M303="","",'الإعدادات'!$B$4-M303)</f>
        <v/>
      </c>
      <c r="O303" s="6">
        <f>IF(OR(H303="ساري",H303="ينتهي قريبًا"),IF(M303="","لم يحضر",IF(N303&gt;='الإعدادات'!$B$6,"منقطع","نشط")),"")</f>
        <v/>
      </c>
      <c r="P303" s="21">
        <f>IF(OR(H303="منتهي",H303="ينتهي قريبًا"),G303,"")</f>
        <v/>
      </c>
      <c r="Q303" s="18">
        <f>IF(P303="","",COUNTIFS($P$6:$P$505,"&lt;"&amp;P303)+COUNTIFS($P$6:P303,P303))</f>
        <v/>
      </c>
    </row>
    <row r="304">
      <c r="A304" s="5" t="n"/>
      <c r="B304" s="5" t="n"/>
      <c r="C304" s="17" t="n"/>
      <c r="D304" s="13" t="n"/>
      <c r="E304" s="18">
        <f>IF(A304&amp;""="","",COUNTIFS('الاشتراكات'!$B$6:$B$1005,A304&amp;""))</f>
        <v/>
      </c>
      <c r="F304" s="19">
        <f>IF(A304&amp;""="","",IFERROR(SUMIFS('الاشتراكات'!$I$6:$I$1005,'الاشتراكات'!$B$6:$B$1005,A304&amp;"",'الاشتراكات'!$J$6:$J$1005,1)/COUNTIFS('الاشتراكات'!$B$6:$B$1005,A304&amp;"",'الاشتراكات'!$J$6:$J$1005,1),""))</f>
        <v/>
      </c>
      <c r="G304" s="18">
        <f>IF(F304="","",F304-'الإعدادات'!$B$4)</f>
        <v/>
      </c>
      <c r="H304" s="6">
        <f>IF(A304&amp;""="","",IF(F304="","بدون اشتراك",IF(G304&lt;0,"منتهي",IF(G304&lt;='الإعدادات'!$B$5,"ينتهي قريبًا","ساري"))))</f>
        <v/>
      </c>
      <c r="I304" s="20">
        <f>IF(A304&amp;""="","",SUMIFS('الاشتراكات'!$G$6:$G$1005,'الاشتراكات'!$B$6:$B$1005,A304&amp;""))</f>
        <v/>
      </c>
      <c r="J304" s="20">
        <f>IF(A304&amp;""="","",SUMIFS('الدفعات'!$C$6:$C$2005,'الدفعات'!$B$6:$B$2005,A304&amp;""))</f>
        <v/>
      </c>
      <c r="K304" s="20">
        <f>IF(A304&amp;""="","",ROUND(I304-J304,2))</f>
        <v/>
      </c>
      <c r="L304" s="18">
        <f>IF(A304&amp;""="","",COUNTIFS('الحضور'!$B$6:$B$2005,A304&amp;"",'الحضور'!$A$6:$A$2005,"&gt;="&amp;('الإعدادات'!$B$4-29),'الحضور'!$A$6:$A$2005,"&lt;="&amp;'الإعدادات'!$B$4))</f>
        <v/>
      </c>
      <c r="M304" s="19">
        <f>IF(A304&amp;""="","",IFERROR(SUMIFS('الحضور'!$A$6:$A$2005,'الحضور'!$B$6:$B$2005,A304&amp;"",'الحضور'!$D$6:$D$2005,1)/COUNTIFS('الحضور'!$B$6:$B$2005,A304&amp;"",'الحضور'!$D$6:$D$2005,1),""))</f>
        <v/>
      </c>
      <c r="N304" s="18">
        <f>IF(M304="","",'الإعدادات'!$B$4-M304)</f>
        <v/>
      </c>
      <c r="O304" s="6">
        <f>IF(OR(H304="ساري",H304="ينتهي قريبًا"),IF(M304="","لم يحضر",IF(N304&gt;='الإعدادات'!$B$6,"منقطع","نشط")),"")</f>
        <v/>
      </c>
      <c r="P304" s="21">
        <f>IF(OR(H304="منتهي",H304="ينتهي قريبًا"),G304,"")</f>
        <v/>
      </c>
      <c r="Q304" s="18">
        <f>IF(P304="","",COUNTIFS($P$6:$P$505,"&lt;"&amp;P304)+COUNTIFS($P$6:P304,P304))</f>
        <v/>
      </c>
    </row>
    <row r="305">
      <c r="A305" s="5" t="n"/>
      <c r="B305" s="5" t="n"/>
      <c r="C305" s="17" t="n"/>
      <c r="D305" s="13" t="n"/>
      <c r="E305" s="18">
        <f>IF(A305&amp;""="","",COUNTIFS('الاشتراكات'!$B$6:$B$1005,A305&amp;""))</f>
        <v/>
      </c>
      <c r="F305" s="19">
        <f>IF(A305&amp;""="","",IFERROR(SUMIFS('الاشتراكات'!$I$6:$I$1005,'الاشتراكات'!$B$6:$B$1005,A305&amp;"",'الاشتراكات'!$J$6:$J$1005,1)/COUNTIFS('الاشتراكات'!$B$6:$B$1005,A305&amp;"",'الاشتراكات'!$J$6:$J$1005,1),""))</f>
        <v/>
      </c>
      <c r="G305" s="18">
        <f>IF(F305="","",F305-'الإعدادات'!$B$4)</f>
        <v/>
      </c>
      <c r="H305" s="6">
        <f>IF(A305&amp;""="","",IF(F305="","بدون اشتراك",IF(G305&lt;0,"منتهي",IF(G305&lt;='الإعدادات'!$B$5,"ينتهي قريبًا","ساري"))))</f>
        <v/>
      </c>
      <c r="I305" s="20">
        <f>IF(A305&amp;""="","",SUMIFS('الاشتراكات'!$G$6:$G$1005,'الاشتراكات'!$B$6:$B$1005,A305&amp;""))</f>
        <v/>
      </c>
      <c r="J305" s="20">
        <f>IF(A305&amp;""="","",SUMIFS('الدفعات'!$C$6:$C$2005,'الدفعات'!$B$6:$B$2005,A305&amp;""))</f>
        <v/>
      </c>
      <c r="K305" s="20">
        <f>IF(A305&amp;""="","",ROUND(I305-J305,2))</f>
        <v/>
      </c>
      <c r="L305" s="18">
        <f>IF(A305&amp;""="","",COUNTIFS('الحضور'!$B$6:$B$2005,A305&amp;"",'الحضور'!$A$6:$A$2005,"&gt;="&amp;('الإعدادات'!$B$4-29),'الحضور'!$A$6:$A$2005,"&lt;="&amp;'الإعدادات'!$B$4))</f>
        <v/>
      </c>
      <c r="M305" s="19">
        <f>IF(A305&amp;""="","",IFERROR(SUMIFS('الحضور'!$A$6:$A$2005,'الحضور'!$B$6:$B$2005,A305&amp;"",'الحضور'!$D$6:$D$2005,1)/COUNTIFS('الحضور'!$B$6:$B$2005,A305&amp;"",'الحضور'!$D$6:$D$2005,1),""))</f>
        <v/>
      </c>
      <c r="N305" s="18">
        <f>IF(M305="","",'الإعدادات'!$B$4-M305)</f>
        <v/>
      </c>
      <c r="O305" s="6">
        <f>IF(OR(H305="ساري",H305="ينتهي قريبًا"),IF(M305="","لم يحضر",IF(N305&gt;='الإعدادات'!$B$6,"منقطع","نشط")),"")</f>
        <v/>
      </c>
      <c r="P305" s="21">
        <f>IF(OR(H305="منتهي",H305="ينتهي قريبًا"),G305,"")</f>
        <v/>
      </c>
      <c r="Q305" s="18">
        <f>IF(P305="","",COUNTIFS($P$6:$P$505,"&lt;"&amp;P305)+COUNTIFS($P$6:P305,P305))</f>
        <v/>
      </c>
    </row>
    <row r="306">
      <c r="A306" s="5" t="n"/>
      <c r="B306" s="5" t="n"/>
      <c r="C306" s="17" t="n"/>
      <c r="D306" s="13" t="n"/>
      <c r="E306" s="18">
        <f>IF(A306&amp;""="","",COUNTIFS('الاشتراكات'!$B$6:$B$1005,A306&amp;""))</f>
        <v/>
      </c>
      <c r="F306" s="19">
        <f>IF(A306&amp;""="","",IFERROR(SUMIFS('الاشتراكات'!$I$6:$I$1005,'الاشتراكات'!$B$6:$B$1005,A306&amp;"",'الاشتراكات'!$J$6:$J$1005,1)/COUNTIFS('الاشتراكات'!$B$6:$B$1005,A306&amp;"",'الاشتراكات'!$J$6:$J$1005,1),""))</f>
        <v/>
      </c>
      <c r="G306" s="18">
        <f>IF(F306="","",F306-'الإعدادات'!$B$4)</f>
        <v/>
      </c>
      <c r="H306" s="6">
        <f>IF(A306&amp;""="","",IF(F306="","بدون اشتراك",IF(G306&lt;0,"منتهي",IF(G306&lt;='الإعدادات'!$B$5,"ينتهي قريبًا","ساري"))))</f>
        <v/>
      </c>
      <c r="I306" s="20">
        <f>IF(A306&amp;""="","",SUMIFS('الاشتراكات'!$G$6:$G$1005,'الاشتراكات'!$B$6:$B$1005,A306&amp;""))</f>
        <v/>
      </c>
      <c r="J306" s="20">
        <f>IF(A306&amp;""="","",SUMIFS('الدفعات'!$C$6:$C$2005,'الدفعات'!$B$6:$B$2005,A306&amp;""))</f>
        <v/>
      </c>
      <c r="K306" s="20">
        <f>IF(A306&amp;""="","",ROUND(I306-J306,2))</f>
        <v/>
      </c>
      <c r="L306" s="18">
        <f>IF(A306&amp;""="","",COUNTIFS('الحضور'!$B$6:$B$2005,A306&amp;"",'الحضور'!$A$6:$A$2005,"&gt;="&amp;('الإعدادات'!$B$4-29),'الحضور'!$A$6:$A$2005,"&lt;="&amp;'الإعدادات'!$B$4))</f>
        <v/>
      </c>
      <c r="M306" s="19">
        <f>IF(A306&amp;""="","",IFERROR(SUMIFS('الحضور'!$A$6:$A$2005,'الحضور'!$B$6:$B$2005,A306&amp;"",'الحضور'!$D$6:$D$2005,1)/COUNTIFS('الحضور'!$B$6:$B$2005,A306&amp;"",'الحضور'!$D$6:$D$2005,1),""))</f>
        <v/>
      </c>
      <c r="N306" s="18">
        <f>IF(M306="","",'الإعدادات'!$B$4-M306)</f>
        <v/>
      </c>
      <c r="O306" s="6">
        <f>IF(OR(H306="ساري",H306="ينتهي قريبًا"),IF(M306="","لم يحضر",IF(N306&gt;='الإعدادات'!$B$6,"منقطع","نشط")),"")</f>
        <v/>
      </c>
      <c r="P306" s="21">
        <f>IF(OR(H306="منتهي",H306="ينتهي قريبًا"),G306,"")</f>
        <v/>
      </c>
      <c r="Q306" s="18">
        <f>IF(P306="","",COUNTIFS($P$6:$P$505,"&lt;"&amp;P306)+COUNTIFS($P$6:P306,P306))</f>
        <v/>
      </c>
    </row>
    <row r="307">
      <c r="A307" s="5" t="n"/>
      <c r="B307" s="5" t="n"/>
      <c r="C307" s="17" t="n"/>
      <c r="D307" s="13" t="n"/>
      <c r="E307" s="18">
        <f>IF(A307&amp;""="","",COUNTIFS('الاشتراكات'!$B$6:$B$1005,A307&amp;""))</f>
        <v/>
      </c>
      <c r="F307" s="19">
        <f>IF(A307&amp;""="","",IFERROR(SUMIFS('الاشتراكات'!$I$6:$I$1005,'الاشتراكات'!$B$6:$B$1005,A307&amp;"",'الاشتراكات'!$J$6:$J$1005,1)/COUNTIFS('الاشتراكات'!$B$6:$B$1005,A307&amp;"",'الاشتراكات'!$J$6:$J$1005,1),""))</f>
        <v/>
      </c>
      <c r="G307" s="18">
        <f>IF(F307="","",F307-'الإعدادات'!$B$4)</f>
        <v/>
      </c>
      <c r="H307" s="6">
        <f>IF(A307&amp;""="","",IF(F307="","بدون اشتراك",IF(G307&lt;0,"منتهي",IF(G307&lt;='الإعدادات'!$B$5,"ينتهي قريبًا","ساري"))))</f>
        <v/>
      </c>
      <c r="I307" s="20">
        <f>IF(A307&amp;""="","",SUMIFS('الاشتراكات'!$G$6:$G$1005,'الاشتراكات'!$B$6:$B$1005,A307&amp;""))</f>
        <v/>
      </c>
      <c r="J307" s="20">
        <f>IF(A307&amp;""="","",SUMIFS('الدفعات'!$C$6:$C$2005,'الدفعات'!$B$6:$B$2005,A307&amp;""))</f>
        <v/>
      </c>
      <c r="K307" s="20">
        <f>IF(A307&amp;""="","",ROUND(I307-J307,2))</f>
        <v/>
      </c>
      <c r="L307" s="18">
        <f>IF(A307&amp;""="","",COUNTIFS('الحضور'!$B$6:$B$2005,A307&amp;"",'الحضور'!$A$6:$A$2005,"&gt;="&amp;('الإعدادات'!$B$4-29),'الحضور'!$A$6:$A$2005,"&lt;="&amp;'الإعدادات'!$B$4))</f>
        <v/>
      </c>
      <c r="M307" s="19">
        <f>IF(A307&amp;""="","",IFERROR(SUMIFS('الحضور'!$A$6:$A$2005,'الحضور'!$B$6:$B$2005,A307&amp;"",'الحضور'!$D$6:$D$2005,1)/COUNTIFS('الحضور'!$B$6:$B$2005,A307&amp;"",'الحضور'!$D$6:$D$2005,1),""))</f>
        <v/>
      </c>
      <c r="N307" s="18">
        <f>IF(M307="","",'الإعدادات'!$B$4-M307)</f>
        <v/>
      </c>
      <c r="O307" s="6">
        <f>IF(OR(H307="ساري",H307="ينتهي قريبًا"),IF(M307="","لم يحضر",IF(N307&gt;='الإعدادات'!$B$6,"منقطع","نشط")),"")</f>
        <v/>
      </c>
      <c r="P307" s="21">
        <f>IF(OR(H307="منتهي",H307="ينتهي قريبًا"),G307,"")</f>
        <v/>
      </c>
      <c r="Q307" s="18">
        <f>IF(P307="","",COUNTIFS($P$6:$P$505,"&lt;"&amp;P307)+COUNTIFS($P$6:P307,P307))</f>
        <v/>
      </c>
    </row>
    <row r="308">
      <c r="A308" s="5" t="n"/>
      <c r="B308" s="5" t="n"/>
      <c r="C308" s="17" t="n"/>
      <c r="D308" s="13" t="n"/>
      <c r="E308" s="18">
        <f>IF(A308&amp;""="","",COUNTIFS('الاشتراكات'!$B$6:$B$1005,A308&amp;""))</f>
        <v/>
      </c>
      <c r="F308" s="19">
        <f>IF(A308&amp;""="","",IFERROR(SUMIFS('الاشتراكات'!$I$6:$I$1005,'الاشتراكات'!$B$6:$B$1005,A308&amp;"",'الاشتراكات'!$J$6:$J$1005,1)/COUNTIFS('الاشتراكات'!$B$6:$B$1005,A308&amp;"",'الاشتراكات'!$J$6:$J$1005,1),""))</f>
        <v/>
      </c>
      <c r="G308" s="18">
        <f>IF(F308="","",F308-'الإعدادات'!$B$4)</f>
        <v/>
      </c>
      <c r="H308" s="6">
        <f>IF(A308&amp;""="","",IF(F308="","بدون اشتراك",IF(G308&lt;0,"منتهي",IF(G308&lt;='الإعدادات'!$B$5,"ينتهي قريبًا","ساري"))))</f>
        <v/>
      </c>
      <c r="I308" s="20">
        <f>IF(A308&amp;""="","",SUMIFS('الاشتراكات'!$G$6:$G$1005,'الاشتراكات'!$B$6:$B$1005,A308&amp;""))</f>
        <v/>
      </c>
      <c r="J308" s="20">
        <f>IF(A308&amp;""="","",SUMIFS('الدفعات'!$C$6:$C$2005,'الدفعات'!$B$6:$B$2005,A308&amp;""))</f>
        <v/>
      </c>
      <c r="K308" s="20">
        <f>IF(A308&amp;""="","",ROUND(I308-J308,2))</f>
        <v/>
      </c>
      <c r="L308" s="18">
        <f>IF(A308&amp;""="","",COUNTIFS('الحضور'!$B$6:$B$2005,A308&amp;"",'الحضور'!$A$6:$A$2005,"&gt;="&amp;('الإعدادات'!$B$4-29),'الحضور'!$A$6:$A$2005,"&lt;="&amp;'الإعدادات'!$B$4))</f>
        <v/>
      </c>
      <c r="M308" s="19">
        <f>IF(A308&amp;""="","",IFERROR(SUMIFS('الحضور'!$A$6:$A$2005,'الحضور'!$B$6:$B$2005,A308&amp;"",'الحضور'!$D$6:$D$2005,1)/COUNTIFS('الحضور'!$B$6:$B$2005,A308&amp;"",'الحضور'!$D$6:$D$2005,1),""))</f>
        <v/>
      </c>
      <c r="N308" s="18">
        <f>IF(M308="","",'الإعدادات'!$B$4-M308)</f>
        <v/>
      </c>
      <c r="O308" s="6">
        <f>IF(OR(H308="ساري",H308="ينتهي قريبًا"),IF(M308="","لم يحضر",IF(N308&gt;='الإعدادات'!$B$6,"منقطع","نشط")),"")</f>
        <v/>
      </c>
      <c r="P308" s="21">
        <f>IF(OR(H308="منتهي",H308="ينتهي قريبًا"),G308,"")</f>
        <v/>
      </c>
      <c r="Q308" s="18">
        <f>IF(P308="","",COUNTIFS($P$6:$P$505,"&lt;"&amp;P308)+COUNTIFS($P$6:P308,P308))</f>
        <v/>
      </c>
    </row>
    <row r="309">
      <c r="A309" s="5" t="n"/>
      <c r="B309" s="5" t="n"/>
      <c r="C309" s="17" t="n"/>
      <c r="D309" s="13" t="n"/>
      <c r="E309" s="18">
        <f>IF(A309&amp;""="","",COUNTIFS('الاشتراكات'!$B$6:$B$1005,A309&amp;""))</f>
        <v/>
      </c>
      <c r="F309" s="19">
        <f>IF(A309&amp;""="","",IFERROR(SUMIFS('الاشتراكات'!$I$6:$I$1005,'الاشتراكات'!$B$6:$B$1005,A309&amp;"",'الاشتراكات'!$J$6:$J$1005,1)/COUNTIFS('الاشتراكات'!$B$6:$B$1005,A309&amp;"",'الاشتراكات'!$J$6:$J$1005,1),""))</f>
        <v/>
      </c>
      <c r="G309" s="18">
        <f>IF(F309="","",F309-'الإعدادات'!$B$4)</f>
        <v/>
      </c>
      <c r="H309" s="6">
        <f>IF(A309&amp;""="","",IF(F309="","بدون اشتراك",IF(G309&lt;0,"منتهي",IF(G309&lt;='الإعدادات'!$B$5,"ينتهي قريبًا","ساري"))))</f>
        <v/>
      </c>
      <c r="I309" s="20">
        <f>IF(A309&amp;""="","",SUMIFS('الاشتراكات'!$G$6:$G$1005,'الاشتراكات'!$B$6:$B$1005,A309&amp;""))</f>
        <v/>
      </c>
      <c r="J309" s="20">
        <f>IF(A309&amp;""="","",SUMIFS('الدفعات'!$C$6:$C$2005,'الدفعات'!$B$6:$B$2005,A309&amp;""))</f>
        <v/>
      </c>
      <c r="K309" s="20">
        <f>IF(A309&amp;""="","",ROUND(I309-J309,2))</f>
        <v/>
      </c>
      <c r="L309" s="18">
        <f>IF(A309&amp;""="","",COUNTIFS('الحضور'!$B$6:$B$2005,A309&amp;"",'الحضور'!$A$6:$A$2005,"&gt;="&amp;('الإعدادات'!$B$4-29),'الحضور'!$A$6:$A$2005,"&lt;="&amp;'الإعدادات'!$B$4))</f>
        <v/>
      </c>
      <c r="M309" s="19">
        <f>IF(A309&amp;""="","",IFERROR(SUMIFS('الحضور'!$A$6:$A$2005,'الحضور'!$B$6:$B$2005,A309&amp;"",'الحضور'!$D$6:$D$2005,1)/COUNTIFS('الحضور'!$B$6:$B$2005,A309&amp;"",'الحضور'!$D$6:$D$2005,1),""))</f>
        <v/>
      </c>
      <c r="N309" s="18">
        <f>IF(M309="","",'الإعدادات'!$B$4-M309)</f>
        <v/>
      </c>
      <c r="O309" s="6">
        <f>IF(OR(H309="ساري",H309="ينتهي قريبًا"),IF(M309="","لم يحضر",IF(N309&gt;='الإعدادات'!$B$6,"منقطع","نشط")),"")</f>
        <v/>
      </c>
      <c r="P309" s="21">
        <f>IF(OR(H309="منتهي",H309="ينتهي قريبًا"),G309,"")</f>
        <v/>
      </c>
      <c r="Q309" s="18">
        <f>IF(P309="","",COUNTIFS($P$6:$P$505,"&lt;"&amp;P309)+COUNTIFS($P$6:P309,P309))</f>
        <v/>
      </c>
    </row>
    <row r="310">
      <c r="A310" s="5" t="n"/>
      <c r="B310" s="5" t="n"/>
      <c r="C310" s="17" t="n"/>
      <c r="D310" s="13" t="n"/>
      <c r="E310" s="18">
        <f>IF(A310&amp;""="","",COUNTIFS('الاشتراكات'!$B$6:$B$1005,A310&amp;""))</f>
        <v/>
      </c>
      <c r="F310" s="19">
        <f>IF(A310&amp;""="","",IFERROR(SUMIFS('الاشتراكات'!$I$6:$I$1005,'الاشتراكات'!$B$6:$B$1005,A310&amp;"",'الاشتراكات'!$J$6:$J$1005,1)/COUNTIFS('الاشتراكات'!$B$6:$B$1005,A310&amp;"",'الاشتراكات'!$J$6:$J$1005,1),""))</f>
        <v/>
      </c>
      <c r="G310" s="18">
        <f>IF(F310="","",F310-'الإعدادات'!$B$4)</f>
        <v/>
      </c>
      <c r="H310" s="6">
        <f>IF(A310&amp;""="","",IF(F310="","بدون اشتراك",IF(G310&lt;0,"منتهي",IF(G310&lt;='الإعدادات'!$B$5,"ينتهي قريبًا","ساري"))))</f>
        <v/>
      </c>
      <c r="I310" s="20">
        <f>IF(A310&amp;""="","",SUMIFS('الاشتراكات'!$G$6:$G$1005,'الاشتراكات'!$B$6:$B$1005,A310&amp;""))</f>
        <v/>
      </c>
      <c r="J310" s="20">
        <f>IF(A310&amp;""="","",SUMIFS('الدفعات'!$C$6:$C$2005,'الدفعات'!$B$6:$B$2005,A310&amp;""))</f>
        <v/>
      </c>
      <c r="K310" s="20">
        <f>IF(A310&amp;""="","",ROUND(I310-J310,2))</f>
        <v/>
      </c>
      <c r="L310" s="18">
        <f>IF(A310&amp;""="","",COUNTIFS('الحضور'!$B$6:$B$2005,A310&amp;"",'الحضور'!$A$6:$A$2005,"&gt;="&amp;('الإعدادات'!$B$4-29),'الحضور'!$A$6:$A$2005,"&lt;="&amp;'الإعدادات'!$B$4))</f>
        <v/>
      </c>
      <c r="M310" s="19">
        <f>IF(A310&amp;""="","",IFERROR(SUMIFS('الحضور'!$A$6:$A$2005,'الحضور'!$B$6:$B$2005,A310&amp;"",'الحضور'!$D$6:$D$2005,1)/COUNTIFS('الحضور'!$B$6:$B$2005,A310&amp;"",'الحضور'!$D$6:$D$2005,1),""))</f>
        <v/>
      </c>
      <c r="N310" s="18">
        <f>IF(M310="","",'الإعدادات'!$B$4-M310)</f>
        <v/>
      </c>
      <c r="O310" s="6">
        <f>IF(OR(H310="ساري",H310="ينتهي قريبًا"),IF(M310="","لم يحضر",IF(N310&gt;='الإعدادات'!$B$6,"منقطع","نشط")),"")</f>
        <v/>
      </c>
      <c r="P310" s="21">
        <f>IF(OR(H310="منتهي",H310="ينتهي قريبًا"),G310,"")</f>
        <v/>
      </c>
      <c r="Q310" s="18">
        <f>IF(P310="","",COUNTIFS($P$6:$P$505,"&lt;"&amp;P310)+COUNTIFS($P$6:P310,P310))</f>
        <v/>
      </c>
    </row>
    <row r="311">
      <c r="A311" s="5" t="n"/>
      <c r="B311" s="5" t="n"/>
      <c r="C311" s="17" t="n"/>
      <c r="D311" s="13" t="n"/>
      <c r="E311" s="18">
        <f>IF(A311&amp;""="","",COUNTIFS('الاشتراكات'!$B$6:$B$1005,A311&amp;""))</f>
        <v/>
      </c>
      <c r="F311" s="19">
        <f>IF(A311&amp;""="","",IFERROR(SUMIFS('الاشتراكات'!$I$6:$I$1005,'الاشتراكات'!$B$6:$B$1005,A311&amp;"",'الاشتراكات'!$J$6:$J$1005,1)/COUNTIFS('الاشتراكات'!$B$6:$B$1005,A311&amp;"",'الاشتراكات'!$J$6:$J$1005,1),""))</f>
        <v/>
      </c>
      <c r="G311" s="18">
        <f>IF(F311="","",F311-'الإعدادات'!$B$4)</f>
        <v/>
      </c>
      <c r="H311" s="6">
        <f>IF(A311&amp;""="","",IF(F311="","بدون اشتراك",IF(G311&lt;0,"منتهي",IF(G311&lt;='الإعدادات'!$B$5,"ينتهي قريبًا","ساري"))))</f>
        <v/>
      </c>
      <c r="I311" s="20">
        <f>IF(A311&amp;""="","",SUMIFS('الاشتراكات'!$G$6:$G$1005,'الاشتراكات'!$B$6:$B$1005,A311&amp;""))</f>
        <v/>
      </c>
      <c r="J311" s="20">
        <f>IF(A311&amp;""="","",SUMIFS('الدفعات'!$C$6:$C$2005,'الدفعات'!$B$6:$B$2005,A311&amp;""))</f>
        <v/>
      </c>
      <c r="K311" s="20">
        <f>IF(A311&amp;""="","",ROUND(I311-J311,2))</f>
        <v/>
      </c>
      <c r="L311" s="18">
        <f>IF(A311&amp;""="","",COUNTIFS('الحضور'!$B$6:$B$2005,A311&amp;"",'الحضور'!$A$6:$A$2005,"&gt;="&amp;('الإعدادات'!$B$4-29),'الحضور'!$A$6:$A$2005,"&lt;="&amp;'الإعدادات'!$B$4))</f>
        <v/>
      </c>
      <c r="M311" s="19">
        <f>IF(A311&amp;""="","",IFERROR(SUMIFS('الحضور'!$A$6:$A$2005,'الحضور'!$B$6:$B$2005,A311&amp;"",'الحضور'!$D$6:$D$2005,1)/COUNTIFS('الحضور'!$B$6:$B$2005,A311&amp;"",'الحضور'!$D$6:$D$2005,1),""))</f>
        <v/>
      </c>
      <c r="N311" s="18">
        <f>IF(M311="","",'الإعدادات'!$B$4-M311)</f>
        <v/>
      </c>
      <c r="O311" s="6">
        <f>IF(OR(H311="ساري",H311="ينتهي قريبًا"),IF(M311="","لم يحضر",IF(N311&gt;='الإعدادات'!$B$6,"منقطع","نشط")),"")</f>
        <v/>
      </c>
      <c r="P311" s="21">
        <f>IF(OR(H311="منتهي",H311="ينتهي قريبًا"),G311,"")</f>
        <v/>
      </c>
      <c r="Q311" s="18">
        <f>IF(P311="","",COUNTIFS($P$6:$P$505,"&lt;"&amp;P311)+COUNTIFS($P$6:P311,P311))</f>
        <v/>
      </c>
    </row>
    <row r="312">
      <c r="A312" s="5" t="n"/>
      <c r="B312" s="5" t="n"/>
      <c r="C312" s="17" t="n"/>
      <c r="D312" s="13" t="n"/>
      <c r="E312" s="18">
        <f>IF(A312&amp;""="","",COUNTIFS('الاشتراكات'!$B$6:$B$1005,A312&amp;""))</f>
        <v/>
      </c>
      <c r="F312" s="19">
        <f>IF(A312&amp;""="","",IFERROR(SUMIFS('الاشتراكات'!$I$6:$I$1005,'الاشتراكات'!$B$6:$B$1005,A312&amp;"",'الاشتراكات'!$J$6:$J$1005,1)/COUNTIFS('الاشتراكات'!$B$6:$B$1005,A312&amp;"",'الاشتراكات'!$J$6:$J$1005,1),""))</f>
        <v/>
      </c>
      <c r="G312" s="18">
        <f>IF(F312="","",F312-'الإعدادات'!$B$4)</f>
        <v/>
      </c>
      <c r="H312" s="6">
        <f>IF(A312&amp;""="","",IF(F312="","بدون اشتراك",IF(G312&lt;0,"منتهي",IF(G312&lt;='الإعدادات'!$B$5,"ينتهي قريبًا","ساري"))))</f>
        <v/>
      </c>
      <c r="I312" s="20">
        <f>IF(A312&amp;""="","",SUMIFS('الاشتراكات'!$G$6:$G$1005,'الاشتراكات'!$B$6:$B$1005,A312&amp;""))</f>
        <v/>
      </c>
      <c r="J312" s="20">
        <f>IF(A312&amp;""="","",SUMIFS('الدفعات'!$C$6:$C$2005,'الدفعات'!$B$6:$B$2005,A312&amp;""))</f>
        <v/>
      </c>
      <c r="K312" s="20">
        <f>IF(A312&amp;""="","",ROUND(I312-J312,2))</f>
        <v/>
      </c>
      <c r="L312" s="18">
        <f>IF(A312&amp;""="","",COUNTIFS('الحضور'!$B$6:$B$2005,A312&amp;"",'الحضور'!$A$6:$A$2005,"&gt;="&amp;('الإعدادات'!$B$4-29),'الحضور'!$A$6:$A$2005,"&lt;="&amp;'الإعدادات'!$B$4))</f>
        <v/>
      </c>
      <c r="M312" s="19">
        <f>IF(A312&amp;""="","",IFERROR(SUMIFS('الحضور'!$A$6:$A$2005,'الحضور'!$B$6:$B$2005,A312&amp;"",'الحضور'!$D$6:$D$2005,1)/COUNTIFS('الحضور'!$B$6:$B$2005,A312&amp;"",'الحضور'!$D$6:$D$2005,1),""))</f>
        <v/>
      </c>
      <c r="N312" s="18">
        <f>IF(M312="","",'الإعدادات'!$B$4-M312)</f>
        <v/>
      </c>
      <c r="O312" s="6">
        <f>IF(OR(H312="ساري",H312="ينتهي قريبًا"),IF(M312="","لم يحضر",IF(N312&gt;='الإعدادات'!$B$6,"منقطع","نشط")),"")</f>
        <v/>
      </c>
      <c r="P312" s="21">
        <f>IF(OR(H312="منتهي",H312="ينتهي قريبًا"),G312,"")</f>
        <v/>
      </c>
      <c r="Q312" s="18">
        <f>IF(P312="","",COUNTIFS($P$6:$P$505,"&lt;"&amp;P312)+COUNTIFS($P$6:P312,P312))</f>
        <v/>
      </c>
    </row>
    <row r="313">
      <c r="A313" s="5" t="n"/>
      <c r="B313" s="5" t="n"/>
      <c r="C313" s="17" t="n"/>
      <c r="D313" s="13" t="n"/>
      <c r="E313" s="18">
        <f>IF(A313&amp;""="","",COUNTIFS('الاشتراكات'!$B$6:$B$1005,A313&amp;""))</f>
        <v/>
      </c>
      <c r="F313" s="19">
        <f>IF(A313&amp;""="","",IFERROR(SUMIFS('الاشتراكات'!$I$6:$I$1005,'الاشتراكات'!$B$6:$B$1005,A313&amp;"",'الاشتراكات'!$J$6:$J$1005,1)/COUNTIFS('الاشتراكات'!$B$6:$B$1005,A313&amp;"",'الاشتراكات'!$J$6:$J$1005,1),""))</f>
        <v/>
      </c>
      <c r="G313" s="18">
        <f>IF(F313="","",F313-'الإعدادات'!$B$4)</f>
        <v/>
      </c>
      <c r="H313" s="6">
        <f>IF(A313&amp;""="","",IF(F313="","بدون اشتراك",IF(G313&lt;0,"منتهي",IF(G313&lt;='الإعدادات'!$B$5,"ينتهي قريبًا","ساري"))))</f>
        <v/>
      </c>
      <c r="I313" s="20">
        <f>IF(A313&amp;""="","",SUMIFS('الاشتراكات'!$G$6:$G$1005,'الاشتراكات'!$B$6:$B$1005,A313&amp;""))</f>
        <v/>
      </c>
      <c r="J313" s="20">
        <f>IF(A313&amp;""="","",SUMIFS('الدفعات'!$C$6:$C$2005,'الدفعات'!$B$6:$B$2005,A313&amp;""))</f>
        <v/>
      </c>
      <c r="K313" s="20">
        <f>IF(A313&amp;""="","",ROUND(I313-J313,2))</f>
        <v/>
      </c>
      <c r="L313" s="18">
        <f>IF(A313&amp;""="","",COUNTIFS('الحضور'!$B$6:$B$2005,A313&amp;"",'الحضور'!$A$6:$A$2005,"&gt;="&amp;('الإعدادات'!$B$4-29),'الحضور'!$A$6:$A$2005,"&lt;="&amp;'الإعدادات'!$B$4))</f>
        <v/>
      </c>
      <c r="M313" s="19">
        <f>IF(A313&amp;""="","",IFERROR(SUMIFS('الحضور'!$A$6:$A$2005,'الحضور'!$B$6:$B$2005,A313&amp;"",'الحضور'!$D$6:$D$2005,1)/COUNTIFS('الحضور'!$B$6:$B$2005,A313&amp;"",'الحضور'!$D$6:$D$2005,1),""))</f>
        <v/>
      </c>
      <c r="N313" s="18">
        <f>IF(M313="","",'الإعدادات'!$B$4-M313)</f>
        <v/>
      </c>
      <c r="O313" s="6">
        <f>IF(OR(H313="ساري",H313="ينتهي قريبًا"),IF(M313="","لم يحضر",IF(N313&gt;='الإعدادات'!$B$6,"منقطع","نشط")),"")</f>
        <v/>
      </c>
      <c r="P313" s="21">
        <f>IF(OR(H313="منتهي",H313="ينتهي قريبًا"),G313,"")</f>
        <v/>
      </c>
      <c r="Q313" s="18">
        <f>IF(P313="","",COUNTIFS($P$6:$P$505,"&lt;"&amp;P313)+COUNTIFS($P$6:P313,P313))</f>
        <v/>
      </c>
    </row>
    <row r="314">
      <c r="A314" s="5" t="n"/>
      <c r="B314" s="5" t="n"/>
      <c r="C314" s="17" t="n"/>
      <c r="D314" s="13" t="n"/>
      <c r="E314" s="18">
        <f>IF(A314&amp;""="","",COUNTIFS('الاشتراكات'!$B$6:$B$1005,A314&amp;""))</f>
        <v/>
      </c>
      <c r="F314" s="19">
        <f>IF(A314&amp;""="","",IFERROR(SUMIFS('الاشتراكات'!$I$6:$I$1005,'الاشتراكات'!$B$6:$B$1005,A314&amp;"",'الاشتراكات'!$J$6:$J$1005,1)/COUNTIFS('الاشتراكات'!$B$6:$B$1005,A314&amp;"",'الاشتراكات'!$J$6:$J$1005,1),""))</f>
        <v/>
      </c>
      <c r="G314" s="18">
        <f>IF(F314="","",F314-'الإعدادات'!$B$4)</f>
        <v/>
      </c>
      <c r="H314" s="6">
        <f>IF(A314&amp;""="","",IF(F314="","بدون اشتراك",IF(G314&lt;0,"منتهي",IF(G314&lt;='الإعدادات'!$B$5,"ينتهي قريبًا","ساري"))))</f>
        <v/>
      </c>
      <c r="I314" s="20">
        <f>IF(A314&amp;""="","",SUMIFS('الاشتراكات'!$G$6:$G$1005,'الاشتراكات'!$B$6:$B$1005,A314&amp;""))</f>
        <v/>
      </c>
      <c r="J314" s="20">
        <f>IF(A314&amp;""="","",SUMIFS('الدفعات'!$C$6:$C$2005,'الدفعات'!$B$6:$B$2005,A314&amp;""))</f>
        <v/>
      </c>
      <c r="K314" s="20">
        <f>IF(A314&amp;""="","",ROUND(I314-J314,2))</f>
        <v/>
      </c>
      <c r="L314" s="18">
        <f>IF(A314&amp;""="","",COUNTIFS('الحضور'!$B$6:$B$2005,A314&amp;"",'الحضور'!$A$6:$A$2005,"&gt;="&amp;('الإعدادات'!$B$4-29),'الحضور'!$A$6:$A$2005,"&lt;="&amp;'الإعدادات'!$B$4))</f>
        <v/>
      </c>
      <c r="M314" s="19">
        <f>IF(A314&amp;""="","",IFERROR(SUMIFS('الحضور'!$A$6:$A$2005,'الحضور'!$B$6:$B$2005,A314&amp;"",'الحضور'!$D$6:$D$2005,1)/COUNTIFS('الحضور'!$B$6:$B$2005,A314&amp;"",'الحضور'!$D$6:$D$2005,1),""))</f>
        <v/>
      </c>
      <c r="N314" s="18">
        <f>IF(M314="","",'الإعدادات'!$B$4-M314)</f>
        <v/>
      </c>
      <c r="O314" s="6">
        <f>IF(OR(H314="ساري",H314="ينتهي قريبًا"),IF(M314="","لم يحضر",IF(N314&gt;='الإعدادات'!$B$6,"منقطع","نشط")),"")</f>
        <v/>
      </c>
      <c r="P314" s="21">
        <f>IF(OR(H314="منتهي",H314="ينتهي قريبًا"),G314,"")</f>
        <v/>
      </c>
      <c r="Q314" s="18">
        <f>IF(P314="","",COUNTIFS($P$6:$P$505,"&lt;"&amp;P314)+COUNTIFS($P$6:P314,P314))</f>
        <v/>
      </c>
    </row>
    <row r="315">
      <c r="A315" s="5" t="n"/>
      <c r="B315" s="5" t="n"/>
      <c r="C315" s="17" t="n"/>
      <c r="D315" s="13" t="n"/>
      <c r="E315" s="18">
        <f>IF(A315&amp;""="","",COUNTIFS('الاشتراكات'!$B$6:$B$1005,A315&amp;""))</f>
        <v/>
      </c>
      <c r="F315" s="19">
        <f>IF(A315&amp;""="","",IFERROR(SUMIFS('الاشتراكات'!$I$6:$I$1005,'الاشتراكات'!$B$6:$B$1005,A315&amp;"",'الاشتراكات'!$J$6:$J$1005,1)/COUNTIFS('الاشتراكات'!$B$6:$B$1005,A315&amp;"",'الاشتراكات'!$J$6:$J$1005,1),""))</f>
        <v/>
      </c>
      <c r="G315" s="18">
        <f>IF(F315="","",F315-'الإعدادات'!$B$4)</f>
        <v/>
      </c>
      <c r="H315" s="6">
        <f>IF(A315&amp;""="","",IF(F315="","بدون اشتراك",IF(G315&lt;0,"منتهي",IF(G315&lt;='الإعدادات'!$B$5,"ينتهي قريبًا","ساري"))))</f>
        <v/>
      </c>
      <c r="I315" s="20">
        <f>IF(A315&amp;""="","",SUMIFS('الاشتراكات'!$G$6:$G$1005,'الاشتراكات'!$B$6:$B$1005,A315&amp;""))</f>
        <v/>
      </c>
      <c r="J315" s="20">
        <f>IF(A315&amp;""="","",SUMIFS('الدفعات'!$C$6:$C$2005,'الدفعات'!$B$6:$B$2005,A315&amp;""))</f>
        <v/>
      </c>
      <c r="K315" s="20">
        <f>IF(A315&amp;""="","",ROUND(I315-J315,2))</f>
        <v/>
      </c>
      <c r="L315" s="18">
        <f>IF(A315&amp;""="","",COUNTIFS('الحضور'!$B$6:$B$2005,A315&amp;"",'الحضور'!$A$6:$A$2005,"&gt;="&amp;('الإعدادات'!$B$4-29),'الحضور'!$A$6:$A$2005,"&lt;="&amp;'الإعدادات'!$B$4))</f>
        <v/>
      </c>
      <c r="M315" s="19">
        <f>IF(A315&amp;""="","",IFERROR(SUMIFS('الحضور'!$A$6:$A$2005,'الحضور'!$B$6:$B$2005,A315&amp;"",'الحضور'!$D$6:$D$2005,1)/COUNTIFS('الحضور'!$B$6:$B$2005,A315&amp;"",'الحضور'!$D$6:$D$2005,1),""))</f>
        <v/>
      </c>
      <c r="N315" s="18">
        <f>IF(M315="","",'الإعدادات'!$B$4-M315)</f>
        <v/>
      </c>
      <c r="O315" s="6">
        <f>IF(OR(H315="ساري",H315="ينتهي قريبًا"),IF(M315="","لم يحضر",IF(N315&gt;='الإعدادات'!$B$6,"منقطع","نشط")),"")</f>
        <v/>
      </c>
      <c r="P315" s="21">
        <f>IF(OR(H315="منتهي",H315="ينتهي قريبًا"),G315,"")</f>
        <v/>
      </c>
      <c r="Q315" s="18">
        <f>IF(P315="","",COUNTIFS($P$6:$P$505,"&lt;"&amp;P315)+COUNTIFS($P$6:P315,P315))</f>
        <v/>
      </c>
    </row>
    <row r="316">
      <c r="A316" s="5" t="n"/>
      <c r="B316" s="5" t="n"/>
      <c r="C316" s="17" t="n"/>
      <c r="D316" s="13" t="n"/>
      <c r="E316" s="18">
        <f>IF(A316&amp;""="","",COUNTIFS('الاشتراكات'!$B$6:$B$1005,A316&amp;""))</f>
        <v/>
      </c>
      <c r="F316" s="19">
        <f>IF(A316&amp;""="","",IFERROR(SUMIFS('الاشتراكات'!$I$6:$I$1005,'الاشتراكات'!$B$6:$B$1005,A316&amp;"",'الاشتراكات'!$J$6:$J$1005,1)/COUNTIFS('الاشتراكات'!$B$6:$B$1005,A316&amp;"",'الاشتراكات'!$J$6:$J$1005,1),""))</f>
        <v/>
      </c>
      <c r="G316" s="18">
        <f>IF(F316="","",F316-'الإعدادات'!$B$4)</f>
        <v/>
      </c>
      <c r="H316" s="6">
        <f>IF(A316&amp;""="","",IF(F316="","بدون اشتراك",IF(G316&lt;0,"منتهي",IF(G316&lt;='الإعدادات'!$B$5,"ينتهي قريبًا","ساري"))))</f>
        <v/>
      </c>
      <c r="I316" s="20">
        <f>IF(A316&amp;""="","",SUMIFS('الاشتراكات'!$G$6:$G$1005,'الاشتراكات'!$B$6:$B$1005,A316&amp;""))</f>
        <v/>
      </c>
      <c r="J316" s="20">
        <f>IF(A316&amp;""="","",SUMIFS('الدفعات'!$C$6:$C$2005,'الدفعات'!$B$6:$B$2005,A316&amp;""))</f>
        <v/>
      </c>
      <c r="K316" s="20">
        <f>IF(A316&amp;""="","",ROUND(I316-J316,2))</f>
        <v/>
      </c>
      <c r="L316" s="18">
        <f>IF(A316&amp;""="","",COUNTIFS('الحضور'!$B$6:$B$2005,A316&amp;"",'الحضور'!$A$6:$A$2005,"&gt;="&amp;('الإعدادات'!$B$4-29),'الحضور'!$A$6:$A$2005,"&lt;="&amp;'الإعدادات'!$B$4))</f>
        <v/>
      </c>
      <c r="M316" s="19">
        <f>IF(A316&amp;""="","",IFERROR(SUMIFS('الحضور'!$A$6:$A$2005,'الحضور'!$B$6:$B$2005,A316&amp;"",'الحضور'!$D$6:$D$2005,1)/COUNTIFS('الحضور'!$B$6:$B$2005,A316&amp;"",'الحضور'!$D$6:$D$2005,1),""))</f>
        <v/>
      </c>
      <c r="N316" s="18">
        <f>IF(M316="","",'الإعدادات'!$B$4-M316)</f>
        <v/>
      </c>
      <c r="O316" s="6">
        <f>IF(OR(H316="ساري",H316="ينتهي قريبًا"),IF(M316="","لم يحضر",IF(N316&gt;='الإعدادات'!$B$6,"منقطع","نشط")),"")</f>
        <v/>
      </c>
      <c r="P316" s="21">
        <f>IF(OR(H316="منتهي",H316="ينتهي قريبًا"),G316,"")</f>
        <v/>
      </c>
      <c r="Q316" s="18">
        <f>IF(P316="","",COUNTIFS($P$6:$P$505,"&lt;"&amp;P316)+COUNTIFS($P$6:P316,P316))</f>
        <v/>
      </c>
    </row>
    <row r="317">
      <c r="A317" s="5" t="n"/>
      <c r="B317" s="5" t="n"/>
      <c r="C317" s="17" t="n"/>
      <c r="D317" s="13" t="n"/>
      <c r="E317" s="18">
        <f>IF(A317&amp;""="","",COUNTIFS('الاشتراكات'!$B$6:$B$1005,A317&amp;""))</f>
        <v/>
      </c>
      <c r="F317" s="19">
        <f>IF(A317&amp;""="","",IFERROR(SUMIFS('الاشتراكات'!$I$6:$I$1005,'الاشتراكات'!$B$6:$B$1005,A317&amp;"",'الاشتراكات'!$J$6:$J$1005,1)/COUNTIFS('الاشتراكات'!$B$6:$B$1005,A317&amp;"",'الاشتراكات'!$J$6:$J$1005,1),""))</f>
        <v/>
      </c>
      <c r="G317" s="18">
        <f>IF(F317="","",F317-'الإعدادات'!$B$4)</f>
        <v/>
      </c>
      <c r="H317" s="6">
        <f>IF(A317&amp;""="","",IF(F317="","بدون اشتراك",IF(G317&lt;0,"منتهي",IF(G317&lt;='الإعدادات'!$B$5,"ينتهي قريبًا","ساري"))))</f>
        <v/>
      </c>
      <c r="I317" s="20">
        <f>IF(A317&amp;""="","",SUMIFS('الاشتراكات'!$G$6:$G$1005,'الاشتراكات'!$B$6:$B$1005,A317&amp;""))</f>
        <v/>
      </c>
      <c r="J317" s="20">
        <f>IF(A317&amp;""="","",SUMIFS('الدفعات'!$C$6:$C$2005,'الدفعات'!$B$6:$B$2005,A317&amp;""))</f>
        <v/>
      </c>
      <c r="K317" s="20">
        <f>IF(A317&amp;""="","",ROUND(I317-J317,2))</f>
        <v/>
      </c>
      <c r="L317" s="18">
        <f>IF(A317&amp;""="","",COUNTIFS('الحضور'!$B$6:$B$2005,A317&amp;"",'الحضور'!$A$6:$A$2005,"&gt;="&amp;('الإعدادات'!$B$4-29),'الحضور'!$A$6:$A$2005,"&lt;="&amp;'الإعدادات'!$B$4))</f>
        <v/>
      </c>
      <c r="M317" s="19">
        <f>IF(A317&amp;""="","",IFERROR(SUMIFS('الحضور'!$A$6:$A$2005,'الحضور'!$B$6:$B$2005,A317&amp;"",'الحضور'!$D$6:$D$2005,1)/COUNTIFS('الحضور'!$B$6:$B$2005,A317&amp;"",'الحضور'!$D$6:$D$2005,1),""))</f>
        <v/>
      </c>
      <c r="N317" s="18">
        <f>IF(M317="","",'الإعدادات'!$B$4-M317)</f>
        <v/>
      </c>
      <c r="O317" s="6">
        <f>IF(OR(H317="ساري",H317="ينتهي قريبًا"),IF(M317="","لم يحضر",IF(N317&gt;='الإعدادات'!$B$6,"منقطع","نشط")),"")</f>
        <v/>
      </c>
      <c r="P317" s="21">
        <f>IF(OR(H317="منتهي",H317="ينتهي قريبًا"),G317,"")</f>
        <v/>
      </c>
      <c r="Q317" s="18">
        <f>IF(P317="","",COUNTIFS($P$6:$P$505,"&lt;"&amp;P317)+COUNTIFS($P$6:P317,P317))</f>
        <v/>
      </c>
    </row>
    <row r="318">
      <c r="A318" s="5" t="n"/>
      <c r="B318" s="5" t="n"/>
      <c r="C318" s="17" t="n"/>
      <c r="D318" s="13" t="n"/>
      <c r="E318" s="18">
        <f>IF(A318&amp;""="","",COUNTIFS('الاشتراكات'!$B$6:$B$1005,A318&amp;""))</f>
        <v/>
      </c>
      <c r="F318" s="19">
        <f>IF(A318&amp;""="","",IFERROR(SUMIFS('الاشتراكات'!$I$6:$I$1005,'الاشتراكات'!$B$6:$B$1005,A318&amp;"",'الاشتراكات'!$J$6:$J$1005,1)/COUNTIFS('الاشتراكات'!$B$6:$B$1005,A318&amp;"",'الاشتراكات'!$J$6:$J$1005,1),""))</f>
        <v/>
      </c>
      <c r="G318" s="18">
        <f>IF(F318="","",F318-'الإعدادات'!$B$4)</f>
        <v/>
      </c>
      <c r="H318" s="6">
        <f>IF(A318&amp;""="","",IF(F318="","بدون اشتراك",IF(G318&lt;0,"منتهي",IF(G318&lt;='الإعدادات'!$B$5,"ينتهي قريبًا","ساري"))))</f>
        <v/>
      </c>
      <c r="I318" s="20">
        <f>IF(A318&amp;""="","",SUMIFS('الاشتراكات'!$G$6:$G$1005,'الاشتراكات'!$B$6:$B$1005,A318&amp;""))</f>
        <v/>
      </c>
      <c r="J318" s="20">
        <f>IF(A318&amp;""="","",SUMIFS('الدفعات'!$C$6:$C$2005,'الدفعات'!$B$6:$B$2005,A318&amp;""))</f>
        <v/>
      </c>
      <c r="K318" s="20">
        <f>IF(A318&amp;""="","",ROUND(I318-J318,2))</f>
        <v/>
      </c>
      <c r="L318" s="18">
        <f>IF(A318&amp;""="","",COUNTIFS('الحضور'!$B$6:$B$2005,A318&amp;"",'الحضور'!$A$6:$A$2005,"&gt;="&amp;('الإعدادات'!$B$4-29),'الحضور'!$A$6:$A$2005,"&lt;="&amp;'الإعدادات'!$B$4))</f>
        <v/>
      </c>
      <c r="M318" s="19">
        <f>IF(A318&amp;""="","",IFERROR(SUMIFS('الحضور'!$A$6:$A$2005,'الحضور'!$B$6:$B$2005,A318&amp;"",'الحضور'!$D$6:$D$2005,1)/COUNTIFS('الحضور'!$B$6:$B$2005,A318&amp;"",'الحضور'!$D$6:$D$2005,1),""))</f>
        <v/>
      </c>
      <c r="N318" s="18">
        <f>IF(M318="","",'الإعدادات'!$B$4-M318)</f>
        <v/>
      </c>
      <c r="O318" s="6">
        <f>IF(OR(H318="ساري",H318="ينتهي قريبًا"),IF(M318="","لم يحضر",IF(N318&gt;='الإعدادات'!$B$6,"منقطع","نشط")),"")</f>
        <v/>
      </c>
      <c r="P318" s="21">
        <f>IF(OR(H318="منتهي",H318="ينتهي قريبًا"),G318,"")</f>
        <v/>
      </c>
      <c r="Q318" s="18">
        <f>IF(P318="","",COUNTIFS($P$6:$P$505,"&lt;"&amp;P318)+COUNTIFS($P$6:P318,P318))</f>
        <v/>
      </c>
    </row>
    <row r="319">
      <c r="A319" s="5" t="n"/>
      <c r="B319" s="5" t="n"/>
      <c r="C319" s="17" t="n"/>
      <c r="D319" s="13" t="n"/>
      <c r="E319" s="18">
        <f>IF(A319&amp;""="","",COUNTIFS('الاشتراكات'!$B$6:$B$1005,A319&amp;""))</f>
        <v/>
      </c>
      <c r="F319" s="19">
        <f>IF(A319&amp;""="","",IFERROR(SUMIFS('الاشتراكات'!$I$6:$I$1005,'الاشتراكات'!$B$6:$B$1005,A319&amp;"",'الاشتراكات'!$J$6:$J$1005,1)/COUNTIFS('الاشتراكات'!$B$6:$B$1005,A319&amp;"",'الاشتراكات'!$J$6:$J$1005,1),""))</f>
        <v/>
      </c>
      <c r="G319" s="18">
        <f>IF(F319="","",F319-'الإعدادات'!$B$4)</f>
        <v/>
      </c>
      <c r="H319" s="6">
        <f>IF(A319&amp;""="","",IF(F319="","بدون اشتراك",IF(G319&lt;0,"منتهي",IF(G319&lt;='الإعدادات'!$B$5,"ينتهي قريبًا","ساري"))))</f>
        <v/>
      </c>
      <c r="I319" s="20">
        <f>IF(A319&amp;""="","",SUMIFS('الاشتراكات'!$G$6:$G$1005,'الاشتراكات'!$B$6:$B$1005,A319&amp;""))</f>
        <v/>
      </c>
      <c r="J319" s="20">
        <f>IF(A319&amp;""="","",SUMIFS('الدفعات'!$C$6:$C$2005,'الدفعات'!$B$6:$B$2005,A319&amp;""))</f>
        <v/>
      </c>
      <c r="K319" s="20">
        <f>IF(A319&amp;""="","",ROUND(I319-J319,2))</f>
        <v/>
      </c>
      <c r="L319" s="18">
        <f>IF(A319&amp;""="","",COUNTIFS('الحضور'!$B$6:$B$2005,A319&amp;"",'الحضور'!$A$6:$A$2005,"&gt;="&amp;('الإعدادات'!$B$4-29),'الحضور'!$A$6:$A$2005,"&lt;="&amp;'الإعدادات'!$B$4))</f>
        <v/>
      </c>
      <c r="M319" s="19">
        <f>IF(A319&amp;""="","",IFERROR(SUMIFS('الحضور'!$A$6:$A$2005,'الحضور'!$B$6:$B$2005,A319&amp;"",'الحضور'!$D$6:$D$2005,1)/COUNTIFS('الحضور'!$B$6:$B$2005,A319&amp;"",'الحضور'!$D$6:$D$2005,1),""))</f>
        <v/>
      </c>
      <c r="N319" s="18">
        <f>IF(M319="","",'الإعدادات'!$B$4-M319)</f>
        <v/>
      </c>
      <c r="O319" s="6">
        <f>IF(OR(H319="ساري",H319="ينتهي قريبًا"),IF(M319="","لم يحضر",IF(N319&gt;='الإعدادات'!$B$6,"منقطع","نشط")),"")</f>
        <v/>
      </c>
      <c r="P319" s="21">
        <f>IF(OR(H319="منتهي",H319="ينتهي قريبًا"),G319,"")</f>
        <v/>
      </c>
      <c r="Q319" s="18">
        <f>IF(P319="","",COUNTIFS($P$6:$P$505,"&lt;"&amp;P319)+COUNTIFS($P$6:P319,P319))</f>
        <v/>
      </c>
    </row>
    <row r="320">
      <c r="A320" s="5" t="n"/>
      <c r="B320" s="5" t="n"/>
      <c r="C320" s="17" t="n"/>
      <c r="D320" s="13" t="n"/>
      <c r="E320" s="18">
        <f>IF(A320&amp;""="","",COUNTIFS('الاشتراكات'!$B$6:$B$1005,A320&amp;""))</f>
        <v/>
      </c>
      <c r="F320" s="19">
        <f>IF(A320&amp;""="","",IFERROR(SUMIFS('الاشتراكات'!$I$6:$I$1005,'الاشتراكات'!$B$6:$B$1005,A320&amp;"",'الاشتراكات'!$J$6:$J$1005,1)/COUNTIFS('الاشتراكات'!$B$6:$B$1005,A320&amp;"",'الاشتراكات'!$J$6:$J$1005,1),""))</f>
        <v/>
      </c>
      <c r="G320" s="18">
        <f>IF(F320="","",F320-'الإعدادات'!$B$4)</f>
        <v/>
      </c>
      <c r="H320" s="6">
        <f>IF(A320&amp;""="","",IF(F320="","بدون اشتراك",IF(G320&lt;0,"منتهي",IF(G320&lt;='الإعدادات'!$B$5,"ينتهي قريبًا","ساري"))))</f>
        <v/>
      </c>
      <c r="I320" s="20">
        <f>IF(A320&amp;""="","",SUMIFS('الاشتراكات'!$G$6:$G$1005,'الاشتراكات'!$B$6:$B$1005,A320&amp;""))</f>
        <v/>
      </c>
      <c r="J320" s="20">
        <f>IF(A320&amp;""="","",SUMIFS('الدفعات'!$C$6:$C$2005,'الدفعات'!$B$6:$B$2005,A320&amp;""))</f>
        <v/>
      </c>
      <c r="K320" s="20">
        <f>IF(A320&amp;""="","",ROUND(I320-J320,2))</f>
        <v/>
      </c>
      <c r="L320" s="18">
        <f>IF(A320&amp;""="","",COUNTIFS('الحضور'!$B$6:$B$2005,A320&amp;"",'الحضور'!$A$6:$A$2005,"&gt;="&amp;('الإعدادات'!$B$4-29),'الحضور'!$A$6:$A$2005,"&lt;="&amp;'الإعدادات'!$B$4))</f>
        <v/>
      </c>
      <c r="M320" s="19">
        <f>IF(A320&amp;""="","",IFERROR(SUMIFS('الحضور'!$A$6:$A$2005,'الحضور'!$B$6:$B$2005,A320&amp;"",'الحضور'!$D$6:$D$2005,1)/COUNTIFS('الحضور'!$B$6:$B$2005,A320&amp;"",'الحضور'!$D$6:$D$2005,1),""))</f>
        <v/>
      </c>
      <c r="N320" s="18">
        <f>IF(M320="","",'الإعدادات'!$B$4-M320)</f>
        <v/>
      </c>
      <c r="O320" s="6">
        <f>IF(OR(H320="ساري",H320="ينتهي قريبًا"),IF(M320="","لم يحضر",IF(N320&gt;='الإعدادات'!$B$6,"منقطع","نشط")),"")</f>
        <v/>
      </c>
      <c r="P320" s="21">
        <f>IF(OR(H320="منتهي",H320="ينتهي قريبًا"),G320,"")</f>
        <v/>
      </c>
      <c r="Q320" s="18">
        <f>IF(P320="","",COUNTIFS($P$6:$P$505,"&lt;"&amp;P320)+COUNTIFS($P$6:P320,P320))</f>
        <v/>
      </c>
    </row>
    <row r="321">
      <c r="A321" s="5" t="n"/>
      <c r="B321" s="5" t="n"/>
      <c r="C321" s="17" t="n"/>
      <c r="D321" s="13" t="n"/>
      <c r="E321" s="18">
        <f>IF(A321&amp;""="","",COUNTIFS('الاشتراكات'!$B$6:$B$1005,A321&amp;""))</f>
        <v/>
      </c>
      <c r="F321" s="19">
        <f>IF(A321&amp;""="","",IFERROR(SUMIFS('الاشتراكات'!$I$6:$I$1005,'الاشتراكات'!$B$6:$B$1005,A321&amp;"",'الاشتراكات'!$J$6:$J$1005,1)/COUNTIFS('الاشتراكات'!$B$6:$B$1005,A321&amp;"",'الاشتراكات'!$J$6:$J$1005,1),""))</f>
        <v/>
      </c>
      <c r="G321" s="18">
        <f>IF(F321="","",F321-'الإعدادات'!$B$4)</f>
        <v/>
      </c>
      <c r="H321" s="6">
        <f>IF(A321&amp;""="","",IF(F321="","بدون اشتراك",IF(G321&lt;0,"منتهي",IF(G321&lt;='الإعدادات'!$B$5,"ينتهي قريبًا","ساري"))))</f>
        <v/>
      </c>
      <c r="I321" s="20">
        <f>IF(A321&amp;""="","",SUMIFS('الاشتراكات'!$G$6:$G$1005,'الاشتراكات'!$B$6:$B$1005,A321&amp;""))</f>
        <v/>
      </c>
      <c r="J321" s="20">
        <f>IF(A321&amp;""="","",SUMIFS('الدفعات'!$C$6:$C$2005,'الدفعات'!$B$6:$B$2005,A321&amp;""))</f>
        <v/>
      </c>
      <c r="K321" s="20">
        <f>IF(A321&amp;""="","",ROUND(I321-J321,2))</f>
        <v/>
      </c>
      <c r="L321" s="18">
        <f>IF(A321&amp;""="","",COUNTIFS('الحضور'!$B$6:$B$2005,A321&amp;"",'الحضور'!$A$6:$A$2005,"&gt;="&amp;('الإعدادات'!$B$4-29),'الحضور'!$A$6:$A$2005,"&lt;="&amp;'الإعدادات'!$B$4))</f>
        <v/>
      </c>
      <c r="M321" s="19">
        <f>IF(A321&amp;""="","",IFERROR(SUMIFS('الحضور'!$A$6:$A$2005,'الحضور'!$B$6:$B$2005,A321&amp;"",'الحضور'!$D$6:$D$2005,1)/COUNTIFS('الحضور'!$B$6:$B$2005,A321&amp;"",'الحضور'!$D$6:$D$2005,1),""))</f>
        <v/>
      </c>
      <c r="N321" s="18">
        <f>IF(M321="","",'الإعدادات'!$B$4-M321)</f>
        <v/>
      </c>
      <c r="O321" s="6">
        <f>IF(OR(H321="ساري",H321="ينتهي قريبًا"),IF(M321="","لم يحضر",IF(N321&gt;='الإعدادات'!$B$6,"منقطع","نشط")),"")</f>
        <v/>
      </c>
      <c r="P321" s="21">
        <f>IF(OR(H321="منتهي",H321="ينتهي قريبًا"),G321,"")</f>
        <v/>
      </c>
      <c r="Q321" s="18">
        <f>IF(P321="","",COUNTIFS($P$6:$P$505,"&lt;"&amp;P321)+COUNTIFS($P$6:P321,P321))</f>
        <v/>
      </c>
    </row>
    <row r="322">
      <c r="A322" s="5" t="n"/>
      <c r="B322" s="5" t="n"/>
      <c r="C322" s="17" t="n"/>
      <c r="D322" s="13" t="n"/>
      <c r="E322" s="18">
        <f>IF(A322&amp;""="","",COUNTIFS('الاشتراكات'!$B$6:$B$1005,A322&amp;""))</f>
        <v/>
      </c>
      <c r="F322" s="19">
        <f>IF(A322&amp;""="","",IFERROR(SUMIFS('الاشتراكات'!$I$6:$I$1005,'الاشتراكات'!$B$6:$B$1005,A322&amp;"",'الاشتراكات'!$J$6:$J$1005,1)/COUNTIFS('الاشتراكات'!$B$6:$B$1005,A322&amp;"",'الاشتراكات'!$J$6:$J$1005,1),""))</f>
        <v/>
      </c>
      <c r="G322" s="18">
        <f>IF(F322="","",F322-'الإعدادات'!$B$4)</f>
        <v/>
      </c>
      <c r="H322" s="6">
        <f>IF(A322&amp;""="","",IF(F322="","بدون اشتراك",IF(G322&lt;0,"منتهي",IF(G322&lt;='الإعدادات'!$B$5,"ينتهي قريبًا","ساري"))))</f>
        <v/>
      </c>
      <c r="I322" s="20">
        <f>IF(A322&amp;""="","",SUMIFS('الاشتراكات'!$G$6:$G$1005,'الاشتراكات'!$B$6:$B$1005,A322&amp;""))</f>
        <v/>
      </c>
      <c r="J322" s="20">
        <f>IF(A322&amp;""="","",SUMIFS('الدفعات'!$C$6:$C$2005,'الدفعات'!$B$6:$B$2005,A322&amp;""))</f>
        <v/>
      </c>
      <c r="K322" s="20">
        <f>IF(A322&amp;""="","",ROUND(I322-J322,2))</f>
        <v/>
      </c>
      <c r="L322" s="18">
        <f>IF(A322&amp;""="","",COUNTIFS('الحضور'!$B$6:$B$2005,A322&amp;"",'الحضور'!$A$6:$A$2005,"&gt;="&amp;('الإعدادات'!$B$4-29),'الحضور'!$A$6:$A$2005,"&lt;="&amp;'الإعدادات'!$B$4))</f>
        <v/>
      </c>
      <c r="M322" s="19">
        <f>IF(A322&amp;""="","",IFERROR(SUMIFS('الحضور'!$A$6:$A$2005,'الحضور'!$B$6:$B$2005,A322&amp;"",'الحضور'!$D$6:$D$2005,1)/COUNTIFS('الحضور'!$B$6:$B$2005,A322&amp;"",'الحضور'!$D$6:$D$2005,1),""))</f>
        <v/>
      </c>
      <c r="N322" s="18">
        <f>IF(M322="","",'الإعدادات'!$B$4-M322)</f>
        <v/>
      </c>
      <c r="O322" s="6">
        <f>IF(OR(H322="ساري",H322="ينتهي قريبًا"),IF(M322="","لم يحضر",IF(N322&gt;='الإعدادات'!$B$6,"منقطع","نشط")),"")</f>
        <v/>
      </c>
      <c r="P322" s="21">
        <f>IF(OR(H322="منتهي",H322="ينتهي قريبًا"),G322,"")</f>
        <v/>
      </c>
      <c r="Q322" s="18">
        <f>IF(P322="","",COUNTIFS($P$6:$P$505,"&lt;"&amp;P322)+COUNTIFS($P$6:P322,P322))</f>
        <v/>
      </c>
    </row>
    <row r="323">
      <c r="A323" s="5" t="n"/>
      <c r="B323" s="5" t="n"/>
      <c r="C323" s="17" t="n"/>
      <c r="D323" s="13" t="n"/>
      <c r="E323" s="18">
        <f>IF(A323&amp;""="","",COUNTIFS('الاشتراكات'!$B$6:$B$1005,A323&amp;""))</f>
        <v/>
      </c>
      <c r="F323" s="19">
        <f>IF(A323&amp;""="","",IFERROR(SUMIFS('الاشتراكات'!$I$6:$I$1005,'الاشتراكات'!$B$6:$B$1005,A323&amp;"",'الاشتراكات'!$J$6:$J$1005,1)/COUNTIFS('الاشتراكات'!$B$6:$B$1005,A323&amp;"",'الاشتراكات'!$J$6:$J$1005,1),""))</f>
        <v/>
      </c>
      <c r="G323" s="18">
        <f>IF(F323="","",F323-'الإعدادات'!$B$4)</f>
        <v/>
      </c>
      <c r="H323" s="6">
        <f>IF(A323&amp;""="","",IF(F323="","بدون اشتراك",IF(G323&lt;0,"منتهي",IF(G323&lt;='الإعدادات'!$B$5,"ينتهي قريبًا","ساري"))))</f>
        <v/>
      </c>
      <c r="I323" s="20">
        <f>IF(A323&amp;""="","",SUMIFS('الاشتراكات'!$G$6:$G$1005,'الاشتراكات'!$B$6:$B$1005,A323&amp;""))</f>
        <v/>
      </c>
      <c r="J323" s="20">
        <f>IF(A323&amp;""="","",SUMIFS('الدفعات'!$C$6:$C$2005,'الدفعات'!$B$6:$B$2005,A323&amp;""))</f>
        <v/>
      </c>
      <c r="K323" s="20">
        <f>IF(A323&amp;""="","",ROUND(I323-J323,2))</f>
        <v/>
      </c>
      <c r="L323" s="18">
        <f>IF(A323&amp;""="","",COUNTIFS('الحضور'!$B$6:$B$2005,A323&amp;"",'الحضور'!$A$6:$A$2005,"&gt;="&amp;('الإعدادات'!$B$4-29),'الحضور'!$A$6:$A$2005,"&lt;="&amp;'الإعدادات'!$B$4))</f>
        <v/>
      </c>
      <c r="M323" s="19">
        <f>IF(A323&amp;""="","",IFERROR(SUMIFS('الحضور'!$A$6:$A$2005,'الحضور'!$B$6:$B$2005,A323&amp;"",'الحضور'!$D$6:$D$2005,1)/COUNTIFS('الحضور'!$B$6:$B$2005,A323&amp;"",'الحضور'!$D$6:$D$2005,1),""))</f>
        <v/>
      </c>
      <c r="N323" s="18">
        <f>IF(M323="","",'الإعدادات'!$B$4-M323)</f>
        <v/>
      </c>
      <c r="O323" s="6">
        <f>IF(OR(H323="ساري",H323="ينتهي قريبًا"),IF(M323="","لم يحضر",IF(N323&gt;='الإعدادات'!$B$6,"منقطع","نشط")),"")</f>
        <v/>
      </c>
      <c r="P323" s="21">
        <f>IF(OR(H323="منتهي",H323="ينتهي قريبًا"),G323,"")</f>
        <v/>
      </c>
      <c r="Q323" s="18">
        <f>IF(P323="","",COUNTIFS($P$6:$P$505,"&lt;"&amp;P323)+COUNTIFS($P$6:P323,P323))</f>
        <v/>
      </c>
    </row>
    <row r="324">
      <c r="A324" s="5" t="n"/>
      <c r="B324" s="5" t="n"/>
      <c r="C324" s="17" t="n"/>
      <c r="D324" s="13" t="n"/>
      <c r="E324" s="18">
        <f>IF(A324&amp;""="","",COUNTIFS('الاشتراكات'!$B$6:$B$1005,A324&amp;""))</f>
        <v/>
      </c>
      <c r="F324" s="19">
        <f>IF(A324&amp;""="","",IFERROR(SUMIFS('الاشتراكات'!$I$6:$I$1005,'الاشتراكات'!$B$6:$B$1005,A324&amp;"",'الاشتراكات'!$J$6:$J$1005,1)/COUNTIFS('الاشتراكات'!$B$6:$B$1005,A324&amp;"",'الاشتراكات'!$J$6:$J$1005,1),""))</f>
        <v/>
      </c>
      <c r="G324" s="18">
        <f>IF(F324="","",F324-'الإعدادات'!$B$4)</f>
        <v/>
      </c>
      <c r="H324" s="6">
        <f>IF(A324&amp;""="","",IF(F324="","بدون اشتراك",IF(G324&lt;0,"منتهي",IF(G324&lt;='الإعدادات'!$B$5,"ينتهي قريبًا","ساري"))))</f>
        <v/>
      </c>
      <c r="I324" s="20">
        <f>IF(A324&amp;""="","",SUMIFS('الاشتراكات'!$G$6:$G$1005,'الاشتراكات'!$B$6:$B$1005,A324&amp;""))</f>
        <v/>
      </c>
      <c r="J324" s="20">
        <f>IF(A324&amp;""="","",SUMIFS('الدفعات'!$C$6:$C$2005,'الدفعات'!$B$6:$B$2005,A324&amp;""))</f>
        <v/>
      </c>
      <c r="K324" s="20">
        <f>IF(A324&amp;""="","",ROUND(I324-J324,2))</f>
        <v/>
      </c>
      <c r="L324" s="18">
        <f>IF(A324&amp;""="","",COUNTIFS('الحضور'!$B$6:$B$2005,A324&amp;"",'الحضور'!$A$6:$A$2005,"&gt;="&amp;('الإعدادات'!$B$4-29),'الحضور'!$A$6:$A$2005,"&lt;="&amp;'الإعدادات'!$B$4))</f>
        <v/>
      </c>
      <c r="M324" s="19">
        <f>IF(A324&amp;""="","",IFERROR(SUMIFS('الحضور'!$A$6:$A$2005,'الحضور'!$B$6:$B$2005,A324&amp;"",'الحضور'!$D$6:$D$2005,1)/COUNTIFS('الحضور'!$B$6:$B$2005,A324&amp;"",'الحضور'!$D$6:$D$2005,1),""))</f>
        <v/>
      </c>
      <c r="N324" s="18">
        <f>IF(M324="","",'الإعدادات'!$B$4-M324)</f>
        <v/>
      </c>
      <c r="O324" s="6">
        <f>IF(OR(H324="ساري",H324="ينتهي قريبًا"),IF(M324="","لم يحضر",IF(N324&gt;='الإعدادات'!$B$6,"منقطع","نشط")),"")</f>
        <v/>
      </c>
      <c r="P324" s="21">
        <f>IF(OR(H324="منتهي",H324="ينتهي قريبًا"),G324,"")</f>
        <v/>
      </c>
      <c r="Q324" s="18">
        <f>IF(P324="","",COUNTIFS($P$6:$P$505,"&lt;"&amp;P324)+COUNTIFS($P$6:P324,P324))</f>
        <v/>
      </c>
    </row>
    <row r="325">
      <c r="A325" s="5" t="n"/>
      <c r="B325" s="5" t="n"/>
      <c r="C325" s="17" t="n"/>
      <c r="D325" s="13" t="n"/>
      <c r="E325" s="18">
        <f>IF(A325&amp;""="","",COUNTIFS('الاشتراكات'!$B$6:$B$1005,A325&amp;""))</f>
        <v/>
      </c>
      <c r="F325" s="19">
        <f>IF(A325&amp;""="","",IFERROR(SUMIFS('الاشتراكات'!$I$6:$I$1005,'الاشتراكات'!$B$6:$B$1005,A325&amp;"",'الاشتراكات'!$J$6:$J$1005,1)/COUNTIFS('الاشتراكات'!$B$6:$B$1005,A325&amp;"",'الاشتراكات'!$J$6:$J$1005,1),""))</f>
        <v/>
      </c>
      <c r="G325" s="18">
        <f>IF(F325="","",F325-'الإعدادات'!$B$4)</f>
        <v/>
      </c>
      <c r="H325" s="6">
        <f>IF(A325&amp;""="","",IF(F325="","بدون اشتراك",IF(G325&lt;0,"منتهي",IF(G325&lt;='الإعدادات'!$B$5,"ينتهي قريبًا","ساري"))))</f>
        <v/>
      </c>
      <c r="I325" s="20">
        <f>IF(A325&amp;""="","",SUMIFS('الاشتراكات'!$G$6:$G$1005,'الاشتراكات'!$B$6:$B$1005,A325&amp;""))</f>
        <v/>
      </c>
      <c r="J325" s="20">
        <f>IF(A325&amp;""="","",SUMIFS('الدفعات'!$C$6:$C$2005,'الدفعات'!$B$6:$B$2005,A325&amp;""))</f>
        <v/>
      </c>
      <c r="K325" s="20">
        <f>IF(A325&amp;""="","",ROUND(I325-J325,2))</f>
        <v/>
      </c>
      <c r="L325" s="18">
        <f>IF(A325&amp;""="","",COUNTIFS('الحضور'!$B$6:$B$2005,A325&amp;"",'الحضور'!$A$6:$A$2005,"&gt;="&amp;('الإعدادات'!$B$4-29),'الحضور'!$A$6:$A$2005,"&lt;="&amp;'الإعدادات'!$B$4))</f>
        <v/>
      </c>
      <c r="M325" s="19">
        <f>IF(A325&amp;""="","",IFERROR(SUMIFS('الحضور'!$A$6:$A$2005,'الحضور'!$B$6:$B$2005,A325&amp;"",'الحضور'!$D$6:$D$2005,1)/COUNTIFS('الحضور'!$B$6:$B$2005,A325&amp;"",'الحضور'!$D$6:$D$2005,1),""))</f>
        <v/>
      </c>
      <c r="N325" s="18">
        <f>IF(M325="","",'الإعدادات'!$B$4-M325)</f>
        <v/>
      </c>
      <c r="O325" s="6">
        <f>IF(OR(H325="ساري",H325="ينتهي قريبًا"),IF(M325="","لم يحضر",IF(N325&gt;='الإعدادات'!$B$6,"منقطع","نشط")),"")</f>
        <v/>
      </c>
      <c r="P325" s="21">
        <f>IF(OR(H325="منتهي",H325="ينتهي قريبًا"),G325,"")</f>
        <v/>
      </c>
      <c r="Q325" s="18">
        <f>IF(P325="","",COUNTIFS($P$6:$P$505,"&lt;"&amp;P325)+COUNTIFS($P$6:P325,P325))</f>
        <v/>
      </c>
    </row>
    <row r="326">
      <c r="A326" s="5" t="n"/>
      <c r="B326" s="5" t="n"/>
      <c r="C326" s="17" t="n"/>
      <c r="D326" s="13" t="n"/>
      <c r="E326" s="18">
        <f>IF(A326&amp;""="","",COUNTIFS('الاشتراكات'!$B$6:$B$1005,A326&amp;""))</f>
        <v/>
      </c>
      <c r="F326" s="19">
        <f>IF(A326&amp;""="","",IFERROR(SUMIFS('الاشتراكات'!$I$6:$I$1005,'الاشتراكات'!$B$6:$B$1005,A326&amp;"",'الاشتراكات'!$J$6:$J$1005,1)/COUNTIFS('الاشتراكات'!$B$6:$B$1005,A326&amp;"",'الاشتراكات'!$J$6:$J$1005,1),""))</f>
        <v/>
      </c>
      <c r="G326" s="18">
        <f>IF(F326="","",F326-'الإعدادات'!$B$4)</f>
        <v/>
      </c>
      <c r="H326" s="6">
        <f>IF(A326&amp;""="","",IF(F326="","بدون اشتراك",IF(G326&lt;0,"منتهي",IF(G326&lt;='الإعدادات'!$B$5,"ينتهي قريبًا","ساري"))))</f>
        <v/>
      </c>
      <c r="I326" s="20">
        <f>IF(A326&amp;""="","",SUMIFS('الاشتراكات'!$G$6:$G$1005,'الاشتراكات'!$B$6:$B$1005,A326&amp;""))</f>
        <v/>
      </c>
      <c r="J326" s="20">
        <f>IF(A326&amp;""="","",SUMIFS('الدفعات'!$C$6:$C$2005,'الدفعات'!$B$6:$B$2005,A326&amp;""))</f>
        <v/>
      </c>
      <c r="K326" s="20">
        <f>IF(A326&amp;""="","",ROUND(I326-J326,2))</f>
        <v/>
      </c>
      <c r="L326" s="18">
        <f>IF(A326&amp;""="","",COUNTIFS('الحضور'!$B$6:$B$2005,A326&amp;"",'الحضور'!$A$6:$A$2005,"&gt;="&amp;('الإعدادات'!$B$4-29),'الحضور'!$A$6:$A$2005,"&lt;="&amp;'الإعدادات'!$B$4))</f>
        <v/>
      </c>
      <c r="M326" s="19">
        <f>IF(A326&amp;""="","",IFERROR(SUMIFS('الحضور'!$A$6:$A$2005,'الحضور'!$B$6:$B$2005,A326&amp;"",'الحضور'!$D$6:$D$2005,1)/COUNTIFS('الحضور'!$B$6:$B$2005,A326&amp;"",'الحضور'!$D$6:$D$2005,1),""))</f>
        <v/>
      </c>
      <c r="N326" s="18">
        <f>IF(M326="","",'الإعدادات'!$B$4-M326)</f>
        <v/>
      </c>
      <c r="O326" s="6">
        <f>IF(OR(H326="ساري",H326="ينتهي قريبًا"),IF(M326="","لم يحضر",IF(N326&gt;='الإعدادات'!$B$6,"منقطع","نشط")),"")</f>
        <v/>
      </c>
      <c r="P326" s="21">
        <f>IF(OR(H326="منتهي",H326="ينتهي قريبًا"),G326,"")</f>
        <v/>
      </c>
      <c r="Q326" s="18">
        <f>IF(P326="","",COUNTIFS($P$6:$P$505,"&lt;"&amp;P326)+COUNTIFS($P$6:P326,P326))</f>
        <v/>
      </c>
    </row>
    <row r="327">
      <c r="A327" s="5" t="n"/>
      <c r="B327" s="5" t="n"/>
      <c r="C327" s="17" t="n"/>
      <c r="D327" s="13" t="n"/>
      <c r="E327" s="18">
        <f>IF(A327&amp;""="","",COUNTIFS('الاشتراكات'!$B$6:$B$1005,A327&amp;""))</f>
        <v/>
      </c>
      <c r="F327" s="19">
        <f>IF(A327&amp;""="","",IFERROR(SUMIFS('الاشتراكات'!$I$6:$I$1005,'الاشتراكات'!$B$6:$B$1005,A327&amp;"",'الاشتراكات'!$J$6:$J$1005,1)/COUNTIFS('الاشتراكات'!$B$6:$B$1005,A327&amp;"",'الاشتراكات'!$J$6:$J$1005,1),""))</f>
        <v/>
      </c>
      <c r="G327" s="18">
        <f>IF(F327="","",F327-'الإعدادات'!$B$4)</f>
        <v/>
      </c>
      <c r="H327" s="6">
        <f>IF(A327&amp;""="","",IF(F327="","بدون اشتراك",IF(G327&lt;0,"منتهي",IF(G327&lt;='الإعدادات'!$B$5,"ينتهي قريبًا","ساري"))))</f>
        <v/>
      </c>
      <c r="I327" s="20">
        <f>IF(A327&amp;""="","",SUMIFS('الاشتراكات'!$G$6:$G$1005,'الاشتراكات'!$B$6:$B$1005,A327&amp;""))</f>
        <v/>
      </c>
      <c r="J327" s="20">
        <f>IF(A327&amp;""="","",SUMIFS('الدفعات'!$C$6:$C$2005,'الدفعات'!$B$6:$B$2005,A327&amp;""))</f>
        <v/>
      </c>
      <c r="K327" s="20">
        <f>IF(A327&amp;""="","",ROUND(I327-J327,2))</f>
        <v/>
      </c>
      <c r="L327" s="18">
        <f>IF(A327&amp;""="","",COUNTIFS('الحضور'!$B$6:$B$2005,A327&amp;"",'الحضور'!$A$6:$A$2005,"&gt;="&amp;('الإعدادات'!$B$4-29),'الحضور'!$A$6:$A$2005,"&lt;="&amp;'الإعدادات'!$B$4))</f>
        <v/>
      </c>
      <c r="M327" s="19">
        <f>IF(A327&amp;""="","",IFERROR(SUMIFS('الحضور'!$A$6:$A$2005,'الحضور'!$B$6:$B$2005,A327&amp;"",'الحضور'!$D$6:$D$2005,1)/COUNTIFS('الحضور'!$B$6:$B$2005,A327&amp;"",'الحضور'!$D$6:$D$2005,1),""))</f>
        <v/>
      </c>
      <c r="N327" s="18">
        <f>IF(M327="","",'الإعدادات'!$B$4-M327)</f>
        <v/>
      </c>
      <c r="O327" s="6">
        <f>IF(OR(H327="ساري",H327="ينتهي قريبًا"),IF(M327="","لم يحضر",IF(N327&gt;='الإعدادات'!$B$6,"منقطع","نشط")),"")</f>
        <v/>
      </c>
      <c r="P327" s="21">
        <f>IF(OR(H327="منتهي",H327="ينتهي قريبًا"),G327,"")</f>
        <v/>
      </c>
      <c r="Q327" s="18">
        <f>IF(P327="","",COUNTIFS($P$6:$P$505,"&lt;"&amp;P327)+COUNTIFS($P$6:P327,P327))</f>
        <v/>
      </c>
    </row>
    <row r="328">
      <c r="A328" s="5" t="n"/>
      <c r="B328" s="5" t="n"/>
      <c r="C328" s="17" t="n"/>
      <c r="D328" s="13" t="n"/>
      <c r="E328" s="18">
        <f>IF(A328&amp;""="","",COUNTIFS('الاشتراكات'!$B$6:$B$1005,A328&amp;""))</f>
        <v/>
      </c>
      <c r="F328" s="19">
        <f>IF(A328&amp;""="","",IFERROR(SUMIFS('الاشتراكات'!$I$6:$I$1005,'الاشتراكات'!$B$6:$B$1005,A328&amp;"",'الاشتراكات'!$J$6:$J$1005,1)/COUNTIFS('الاشتراكات'!$B$6:$B$1005,A328&amp;"",'الاشتراكات'!$J$6:$J$1005,1),""))</f>
        <v/>
      </c>
      <c r="G328" s="18">
        <f>IF(F328="","",F328-'الإعدادات'!$B$4)</f>
        <v/>
      </c>
      <c r="H328" s="6">
        <f>IF(A328&amp;""="","",IF(F328="","بدون اشتراك",IF(G328&lt;0,"منتهي",IF(G328&lt;='الإعدادات'!$B$5,"ينتهي قريبًا","ساري"))))</f>
        <v/>
      </c>
      <c r="I328" s="20">
        <f>IF(A328&amp;""="","",SUMIFS('الاشتراكات'!$G$6:$G$1005,'الاشتراكات'!$B$6:$B$1005,A328&amp;""))</f>
        <v/>
      </c>
      <c r="J328" s="20">
        <f>IF(A328&amp;""="","",SUMIFS('الدفعات'!$C$6:$C$2005,'الدفعات'!$B$6:$B$2005,A328&amp;""))</f>
        <v/>
      </c>
      <c r="K328" s="20">
        <f>IF(A328&amp;""="","",ROUND(I328-J328,2))</f>
        <v/>
      </c>
      <c r="L328" s="18">
        <f>IF(A328&amp;""="","",COUNTIFS('الحضور'!$B$6:$B$2005,A328&amp;"",'الحضور'!$A$6:$A$2005,"&gt;="&amp;('الإعدادات'!$B$4-29),'الحضور'!$A$6:$A$2005,"&lt;="&amp;'الإعدادات'!$B$4))</f>
        <v/>
      </c>
      <c r="M328" s="19">
        <f>IF(A328&amp;""="","",IFERROR(SUMIFS('الحضور'!$A$6:$A$2005,'الحضور'!$B$6:$B$2005,A328&amp;"",'الحضور'!$D$6:$D$2005,1)/COUNTIFS('الحضور'!$B$6:$B$2005,A328&amp;"",'الحضور'!$D$6:$D$2005,1),""))</f>
        <v/>
      </c>
      <c r="N328" s="18">
        <f>IF(M328="","",'الإعدادات'!$B$4-M328)</f>
        <v/>
      </c>
      <c r="O328" s="6">
        <f>IF(OR(H328="ساري",H328="ينتهي قريبًا"),IF(M328="","لم يحضر",IF(N328&gt;='الإعدادات'!$B$6,"منقطع","نشط")),"")</f>
        <v/>
      </c>
      <c r="P328" s="21">
        <f>IF(OR(H328="منتهي",H328="ينتهي قريبًا"),G328,"")</f>
        <v/>
      </c>
      <c r="Q328" s="18">
        <f>IF(P328="","",COUNTIFS($P$6:$P$505,"&lt;"&amp;P328)+COUNTIFS($P$6:P328,P328))</f>
        <v/>
      </c>
    </row>
    <row r="329">
      <c r="A329" s="5" t="n"/>
      <c r="B329" s="5" t="n"/>
      <c r="C329" s="17" t="n"/>
      <c r="D329" s="13" t="n"/>
      <c r="E329" s="18">
        <f>IF(A329&amp;""="","",COUNTIFS('الاشتراكات'!$B$6:$B$1005,A329&amp;""))</f>
        <v/>
      </c>
      <c r="F329" s="19">
        <f>IF(A329&amp;""="","",IFERROR(SUMIFS('الاشتراكات'!$I$6:$I$1005,'الاشتراكات'!$B$6:$B$1005,A329&amp;"",'الاشتراكات'!$J$6:$J$1005,1)/COUNTIFS('الاشتراكات'!$B$6:$B$1005,A329&amp;"",'الاشتراكات'!$J$6:$J$1005,1),""))</f>
        <v/>
      </c>
      <c r="G329" s="18">
        <f>IF(F329="","",F329-'الإعدادات'!$B$4)</f>
        <v/>
      </c>
      <c r="H329" s="6">
        <f>IF(A329&amp;""="","",IF(F329="","بدون اشتراك",IF(G329&lt;0,"منتهي",IF(G329&lt;='الإعدادات'!$B$5,"ينتهي قريبًا","ساري"))))</f>
        <v/>
      </c>
      <c r="I329" s="20">
        <f>IF(A329&amp;""="","",SUMIFS('الاشتراكات'!$G$6:$G$1005,'الاشتراكات'!$B$6:$B$1005,A329&amp;""))</f>
        <v/>
      </c>
      <c r="J329" s="20">
        <f>IF(A329&amp;""="","",SUMIFS('الدفعات'!$C$6:$C$2005,'الدفعات'!$B$6:$B$2005,A329&amp;""))</f>
        <v/>
      </c>
      <c r="K329" s="20">
        <f>IF(A329&amp;""="","",ROUND(I329-J329,2))</f>
        <v/>
      </c>
      <c r="L329" s="18">
        <f>IF(A329&amp;""="","",COUNTIFS('الحضور'!$B$6:$B$2005,A329&amp;"",'الحضور'!$A$6:$A$2005,"&gt;="&amp;('الإعدادات'!$B$4-29),'الحضور'!$A$6:$A$2005,"&lt;="&amp;'الإعدادات'!$B$4))</f>
        <v/>
      </c>
      <c r="M329" s="19">
        <f>IF(A329&amp;""="","",IFERROR(SUMIFS('الحضور'!$A$6:$A$2005,'الحضور'!$B$6:$B$2005,A329&amp;"",'الحضور'!$D$6:$D$2005,1)/COUNTIFS('الحضور'!$B$6:$B$2005,A329&amp;"",'الحضور'!$D$6:$D$2005,1),""))</f>
        <v/>
      </c>
      <c r="N329" s="18">
        <f>IF(M329="","",'الإعدادات'!$B$4-M329)</f>
        <v/>
      </c>
      <c r="O329" s="6">
        <f>IF(OR(H329="ساري",H329="ينتهي قريبًا"),IF(M329="","لم يحضر",IF(N329&gt;='الإعدادات'!$B$6,"منقطع","نشط")),"")</f>
        <v/>
      </c>
      <c r="P329" s="21">
        <f>IF(OR(H329="منتهي",H329="ينتهي قريبًا"),G329,"")</f>
        <v/>
      </c>
      <c r="Q329" s="18">
        <f>IF(P329="","",COUNTIFS($P$6:$P$505,"&lt;"&amp;P329)+COUNTIFS($P$6:P329,P329))</f>
        <v/>
      </c>
    </row>
    <row r="330">
      <c r="A330" s="5" t="n"/>
      <c r="B330" s="5" t="n"/>
      <c r="C330" s="17" t="n"/>
      <c r="D330" s="13" t="n"/>
      <c r="E330" s="18">
        <f>IF(A330&amp;""="","",COUNTIFS('الاشتراكات'!$B$6:$B$1005,A330&amp;""))</f>
        <v/>
      </c>
      <c r="F330" s="19">
        <f>IF(A330&amp;""="","",IFERROR(SUMIFS('الاشتراكات'!$I$6:$I$1005,'الاشتراكات'!$B$6:$B$1005,A330&amp;"",'الاشتراكات'!$J$6:$J$1005,1)/COUNTIFS('الاشتراكات'!$B$6:$B$1005,A330&amp;"",'الاشتراكات'!$J$6:$J$1005,1),""))</f>
        <v/>
      </c>
      <c r="G330" s="18">
        <f>IF(F330="","",F330-'الإعدادات'!$B$4)</f>
        <v/>
      </c>
      <c r="H330" s="6">
        <f>IF(A330&amp;""="","",IF(F330="","بدون اشتراك",IF(G330&lt;0,"منتهي",IF(G330&lt;='الإعدادات'!$B$5,"ينتهي قريبًا","ساري"))))</f>
        <v/>
      </c>
      <c r="I330" s="20">
        <f>IF(A330&amp;""="","",SUMIFS('الاشتراكات'!$G$6:$G$1005,'الاشتراكات'!$B$6:$B$1005,A330&amp;""))</f>
        <v/>
      </c>
      <c r="J330" s="20">
        <f>IF(A330&amp;""="","",SUMIFS('الدفعات'!$C$6:$C$2005,'الدفعات'!$B$6:$B$2005,A330&amp;""))</f>
        <v/>
      </c>
      <c r="K330" s="20">
        <f>IF(A330&amp;""="","",ROUND(I330-J330,2))</f>
        <v/>
      </c>
      <c r="L330" s="18">
        <f>IF(A330&amp;""="","",COUNTIFS('الحضور'!$B$6:$B$2005,A330&amp;"",'الحضور'!$A$6:$A$2005,"&gt;="&amp;('الإعدادات'!$B$4-29),'الحضور'!$A$6:$A$2005,"&lt;="&amp;'الإعدادات'!$B$4))</f>
        <v/>
      </c>
      <c r="M330" s="19">
        <f>IF(A330&amp;""="","",IFERROR(SUMIFS('الحضور'!$A$6:$A$2005,'الحضور'!$B$6:$B$2005,A330&amp;"",'الحضور'!$D$6:$D$2005,1)/COUNTIFS('الحضور'!$B$6:$B$2005,A330&amp;"",'الحضور'!$D$6:$D$2005,1),""))</f>
        <v/>
      </c>
      <c r="N330" s="18">
        <f>IF(M330="","",'الإعدادات'!$B$4-M330)</f>
        <v/>
      </c>
      <c r="O330" s="6">
        <f>IF(OR(H330="ساري",H330="ينتهي قريبًا"),IF(M330="","لم يحضر",IF(N330&gt;='الإعدادات'!$B$6,"منقطع","نشط")),"")</f>
        <v/>
      </c>
      <c r="P330" s="21">
        <f>IF(OR(H330="منتهي",H330="ينتهي قريبًا"),G330,"")</f>
        <v/>
      </c>
      <c r="Q330" s="18">
        <f>IF(P330="","",COUNTIFS($P$6:$P$505,"&lt;"&amp;P330)+COUNTIFS($P$6:P330,P330))</f>
        <v/>
      </c>
    </row>
    <row r="331">
      <c r="A331" s="5" t="n"/>
      <c r="B331" s="5" t="n"/>
      <c r="C331" s="17" t="n"/>
      <c r="D331" s="13" t="n"/>
      <c r="E331" s="18">
        <f>IF(A331&amp;""="","",COUNTIFS('الاشتراكات'!$B$6:$B$1005,A331&amp;""))</f>
        <v/>
      </c>
      <c r="F331" s="19">
        <f>IF(A331&amp;""="","",IFERROR(SUMIFS('الاشتراكات'!$I$6:$I$1005,'الاشتراكات'!$B$6:$B$1005,A331&amp;"",'الاشتراكات'!$J$6:$J$1005,1)/COUNTIFS('الاشتراكات'!$B$6:$B$1005,A331&amp;"",'الاشتراكات'!$J$6:$J$1005,1),""))</f>
        <v/>
      </c>
      <c r="G331" s="18">
        <f>IF(F331="","",F331-'الإعدادات'!$B$4)</f>
        <v/>
      </c>
      <c r="H331" s="6">
        <f>IF(A331&amp;""="","",IF(F331="","بدون اشتراك",IF(G331&lt;0,"منتهي",IF(G331&lt;='الإعدادات'!$B$5,"ينتهي قريبًا","ساري"))))</f>
        <v/>
      </c>
      <c r="I331" s="20">
        <f>IF(A331&amp;""="","",SUMIFS('الاشتراكات'!$G$6:$G$1005,'الاشتراكات'!$B$6:$B$1005,A331&amp;""))</f>
        <v/>
      </c>
      <c r="J331" s="20">
        <f>IF(A331&amp;""="","",SUMIFS('الدفعات'!$C$6:$C$2005,'الدفعات'!$B$6:$B$2005,A331&amp;""))</f>
        <v/>
      </c>
      <c r="K331" s="20">
        <f>IF(A331&amp;""="","",ROUND(I331-J331,2))</f>
        <v/>
      </c>
      <c r="L331" s="18">
        <f>IF(A331&amp;""="","",COUNTIFS('الحضور'!$B$6:$B$2005,A331&amp;"",'الحضور'!$A$6:$A$2005,"&gt;="&amp;('الإعدادات'!$B$4-29),'الحضور'!$A$6:$A$2005,"&lt;="&amp;'الإعدادات'!$B$4))</f>
        <v/>
      </c>
      <c r="M331" s="19">
        <f>IF(A331&amp;""="","",IFERROR(SUMIFS('الحضور'!$A$6:$A$2005,'الحضور'!$B$6:$B$2005,A331&amp;"",'الحضور'!$D$6:$D$2005,1)/COUNTIFS('الحضور'!$B$6:$B$2005,A331&amp;"",'الحضور'!$D$6:$D$2005,1),""))</f>
        <v/>
      </c>
      <c r="N331" s="18">
        <f>IF(M331="","",'الإعدادات'!$B$4-M331)</f>
        <v/>
      </c>
      <c r="O331" s="6">
        <f>IF(OR(H331="ساري",H331="ينتهي قريبًا"),IF(M331="","لم يحضر",IF(N331&gt;='الإعدادات'!$B$6,"منقطع","نشط")),"")</f>
        <v/>
      </c>
      <c r="P331" s="21">
        <f>IF(OR(H331="منتهي",H331="ينتهي قريبًا"),G331,"")</f>
        <v/>
      </c>
      <c r="Q331" s="18">
        <f>IF(P331="","",COUNTIFS($P$6:$P$505,"&lt;"&amp;P331)+COUNTIFS($P$6:P331,P331))</f>
        <v/>
      </c>
    </row>
    <row r="332">
      <c r="A332" s="5" t="n"/>
      <c r="B332" s="5" t="n"/>
      <c r="C332" s="17" t="n"/>
      <c r="D332" s="13" t="n"/>
      <c r="E332" s="18">
        <f>IF(A332&amp;""="","",COUNTIFS('الاشتراكات'!$B$6:$B$1005,A332&amp;""))</f>
        <v/>
      </c>
      <c r="F332" s="19">
        <f>IF(A332&amp;""="","",IFERROR(SUMIFS('الاشتراكات'!$I$6:$I$1005,'الاشتراكات'!$B$6:$B$1005,A332&amp;"",'الاشتراكات'!$J$6:$J$1005,1)/COUNTIFS('الاشتراكات'!$B$6:$B$1005,A332&amp;"",'الاشتراكات'!$J$6:$J$1005,1),""))</f>
        <v/>
      </c>
      <c r="G332" s="18">
        <f>IF(F332="","",F332-'الإعدادات'!$B$4)</f>
        <v/>
      </c>
      <c r="H332" s="6">
        <f>IF(A332&amp;""="","",IF(F332="","بدون اشتراك",IF(G332&lt;0,"منتهي",IF(G332&lt;='الإعدادات'!$B$5,"ينتهي قريبًا","ساري"))))</f>
        <v/>
      </c>
      <c r="I332" s="20">
        <f>IF(A332&amp;""="","",SUMIFS('الاشتراكات'!$G$6:$G$1005,'الاشتراكات'!$B$6:$B$1005,A332&amp;""))</f>
        <v/>
      </c>
      <c r="J332" s="20">
        <f>IF(A332&amp;""="","",SUMIFS('الدفعات'!$C$6:$C$2005,'الدفعات'!$B$6:$B$2005,A332&amp;""))</f>
        <v/>
      </c>
      <c r="K332" s="20">
        <f>IF(A332&amp;""="","",ROUND(I332-J332,2))</f>
        <v/>
      </c>
      <c r="L332" s="18">
        <f>IF(A332&amp;""="","",COUNTIFS('الحضور'!$B$6:$B$2005,A332&amp;"",'الحضور'!$A$6:$A$2005,"&gt;="&amp;('الإعدادات'!$B$4-29),'الحضور'!$A$6:$A$2005,"&lt;="&amp;'الإعدادات'!$B$4))</f>
        <v/>
      </c>
      <c r="M332" s="19">
        <f>IF(A332&amp;""="","",IFERROR(SUMIFS('الحضور'!$A$6:$A$2005,'الحضور'!$B$6:$B$2005,A332&amp;"",'الحضور'!$D$6:$D$2005,1)/COUNTIFS('الحضور'!$B$6:$B$2005,A332&amp;"",'الحضور'!$D$6:$D$2005,1),""))</f>
        <v/>
      </c>
      <c r="N332" s="18">
        <f>IF(M332="","",'الإعدادات'!$B$4-M332)</f>
        <v/>
      </c>
      <c r="O332" s="6">
        <f>IF(OR(H332="ساري",H332="ينتهي قريبًا"),IF(M332="","لم يحضر",IF(N332&gt;='الإعدادات'!$B$6,"منقطع","نشط")),"")</f>
        <v/>
      </c>
      <c r="P332" s="21">
        <f>IF(OR(H332="منتهي",H332="ينتهي قريبًا"),G332,"")</f>
        <v/>
      </c>
      <c r="Q332" s="18">
        <f>IF(P332="","",COUNTIFS($P$6:$P$505,"&lt;"&amp;P332)+COUNTIFS($P$6:P332,P332))</f>
        <v/>
      </c>
    </row>
    <row r="333">
      <c r="A333" s="5" t="n"/>
      <c r="B333" s="5" t="n"/>
      <c r="C333" s="17" t="n"/>
      <c r="D333" s="13" t="n"/>
      <c r="E333" s="18">
        <f>IF(A333&amp;""="","",COUNTIFS('الاشتراكات'!$B$6:$B$1005,A333&amp;""))</f>
        <v/>
      </c>
      <c r="F333" s="19">
        <f>IF(A333&amp;""="","",IFERROR(SUMIFS('الاشتراكات'!$I$6:$I$1005,'الاشتراكات'!$B$6:$B$1005,A333&amp;"",'الاشتراكات'!$J$6:$J$1005,1)/COUNTIFS('الاشتراكات'!$B$6:$B$1005,A333&amp;"",'الاشتراكات'!$J$6:$J$1005,1),""))</f>
        <v/>
      </c>
      <c r="G333" s="18">
        <f>IF(F333="","",F333-'الإعدادات'!$B$4)</f>
        <v/>
      </c>
      <c r="H333" s="6">
        <f>IF(A333&amp;""="","",IF(F333="","بدون اشتراك",IF(G333&lt;0,"منتهي",IF(G333&lt;='الإعدادات'!$B$5,"ينتهي قريبًا","ساري"))))</f>
        <v/>
      </c>
      <c r="I333" s="20">
        <f>IF(A333&amp;""="","",SUMIFS('الاشتراكات'!$G$6:$G$1005,'الاشتراكات'!$B$6:$B$1005,A333&amp;""))</f>
        <v/>
      </c>
      <c r="J333" s="20">
        <f>IF(A333&amp;""="","",SUMIFS('الدفعات'!$C$6:$C$2005,'الدفعات'!$B$6:$B$2005,A333&amp;""))</f>
        <v/>
      </c>
      <c r="K333" s="20">
        <f>IF(A333&amp;""="","",ROUND(I333-J333,2))</f>
        <v/>
      </c>
      <c r="L333" s="18">
        <f>IF(A333&amp;""="","",COUNTIFS('الحضور'!$B$6:$B$2005,A333&amp;"",'الحضور'!$A$6:$A$2005,"&gt;="&amp;('الإعدادات'!$B$4-29),'الحضور'!$A$6:$A$2005,"&lt;="&amp;'الإعدادات'!$B$4))</f>
        <v/>
      </c>
      <c r="M333" s="19">
        <f>IF(A333&amp;""="","",IFERROR(SUMIFS('الحضور'!$A$6:$A$2005,'الحضور'!$B$6:$B$2005,A333&amp;"",'الحضور'!$D$6:$D$2005,1)/COUNTIFS('الحضور'!$B$6:$B$2005,A333&amp;"",'الحضور'!$D$6:$D$2005,1),""))</f>
        <v/>
      </c>
      <c r="N333" s="18">
        <f>IF(M333="","",'الإعدادات'!$B$4-M333)</f>
        <v/>
      </c>
      <c r="O333" s="6">
        <f>IF(OR(H333="ساري",H333="ينتهي قريبًا"),IF(M333="","لم يحضر",IF(N333&gt;='الإعدادات'!$B$6,"منقطع","نشط")),"")</f>
        <v/>
      </c>
      <c r="P333" s="21">
        <f>IF(OR(H333="منتهي",H333="ينتهي قريبًا"),G333,"")</f>
        <v/>
      </c>
      <c r="Q333" s="18">
        <f>IF(P333="","",COUNTIFS($P$6:$P$505,"&lt;"&amp;P333)+COUNTIFS($P$6:P333,P333))</f>
        <v/>
      </c>
    </row>
    <row r="334">
      <c r="A334" s="5" t="n"/>
      <c r="B334" s="5" t="n"/>
      <c r="C334" s="17" t="n"/>
      <c r="D334" s="13" t="n"/>
      <c r="E334" s="18">
        <f>IF(A334&amp;""="","",COUNTIFS('الاشتراكات'!$B$6:$B$1005,A334&amp;""))</f>
        <v/>
      </c>
      <c r="F334" s="19">
        <f>IF(A334&amp;""="","",IFERROR(SUMIFS('الاشتراكات'!$I$6:$I$1005,'الاشتراكات'!$B$6:$B$1005,A334&amp;"",'الاشتراكات'!$J$6:$J$1005,1)/COUNTIFS('الاشتراكات'!$B$6:$B$1005,A334&amp;"",'الاشتراكات'!$J$6:$J$1005,1),""))</f>
        <v/>
      </c>
      <c r="G334" s="18">
        <f>IF(F334="","",F334-'الإعدادات'!$B$4)</f>
        <v/>
      </c>
      <c r="H334" s="6">
        <f>IF(A334&amp;""="","",IF(F334="","بدون اشتراك",IF(G334&lt;0,"منتهي",IF(G334&lt;='الإعدادات'!$B$5,"ينتهي قريبًا","ساري"))))</f>
        <v/>
      </c>
      <c r="I334" s="20">
        <f>IF(A334&amp;""="","",SUMIFS('الاشتراكات'!$G$6:$G$1005,'الاشتراكات'!$B$6:$B$1005,A334&amp;""))</f>
        <v/>
      </c>
      <c r="J334" s="20">
        <f>IF(A334&amp;""="","",SUMIFS('الدفعات'!$C$6:$C$2005,'الدفعات'!$B$6:$B$2005,A334&amp;""))</f>
        <v/>
      </c>
      <c r="K334" s="20">
        <f>IF(A334&amp;""="","",ROUND(I334-J334,2))</f>
        <v/>
      </c>
      <c r="L334" s="18">
        <f>IF(A334&amp;""="","",COUNTIFS('الحضور'!$B$6:$B$2005,A334&amp;"",'الحضور'!$A$6:$A$2005,"&gt;="&amp;('الإعدادات'!$B$4-29),'الحضور'!$A$6:$A$2005,"&lt;="&amp;'الإعدادات'!$B$4))</f>
        <v/>
      </c>
      <c r="M334" s="19">
        <f>IF(A334&amp;""="","",IFERROR(SUMIFS('الحضور'!$A$6:$A$2005,'الحضور'!$B$6:$B$2005,A334&amp;"",'الحضور'!$D$6:$D$2005,1)/COUNTIFS('الحضور'!$B$6:$B$2005,A334&amp;"",'الحضور'!$D$6:$D$2005,1),""))</f>
        <v/>
      </c>
      <c r="N334" s="18">
        <f>IF(M334="","",'الإعدادات'!$B$4-M334)</f>
        <v/>
      </c>
      <c r="O334" s="6">
        <f>IF(OR(H334="ساري",H334="ينتهي قريبًا"),IF(M334="","لم يحضر",IF(N334&gt;='الإعدادات'!$B$6,"منقطع","نشط")),"")</f>
        <v/>
      </c>
      <c r="P334" s="21">
        <f>IF(OR(H334="منتهي",H334="ينتهي قريبًا"),G334,"")</f>
        <v/>
      </c>
      <c r="Q334" s="18">
        <f>IF(P334="","",COUNTIFS($P$6:$P$505,"&lt;"&amp;P334)+COUNTIFS($P$6:P334,P334))</f>
        <v/>
      </c>
    </row>
    <row r="335">
      <c r="A335" s="5" t="n"/>
      <c r="B335" s="5" t="n"/>
      <c r="C335" s="17" t="n"/>
      <c r="D335" s="13" t="n"/>
      <c r="E335" s="18">
        <f>IF(A335&amp;""="","",COUNTIFS('الاشتراكات'!$B$6:$B$1005,A335&amp;""))</f>
        <v/>
      </c>
      <c r="F335" s="19">
        <f>IF(A335&amp;""="","",IFERROR(SUMIFS('الاشتراكات'!$I$6:$I$1005,'الاشتراكات'!$B$6:$B$1005,A335&amp;"",'الاشتراكات'!$J$6:$J$1005,1)/COUNTIFS('الاشتراكات'!$B$6:$B$1005,A335&amp;"",'الاشتراكات'!$J$6:$J$1005,1),""))</f>
        <v/>
      </c>
      <c r="G335" s="18">
        <f>IF(F335="","",F335-'الإعدادات'!$B$4)</f>
        <v/>
      </c>
      <c r="H335" s="6">
        <f>IF(A335&amp;""="","",IF(F335="","بدون اشتراك",IF(G335&lt;0,"منتهي",IF(G335&lt;='الإعدادات'!$B$5,"ينتهي قريبًا","ساري"))))</f>
        <v/>
      </c>
      <c r="I335" s="20">
        <f>IF(A335&amp;""="","",SUMIFS('الاشتراكات'!$G$6:$G$1005,'الاشتراكات'!$B$6:$B$1005,A335&amp;""))</f>
        <v/>
      </c>
      <c r="J335" s="20">
        <f>IF(A335&amp;""="","",SUMIFS('الدفعات'!$C$6:$C$2005,'الدفعات'!$B$6:$B$2005,A335&amp;""))</f>
        <v/>
      </c>
      <c r="K335" s="20">
        <f>IF(A335&amp;""="","",ROUND(I335-J335,2))</f>
        <v/>
      </c>
      <c r="L335" s="18">
        <f>IF(A335&amp;""="","",COUNTIFS('الحضور'!$B$6:$B$2005,A335&amp;"",'الحضور'!$A$6:$A$2005,"&gt;="&amp;('الإعدادات'!$B$4-29),'الحضور'!$A$6:$A$2005,"&lt;="&amp;'الإعدادات'!$B$4))</f>
        <v/>
      </c>
      <c r="M335" s="19">
        <f>IF(A335&amp;""="","",IFERROR(SUMIFS('الحضور'!$A$6:$A$2005,'الحضور'!$B$6:$B$2005,A335&amp;"",'الحضور'!$D$6:$D$2005,1)/COUNTIFS('الحضور'!$B$6:$B$2005,A335&amp;"",'الحضور'!$D$6:$D$2005,1),""))</f>
        <v/>
      </c>
      <c r="N335" s="18">
        <f>IF(M335="","",'الإعدادات'!$B$4-M335)</f>
        <v/>
      </c>
      <c r="O335" s="6">
        <f>IF(OR(H335="ساري",H335="ينتهي قريبًا"),IF(M335="","لم يحضر",IF(N335&gt;='الإعدادات'!$B$6,"منقطع","نشط")),"")</f>
        <v/>
      </c>
      <c r="P335" s="21">
        <f>IF(OR(H335="منتهي",H335="ينتهي قريبًا"),G335,"")</f>
        <v/>
      </c>
      <c r="Q335" s="18">
        <f>IF(P335="","",COUNTIFS($P$6:$P$505,"&lt;"&amp;P335)+COUNTIFS($P$6:P335,P335))</f>
        <v/>
      </c>
    </row>
    <row r="336">
      <c r="A336" s="5" t="n"/>
      <c r="B336" s="5" t="n"/>
      <c r="C336" s="17" t="n"/>
      <c r="D336" s="13" t="n"/>
      <c r="E336" s="18">
        <f>IF(A336&amp;""="","",COUNTIFS('الاشتراكات'!$B$6:$B$1005,A336&amp;""))</f>
        <v/>
      </c>
      <c r="F336" s="19">
        <f>IF(A336&amp;""="","",IFERROR(SUMIFS('الاشتراكات'!$I$6:$I$1005,'الاشتراكات'!$B$6:$B$1005,A336&amp;"",'الاشتراكات'!$J$6:$J$1005,1)/COUNTIFS('الاشتراكات'!$B$6:$B$1005,A336&amp;"",'الاشتراكات'!$J$6:$J$1005,1),""))</f>
        <v/>
      </c>
      <c r="G336" s="18">
        <f>IF(F336="","",F336-'الإعدادات'!$B$4)</f>
        <v/>
      </c>
      <c r="H336" s="6">
        <f>IF(A336&amp;""="","",IF(F336="","بدون اشتراك",IF(G336&lt;0,"منتهي",IF(G336&lt;='الإعدادات'!$B$5,"ينتهي قريبًا","ساري"))))</f>
        <v/>
      </c>
      <c r="I336" s="20">
        <f>IF(A336&amp;""="","",SUMIFS('الاشتراكات'!$G$6:$G$1005,'الاشتراكات'!$B$6:$B$1005,A336&amp;""))</f>
        <v/>
      </c>
      <c r="J336" s="20">
        <f>IF(A336&amp;""="","",SUMIFS('الدفعات'!$C$6:$C$2005,'الدفعات'!$B$6:$B$2005,A336&amp;""))</f>
        <v/>
      </c>
      <c r="K336" s="20">
        <f>IF(A336&amp;""="","",ROUND(I336-J336,2))</f>
        <v/>
      </c>
      <c r="L336" s="18">
        <f>IF(A336&amp;""="","",COUNTIFS('الحضور'!$B$6:$B$2005,A336&amp;"",'الحضور'!$A$6:$A$2005,"&gt;="&amp;('الإعدادات'!$B$4-29),'الحضور'!$A$6:$A$2005,"&lt;="&amp;'الإعدادات'!$B$4))</f>
        <v/>
      </c>
      <c r="M336" s="19">
        <f>IF(A336&amp;""="","",IFERROR(SUMIFS('الحضور'!$A$6:$A$2005,'الحضور'!$B$6:$B$2005,A336&amp;"",'الحضور'!$D$6:$D$2005,1)/COUNTIFS('الحضور'!$B$6:$B$2005,A336&amp;"",'الحضور'!$D$6:$D$2005,1),""))</f>
        <v/>
      </c>
      <c r="N336" s="18">
        <f>IF(M336="","",'الإعدادات'!$B$4-M336)</f>
        <v/>
      </c>
      <c r="O336" s="6">
        <f>IF(OR(H336="ساري",H336="ينتهي قريبًا"),IF(M336="","لم يحضر",IF(N336&gt;='الإعدادات'!$B$6,"منقطع","نشط")),"")</f>
        <v/>
      </c>
      <c r="P336" s="21">
        <f>IF(OR(H336="منتهي",H336="ينتهي قريبًا"),G336,"")</f>
        <v/>
      </c>
      <c r="Q336" s="18">
        <f>IF(P336="","",COUNTIFS($P$6:$P$505,"&lt;"&amp;P336)+COUNTIFS($P$6:P336,P336))</f>
        <v/>
      </c>
    </row>
    <row r="337">
      <c r="A337" s="5" t="n"/>
      <c r="B337" s="5" t="n"/>
      <c r="C337" s="17" t="n"/>
      <c r="D337" s="13" t="n"/>
      <c r="E337" s="18">
        <f>IF(A337&amp;""="","",COUNTIFS('الاشتراكات'!$B$6:$B$1005,A337&amp;""))</f>
        <v/>
      </c>
      <c r="F337" s="19">
        <f>IF(A337&amp;""="","",IFERROR(SUMIFS('الاشتراكات'!$I$6:$I$1005,'الاشتراكات'!$B$6:$B$1005,A337&amp;"",'الاشتراكات'!$J$6:$J$1005,1)/COUNTIFS('الاشتراكات'!$B$6:$B$1005,A337&amp;"",'الاشتراكات'!$J$6:$J$1005,1),""))</f>
        <v/>
      </c>
      <c r="G337" s="18">
        <f>IF(F337="","",F337-'الإعدادات'!$B$4)</f>
        <v/>
      </c>
      <c r="H337" s="6">
        <f>IF(A337&amp;""="","",IF(F337="","بدون اشتراك",IF(G337&lt;0,"منتهي",IF(G337&lt;='الإعدادات'!$B$5,"ينتهي قريبًا","ساري"))))</f>
        <v/>
      </c>
      <c r="I337" s="20">
        <f>IF(A337&amp;""="","",SUMIFS('الاشتراكات'!$G$6:$G$1005,'الاشتراكات'!$B$6:$B$1005,A337&amp;""))</f>
        <v/>
      </c>
      <c r="J337" s="20">
        <f>IF(A337&amp;""="","",SUMIFS('الدفعات'!$C$6:$C$2005,'الدفعات'!$B$6:$B$2005,A337&amp;""))</f>
        <v/>
      </c>
      <c r="K337" s="20">
        <f>IF(A337&amp;""="","",ROUND(I337-J337,2))</f>
        <v/>
      </c>
      <c r="L337" s="18">
        <f>IF(A337&amp;""="","",COUNTIFS('الحضور'!$B$6:$B$2005,A337&amp;"",'الحضور'!$A$6:$A$2005,"&gt;="&amp;('الإعدادات'!$B$4-29),'الحضور'!$A$6:$A$2005,"&lt;="&amp;'الإعدادات'!$B$4))</f>
        <v/>
      </c>
      <c r="M337" s="19">
        <f>IF(A337&amp;""="","",IFERROR(SUMIFS('الحضور'!$A$6:$A$2005,'الحضور'!$B$6:$B$2005,A337&amp;"",'الحضور'!$D$6:$D$2005,1)/COUNTIFS('الحضور'!$B$6:$B$2005,A337&amp;"",'الحضور'!$D$6:$D$2005,1),""))</f>
        <v/>
      </c>
      <c r="N337" s="18">
        <f>IF(M337="","",'الإعدادات'!$B$4-M337)</f>
        <v/>
      </c>
      <c r="O337" s="6">
        <f>IF(OR(H337="ساري",H337="ينتهي قريبًا"),IF(M337="","لم يحضر",IF(N337&gt;='الإعدادات'!$B$6,"منقطع","نشط")),"")</f>
        <v/>
      </c>
      <c r="P337" s="21">
        <f>IF(OR(H337="منتهي",H337="ينتهي قريبًا"),G337,"")</f>
        <v/>
      </c>
      <c r="Q337" s="18">
        <f>IF(P337="","",COUNTIFS($P$6:$P$505,"&lt;"&amp;P337)+COUNTIFS($P$6:P337,P337))</f>
        <v/>
      </c>
    </row>
    <row r="338">
      <c r="A338" s="5" t="n"/>
      <c r="B338" s="5" t="n"/>
      <c r="C338" s="17" t="n"/>
      <c r="D338" s="13" t="n"/>
      <c r="E338" s="18">
        <f>IF(A338&amp;""="","",COUNTIFS('الاشتراكات'!$B$6:$B$1005,A338&amp;""))</f>
        <v/>
      </c>
      <c r="F338" s="19">
        <f>IF(A338&amp;""="","",IFERROR(SUMIFS('الاشتراكات'!$I$6:$I$1005,'الاشتراكات'!$B$6:$B$1005,A338&amp;"",'الاشتراكات'!$J$6:$J$1005,1)/COUNTIFS('الاشتراكات'!$B$6:$B$1005,A338&amp;"",'الاشتراكات'!$J$6:$J$1005,1),""))</f>
        <v/>
      </c>
      <c r="G338" s="18">
        <f>IF(F338="","",F338-'الإعدادات'!$B$4)</f>
        <v/>
      </c>
      <c r="H338" s="6">
        <f>IF(A338&amp;""="","",IF(F338="","بدون اشتراك",IF(G338&lt;0,"منتهي",IF(G338&lt;='الإعدادات'!$B$5,"ينتهي قريبًا","ساري"))))</f>
        <v/>
      </c>
      <c r="I338" s="20">
        <f>IF(A338&amp;""="","",SUMIFS('الاشتراكات'!$G$6:$G$1005,'الاشتراكات'!$B$6:$B$1005,A338&amp;""))</f>
        <v/>
      </c>
      <c r="J338" s="20">
        <f>IF(A338&amp;""="","",SUMIFS('الدفعات'!$C$6:$C$2005,'الدفعات'!$B$6:$B$2005,A338&amp;""))</f>
        <v/>
      </c>
      <c r="K338" s="20">
        <f>IF(A338&amp;""="","",ROUND(I338-J338,2))</f>
        <v/>
      </c>
      <c r="L338" s="18">
        <f>IF(A338&amp;""="","",COUNTIFS('الحضور'!$B$6:$B$2005,A338&amp;"",'الحضور'!$A$6:$A$2005,"&gt;="&amp;('الإعدادات'!$B$4-29),'الحضور'!$A$6:$A$2005,"&lt;="&amp;'الإعدادات'!$B$4))</f>
        <v/>
      </c>
      <c r="M338" s="19">
        <f>IF(A338&amp;""="","",IFERROR(SUMIFS('الحضور'!$A$6:$A$2005,'الحضور'!$B$6:$B$2005,A338&amp;"",'الحضور'!$D$6:$D$2005,1)/COUNTIFS('الحضور'!$B$6:$B$2005,A338&amp;"",'الحضور'!$D$6:$D$2005,1),""))</f>
        <v/>
      </c>
      <c r="N338" s="18">
        <f>IF(M338="","",'الإعدادات'!$B$4-M338)</f>
        <v/>
      </c>
      <c r="O338" s="6">
        <f>IF(OR(H338="ساري",H338="ينتهي قريبًا"),IF(M338="","لم يحضر",IF(N338&gt;='الإعدادات'!$B$6,"منقطع","نشط")),"")</f>
        <v/>
      </c>
      <c r="P338" s="21">
        <f>IF(OR(H338="منتهي",H338="ينتهي قريبًا"),G338,"")</f>
        <v/>
      </c>
      <c r="Q338" s="18">
        <f>IF(P338="","",COUNTIFS($P$6:$P$505,"&lt;"&amp;P338)+COUNTIFS($P$6:P338,P338))</f>
        <v/>
      </c>
    </row>
    <row r="339">
      <c r="A339" s="5" t="n"/>
      <c r="B339" s="5" t="n"/>
      <c r="C339" s="17" t="n"/>
      <c r="D339" s="13" t="n"/>
      <c r="E339" s="18">
        <f>IF(A339&amp;""="","",COUNTIFS('الاشتراكات'!$B$6:$B$1005,A339&amp;""))</f>
        <v/>
      </c>
      <c r="F339" s="19">
        <f>IF(A339&amp;""="","",IFERROR(SUMIFS('الاشتراكات'!$I$6:$I$1005,'الاشتراكات'!$B$6:$B$1005,A339&amp;"",'الاشتراكات'!$J$6:$J$1005,1)/COUNTIFS('الاشتراكات'!$B$6:$B$1005,A339&amp;"",'الاشتراكات'!$J$6:$J$1005,1),""))</f>
        <v/>
      </c>
      <c r="G339" s="18">
        <f>IF(F339="","",F339-'الإعدادات'!$B$4)</f>
        <v/>
      </c>
      <c r="H339" s="6">
        <f>IF(A339&amp;""="","",IF(F339="","بدون اشتراك",IF(G339&lt;0,"منتهي",IF(G339&lt;='الإعدادات'!$B$5,"ينتهي قريبًا","ساري"))))</f>
        <v/>
      </c>
      <c r="I339" s="20">
        <f>IF(A339&amp;""="","",SUMIFS('الاشتراكات'!$G$6:$G$1005,'الاشتراكات'!$B$6:$B$1005,A339&amp;""))</f>
        <v/>
      </c>
      <c r="J339" s="20">
        <f>IF(A339&amp;""="","",SUMIFS('الدفعات'!$C$6:$C$2005,'الدفعات'!$B$6:$B$2005,A339&amp;""))</f>
        <v/>
      </c>
      <c r="K339" s="20">
        <f>IF(A339&amp;""="","",ROUND(I339-J339,2))</f>
        <v/>
      </c>
      <c r="L339" s="18">
        <f>IF(A339&amp;""="","",COUNTIFS('الحضور'!$B$6:$B$2005,A339&amp;"",'الحضور'!$A$6:$A$2005,"&gt;="&amp;('الإعدادات'!$B$4-29),'الحضور'!$A$6:$A$2005,"&lt;="&amp;'الإعدادات'!$B$4))</f>
        <v/>
      </c>
      <c r="M339" s="19">
        <f>IF(A339&amp;""="","",IFERROR(SUMIFS('الحضور'!$A$6:$A$2005,'الحضور'!$B$6:$B$2005,A339&amp;"",'الحضور'!$D$6:$D$2005,1)/COUNTIFS('الحضور'!$B$6:$B$2005,A339&amp;"",'الحضور'!$D$6:$D$2005,1),""))</f>
        <v/>
      </c>
      <c r="N339" s="18">
        <f>IF(M339="","",'الإعدادات'!$B$4-M339)</f>
        <v/>
      </c>
      <c r="O339" s="6">
        <f>IF(OR(H339="ساري",H339="ينتهي قريبًا"),IF(M339="","لم يحضر",IF(N339&gt;='الإعدادات'!$B$6,"منقطع","نشط")),"")</f>
        <v/>
      </c>
      <c r="P339" s="21">
        <f>IF(OR(H339="منتهي",H339="ينتهي قريبًا"),G339,"")</f>
        <v/>
      </c>
      <c r="Q339" s="18">
        <f>IF(P339="","",COUNTIFS($P$6:$P$505,"&lt;"&amp;P339)+COUNTIFS($P$6:P339,P339))</f>
        <v/>
      </c>
    </row>
    <row r="340">
      <c r="A340" s="5" t="n"/>
      <c r="B340" s="5" t="n"/>
      <c r="C340" s="17" t="n"/>
      <c r="D340" s="13" t="n"/>
      <c r="E340" s="18">
        <f>IF(A340&amp;""="","",COUNTIFS('الاشتراكات'!$B$6:$B$1005,A340&amp;""))</f>
        <v/>
      </c>
      <c r="F340" s="19">
        <f>IF(A340&amp;""="","",IFERROR(SUMIFS('الاشتراكات'!$I$6:$I$1005,'الاشتراكات'!$B$6:$B$1005,A340&amp;"",'الاشتراكات'!$J$6:$J$1005,1)/COUNTIFS('الاشتراكات'!$B$6:$B$1005,A340&amp;"",'الاشتراكات'!$J$6:$J$1005,1),""))</f>
        <v/>
      </c>
      <c r="G340" s="18">
        <f>IF(F340="","",F340-'الإعدادات'!$B$4)</f>
        <v/>
      </c>
      <c r="H340" s="6">
        <f>IF(A340&amp;""="","",IF(F340="","بدون اشتراك",IF(G340&lt;0,"منتهي",IF(G340&lt;='الإعدادات'!$B$5,"ينتهي قريبًا","ساري"))))</f>
        <v/>
      </c>
      <c r="I340" s="20">
        <f>IF(A340&amp;""="","",SUMIFS('الاشتراكات'!$G$6:$G$1005,'الاشتراكات'!$B$6:$B$1005,A340&amp;""))</f>
        <v/>
      </c>
      <c r="J340" s="20">
        <f>IF(A340&amp;""="","",SUMIFS('الدفعات'!$C$6:$C$2005,'الدفعات'!$B$6:$B$2005,A340&amp;""))</f>
        <v/>
      </c>
      <c r="K340" s="20">
        <f>IF(A340&amp;""="","",ROUND(I340-J340,2))</f>
        <v/>
      </c>
      <c r="L340" s="18">
        <f>IF(A340&amp;""="","",COUNTIFS('الحضور'!$B$6:$B$2005,A340&amp;"",'الحضور'!$A$6:$A$2005,"&gt;="&amp;('الإعدادات'!$B$4-29),'الحضور'!$A$6:$A$2005,"&lt;="&amp;'الإعدادات'!$B$4))</f>
        <v/>
      </c>
      <c r="M340" s="19">
        <f>IF(A340&amp;""="","",IFERROR(SUMIFS('الحضور'!$A$6:$A$2005,'الحضور'!$B$6:$B$2005,A340&amp;"",'الحضور'!$D$6:$D$2005,1)/COUNTIFS('الحضور'!$B$6:$B$2005,A340&amp;"",'الحضور'!$D$6:$D$2005,1),""))</f>
        <v/>
      </c>
      <c r="N340" s="18">
        <f>IF(M340="","",'الإعدادات'!$B$4-M340)</f>
        <v/>
      </c>
      <c r="O340" s="6">
        <f>IF(OR(H340="ساري",H340="ينتهي قريبًا"),IF(M340="","لم يحضر",IF(N340&gt;='الإعدادات'!$B$6,"منقطع","نشط")),"")</f>
        <v/>
      </c>
      <c r="P340" s="21">
        <f>IF(OR(H340="منتهي",H340="ينتهي قريبًا"),G340,"")</f>
        <v/>
      </c>
      <c r="Q340" s="18">
        <f>IF(P340="","",COUNTIFS($P$6:$P$505,"&lt;"&amp;P340)+COUNTIFS($P$6:P340,P340))</f>
        <v/>
      </c>
    </row>
    <row r="341">
      <c r="A341" s="5" t="n"/>
      <c r="B341" s="5" t="n"/>
      <c r="C341" s="17" t="n"/>
      <c r="D341" s="13" t="n"/>
      <c r="E341" s="18">
        <f>IF(A341&amp;""="","",COUNTIFS('الاشتراكات'!$B$6:$B$1005,A341&amp;""))</f>
        <v/>
      </c>
      <c r="F341" s="19">
        <f>IF(A341&amp;""="","",IFERROR(SUMIFS('الاشتراكات'!$I$6:$I$1005,'الاشتراكات'!$B$6:$B$1005,A341&amp;"",'الاشتراكات'!$J$6:$J$1005,1)/COUNTIFS('الاشتراكات'!$B$6:$B$1005,A341&amp;"",'الاشتراكات'!$J$6:$J$1005,1),""))</f>
        <v/>
      </c>
      <c r="G341" s="18">
        <f>IF(F341="","",F341-'الإعدادات'!$B$4)</f>
        <v/>
      </c>
      <c r="H341" s="6">
        <f>IF(A341&amp;""="","",IF(F341="","بدون اشتراك",IF(G341&lt;0,"منتهي",IF(G341&lt;='الإعدادات'!$B$5,"ينتهي قريبًا","ساري"))))</f>
        <v/>
      </c>
      <c r="I341" s="20">
        <f>IF(A341&amp;""="","",SUMIFS('الاشتراكات'!$G$6:$G$1005,'الاشتراكات'!$B$6:$B$1005,A341&amp;""))</f>
        <v/>
      </c>
      <c r="J341" s="20">
        <f>IF(A341&amp;""="","",SUMIFS('الدفعات'!$C$6:$C$2005,'الدفعات'!$B$6:$B$2005,A341&amp;""))</f>
        <v/>
      </c>
      <c r="K341" s="20">
        <f>IF(A341&amp;""="","",ROUND(I341-J341,2))</f>
        <v/>
      </c>
      <c r="L341" s="18">
        <f>IF(A341&amp;""="","",COUNTIFS('الحضور'!$B$6:$B$2005,A341&amp;"",'الحضور'!$A$6:$A$2005,"&gt;="&amp;('الإعدادات'!$B$4-29),'الحضور'!$A$6:$A$2005,"&lt;="&amp;'الإعدادات'!$B$4))</f>
        <v/>
      </c>
      <c r="M341" s="19">
        <f>IF(A341&amp;""="","",IFERROR(SUMIFS('الحضور'!$A$6:$A$2005,'الحضور'!$B$6:$B$2005,A341&amp;"",'الحضور'!$D$6:$D$2005,1)/COUNTIFS('الحضور'!$B$6:$B$2005,A341&amp;"",'الحضور'!$D$6:$D$2005,1),""))</f>
        <v/>
      </c>
      <c r="N341" s="18">
        <f>IF(M341="","",'الإعدادات'!$B$4-M341)</f>
        <v/>
      </c>
      <c r="O341" s="6">
        <f>IF(OR(H341="ساري",H341="ينتهي قريبًا"),IF(M341="","لم يحضر",IF(N341&gt;='الإعدادات'!$B$6,"منقطع","نشط")),"")</f>
        <v/>
      </c>
      <c r="P341" s="21">
        <f>IF(OR(H341="منتهي",H341="ينتهي قريبًا"),G341,"")</f>
        <v/>
      </c>
      <c r="Q341" s="18">
        <f>IF(P341="","",COUNTIFS($P$6:$P$505,"&lt;"&amp;P341)+COUNTIFS($P$6:P341,P341))</f>
        <v/>
      </c>
    </row>
    <row r="342">
      <c r="A342" s="5" t="n"/>
      <c r="B342" s="5" t="n"/>
      <c r="C342" s="17" t="n"/>
      <c r="D342" s="13" t="n"/>
      <c r="E342" s="18">
        <f>IF(A342&amp;""="","",COUNTIFS('الاشتراكات'!$B$6:$B$1005,A342&amp;""))</f>
        <v/>
      </c>
      <c r="F342" s="19">
        <f>IF(A342&amp;""="","",IFERROR(SUMIFS('الاشتراكات'!$I$6:$I$1005,'الاشتراكات'!$B$6:$B$1005,A342&amp;"",'الاشتراكات'!$J$6:$J$1005,1)/COUNTIFS('الاشتراكات'!$B$6:$B$1005,A342&amp;"",'الاشتراكات'!$J$6:$J$1005,1),""))</f>
        <v/>
      </c>
      <c r="G342" s="18">
        <f>IF(F342="","",F342-'الإعدادات'!$B$4)</f>
        <v/>
      </c>
      <c r="H342" s="6">
        <f>IF(A342&amp;""="","",IF(F342="","بدون اشتراك",IF(G342&lt;0,"منتهي",IF(G342&lt;='الإعدادات'!$B$5,"ينتهي قريبًا","ساري"))))</f>
        <v/>
      </c>
      <c r="I342" s="20">
        <f>IF(A342&amp;""="","",SUMIFS('الاشتراكات'!$G$6:$G$1005,'الاشتراكات'!$B$6:$B$1005,A342&amp;""))</f>
        <v/>
      </c>
      <c r="J342" s="20">
        <f>IF(A342&amp;""="","",SUMIFS('الدفعات'!$C$6:$C$2005,'الدفعات'!$B$6:$B$2005,A342&amp;""))</f>
        <v/>
      </c>
      <c r="K342" s="20">
        <f>IF(A342&amp;""="","",ROUND(I342-J342,2))</f>
        <v/>
      </c>
      <c r="L342" s="18">
        <f>IF(A342&amp;""="","",COUNTIFS('الحضور'!$B$6:$B$2005,A342&amp;"",'الحضور'!$A$6:$A$2005,"&gt;="&amp;('الإعدادات'!$B$4-29),'الحضور'!$A$6:$A$2005,"&lt;="&amp;'الإعدادات'!$B$4))</f>
        <v/>
      </c>
      <c r="M342" s="19">
        <f>IF(A342&amp;""="","",IFERROR(SUMIFS('الحضور'!$A$6:$A$2005,'الحضور'!$B$6:$B$2005,A342&amp;"",'الحضور'!$D$6:$D$2005,1)/COUNTIFS('الحضور'!$B$6:$B$2005,A342&amp;"",'الحضور'!$D$6:$D$2005,1),""))</f>
        <v/>
      </c>
      <c r="N342" s="18">
        <f>IF(M342="","",'الإعدادات'!$B$4-M342)</f>
        <v/>
      </c>
      <c r="O342" s="6">
        <f>IF(OR(H342="ساري",H342="ينتهي قريبًا"),IF(M342="","لم يحضر",IF(N342&gt;='الإعدادات'!$B$6,"منقطع","نشط")),"")</f>
        <v/>
      </c>
      <c r="P342" s="21">
        <f>IF(OR(H342="منتهي",H342="ينتهي قريبًا"),G342,"")</f>
        <v/>
      </c>
      <c r="Q342" s="18">
        <f>IF(P342="","",COUNTIFS($P$6:$P$505,"&lt;"&amp;P342)+COUNTIFS($P$6:P342,P342))</f>
        <v/>
      </c>
    </row>
    <row r="343">
      <c r="A343" s="5" t="n"/>
      <c r="B343" s="5" t="n"/>
      <c r="C343" s="17" t="n"/>
      <c r="D343" s="13" t="n"/>
      <c r="E343" s="18">
        <f>IF(A343&amp;""="","",COUNTIFS('الاشتراكات'!$B$6:$B$1005,A343&amp;""))</f>
        <v/>
      </c>
      <c r="F343" s="19">
        <f>IF(A343&amp;""="","",IFERROR(SUMIFS('الاشتراكات'!$I$6:$I$1005,'الاشتراكات'!$B$6:$B$1005,A343&amp;"",'الاشتراكات'!$J$6:$J$1005,1)/COUNTIFS('الاشتراكات'!$B$6:$B$1005,A343&amp;"",'الاشتراكات'!$J$6:$J$1005,1),""))</f>
        <v/>
      </c>
      <c r="G343" s="18">
        <f>IF(F343="","",F343-'الإعدادات'!$B$4)</f>
        <v/>
      </c>
      <c r="H343" s="6">
        <f>IF(A343&amp;""="","",IF(F343="","بدون اشتراك",IF(G343&lt;0,"منتهي",IF(G343&lt;='الإعدادات'!$B$5,"ينتهي قريبًا","ساري"))))</f>
        <v/>
      </c>
      <c r="I343" s="20">
        <f>IF(A343&amp;""="","",SUMIFS('الاشتراكات'!$G$6:$G$1005,'الاشتراكات'!$B$6:$B$1005,A343&amp;""))</f>
        <v/>
      </c>
      <c r="J343" s="20">
        <f>IF(A343&amp;""="","",SUMIFS('الدفعات'!$C$6:$C$2005,'الدفعات'!$B$6:$B$2005,A343&amp;""))</f>
        <v/>
      </c>
      <c r="K343" s="20">
        <f>IF(A343&amp;""="","",ROUND(I343-J343,2))</f>
        <v/>
      </c>
      <c r="L343" s="18">
        <f>IF(A343&amp;""="","",COUNTIFS('الحضور'!$B$6:$B$2005,A343&amp;"",'الحضور'!$A$6:$A$2005,"&gt;="&amp;('الإعدادات'!$B$4-29),'الحضور'!$A$6:$A$2005,"&lt;="&amp;'الإعدادات'!$B$4))</f>
        <v/>
      </c>
      <c r="M343" s="19">
        <f>IF(A343&amp;""="","",IFERROR(SUMIFS('الحضور'!$A$6:$A$2005,'الحضور'!$B$6:$B$2005,A343&amp;"",'الحضور'!$D$6:$D$2005,1)/COUNTIFS('الحضور'!$B$6:$B$2005,A343&amp;"",'الحضور'!$D$6:$D$2005,1),""))</f>
        <v/>
      </c>
      <c r="N343" s="18">
        <f>IF(M343="","",'الإعدادات'!$B$4-M343)</f>
        <v/>
      </c>
      <c r="O343" s="6">
        <f>IF(OR(H343="ساري",H343="ينتهي قريبًا"),IF(M343="","لم يحضر",IF(N343&gt;='الإعدادات'!$B$6,"منقطع","نشط")),"")</f>
        <v/>
      </c>
      <c r="P343" s="21">
        <f>IF(OR(H343="منتهي",H343="ينتهي قريبًا"),G343,"")</f>
        <v/>
      </c>
      <c r="Q343" s="18">
        <f>IF(P343="","",COUNTIFS($P$6:$P$505,"&lt;"&amp;P343)+COUNTIFS($P$6:P343,P343))</f>
        <v/>
      </c>
    </row>
    <row r="344">
      <c r="A344" s="5" t="n"/>
      <c r="B344" s="5" t="n"/>
      <c r="C344" s="17" t="n"/>
      <c r="D344" s="13" t="n"/>
      <c r="E344" s="18">
        <f>IF(A344&amp;""="","",COUNTIFS('الاشتراكات'!$B$6:$B$1005,A344&amp;""))</f>
        <v/>
      </c>
      <c r="F344" s="19">
        <f>IF(A344&amp;""="","",IFERROR(SUMIFS('الاشتراكات'!$I$6:$I$1005,'الاشتراكات'!$B$6:$B$1005,A344&amp;"",'الاشتراكات'!$J$6:$J$1005,1)/COUNTIFS('الاشتراكات'!$B$6:$B$1005,A344&amp;"",'الاشتراكات'!$J$6:$J$1005,1),""))</f>
        <v/>
      </c>
      <c r="G344" s="18">
        <f>IF(F344="","",F344-'الإعدادات'!$B$4)</f>
        <v/>
      </c>
      <c r="H344" s="6">
        <f>IF(A344&amp;""="","",IF(F344="","بدون اشتراك",IF(G344&lt;0,"منتهي",IF(G344&lt;='الإعدادات'!$B$5,"ينتهي قريبًا","ساري"))))</f>
        <v/>
      </c>
      <c r="I344" s="20">
        <f>IF(A344&amp;""="","",SUMIFS('الاشتراكات'!$G$6:$G$1005,'الاشتراكات'!$B$6:$B$1005,A344&amp;""))</f>
        <v/>
      </c>
      <c r="J344" s="20">
        <f>IF(A344&amp;""="","",SUMIFS('الدفعات'!$C$6:$C$2005,'الدفعات'!$B$6:$B$2005,A344&amp;""))</f>
        <v/>
      </c>
      <c r="K344" s="20">
        <f>IF(A344&amp;""="","",ROUND(I344-J344,2))</f>
        <v/>
      </c>
      <c r="L344" s="18">
        <f>IF(A344&amp;""="","",COUNTIFS('الحضور'!$B$6:$B$2005,A344&amp;"",'الحضور'!$A$6:$A$2005,"&gt;="&amp;('الإعدادات'!$B$4-29),'الحضور'!$A$6:$A$2005,"&lt;="&amp;'الإعدادات'!$B$4))</f>
        <v/>
      </c>
      <c r="M344" s="19">
        <f>IF(A344&amp;""="","",IFERROR(SUMIFS('الحضور'!$A$6:$A$2005,'الحضور'!$B$6:$B$2005,A344&amp;"",'الحضور'!$D$6:$D$2005,1)/COUNTIFS('الحضور'!$B$6:$B$2005,A344&amp;"",'الحضور'!$D$6:$D$2005,1),""))</f>
        <v/>
      </c>
      <c r="N344" s="18">
        <f>IF(M344="","",'الإعدادات'!$B$4-M344)</f>
        <v/>
      </c>
      <c r="O344" s="6">
        <f>IF(OR(H344="ساري",H344="ينتهي قريبًا"),IF(M344="","لم يحضر",IF(N344&gt;='الإعدادات'!$B$6,"منقطع","نشط")),"")</f>
        <v/>
      </c>
      <c r="P344" s="21">
        <f>IF(OR(H344="منتهي",H344="ينتهي قريبًا"),G344,"")</f>
        <v/>
      </c>
      <c r="Q344" s="18">
        <f>IF(P344="","",COUNTIFS($P$6:$P$505,"&lt;"&amp;P344)+COUNTIFS($P$6:P344,P344))</f>
        <v/>
      </c>
    </row>
    <row r="345">
      <c r="A345" s="5" t="n"/>
      <c r="B345" s="5" t="n"/>
      <c r="C345" s="17" t="n"/>
      <c r="D345" s="13" t="n"/>
      <c r="E345" s="18">
        <f>IF(A345&amp;""="","",COUNTIFS('الاشتراكات'!$B$6:$B$1005,A345&amp;""))</f>
        <v/>
      </c>
      <c r="F345" s="19">
        <f>IF(A345&amp;""="","",IFERROR(SUMIFS('الاشتراكات'!$I$6:$I$1005,'الاشتراكات'!$B$6:$B$1005,A345&amp;"",'الاشتراكات'!$J$6:$J$1005,1)/COUNTIFS('الاشتراكات'!$B$6:$B$1005,A345&amp;"",'الاشتراكات'!$J$6:$J$1005,1),""))</f>
        <v/>
      </c>
      <c r="G345" s="18">
        <f>IF(F345="","",F345-'الإعدادات'!$B$4)</f>
        <v/>
      </c>
      <c r="H345" s="6">
        <f>IF(A345&amp;""="","",IF(F345="","بدون اشتراك",IF(G345&lt;0,"منتهي",IF(G345&lt;='الإعدادات'!$B$5,"ينتهي قريبًا","ساري"))))</f>
        <v/>
      </c>
      <c r="I345" s="20">
        <f>IF(A345&amp;""="","",SUMIFS('الاشتراكات'!$G$6:$G$1005,'الاشتراكات'!$B$6:$B$1005,A345&amp;""))</f>
        <v/>
      </c>
      <c r="J345" s="20">
        <f>IF(A345&amp;""="","",SUMIFS('الدفعات'!$C$6:$C$2005,'الدفعات'!$B$6:$B$2005,A345&amp;""))</f>
        <v/>
      </c>
      <c r="K345" s="20">
        <f>IF(A345&amp;""="","",ROUND(I345-J345,2))</f>
        <v/>
      </c>
      <c r="L345" s="18">
        <f>IF(A345&amp;""="","",COUNTIFS('الحضور'!$B$6:$B$2005,A345&amp;"",'الحضور'!$A$6:$A$2005,"&gt;="&amp;('الإعدادات'!$B$4-29),'الحضور'!$A$6:$A$2005,"&lt;="&amp;'الإعدادات'!$B$4))</f>
        <v/>
      </c>
      <c r="M345" s="19">
        <f>IF(A345&amp;""="","",IFERROR(SUMIFS('الحضور'!$A$6:$A$2005,'الحضور'!$B$6:$B$2005,A345&amp;"",'الحضور'!$D$6:$D$2005,1)/COUNTIFS('الحضور'!$B$6:$B$2005,A345&amp;"",'الحضور'!$D$6:$D$2005,1),""))</f>
        <v/>
      </c>
      <c r="N345" s="18">
        <f>IF(M345="","",'الإعدادات'!$B$4-M345)</f>
        <v/>
      </c>
      <c r="O345" s="6">
        <f>IF(OR(H345="ساري",H345="ينتهي قريبًا"),IF(M345="","لم يحضر",IF(N345&gt;='الإعدادات'!$B$6,"منقطع","نشط")),"")</f>
        <v/>
      </c>
      <c r="P345" s="21">
        <f>IF(OR(H345="منتهي",H345="ينتهي قريبًا"),G345,"")</f>
        <v/>
      </c>
      <c r="Q345" s="18">
        <f>IF(P345="","",COUNTIFS($P$6:$P$505,"&lt;"&amp;P345)+COUNTIFS($P$6:P345,P345))</f>
        <v/>
      </c>
    </row>
    <row r="346">
      <c r="A346" s="5" t="n"/>
      <c r="B346" s="5" t="n"/>
      <c r="C346" s="17" t="n"/>
      <c r="D346" s="13" t="n"/>
      <c r="E346" s="18">
        <f>IF(A346&amp;""="","",COUNTIFS('الاشتراكات'!$B$6:$B$1005,A346&amp;""))</f>
        <v/>
      </c>
      <c r="F346" s="19">
        <f>IF(A346&amp;""="","",IFERROR(SUMIFS('الاشتراكات'!$I$6:$I$1005,'الاشتراكات'!$B$6:$B$1005,A346&amp;"",'الاشتراكات'!$J$6:$J$1005,1)/COUNTIFS('الاشتراكات'!$B$6:$B$1005,A346&amp;"",'الاشتراكات'!$J$6:$J$1005,1),""))</f>
        <v/>
      </c>
      <c r="G346" s="18">
        <f>IF(F346="","",F346-'الإعدادات'!$B$4)</f>
        <v/>
      </c>
      <c r="H346" s="6">
        <f>IF(A346&amp;""="","",IF(F346="","بدون اشتراك",IF(G346&lt;0,"منتهي",IF(G346&lt;='الإعدادات'!$B$5,"ينتهي قريبًا","ساري"))))</f>
        <v/>
      </c>
      <c r="I346" s="20">
        <f>IF(A346&amp;""="","",SUMIFS('الاشتراكات'!$G$6:$G$1005,'الاشتراكات'!$B$6:$B$1005,A346&amp;""))</f>
        <v/>
      </c>
      <c r="J346" s="20">
        <f>IF(A346&amp;""="","",SUMIFS('الدفعات'!$C$6:$C$2005,'الدفعات'!$B$6:$B$2005,A346&amp;""))</f>
        <v/>
      </c>
      <c r="K346" s="20">
        <f>IF(A346&amp;""="","",ROUND(I346-J346,2))</f>
        <v/>
      </c>
      <c r="L346" s="18">
        <f>IF(A346&amp;""="","",COUNTIFS('الحضور'!$B$6:$B$2005,A346&amp;"",'الحضور'!$A$6:$A$2005,"&gt;="&amp;('الإعدادات'!$B$4-29),'الحضور'!$A$6:$A$2005,"&lt;="&amp;'الإعدادات'!$B$4))</f>
        <v/>
      </c>
      <c r="M346" s="19">
        <f>IF(A346&amp;""="","",IFERROR(SUMIFS('الحضور'!$A$6:$A$2005,'الحضور'!$B$6:$B$2005,A346&amp;"",'الحضور'!$D$6:$D$2005,1)/COUNTIFS('الحضور'!$B$6:$B$2005,A346&amp;"",'الحضور'!$D$6:$D$2005,1),""))</f>
        <v/>
      </c>
      <c r="N346" s="18">
        <f>IF(M346="","",'الإعدادات'!$B$4-M346)</f>
        <v/>
      </c>
      <c r="O346" s="6">
        <f>IF(OR(H346="ساري",H346="ينتهي قريبًا"),IF(M346="","لم يحضر",IF(N346&gt;='الإعدادات'!$B$6,"منقطع","نشط")),"")</f>
        <v/>
      </c>
      <c r="P346" s="21">
        <f>IF(OR(H346="منتهي",H346="ينتهي قريبًا"),G346,"")</f>
        <v/>
      </c>
      <c r="Q346" s="18">
        <f>IF(P346="","",COUNTIFS($P$6:$P$505,"&lt;"&amp;P346)+COUNTIFS($P$6:P346,P346))</f>
        <v/>
      </c>
    </row>
    <row r="347">
      <c r="A347" s="5" t="n"/>
      <c r="B347" s="5" t="n"/>
      <c r="C347" s="17" t="n"/>
      <c r="D347" s="13" t="n"/>
      <c r="E347" s="18">
        <f>IF(A347&amp;""="","",COUNTIFS('الاشتراكات'!$B$6:$B$1005,A347&amp;""))</f>
        <v/>
      </c>
      <c r="F347" s="19">
        <f>IF(A347&amp;""="","",IFERROR(SUMIFS('الاشتراكات'!$I$6:$I$1005,'الاشتراكات'!$B$6:$B$1005,A347&amp;"",'الاشتراكات'!$J$6:$J$1005,1)/COUNTIFS('الاشتراكات'!$B$6:$B$1005,A347&amp;"",'الاشتراكات'!$J$6:$J$1005,1),""))</f>
        <v/>
      </c>
      <c r="G347" s="18">
        <f>IF(F347="","",F347-'الإعدادات'!$B$4)</f>
        <v/>
      </c>
      <c r="H347" s="6">
        <f>IF(A347&amp;""="","",IF(F347="","بدون اشتراك",IF(G347&lt;0,"منتهي",IF(G347&lt;='الإعدادات'!$B$5,"ينتهي قريبًا","ساري"))))</f>
        <v/>
      </c>
      <c r="I347" s="20">
        <f>IF(A347&amp;""="","",SUMIFS('الاشتراكات'!$G$6:$G$1005,'الاشتراكات'!$B$6:$B$1005,A347&amp;""))</f>
        <v/>
      </c>
      <c r="J347" s="20">
        <f>IF(A347&amp;""="","",SUMIFS('الدفعات'!$C$6:$C$2005,'الدفعات'!$B$6:$B$2005,A347&amp;""))</f>
        <v/>
      </c>
      <c r="K347" s="20">
        <f>IF(A347&amp;""="","",ROUND(I347-J347,2))</f>
        <v/>
      </c>
      <c r="L347" s="18">
        <f>IF(A347&amp;""="","",COUNTIFS('الحضور'!$B$6:$B$2005,A347&amp;"",'الحضور'!$A$6:$A$2005,"&gt;="&amp;('الإعدادات'!$B$4-29),'الحضور'!$A$6:$A$2005,"&lt;="&amp;'الإعدادات'!$B$4))</f>
        <v/>
      </c>
      <c r="M347" s="19">
        <f>IF(A347&amp;""="","",IFERROR(SUMIFS('الحضور'!$A$6:$A$2005,'الحضور'!$B$6:$B$2005,A347&amp;"",'الحضور'!$D$6:$D$2005,1)/COUNTIFS('الحضور'!$B$6:$B$2005,A347&amp;"",'الحضور'!$D$6:$D$2005,1),""))</f>
        <v/>
      </c>
      <c r="N347" s="18">
        <f>IF(M347="","",'الإعدادات'!$B$4-M347)</f>
        <v/>
      </c>
      <c r="O347" s="6">
        <f>IF(OR(H347="ساري",H347="ينتهي قريبًا"),IF(M347="","لم يحضر",IF(N347&gt;='الإعدادات'!$B$6,"منقطع","نشط")),"")</f>
        <v/>
      </c>
      <c r="P347" s="21">
        <f>IF(OR(H347="منتهي",H347="ينتهي قريبًا"),G347,"")</f>
        <v/>
      </c>
      <c r="Q347" s="18">
        <f>IF(P347="","",COUNTIFS($P$6:$P$505,"&lt;"&amp;P347)+COUNTIFS($P$6:P347,P347))</f>
        <v/>
      </c>
    </row>
    <row r="348">
      <c r="A348" s="5" t="n"/>
      <c r="B348" s="5" t="n"/>
      <c r="C348" s="17" t="n"/>
      <c r="D348" s="13" t="n"/>
      <c r="E348" s="18">
        <f>IF(A348&amp;""="","",COUNTIFS('الاشتراكات'!$B$6:$B$1005,A348&amp;""))</f>
        <v/>
      </c>
      <c r="F348" s="19">
        <f>IF(A348&amp;""="","",IFERROR(SUMIFS('الاشتراكات'!$I$6:$I$1005,'الاشتراكات'!$B$6:$B$1005,A348&amp;"",'الاشتراكات'!$J$6:$J$1005,1)/COUNTIFS('الاشتراكات'!$B$6:$B$1005,A348&amp;"",'الاشتراكات'!$J$6:$J$1005,1),""))</f>
        <v/>
      </c>
      <c r="G348" s="18">
        <f>IF(F348="","",F348-'الإعدادات'!$B$4)</f>
        <v/>
      </c>
      <c r="H348" s="6">
        <f>IF(A348&amp;""="","",IF(F348="","بدون اشتراك",IF(G348&lt;0,"منتهي",IF(G348&lt;='الإعدادات'!$B$5,"ينتهي قريبًا","ساري"))))</f>
        <v/>
      </c>
      <c r="I348" s="20">
        <f>IF(A348&amp;""="","",SUMIFS('الاشتراكات'!$G$6:$G$1005,'الاشتراكات'!$B$6:$B$1005,A348&amp;""))</f>
        <v/>
      </c>
      <c r="J348" s="20">
        <f>IF(A348&amp;""="","",SUMIFS('الدفعات'!$C$6:$C$2005,'الدفعات'!$B$6:$B$2005,A348&amp;""))</f>
        <v/>
      </c>
      <c r="K348" s="20">
        <f>IF(A348&amp;""="","",ROUND(I348-J348,2))</f>
        <v/>
      </c>
      <c r="L348" s="18">
        <f>IF(A348&amp;""="","",COUNTIFS('الحضور'!$B$6:$B$2005,A348&amp;"",'الحضور'!$A$6:$A$2005,"&gt;="&amp;('الإعدادات'!$B$4-29),'الحضور'!$A$6:$A$2005,"&lt;="&amp;'الإعدادات'!$B$4))</f>
        <v/>
      </c>
      <c r="M348" s="19">
        <f>IF(A348&amp;""="","",IFERROR(SUMIFS('الحضور'!$A$6:$A$2005,'الحضور'!$B$6:$B$2005,A348&amp;"",'الحضور'!$D$6:$D$2005,1)/COUNTIFS('الحضور'!$B$6:$B$2005,A348&amp;"",'الحضور'!$D$6:$D$2005,1),""))</f>
        <v/>
      </c>
      <c r="N348" s="18">
        <f>IF(M348="","",'الإعدادات'!$B$4-M348)</f>
        <v/>
      </c>
      <c r="O348" s="6">
        <f>IF(OR(H348="ساري",H348="ينتهي قريبًا"),IF(M348="","لم يحضر",IF(N348&gt;='الإعدادات'!$B$6,"منقطع","نشط")),"")</f>
        <v/>
      </c>
      <c r="P348" s="21">
        <f>IF(OR(H348="منتهي",H348="ينتهي قريبًا"),G348,"")</f>
        <v/>
      </c>
      <c r="Q348" s="18">
        <f>IF(P348="","",COUNTIFS($P$6:$P$505,"&lt;"&amp;P348)+COUNTIFS($P$6:P348,P348))</f>
        <v/>
      </c>
    </row>
    <row r="349">
      <c r="A349" s="5" t="n"/>
      <c r="B349" s="5" t="n"/>
      <c r="C349" s="17" t="n"/>
      <c r="D349" s="13" t="n"/>
      <c r="E349" s="18">
        <f>IF(A349&amp;""="","",COUNTIFS('الاشتراكات'!$B$6:$B$1005,A349&amp;""))</f>
        <v/>
      </c>
      <c r="F349" s="19">
        <f>IF(A349&amp;""="","",IFERROR(SUMIFS('الاشتراكات'!$I$6:$I$1005,'الاشتراكات'!$B$6:$B$1005,A349&amp;"",'الاشتراكات'!$J$6:$J$1005,1)/COUNTIFS('الاشتراكات'!$B$6:$B$1005,A349&amp;"",'الاشتراكات'!$J$6:$J$1005,1),""))</f>
        <v/>
      </c>
      <c r="G349" s="18">
        <f>IF(F349="","",F349-'الإعدادات'!$B$4)</f>
        <v/>
      </c>
      <c r="H349" s="6">
        <f>IF(A349&amp;""="","",IF(F349="","بدون اشتراك",IF(G349&lt;0,"منتهي",IF(G349&lt;='الإعدادات'!$B$5,"ينتهي قريبًا","ساري"))))</f>
        <v/>
      </c>
      <c r="I349" s="20">
        <f>IF(A349&amp;""="","",SUMIFS('الاشتراكات'!$G$6:$G$1005,'الاشتراكات'!$B$6:$B$1005,A349&amp;""))</f>
        <v/>
      </c>
      <c r="J349" s="20">
        <f>IF(A349&amp;""="","",SUMIFS('الدفعات'!$C$6:$C$2005,'الدفعات'!$B$6:$B$2005,A349&amp;""))</f>
        <v/>
      </c>
      <c r="K349" s="20">
        <f>IF(A349&amp;""="","",ROUND(I349-J349,2))</f>
        <v/>
      </c>
      <c r="L349" s="18">
        <f>IF(A349&amp;""="","",COUNTIFS('الحضور'!$B$6:$B$2005,A349&amp;"",'الحضور'!$A$6:$A$2005,"&gt;="&amp;('الإعدادات'!$B$4-29),'الحضور'!$A$6:$A$2005,"&lt;="&amp;'الإعدادات'!$B$4))</f>
        <v/>
      </c>
      <c r="M349" s="19">
        <f>IF(A349&amp;""="","",IFERROR(SUMIFS('الحضور'!$A$6:$A$2005,'الحضور'!$B$6:$B$2005,A349&amp;"",'الحضور'!$D$6:$D$2005,1)/COUNTIFS('الحضور'!$B$6:$B$2005,A349&amp;"",'الحضور'!$D$6:$D$2005,1),""))</f>
        <v/>
      </c>
      <c r="N349" s="18">
        <f>IF(M349="","",'الإعدادات'!$B$4-M349)</f>
        <v/>
      </c>
      <c r="O349" s="6">
        <f>IF(OR(H349="ساري",H349="ينتهي قريبًا"),IF(M349="","لم يحضر",IF(N349&gt;='الإعدادات'!$B$6,"منقطع","نشط")),"")</f>
        <v/>
      </c>
      <c r="P349" s="21">
        <f>IF(OR(H349="منتهي",H349="ينتهي قريبًا"),G349,"")</f>
        <v/>
      </c>
      <c r="Q349" s="18">
        <f>IF(P349="","",COUNTIFS($P$6:$P$505,"&lt;"&amp;P349)+COUNTIFS($P$6:P349,P349))</f>
        <v/>
      </c>
    </row>
    <row r="350">
      <c r="A350" s="5" t="n"/>
      <c r="B350" s="5" t="n"/>
      <c r="C350" s="17" t="n"/>
      <c r="D350" s="13" t="n"/>
      <c r="E350" s="18">
        <f>IF(A350&amp;""="","",COUNTIFS('الاشتراكات'!$B$6:$B$1005,A350&amp;""))</f>
        <v/>
      </c>
      <c r="F350" s="19">
        <f>IF(A350&amp;""="","",IFERROR(SUMIFS('الاشتراكات'!$I$6:$I$1005,'الاشتراكات'!$B$6:$B$1005,A350&amp;"",'الاشتراكات'!$J$6:$J$1005,1)/COUNTIFS('الاشتراكات'!$B$6:$B$1005,A350&amp;"",'الاشتراكات'!$J$6:$J$1005,1),""))</f>
        <v/>
      </c>
      <c r="G350" s="18">
        <f>IF(F350="","",F350-'الإعدادات'!$B$4)</f>
        <v/>
      </c>
      <c r="H350" s="6">
        <f>IF(A350&amp;""="","",IF(F350="","بدون اشتراك",IF(G350&lt;0,"منتهي",IF(G350&lt;='الإعدادات'!$B$5,"ينتهي قريبًا","ساري"))))</f>
        <v/>
      </c>
      <c r="I350" s="20">
        <f>IF(A350&amp;""="","",SUMIFS('الاشتراكات'!$G$6:$G$1005,'الاشتراكات'!$B$6:$B$1005,A350&amp;""))</f>
        <v/>
      </c>
      <c r="J350" s="20">
        <f>IF(A350&amp;""="","",SUMIFS('الدفعات'!$C$6:$C$2005,'الدفعات'!$B$6:$B$2005,A350&amp;""))</f>
        <v/>
      </c>
      <c r="K350" s="20">
        <f>IF(A350&amp;""="","",ROUND(I350-J350,2))</f>
        <v/>
      </c>
      <c r="L350" s="18">
        <f>IF(A350&amp;""="","",COUNTIFS('الحضور'!$B$6:$B$2005,A350&amp;"",'الحضور'!$A$6:$A$2005,"&gt;="&amp;('الإعدادات'!$B$4-29),'الحضور'!$A$6:$A$2005,"&lt;="&amp;'الإعدادات'!$B$4))</f>
        <v/>
      </c>
      <c r="M350" s="19">
        <f>IF(A350&amp;""="","",IFERROR(SUMIFS('الحضور'!$A$6:$A$2005,'الحضور'!$B$6:$B$2005,A350&amp;"",'الحضور'!$D$6:$D$2005,1)/COUNTIFS('الحضور'!$B$6:$B$2005,A350&amp;"",'الحضور'!$D$6:$D$2005,1),""))</f>
        <v/>
      </c>
      <c r="N350" s="18">
        <f>IF(M350="","",'الإعدادات'!$B$4-M350)</f>
        <v/>
      </c>
      <c r="O350" s="6">
        <f>IF(OR(H350="ساري",H350="ينتهي قريبًا"),IF(M350="","لم يحضر",IF(N350&gt;='الإعدادات'!$B$6,"منقطع","نشط")),"")</f>
        <v/>
      </c>
      <c r="P350" s="21">
        <f>IF(OR(H350="منتهي",H350="ينتهي قريبًا"),G350,"")</f>
        <v/>
      </c>
      <c r="Q350" s="18">
        <f>IF(P350="","",COUNTIFS($P$6:$P$505,"&lt;"&amp;P350)+COUNTIFS($P$6:P350,P350))</f>
        <v/>
      </c>
    </row>
    <row r="351">
      <c r="A351" s="5" t="n"/>
      <c r="B351" s="5" t="n"/>
      <c r="C351" s="17" t="n"/>
      <c r="D351" s="13" t="n"/>
      <c r="E351" s="18">
        <f>IF(A351&amp;""="","",COUNTIFS('الاشتراكات'!$B$6:$B$1005,A351&amp;""))</f>
        <v/>
      </c>
      <c r="F351" s="19">
        <f>IF(A351&amp;""="","",IFERROR(SUMIFS('الاشتراكات'!$I$6:$I$1005,'الاشتراكات'!$B$6:$B$1005,A351&amp;"",'الاشتراكات'!$J$6:$J$1005,1)/COUNTIFS('الاشتراكات'!$B$6:$B$1005,A351&amp;"",'الاشتراكات'!$J$6:$J$1005,1),""))</f>
        <v/>
      </c>
      <c r="G351" s="18">
        <f>IF(F351="","",F351-'الإعدادات'!$B$4)</f>
        <v/>
      </c>
      <c r="H351" s="6">
        <f>IF(A351&amp;""="","",IF(F351="","بدون اشتراك",IF(G351&lt;0,"منتهي",IF(G351&lt;='الإعدادات'!$B$5,"ينتهي قريبًا","ساري"))))</f>
        <v/>
      </c>
      <c r="I351" s="20">
        <f>IF(A351&amp;""="","",SUMIFS('الاشتراكات'!$G$6:$G$1005,'الاشتراكات'!$B$6:$B$1005,A351&amp;""))</f>
        <v/>
      </c>
      <c r="J351" s="20">
        <f>IF(A351&amp;""="","",SUMIFS('الدفعات'!$C$6:$C$2005,'الدفعات'!$B$6:$B$2005,A351&amp;""))</f>
        <v/>
      </c>
      <c r="K351" s="20">
        <f>IF(A351&amp;""="","",ROUND(I351-J351,2))</f>
        <v/>
      </c>
      <c r="L351" s="18">
        <f>IF(A351&amp;""="","",COUNTIFS('الحضور'!$B$6:$B$2005,A351&amp;"",'الحضور'!$A$6:$A$2005,"&gt;="&amp;('الإعدادات'!$B$4-29),'الحضور'!$A$6:$A$2005,"&lt;="&amp;'الإعدادات'!$B$4))</f>
        <v/>
      </c>
      <c r="M351" s="19">
        <f>IF(A351&amp;""="","",IFERROR(SUMIFS('الحضور'!$A$6:$A$2005,'الحضور'!$B$6:$B$2005,A351&amp;"",'الحضور'!$D$6:$D$2005,1)/COUNTIFS('الحضور'!$B$6:$B$2005,A351&amp;"",'الحضور'!$D$6:$D$2005,1),""))</f>
        <v/>
      </c>
      <c r="N351" s="18">
        <f>IF(M351="","",'الإعدادات'!$B$4-M351)</f>
        <v/>
      </c>
      <c r="O351" s="6">
        <f>IF(OR(H351="ساري",H351="ينتهي قريبًا"),IF(M351="","لم يحضر",IF(N351&gt;='الإعدادات'!$B$6,"منقطع","نشط")),"")</f>
        <v/>
      </c>
      <c r="P351" s="21">
        <f>IF(OR(H351="منتهي",H351="ينتهي قريبًا"),G351,"")</f>
        <v/>
      </c>
      <c r="Q351" s="18">
        <f>IF(P351="","",COUNTIFS($P$6:$P$505,"&lt;"&amp;P351)+COUNTIFS($P$6:P351,P351))</f>
        <v/>
      </c>
    </row>
    <row r="352">
      <c r="A352" s="5" t="n"/>
      <c r="B352" s="5" t="n"/>
      <c r="C352" s="17" t="n"/>
      <c r="D352" s="13" t="n"/>
      <c r="E352" s="18">
        <f>IF(A352&amp;""="","",COUNTIFS('الاشتراكات'!$B$6:$B$1005,A352&amp;""))</f>
        <v/>
      </c>
      <c r="F352" s="19">
        <f>IF(A352&amp;""="","",IFERROR(SUMIFS('الاشتراكات'!$I$6:$I$1005,'الاشتراكات'!$B$6:$B$1005,A352&amp;"",'الاشتراكات'!$J$6:$J$1005,1)/COUNTIFS('الاشتراكات'!$B$6:$B$1005,A352&amp;"",'الاشتراكات'!$J$6:$J$1005,1),""))</f>
        <v/>
      </c>
      <c r="G352" s="18">
        <f>IF(F352="","",F352-'الإعدادات'!$B$4)</f>
        <v/>
      </c>
      <c r="H352" s="6">
        <f>IF(A352&amp;""="","",IF(F352="","بدون اشتراك",IF(G352&lt;0,"منتهي",IF(G352&lt;='الإعدادات'!$B$5,"ينتهي قريبًا","ساري"))))</f>
        <v/>
      </c>
      <c r="I352" s="20">
        <f>IF(A352&amp;""="","",SUMIFS('الاشتراكات'!$G$6:$G$1005,'الاشتراكات'!$B$6:$B$1005,A352&amp;""))</f>
        <v/>
      </c>
      <c r="J352" s="20">
        <f>IF(A352&amp;""="","",SUMIFS('الدفعات'!$C$6:$C$2005,'الدفعات'!$B$6:$B$2005,A352&amp;""))</f>
        <v/>
      </c>
      <c r="K352" s="20">
        <f>IF(A352&amp;""="","",ROUND(I352-J352,2))</f>
        <v/>
      </c>
      <c r="L352" s="18">
        <f>IF(A352&amp;""="","",COUNTIFS('الحضور'!$B$6:$B$2005,A352&amp;"",'الحضور'!$A$6:$A$2005,"&gt;="&amp;('الإعدادات'!$B$4-29),'الحضور'!$A$6:$A$2005,"&lt;="&amp;'الإعدادات'!$B$4))</f>
        <v/>
      </c>
      <c r="M352" s="19">
        <f>IF(A352&amp;""="","",IFERROR(SUMIFS('الحضور'!$A$6:$A$2005,'الحضور'!$B$6:$B$2005,A352&amp;"",'الحضور'!$D$6:$D$2005,1)/COUNTIFS('الحضور'!$B$6:$B$2005,A352&amp;"",'الحضور'!$D$6:$D$2005,1),""))</f>
        <v/>
      </c>
      <c r="N352" s="18">
        <f>IF(M352="","",'الإعدادات'!$B$4-M352)</f>
        <v/>
      </c>
      <c r="O352" s="6">
        <f>IF(OR(H352="ساري",H352="ينتهي قريبًا"),IF(M352="","لم يحضر",IF(N352&gt;='الإعدادات'!$B$6,"منقطع","نشط")),"")</f>
        <v/>
      </c>
      <c r="P352" s="21">
        <f>IF(OR(H352="منتهي",H352="ينتهي قريبًا"),G352,"")</f>
        <v/>
      </c>
      <c r="Q352" s="18">
        <f>IF(P352="","",COUNTIFS($P$6:$P$505,"&lt;"&amp;P352)+COUNTIFS($P$6:P352,P352))</f>
        <v/>
      </c>
    </row>
    <row r="353">
      <c r="A353" s="5" t="n"/>
      <c r="B353" s="5" t="n"/>
      <c r="C353" s="17" t="n"/>
      <c r="D353" s="13" t="n"/>
      <c r="E353" s="18">
        <f>IF(A353&amp;""="","",COUNTIFS('الاشتراكات'!$B$6:$B$1005,A353&amp;""))</f>
        <v/>
      </c>
      <c r="F353" s="19">
        <f>IF(A353&amp;""="","",IFERROR(SUMIFS('الاشتراكات'!$I$6:$I$1005,'الاشتراكات'!$B$6:$B$1005,A353&amp;"",'الاشتراكات'!$J$6:$J$1005,1)/COUNTIFS('الاشتراكات'!$B$6:$B$1005,A353&amp;"",'الاشتراكات'!$J$6:$J$1005,1),""))</f>
        <v/>
      </c>
      <c r="G353" s="18">
        <f>IF(F353="","",F353-'الإعدادات'!$B$4)</f>
        <v/>
      </c>
      <c r="H353" s="6">
        <f>IF(A353&amp;""="","",IF(F353="","بدون اشتراك",IF(G353&lt;0,"منتهي",IF(G353&lt;='الإعدادات'!$B$5,"ينتهي قريبًا","ساري"))))</f>
        <v/>
      </c>
      <c r="I353" s="20">
        <f>IF(A353&amp;""="","",SUMIFS('الاشتراكات'!$G$6:$G$1005,'الاشتراكات'!$B$6:$B$1005,A353&amp;""))</f>
        <v/>
      </c>
      <c r="J353" s="20">
        <f>IF(A353&amp;""="","",SUMIFS('الدفعات'!$C$6:$C$2005,'الدفعات'!$B$6:$B$2005,A353&amp;""))</f>
        <v/>
      </c>
      <c r="K353" s="20">
        <f>IF(A353&amp;""="","",ROUND(I353-J353,2))</f>
        <v/>
      </c>
      <c r="L353" s="18">
        <f>IF(A353&amp;""="","",COUNTIFS('الحضور'!$B$6:$B$2005,A353&amp;"",'الحضور'!$A$6:$A$2005,"&gt;="&amp;('الإعدادات'!$B$4-29),'الحضور'!$A$6:$A$2005,"&lt;="&amp;'الإعدادات'!$B$4))</f>
        <v/>
      </c>
      <c r="M353" s="19">
        <f>IF(A353&amp;""="","",IFERROR(SUMIFS('الحضور'!$A$6:$A$2005,'الحضور'!$B$6:$B$2005,A353&amp;"",'الحضور'!$D$6:$D$2005,1)/COUNTIFS('الحضور'!$B$6:$B$2005,A353&amp;"",'الحضور'!$D$6:$D$2005,1),""))</f>
        <v/>
      </c>
      <c r="N353" s="18">
        <f>IF(M353="","",'الإعدادات'!$B$4-M353)</f>
        <v/>
      </c>
      <c r="O353" s="6">
        <f>IF(OR(H353="ساري",H353="ينتهي قريبًا"),IF(M353="","لم يحضر",IF(N353&gt;='الإعدادات'!$B$6,"منقطع","نشط")),"")</f>
        <v/>
      </c>
      <c r="P353" s="21">
        <f>IF(OR(H353="منتهي",H353="ينتهي قريبًا"),G353,"")</f>
        <v/>
      </c>
      <c r="Q353" s="18">
        <f>IF(P353="","",COUNTIFS($P$6:$P$505,"&lt;"&amp;P353)+COUNTIFS($P$6:P353,P353))</f>
        <v/>
      </c>
    </row>
    <row r="354">
      <c r="A354" s="5" t="n"/>
      <c r="B354" s="5" t="n"/>
      <c r="C354" s="17" t="n"/>
      <c r="D354" s="13" t="n"/>
      <c r="E354" s="18">
        <f>IF(A354&amp;""="","",COUNTIFS('الاشتراكات'!$B$6:$B$1005,A354&amp;""))</f>
        <v/>
      </c>
      <c r="F354" s="19">
        <f>IF(A354&amp;""="","",IFERROR(SUMIFS('الاشتراكات'!$I$6:$I$1005,'الاشتراكات'!$B$6:$B$1005,A354&amp;"",'الاشتراكات'!$J$6:$J$1005,1)/COUNTIFS('الاشتراكات'!$B$6:$B$1005,A354&amp;"",'الاشتراكات'!$J$6:$J$1005,1),""))</f>
        <v/>
      </c>
      <c r="G354" s="18">
        <f>IF(F354="","",F354-'الإعدادات'!$B$4)</f>
        <v/>
      </c>
      <c r="H354" s="6">
        <f>IF(A354&amp;""="","",IF(F354="","بدون اشتراك",IF(G354&lt;0,"منتهي",IF(G354&lt;='الإعدادات'!$B$5,"ينتهي قريبًا","ساري"))))</f>
        <v/>
      </c>
      <c r="I354" s="20">
        <f>IF(A354&amp;""="","",SUMIFS('الاشتراكات'!$G$6:$G$1005,'الاشتراكات'!$B$6:$B$1005,A354&amp;""))</f>
        <v/>
      </c>
      <c r="J354" s="20">
        <f>IF(A354&amp;""="","",SUMIFS('الدفعات'!$C$6:$C$2005,'الدفعات'!$B$6:$B$2005,A354&amp;""))</f>
        <v/>
      </c>
      <c r="K354" s="20">
        <f>IF(A354&amp;""="","",ROUND(I354-J354,2))</f>
        <v/>
      </c>
      <c r="L354" s="18">
        <f>IF(A354&amp;""="","",COUNTIFS('الحضور'!$B$6:$B$2005,A354&amp;"",'الحضور'!$A$6:$A$2005,"&gt;="&amp;('الإعدادات'!$B$4-29),'الحضور'!$A$6:$A$2005,"&lt;="&amp;'الإعدادات'!$B$4))</f>
        <v/>
      </c>
      <c r="M354" s="19">
        <f>IF(A354&amp;""="","",IFERROR(SUMIFS('الحضور'!$A$6:$A$2005,'الحضور'!$B$6:$B$2005,A354&amp;"",'الحضور'!$D$6:$D$2005,1)/COUNTIFS('الحضور'!$B$6:$B$2005,A354&amp;"",'الحضور'!$D$6:$D$2005,1),""))</f>
        <v/>
      </c>
      <c r="N354" s="18">
        <f>IF(M354="","",'الإعدادات'!$B$4-M354)</f>
        <v/>
      </c>
      <c r="O354" s="6">
        <f>IF(OR(H354="ساري",H354="ينتهي قريبًا"),IF(M354="","لم يحضر",IF(N354&gt;='الإعدادات'!$B$6,"منقطع","نشط")),"")</f>
        <v/>
      </c>
      <c r="P354" s="21">
        <f>IF(OR(H354="منتهي",H354="ينتهي قريبًا"),G354,"")</f>
        <v/>
      </c>
      <c r="Q354" s="18">
        <f>IF(P354="","",COUNTIFS($P$6:$P$505,"&lt;"&amp;P354)+COUNTIFS($P$6:P354,P354))</f>
        <v/>
      </c>
    </row>
    <row r="355">
      <c r="A355" s="5" t="n"/>
      <c r="B355" s="5" t="n"/>
      <c r="C355" s="17" t="n"/>
      <c r="D355" s="13" t="n"/>
      <c r="E355" s="18">
        <f>IF(A355&amp;""="","",COUNTIFS('الاشتراكات'!$B$6:$B$1005,A355&amp;""))</f>
        <v/>
      </c>
      <c r="F355" s="19">
        <f>IF(A355&amp;""="","",IFERROR(SUMIFS('الاشتراكات'!$I$6:$I$1005,'الاشتراكات'!$B$6:$B$1005,A355&amp;"",'الاشتراكات'!$J$6:$J$1005,1)/COUNTIFS('الاشتراكات'!$B$6:$B$1005,A355&amp;"",'الاشتراكات'!$J$6:$J$1005,1),""))</f>
        <v/>
      </c>
      <c r="G355" s="18">
        <f>IF(F355="","",F355-'الإعدادات'!$B$4)</f>
        <v/>
      </c>
      <c r="H355" s="6">
        <f>IF(A355&amp;""="","",IF(F355="","بدون اشتراك",IF(G355&lt;0,"منتهي",IF(G355&lt;='الإعدادات'!$B$5,"ينتهي قريبًا","ساري"))))</f>
        <v/>
      </c>
      <c r="I355" s="20">
        <f>IF(A355&amp;""="","",SUMIFS('الاشتراكات'!$G$6:$G$1005,'الاشتراكات'!$B$6:$B$1005,A355&amp;""))</f>
        <v/>
      </c>
      <c r="J355" s="20">
        <f>IF(A355&amp;""="","",SUMIFS('الدفعات'!$C$6:$C$2005,'الدفعات'!$B$6:$B$2005,A355&amp;""))</f>
        <v/>
      </c>
      <c r="K355" s="20">
        <f>IF(A355&amp;""="","",ROUND(I355-J355,2))</f>
        <v/>
      </c>
      <c r="L355" s="18">
        <f>IF(A355&amp;""="","",COUNTIFS('الحضور'!$B$6:$B$2005,A355&amp;"",'الحضور'!$A$6:$A$2005,"&gt;="&amp;('الإعدادات'!$B$4-29),'الحضور'!$A$6:$A$2005,"&lt;="&amp;'الإعدادات'!$B$4))</f>
        <v/>
      </c>
      <c r="M355" s="19">
        <f>IF(A355&amp;""="","",IFERROR(SUMIFS('الحضور'!$A$6:$A$2005,'الحضور'!$B$6:$B$2005,A355&amp;"",'الحضور'!$D$6:$D$2005,1)/COUNTIFS('الحضور'!$B$6:$B$2005,A355&amp;"",'الحضور'!$D$6:$D$2005,1),""))</f>
        <v/>
      </c>
      <c r="N355" s="18">
        <f>IF(M355="","",'الإعدادات'!$B$4-M355)</f>
        <v/>
      </c>
      <c r="O355" s="6">
        <f>IF(OR(H355="ساري",H355="ينتهي قريبًا"),IF(M355="","لم يحضر",IF(N355&gt;='الإعدادات'!$B$6,"منقطع","نشط")),"")</f>
        <v/>
      </c>
      <c r="P355" s="21">
        <f>IF(OR(H355="منتهي",H355="ينتهي قريبًا"),G355,"")</f>
        <v/>
      </c>
      <c r="Q355" s="18">
        <f>IF(P355="","",COUNTIFS($P$6:$P$505,"&lt;"&amp;P355)+COUNTIFS($P$6:P355,P355))</f>
        <v/>
      </c>
    </row>
    <row r="356">
      <c r="A356" s="5" t="n"/>
      <c r="B356" s="5" t="n"/>
      <c r="C356" s="17" t="n"/>
      <c r="D356" s="13" t="n"/>
      <c r="E356" s="18">
        <f>IF(A356&amp;""="","",COUNTIFS('الاشتراكات'!$B$6:$B$1005,A356&amp;""))</f>
        <v/>
      </c>
      <c r="F356" s="19">
        <f>IF(A356&amp;""="","",IFERROR(SUMIFS('الاشتراكات'!$I$6:$I$1005,'الاشتراكات'!$B$6:$B$1005,A356&amp;"",'الاشتراكات'!$J$6:$J$1005,1)/COUNTIFS('الاشتراكات'!$B$6:$B$1005,A356&amp;"",'الاشتراكات'!$J$6:$J$1005,1),""))</f>
        <v/>
      </c>
      <c r="G356" s="18">
        <f>IF(F356="","",F356-'الإعدادات'!$B$4)</f>
        <v/>
      </c>
      <c r="H356" s="6">
        <f>IF(A356&amp;""="","",IF(F356="","بدون اشتراك",IF(G356&lt;0,"منتهي",IF(G356&lt;='الإعدادات'!$B$5,"ينتهي قريبًا","ساري"))))</f>
        <v/>
      </c>
      <c r="I356" s="20">
        <f>IF(A356&amp;""="","",SUMIFS('الاشتراكات'!$G$6:$G$1005,'الاشتراكات'!$B$6:$B$1005,A356&amp;""))</f>
        <v/>
      </c>
      <c r="J356" s="20">
        <f>IF(A356&amp;""="","",SUMIFS('الدفعات'!$C$6:$C$2005,'الدفعات'!$B$6:$B$2005,A356&amp;""))</f>
        <v/>
      </c>
      <c r="K356" s="20">
        <f>IF(A356&amp;""="","",ROUND(I356-J356,2))</f>
        <v/>
      </c>
      <c r="L356" s="18">
        <f>IF(A356&amp;""="","",COUNTIFS('الحضور'!$B$6:$B$2005,A356&amp;"",'الحضور'!$A$6:$A$2005,"&gt;="&amp;('الإعدادات'!$B$4-29),'الحضور'!$A$6:$A$2005,"&lt;="&amp;'الإعدادات'!$B$4))</f>
        <v/>
      </c>
      <c r="M356" s="19">
        <f>IF(A356&amp;""="","",IFERROR(SUMIFS('الحضور'!$A$6:$A$2005,'الحضور'!$B$6:$B$2005,A356&amp;"",'الحضور'!$D$6:$D$2005,1)/COUNTIFS('الحضور'!$B$6:$B$2005,A356&amp;"",'الحضور'!$D$6:$D$2005,1),""))</f>
        <v/>
      </c>
      <c r="N356" s="18">
        <f>IF(M356="","",'الإعدادات'!$B$4-M356)</f>
        <v/>
      </c>
      <c r="O356" s="6">
        <f>IF(OR(H356="ساري",H356="ينتهي قريبًا"),IF(M356="","لم يحضر",IF(N356&gt;='الإعدادات'!$B$6,"منقطع","نشط")),"")</f>
        <v/>
      </c>
      <c r="P356" s="21">
        <f>IF(OR(H356="منتهي",H356="ينتهي قريبًا"),G356,"")</f>
        <v/>
      </c>
      <c r="Q356" s="18">
        <f>IF(P356="","",COUNTIFS($P$6:$P$505,"&lt;"&amp;P356)+COUNTIFS($P$6:P356,P356))</f>
        <v/>
      </c>
    </row>
    <row r="357">
      <c r="A357" s="5" t="n"/>
      <c r="B357" s="5" t="n"/>
      <c r="C357" s="17" t="n"/>
      <c r="D357" s="13" t="n"/>
      <c r="E357" s="18">
        <f>IF(A357&amp;""="","",COUNTIFS('الاشتراكات'!$B$6:$B$1005,A357&amp;""))</f>
        <v/>
      </c>
      <c r="F357" s="19">
        <f>IF(A357&amp;""="","",IFERROR(SUMIFS('الاشتراكات'!$I$6:$I$1005,'الاشتراكات'!$B$6:$B$1005,A357&amp;"",'الاشتراكات'!$J$6:$J$1005,1)/COUNTIFS('الاشتراكات'!$B$6:$B$1005,A357&amp;"",'الاشتراكات'!$J$6:$J$1005,1),""))</f>
        <v/>
      </c>
      <c r="G357" s="18">
        <f>IF(F357="","",F357-'الإعدادات'!$B$4)</f>
        <v/>
      </c>
      <c r="H357" s="6">
        <f>IF(A357&amp;""="","",IF(F357="","بدون اشتراك",IF(G357&lt;0,"منتهي",IF(G357&lt;='الإعدادات'!$B$5,"ينتهي قريبًا","ساري"))))</f>
        <v/>
      </c>
      <c r="I357" s="20">
        <f>IF(A357&amp;""="","",SUMIFS('الاشتراكات'!$G$6:$G$1005,'الاشتراكات'!$B$6:$B$1005,A357&amp;""))</f>
        <v/>
      </c>
      <c r="J357" s="20">
        <f>IF(A357&amp;""="","",SUMIFS('الدفعات'!$C$6:$C$2005,'الدفعات'!$B$6:$B$2005,A357&amp;""))</f>
        <v/>
      </c>
      <c r="K357" s="20">
        <f>IF(A357&amp;""="","",ROUND(I357-J357,2))</f>
        <v/>
      </c>
      <c r="L357" s="18">
        <f>IF(A357&amp;""="","",COUNTIFS('الحضور'!$B$6:$B$2005,A357&amp;"",'الحضور'!$A$6:$A$2005,"&gt;="&amp;('الإعدادات'!$B$4-29),'الحضور'!$A$6:$A$2005,"&lt;="&amp;'الإعدادات'!$B$4))</f>
        <v/>
      </c>
      <c r="M357" s="19">
        <f>IF(A357&amp;""="","",IFERROR(SUMIFS('الحضور'!$A$6:$A$2005,'الحضور'!$B$6:$B$2005,A357&amp;"",'الحضور'!$D$6:$D$2005,1)/COUNTIFS('الحضور'!$B$6:$B$2005,A357&amp;"",'الحضور'!$D$6:$D$2005,1),""))</f>
        <v/>
      </c>
      <c r="N357" s="18">
        <f>IF(M357="","",'الإعدادات'!$B$4-M357)</f>
        <v/>
      </c>
      <c r="O357" s="6">
        <f>IF(OR(H357="ساري",H357="ينتهي قريبًا"),IF(M357="","لم يحضر",IF(N357&gt;='الإعدادات'!$B$6,"منقطع","نشط")),"")</f>
        <v/>
      </c>
      <c r="P357" s="21">
        <f>IF(OR(H357="منتهي",H357="ينتهي قريبًا"),G357,"")</f>
        <v/>
      </c>
      <c r="Q357" s="18">
        <f>IF(P357="","",COUNTIFS($P$6:$P$505,"&lt;"&amp;P357)+COUNTIFS($P$6:P357,P357))</f>
        <v/>
      </c>
    </row>
    <row r="358">
      <c r="A358" s="5" t="n"/>
      <c r="B358" s="5" t="n"/>
      <c r="C358" s="17" t="n"/>
      <c r="D358" s="13" t="n"/>
      <c r="E358" s="18">
        <f>IF(A358&amp;""="","",COUNTIFS('الاشتراكات'!$B$6:$B$1005,A358&amp;""))</f>
        <v/>
      </c>
      <c r="F358" s="19">
        <f>IF(A358&amp;""="","",IFERROR(SUMIFS('الاشتراكات'!$I$6:$I$1005,'الاشتراكات'!$B$6:$B$1005,A358&amp;"",'الاشتراكات'!$J$6:$J$1005,1)/COUNTIFS('الاشتراكات'!$B$6:$B$1005,A358&amp;"",'الاشتراكات'!$J$6:$J$1005,1),""))</f>
        <v/>
      </c>
      <c r="G358" s="18">
        <f>IF(F358="","",F358-'الإعدادات'!$B$4)</f>
        <v/>
      </c>
      <c r="H358" s="6">
        <f>IF(A358&amp;""="","",IF(F358="","بدون اشتراك",IF(G358&lt;0,"منتهي",IF(G358&lt;='الإعدادات'!$B$5,"ينتهي قريبًا","ساري"))))</f>
        <v/>
      </c>
      <c r="I358" s="20">
        <f>IF(A358&amp;""="","",SUMIFS('الاشتراكات'!$G$6:$G$1005,'الاشتراكات'!$B$6:$B$1005,A358&amp;""))</f>
        <v/>
      </c>
      <c r="J358" s="20">
        <f>IF(A358&amp;""="","",SUMIFS('الدفعات'!$C$6:$C$2005,'الدفعات'!$B$6:$B$2005,A358&amp;""))</f>
        <v/>
      </c>
      <c r="K358" s="20">
        <f>IF(A358&amp;""="","",ROUND(I358-J358,2))</f>
        <v/>
      </c>
      <c r="L358" s="18">
        <f>IF(A358&amp;""="","",COUNTIFS('الحضور'!$B$6:$B$2005,A358&amp;"",'الحضور'!$A$6:$A$2005,"&gt;="&amp;('الإعدادات'!$B$4-29),'الحضور'!$A$6:$A$2005,"&lt;="&amp;'الإعدادات'!$B$4))</f>
        <v/>
      </c>
      <c r="M358" s="19">
        <f>IF(A358&amp;""="","",IFERROR(SUMIFS('الحضور'!$A$6:$A$2005,'الحضور'!$B$6:$B$2005,A358&amp;"",'الحضور'!$D$6:$D$2005,1)/COUNTIFS('الحضور'!$B$6:$B$2005,A358&amp;"",'الحضور'!$D$6:$D$2005,1),""))</f>
        <v/>
      </c>
      <c r="N358" s="18">
        <f>IF(M358="","",'الإعدادات'!$B$4-M358)</f>
        <v/>
      </c>
      <c r="O358" s="6">
        <f>IF(OR(H358="ساري",H358="ينتهي قريبًا"),IF(M358="","لم يحضر",IF(N358&gt;='الإعدادات'!$B$6,"منقطع","نشط")),"")</f>
        <v/>
      </c>
      <c r="P358" s="21">
        <f>IF(OR(H358="منتهي",H358="ينتهي قريبًا"),G358,"")</f>
        <v/>
      </c>
      <c r="Q358" s="18">
        <f>IF(P358="","",COUNTIFS($P$6:$P$505,"&lt;"&amp;P358)+COUNTIFS($P$6:P358,P358))</f>
        <v/>
      </c>
    </row>
    <row r="359">
      <c r="A359" s="5" t="n"/>
      <c r="B359" s="5" t="n"/>
      <c r="C359" s="17" t="n"/>
      <c r="D359" s="13" t="n"/>
      <c r="E359" s="18">
        <f>IF(A359&amp;""="","",COUNTIFS('الاشتراكات'!$B$6:$B$1005,A359&amp;""))</f>
        <v/>
      </c>
      <c r="F359" s="19">
        <f>IF(A359&amp;""="","",IFERROR(SUMIFS('الاشتراكات'!$I$6:$I$1005,'الاشتراكات'!$B$6:$B$1005,A359&amp;"",'الاشتراكات'!$J$6:$J$1005,1)/COUNTIFS('الاشتراكات'!$B$6:$B$1005,A359&amp;"",'الاشتراكات'!$J$6:$J$1005,1),""))</f>
        <v/>
      </c>
      <c r="G359" s="18">
        <f>IF(F359="","",F359-'الإعدادات'!$B$4)</f>
        <v/>
      </c>
      <c r="H359" s="6">
        <f>IF(A359&amp;""="","",IF(F359="","بدون اشتراك",IF(G359&lt;0,"منتهي",IF(G359&lt;='الإعدادات'!$B$5,"ينتهي قريبًا","ساري"))))</f>
        <v/>
      </c>
      <c r="I359" s="20">
        <f>IF(A359&amp;""="","",SUMIFS('الاشتراكات'!$G$6:$G$1005,'الاشتراكات'!$B$6:$B$1005,A359&amp;""))</f>
        <v/>
      </c>
      <c r="J359" s="20">
        <f>IF(A359&amp;""="","",SUMIFS('الدفعات'!$C$6:$C$2005,'الدفعات'!$B$6:$B$2005,A359&amp;""))</f>
        <v/>
      </c>
      <c r="K359" s="20">
        <f>IF(A359&amp;""="","",ROUND(I359-J359,2))</f>
        <v/>
      </c>
      <c r="L359" s="18">
        <f>IF(A359&amp;""="","",COUNTIFS('الحضور'!$B$6:$B$2005,A359&amp;"",'الحضور'!$A$6:$A$2005,"&gt;="&amp;('الإعدادات'!$B$4-29),'الحضور'!$A$6:$A$2005,"&lt;="&amp;'الإعدادات'!$B$4))</f>
        <v/>
      </c>
      <c r="M359" s="19">
        <f>IF(A359&amp;""="","",IFERROR(SUMIFS('الحضور'!$A$6:$A$2005,'الحضور'!$B$6:$B$2005,A359&amp;"",'الحضور'!$D$6:$D$2005,1)/COUNTIFS('الحضور'!$B$6:$B$2005,A359&amp;"",'الحضور'!$D$6:$D$2005,1),""))</f>
        <v/>
      </c>
      <c r="N359" s="18">
        <f>IF(M359="","",'الإعدادات'!$B$4-M359)</f>
        <v/>
      </c>
      <c r="O359" s="6">
        <f>IF(OR(H359="ساري",H359="ينتهي قريبًا"),IF(M359="","لم يحضر",IF(N359&gt;='الإعدادات'!$B$6,"منقطع","نشط")),"")</f>
        <v/>
      </c>
      <c r="P359" s="21">
        <f>IF(OR(H359="منتهي",H359="ينتهي قريبًا"),G359,"")</f>
        <v/>
      </c>
      <c r="Q359" s="18">
        <f>IF(P359="","",COUNTIFS($P$6:$P$505,"&lt;"&amp;P359)+COUNTIFS($P$6:P359,P359))</f>
        <v/>
      </c>
    </row>
    <row r="360">
      <c r="A360" s="5" t="n"/>
      <c r="B360" s="5" t="n"/>
      <c r="C360" s="17" t="n"/>
      <c r="D360" s="13" t="n"/>
      <c r="E360" s="18">
        <f>IF(A360&amp;""="","",COUNTIFS('الاشتراكات'!$B$6:$B$1005,A360&amp;""))</f>
        <v/>
      </c>
      <c r="F360" s="19">
        <f>IF(A360&amp;""="","",IFERROR(SUMIFS('الاشتراكات'!$I$6:$I$1005,'الاشتراكات'!$B$6:$B$1005,A360&amp;"",'الاشتراكات'!$J$6:$J$1005,1)/COUNTIFS('الاشتراكات'!$B$6:$B$1005,A360&amp;"",'الاشتراكات'!$J$6:$J$1005,1),""))</f>
        <v/>
      </c>
      <c r="G360" s="18">
        <f>IF(F360="","",F360-'الإعدادات'!$B$4)</f>
        <v/>
      </c>
      <c r="H360" s="6">
        <f>IF(A360&amp;""="","",IF(F360="","بدون اشتراك",IF(G360&lt;0,"منتهي",IF(G360&lt;='الإعدادات'!$B$5,"ينتهي قريبًا","ساري"))))</f>
        <v/>
      </c>
      <c r="I360" s="20">
        <f>IF(A360&amp;""="","",SUMIFS('الاشتراكات'!$G$6:$G$1005,'الاشتراكات'!$B$6:$B$1005,A360&amp;""))</f>
        <v/>
      </c>
      <c r="J360" s="20">
        <f>IF(A360&amp;""="","",SUMIFS('الدفعات'!$C$6:$C$2005,'الدفعات'!$B$6:$B$2005,A360&amp;""))</f>
        <v/>
      </c>
      <c r="K360" s="20">
        <f>IF(A360&amp;""="","",ROUND(I360-J360,2))</f>
        <v/>
      </c>
      <c r="L360" s="18">
        <f>IF(A360&amp;""="","",COUNTIFS('الحضور'!$B$6:$B$2005,A360&amp;"",'الحضور'!$A$6:$A$2005,"&gt;="&amp;('الإعدادات'!$B$4-29),'الحضور'!$A$6:$A$2005,"&lt;="&amp;'الإعدادات'!$B$4))</f>
        <v/>
      </c>
      <c r="M360" s="19">
        <f>IF(A360&amp;""="","",IFERROR(SUMIFS('الحضور'!$A$6:$A$2005,'الحضور'!$B$6:$B$2005,A360&amp;"",'الحضور'!$D$6:$D$2005,1)/COUNTIFS('الحضور'!$B$6:$B$2005,A360&amp;"",'الحضور'!$D$6:$D$2005,1),""))</f>
        <v/>
      </c>
      <c r="N360" s="18">
        <f>IF(M360="","",'الإعدادات'!$B$4-M360)</f>
        <v/>
      </c>
      <c r="O360" s="6">
        <f>IF(OR(H360="ساري",H360="ينتهي قريبًا"),IF(M360="","لم يحضر",IF(N360&gt;='الإعدادات'!$B$6,"منقطع","نشط")),"")</f>
        <v/>
      </c>
      <c r="P360" s="21">
        <f>IF(OR(H360="منتهي",H360="ينتهي قريبًا"),G360,"")</f>
        <v/>
      </c>
      <c r="Q360" s="18">
        <f>IF(P360="","",COUNTIFS($P$6:$P$505,"&lt;"&amp;P360)+COUNTIFS($P$6:P360,P360))</f>
        <v/>
      </c>
    </row>
    <row r="361">
      <c r="A361" s="5" t="n"/>
      <c r="B361" s="5" t="n"/>
      <c r="C361" s="17" t="n"/>
      <c r="D361" s="13" t="n"/>
      <c r="E361" s="18">
        <f>IF(A361&amp;""="","",COUNTIFS('الاشتراكات'!$B$6:$B$1005,A361&amp;""))</f>
        <v/>
      </c>
      <c r="F361" s="19">
        <f>IF(A361&amp;""="","",IFERROR(SUMIFS('الاشتراكات'!$I$6:$I$1005,'الاشتراكات'!$B$6:$B$1005,A361&amp;"",'الاشتراكات'!$J$6:$J$1005,1)/COUNTIFS('الاشتراكات'!$B$6:$B$1005,A361&amp;"",'الاشتراكات'!$J$6:$J$1005,1),""))</f>
        <v/>
      </c>
      <c r="G361" s="18">
        <f>IF(F361="","",F361-'الإعدادات'!$B$4)</f>
        <v/>
      </c>
      <c r="H361" s="6">
        <f>IF(A361&amp;""="","",IF(F361="","بدون اشتراك",IF(G361&lt;0,"منتهي",IF(G361&lt;='الإعدادات'!$B$5,"ينتهي قريبًا","ساري"))))</f>
        <v/>
      </c>
      <c r="I361" s="20">
        <f>IF(A361&amp;""="","",SUMIFS('الاشتراكات'!$G$6:$G$1005,'الاشتراكات'!$B$6:$B$1005,A361&amp;""))</f>
        <v/>
      </c>
      <c r="J361" s="20">
        <f>IF(A361&amp;""="","",SUMIFS('الدفعات'!$C$6:$C$2005,'الدفعات'!$B$6:$B$2005,A361&amp;""))</f>
        <v/>
      </c>
      <c r="K361" s="20">
        <f>IF(A361&amp;""="","",ROUND(I361-J361,2))</f>
        <v/>
      </c>
      <c r="L361" s="18">
        <f>IF(A361&amp;""="","",COUNTIFS('الحضور'!$B$6:$B$2005,A361&amp;"",'الحضور'!$A$6:$A$2005,"&gt;="&amp;('الإعدادات'!$B$4-29),'الحضور'!$A$6:$A$2005,"&lt;="&amp;'الإعدادات'!$B$4))</f>
        <v/>
      </c>
      <c r="M361" s="19">
        <f>IF(A361&amp;""="","",IFERROR(SUMIFS('الحضور'!$A$6:$A$2005,'الحضور'!$B$6:$B$2005,A361&amp;"",'الحضور'!$D$6:$D$2005,1)/COUNTIFS('الحضور'!$B$6:$B$2005,A361&amp;"",'الحضور'!$D$6:$D$2005,1),""))</f>
        <v/>
      </c>
      <c r="N361" s="18">
        <f>IF(M361="","",'الإعدادات'!$B$4-M361)</f>
        <v/>
      </c>
      <c r="O361" s="6">
        <f>IF(OR(H361="ساري",H361="ينتهي قريبًا"),IF(M361="","لم يحضر",IF(N361&gt;='الإعدادات'!$B$6,"منقطع","نشط")),"")</f>
        <v/>
      </c>
      <c r="P361" s="21">
        <f>IF(OR(H361="منتهي",H361="ينتهي قريبًا"),G361,"")</f>
        <v/>
      </c>
      <c r="Q361" s="18">
        <f>IF(P361="","",COUNTIFS($P$6:$P$505,"&lt;"&amp;P361)+COUNTIFS($P$6:P361,P361))</f>
        <v/>
      </c>
    </row>
    <row r="362">
      <c r="A362" s="5" t="n"/>
      <c r="B362" s="5" t="n"/>
      <c r="C362" s="17" t="n"/>
      <c r="D362" s="13" t="n"/>
      <c r="E362" s="18">
        <f>IF(A362&amp;""="","",COUNTIFS('الاشتراكات'!$B$6:$B$1005,A362&amp;""))</f>
        <v/>
      </c>
      <c r="F362" s="19">
        <f>IF(A362&amp;""="","",IFERROR(SUMIFS('الاشتراكات'!$I$6:$I$1005,'الاشتراكات'!$B$6:$B$1005,A362&amp;"",'الاشتراكات'!$J$6:$J$1005,1)/COUNTIFS('الاشتراكات'!$B$6:$B$1005,A362&amp;"",'الاشتراكات'!$J$6:$J$1005,1),""))</f>
        <v/>
      </c>
      <c r="G362" s="18">
        <f>IF(F362="","",F362-'الإعدادات'!$B$4)</f>
        <v/>
      </c>
      <c r="H362" s="6">
        <f>IF(A362&amp;""="","",IF(F362="","بدون اشتراك",IF(G362&lt;0,"منتهي",IF(G362&lt;='الإعدادات'!$B$5,"ينتهي قريبًا","ساري"))))</f>
        <v/>
      </c>
      <c r="I362" s="20">
        <f>IF(A362&amp;""="","",SUMIFS('الاشتراكات'!$G$6:$G$1005,'الاشتراكات'!$B$6:$B$1005,A362&amp;""))</f>
        <v/>
      </c>
      <c r="J362" s="20">
        <f>IF(A362&amp;""="","",SUMIFS('الدفعات'!$C$6:$C$2005,'الدفعات'!$B$6:$B$2005,A362&amp;""))</f>
        <v/>
      </c>
      <c r="K362" s="20">
        <f>IF(A362&amp;""="","",ROUND(I362-J362,2))</f>
        <v/>
      </c>
      <c r="L362" s="18">
        <f>IF(A362&amp;""="","",COUNTIFS('الحضور'!$B$6:$B$2005,A362&amp;"",'الحضور'!$A$6:$A$2005,"&gt;="&amp;('الإعدادات'!$B$4-29),'الحضور'!$A$6:$A$2005,"&lt;="&amp;'الإعدادات'!$B$4))</f>
        <v/>
      </c>
      <c r="M362" s="19">
        <f>IF(A362&amp;""="","",IFERROR(SUMIFS('الحضور'!$A$6:$A$2005,'الحضور'!$B$6:$B$2005,A362&amp;"",'الحضور'!$D$6:$D$2005,1)/COUNTIFS('الحضور'!$B$6:$B$2005,A362&amp;"",'الحضور'!$D$6:$D$2005,1),""))</f>
        <v/>
      </c>
      <c r="N362" s="18">
        <f>IF(M362="","",'الإعدادات'!$B$4-M362)</f>
        <v/>
      </c>
      <c r="O362" s="6">
        <f>IF(OR(H362="ساري",H362="ينتهي قريبًا"),IF(M362="","لم يحضر",IF(N362&gt;='الإعدادات'!$B$6,"منقطع","نشط")),"")</f>
        <v/>
      </c>
      <c r="P362" s="21">
        <f>IF(OR(H362="منتهي",H362="ينتهي قريبًا"),G362,"")</f>
        <v/>
      </c>
      <c r="Q362" s="18">
        <f>IF(P362="","",COUNTIFS($P$6:$P$505,"&lt;"&amp;P362)+COUNTIFS($P$6:P362,P362))</f>
        <v/>
      </c>
    </row>
    <row r="363">
      <c r="A363" s="5" t="n"/>
      <c r="B363" s="5" t="n"/>
      <c r="C363" s="17" t="n"/>
      <c r="D363" s="13" t="n"/>
      <c r="E363" s="18">
        <f>IF(A363&amp;""="","",COUNTIFS('الاشتراكات'!$B$6:$B$1005,A363&amp;""))</f>
        <v/>
      </c>
      <c r="F363" s="19">
        <f>IF(A363&amp;""="","",IFERROR(SUMIFS('الاشتراكات'!$I$6:$I$1005,'الاشتراكات'!$B$6:$B$1005,A363&amp;"",'الاشتراكات'!$J$6:$J$1005,1)/COUNTIFS('الاشتراكات'!$B$6:$B$1005,A363&amp;"",'الاشتراكات'!$J$6:$J$1005,1),""))</f>
        <v/>
      </c>
      <c r="G363" s="18">
        <f>IF(F363="","",F363-'الإعدادات'!$B$4)</f>
        <v/>
      </c>
      <c r="H363" s="6">
        <f>IF(A363&amp;""="","",IF(F363="","بدون اشتراك",IF(G363&lt;0,"منتهي",IF(G363&lt;='الإعدادات'!$B$5,"ينتهي قريبًا","ساري"))))</f>
        <v/>
      </c>
      <c r="I363" s="20">
        <f>IF(A363&amp;""="","",SUMIFS('الاشتراكات'!$G$6:$G$1005,'الاشتراكات'!$B$6:$B$1005,A363&amp;""))</f>
        <v/>
      </c>
      <c r="J363" s="20">
        <f>IF(A363&amp;""="","",SUMIFS('الدفعات'!$C$6:$C$2005,'الدفعات'!$B$6:$B$2005,A363&amp;""))</f>
        <v/>
      </c>
      <c r="K363" s="20">
        <f>IF(A363&amp;""="","",ROUND(I363-J363,2))</f>
        <v/>
      </c>
      <c r="L363" s="18">
        <f>IF(A363&amp;""="","",COUNTIFS('الحضور'!$B$6:$B$2005,A363&amp;"",'الحضور'!$A$6:$A$2005,"&gt;="&amp;('الإعدادات'!$B$4-29),'الحضور'!$A$6:$A$2005,"&lt;="&amp;'الإعدادات'!$B$4))</f>
        <v/>
      </c>
      <c r="M363" s="19">
        <f>IF(A363&amp;""="","",IFERROR(SUMIFS('الحضور'!$A$6:$A$2005,'الحضور'!$B$6:$B$2005,A363&amp;"",'الحضور'!$D$6:$D$2005,1)/COUNTIFS('الحضور'!$B$6:$B$2005,A363&amp;"",'الحضور'!$D$6:$D$2005,1),""))</f>
        <v/>
      </c>
      <c r="N363" s="18">
        <f>IF(M363="","",'الإعدادات'!$B$4-M363)</f>
        <v/>
      </c>
      <c r="O363" s="6">
        <f>IF(OR(H363="ساري",H363="ينتهي قريبًا"),IF(M363="","لم يحضر",IF(N363&gt;='الإعدادات'!$B$6,"منقطع","نشط")),"")</f>
        <v/>
      </c>
      <c r="P363" s="21">
        <f>IF(OR(H363="منتهي",H363="ينتهي قريبًا"),G363,"")</f>
        <v/>
      </c>
      <c r="Q363" s="18">
        <f>IF(P363="","",COUNTIFS($P$6:$P$505,"&lt;"&amp;P363)+COUNTIFS($P$6:P363,P363))</f>
        <v/>
      </c>
    </row>
    <row r="364">
      <c r="A364" s="5" t="n"/>
      <c r="B364" s="5" t="n"/>
      <c r="C364" s="17" t="n"/>
      <c r="D364" s="13" t="n"/>
      <c r="E364" s="18">
        <f>IF(A364&amp;""="","",COUNTIFS('الاشتراكات'!$B$6:$B$1005,A364&amp;""))</f>
        <v/>
      </c>
      <c r="F364" s="19">
        <f>IF(A364&amp;""="","",IFERROR(SUMIFS('الاشتراكات'!$I$6:$I$1005,'الاشتراكات'!$B$6:$B$1005,A364&amp;"",'الاشتراكات'!$J$6:$J$1005,1)/COUNTIFS('الاشتراكات'!$B$6:$B$1005,A364&amp;"",'الاشتراكات'!$J$6:$J$1005,1),""))</f>
        <v/>
      </c>
      <c r="G364" s="18">
        <f>IF(F364="","",F364-'الإعدادات'!$B$4)</f>
        <v/>
      </c>
      <c r="H364" s="6">
        <f>IF(A364&amp;""="","",IF(F364="","بدون اشتراك",IF(G364&lt;0,"منتهي",IF(G364&lt;='الإعدادات'!$B$5,"ينتهي قريبًا","ساري"))))</f>
        <v/>
      </c>
      <c r="I364" s="20">
        <f>IF(A364&amp;""="","",SUMIFS('الاشتراكات'!$G$6:$G$1005,'الاشتراكات'!$B$6:$B$1005,A364&amp;""))</f>
        <v/>
      </c>
      <c r="J364" s="20">
        <f>IF(A364&amp;""="","",SUMIFS('الدفعات'!$C$6:$C$2005,'الدفعات'!$B$6:$B$2005,A364&amp;""))</f>
        <v/>
      </c>
      <c r="K364" s="20">
        <f>IF(A364&amp;""="","",ROUND(I364-J364,2))</f>
        <v/>
      </c>
      <c r="L364" s="18">
        <f>IF(A364&amp;""="","",COUNTIFS('الحضور'!$B$6:$B$2005,A364&amp;"",'الحضور'!$A$6:$A$2005,"&gt;="&amp;('الإعدادات'!$B$4-29),'الحضور'!$A$6:$A$2005,"&lt;="&amp;'الإعدادات'!$B$4))</f>
        <v/>
      </c>
      <c r="M364" s="19">
        <f>IF(A364&amp;""="","",IFERROR(SUMIFS('الحضور'!$A$6:$A$2005,'الحضور'!$B$6:$B$2005,A364&amp;"",'الحضور'!$D$6:$D$2005,1)/COUNTIFS('الحضور'!$B$6:$B$2005,A364&amp;"",'الحضور'!$D$6:$D$2005,1),""))</f>
        <v/>
      </c>
      <c r="N364" s="18">
        <f>IF(M364="","",'الإعدادات'!$B$4-M364)</f>
        <v/>
      </c>
      <c r="O364" s="6">
        <f>IF(OR(H364="ساري",H364="ينتهي قريبًا"),IF(M364="","لم يحضر",IF(N364&gt;='الإعدادات'!$B$6,"منقطع","نشط")),"")</f>
        <v/>
      </c>
      <c r="P364" s="21">
        <f>IF(OR(H364="منتهي",H364="ينتهي قريبًا"),G364,"")</f>
        <v/>
      </c>
      <c r="Q364" s="18">
        <f>IF(P364="","",COUNTIFS($P$6:$P$505,"&lt;"&amp;P364)+COUNTIFS($P$6:P364,P364))</f>
        <v/>
      </c>
    </row>
    <row r="365">
      <c r="A365" s="5" t="n"/>
      <c r="B365" s="5" t="n"/>
      <c r="C365" s="17" t="n"/>
      <c r="D365" s="13" t="n"/>
      <c r="E365" s="18">
        <f>IF(A365&amp;""="","",COUNTIFS('الاشتراكات'!$B$6:$B$1005,A365&amp;""))</f>
        <v/>
      </c>
      <c r="F365" s="19">
        <f>IF(A365&amp;""="","",IFERROR(SUMIFS('الاشتراكات'!$I$6:$I$1005,'الاشتراكات'!$B$6:$B$1005,A365&amp;"",'الاشتراكات'!$J$6:$J$1005,1)/COUNTIFS('الاشتراكات'!$B$6:$B$1005,A365&amp;"",'الاشتراكات'!$J$6:$J$1005,1),""))</f>
        <v/>
      </c>
      <c r="G365" s="18">
        <f>IF(F365="","",F365-'الإعدادات'!$B$4)</f>
        <v/>
      </c>
      <c r="H365" s="6">
        <f>IF(A365&amp;""="","",IF(F365="","بدون اشتراك",IF(G365&lt;0,"منتهي",IF(G365&lt;='الإعدادات'!$B$5,"ينتهي قريبًا","ساري"))))</f>
        <v/>
      </c>
      <c r="I365" s="20">
        <f>IF(A365&amp;""="","",SUMIFS('الاشتراكات'!$G$6:$G$1005,'الاشتراكات'!$B$6:$B$1005,A365&amp;""))</f>
        <v/>
      </c>
      <c r="J365" s="20">
        <f>IF(A365&amp;""="","",SUMIFS('الدفعات'!$C$6:$C$2005,'الدفعات'!$B$6:$B$2005,A365&amp;""))</f>
        <v/>
      </c>
      <c r="K365" s="20">
        <f>IF(A365&amp;""="","",ROUND(I365-J365,2))</f>
        <v/>
      </c>
      <c r="L365" s="18">
        <f>IF(A365&amp;""="","",COUNTIFS('الحضور'!$B$6:$B$2005,A365&amp;"",'الحضور'!$A$6:$A$2005,"&gt;="&amp;('الإعدادات'!$B$4-29),'الحضور'!$A$6:$A$2005,"&lt;="&amp;'الإعدادات'!$B$4))</f>
        <v/>
      </c>
      <c r="M365" s="19">
        <f>IF(A365&amp;""="","",IFERROR(SUMIFS('الحضور'!$A$6:$A$2005,'الحضور'!$B$6:$B$2005,A365&amp;"",'الحضور'!$D$6:$D$2005,1)/COUNTIFS('الحضور'!$B$6:$B$2005,A365&amp;"",'الحضور'!$D$6:$D$2005,1),""))</f>
        <v/>
      </c>
      <c r="N365" s="18">
        <f>IF(M365="","",'الإعدادات'!$B$4-M365)</f>
        <v/>
      </c>
      <c r="O365" s="6">
        <f>IF(OR(H365="ساري",H365="ينتهي قريبًا"),IF(M365="","لم يحضر",IF(N365&gt;='الإعدادات'!$B$6,"منقطع","نشط")),"")</f>
        <v/>
      </c>
      <c r="P365" s="21">
        <f>IF(OR(H365="منتهي",H365="ينتهي قريبًا"),G365,"")</f>
        <v/>
      </c>
      <c r="Q365" s="18">
        <f>IF(P365="","",COUNTIFS($P$6:$P$505,"&lt;"&amp;P365)+COUNTIFS($P$6:P365,P365))</f>
        <v/>
      </c>
    </row>
    <row r="366">
      <c r="A366" s="5" t="n"/>
      <c r="B366" s="5" t="n"/>
      <c r="C366" s="17" t="n"/>
      <c r="D366" s="13" t="n"/>
      <c r="E366" s="18">
        <f>IF(A366&amp;""="","",COUNTIFS('الاشتراكات'!$B$6:$B$1005,A366&amp;""))</f>
        <v/>
      </c>
      <c r="F366" s="19">
        <f>IF(A366&amp;""="","",IFERROR(SUMIFS('الاشتراكات'!$I$6:$I$1005,'الاشتراكات'!$B$6:$B$1005,A366&amp;"",'الاشتراكات'!$J$6:$J$1005,1)/COUNTIFS('الاشتراكات'!$B$6:$B$1005,A366&amp;"",'الاشتراكات'!$J$6:$J$1005,1),""))</f>
        <v/>
      </c>
      <c r="G366" s="18">
        <f>IF(F366="","",F366-'الإعدادات'!$B$4)</f>
        <v/>
      </c>
      <c r="H366" s="6">
        <f>IF(A366&amp;""="","",IF(F366="","بدون اشتراك",IF(G366&lt;0,"منتهي",IF(G366&lt;='الإعدادات'!$B$5,"ينتهي قريبًا","ساري"))))</f>
        <v/>
      </c>
      <c r="I366" s="20">
        <f>IF(A366&amp;""="","",SUMIFS('الاشتراكات'!$G$6:$G$1005,'الاشتراكات'!$B$6:$B$1005,A366&amp;""))</f>
        <v/>
      </c>
      <c r="J366" s="20">
        <f>IF(A366&amp;""="","",SUMIFS('الدفعات'!$C$6:$C$2005,'الدفعات'!$B$6:$B$2005,A366&amp;""))</f>
        <v/>
      </c>
      <c r="K366" s="20">
        <f>IF(A366&amp;""="","",ROUND(I366-J366,2))</f>
        <v/>
      </c>
      <c r="L366" s="18">
        <f>IF(A366&amp;""="","",COUNTIFS('الحضور'!$B$6:$B$2005,A366&amp;"",'الحضور'!$A$6:$A$2005,"&gt;="&amp;('الإعدادات'!$B$4-29),'الحضور'!$A$6:$A$2005,"&lt;="&amp;'الإعدادات'!$B$4))</f>
        <v/>
      </c>
      <c r="M366" s="19">
        <f>IF(A366&amp;""="","",IFERROR(SUMIFS('الحضور'!$A$6:$A$2005,'الحضور'!$B$6:$B$2005,A366&amp;"",'الحضور'!$D$6:$D$2005,1)/COUNTIFS('الحضور'!$B$6:$B$2005,A366&amp;"",'الحضور'!$D$6:$D$2005,1),""))</f>
        <v/>
      </c>
      <c r="N366" s="18">
        <f>IF(M366="","",'الإعدادات'!$B$4-M366)</f>
        <v/>
      </c>
      <c r="O366" s="6">
        <f>IF(OR(H366="ساري",H366="ينتهي قريبًا"),IF(M366="","لم يحضر",IF(N366&gt;='الإعدادات'!$B$6,"منقطع","نشط")),"")</f>
        <v/>
      </c>
      <c r="P366" s="21">
        <f>IF(OR(H366="منتهي",H366="ينتهي قريبًا"),G366,"")</f>
        <v/>
      </c>
      <c r="Q366" s="18">
        <f>IF(P366="","",COUNTIFS($P$6:$P$505,"&lt;"&amp;P366)+COUNTIFS($P$6:P366,P366))</f>
        <v/>
      </c>
    </row>
    <row r="367">
      <c r="A367" s="5" t="n"/>
      <c r="B367" s="5" t="n"/>
      <c r="C367" s="17" t="n"/>
      <c r="D367" s="13" t="n"/>
      <c r="E367" s="18">
        <f>IF(A367&amp;""="","",COUNTIFS('الاشتراكات'!$B$6:$B$1005,A367&amp;""))</f>
        <v/>
      </c>
      <c r="F367" s="19">
        <f>IF(A367&amp;""="","",IFERROR(SUMIFS('الاشتراكات'!$I$6:$I$1005,'الاشتراكات'!$B$6:$B$1005,A367&amp;"",'الاشتراكات'!$J$6:$J$1005,1)/COUNTIFS('الاشتراكات'!$B$6:$B$1005,A367&amp;"",'الاشتراكات'!$J$6:$J$1005,1),""))</f>
        <v/>
      </c>
      <c r="G367" s="18">
        <f>IF(F367="","",F367-'الإعدادات'!$B$4)</f>
        <v/>
      </c>
      <c r="H367" s="6">
        <f>IF(A367&amp;""="","",IF(F367="","بدون اشتراك",IF(G367&lt;0,"منتهي",IF(G367&lt;='الإعدادات'!$B$5,"ينتهي قريبًا","ساري"))))</f>
        <v/>
      </c>
      <c r="I367" s="20">
        <f>IF(A367&amp;""="","",SUMIFS('الاشتراكات'!$G$6:$G$1005,'الاشتراكات'!$B$6:$B$1005,A367&amp;""))</f>
        <v/>
      </c>
      <c r="J367" s="20">
        <f>IF(A367&amp;""="","",SUMIFS('الدفعات'!$C$6:$C$2005,'الدفعات'!$B$6:$B$2005,A367&amp;""))</f>
        <v/>
      </c>
      <c r="K367" s="20">
        <f>IF(A367&amp;""="","",ROUND(I367-J367,2))</f>
        <v/>
      </c>
      <c r="L367" s="18">
        <f>IF(A367&amp;""="","",COUNTIFS('الحضور'!$B$6:$B$2005,A367&amp;"",'الحضور'!$A$6:$A$2005,"&gt;="&amp;('الإعدادات'!$B$4-29),'الحضور'!$A$6:$A$2005,"&lt;="&amp;'الإعدادات'!$B$4))</f>
        <v/>
      </c>
      <c r="M367" s="19">
        <f>IF(A367&amp;""="","",IFERROR(SUMIFS('الحضور'!$A$6:$A$2005,'الحضور'!$B$6:$B$2005,A367&amp;"",'الحضور'!$D$6:$D$2005,1)/COUNTIFS('الحضور'!$B$6:$B$2005,A367&amp;"",'الحضور'!$D$6:$D$2005,1),""))</f>
        <v/>
      </c>
      <c r="N367" s="18">
        <f>IF(M367="","",'الإعدادات'!$B$4-M367)</f>
        <v/>
      </c>
      <c r="O367" s="6">
        <f>IF(OR(H367="ساري",H367="ينتهي قريبًا"),IF(M367="","لم يحضر",IF(N367&gt;='الإعدادات'!$B$6,"منقطع","نشط")),"")</f>
        <v/>
      </c>
      <c r="P367" s="21">
        <f>IF(OR(H367="منتهي",H367="ينتهي قريبًا"),G367,"")</f>
        <v/>
      </c>
      <c r="Q367" s="18">
        <f>IF(P367="","",COUNTIFS($P$6:$P$505,"&lt;"&amp;P367)+COUNTIFS($P$6:P367,P367))</f>
        <v/>
      </c>
    </row>
    <row r="368">
      <c r="A368" s="5" t="n"/>
      <c r="B368" s="5" t="n"/>
      <c r="C368" s="17" t="n"/>
      <c r="D368" s="13" t="n"/>
      <c r="E368" s="18">
        <f>IF(A368&amp;""="","",COUNTIFS('الاشتراكات'!$B$6:$B$1005,A368&amp;""))</f>
        <v/>
      </c>
      <c r="F368" s="19">
        <f>IF(A368&amp;""="","",IFERROR(SUMIFS('الاشتراكات'!$I$6:$I$1005,'الاشتراكات'!$B$6:$B$1005,A368&amp;"",'الاشتراكات'!$J$6:$J$1005,1)/COUNTIFS('الاشتراكات'!$B$6:$B$1005,A368&amp;"",'الاشتراكات'!$J$6:$J$1005,1),""))</f>
        <v/>
      </c>
      <c r="G368" s="18">
        <f>IF(F368="","",F368-'الإعدادات'!$B$4)</f>
        <v/>
      </c>
      <c r="H368" s="6">
        <f>IF(A368&amp;""="","",IF(F368="","بدون اشتراك",IF(G368&lt;0,"منتهي",IF(G368&lt;='الإعدادات'!$B$5,"ينتهي قريبًا","ساري"))))</f>
        <v/>
      </c>
      <c r="I368" s="20">
        <f>IF(A368&amp;""="","",SUMIFS('الاشتراكات'!$G$6:$G$1005,'الاشتراكات'!$B$6:$B$1005,A368&amp;""))</f>
        <v/>
      </c>
      <c r="J368" s="20">
        <f>IF(A368&amp;""="","",SUMIFS('الدفعات'!$C$6:$C$2005,'الدفعات'!$B$6:$B$2005,A368&amp;""))</f>
        <v/>
      </c>
      <c r="K368" s="20">
        <f>IF(A368&amp;""="","",ROUND(I368-J368,2))</f>
        <v/>
      </c>
      <c r="L368" s="18">
        <f>IF(A368&amp;""="","",COUNTIFS('الحضور'!$B$6:$B$2005,A368&amp;"",'الحضور'!$A$6:$A$2005,"&gt;="&amp;('الإعدادات'!$B$4-29),'الحضور'!$A$6:$A$2005,"&lt;="&amp;'الإعدادات'!$B$4))</f>
        <v/>
      </c>
      <c r="M368" s="19">
        <f>IF(A368&amp;""="","",IFERROR(SUMIFS('الحضور'!$A$6:$A$2005,'الحضور'!$B$6:$B$2005,A368&amp;"",'الحضور'!$D$6:$D$2005,1)/COUNTIFS('الحضور'!$B$6:$B$2005,A368&amp;"",'الحضور'!$D$6:$D$2005,1),""))</f>
        <v/>
      </c>
      <c r="N368" s="18">
        <f>IF(M368="","",'الإعدادات'!$B$4-M368)</f>
        <v/>
      </c>
      <c r="O368" s="6">
        <f>IF(OR(H368="ساري",H368="ينتهي قريبًا"),IF(M368="","لم يحضر",IF(N368&gt;='الإعدادات'!$B$6,"منقطع","نشط")),"")</f>
        <v/>
      </c>
      <c r="P368" s="21">
        <f>IF(OR(H368="منتهي",H368="ينتهي قريبًا"),G368,"")</f>
        <v/>
      </c>
      <c r="Q368" s="18">
        <f>IF(P368="","",COUNTIFS($P$6:$P$505,"&lt;"&amp;P368)+COUNTIFS($P$6:P368,P368))</f>
        <v/>
      </c>
    </row>
    <row r="369">
      <c r="A369" s="5" t="n"/>
      <c r="B369" s="5" t="n"/>
      <c r="C369" s="17" t="n"/>
      <c r="D369" s="13" t="n"/>
      <c r="E369" s="18">
        <f>IF(A369&amp;""="","",COUNTIFS('الاشتراكات'!$B$6:$B$1005,A369&amp;""))</f>
        <v/>
      </c>
      <c r="F369" s="19">
        <f>IF(A369&amp;""="","",IFERROR(SUMIFS('الاشتراكات'!$I$6:$I$1005,'الاشتراكات'!$B$6:$B$1005,A369&amp;"",'الاشتراكات'!$J$6:$J$1005,1)/COUNTIFS('الاشتراكات'!$B$6:$B$1005,A369&amp;"",'الاشتراكات'!$J$6:$J$1005,1),""))</f>
        <v/>
      </c>
      <c r="G369" s="18">
        <f>IF(F369="","",F369-'الإعدادات'!$B$4)</f>
        <v/>
      </c>
      <c r="H369" s="6">
        <f>IF(A369&amp;""="","",IF(F369="","بدون اشتراك",IF(G369&lt;0,"منتهي",IF(G369&lt;='الإعدادات'!$B$5,"ينتهي قريبًا","ساري"))))</f>
        <v/>
      </c>
      <c r="I369" s="20">
        <f>IF(A369&amp;""="","",SUMIFS('الاشتراكات'!$G$6:$G$1005,'الاشتراكات'!$B$6:$B$1005,A369&amp;""))</f>
        <v/>
      </c>
      <c r="J369" s="20">
        <f>IF(A369&amp;""="","",SUMIFS('الدفعات'!$C$6:$C$2005,'الدفعات'!$B$6:$B$2005,A369&amp;""))</f>
        <v/>
      </c>
      <c r="K369" s="20">
        <f>IF(A369&amp;""="","",ROUND(I369-J369,2))</f>
        <v/>
      </c>
      <c r="L369" s="18">
        <f>IF(A369&amp;""="","",COUNTIFS('الحضور'!$B$6:$B$2005,A369&amp;"",'الحضور'!$A$6:$A$2005,"&gt;="&amp;('الإعدادات'!$B$4-29),'الحضور'!$A$6:$A$2005,"&lt;="&amp;'الإعدادات'!$B$4))</f>
        <v/>
      </c>
      <c r="M369" s="19">
        <f>IF(A369&amp;""="","",IFERROR(SUMIFS('الحضور'!$A$6:$A$2005,'الحضور'!$B$6:$B$2005,A369&amp;"",'الحضور'!$D$6:$D$2005,1)/COUNTIFS('الحضور'!$B$6:$B$2005,A369&amp;"",'الحضور'!$D$6:$D$2005,1),""))</f>
        <v/>
      </c>
      <c r="N369" s="18">
        <f>IF(M369="","",'الإعدادات'!$B$4-M369)</f>
        <v/>
      </c>
      <c r="O369" s="6">
        <f>IF(OR(H369="ساري",H369="ينتهي قريبًا"),IF(M369="","لم يحضر",IF(N369&gt;='الإعدادات'!$B$6,"منقطع","نشط")),"")</f>
        <v/>
      </c>
      <c r="P369" s="21">
        <f>IF(OR(H369="منتهي",H369="ينتهي قريبًا"),G369,"")</f>
        <v/>
      </c>
      <c r="Q369" s="18">
        <f>IF(P369="","",COUNTIFS($P$6:$P$505,"&lt;"&amp;P369)+COUNTIFS($P$6:P369,P369))</f>
        <v/>
      </c>
    </row>
    <row r="370">
      <c r="A370" s="5" t="n"/>
      <c r="B370" s="5" t="n"/>
      <c r="C370" s="17" t="n"/>
      <c r="D370" s="13" t="n"/>
      <c r="E370" s="18">
        <f>IF(A370&amp;""="","",COUNTIFS('الاشتراكات'!$B$6:$B$1005,A370&amp;""))</f>
        <v/>
      </c>
      <c r="F370" s="19">
        <f>IF(A370&amp;""="","",IFERROR(SUMIFS('الاشتراكات'!$I$6:$I$1005,'الاشتراكات'!$B$6:$B$1005,A370&amp;"",'الاشتراكات'!$J$6:$J$1005,1)/COUNTIFS('الاشتراكات'!$B$6:$B$1005,A370&amp;"",'الاشتراكات'!$J$6:$J$1005,1),""))</f>
        <v/>
      </c>
      <c r="G370" s="18">
        <f>IF(F370="","",F370-'الإعدادات'!$B$4)</f>
        <v/>
      </c>
      <c r="H370" s="6">
        <f>IF(A370&amp;""="","",IF(F370="","بدون اشتراك",IF(G370&lt;0,"منتهي",IF(G370&lt;='الإعدادات'!$B$5,"ينتهي قريبًا","ساري"))))</f>
        <v/>
      </c>
      <c r="I370" s="20">
        <f>IF(A370&amp;""="","",SUMIFS('الاشتراكات'!$G$6:$G$1005,'الاشتراكات'!$B$6:$B$1005,A370&amp;""))</f>
        <v/>
      </c>
      <c r="J370" s="20">
        <f>IF(A370&amp;""="","",SUMIFS('الدفعات'!$C$6:$C$2005,'الدفعات'!$B$6:$B$2005,A370&amp;""))</f>
        <v/>
      </c>
      <c r="K370" s="20">
        <f>IF(A370&amp;""="","",ROUND(I370-J370,2))</f>
        <v/>
      </c>
      <c r="L370" s="18">
        <f>IF(A370&amp;""="","",COUNTIFS('الحضور'!$B$6:$B$2005,A370&amp;"",'الحضور'!$A$6:$A$2005,"&gt;="&amp;('الإعدادات'!$B$4-29),'الحضور'!$A$6:$A$2005,"&lt;="&amp;'الإعدادات'!$B$4))</f>
        <v/>
      </c>
      <c r="M370" s="19">
        <f>IF(A370&amp;""="","",IFERROR(SUMIFS('الحضور'!$A$6:$A$2005,'الحضور'!$B$6:$B$2005,A370&amp;"",'الحضور'!$D$6:$D$2005,1)/COUNTIFS('الحضور'!$B$6:$B$2005,A370&amp;"",'الحضور'!$D$6:$D$2005,1),""))</f>
        <v/>
      </c>
      <c r="N370" s="18">
        <f>IF(M370="","",'الإعدادات'!$B$4-M370)</f>
        <v/>
      </c>
      <c r="O370" s="6">
        <f>IF(OR(H370="ساري",H370="ينتهي قريبًا"),IF(M370="","لم يحضر",IF(N370&gt;='الإعدادات'!$B$6,"منقطع","نشط")),"")</f>
        <v/>
      </c>
      <c r="P370" s="21">
        <f>IF(OR(H370="منتهي",H370="ينتهي قريبًا"),G370,"")</f>
        <v/>
      </c>
      <c r="Q370" s="18">
        <f>IF(P370="","",COUNTIFS($P$6:$P$505,"&lt;"&amp;P370)+COUNTIFS($P$6:P370,P370))</f>
        <v/>
      </c>
    </row>
    <row r="371">
      <c r="A371" s="5" t="n"/>
      <c r="B371" s="5" t="n"/>
      <c r="C371" s="17" t="n"/>
      <c r="D371" s="13" t="n"/>
      <c r="E371" s="18">
        <f>IF(A371&amp;""="","",COUNTIFS('الاشتراكات'!$B$6:$B$1005,A371&amp;""))</f>
        <v/>
      </c>
      <c r="F371" s="19">
        <f>IF(A371&amp;""="","",IFERROR(SUMIFS('الاشتراكات'!$I$6:$I$1005,'الاشتراكات'!$B$6:$B$1005,A371&amp;"",'الاشتراكات'!$J$6:$J$1005,1)/COUNTIFS('الاشتراكات'!$B$6:$B$1005,A371&amp;"",'الاشتراكات'!$J$6:$J$1005,1),""))</f>
        <v/>
      </c>
      <c r="G371" s="18">
        <f>IF(F371="","",F371-'الإعدادات'!$B$4)</f>
        <v/>
      </c>
      <c r="H371" s="6">
        <f>IF(A371&amp;""="","",IF(F371="","بدون اشتراك",IF(G371&lt;0,"منتهي",IF(G371&lt;='الإعدادات'!$B$5,"ينتهي قريبًا","ساري"))))</f>
        <v/>
      </c>
      <c r="I371" s="20">
        <f>IF(A371&amp;""="","",SUMIFS('الاشتراكات'!$G$6:$G$1005,'الاشتراكات'!$B$6:$B$1005,A371&amp;""))</f>
        <v/>
      </c>
      <c r="J371" s="20">
        <f>IF(A371&amp;""="","",SUMIFS('الدفعات'!$C$6:$C$2005,'الدفعات'!$B$6:$B$2005,A371&amp;""))</f>
        <v/>
      </c>
      <c r="K371" s="20">
        <f>IF(A371&amp;""="","",ROUND(I371-J371,2))</f>
        <v/>
      </c>
      <c r="L371" s="18">
        <f>IF(A371&amp;""="","",COUNTIFS('الحضور'!$B$6:$B$2005,A371&amp;"",'الحضور'!$A$6:$A$2005,"&gt;="&amp;('الإعدادات'!$B$4-29),'الحضور'!$A$6:$A$2005,"&lt;="&amp;'الإعدادات'!$B$4))</f>
        <v/>
      </c>
      <c r="M371" s="19">
        <f>IF(A371&amp;""="","",IFERROR(SUMIFS('الحضور'!$A$6:$A$2005,'الحضور'!$B$6:$B$2005,A371&amp;"",'الحضور'!$D$6:$D$2005,1)/COUNTIFS('الحضور'!$B$6:$B$2005,A371&amp;"",'الحضور'!$D$6:$D$2005,1),""))</f>
        <v/>
      </c>
      <c r="N371" s="18">
        <f>IF(M371="","",'الإعدادات'!$B$4-M371)</f>
        <v/>
      </c>
      <c r="O371" s="6">
        <f>IF(OR(H371="ساري",H371="ينتهي قريبًا"),IF(M371="","لم يحضر",IF(N371&gt;='الإعدادات'!$B$6,"منقطع","نشط")),"")</f>
        <v/>
      </c>
      <c r="P371" s="21">
        <f>IF(OR(H371="منتهي",H371="ينتهي قريبًا"),G371,"")</f>
        <v/>
      </c>
      <c r="Q371" s="18">
        <f>IF(P371="","",COUNTIFS($P$6:$P$505,"&lt;"&amp;P371)+COUNTIFS($P$6:P371,P371))</f>
        <v/>
      </c>
    </row>
    <row r="372">
      <c r="A372" s="5" t="n"/>
      <c r="B372" s="5" t="n"/>
      <c r="C372" s="17" t="n"/>
      <c r="D372" s="13" t="n"/>
      <c r="E372" s="18">
        <f>IF(A372&amp;""="","",COUNTIFS('الاشتراكات'!$B$6:$B$1005,A372&amp;""))</f>
        <v/>
      </c>
      <c r="F372" s="19">
        <f>IF(A372&amp;""="","",IFERROR(SUMIFS('الاشتراكات'!$I$6:$I$1005,'الاشتراكات'!$B$6:$B$1005,A372&amp;"",'الاشتراكات'!$J$6:$J$1005,1)/COUNTIFS('الاشتراكات'!$B$6:$B$1005,A372&amp;"",'الاشتراكات'!$J$6:$J$1005,1),""))</f>
        <v/>
      </c>
      <c r="G372" s="18">
        <f>IF(F372="","",F372-'الإعدادات'!$B$4)</f>
        <v/>
      </c>
      <c r="H372" s="6">
        <f>IF(A372&amp;""="","",IF(F372="","بدون اشتراك",IF(G372&lt;0,"منتهي",IF(G372&lt;='الإعدادات'!$B$5,"ينتهي قريبًا","ساري"))))</f>
        <v/>
      </c>
      <c r="I372" s="20">
        <f>IF(A372&amp;""="","",SUMIFS('الاشتراكات'!$G$6:$G$1005,'الاشتراكات'!$B$6:$B$1005,A372&amp;""))</f>
        <v/>
      </c>
      <c r="J372" s="20">
        <f>IF(A372&amp;""="","",SUMIFS('الدفعات'!$C$6:$C$2005,'الدفعات'!$B$6:$B$2005,A372&amp;""))</f>
        <v/>
      </c>
      <c r="K372" s="20">
        <f>IF(A372&amp;""="","",ROUND(I372-J372,2))</f>
        <v/>
      </c>
      <c r="L372" s="18">
        <f>IF(A372&amp;""="","",COUNTIFS('الحضور'!$B$6:$B$2005,A372&amp;"",'الحضور'!$A$6:$A$2005,"&gt;="&amp;('الإعدادات'!$B$4-29),'الحضور'!$A$6:$A$2005,"&lt;="&amp;'الإعدادات'!$B$4))</f>
        <v/>
      </c>
      <c r="M372" s="19">
        <f>IF(A372&amp;""="","",IFERROR(SUMIFS('الحضور'!$A$6:$A$2005,'الحضور'!$B$6:$B$2005,A372&amp;"",'الحضور'!$D$6:$D$2005,1)/COUNTIFS('الحضور'!$B$6:$B$2005,A372&amp;"",'الحضور'!$D$6:$D$2005,1),""))</f>
        <v/>
      </c>
      <c r="N372" s="18">
        <f>IF(M372="","",'الإعدادات'!$B$4-M372)</f>
        <v/>
      </c>
      <c r="O372" s="6">
        <f>IF(OR(H372="ساري",H372="ينتهي قريبًا"),IF(M372="","لم يحضر",IF(N372&gt;='الإعدادات'!$B$6,"منقطع","نشط")),"")</f>
        <v/>
      </c>
      <c r="P372" s="21">
        <f>IF(OR(H372="منتهي",H372="ينتهي قريبًا"),G372,"")</f>
        <v/>
      </c>
      <c r="Q372" s="18">
        <f>IF(P372="","",COUNTIFS($P$6:$P$505,"&lt;"&amp;P372)+COUNTIFS($P$6:P372,P372))</f>
        <v/>
      </c>
    </row>
    <row r="373">
      <c r="A373" s="5" t="n"/>
      <c r="B373" s="5" t="n"/>
      <c r="C373" s="17" t="n"/>
      <c r="D373" s="13" t="n"/>
      <c r="E373" s="18">
        <f>IF(A373&amp;""="","",COUNTIFS('الاشتراكات'!$B$6:$B$1005,A373&amp;""))</f>
        <v/>
      </c>
      <c r="F373" s="19">
        <f>IF(A373&amp;""="","",IFERROR(SUMIFS('الاشتراكات'!$I$6:$I$1005,'الاشتراكات'!$B$6:$B$1005,A373&amp;"",'الاشتراكات'!$J$6:$J$1005,1)/COUNTIFS('الاشتراكات'!$B$6:$B$1005,A373&amp;"",'الاشتراكات'!$J$6:$J$1005,1),""))</f>
        <v/>
      </c>
      <c r="G373" s="18">
        <f>IF(F373="","",F373-'الإعدادات'!$B$4)</f>
        <v/>
      </c>
      <c r="H373" s="6">
        <f>IF(A373&amp;""="","",IF(F373="","بدون اشتراك",IF(G373&lt;0,"منتهي",IF(G373&lt;='الإعدادات'!$B$5,"ينتهي قريبًا","ساري"))))</f>
        <v/>
      </c>
      <c r="I373" s="20">
        <f>IF(A373&amp;""="","",SUMIFS('الاشتراكات'!$G$6:$G$1005,'الاشتراكات'!$B$6:$B$1005,A373&amp;""))</f>
        <v/>
      </c>
      <c r="J373" s="20">
        <f>IF(A373&amp;""="","",SUMIFS('الدفعات'!$C$6:$C$2005,'الدفعات'!$B$6:$B$2005,A373&amp;""))</f>
        <v/>
      </c>
      <c r="K373" s="20">
        <f>IF(A373&amp;""="","",ROUND(I373-J373,2))</f>
        <v/>
      </c>
      <c r="L373" s="18">
        <f>IF(A373&amp;""="","",COUNTIFS('الحضور'!$B$6:$B$2005,A373&amp;"",'الحضور'!$A$6:$A$2005,"&gt;="&amp;('الإعدادات'!$B$4-29),'الحضور'!$A$6:$A$2005,"&lt;="&amp;'الإعدادات'!$B$4))</f>
        <v/>
      </c>
      <c r="M373" s="19">
        <f>IF(A373&amp;""="","",IFERROR(SUMIFS('الحضور'!$A$6:$A$2005,'الحضور'!$B$6:$B$2005,A373&amp;"",'الحضور'!$D$6:$D$2005,1)/COUNTIFS('الحضور'!$B$6:$B$2005,A373&amp;"",'الحضور'!$D$6:$D$2005,1),""))</f>
        <v/>
      </c>
      <c r="N373" s="18">
        <f>IF(M373="","",'الإعدادات'!$B$4-M373)</f>
        <v/>
      </c>
      <c r="O373" s="6">
        <f>IF(OR(H373="ساري",H373="ينتهي قريبًا"),IF(M373="","لم يحضر",IF(N373&gt;='الإعدادات'!$B$6,"منقطع","نشط")),"")</f>
        <v/>
      </c>
      <c r="P373" s="21">
        <f>IF(OR(H373="منتهي",H373="ينتهي قريبًا"),G373,"")</f>
        <v/>
      </c>
      <c r="Q373" s="18">
        <f>IF(P373="","",COUNTIFS($P$6:$P$505,"&lt;"&amp;P373)+COUNTIFS($P$6:P373,P373))</f>
        <v/>
      </c>
    </row>
    <row r="374">
      <c r="A374" s="5" t="n"/>
      <c r="B374" s="5" t="n"/>
      <c r="C374" s="17" t="n"/>
      <c r="D374" s="13" t="n"/>
      <c r="E374" s="18">
        <f>IF(A374&amp;""="","",COUNTIFS('الاشتراكات'!$B$6:$B$1005,A374&amp;""))</f>
        <v/>
      </c>
      <c r="F374" s="19">
        <f>IF(A374&amp;""="","",IFERROR(SUMIFS('الاشتراكات'!$I$6:$I$1005,'الاشتراكات'!$B$6:$B$1005,A374&amp;"",'الاشتراكات'!$J$6:$J$1005,1)/COUNTIFS('الاشتراكات'!$B$6:$B$1005,A374&amp;"",'الاشتراكات'!$J$6:$J$1005,1),""))</f>
        <v/>
      </c>
      <c r="G374" s="18">
        <f>IF(F374="","",F374-'الإعدادات'!$B$4)</f>
        <v/>
      </c>
      <c r="H374" s="6">
        <f>IF(A374&amp;""="","",IF(F374="","بدون اشتراك",IF(G374&lt;0,"منتهي",IF(G374&lt;='الإعدادات'!$B$5,"ينتهي قريبًا","ساري"))))</f>
        <v/>
      </c>
      <c r="I374" s="20">
        <f>IF(A374&amp;""="","",SUMIFS('الاشتراكات'!$G$6:$G$1005,'الاشتراكات'!$B$6:$B$1005,A374&amp;""))</f>
        <v/>
      </c>
      <c r="J374" s="20">
        <f>IF(A374&amp;""="","",SUMIFS('الدفعات'!$C$6:$C$2005,'الدفعات'!$B$6:$B$2005,A374&amp;""))</f>
        <v/>
      </c>
      <c r="K374" s="20">
        <f>IF(A374&amp;""="","",ROUND(I374-J374,2))</f>
        <v/>
      </c>
      <c r="L374" s="18">
        <f>IF(A374&amp;""="","",COUNTIFS('الحضور'!$B$6:$B$2005,A374&amp;"",'الحضور'!$A$6:$A$2005,"&gt;="&amp;('الإعدادات'!$B$4-29),'الحضور'!$A$6:$A$2005,"&lt;="&amp;'الإعدادات'!$B$4))</f>
        <v/>
      </c>
      <c r="M374" s="19">
        <f>IF(A374&amp;""="","",IFERROR(SUMIFS('الحضور'!$A$6:$A$2005,'الحضور'!$B$6:$B$2005,A374&amp;"",'الحضور'!$D$6:$D$2005,1)/COUNTIFS('الحضور'!$B$6:$B$2005,A374&amp;"",'الحضور'!$D$6:$D$2005,1),""))</f>
        <v/>
      </c>
      <c r="N374" s="18">
        <f>IF(M374="","",'الإعدادات'!$B$4-M374)</f>
        <v/>
      </c>
      <c r="O374" s="6">
        <f>IF(OR(H374="ساري",H374="ينتهي قريبًا"),IF(M374="","لم يحضر",IF(N374&gt;='الإعدادات'!$B$6,"منقطع","نشط")),"")</f>
        <v/>
      </c>
      <c r="P374" s="21">
        <f>IF(OR(H374="منتهي",H374="ينتهي قريبًا"),G374,"")</f>
        <v/>
      </c>
      <c r="Q374" s="18">
        <f>IF(P374="","",COUNTIFS($P$6:$P$505,"&lt;"&amp;P374)+COUNTIFS($P$6:P374,P374))</f>
        <v/>
      </c>
    </row>
    <row r="375">
      <c r="A375" s="5" t="n"/>
      <c r="B375" s="5" t="n"/>
      <c r="C375" s="17" t="n"/>
      <c r="D375" s="13" t="n"/>
      <c r="E375" s="18">
        <f>IF(A375&amp;""="","",COUNTIFS('الاشتراكات'!$B$6:$B$1005,A375&amp;""))</f>
        <v/>
      </c>
      <c r="F375" s="19">
        <f>IF(A375&amp;""="","",IFERROR(SUMIFS('الاشتراكات'!$I$6:$I$1005,'الاشتراكات'!$B$6:$B$1005,A375&amp;"",'الاشتراكات'!$J$6:$J$1005,1)/COUNTIFS('الاشتراكات'!$B$6:$B$1005,A375&amp;"",'الاشتراكات'!$J$6:$J$1005,1),""))</f>
        <v/>
      </c>
      <c r="G375" s="18">
        <f>IF(F375="","",F375-'الإعدادات'!$B$4)</f>
        <v/>
      </c>
      <c r="H375" s="6">
        <f>IF(A375&amp;""="","",IF(F375="","بدون اشتراك",IF(G375&lt;0,"منتهي",IF(G375&lt;='الإعدادات'!$B$5,"ينتهي قريبًا","ساري"))))</f>
        <v/>
      </c>
      <c r="I375" s="20">
        <f>IF(A375&amp;""="","",SUMIFS('الاشتراكات'!$G$6:$G$1005,'الاشتراكات'!$B$6:$B$1005,A375&amp;""))</f>
        <v/>
      </c>
      <c r="J375" s="20">
        <f>IF(A375&amp;""="","",SUMIFS('الدفعات'!$C$6:$C$2005,'الدفعات'!$B$6:$B$2005,A375&amp;""))</f>
        <v/>
      </c>
      <c r="K375" s="20">
        <f>IF(A375&amp;""="","",ROUND(I375-J375,2))</f>
        <v/>
      </c>
      <c r="L375" s="18">
        <f>IF(A375&amp;""="","",COUNTIFS('الحضور'!$B$6:$B$2005,A375&amp;"",'الحضور'!$A$6:$A$2005,"&gt;="&amp;('الإعدادات'!$B$4-29),'الحضور'!$A$6:$A$2005,"&lt;="&amp;'الإعدادات'!$B$4))</f>
        <v/>
      </c>
      <c r="M375" s="19">
        <f>IF(A375&amp;""="","",IFERROR(SUMIFS('الحضور'!$A$6:$A$2005,'الحضور'!$B$6:$B$2005,A375&amp;"",'الحضور'!$D$6:$D$2005,1)/COUNTIFS('الحضور'!$B$6:$B$2005,A375&amp;"",'الحضور'!$D$6:$D$2005,1),""))</f>
        <v/>
      </c>
      <c r="N375" s="18">
        <f>IF(M375="","",'الإعدادات'!$B$4-M375)</f>
        <v/>
      </c>
      <c r="O375" s="6">
        <f>IF(OR(H375="ساري",H375="ينتهي قريبًا"),IF(M375="","لم يحضر",IF(N375&gt;='الإعدادات'!$B$6,"منقطع","نشط")),"")</f>
        <v/>
      </c>
      <c r="P375" s="21">
        <f>IF(OR(H375="منتهي",H375="ينتهي قريبًا"),G375,"")</f>
        <v/>
      </c>
      <c r="Q375" s="18">
        <f>IF(P375="","",COUNTIFS($P$6:$P$505,"&lt;"&amp;P375)+COUNTIFS($P$6:P375,P375))</f>
        <v/>
      </c>
    </row>
    <row r="376">
      <c r="A376" s="5" t="n"/>
      <c r="B376" s="5" t="n"/>
      <c r="C376" s="17" t="n"/>
      <c r="D376" s="13" t="n"/>
      <c r="E376" s="18">
        <f>IF(A376&amp;""="","",COUNTIFS('الاشتراكات'!$B$6:$B$1005,A376&amp;""))</f>
        <v/>
      </c>
      <c r="F376" s="19">
        <f>IF(A376&amp;""="","",IFERROR(SUMIFS('الاشتراكات'!$I$6:$I$1005,'الاشتراكات'!$B$6:$B$1005,A376&amp;"",'الاشتراكات'!$J$6:$J$1005,1)/COUNTIFS('الاشتراكات'!$B$6:$B$1005,A376&amp;"",'الاشتراكات'!$J$6:$J$1005,1),""))</f>
        <v/>
      </c>
      <c r="G376" s="18">
        <f>IF(F376="","",F376-'الإعدادات'!$B$4)</f>
        <v/>
      </c>
      <c r="H376" s="6">
        <f>IF(A376&amp;""="","",IF(F376="","بدون اشتراك",IF(G376&lt;0,"منتهي",IF(G376&lt;='الإعدادات'!$B$5,"ينتهي قريبًا","ساري"))))</f>
        <v/>
      </c>
      <c r="I376" s="20">
        <f>IF(A376&amp;""="","",SUMIFS('الاشتراكات'!$G$6:$G$1005,'الاشتراكات'!$B$6:$B$1005,A376&amp;""))</f>
        <v/>
      </c>
      <c r="J376" s="20">
        <f>IF(A376&amp;""="","",SUMIFS('الدفعات'!$C$6:$C$2005,'الدفعات'!$B$6:$B$2005,A376&amp;""))</f>
        <v/>
      </c>
      <c r="K376" s="20">
        <f>IF(A376&amp;""="","",ROUND(I376-J376,2))</f>
        <v/>
      </c>
      <c r="L376" s="18">
        <f>IF(A376&amp;""="","",COUNTIFS('الحضور'!$B$6:$B$2005,A376&amp;"",'الحضور'!$A$6:$A$2005,"&gt;="&amp;('الإعدادات'!$B$4-29),'الحضور'!$A$6:$A$2005,"&lt;="&amp;'الإعدادات'!$B$4))</f>
        <v/>
      </c>
      <c r="M376" s="19">
        <f>IF(A376&amp;""="","",IFERROR(SUMIFS('الحضور'!$A$6:$A$2005,'الحضور'!$B$6:$B$2005,A376&amp;"",'الحضور'!$D$6:$D$2005,1)/COUNTIFS('الحضور'!$B$6:$B$2005,A376&amp;"",'الحضور'!$D$6:$D$2005,1),""))</f>
        <v/>
      </c>
      <c r="N376" s="18">
        <f>IF(M376="","",'الإعدادات'!$B$4-M376)</f>
        <v/>
      </c>
      <c r="O376" s="6">
        <f>IF(OR(H376="ساري",H376="ينتهي قريبًا"),IF(M376="","لم يحضر",IF(N376&gt;='الإعدادات'!$B$6,"منقطع","نشط")),"")</f>
        <v/>
      </c>
      <c r="P376" s="21">
        <f>IF(OR(H376="منتهي",H376="ينتهي قريبًا"),G376,"")</f>
        <v/>
      </c>
      <c r="Q376" s="18">
        <f>IF(P376="","",COUNTIFS($P$6:$P$505,"&lt;"&amp;P376)+COUNTIFS($P$6:P376,P376))</f>
        <v/>
      </c>
    </row>
    <row r="377">
      <c r="A377" s="5" t="n"/>
      <c r="B377" s="5" t="n"/>
      <c r="C377" s="17" t="n"/>
      <c r="D377" s="13" t="n"/>
      <c r="E377" s="18">
        <f>IF(A377&amp;""="","",COUNTIFS('الاشتراكات'!$B$6:$B$1005,A377&amp;""))</f>
        <v/>
      </c>
      <c r="F377" s="19">
        <f>IF(A377&amp;""="","",IFERROR(SUMIFS('الاشتراكات'!$I$6:$I$1005,'الاشتراكات'!$B$6:$B$1005,A377&amp;"",'الاشتراكات'!$J$6:$J$1005,1)/COUNTIFS('الاشتراكات'!$B$6:$B$1005,A377&amp;"",'الاشتراكات'!$J$6:$J$1005,1),""))</f>
        <v/>
      </c>
      <c r="G377" s="18">
        <f>IF(F377="","",F377-'الإعدادات'!$B$4)</f>
        <v/>
      </c>
      <c r="H377" s="6">
        <f>IF(A377&amp;""="","",IF(F377="","بدون اشتراك",IF(G377&lt;0,"منتهي",IF(G377&lt;='الإعدادات'!$B$5,"ينتهي قريبًا","ساري"))))</f>
        <v/>
      </c>
      <c r="I377" s="20">
        <f>IF(A377&amp;""="","",SUMIFS('الاشتراكات'!$G$6:$G$1005,'الاشتراكات'!$B$6:$B$1005,A377&amp;""))</f>
        <v/>
      </c>
      <c r="J377" s="20">
        <f>IF(A377&amp;""="","",SUMIFS('الدفعات'!$C$6:$C$2005,'الدفعات'!$B$6:$B$2005,A377&amp;""))</f>
        <v/>
      </c>
      <c r="K377" s="20">
        <f>IF(A377&amp;""="","",ROUND(I377-J377,2))</f>
        <v/>
      </c>
      <c r="L377" s="18">
        <f>IF(A377&amp;""="","",COUNTIFS('الحضور'!$B$6:$B$2005,A377&amp;"",'الحضور'!$A$6:$A$2005,"&gt;="&amp;('الإعدادات'!$B$4-29),'الحضور'!$A$6:$A$2005,"&lt;="&amp;'الإعدادات'!$B$4))</f>
        <v/>
      </c>
      <c r="M377" s="19">
        <f>IF(A377&amp;""="","",IFERROR(SUMIFS('الحضور'!$A$6:$A$2005,'الحضور'!$B$6:$B$2005,A377&amp;"",'الحضور'!$D$6:$D$2005,1)/COUNTIFS('الحضور'!$B$6:$B$2005,A377&amp;"",'الحضور'!$D$6:$D$2005,1),""))</f>
        <v/>
      </c>
      <c r="N377" s="18">
        <f>IF(M377="","",'الإعدادات'!$B$4-M377)</f>
        <v/>
      </c>
      <c r="O377" s="6">
        <f>IF(OR(H377="ساري",H377="ينتهي قريبًا"),IF(M377="","لم يحضر",IF(N377&gt;='الإعدادات'!$B$6,"منقطع","نشط")),"")</f>
        <v/>
      </c>
      <c r="P377" s="21">
        <f>IF(OR(H377="منتهي",H377="ينتهي قريبًا"),G377,"")</f>
        <v/>
      </c>
      <c r="Q377" s="18">
        <f>IF(P377="","",COUNTIFS($P$6:$P$505,"&lt;"&amp;P377)+COUNTIFS($P$6:P377,P377))</f>
        <v/>
      </c>
    </row>
    <row r="378">
      <c r="A378" s="5" t="n"/>
      <c r="B378" s="5" t="n"/>
      <c r="C378" s="17" t="n"/>
      <c r="D378" s="13" t="n"/>
      <c r="E378" s="18">
        <f>IF(A378&amp;""="","",COUNTIFS('الاشتراكات'!$B$6:$B$1005,A378&amp;""))</f>
        <v/>
      </c>
      <c r="F378" s="19">
        <f>IF(A378&amp;""="","",IFERROR(SUMIFS('الاشتراكات'!$I$6:$I$1005,'الاشتراكات'!$B$6:$B$1005,A378&amp;"",'الاشتراكات'!$J$6:$J$1005,1)/COUNTIFS('الاشتراكات'!$B$6:$B$1005,A378&amp;"",'الاشتراكات'!$J$6:$J$1005,1),""))</f>
        <v/>
      </c>
      <c r="G378" s="18">
        <f>IF(F378="","",F378-'الإعدادات'!$B$4)</f>
        <v/>
      </c>
      <c r="H378" s="6">
        <f>IF(A378&amp;""="","",IF(F378="","بدون اشتراك",IF(G378&lt;0,"منتهي",IF(G378&lt;='الإعدادات'!$B$5,"ينتهي قريبًا","ساري"))))</f>
        <v/>
      </c>
      <c r="I378" s="20">
        <f>IF(A378&amp;""="","",SUMIFS('الاشتراكات'!$G$6:$G$1005,'الاشتراكات'!$B$6:$B$1005,A378&amp;""))</f>
        <v/>
      </c>
      <c r="J378" s="20">
        <f>IF(A378&amp;""="","",SUMIFS('الدفعات'!$C$6:$C$2005,'الدفعات'!$B$6:$B$2005,A378&amp;""))</f>
        <v/>
      </c>
      <c r="K378" s="20">
        <f>IF(A378&amp;""="","",ROUND(I378-J378,2))</f>
        <v/>
      </c>
      <c r="L378" s="18">
        <f>IF(A378&amp;""="","",COUNTIFS('الحضور'!$B$6:$B$2005,A378&amp;"",'الحضور'!$A$6:$A$2005,"&gt;="&amp;('الإعدادات'!$B$4-29),'الحضور'!$A$6:$A$2005,"&lt;="&amp;'الإعدادات'!$B$4))</f>
        <v/>
      </c>
      <c r="M378" s="19">
        <f>IF(A378&amp;""="","",IFERROR(SUMIFS('الحضور'!$A$6:$A$2005,'الحضور'!$B$6:$B$2005,A378&amp;"",'الحضور'!$D$6:$D$2005,1)/COUNTIFS('الحضور'!$B$6:$B$2005,A378&amp;"",'الحضور'!$D$6:$D$2005,1),""))</f>
        <v/>
      </c>
      <c r="N378" s="18">
        <f>IF(M378="","",'الإعدادات'!$B$4-M378)</f>
        <v/>
      </c>
      <c r="O378" s="6">
        <f>IF(OR(H378="ساري",H378="ينتهي قريبًا"),IF(M378="","لم يحضر",IF(N378&gt;='الإعدادات'!$B$6,"منقطع","نشط")),"")</f>
        <v/>
      </c>
      <c r="P378" s="21">
        <f>IF(OR(H378="منتهي",H378="ينتهي قريبًا"),G378,"")</f>
        <v/>
      </c>
      <c r="Q378" s="18">
        <f>IF(P378="","",COUNTIFS($P$6:$P$505,"&lt;"&amp;P378)+COUNTIFS($P$6:P378,P378))</f>
        <v/>
      </c>
    </row>
    <row r="379">
      <c r="A379" s="5" t="n"/>
      <c r="B379" s="5" t="n"/>
      <c r="C379" s="17" t="n"/>
      <c r="D379" s="13" t="n"/>
      <c r="E379" s="18">
        <f>IF(A379&amp;""="","",COUNTIFS('الاشتراكات'!$B$6:$B$1005,A379&amp;""))</f>
        <v/>
      </c>
      <c r="F379" s="19">
        <f>IF(A379&amp;""="","",IFERROR(SUMIFS('الاشتراكات'!$I$6:$I$1005,'الاشتراكات'!$B$6:$B$1005,A379&amp;"",'الاشتراكات'!$J$6:$J$1005,1)/COUNTIFS('الاشتراكات'!$B$6:$B$1005,A379&amp;"",'الاشتراكات'!$J$6:$J$1005,1),""))</f>
        <v/>
      </c>
      <c r="G379" s="18">
        <f>IF(F379="","",F379-'الإعدادات'!$B$4)</f>
        <v/>
      </c>
      <c r="H379" s="6">
        <f>IF(A379&amp;""="","",IF(F379="","بدون اشتراك",IF(G379&lt;0,"منتهي",IF(G379&lt;='الإعدادات'!$B$5,"ينتهي قريبًا","ساري"))))</f>
        <v/>
      </c>
      <c r="I379" s="20">
        <f>IF(A379&amp;""="","",SUMIFS('الاشتراكات'!$G$6:$G$1005,'الاشتراكات'!$B$6:$B$1005,A379&amp;""))</f>
        <v/>
      </c>
      <c r="J379" s="20">
        <f>IF(A379&amp;""="","",SUMIFS('الدفعات'!$C$6:$C$2005,'الدفعات'!$B$6:$B$2005,A379&amp;""))</f>
        <v/>
      </c>
      <c r="K379" s="20">
        <f>IF(A379&amp;""="","",ROUND(I379-J379,2))</f>
        <v/>
      </c>
      <c r="L379" s="18">
        <f>IF(A379&amp;""="","",COUNTIFS('الحضور'!$B$6:$B$2005,A379&amp;"",'الحضور'!$A$6:$A$2005,"&gt;="&amp;('الإعدادات'!$B$4-29),'الحضور'!$A$6:$A$2005,"&lt;="&amp;'الإعدادات'!$B$4))</f>
        <v/>
      </c>
      <c r="M379" s="19">
        <f>IF(A379&amp;""="","",IFERROR(SUMIFS('الحضور'!$A$6:$A$2005,'الحضور'!$B$6:$B$2005,A379&amp;"",'الحضور'!$D$6:$D$2005,1)/COUNTIFS('الحضور'!$B$6:$B$2005,A379&amp;"",'الحضور'!$D$6:$D$2005,1),""))</f>
        <v/>
      </c>
      <c r="N379" s="18">
        <f>IF(M379="","",'الإعدادات'!$B$4-M379)</f>
        <v/>
      </c>
      <c r="O379" s="6">
        <f>IF(OR(H379="ساري",H379="ينتهي قريبًا"),IF(M379="","لم يحضر",IF(N379&gt;='الإعدادات'!$B$6,"منقطع","نشط")),"")</f>
        <v/>
      </c>
      <c r="P379" s="21">
        <f>IF(OR(H379="منتهي",H379="ينتهي قريبًا"),G379,"")</f>
        <v/>
      </c>
      <c r="Q379" s="18">
        <f>IF(P379="","",COUNTIFS($P$6:$P$505,"&lt;"&amp;P379)+COUNTIFS($P$6:P379,P379))</f>
        <v/>
      </c>
    </row>
    <row r="380">
      <c r="A380" s="5" t="n"/>
      <c r="B380" s="5" t="n"/>
      <c r="C380" s="17" t="n"/>
      <c r="D380" s="13" t="n"/>
      <c r="E380" s="18">
        <f>IF(A380&amp;""="","",COUNTIFS('الاشتراكات'!$B$6:$B$1005,A380&amp;""))</f>
        <v/>
      </c>
      <c r="F380" s="19">
        <f>IF(A380&amp;""="","",IFERROR(SUMIFS('الاشتراكات'!$I$6:$I$1005,'الاشتراكات'!$B$6:$B$1005,A380&amp;"",'الاشتراكات'!$J$6:$J$1005,1)/COUNTIFS('الاشتراكات'!$B$6:$B$1005,A380&amp;"",'الاشتراكات'!$J$6:$J$1005,1),""))</f>
        <v/>
      </c>
      <c r="G380" s="18">
        <f>IF(F380="","",F380-'الإعدادات'!$B$4)</f>
        <v/>
      </c>
      <c r="H380" s="6">
        <f>IF(A380&amp;""="","",IF(F380="","بدون اشتراك",IF(G380&lt;0,"منتهي",IF(G380&lt;='الإعدادات'!$B$5,"ينتهي قريبًا","ساري"))))</f>
        <v/>
      </c>
      <c r="I380" s="20">
        <f>IF(A380&amp;""="","",SUMIFS('الاشتراكات'!$G$6:$G$1005,'الاشتراكات'!$B$6:$B$1005,A380&amp;""))</f>
        <v/>
      </c>
      <c r="J380" s="20">
        <f>IF(A380&amp;""="","",SUMIFS('الدفعات'!$C$6:$C$2005,'الدفعات'!$B$6:$B$2005,A380&amp;""))</f>
        <v/>
      </c>
      <c r="K380" s="20">
        <f>IF(A380&amp;""="","",ROUND(I380-J380,2))</f>
        <v/>
      </c>
      <c r="L380" s="18">
        <f>IF(A380&amp;""="","",COUNTIFS('الحضور'!$B$6:$B$2005,A380&amp;"",'الحضور'!$A$6:$A$2005,"&gt;="&amp;('الإعدادات'!$B$4-29),'الحضور'!$A$6:$A$2005,"&lt;="&amp;'الإعدادات'!$B$4))</f>
        <v/>
      </c>
      <c r="M380" s="19">
        <f>IF(A380&amp;""="","",IFERROR(SUMIFS('الحضور'!$A$6:$A$2005,'الحضور'!$B$6:$B$2005,A380&amp;"",'الحضور'!$D$6:$D$2005,1)/COUNTIFS('الحضور'!$B$6:$B$2005,A380&amp;"",'الحضور'!$D$6:$D$2005,1),""))</f>
        <v/>
      </c>
      <c r="N380" s="18">
        <f>IF(M380="","",'الإعدادات'!$B$4-M380)</f>
        <v/>
      </c>
      <c r="O380" s="6">
        <f>IF(OR(H380="ساري",H380="ينتهي قريبًا"),IF(M380="","لم يحضر",IF(N380&gt;='الإعدادات'!$B$6,"منقطع","نشط")),"")</f>
        <v/>
      </c>
      <c r="P380" s="21">
        <f>IF(OR(H380="منتهي",H380="ينتهي قريبًا"),G380,"")</f>
        <v/>
      </c>
      <c r="Q380" s="18">
        <f>IF(P380="","",COUNTIFS($P$6:$P$505,"&lt;"&amp;P380)+COUNTIFS($P$6:P380,P380))</f>
        <v/>
      </c>
    </row>
    <row r="381">
      <c r="A381" s="5" t="n"/>
      <c r="B381" s="5" t="n"/>
      <c r="C381" s="17" t="n"/>
      <c r="D381" s="13" t="n"/>
      <c r="E381" s="18">
        <f>IF(A381&amp;""="","",COUNTIFS('الاشتراكات'!$B$6:$B$1005,A381&amp;""))</f>
        <v/>
      </c>
      <c r="F381" s="19">
        <f>IF(A381&amp;""="","",IFERROR(SUMIFS('الاشتراكات'!$I$6:$I$1005,'الاشتراكات'!$B$6:$B$1005,A381&amp;"",'الاشتراكات'!$J$6:$J$1005,1)/COUNTIFS('الاشتراكات'!$B$6:$B$1005,A381&amp;"",'الاشتراكات'!$J$6:$J$1005,1),""))</f>
        <v/>
      </c>
      <c r="G381" s="18">
        <f>IF(F381="","",F381-'الإعدادات'!$B$4)</f>
        <v/>
      </c>
      <c r="H381" s="6">
        <f>IF(A381&amp;""="","",IF(F381="","بدون اشتراك",IF(G381&lt;0,"منتهي",IF(G381&lt;='الإعدادات'!$B$5,"ينتهي قريبًا","ساري"))))</f>
        <v/>
      </c>
      <c r="I381" s="20">
        <f>IF(A381&amp;""="","",SUMIFS('الاشتراكات'!$G$6:$G$1005,'الاشتراكات'!$B$6:$B$1005,A381&amp;""))</f>
        <v/>
      </c>
      <c r="J381" s="20">
        <f>IF(A381&amp;""="","",SUMIFS('الدفعات'!$C$6:$C$2005,'الدفعات'!$B$6:$B$2005,A381&amp;""))</f>
        <v/>
      </c>
      <c r="K381" s="20">
        <f>IF(A381&amp;""="","",ROUND(I381-J381,2))</f>
        <v/>
      </c>
      <c r="L381" s="18">
        <f>IF(A381&amp;""="","",COUNTIFS('الحضور'!$B$6:$B$2005,A381&amp;"",'الحضور'!$A$6:$A$2005,"&gt;="&amp;('الإعدادات'!$B$4-29),'الحضور'!$A$6:$A$2005,"&lt;="&amp;'الإعدادات'!$B$4))</f>
        <v/>
      </c>
      <c r="M381" s="19">
        <f>IF(A381&amp;""="","",IFERROR(SUMIFS('الحضور'!$A$6:$A$2005,'الحضور'!$B$6:$B$2005,A381&amp;"",'الحضور'!$D$6:$D$2005,1)/COUNTIFS('الحضور'!$B$6:$B$2005,A381&amp;"",'الحضور'!$D$6:$D$2005,1),""))</f>
        <v/>
      </c>
      <c r="N381" s="18">
        <f>IF(M381="","",'الإعدادات'!$B$4-M381)</f>
        <v/>
      </c>
      <c r="O381" s="6">
        <f>IF(OR(H381="ساري",H381="ينتهي قريبًا"),IF(M381="","لم يحضر",IF(N381&gt;='الإعدادات'!$B$6,"منقطع","نشط")),"")</f>
        <v/>
      </c>
      <c r="P381" s="21">
        <f>IF(OR(H381="منتهي",H381="ينتهي قريبًا"),G381,"")</f>
        <v/>
      </c>
      <c r="Q381" s="18">
        <f>IF(P381="","",COUNTIFS($P$6:$P$505,"&lt;"&amp;P381)+COUNTIFS($P$6:P381,P381))</f>
        <v/>
      </c>
    </row>
    <row r="382">
      <c r="A382" s="5" t="n"/>
      <c r="B382" s="5" t="n"/>
      <c r="C382" s="17" t="n"/>
      <c r="D382" s="13" t="n"/>
      <c r="E382" s="18">
        <f>IF(A382&amp;""="","",COUNTIFS('الاشتراكات'!$B$6:$B$1005,A382&amp;""))</f>
        <v/>
      </c>
      <c r="F382" s="19">
        <f>IF(A382&amp;""="","",IFERROR(SUMIFS('الاشتراكات'!$I$6:$I$1005,'الاشتراكات'!$B$6:$B$1005,A382&amp;"",'الاشتراكات'!$J$6:$J$1005,1)/COUNTIFS('الاشتراكات'!$B$6:$B$1005,A382&amp;"",'الاشتراكات'!$J$6:$J$1005,1),""))</f>
        <v/>
      </c>
      <c r="G382" s="18">
        <f>IF(F382="","",F382-'الإعدادات'!$B$4)</f>
        <v/>
      </c>
      <c r="H382" s="6">
        <f>IF(A382&amp;""="","",IF(F382="","بدون اشتراك",IF(G382&lt;0,"منتهي",IF(G382&lt;='الإعدادات'!$B$5,"ينتهي قريبًا","ساري"))))</f>
        <v/>
      </c>
      <c r="I382" s="20">
        <f>IF(A382&amp;""="","",SUMIFS('الاشتراكات'!$G$6:$G$1005,'الاشتراكات'!$B$6:$B$1005,A382&amp;""))</f>
        <v/>
      </c>
      <c r="J382" s="20">
        <f>IF(A382&amp;""="","",SUMIFS('الدفعات'!$C$6:$C$2005,'الدفعات'!$B$6:$B$2005,A382&amp;""))</f>
        <v/>
      </c>
      <c r="K382" s="20">
        <f>IF(A382&amp;""="","",ROUND(I382-J382,2))</f>
        <v/>
      </c>
      <c r="L382" s="18">
        <f>IF(A382&amp;""="","",COUNTIFS('الحضور'!$B$6:$B$2005,A382&amp;"",'الحضور'!$A$6:$A$2005,"&gt;="&amp;('الإعدادات'!$B$4-29),'الحضور'!$A$6:$A$2005,"&lt;="&amp;'الإعدادات'!$B$4))</f>
        <v/>
      </c>
      <c r="M382" s="19">
        <f>IF(A382&amp;""="","",IFERROR(SUMIFS('الحضور'!$A$6:$A$2005,'الحضور'!$B$6:$B$2005,A382&amp;"",'الحضور'!$D$6:$D$2005,1)/COUNTIFS('الحضور'!$B$6:$B$2005,A382&amp;"",'الحضور'!$D$6:$D$2005,1),""))</f>
        <v/>
      </c>
      <c r="N382" s="18">
        <f>IF(M382="","",'الإعدادات'!$B$4-M382)</f>
        <v/>
      </c>
      <c r="O382" s="6">
        <f>IF(OR(H382="ساري",H382="ينتهي قريبًا"),IF(M382="","لم يحضر",IF(N382&gt;='الإعدادات'!$B$6,"منقطع","نشط")),"")</f>
        <v/>
      </c>
      <c r="P382" s="21">
        <f>IF(OR(H382="منتهي",H382="ينتهي قريبًا"),G382,"")</f>
        <v/>
      </c>
      <c r="Q382" s="18">
        <f>IF(P382="","",COUNTIFS($P$6:$P$505,"&lt;"&amp;P382)+COUNTIFS($P$6:P382,P382))</f>
        <v/>
      </c>
    </row>
    <row r="383">
      <c r="A383" s="5" t="n"/>
      <c r="B383" s="5" t="n"/>
      <c r="C383" s="17" t="n"/>
      <c r="D383" s="13" t="n"/>
      <c r="E383" s="18">
        <f>IF(A383&amp;""="","",COUNTIFS('الاشتراكات'!$B$6:$B$1005,A383&amp;""))</f>
        <v/>
      </c>
      <c r="F383" s="19">
        <f>IF(A383&amp;""="","",IFERROR(SUMIFS('الاشتراكات'!$I$6:$I$1005,'الاشتراكات'!$B$6:$B$1005,A383&amp;"",'الاشتراكات'!$J$6:$J$1005,1)/COUNTIFS('الاشتراكات'!$B$6:$B$1005,A383&amp;"",'الاشتراكات'!$J$6:$J$1005,1),""))</f>
        <v/>
      </c>
      <c r="G383" s="18">
        <f>IF(F383="","",F383-'الإعدادات'!$B$4)</f>
        <v/>
      </c>
      <c r="H383" s="6">
        <f>IF(A383&amp;""="","",IF(F383="","بدون اشتراك",IF(G383&lt;0,"منتهي",IF(G383&lt;='الإعدادات'!$B$5,"ينتهي قريبًا","ساري"))))</f>
        <v/>
      </c>
      <c r="I383" s="20">
        <f>IF(A383&amp;""="","",SUMIFS('الاشتراكات'!$G$6:$G$1005,'الاشتراكات'!$B$6:$B$1005,A383&amp;""))</f>
        <v/>
      </c>
      <c r="J383" s="20">
        <f>IF(A383&amp;""="","",SUMIFS('الدفعات'!$C$6:$C$2005,'الدفعات'!$B$6:$B$2005,A383&amp;""))</f>
        <v/>
      </c>
      <c r="K383" s="20">
        <f>IF(A383&amp;""="","",ROUND(I383-J383,2))</f>
        <v/>
      </c>
      <c r="L383" s="18">
        <f>IF(A383&amp;""="","",COUNTIFS('الحضور'!$B$6:$B$2005,A383&amp;"",'الحضور'!$A$6:$A$2005,"&gt;="&amp;('الإعدادات'!$B$4-29),'الحضور'!$A$6:$A$2005,"&lt;="&amp;'الإعدادات'!$B$4))</f>
        <v/>
      </c>
      <c r="M383" s="19">
        <f>IF(A383&amp;""="","",IFERROR(SUMIFS('الحضور'!$A$6:$A$2005,'الحضور'!$B$6:$B$2005,A383&amp;"",'الحضور'!$D$6:$D$2005,1)/COUNTIFS('الحضور'!$B$6:$B$2005,A383&amp;"",'الحضور'!$D$6:$D$2005,1),""))</f>
        <v/>
      </c>
      <c r="N383" s="18">
        <f>IF(M383="","",'الإعدادات'!$B$4-M383)</f>
        <v/>
      </c>
      <c r="O383" s="6">
        <f>IF(OR(H383="ساري",H383="ينتهي قريبًا"),IF(M383="","لم يحضر",IF(N383&gt;='الإعدادات'!$B$6,"منقطع","نشط")),"")</f>
        <v/>
      </c>
      <c r="P383" s="21">
        <f>IF(OR(H383="منتهي",H383="ينتهي قريبًا"),G383,"")</f>
        <v/>
      </c>
      <c r="Q383" s="18">
        <f>IF(P383="","",COUNTIFS($P$6:$P$505,"&lt;"&amp;P383)+COUNTIFS($P$6:P383,P383))</f>
        <v/>
      </c>
    </row>
    <row r="384">
      <c r="A384" s="5" t="n"/>
      <c r="B384" s="5" t="n"/>
      <c r="C384" s="17" t="n"/>
      <c r="D384" s="13" t="n"/>
      <c r="E384" s="18">
        <f>IF(A384&amp;""="","",COUNTIFS('الاشتراكات'!$B$6:$B$1005,A384&amp;""))</f>
        <v/>
      </c>
      <c r="F384" s="19">
        <f>IF(A384&amp;""="","",IFERROR(SUMIFS('الاشتراكات'!$I$6:$I$1005,'الاشتراكات'!$B$6:$B$1005,A384&amp;"",'الاشتراكات'!$J$6:$J$1005,1)/COUNTIFS('الاشتراكات'!$B$6:$B$1005,A384&amp;"",'الاشتراكات'!$J$6:$J$1005,1),""))</f>
        <v/>
      </c>
      <c r="G384" s="18">
        <f>IF(F384="","",F384-'الإعدادات'!$B$4)</f>
        <v/>
      </c>
      <c r="H384" s="6">
        <f>IF(A384&amp;""="","",IF(F384="","بدون اشتراك",IF(G384&lt;0,"منتهي",IF(G384&lt;='الإعدادات'!$B$5,"ينتهي قريبًا","ساري"))))</f>
        <v/>
      </c>
      <c r="I384" s="20">
        <f>IF(A384&amp;""="","",SUMIFS('الاشتراكات'!$G$6:$G$1005,'الاشتراكات'!$B$6:$B$1005,A384&amp;""))</f>
        <v/>
      </c>
      <c r="J384" s="20">
        <f>IF(A384&amp;""="","",SUMIFS('الدفعات'!$C$6:$C$2005,'الدفعات'!$B$6:$B$2005,A384&amp;""))</f>
        <v/>
      </c>
      <c r="K384" s="20">
        <f>IF(A384&amp;""="","",ROUND(I384-J384,2))</f>
        <v/>
      </c>
      <c r="L384" s="18">
        <f>IF(A384&amp;""="","",COUNTIFS('الحضور'!$B$6:$B$2005,A384&amp;"",'الحضور'!$A$6:$A$2005,"&gt;="&amp;('الإعدادات'!$B$4-29),'الحضور'!$A$6:$A$2005,"&lt;="&amp;'الإعدادات'!$B$4))</f>
        <v/>
      </c>
      <c r="M384" s="19">
        <f>IF(A384&amp;""="","",IFERROR(SUMIFS('الحضور'!$A$6:$A$2005,'الحضور'!$B$6:$B$2005,A384&amp;"",'الحضور'!$D$6:$D$2005,1)/COUNTIFS('الحضور'!$B$6:$B$2005,A384&amp;"",'الحضور'!$D$6:$D$2005,1),""))</f>
        <v/>
      </c>
      <c r="N384" s="18">
        <f>IF(M384="","",'الإعدادات'!$B$4-M384)</f>
        <v/>
      </c>
      <c r="O384" s="6">
        <f>IF(OR(H384="ساري",H384="ينتهي قريبًا"),IF(M384="","لم يحضر",IF(N384&gt;='الإعدادات'!$B$6,"منقطع","نشط")),"")</f>
        <v/>
      </c>
      <c r="P384" s="21">
        <f>IF(OR(H384="منتهي",H384="ينتهي قريبًا"),G384,"")</f>
        <v/>
      </c>
      <c r="Q384" s="18">
        <f>IF(P384="","",COUNTIFS($P$6:$P$505,"&lt;"&amp;P384)+COUNTIFS($P$6:P384,P384))</f>
        <v/>
      </c>
    </row>
    <row r="385">
      <c r="A385" s="5" t="n"/>
      <c r="B385" s="5" t="n"/>
      <c r="C385" s="17" t="n"/>
      <c r="D385" s="13" t="n"/>
      <c r="E385" s="18">
        <f>IF(A385&amp;""="","",COUNTIFS('الاشتراكات'!$B$6:$B$1005,A385&amp;""))</f>
        <v/>
      </c>
      <c r="F385" s="19">
        <f>IF(A385&amp;""="","",IFERROR(SUMIFS('الاشتراكات'!$I$6:$I$1005,'الاشتراكات'!$B$6:$B$1005,A385&amp;"",'الاشتراكات'!$J$6:$J$1005,1)/COUNTIFS('الاشتراكات'!$B$6:$B$1005,A385&amp;"",'الاشتراكات'!$J$6:$J$1005,1),""))</f>
        <v/>
      </c>
      <c r="G385" s="18">
        <f>IF(F385="","",F385-'الإعدادات'!$B$4)</f>
        <v/>
      </c>
      <c r="H385" s="6">
        <f>IF(A385&amp;""="","",IF(F385="","بدون اشتراك",IF(G385&lt;0,"منتهي",IF(G385&lt;='الإعدادات'!$B$5,"ينتهي قريبًا","ساري"))))</f>
        <v/>
      </c>
      <c r="I385" s="20">
        <f>IF(A385&amp;""="","",SUMIFS('الاشتراكات'!$G$6:$G$1005,'الاشتراكات'!$B$6:$B$1005,A385&amp;""))</f>
        <v/>
      </c>
      <c r="J385" s="20">
        <f>IF(A385&amp;""="","",SUMIFS('الدفعات'!$C$6:$C$2005,'الدفعات'!$B$6:$B$2005,A385&amp;""))</f>
        <v/>
      </c>
      <c r="K385" s="20">
        <f>IF(A385&amp;""="","",ROUND(I385-J385,2))</f>
        <v/>
      </c>
      <c r="L385" s="18">
        <f>IF(A385&amp;""="","",COUNTIFS('الحضور'!$B$6:$B$2005,A385&amp;"",'الحضور'!$A$6:$A$2005,"&gt;="&amp;('الإعدادات'!$B$4-29),'الحضور'!$A$6:$A$2005,"&lt;="&amp;'الإعدادات'!$B$4))</f>
        <v/>
      </c>
      <c r="M385" s="19">
        <f>IF(A385&amp;""="","",IFERROR(SUMIFS('الحضور'!$A$6:$A$2005,'الحضور'!$B$6:$B$2005,A385&amp;"",'الحضور'!$D$6:$D$2005,1)/COUNTIFS('الحضور'!$B$6:$B$2005,A385&amp;"",'الحضور'!$D$6:$D$2005,1),""))</f>
        <v/>
      </c>
      <c r="N385" s="18">
        <f>IF(M385="","",'الإعدادات'!$B$4-M385)</f>
        <v/>
      </c>
      <c r="O385" s="6">
        <f>IF(OR(H385="ساري",H385="ينتهي قريبًا"),IF(M385="","لم يحضر",IF(N385&gt;='الإعدادات'!$B$6,"منقطع","نشط")),"")</f>
        <v/>
      </c>
      <c r="P385" s="21">
        <f>IF(OR(H385="منتهي",H385="ينتهي قريبًا"),G385,"")</f>
        <v/>
      </c>
      <c r="Q385" s="18">
        <f>IF(P385="","",COUNTIFS($P$6:$P$505,"&lt;"&amp;P385)+COUNTIFS($P$6:P385,P385))</f>
        <v/>
      </c>
    </row>
    <row r="386">
      <c r="A386" s="5" t="n"/>
      <c r="B386" s="5" t="n"/>
      <c r="C386" s="17" t="n"/>
      <c r="D386" s="13" t="n"/>
      <c r="E386" s="18">
        <f>IF(A386&amp;""="","",COUNTIFS('الاشتراكات'!$B$6:$B$1005,A386&amp;""))</f>
        <v/>
      </c>
      <c r="F386" s="19">
        <f>IF(A386&amp;""="","",IFERROR(SUMIFS('الاشتراكات'!$I$6:$I$1005,'الاشتراكات'!$B$6:$B$1005,A386&amp;"",'الاشتراكات'!$J$6:$J$1005,1)/COUNTIFS('الاشتراكات'!$B$6:$B$1005,A386&amp;"",'الاشتراكات'!$J$6:$J$1005,1),""))</f>
        <v/>
      </c>
      <c r="G386" s="18">
        <f>IF(F386="","",F386-'الإعدادات'!$B$4)</f>
        <v/>
      </c>
      <c r="H386" s="6">
        <f>IF(A386&amp;""="","",IF(F386="","بدون اشتراك",IF(G386&lt;0,"منتهي",IF(G386&lt;='الإعدادات'!$B$5,"ينتهي قريبًا","ساري"))))</f>
        <v/>
      </c>
      <c r="I386" s="20">
        <f>IF(A386&amp;""="","",SUMIFS('الاشتراكات'!$G$6:$G$1005,'الاشتراكات'!$B$6:$B$1005,A386&amp;""))</f>
        <v/>
      </c>
      <c r="J386" s="20">
        <f>IF(A386&amp;""="","",SUMIFS('الدفعات'!$C$6:$C$2005,'الدفعات'!$B$6:$B$2005,A386&amp;""))</f>
        <v/>
      </c>
      <c r="K386" s="20">
        <f>IF(A386&amp;""="","",ROUND(I386-J386,2))</f>
        <v/>
      </c>
      <c r="L386" s="18">
        <f>IF(A386&amp;""="","",COUNTIFS('الحضور'!$B$6:$B$2005,A386&amp;"",'الحضور'!$A$6:$A$2005,"&gt;="&amp;('الإعدادات'!$B$4-29),'الحضور'!$A$6:$A$2005,"&lt;="&amp;'الإعدادات'!$B$4))</f>
        <v/>
      </c>
      <c r="M386" s="19">
        <f>IF(A386&amp;""="","",IFERROR(SUMIFS('الحضور'!$A$6:$A$2005,'الحضور'!$B$6:$B$2005,A386&amp;"",'الحضور'!$D$6:$D$2005,1)/COUNTIFS('الحضور'!$B$6:$B$2005,A386&amp;"",'الحضور'!$D$6:$D$2005,1),""))</f>
        <v/>
      </c>
      <c r="N386" s="18">
        <f>IF(M386="","",'الإعدادات'!$B$4-M386)</f>
        <v/>
      </c>
      <c r="O386" s="6">
        <f>IF(OR(H386="ساري",H386="ينتهي قريبًا"),IF(M386="","لم يحضر",IF(N386&gt;='الإعدادات'!$B$6,"منقطع","نشط")),"")</f>
        <v/>
      </c>
      <c r="P386" s="21">
        <f>IF(OR(H386="منتهي",H386="ينتهي قريبًا"),G386,"")</f>
        <v/>
      </c>
      <c r="Q386" s="18">
        <f>IF(P386="","",COUNTIFS($P$6:$P$505,"&lt;"&amp;P386)+COUNTIFS($P$6:P386,P386))</f>
        <v/>
      </c>
    </row>
    <row r="387">
      <c r="A387" s="5" t="n"/>
      <c r="B387" s="5" t="n"/>
      <c r="C387" s="17" t="n"/>
      <c r="D387" s="13" t="n"/>
      <c r="E387" s="18">
        <f>IF(A387&amp;""="","",COUNTIFS('الاشتراكات'!$B$6:$B$1005,A387&amp;""))</f>
        <v/>
      </c>
      <c r="F387" s="19">
        <f>IF(A387&amp;""="","",IFERROR(SUMIFS('الاشتراكات'!$I$6:$I$1005,'الاشتراكات'!$B$6:$B$1005,A387&amp;"",'الاشتراكات'!$J$6:$J$1005,1)/COUNTIFS('الاشتراكات'!$B$6:$B$1005,A387&amp;"",'الاشتراكات'!$J$6:$J$1005,1),""))</f>
        <v/>
      </c>
      <c r="G387" s="18">
        <f>IF(F387="","",F387-'الإعدادات'!$B$4)</f>
        <v/>
      </c>
      <c r="H387" s="6">
        <f>IF(A387&amp;""="","",IF(F387="","بدون اشتراك",IF(G387&lt;0,"منتهي",IF(G387&lt;='الإعدادات'!$B$5,"ينتهي قريبًا","ساري"))))</f>
        <v/>
      </c>
      <c r="I387" s="20">
        <f>IF(A387&amp;""="","",SUMIFS('الاشتراكات'!$G$6:$G$1005,'الاشتراكات'!$B$6:$B$1005,A387&amp;""))</f>
        <v/>
      </c>
      <c r="J387" s="20">
        <f>IF(A387&amp;""="","",SUMIFS('الدفعات'!$C$6:$C$2005,'الدفعات'!$B$6:$B$2005,A387&amp;""))</f>
        <v/>
      </c>
      <c r="K387" s="20">
        <f>IF(A387&amp;""="","",ROUND(I387-J387,2))</f>
        <v/>
      </c>
      <c r="L387" s="18">
        <f>IF(A387&amp;""="","",COUNTIFS('الحضور'!$B$6:$B$2005,A387&amp;"",'الحضور'!$A$6:$A$2005,"&gt;="&amp;('الإعدادات'!$B$4-29),'الحضور'!$A$6:$A$2005,"&lt;="&amp;'الإعدادات'!$B$4))</f>
        <v/>
      </c>
      <c r="M387" s="19">
        <f>IF(A387&amp;""="","",IFERROR(SUMIFS('الحضور'!$A$6:$A$2005,'الحضور'!$B$6:$B$2005,A387&amp;"",'الحضور'!$D$6:$D$2005,1)/COUNTIFS('الحضور'!$B$6:$B$2005,A387&amp;"",'الحضور'!$D$6:$D$2005,1),""))</f>
        <v/>
      </c>
      <c r="N387" s="18">
        <f>IF(M387="","",'الإعدادات'!$B$4-M387)</f>
        <v/>
      </c>
      <c r="O387" s="6">
        <f>IF(OR(H387="ساري",H387="ينتهي قريبًا"),IF(M387="","لم يحضر",IF(N387&gt;='الإعدادات'!$B$6,"منقطع","نشط")),"")</f>
        <v/>
      </c>
      <c r="P387" s="21">
        <f>IF(OR(H387="منتهي",H387="ينتهي قريبًا"),G387,"")</f>
        <v/>
      </c>
      <c r="Q387" s="18">
        <f>IF(P387="","",COUNTIFS($P$6:$P$505,"&lt;"&amp;P387)+COUNTIFS($P$6:P387,P387))</f>
        <v/>
      </c>
    </row>
    <row r="388">
      <c r="A388" s="5" t="n"/>
      <c r="B388" s="5" t="n"/>
      <c r="C388" s="17" t="n"/>
      <c r="D388" s="13" t="n"/>
      <c r="E388" s="18">
        <f>IF(A388&amp;""="","",COUNTIFS('الاشتراكات'!$B$6:$B$1005,A388&amp;""))</f>
        <v/>
      </c>
      <c r="F388" s="19">
        <f>IF(A388&amp;""="","",IFERROR(SUMIFS('الاشتراكات'!$I$6:$I$1005,'الاشتراكات'!$B$6:$B$1005,A388&amp;"",'الاشتراكات'!$J$6:$J$1005,1)/COUNTIFS('الاشتراكات'!$B$6:$B$1005,A388&amp;"",'الاشتراكات'!$J$6:$J$1005,1),""))</f>
        <v/>
      </c>
      <c r="G388" s="18">
        <f>IF(F388="","",F388-'الإعدادات'!$B$4)</f>
        <v/>
      </c>
      <c r="H388" s="6">
        <f>IF(A388&amp;""="","",IF(F388="","بدون اشتراك",IF(G388&lt;0,"منتهي",IF(G388&lt;='الإعدادات'!$B$5,"ينتهي قريبًا","ساري"))))</f>
        <v/>
      </c>
      <c r="I388" s="20">
        <f>IF(A388&amp;""="","",SUMIFS('الاشتراكات'!$G$6:$G$1005,'الاشتراكات'!$B$6:$B$1005,A388&amp;""))</f>
        <v/>
      </c>
      <c r="J388" s="20">
        <f>IF(A388&amp;""="","",SUMIFS('الدفعات'!$C$6:$C$2005,'الدفعات'!$B$6:$B$2005,A388&amp;""))</f>
        <v/>
      </c>
      <c r="K388" s="20">
        <f>IF(A388&amp;""="","",ROUND(I388-J388,2))</f>
        <v/>
      </c>
      <c r="L388" s="18">
        <f>IF(A388&amp;""="","",COUNTIFS('الحضور'!$B$6:$B$2005,A388&amp;"",'الحضور'!$A$6:$A$2005,"&gt;="&amp;('الإعدادات'!$B$4-29),'الحضور'!$A$6:$A$2005,"&lt;="&amp;'الإعدادات'!$B$4))</f>
        <v/>
      </c>
      <c r="M388" s="19">
        <f>IF(A388&amp;""="","",IFERROR(SUMIFS('الحضور'!$A$6:$A$2005,'الحضور'!$B$6:$B$2005,A388&amp;"",'الحضور'!$D$6:$D$2005,1)/COUNTIFS('الحضور'!$B$6:$B$2005,A388&amp;"",'الحضور'!$D$6:$D$2005,1),""))</f>
        <v/>
      </c>
      <c r="N388" s="18">
        <f>IF(M388="","",'الإعدادات'!$B$4-M388)</f>
        <v/>
      </c>
      <c r="O388" s="6">
        <f>IF(OR(H388="ساري",H388="ينتهي قريبًا"),IF(M388="","لم يحضر",IF(N388&gt;='الإعدادات'!$B$6,"منقطع","نشط")),"")</f>
        <v/>
      </c>
      <c r="P388" s="21">
        <f>IF(OR(H388="منتهي",H388="ينتهي قريبًا"),G388,"")</f>
        <v/>
      </c>
      <c r="Q388" s="18">
        <f>IF(P388="","",COUNTIFS($P$6:$P$505,"&lt;"&amp;P388)+COUNTIFS($P$6:P388,P388))</f>
        <v/>
      </c>
    </row>
    <row r="389">
      <c r="A389" s="5" t="n"/>
      <c r="B389" s="5" t="n"/>
      <c r="C389" s="17" t="n"/>
      <c r="D389" s="13" t="n"/>
      <c r="E389" s="18">
        <f>IF(A389&amp;""="","",COUNTIFS('الاشتراكات'!$B$6:$B$1005,A389&amp;""))</f>
        <v/>
      </c>
      <c r="F389" s="19">
        <f>IF(A389&amp;""="","",IFERROR(SUMIFS('الاشتراكات'!$I$6:$I$1005,'الاشتراكات'!$B$6:$B$1005,A389&amp;"",'الاشتراكات'!$J$6:$J$1005,1)/COUNTIFS('الاشتراكات'!$B$6:$B$1005,A389&amp;"",'الاشتراكات'!$J$6:$J$1005,1),""))</f>
        <v/>
      </c>
      <c r="G389" s="18">
        <f>IF(F389="","",F389-'الإعدادات'!$B$4)</f>
        <v/>
      </c>
      <c r="H389" s="6">
        <f>IF(A389&amp;""="","",IF(F389="","بدون اشتراك",IF(G389&lt;0,"منتهي",IF(G389&lt;='الإعدادات'!$B$5,"ينتهي قريبًا","ساري"))))</f>
        <v/>
      </c>
      <c r="I389" s="20">
        <f>IF(A389&amp;""="","",SUMIFS('الاشتراكات'!$G$6:$G$1005,'الاشتراكات'!$B$6:$B$1005,A389&amp;""))</f>
        <v/>
      </c>
      <c r="J389" s="20">
        <f>IF(A389&amp;""="","",SUMIFS('الدفعات'!$C$6:$C$2005,'الدفعات'!$B$6:$B$2005,A389&amp;""))</f>
        <v/>
      </c>
      <c r="K389" s="20">
        <f>IF(A389&amp;""="","",ROUND(I389-J389,2))</f>
        <v/>
      </c>
      <c r="L389" s="18">
        <f>IF(A389&amp;""="","",COUNTIFS('الحضور'!$B$6:$B$2005,A389&amp;"",'الحضور'!$A$6:$A$2005,"&gt;="&amp;('الإعدادات'!$B$4-29),'الحضور'!$A$6:$A$2005,"&lt;="&amp;'الإعدادات'!$B$4))</f>
        <v/>
      </c>
      <c r="M389" s="19">
        <f>IF(A389&amp;""="","",IFERROR(SUMIFS('الحضور'!$A$6:$A$2005,'الحضور'!$B$6:$B$2005,A389&amp;"",'الحضور'!$D$6:$D$2005,1)/COUNTIFS('الحضور'!$B$6:$B$2005,A389&amp;"",'الحضور'!$D$6:$D$2005,1),""))</f>
        <v/>
      </c>
      <c r="N389" s="18">
        <f>IF(M389="","",'الإعدادات'!$B$4-M389)</f>
        <v/>
      </c>
      <c r="O389" s="6">
        <f>IF(OR(H389="ساري",H389="ينتهي قريبًا"),IF(M389="","لم يحضر",IF(N389&gt;='الإعدادات'!$B$6,"منقطع","نشط")),"")</f>
        <v/>
      </c>
      <c r="P389" s="21">
        <f>IF(OR(H389="منتهي",H389="ينتهي قريبًا"),G389,"")</f>
        <v/>
      </c>
      <c r="Q389" s="18">
        <f>IF(P389="","",COUNTIFS($P$6:$P$505,"&lt;"&amp;P389)+COUNTIFS($P$6:P389,P389))</f>
        <v/>
      </c>
    </row>
    <row r="390">
      <c r="A390" s="5" t="n"/>
      <c r="B390" s="5" t="n"/>
      <c r="C390" s="17" t="n"/>
      <c r="D390" s="13" t="n"/>
      <c r="E390" s="18">
        <f>IF(A390&amp;""="","",COUNTIFS('الاشتراكات'!$B$6:$B$1005,A390&amp;""))</f>
        <v/>
      </c>
      <c r="F390" s="19">
        <f>IF(A390&amp;""="","",IFERROR(SUMIFS('الاشتراكات'!$I$6:$I$1005,'الاشتراكات'!$B$6:$B$1005,A390&amp;"",'الاشتراكات'!$J$6:$J$1005,1)/COUNTIFS('الاشتراكات'!$B$6:$B$1005,A390&amp;"",'الاشتراكات'!$J$6:$J$1005,1),""))</f>
        <v/>
      </c>
      <c r="G390" s="18">
        <f>IF(F390="","",F390-'الإعدادات'!$B$4)</f>
        <v/>
      </c>
      <c r="H390" s="6">
        <f>IF(A390&amp;""="","",IF(F390="","بدون اشتراك",IF(G390&lt;0,"منتهي",IF(G390&lt;='الإعدادات'!$B$5,"ينتهي قريبًا","ساري"))))</f>
        <v/>
      </c>
      <c r="I390" s="20">
        <f>IF(A390&amp;""="","",SUMIFS('الاشتراكات'!$G$6:$G$1005,'الاشتراكات'!$B$6:$B$1005,A390&amp;""))</f>
        <v/>
      </c>
      <c r="J390" s="20">
        <f>IF(A390&amp;""="","",SUMIFS('الدفعات'!$C$6:$C$2005,'الدفعات'!$B$6:$B$2005,A390&amp;""))</f>
        <v/>
      </c>
      <c r="K390" s="20">
        <f>IF(A390&amp;""="","",ROUND(I390-J390,2))</f>
        <v/>
      </c>
      <c r="L390" s="18">
        <f>IF(A390&amp;""="","",COUNTIFS('الحضور'!$B$6:$B$2005,A390&amp;"",'الحضور'!$A$6:$A$2005,"&gt;="&amp;('الإعدادات'!$B$4-29),'الحضور'!$A$6:$A$2005,"&lt;="&amp;'الإعدادات'!$B$4))</f>
        <v/>
      </c>
      <c r="M390" s="19">
        <f>IF(A390&amp;""="","",IFERROR(SUMIFS('الحضور'!$A$6:$A$2005,'الحضور'!$B$6:$B$2005,A390&amp;"",'الحضور'!$D$6:$D$2005,1)/COUNTIFS('الحضور'!$B$6:$B$2005,A390&amp;"",'الحضور'!$D$6:$D$2005,1),""))</f>
        <v/>
      </c>
      <c r="N390" s="18">
        <f>IF(M390="","",'الإعدادات'!$B$4-M390)</f>
        <v/>
      </c>
      <c r="O390" s="6">
        <f>IF(OR(H390="ساري",H390="ينتهي قريبًا"),IF(M390="","لم يحضر",IF(N390&gt;='الإعدادات'!$B$6,"منقطع","نشط")),"")</f>
        <v/>
      </c>
      <c r="P390" s="21">
        <f>IF(OR(H390="منتهي",H390="ينتهي قريبًا"),G390,"")</f>
        <v/>
      </c>
      <c r="Q390" s="18">
        <f>IF(P390="","",COUNTIFS($P$6:$P$505,"&lt;"&amp;P390)+COUNTIFS($P$6:P390,P390))</f>
        <v/>
      </c>
    </row>
    <row r="391">
      <c r="A391" s="5" t="n"/>
      <c r="B391" s="5" t="n"/>
      <c r="C391" s="17" t="n"/>
      <c r="D391" s="13" t="n"/>
      <c r="E391" s="18">
        <f>IF(A391&amp;""="","",COUNTIFS('الاشتراكات'!$B$6:$B$1005,A391&amp;""))</f>
        <v/>
      </c>
      <c r="F391" s="19">
        <f>IF(A391&amp;""="","",IFERROR(SUMIFS('الاشتراكات'!$I$6:$I$1005,'الاشتراكات'!$B$6:$B$1005,A391&amp;"",'الاشتراكات'!$J$6:$J$1005,1)/COUNTIFS('الاشتراكات'!$B$6:$B$1005,A391&amp;"",'الاشتراكات'!$J$6:$J$1005,1),""))</f>
        <v/>
      </c>
      <c r="G391" s="18">
        <f>IF(F391="","",F391-'الإعدادات'!$B$4)</f>
        <v/>
      </c>
      <c r="H391" s="6">
        <f>IF(A391&amp;""="","",IF(F391="","بدون اشتراك",IF(G391&lt;0,"منتهي",IF(G391&lt;='الإعدادات'!$B$5,"ينتهي قريبًا","ساري"))))</f>
        <v/>
      </c>
      <c r="I391" s="20">
        <f>IF(A391&amp;""="","",SUMIFS('الاشتراكات'!$G$6:$G$1005,'الاشتراكات'!$B$6:$B$1005,A391&amp;""))</f>
        <v/>
      </c>
      <c r="J391" s="20">
        <f>IF(A391&amp;""="","",SUMIFS('الدفعات'!$C$6:$C$2005,'الدفعات'!$B$6:$B$2005,A391&amp;""))</f>
        <v/>
      </c>
      <c r="K391" s="20">
        <f>IF(A391&amp;""="","",ROUND(I391-J391,2))</f>
        <v/>
      </c>
      <c r="L391" s="18">
        <f>IF(A391&amp;""="","",COUNTIFS('الحضور'!$B$6:$B$2005,A391&amp;"",'الحضور'!$A$6:$A$2005,"&gt;="&amp;('الإعدادات'!$B$4-29),'الحضور'!$A$6:$A$2005,"&lt;="&amp;'الإعدادات'!$B$4))</f>
        <v/>
      </c>
      <c r="M391" s="19">
        <f>IF(A391&amp;""="","",IFERROR(SUMIFS('الحضور'!$A$6:$A$2005,'الحضور'!$B$6:$B$2005,A391&amp;"",'الحضور'!$D$6:$D$2005,1)/COUNTIFS('الحضور'!$B$6:$B$2005,A391&amp;"",'الحضور'!$D$6:$D$2005,1),""))</f>
        <v/>
      </c>
      <c r="N391" s="18">
        <f>IF(M391="","",'الإعدادات'!$B$4-M391)</f>
        <v/>
      </c>
      <c r="O391" s="6">
        <f>IF(OR(H391="ساري",H391="ينتهي قريبًا"),IF(M391="","لم يحضر",IF(N391&gt;='الإعدادات'!$B$6,"منقطع","نشط")),"")</f>
        <v/>
      </c>
      <c r="P391" s="21">
        <f>IF(OR(H391="منتهي",H391="ينتهي قريبًا"),G391,"")</f>
        <v/>
      </c>
      <c r="Q391" s="18">
        <f>IF(P391="","",COUNTIFS($P$6:$P$505,"&lt;"&amp;P391)+COUNTIFS($P$6:P391,P391))</f>
        <v/>
      </c>
    </row>
    <row r="392">
      <c r="A392" s="5" t="n"/>
      <c r="B392" s="5" t="n"/>
      <c r="C392" s="17" t="n"/>
      <c r="D392" s="13" t="n"/>
      <c r="E392" s="18">
        <f>IF(A392&amp;""="","",COUNTIFS('الاشتراكات'!$B$6:$B$1005,A392&amp;""))</f>
        <v/>
      </c>
      <c r="F392" s="19">
        <f>IF(A392&amp;""="","",IFERROR(SUMIFS('الاشتراكات'!$I$6:$I$1005,'الاشتراكات'!$B$6:$B$1005,A392&amp;"",'الاشتراكات'!$J$6:$J$1005,1)/COUNTIFS('الاشتراكات'!$B$6:$B$1005,A392&amp;"",'الاشتراكات'!$J$6:$J$1005,1),""))</f>
        <v/>
      </c>
      <c r="G392" s="18">
        <f>IF(F392="","",F392-'الإعدادات'!$B$4)</f>
        <v/>
      </c>
      <c r="H392" s="6">
        <f>IF(A392&amp;""="","",IF(F392="","بدون اشتراك",IF(G392&lt;0,"منتهي",IF(G392&lt;='الإعدادات'!$B$5,"ينتهي قريبًا","ساري"))))</f>
        <v/>
      </c>
      <c r="I392" s="20">
        <f>IF(A392&amp;""="","",SUMIFS('الاشتراكات'!$G$6:$G$1005,'الاشتراكات'!$B$6:$B$1005,A392&amp;""))</f>
        <v/>
      </c>
      <c r="J392" s="20">
        <f>IF(A392&amp;""="","",SUMIFS('الدفعات'!$C$6:$C$2005,'الدفعات'!$B$6:$B$2005,A392&amp;""))</f>
        <v/>
      </c>
      <c r="K392" s="20">
        <f>IF(A392&amp;""="","",ROUND(I392-J392,2))</f>
        <v/>
      </c>
      <c r="L392" s="18">
        <f>IF(A392&amp;""="","",COUNTIFS('الحضور'!$B$6:$B$2005,A392&amp;"",'الحضور'!$A$6:$A$2005,"&gt;="&amp;('الإعدادات'!$B$4-29),'الحضور'!$A$6:$A$2005,"&lt;="&amp;'الإعدادات'!$B$4))</f>
        <v/>
      </c>
      <c r="M392" s="19">
        <f>IF(A392&amp;""="","",IFERROR(SUMIFS('الحضور'!$A$6:$A$2005,'الحضور'!$B$6:$B$2005,A392&amp;"",'الحضور'!$D$6:$D$2005,1)/COUNTIFS('الحضور'!$B$6:$B$2005,A392&amp;"",'الحضور'!$D$6:$D$2005,1),""))</f>
        <v/>
      </c>
      <c r="N392" s="18">
        <f>IF(M392="","",'الإعدادات'!$B$4-M392)</f>
        <v/>
      </c>
      <c r="O392" s="6">
        <f>IF(OR(H392="ساري",H392="ينتهي قريبًا"),IF(M392="","لم يحضر",IF(N392&gt;='الإعدادات'!$B$6,"منقطع","نشط")),"")</f>
        <v/>
      </c>
      <c r="P392" s="21">
        <f>IF(OR(H392="منتهي",H392="ينتهي قريبًا"),G392,"")</f>
        <v/>
      </c>
      <c r="Q392" s="18">
        <f>IF(P392="","",COUNTIFS($P$6:$P$505,"&lt;"&amp;P392)+COUNTIFS($P$6:P392,P392))</f>
        <v/>
      </c>
    </row>
    <row r="393">
      <c r="A393" s="5" t="n"/>
      <c r="B393" s="5" t="n"/>
      <c r="C393" s="17" t="n"/>
      <c r="D393" s="13" t="n"/>
      <c r="E393" s="18">
        <f>IF(A393&amp;""="","",COUNTIFS('الاشتراكات'!$B$6:$B$1005,A393&amp;""))</f>
        <v/>
      </c>
      <c r="F393" s="19">
        <f>IF(A393&amp;""="","",IFERROR(SUMIFS('الاشتراكات'!$I$6:$I$1005,'الاشتراكات'!$B$6:$B$1005,A393&amp;"",'الاشتراكات'!$J$6:$J$1005,1)/COUNTIFS('الاشتراكات'!$B$6:$B$1005,A393&amp;"",'الاشتراكات'!$J$6:$J$1005,1),""))</f>
        <v/>
      </c>
      <c r="G393" s="18">
        <f>IF(F393="","",F393-'الإعدادات'!$B$4)</f>
        <v/>
      </c>
      <c r="H393" s="6">
        <f>IF(A393&amp;""="","",IF(F393="","بدون اشتراك",IF(G393&lt;0,"منتهي",IF(G393&lt;='الإعدادات'!$B$5,"ينتهي قريبًا","ساري"))))</f>
        <v/>
      </c>
      <c r="I393" s="20">
        <f>IF(A393&amp;""="","",SUMIFS('الاشتراكات'!$G$6:$G$1005,'الاشتراكات'!$B$6:$B$1005,A393&amp;""))</f>
        <v/>
      </c>
      <c r="J393" s="20">
        <f>IF(A393&amp;""="","",SUMIFS('الدفعات'!$C$6:$C$2005,'الدفعات'!$B$6:$B$2005,A393&amp;""))</f>
        <v/>
      </c>
      <c r="K393" s="20">
        <f>IF(A393&amp;""="","",ROUND(I393-J393,2))</f>
        <v/>
      </c>
      <c r="L393" s="18">
        <f>IF(A393&amp;""="","",COUNTIFS('الحضور'!$B$6:$B$2005,A393&amp;"",'الحضور'!$A$6:$A$2005,"&gt;="&amp;('الإعدادات'!$B$4-29),'الحضور'!$A$6:$A$2005,"&lt;="&amp;'الإعدادات'!$B$4))</f>
        <v/>
      </c>
      <c r="M393" s="19">
        <f>IF(A393&amp;""="","",IFERROR(SUMIFS('الحضور'!$A$6:$A$2005,'الحضور'!$B$6:$B$2005,A393&amp;"",'الحضور'!$D$6:$D$2005,1)/COUNTIFS('الحضور'!$B$6:$B$2005,A393&amp;"",'الحضور'!$D$6:$D$2005,1),""))</f>
        <v/>
      </c>
      <c r="N393" s="18">
        <f>IF(M393="","",'الإعدادات'!$B$4-M393)</f>
        <v/>
      </c>
      <c r="O393" s="6">
        <f>IF(OR(H393="ساري",H393="ينتهي قريبًا"),IF(M393="","لم يحضر",IF(N393&gt;='الإعدادات'!$B$6,"منقطع","نشط")),"")</f>
        <v/>
      </c>
      <c r="P393" s="21">
        <f>IF(OR(H393="منتهي",H393="ينتهي قريبًا"),G393,"")</f>
        <v/>
      </c>
      <c r="Q393" s="18">
        <f>IF(P393="","",COUNTIFS($P$6:$P$505,"&lt;"&amp;P393)+COUNTIFS($P$6:P393,P393))</f>
        <v/>
      </c>
    </row>
    <row r="394">
      <c r="A394" s="5" t="n"/>
      <c r="B394" s="5" t="n"/>
      <c r="C394" s="17" t="n"/>
      <c r="D394" s="13" t="n"/>
      <c r="E394" s="18">
        <f>IF(A394&amp;""="","",COUNTIFS('الاشتراكات'!$B$6:$B$1005,A394&amp;""))</f>
        <v/>
      </c>
      <c r="F394" s="19">
        <f>IF(A394&amp;""="","",IFERROR(SUMIFS('الاشتراكات'!$I$6:$I$1005,'الاشتراكات'!$B$6:$B$1005,A394&amp;"",'الاشتراكات'!$J$6:$J$1005,1)/COUNTIFS('الاشتراكات'!$B$6:$B$1005,A394&amp;"",'الاشتراكات'!$J$6:$J$1005,1),""))</f>
        <v/>
      </c>
      <c r="G394" s="18">
        <f>IF(F394="","",F394-'الإعدادات'!$B$4)</f>
        <v/>
      </c>
      <c r="H394" s="6">
        <f>IF(A394&amp;""="","",IF(F394="","بدون اشتراك",IF(G394&lt;0,"منتهي",IF(G394&lt;='الإعدادات'!$B$5,"ينتهي قريبًا","ساري"))))</f>
        <v/>
      </c>
      <c r="I394" s="20">
        <f>IF(A394&amp;""="","",SUMIFS('الاشتراكات'!$G$6:$G$1005,'الاشتراكات'!$B$6:$B$1005,A394&amp;""))</f>
        <v/>
      </c>
      <c r="J394" s="20">
        <f>IF(A394&amp;""="","",SUMIFS('الدفعات'!$C$6:$C$2005,'الدفعات'!$B$6:$B$2005,A394&amp;""))</f>
        <v/>
      </c>
      <c r="K394" s="20">
        <f>IF(A394&amp;""="","",ROUND(I394-J394,2))</f>
        <v/>
      </c>
      <c r="L394" s="18">
        <f>IF(A394&amp;""="","",COUNTIFS('الحضور'!$B$6:$B$2005,A394&amp;"",'الحضور'!$A$6:$A$2005,"&gt;="&amp;('الإعدادات'!$B$4-29),'الحضور'!$A$6:$A$2005,"&lt;="&amp;'الإعدادات'!$B$4))</f>
        <v/>
      </c>
      <c r="M394" s="19">
        <f>IF(A394&amp;""="","",IFERROR(SUMIFS('الحضور'!$A$6:$A$2005,'الحضور'!$B$6:$B$2005,A394&amp;"",'الحضور'!$D$6:$D$2005,1)/COUNTIFS('الحضور'!$B$6:$B$2005,A394&amp;"",'الحضور'!$D$6:$D$2005,1),""))</f>
        <v/>
      </c>
      <c r="N394" s="18">
        <f>IF(M394="","",'الإعدادات'!$B$4-M394)</f>
        <v/>
      </c>
      <c r="O394" s="6">
        <f>IF(OR(H394="ساري",H394="ينتهي قريبًا"),IF(M394="","لم يحضر",IF(N394&gt;='الإعدادات'!$B$6,"منقطع","نشط")),"")</f>
        <v/>
      </c>
      <c r="P394" s="21">
        <f>IF(OR(H394="منتهي",H394="ينتهي قريبًا"),G394,"")</f>
        <v/>
      </c>
      <c r="Q394" s="18">
        <f>IF(P394="","",COUNTIFS($P$6:$P$505,"&lt;"&amp;P394)+COUNTIFS($P$6:P394,P394))</f>
        <v/>
      </c>
    </row>
    <row r="395">
      <c r="A395" s="5" t="n"/>
      <c r="B395" s="5" t="n"/>
      <c r="C395" s="17" t="n"/>
      <c r="D395" s="13" t="n"/>
      <c r="E395" s="18">
        <f>IF(A395&amp;""="","",COUNTIFS('الاشتراكات'!$B$6:$B$1005,A395&amp;""))</f>
        <v/>
      </c>
      <c r="F395" s="19">
        <f>IF(A395&amp;""="","",IFERROR(SUMIFS('الاشتراكات'!$I$6:$I$1005,'الاشتراكات'!$B$6:$B$1005,A395&amp;"",'الاشتراكات'!$J$6:$J$1005,1)/COUNTIFS('الاشتراكات'!$B$6:$B$1005,A395&amp;"",'الاشتراكات'!$J$6:$J$1005,1),""))</f>
        <v/>
      </c>
      <c r="G395" s="18">
        <f>IF(F395="","",F395-'الإعدادات'!$B$4)</f>
        <v/>
      </c>
      <c r="H395" s="6">
        <f>IF(A395&amp;""="","",IF(F395="","بدون اشتراك",IF(G395&lt;0,"منتهي",IF(G395&lt;='الإعدادات'!$B$5,"ينتهي قريبًا","ساري"))))</f>
        <v/>
      </c>
      <c r="I395" s="20">
        <f>IF(A395&amp;""="","",SUMIFS('الاشتراكات'!$G$6:$G$1005,'الاشتراكات'!$B$6:$B$1005,A395&amp;""))</f>
        <v/>
      </c>
      <c r="J395" s="20">
        <f>IF(A395&amp;""="","",SUMIFS('الدفعات'!$C$6:$C$2005,'الدفعات'!$B$6:$B$2005,A395&amp;""))</f>
        <v/>
      </c>
      <c r="K395" s="20">
        <f>IF(A395&amp;""="","",ROUND(I395-J395,2))</f>
        <v/>
      </c>
      <c r="L395" s="18">
        <f>IF(A395&amp;""="","",COUNTIFS('الحضور'!$B$6:$B$2005,A395&amp;"",'الحضور'!$A$6:$A$2005,"&gt;="&amp;('الإعدادات'!$B$4-29),'الحضور'!$A$6:$A$2005,"&lt;="&amp;'الإعدادات'!$B$4))</f>
        <v/>
      </c>
      <c r="M395" s="19">
        <f>IF(A395&amp;""="","",IFERROR(SUMIFS('الحضور'!$A$6:$A$2005,'الحضور'!$B$6:$B$2005,A395&amp;"",'الحضور'!$D$6:$D$2005,1)/COUNTIFS('الحضور'!$B$6:$B$2005,A395&amp;"",'الحضور'!$D$6:$D$2005,1),""))</f>
        <v/>
      </c>
      <c r="N395" s="18">
        <f>IF(M395="","",'الإعدادات'!$B$4-M395)</f>
        <v/>
      </c>
      <c r="O395" s="6">
        <f>IF(OR(H395="ساري",H395="ينتهي قريبًا"),IF(M395="","لم يحضر",IF(N395&gt;='الإعدادات'!$B$6,"منقطع","نشط")),"")</f>
        <v/>
      </c>
      <c r="P395" s="21">
        <f>IF(OR(H395="منتهي",H395="ينتهي قريبًا"),G395,"")</f>
        <v/>
      </c>
      <c r="Q395" s="18">
        <f>IF(P395="","",COUNTIFS($P$6:$P$505,"&lt;"&amp;P395)+COUNTIFS($P$6:P395,P395))</f>
        <v/>
      </c>
    </row>
    <row r="396">
      <c r="A396" s="5" t="n"/>
      <c r="B396" s="5" t="n"/>
      <c r="C396" s="17" t="n"/>
      <c r="D396" s="13" t="n"/>
      <c r="E396" s="18">
        <f>IF(A396&amp;""="","",COUNTIFS('الاشتراكات'!$B$6:$B$1005,A396&amp;""))</f>
        <v/>
      </c>
      <c r="F396" s="19">
        <f>IF(A396&amp;""="","",IFERROR(SUMIFS('الاشتراكات'!$I$6:$I$1005,'الاشتراكات'!$B$6:$B$1005,A396&amp;"",'الاشتراكات'!$J$6:$J$1005,1)/COUNTIFS('الاشتراكات'!$B$6:$B$1005,A396&amp;"",'الاشتراكات'!$J$6:$J$1005,1),""))</f>
        <v/>
      </c>
      <c r="G396" s="18">
        <f>IF(F396="","",F396-'الإعدادات'!$B$4)</f>
        <v/>
      </c>
      <c r="H396" s="6">
        <f>IF(A396&amp;""="","",IF(F396="","بدون اشتراك",IF(G396&lt;0,"منتهي",IF(G396&lt;='الإعدادات'!$B$5,"ينتهي قريبًا","ساري"))))</f>
        <v/>
      </c>
      <c r="I396" s="20">
        <f>IF(A396&amp;""="","",SUMIFS('الاشتراكات'!$G$6:$G$1005,'الاشتراكات'!$B$6:$B$1005,A396&amp;""))</f>
        <v/>
      </c>
      <c r="J396" s="20">
        <f>IF(A396&amp;""="","",SUMIFS('الدفعات'!$C$6:$C$2005,'الدفعات'!$B$6:$B$2005,A396&amp;""))</f>
        <v/>
      </c>
      <c r="K396" s="20">
        <f>IF(A396&amp;""="","",ROUND(I396-J396,2))</f>
        <v/>
      </c>
      <c r="L396" s="18">
        <f>IF(A396&amp;""="","",COUNTIFS('الحضور'!$B$6:$B$2005,A396&amp;"",'الحضور'!$A$6:$A$2005,"&gt;="&amp;('الإعدادات'!$B$4-29),'الحضور'!$A$6:$A$2005,"&lt;="&amp;'الإعدادات'!$B$4))</f>
        <v/>
      </c>
      <c r="M396" s="19">
        <f>IF(A396&amp;""="","",IFERROR(SUMIFS('الحضور'!$A$6:$A$2005,'الحضور'!$B$6:$B$2005,A396&amp;"",'الحضور'!$D$6:$D$2005,1)/COUNTIFS('الحضور'!$B$6:$B$2005,A396&amp;"",'الحضور'!$D$6:$D$2005,1),""))</f>
        <v/>
      </c>
      <c r="N396" s="18">
        <f>IF(M396="","",'الإعدادات'!$B$4-M396)</f>
        <v/>
      </c>
      <c r="O396" s="6">
        <f>IF(OR(H396="ساري",H396="ينتهي قريبًا"),IF(M396="","لم يحضر",IF(N396&gt;='الإعدادات'!$B$6,"منقطع","نشط")),"")</f>
        <v/>
      </c>
      <c r="P396" s="21">
        <f>IF(OR(H396="منتهي",H396="ينتهي قريبًا"),G396,"")</f>
        <v/>
      </c>
      <c r="Q396" s="18">
        <f>IF(P396="","",COUNTIFS($P$6:$P$505,"&lt;"&amp;P396)+COUNTIFS($P$6:P396,P396))</f>
        <v/>
      </c>
    </row>
    <row r="397">
      <c r="A397" s="5" t="n"/>
      <c r="B397" s="5" t="n"/>
      <c r="C397" s="17" t="n"/>
      <c r="D397" s="13" t="n"/>
      <c r="E397" s="18">
        <f>IF(A397&amp;""="","",COUNTIFS('الاشتراكات'!$B$6:$B$1005,A397&amp;""))</f>
        <v/>
      </c>
      <c r="F397" s="19">
        <f>IF(A397&amp;""="","",IFERROR(SUMIFS('الاشتراكات'!$I$6:$I$1005,'الاشتراكات'!$B$6:$B$1005,A397&amp;"",'الاشتراكات'!$J$6:$J$1005,1)/COUNTIFS('الاشتراكات'!$B$6:$B$1005,A397&amp;"",'الاشتراكات'!$J$6:$J$1005,1),""))</f>
        <v/>
      </c>
      <c r="G397" s="18">
        <f>IF(F397="","",F397-'الإعدادات'!$B$4)</f>
        <v/>
      </c>
      <c r="H397" s="6">
        <f>IF(A397&amp;""="","",IF(F397="","بدون اشتراك",IF(G397&lt;0,"منتهي",IF(G397&lt;='الإعدادات'!$B$5,"ينتهي قريبًا","ساري"))))</f>
        <v/>
      </c>
      <c r="I397" s="20">
        <f>IF(A397&amp;""="","",SUMIFS('الاشتراكات'!$G$6:$G$1005,'الاشتراكات'!$B$6:$B$1005,A397&amp;""))</f>
        <v/>
      </c>
      <c r="J397" s="20">
        <f>IF(A397&amp;""="","",SUMIFS('الدفعات'!$C$6:$C$2005,'الدفعات'!$B$6:$B$2005,A397&amp;""))</f>
        <v/>
      </c>
      <c r="K397" s="20">
        <f>IF(A397&amp;""="","",ROUND(I397-J397,2))</f>
        <v/>
      </c>
      <c r="L397" s="18">
        <f>IF(A397&amp;""="","",COUNTIFS('الحضور'!$B$6:$B$2005,A397&amp;"",'الحضور'!$A$6:$A$2005,"&gt;="&amp;('الإعدادات'!$B$4-29),'الحضور'!$A$6:$A$2005,"&lt;="&amp;'الإعدادات'!$B$4))</f>
        <v/>
      </c>
      <c r="M397" s="19">
        <f>IF(A397&amp;""="","",IFERROR(SUMIFS('الحضور'!$A$6:$A$2005,'الحضور'!$B$6:$B$2005,A397&amp;"",'الحضور'!$D$6:$D$2005,1)/COUNTIFS('الحضور'!$B$6:$B$2005,A397&amp;"",'الحضور'!$D$6:$D$2005,1),""))</f>
        <v/>
      </c>
      <c r="N397" s="18">
        <f>IF(M397="","",'الإعدادات'!$B$4-M397)</f>
        <v/>
      </c>
      <c r="O397" s="6">
        <f>IF(OR(H397="ساري",H397="ينتهي قريبًا"),IF(M397="","لم يحضر",IF(N397&gt;='الإعدادات'!$B$6,"منقطع","نشط")),"")</f>
        <v/>
      </c>
      <c r="P397" s="21">
        <f>IF(OR(H397="منتهي",H397="ينتهي قريبًا"),G397,"")</f>
        <v/>
      </c>
      <c r="Q397" s="18">
        <f>IF(P397="","",COUNTIFS($P$6:$P$505,"&lt;"&amp;P397)+COUNTIFS($P$6:P397,P397))</f>
        <v/>
      </c>
    </row>
    <row r="398">
      <c r="A398" s="5" t="n"/>
      <c r="B398" s="5" t="n"/>
      <c r="C398" s="17" t="n"/>
      <c r="D398" s="13" t="n"/>
      <c r="E398" s="18">
        <f>IF(A398&amp;""="","",COUNTIFS('الاشتراكات'!$B$6:$B$1005,A398&amp;""))</f>
        <v/>
      </c>
      <c r="F398" s="19">
        <f>IF(A398&amp;""="","",IFERROR(SUMIFS('الاشتراكات'!$I$6:$I$1005,'الاشتراكات'!$B$6:$B$1005,A398&amp;"",'الاشتراكات'!$J$6:$J$1005,1)/COUNTIFS('الاشتراكات'!$B$6:$B$1005,A398&amp;"",'الاشتراكات'!$J$6:$J$1005,1),""))</f>
        <v/>
      </c>
      <c r="G398" s="18">
        <f>IF(F398="","",F398-'الإعدادات'!$B$4)</f>
        <v/>
      </c>
      <c r="H398" s="6">
        <f>IF(A398&amp;""="","",IF(F398="","بدون اشتراك",IF(G398&lt;0,"منتهي",IF(G398&lt;='الإعدادات'!$B$5,"ينتهي قريبًا","ساري"))))</f>
        <v/>
      </c>
      <c r="I398" s="20">
        <f>IF(A398&amp;""="","",SUMIFS('الاشتراكات'!$G$6:$G$1005,'الاشتراكات'!$B$6:$B$1005,A398&amp;""))</f>
        <v/>
      </c>
      <c r="J398" s="20">
        <f>IF(A398&amp;""="","",SUMIFS('الدفعات'!$C$6:$C$2005,'الدفعات'!$B$6:$B$2005,A398&amp;""))</f>
        <v/>
      </c>
      <c r="K398" s="20">
        <f>IF(A398&amp;""="","",ROUND(I398-J398,2))</f>
        <v/>
      </c>
      <c r="L398" s="18">
        <f>IF(A398&amp;""="","",COUNTIFS('الحضور'!$B$6:$B$2005,A398&amp;"",'الحضور'!$A$6:$A$2005,"&gt;="&amp;('الإعدادات'!$B$4-29),'الحضور'!$A$6:$A$2005,"&lt;="&amp;'الإعدادات'!$B$4))</f>
        <v/>
      </c>
      <c r="M398" s="19">
        <f>IF(A398&amp;""="","",IFERROR(SUMIFS('الحضور'!$A$6:$A$2005,'الحضور'!$B$6:$B$2005,A398&amp;"",'الحضور'!$D$6:$D$2005,1)/COUNTIFS('الحضور'!$B$6:$B$2005,A398&amp;"",'الحضور'!$D$6:$D$2005,1),""))</f>
        <v/>
      </c>
      <c r="N398" s="18">
        <f>IF(M398="","",'الإعدادات'!$B$4-M398)</f>
        <v/>
      </c>
      <c r="O398" s="6">
        <f>IF(OR(H398="ساري",H398="ينتهي قريبًا"),IF(M398="","لم يحضر",IF(N398&gt;='الإعدادات'!$B$6,"منقطع","نشط")),"")</f>
        <v/>
      </c>
      <c r="P398" s="21">
        <f>IF(OR(H398="منتهي",H398="ينتهي قريبًا"),G398,"")</f>
        <v/>
      </c>
      <c r="Q398" s="18">
        <f>IF(P398="","",COUNTIFS($P$6:$P$505,"&lt;"&amp;P398)+COUNTIFS($P$6:P398,P398))</f>
        <v/>
      </c>
    </row>
    <row r="399">
      <c r="A399" s="5" t="n"/>
      <c r="B399" s="5" t="n"/>
      <c r="C399" s="17" t="n"/>
      <c r="D399" s="13" t="n"/>
      <c r="E399" s="18">
        <f>IF(A399&amp;""="","",COUNTIFS('الاشتراكات'!$B$6:$B$1005,A399&amp;""))</f>
        <v/>
      </c>
      <c r="F399" s="19">
        <f>IF(A399&amp;""="","",IFERROR(SUMIFS('الاشتراكات'!$I$6:$I$1005,'الاشتراكات'!$B$6:$B$1005,A399&amp;"",'الاشتراكات'!$J$6:$J$1005,1)/COUNTIFS('الاشتراكات'!$B$6:$B$1005,A399&amp;"",'الاشتراكات'!$J$6:$J$1005,1),""))</f>
        <v/>
      </c>
      <c r="G399" s="18">
        <f>IF(F399="","",F399-'الإعدادات'!$B$4)</f>
        <v/>
      </c>
      <c r="H399" s="6">
        <f>IF(A399&amp;""="","",IF(F399="","بدون اشتراك",IF(G399&lt;0,"منتهي",IF(G399&lt;='الإعدادات'!$B$5,"ينتهي قريبًا","ساري"))))</f>
        <v/>
      </c>
      <c r="I399" s="20">
        <f>IF(A399&amp;""="","",SUMIFS('الاشتراكات'!$G$6:$G$1005,'الاشتراكات'!$B$6:$B$1005,A399&amp;""))</f>
        <v/>
      </c>
      <c r="J399" s="20">
        <f>IF(A399&amp;""="","",SUMIFS('الدفعات'!$C$6:$C$2005,'الدفعات'!$B$6:$B$2005,A399&amp;""))</f>
        <v/>
      </c>
      <c r="K399" s="20">
        <f>IF(A399&amp;""="","",ROUND(I399-J399,2))</f>
        <v/>
      </c>
      <c r="L399" s="18">
        <f>IF(A399&amp;""="","",COUNTIFS('الحضور'!$B$6:$B$2005,A399&amp;"",'الحضور'!$A$6:$A$2005,"&gt;="&amp;('الإعدادات'!$B$4-29),'الحضور'!$A$6:$A$2005,"&lt;="&amp;'الإعدادات'!$B$4))</f>
        <v/>
      </c>
      <c r="M399" s="19">
        <f>IF(A399&amp;""="","",IFERROR(SUMIFS('الحضور'!$A$6:$A$2005,'الحضور'!$B$6:$B$2005,A399&amp;"",'الحضور'!$D$6:$D$2005,1)/COUNTIFS('الحضور'!$B$6:$B$2005,A399&amp;"",'الحضور'!$D$6:$D$2005,1),""))</f>
        <v/>
      </c>
      <c r="N399" s="18">
        <f>IF(M399="","",'الإعدادات'!$B$4-M399)</f>
        <v/>
      </c>
      <c r="O399" s="6">
        <f>IF(OR(H399="ساري",H399="ينتهي قريبًا"),IF(M399="","لم يحضر",IF(N399&gt;='الإعدادات'!$B$6,"منقطع","نشط")),"")</f>
        <v/>
      </c>
      <c r="P399" s="21">
        <f>IF(OR(H399="منتهي",H399="ينتهي قريبًا"),G399,"")</f>
        <v/>
      </c>
      <c r="Q399" s="18">
        <f>IF(P399="","",COUNTIFS($P$6:$P$505,"&lt;"&amp;P399)+COUNTIFS($P$6:P399,P399))</f>
        <v/>
      </c>
    </row>
    <row r="400">
      <c r="A400" s="5" t="n"/>
      <c r="B400" s="5" t="n"/>
      <c r="C400" s="17" t="n"/>
      <c r="D400" s="13" t="n"/>
      <c r="E400" s="18">
        <f>IF(A400&amp;""="","",COUNTIFS('الاشتراكات'!$B$6:$B$1005,A400&amp;""))</f>
        <v/>
      </c>
      <c r="F400" s="19">
        <f>IF(A400&amp;""="","",IFERROR(SUMIFS('الاشتراكات'!$I$6:$I$1005,'الاشتراكات'!$B$6:$B$1005,A400&amp;"",'الاشتراكات'!$J$6:$J$1005,1)/COUNTIFS('الاشتراكات'!$B$6:$B$1005,A400&amp;"",'الاشتراكات'!$J$6:$J$1005,1),""))</f>
        <v/>
      </c>
      <c r="G400" s="18">
        <f>IF(F400="","",F400-'الإعدادات'!$B$4)</f>
        <v/>
      </c>
      <c r="H400" s="6">
        <f>IF(A400&amp;""="","",IF(F400="","بدون اشتراك",IF(G400&lt;0,"منتهي",IF(G400&lt;='الإعدادات'!$B$5,"ينتهي قريبًا","ساري"))))</f>
        <v/>
      </c>
      <c r="I400" s="20">
        <f>IF(A400&amp;""="","",SUMIFS('الاشتراكات'!$G$6:$G$1005,'الاشتراكات'!$B$6:$B$1005,A400&amp;""))</f>
        <v/>
      </c>
      <c r="J400" s="20">
        <f>IF(A400&amp;""="","",SUMIFS('الدفعات'!$C$6:$C$2005,'الدفعات'!$B$6:$B$2005,A400&amp;""))</f>
        <v/>
      </c>
      <c r="K400" s="20">
        <f>IF(A400&amp;""="","",ROUND(I400-J400,2))</f>
        <v/>
      </c>
      <c r="L400" s="18">
        <f>IF(A400&amp;""="","",COUNTIFS('الحضور'!$B$6:$B$2005,A400&amp;"",'الحضور'!$A$6:$A$2005,"&gt;="&amp;('الإعدادات'!$B$4-29),'الحضور'!$A$6:$A$2005,"&lt;="&amp;'الإعدادات'!$B$4))</f>
        <v/>
      </c>
      <c r="M400" s="19">
        <f>IF(A400&amp;""="","",IFERROR(SUMIFS('الحضور'!$A$6:$A$2005,'الحضور'!$B$6:$B$2005,A400&amp;"",'الحضور'!$D$6:$D$2005,1)/COUNTIFS('الحضور'!$B$6:$B$2005,A400&amp;"",'الحضور'!$D$6:$D$2005,1),""))</f>
        <v/>
      </c>
      <c r="N400" s="18">
        <f>IF(M400="","",'الإعدادات'!$B$4-M400)</f>
        <v/>
      </c>
      <c r="O400" s="6">
        <f>IF(OR(H400="ساري",H400="ينتهي قريبًا"),IF(M400="","لم يحضر",IF(N400&gt;='الإعدادات'!$B$6,"منقطع","نشط")),"")</f>
        <v/>
      </c>
      <c r="P400" s="21">
        <f>IF(OR(H400="منتهي",H400="ينتهي قريبًا"),G400,"")</f>
        <v/>
      </c>
      <c r="Q400" s="18">
        <f>IF(P400="","",COUNTIFS($P$6:$P$505,"&lt;"&amp;P400)+COUNTIFS($P$6:P400,P400))</f>
        <v/>
      </c>
    </row>
    <row r="401">
      <c r="A401" s="5" t="n"/>
      <c r="B401" s="5" t="n"/>
      <c r="C401" s="17" t="n"/>
      <c r="D401" s="13" t="n"/>
      <c r="E401" s="18">
        <f>IF(A401&amp;""="","",COUNTIFS('الاشتراكات'!$B$6:$B$1005,A401&amp;""))</f>
        <v/>
      </c>
      <c r="F401" s="19">
        <f>IF(A401&amp;""="","",IFERROR(SUMIFS('الاشتراكات'!$I$6:$I$1005,'الاشتراكات'!$B$6:$B$1005,A401&amp;"",'الاشتراكات'!$J$6:$J$1005,1)/COUNTIFS('الاشتراكات'!$B$6:$B$1005,A401&amp;"",'الاشتراكات'!$J$6:$J$1005,1),""))</f>
        <v/>
      </c>
      <c r="G401" s="18">
        <f>IF(F401="","",F401-'الإعدادات'!$B$4)</f>
        <v/>
      </c>
      <c r="H401" s="6">
        <f>IF(A401&amp;""="","",IF(F401="","بدون اشتراك",IF(G401&lt;0,"منتهي",IF(G401&lt;='الإعدادات'!$B$5,"ينتهي قريبًا","ساري"))))</f>
        <v/>
      </c>
      <c r="I401" s="20">
        <f>IF(A401&amp;""="","",SUMIFS('الاشتراكات'!$G$6:$G$1005,'الاشتراكات'!$B$6:$B$1005,A401&amp;""))</f>
        <v/>
      </c>
      <c r="J401" s="20">
        <f>IF(A401&amp;""="","",SUMIFS('الدفعات'!$C$6:$C$2005,'الدفعات'!$B$6:$B$2005,A401&amp;""))</f>
        <v/>
      </c>
      <c r="K401" s="20">
        <f>IF(A401&amp;""="","",ROUND(I401-J401,2))</f>
        <v/>
      </c>
      <c r="L401" s="18">
        <f>IF(A401&amp;""="","",COUNTIFS('الحضور'!$B$6:$B$2005,A401&amp;"",'الحضور'!$A$6:$A$2005,"&gt;="&amp;('الإعدادات'!$B$4-29),'الحضور'!$A$6:$A$2005,"&lt;="&amp;'الإعدادات'!$B$4))</f>
        <v/>
      </c>
      <c r="M401" s="19">
        <f>IF(A401&amp;""="","",IFERROR(SUMIFS('الحضور'!$A$6:$A$2005,'الحضور'!$B$6:$B$2005,A401&amp;"",'الحضور'!$D$6:$D$2005,1)/COUNTIFS('الحضور'!$B$6:$B$2005,A401&amp;"",'الحضور'!$D$6:$D$2005,1),""))</f>
        <v/>
      </c>
      <c r="N401" s="18">
        <f>IF(M401="","",'الإعدادات'!$B$4-M401)</f>
        <v/>
      </c>
      <c r="O401" s="6">
        <f>IF(OR(H401="ساري",H401="ينتهي قريبًا"),IF(M401="","لم يحضر",IF(N401&gt;='الإعدادات'!$B$6,"منقطع","نشط")),"")</f>
        <v/>
      </c>
      <c r="P401" s="21">
        <f>IF(OR(H401="منتهي",H401="ينتهي قريبًا"),G401,"")</f>
        <v/>
      </c>
      <c r="Q401" s="18">
        <f>IF(P401="","",COUNTIFS($P$6:$P$505,"&lt;"&amp;P401)+COUNTIFS($P$6:P401,P401))</f>
        <v/>
      </c>
    </row>
    <row r="402">
      <c r="A402" s="5" t="n"/>
      <c r="B402" s="5" t="n"/>
      <c r="C402" s="17" t="n"/>
      <c r="D402" s="13" t="n"/>
      <c r="E402" s="18">
        <f>IF(A402&amp;""="","",COUNTIFS('الاشتراكات'!$B$6:$B$1005,A402&amp;""))</f>
        <v/>
      </c>
      <c r="F402" s="19">
        <f>IF(A402&amp;""="","",IFERROR(SUMIFS('الاشتراكات'!$I$6:$I$1005,'الاشتراكات'!$B$6:$B$1005,A402&amp;"",'الاشتراكات'!$J$6:$J$1005,1)/COUNTIFS('الاشتراكات'!$B$6:$B$1005,A402&amp;"",'الاشتراكات'!$J$6:$J$1005,1),""))</f>
        <v/>
      </c>
      <c r="G402" s="18">
        <f>IF(F402="","",F402-'الإعدادات'!$B$4)</f>
        <v/>
      </c>
      <c r="H402" s="6">
        <f>IF(A402&amp;""="","",IF(F402="","بدون اشتراك",IF(G402&lt;0,"منتهي",IF(G402&lt;='الإعدادات'!$B$5,"ينتهي قريبًا","ساري"))))</f>
        <v/>
      </c>
      <c r="I402" s="20">
        <f>IF(A402&amp;""="","",SUMIFS('الاشتراكات'!$G$6:$G$1005,'الاشتراكات'!$B$6:$B$1005,A402&amp;""))</f>
        <v/>
      </c>
      <c r="J402" s="20">
        <f>IF(A402&amp;""="","",SUMIFS('الدفعات'!$C$6:$C$2005,'الدفعات'!$B$6:$B$2005,A402&amp;""))</f>
        <v/>
      </c>
      <c r="K402" s="20">
        <f>IF(A402&amp;""="","",ROUND(I402-J402,2))</f>
        <v/>
      </c>
      <c r="L402" s="18">
        <f>IF(A402&amp;""="","",COUNTIFS('الحضور'!$B$6:$B$2005,A402&amp;"",'الحضور'!$A$6:$A$2005,"&gt;="&amp;('الإعدادات'!$B$4-29),'الحضور'!$A$6:$A$2005,"&lt;="&amp;'الإعدادات'!$B$4))</f>
        <v/>
      </c>
      <c r="M402" s="19">
        <f>IF(A402&amp;""="","",IFERROR(SUMIFS('الحضور'!$A$6:$A$2005,'الحضور'!$B$6:$B$2005,A402&amp;"",'الحضور'!$D$6:$D$2005,1)/COUNTIFS('الحضور'!$B$6:$B$2005,A402&amp;"",'الحضور'!$D$6:$D$2005,1),""))</f>
        <v/>
      </c>
      <c r="N402" s="18">
        <f>IF(M402="","",'الإعدادات'!$B$4-M402)</f>
        <v/>
      </c>
      <c r="O402" s="6">
        <f>IF(OR(H402="ساري",H402="ينتهي قريبًا"),IF(M402="","لم يحضر",IF(N402&gt;='الإعدادات'!$B$6,"منقطع","نشط")),"")</f>
        <v/>
      </c>
      <c r="P402" s="21">
        <f>IF(OR(H402="منتهي",H402="ينتهي قريبًا"),G402,"")</f>
        <v/>
      </c>
      <c r="Q402" s="18">
        <f>IF(P402="","",COUNTIFS($P$6:$P$505,"&lt;"&amp;P402)+COUNTIFS($P$6:P402,P402))</f>
        <v/>
      </c>
    </row>
    <row r="403">
      <c r="A403" s="5" t="n"/>
      <c r="B403" s="5" t="n"/>
      <c r="C403" s="17" t="n"/>
      <c r="D403" s="13" t="n"/>
      <c r="E403" s="18">
        <f>IF(A403&amp;""="","",COUNTIFS('الاشتراكات'!$B$6:$B$1005,A403&amp;""))</f>
        <v/>
      </c>
      <c r="F403" s="19">
        <f>IF(A403&amp;""="","",IFERROR(SUMIFS('الاشتراكات'!$I$6:$I$1005,'الاشتراكات'!$B$6:$B$1005,A403&amp;"",'الاشتراكات'!$J$6:$J$1005,1)/COUNTIFS('الاشتراكات'!$B$6:$B$1005,A403&amp;"",'الاشتراكات'!$J$6:$J$1005,1),""))</f>
        <v/>
      </c>
      <c r="G403" s="18">
        <f>IF(F403="","",F403-'الإعدادات'!$B$4)</f>
        <v/>
      </c>
      <c r="H403" s="6">
        <f>IF(A403&amp;""="","",IF(F403="","بدون اشتراك",IF(G403&lt;0,"منتهي",IF(G403&lt;='الإعدادات'!$B$5,"ينتهي قريبًا","ساري"))))</f>
        <v/>
      </c>
      <c r="I403" s="20">
        <f>IF(A403&amp;""="","",SUMIFS('الاشتراكات'!$G$6:$G$1005,'الاشتراكات'!$B$6:$B$1005,A403&amp;""))</f>
        <v/>
      </c>
      <c r="J403" s="20">
        <f>IF(A403&amp;""="","",SUMIFS('الدفعات'!$C$6:$C$2005,'الدفعات'!$B$6:$B$2005,A403&amp;""))</f>
        <v/>
      </c>
      <c r="K403" s="20">
        <f>IF(A403&amp;""="","",ROUND(I403-J403,2))</f>
        <v/>
      </c>
      <c r="L403" s="18">
        <f>IF(A403&amp;""="","",COUNTIFS('الحضور'!$B$6:$B$2005,A403&amp;"",'الحضور'!$A$6:$A$2005,"&gt;="&amp;('الإعدادات'!$B$4-29),'الحضور'!$A$6:$A$2005,"&lt;="&amp;'الإعدادات'!$B$4))</f>
        <v/>
      </c>
      <c r="M403" s="19">
        <f>IF(A403&amp;""="","",IFERROR(SUMIFS('الحضور'!$A$6:$A$2005,'الحضور'!$B$6:$B$2005,A403&amp;"",'الحضور'!$D$6:$D$2005,1)/COUNTIFS('الحضور'!$B$6:$B$2005,A403&amp;"",'الحضور'!$D$6:$D$2005,1),""))</f>
        <v/>
      </c>
      <c r="N403" s="18">
        <f>IF(M403="","",'الإعدادات'!$B$4-M403)</f>
        <v/>
      </c>
      <c r="O403" s="6">
        <f>IF(OR(H403="ساري",H403="ينتهي قريبًا"),IF(M403="","لم يحضر",IF(N403&gt;='الإعدادات'!$B$6,"منقطع","نشط")),"")</f>
        <v/>
      </c>
      <c r="P403" s="21">
        <f>IF(OR(H403="منتهي",H403="ينتهي قريبًا"),G403,"")</f>
        <v/>
      </c>
      <c r="Q403" s="18">
        <f>IF(P403="","",COUNTIFS($P$6:$P$505,"&lt;"&amp;P403)+COUNTIFS($P$6:P403,P403))</f>
        <v/>
      </c>
    </row>
    <row r="404">
      <c r="A404" s="5" t="n"/>
      <c r="B404" s="5" t="n"/>
      <c r="C404" s="17" t="n"/>
      <c r="D404" s="13" t="n"/>
      <c r="E404" s="18">
        <f>IF(A404&amp;""="","",COUNTIFS('الاشتراكات'!$B$6:$B$1005,A404&amp;""))</f>
        <v/>
      </c>
      <c r="F404" s="19">
        <f>IF(A404&amp;""="","",IFERROR(SUMIFS('الاشتراكات'!$I$6:$I$1005,'الاشتراكات'!$B$6:$B$1005,A404&amp;"",'الاشتراكات'!$J$6:$J$1005,1)/COUNTIFS('الاشتراكات'!$B$6:$B$1005,A404&amp;"",'الاشتراكات'!$J$6:$J$1005,1),""))</f>
        <v/>
      </c>
      <c r="G404" s="18">
        <f>IF(F404="","",F404-'الإعدادات'!$B$4)</f>
        <v/>
      </c>
      <c r="H404" s="6">
        <f>IF(A404&amp;""="","",IF(F404="","بدون اشتراك",IF(G404&lt;0,"منتهي",IF(G404&lt;='الإعدادات'!$B$5,"ينتهي قريبًا","ساري"))))</f>
        <v/>
      </c>
      <c r="I404" s="20">
        <f>IF(A404&amp;""="","",SUMIFS('الاشتراكات'!$G$6:$G$1005,'الاشتراكات'!$B$6:$B$1005,A404&amp;""))</f>
        <v/>
      </c>
      <c r="J404" s="20">
        <f>IF(A404&amp;""="","",SUMIFS('الدفعات'!$C$6:$C$2005,'الدفعات'!$B$6:$B$2005,A404&amp;""))</f>
        <v/>
      </c>
      <c r="K404" s="20">
        <f>IF(A404&amp;""="","",ROUND(I404-J404,2))</f>
        <v/>
      </c>
      <c r="L404" s="18">
        <f>IF(A404&amp;""="","",COUNTIFS('الحضور'!$B$6:$B$2005,A404&amp;"",'الحضور'!$A$6:$A$2005,"&gt;="&amp;('الإعدادات'!$B$4-29),'الحضور'!$A$6:$A$2005,"&lt;="&amp;'الإعدادات'!$B$4))</f>
        <v/>
      </c>
      <c r="M404" s="19">
        <f>IF(A404&amp;""="","",IFERROR(SUMIFS('الحضور'!$A$6:$A$2005,'الحضور'!$B$6:$B$2005,A404&amp;"",'الحضور'!$D$6:$D$2005,1)/COUNTIFS('الحضور'!$B$6:$B$2005,A404&amp;"",'الحضور'!$D$6:$D$2005,1),""))</f>
        <v/>
      </c>
      <c r="N404" s="18">
        <f>IF(M404="","",'الإعدادات'!$B$4-M404)</f>
        <v/>
      </c>
      <c r="O404" s="6">
        <f>IF(OR(H404="ساري",H404="ينتهي قريبًا"),IF(M404="","لم يحضر",IF(N404&gt;='الإعدادات'!$B$6,"منقطع","نشط")),"")</f>
        <v/>
      </c>
      <c r="P404" s="21">
        <f>IF(OR(H404="منتهي",H404="ينتهي قريبًا"),G404,"")</f>
        <v/>
      </c>
      <c r="Q404" s="18">
        <f>IF(P404="","",COUNTIFS($P$6:$P$505,"&lt;"&amp;P404)+COUNTIFS($P$6:P404,P404))</f>
        <v/>
      </c>
    </row>
    <row r="405">
      <c r="A405" s="5" t="n"/>
      <c r="B405" s="5" t="n"/>
      <c r="C405" s="17" t="n"/>
      <c r="D405" s="13" t="n"/>
      <c r="E405" s="18">
        <f>IF(A405&amp;""="","",COUNTIFS('الاشتراكات'!$B$6:$B$1005,A405&amp;""))</f>
        <v/>
      </c>
      <c r="F405" s="19">
        <f>IF(A405&amp;""="","",IFERROR(SUMIFS('الاشتراكات'!$I$6:$I$1005,'الاشتراكات'!$B$6:$B$1005,A405&amp;"",'الاشتراكات'!$J$6:$J$1005,1)/COUNTIFS('الاشتراكات'!$B$6:$B$1005,A405&amp;"",'الاشتراكات'!$J$6:$J$1005,1),""))</f>
        <v/>
      </c>
      <c r="G405" s="18">
        <f>IF(F405="","",F405-'الإعدادات'!$B$4)</f>
        <v/>
      </c>
      <c r="H405" s="6">
        <f>IF(A405&amp;""="","",IF(F405="","بدون اشتراك",IF(G405&lt;0,"منتهي",IF(G405&lt;='الإعدادات'!$B$5,"ينتهي قريبًا","ساري"))))</f>
        <v/>
      </c>
      <c r="I405" s="20">
        <f>IF(A405&amp;""="","",SUMIFS('الاشتراكات'!$G$6:$G$1005,'الاشتراكات'!$B$6:$B$1005,A405&amp;""))</f>
        <v/>
      </c>
      <c r="J405" s="20">
        <f>IF(A405&amp;""="","",SUMIFS('الدفعات'!$C$6:$C$2005,'الدفعات'!$B$6:$B$2005,A405&amp;""))</f>
        <v/>
      </c>
      <c r="K405" s="20">
        <f>IF(A405&amp;""="","",ROUND(I405-J405,2))</f>
        <v/>
      </c>
      <c r="L405" s="18">
        <f>IF(A405&amp;""="","",COUNTIFS('الحضور'!$B$6:$B$2005,A405&amp;"",'الحضور'!$A$6:$A$2005,"&gt;="&amp;('الإعدادات'!$B$4-29),'الحضور'!$A$6:$A$2005,"&lt;="&amp;'الإعدادات'!$B$4))</f>
        <v/>
      </c>
      <c r="M405" s="19">
        <f>IF(A405&amp;""="","",IFERROR(SUMIFS('الحضور'!$A$6:$A$2005,'الحضور'!$B$6:$B$2005,A405&amp;"",'الحضور'!$D$6:$D$2005,1)/COUNTIFS('الحضور'!$B$6:$B$2005,A405&amp;"",'الحضور'!$D$6:$D$2005,1),""))</f>
        <v/>
      </c>
      <c r="N405" s="18">
        <f>IF(M405="","",'الإعدادات'!$B$4-M405)</f>
        <v/>
      </c>
      <c r="O405" s="6">
        <f>IF(OR(H405="ساري",H405="ينتهي قريبًا"),IF(M405="","لم يحضر",IF(N405&gt;='الإعدادات'!$B$6,"منقطع","نشط")),"")</f>
        <v/>
      </c>
      <c r="P405" s="21">
        <f>IF(OR(H405="منتهي",H405="ينتهي قريبًا"),G405,"")</f>
        <v/>
      </c>
      <c r="Q405" s="18">
        <f>IF(P405="","",COUNTIFS($P$6:$P$505,"&lt;"&amp;P405)+COUNTIFS($P$6:P405,P405))</f>
        <v/>
      </c>
    </row>
    <row r="406">
      <c r="A406" s="5" t="n"/>
      <c r="B406" s="5" t="n"/>
      <c r="C406" s="17" t="n"/>
      <c r="D406" s="13" t="n"/>
      <c r="E406" s="18">
        <f>IF(A406&amp;""="","",COUNTIFS('الاشتراكات'!$B$6:$B$1005,A406&amp;""))</f>
        <v/>
      </c>
      <c r="F406" s="19">
        <f>IF(A406&amp;""="","",IFERROR(SUMIFS('الاشتراكات'!$I$6:$I$1005,'الاشتراكات'!$B$6:$B$1005,A406&amp;"",'الاشتراكات'!$J$6:$J$1005,1)/COUNTIFS('الاشتراكات'!$B$6:$B$1005,A406&amp;"",'الاشتراكات'!$J$6:$J$1005,1),""))</f>
        <v/>
      </c>
      <c r="G406" s="18">
        <f>IF(F406="","",F406-'الإعدادات'!$B$4)</f>
        <v/>
      </c>
      <c r="H406" s="6">
        <f>IF(A406&amp;""="","",IF(F406="","بدون اشتراك",IF(G406&lt;0,"منتهي",IF(G406&lt;='الإعدادات'!$B$5,"ينتهي قريبًا","ساري"))))</f>
        <v/>
      </c>
      <c r="I406" s="20">
        <f>IF(A406&amp;""="","",SUMIFS('الاشتراكات'!$G$6:$G$1005,'الاشتراكات'!$B$6:$B$1005,A406&amp;""))</f>
        <v/>
      </c>
      <c r="J406" s="20">
        <f>IF(A406&amp;""="","",SUMIFS('الدفعات'!$C$6:$C$2005,'الدفعات'!$B$6:$B$2005,A406&amp;""))</f>
        <v/>
      </c>
      <c r="K406" s="20">
        <f>IF(A406&amp;""="","",ROUND(I406-J406,2))</f>
        <v/>
      </c>
      <c r="L406" s="18">
        <f>IF(A406&amp;""="","",COUNTIFS('الحضور'!$B$6:$B$2005,A406&amp;"",'الحضور'!$A$6:$A$2005,"&gt;="&amp;('الإعدادات'!$B$4-29),'الحضور'!$A$6:$A$2005,"&lt;="&amp;'الإعدادات'!$B$4))</f>
        <v/>
      </c>
      <c r="M406" s="19">
        <f>IF(A406&amp;""="","",IFERROR(SUMIFS('الحضور'!$A$6:$A$2005,'الحضور'!$B$6:$B$2005,A406&amp;"",'الحضور'!$D$6:$D$2005,1)/COUNTIFS('الحضور'!$B$6:$B$2005,A406&amp;"",'الحضور'!$D$6:$D$2005,1),""))</f>
        <v/>
      </c>
      <c r="N406" s="18">
        <f>IF(M406="","",'الإعدادات'!$B$4-M406)</f>
        <v/>
      </c>
      <c r="O406" s="6">
        <f>IF(OR(H406="ساري",H406="ينتهي قريبًا"),IF(M406="","لم يحضر",IF(N406&gt;='الإعدادات'!$B$6,"منقطع","نشط")),"")</f>
        <v/>
      </c>
      <c r="P406" s="21">
        <f>IF(OR(H406="منتهي",H406="ينتهي قريبًا"),G406,"")</f>
        <v/>
      </c>
      <c r="Q406" s="18">
        <f>IF(P406="","",COUNTIFS($P$6:$P$505,"&lt;"&amp;P406)+COUNTIFS($P$6:P406,P406))</f>
        <v/>
      </c>
    </row>
    <row r="407">
      <c r="A407" s="5" t="n"/>
      <c r="B407" s="5" t="n"/>
      <c r="C407" s="17" t="n"/>
      <c r="D407" s="13" t="n"/>
      <c r="E407" s="18">
        <f>IF(A407&amp;""="","",COUNTIFS('الاشتراكات'!$B$6:$B$1005,A407&amp;""))</f>
        <v/>
      </c>
      <c r="F407" s="19">
        <f>IF(A407&amp;""="","",IFERROR(SUMIFS('الاشتراكات'!$I$6:$I$1005,'الاشتراكات'!$B$6:$B$1005,A407&amp;"",'الاشتراكات'!$J$6:$J$1005,1)/COUNTIFS('الاشتراكات'!$B$6:$B$1005,A407&amp;"",'الاشتراكات'!$J$6:$J$1005,1),""))</f>
        <v/>
      </c>
      <c r="G407" s="18">
        <f>IF(F407="","",F407-'الإعدادات'!$B$4)</f>
        <v/>
      </c>
      <c r="H407" s="6">
        <f>IF(A407&amp;""="","",IF(F407="","بدون اشتراك",IF(G407&lt;0,"منتهي",IF(G407&lt;='الإعدادات'!$B$5,"ينتهي قريبًا","ساري"))))</f>
        <v/>
      </c>
      <c r="I407" s="20">
        <f>IF(A407&amp;""="","",SUMIFS('الاشتراكات'!$G$6:$G$1005,'الاشتراكات'!$B$6:$B$1005,A407&amp;""))</f>
        <v/>
      </c>
      <c r="J407" s="20">
        <f>IF(A407&amp;""="","",SUMIFS('الدفعات'!$C$6:$C$2005,'الدفعات'!$B$6:$B$2005,A407&amp;""))</f>
        <v/>
      </c>
      <c r="K407" s="20">
        <f>IF(A407&amp;""="","",ROUND(I407-J407,2))</f>
        <v/>
      </c>
      <c r="L407" s="18">
        <f>IF(A407&amp;""="","",COUNTIFS('الحضور'!$B$6:$B$2005,A407&amp;"",'الحضور'!$A$6:$A$2005,"&gt;="&amp;('الإعدادات'!$B$4-29),'الحضور'!$A$6:$A$2005,"&lt;="&amp;'الإعدادات'!$B$4))</f>
        <v/>
      </c>
      <c r="M407" s="19">
        <f>IF(A407&amp;""="","",IFERROR(SUMIFS('الحضور'!$A$6:$A$2005,'الحضور'!$B$6:$B$2005,A407&amp;"",'الحضور'!$D$6:$D$2005,1)/COUNTIFS('الحضور'!$B$6:$B$2005,A407&amp;"",'الحضور'!$D$6:$D$2005,1),""))</f>
        <v/>
      </c>
      <c r="N407" s="18">
        <f>IF(M407="","",'الإعدادات'!$B$4-M407)</f>
        <v/>
      </c>
      <c r="O407" s="6">
        <f>IF(OR(H407="ساري",H407="ينتهي قريبًا"),IF(M407="","لم يحضر",IF(N407&gt;='الإعدادات'!$B$6,"منقطع","نشط")),"")</f>
        <v/>
      </c>
      <c r="P407" s="21">
        <f>IF(OR(H407="منتهي",H407="ينتهي قريبًا"),G407,"")</f>
        <v/>
      </c>
      <c r="Q407" s="18">
        <f>IF(P407="","",COUNTIFS($P$6:$P$505,"&lt;"&amp;P407)+COUNTIFS($P$6:P407,P407))</f>
        <v/>
      </c>
    </row>
    <row r="408">
      <c r="A408" s="5" t="n"/>
      <c r="B408" s="5" t="n"/>
      <c r="C408" s="17" t="n"/>
      <c r="D408" s="13" t="n"/>
      <c r="E408" s="18">
        <f>IF(A408&amp;""="","",COUNTIFS('الاشتراكات'!$B$6:$B$1005,A408&amp;""))</f>
        <v/>
      </c>
      <c r="F408" s="19">
        <f>IF(A408&amp;""="","",IFERROR(SUMIFS('الاشتراكات'!$I$6:$I$1005,'الاشتراكات'!$B$6:$B$1005,A408&amp;"",'الاشتراكات'!$J$6:$J$1005,1)/COUNTIFS('الاشتراكات'!$B$6:$B$1005,A408&amp;"",'الاشتراكات'!$J$6:$J$1005,1),""))</f>
        <v/>
      </c>
      <c r="G408" s="18">
        <f>IF(F408="","",F408-'الإعدادات'!$B$4)</f>
        <v/>
      </c>
      <c r="H408" s="6">
        <f>IF(A408&amp;""="","",IF(F408="","بدون اشتراك",IF(G408&lt;0,"منتهي",IF(G408&lt;='الإعدادات'!$B$5,"ينتهي قريبًا","ساري"))))</f>
        <v/>
      </c>
      <c r="I408" s="20">
        <f>IF(A408&amp;""="","",SUMIFS('الاشتراكات'!$G$6:$G$1005,'الاشتراكات'!$B$6:$B$1005,A408&amp;""))</f>
        <v/>
      </c>
      <c r="J408" s="20">
        <f>IF(A408&amp;""="","",SUMIFS('الدفعات'!$C$6:$C$2005,'الدفعات'!$B$6:$B$2005,A408&amp;""))</f>
        <v/>
      </c>
      <c r="K408" s="20">
        <f>IF(A408&amp;""="","",ROUND(I408-J408,2))</f>
        <v/>
      </c>
      <c r="L408" s="18">
        <f>IF(A408&amp;""="","",COUNTIFS('الحضور'!$B$6:$B$2005,A408&amp;"",'الحضور'!$A$6:$A$2005,"&gt;="&amp;('الإعدادات'!$B$4-29),'الحضور'!$A$6:$A$2005,"&lt;="&amp;'الإعدادات'!$B$4))</f>
        <v/>
      </c>
      <c r="M408" s="19">
        <f>IF(A408&amp;""="","",IFERROR(SUMIFS('الحضور'!$A$6:$A$2005,'الحضور'!$B$6:$B$2005,A408&amp;"",'الحضور'!$D$6:$D$2005,1)/COUNTIFS('الحضور'!$B$6:$B$2005,A408&amp;"",'الحضور'!$D$6:$D$2005,1),""))</f>
        <v/>
      </c>
      <c r="N408" s="18">
        <f>IF(M408="","",'الإعدادات'!$B$4-M408)</f>
        <v/>
      </c>
      <c r="O408" s="6">
        <f>IF(OR(H408="ساري",H408="ينتهي قريبًا"),IF(M408="","لم يحضر",IF(N408&gt;='الإعدادات'!$B$6,"منقطع","نشط")),"")</f>
        <v/>
      </c>
      <c r="P408" s="21">
        <f>IF(OR(H408="منتهي",H408="ينتهي قريبًا"),G408,"")</f>
        <v/>
      </c>
      <c r="Q408" s="18">
        <f>IF(P408="","",COUNTIFS($P$6:$P$505,"&lt;"&amp;P408)+COUNTIFS($P$6:P408,P408))</f>
        <v/>
      </c>
    </row>
    <row r="409">
      <c r="A409" s="5" t="n"/>
      <c r="B409" s="5" t="n"/>
      <c r="C409" s="17" t="n"/>
      <c r="D409" s="13" t="n"/>
      <c r="E409" s="18">
        <f>IF(A409&amp;""="","",COUNTIFS('الاشتراكات'!$B$6:$B$1005,A409&amp;""))</f>
        <v/>
      </c>
      <c r="F409" s="19">
        <f>IF(A409&amp;""="","",IFERROR(SUMIFS('الاشتراكات'!$I$6:$I$1005,'الاشتراكات'!$B$6:$B$1005,A409&amp;"",'الاشتراكات'!$J$6:$J$1005,1)/COUNTIFS('الاشتراكات'!$B$6:$B$1005,A409&amp;"",'الاشتراكات'!$J$6:$J$1005,1),""))</f>
        <v/>
      </c>
      <c r="G409" s="18">
        <f>IF(F409="","",F409-'الإعدادات'!$B$4)</f>
        <v/>
      </c>
      <c r="H409" s="6">
        <f>IF(A409&amp;""="","",IF(F409="","بدون اشتراك",IF(G409&lt;0,"منتهي",IF(G409&lt;='الإعدادات'!$B$5,"ينتهي قريبًا","ساري"))))</f>
        <v/>
      </c>
      <c r="I409" s="20">
        <f>IF(A409&amp;""="","",SUMIFS('الاشتراكات'!$G$6:$G$1005,'الاشتراكات'!$B$6:$B$1005,A409&amp;""))</f>
        <v/>
      </c>
      <c r="J409" s="20">
        <f>IF(A409&amp;""="","",SUMIFS('الدفعات'!$C$6:$C$2005,'الدفعات'!$B$6:$B$2005,A409&amp;""))</f>
        <v/>
      </c>
      <c r="K409" s="20">
        <f>IF(A409&amp;""="","",ROUND(I409-J409,2))</f>
        <v/>
      </c>
      <c r="L409" s="18">
        <f>IF(A409&amp;""="","",COUNTIFS('الحضور'!$B$6:$B$2005,A409&amp;"",'الحضور'!$A$6:$A$2005,"&gt;="&amp;('الإعدادات'!$B$4-29),'الحضور'!$A$6:$A$2005,"&lt;="&amp;'الإعدادات'!$B$4))</f>
        <v/>
      </c>
      <c r="M409" s="19">
        <f>IF(A409&amp;""="","",IFERROR(SUMIFS('الحضور'!$A$6:$A$2005,'الحضور'!$B$6:$B$2005,A409&amp;"",'الحضور'!$D$6:$D$2005,1)/COUNTIFS('الحضور'!$B$6:$B$2005,A409&amp;"",'الحضور'!$D$6:$D$2005,1),""))</f>
        <v/>
      </c>
      <c r="N409" s="18">
        <f>IF(M409="","",'الإعدادات'!$B$4-M409)</f>
        <v/>
      </c>
      <c r="O409" s="6">
        <f>IF(OR(H409="ساري",H409="ينتهي قريبًا"),IF(M409="","لم يحضر",IF(N409&gt;='الإعدادات'!$B$6,"منقطع","نشط")),"")</f>
        <v/>
      </c>
      <c r="P409" s="21">
        <f>IF(OR(H409="منتهي",H409="ينتهي قريبًا"),G409,"")</f>
        <v/>
      </c>
      <c r="Q409" s="18">
        <f>IF(P409="","",COUNTIFS($P$6:$P$505,"&lt;"&amp;P409)+COUNTIFS($P$6:P409,P409))</f>
        <v/>
      </c>
    </row>
    <row r="410">
      <c r="A410" s="5" t="n"/>
      <c r="B410" s="5" t="n"/>
      <c r="C410" s="17" t="n"/>
      <c r="D410" s="13" t="n"/>
      <c r="E410" s="18">
        <f>IF(A410&amp;""="","",COUNTIFS('الاشتراكات'!$B$6:$B$1005,A410&amp;""))</f>
        <v/>
      </c>
      <c r="F410" s="19">
        <f>IF(A410&amp;""="","",IFERROR(SUMIFS('الاشتراكات'!$I$6:$I$1005,'الاشتراكات'!$B$6:$B$1005,A410&amp;"",'الاشتراكات'!$J$6:$J$1005,1)/COUNTIFS('الاشتراكات'!$B$6:$B$1005,A410&amp;"",'الاشتراكات'!$J$6:$J$1005,1),""))</f>
        <v/>
      </c>
      <c r="G410" s="18">
        <f>IF(F410="","",F410-'الإعدادات'!$B$4)</f>
        <v/>
      </c>
      <c r="H410" s="6">
        <f>IF(A410&amp;""="","",IF(F410="","بدون اشتراك",IF(G410&lt;0,"منتهي",IF(G410&lt;='الإعدادات'!$B$5,"ينتهي قريبًا","ساري"))))</f>
        <v/>
      </c>
      <c r="I410" s="20">
        <f>IF(A410&amp;""="","",SUMIFS('الاشتراكات'!$G$6:$G$1005,'الاشتراكات'!$B$6:$B$1005,A410&amp;""))</f>
        <v/>
      </c>
      <c r="J410" s="20">
        <f>IF(A410&amp;""="","",SUMIFS('الدفعات'!$C$6:$C$2005,'الدفعات'!$B$6:$B$2005,A410&amp;""))</f>
        <v/>
      </c>
      <c r="K410" s="20">
        <f>IF(A410&amp;""="","",ROUND(I410-J410,2))</f>
        <v/>
      </c>
      <c r="L410" s="18">
        <f>IF(A410&amp;""="","",COUNTIFS('الحضور'!$B$6:$B$2005,A410&amp;"",'الحضور'!$A$6:$A$2005,"&gt;="&amp;('الإعدادات'!$B$4-29),'الحضور'!$A$6:$A$2005,"&lt;="&amp;'الإعدادات'!$B$4))</f>
        <v/>
      </c>
      <c r="M410" s="19">
        <f>IF(A410&amp;""="","",IFERROR(SUMIFS('الحضور'!$A$6:$A$2005,'الحضور'!$B$6:$B$2005,A410&amp;"",'الحضور'!$D$6:$D$2005,1)/COUNTIFS('الحضور'!$B$6:$B$2005,A410&amp;"",'الحضور'!$D$6:$D$2005,1),""))</f>
        <v/>
      </c>
      <c r="N410" s="18">
        <f>IF(M410="","",'الإعدادات'!$B$4-M410)</f>
        <v/>
      </c>
      <c r="O410" s="6">
        <f>IF(OR(H410="ساري",H410="ينتهي قريبًا"),IF(M410="","لم يحضر",IF(N410&gt;='الإعدادات'!$B$6,"منقطع","نشط")),"")</f>
        <v/>
      </c>
      <c r="P410" s="21">
        <f>IF(OR(H410="منتهي",H410="ينتهي قريبًا"),G410,"")</f>
        <v/>
      </c>
      <c r="Q410" s="18">
        <f>IF(P410="","",COUNTIFS($P$6:$P$505,"&lt;"&amp;P410)+COUNTIFS($P$6:P410,P410))</f>
        <v/>
      </c>
    </row>
    <row r="411">
      <c r="A411" s="5" t="n"/>
      <c r="B411" s="5" t="n"/>
      <c r="C411" s="17" t="n"/>
      <c r="D411" s="13" t="n"/>
      <c r="E411" s="18">
        <f>IF(A411&amp;""="","",COUNTIFS('الاشتراكات'!$B$6:$B$1005,A411&amp;""))</f>
        <v/>
      </c>
      <c r="F411" s="19">
        <f>IF(A411&amp;""="","",IFERROR(SUMIFS('الاشتراكات'!$I$6:$I$1005,'الاشتراكات'!$B$6:$B$1005,A411&amp;"",'الاشتراكات'!$J$6:$J$1005,1)/COUNTIFS('الاشتراكات'!$B$6:$B$1005,A411&amp;"",'الاشتراكات'!$J$6:$J$1005,1),""))</f>
        <v/>
      </c>
      <c r="G411" s="18">
        <f>IF(F411="","",F411-'الإعدادات'!$B$4)</f>
        <v/>
      </c>
      <c r="H411" s="6">
        <f>IF(A411&amp;""="","",IF(F411="","بدون اشتراك",IF(G411&lt;0,"منتهي",IF(G411&lt;='الإعدادات'!$B$5,"ينتهي قريبًا","ساري"))))</f>
        <v/>
      </c>
      <c r="I411" s="20">
        <f>IF(A411&amp;""="","",SUMIFS('الاشتراكات'!$G$6:$G$1005,'الاشتراكات'!$B$6:$B$1005,A411&amp;""))</f>
        <v/>
      </c>
      <c r="J411" s="20">
        <f>IF(A411&amp;""="","",SUMIFS('الدفعات'!$C$6:$C$2005,'الدفعات'!$B$6:$B$2005,A411&amp;""))</f>
        <v/>
      </c>
      <c r="K411" s="20">
        <f>IF(A411&amp;""="","",ROUND(I411-J411,2))</f>
        <v/>
      </c>
      <c r="L411" s="18">
        <f>IF(A411&amp;""="","",COUNTIFS('الحضور'!$B$6:$B$2005,A411&amp;"",'الحضور'!$A$6:$A$2005,"&gt;="&amp;('الإعدادات'!$B$4-29),'الحضور'!$A$6:$A$2005,"&lt;="&amp;'الإعدادات'!$B$4))</f>
        <v/>
      </c>
      <c r="M411" s="19">
        <f>IF(A411&amp;""="","",IFERROR(SUMIFS('الحضور'!$A$6:$A$2005,'الحضور'!$B$6:$B$2005,A411&amp;"",'الحضور'!$D$6:$D$2005,1)/COUNTIFS('الحضور'!$B$6:$B$2005,A411&amp;"",'الحضور'!$D$6:$D$2005,1),""))</f>
        <v/>
      </c>
      <c r="N411" s="18">
        <f>IF(M411="","",'الإعدادات'!$B$4-M411)</f>
        <v/>
      </c>
      <c r="O411" s="6">
        <f>IF(OR(H411="ساري",H411="ينتهي قريبًا"),IF(M411="","لم يحضر",IF(N411&gt;='الإعدادات'!$B$6,"منقطع","نشط")),"")</f>
        <v/>
      </c>
      <c r="P411" s="21">
        <f>IF(OR(H411="منتهي",H411="ينتهي قريبًا"),G411,"")</f>
        <v/>
      </c>
      <c r="Q411" s="18">
        <f>IF(P411="","",COUNTIFS($P$6:$P$505,"&lt;"&amp;P411)+COUNTIFS($P$6:P411,P411))</f>
        <v/>
      </c>
    </row>
    <row r="412">
      <c r="A412" s="5" t="n"/>
      <c r="B412" s="5" t="n"/>
      <c r="C412" s="17" t="n"/>
      <c r="D412" s="13" t="n"/>
      <c r="E412" s="18">
        <f>IF(A412&amp;""="","",COUNTIFS('الاشتراكات'!$B$6:$B$1005,A412&amp;""))</f>
        <v/>
      </c>
      <c r="F412" s="19">
        <f>IF(A412&amp;""="","",IFERROR(SUMIFS('الاشتراكات'!$I$6:$I$1005,'الاشتراكات'!$B$6:$B$1005,A412&amp;"",'الاشتراكات'!$J$6:$J$1005,1)/COUNTIFS('الاشتراكات'!$B$6:$B$1005,A412&amp;"",'الاشتراكات'!$J$6:$J$1005,1),""))</f>
        <v/>
      </c>
      <c r="G412" s="18">
        <f>IF(F412="","",F412-'الإعدادات'!$B$4)</f>
        <v/>
      </c>
      <c r="H412" s="6">
        <f>IF(A412&amp;""="","",IF(F412="","بدون اشتراك",IF(G412&lt;0,"منتهي",IF(G412&lt;='الإعدادات'!$B$5,"ينتهي قريبًا","ساري"))))</f>
        <v/>
      </c>
      <c r="I412" s="20">
        <f>IF(A412&amp;""="","",SUMIFS('الاشتراكات'!$G$6:$G$1005,'الاشتراكات'!$B$6:$B$1005,A412&amp;""))</f>
        <v/>
      </c>
      <c r="J412" s="20">
        <f>IF(A412&amp;""="","",SUMIFS('الدفعات'!$C$6:$C$2005,'الدفعات'!$B$6:$B$2005,A412&amp;""))</f>
        <v/>
      </c>
      <c r="K412" s="20">
        <f>IF(A412&amp;""="","",ROUND(I412-J412,2))</f>
        <v/>
      </c>
      <c r="L412" s="18">
        <f>IF(A412&amp;""="","",COUNTIFS('الحضور'!$B$6:$B$2005,A412&amp;"",'الحضور'!$A$6:$A$2005,"&gt;="&amp;('الإعدادات'!$B$4-29),'الحضور'!$A$6:$A$2005,"&lt;="&amp;'الإعدادات'!$B$4))</f>
        <v/>
      </c>
      <c r="M412" s="19">
        <f>IF(A412&amp;""="","",IFERROR(SUMIFS('الحضور'!$A$6:$A$2005,'الحضور'!$B$6:$B$2005,A412&amp;"",'الحضور'!$D$6:$D$2005,1)/COUNTIFS('الحضور'!$B$6:$B$2005,A412&amp;"",'الحضور'!$D$6:$D$2005,1),""))</f>
        <v/>
      </c>
      <c r="N412" s="18">
        <f>IF(M412="","",'الإعدادات'!$B$4-M412)</f>
        <v/>
      </c>
      <c r="O412" s="6">
        <f>IF(OR(H412="ساري",H412="ينتهي قريبًا"),IF(M412="","لم يحضر",IF(N412&gt;='الإعدادات'!$B$6,"منقطع","نشط")),"")</f>
        <v/>
      </c>
      <c r="P412" s="21">
        <f>IF(OR(H412="منتهي",H412="ينتهي قريبًا"),G412,"")</f>
        <v/>
      </c>
      <c r="Q412" s="18">
        <f>IF(P412="","",COUNTIFS($P$6:$P$505,"&lt;"&amp;P412)+COUNTIFS($P$6:P412,P412))</f>
        <v/>
      </c>
    </row>
    <row r="413">
      <c r="A413" s="5" t="n"/>
      <c r="B413" s="5" t="n"/>
      <c r="C413" s="17" t="n"/>
      <c r="D413" s="13" t="n"/>
      <c r="E413" s="18">
        <f>IF(A413&amp;""="","",COUNTIFS('الاشتراكات'!$B$6:$B$1005,A413&amp;""))</f>
        <v/>
      </c>
      <c r="F413" s="19">
        <f>IF(A413&amp;""="","",IFERROR(SUMIFS('الاشتراكات'!$I$6:$I$1005,'الاشتراكات'!$B$6:$B$1005,A413&amp;"",'الاشتراكات'!$J$6:$J$1005,1)/COUNTIFS('الاشتراكات'!$B$6:$B$1005,A413&amp;"",'الاشتراكات'!$J$6:$J$1005,1),""))</f>
        <v/>
      </c>
      <c r="G413" s="18">
        <f>IF(F413="","",F413-'الإعدادات'!$B$4)</f>
        <v/>
      </c>
      <c r="H413" s="6">
        <f>IF(A413&amp;""="","",IF(F413="","بدون اشتراك",IF(G413&lt;0,"منتهي",IF(G413&lt;='الإعدادات'!$B$5,"ينتهي قريبًا","ساري"))))</f>
        <v/>
      </c>
      <c r="I413" s="20">
        <f>IF(A413&amp;""="","",SUMIFS('الاشتراكات'!$G$6:$G$1005,'الاشتراكات'!$B$6:$B$1005,A413&amp;""))</f>
        <v/>
      </c>
      <c r="J413" s="20">
        <f>IF(A413&amp;""="","",SUMIFS('الدفعات'!$C$6:$C$2005,'الدفعات'!$B$6:$B$2005,A413&amp;""))</f>
        <v/>
      </c>
      <c r="K413" s="20">
        <f>IF(A413&amp;""="","",ROUND(I413-J413,2))</f>
        <v/>
      </c>
      <c r="L413" s="18">
        <f>IF(A413&amp;""="","",COUNTIFS('الحضور'!$B$6:$B$2005,A413&amp;"",'الحضور'!$A$6:$A$2005,"&gt;="&amp;('الإعدادات'!$B$4-29),'الحضور'!$A$6:$A$2005,"&lt;="&amp;'الإعدادات'!$B$4))</f>
        <v/>
      </c>
      <c r="M413" s="19">
        <f>IF(A413&amp;""="","",IFERROR(SUMIFS('الحضور'!$A$6:$A$2005,'الحضور'!$B$6:$B$2005,A413&amp;"",'الحضور'!$D$6:$D$2005,1)/COUNTIFS('الحضور'!$B$6:$B$2005,A413&amp;"",'الحضور'!$D$6:$D$2005,1),""))</f>
        <v/>
      </c>
      <c r="N413" s="18">
        <f>IF(M413="","",'الإعدادات'!$B$4-M413)</f>
        <v/>
      </c>
      <c r="O413" s="6">
        <f>IF(OR(H413="ساري",H413="ينتهي قريبًا"),IF(M413="","لم يحضر",IF(N413&gt;='الإعدادات'!$B$6,"منقطع","نشط")),"")</f>
        <v/>
      </c>
      <c r="P413" s="21">
        <f>IF(OR(H413="منتهي",H413="ينتهي قريبًا"),G413,"")</f>
        <v/>
      </c>
      <c r="Q413" s="18">
        <f>IF(P413="","",COUNTIFS($P$6:$P$505,"&lt;"&amp;P413)+COUNTIFS($P$6:P413,P413))</f>
        <v/>
      </c>
    </row>
    <row r="414">
      <c r="A414" s="5" t="n"/>
      <c r="B414" s="5" t="n"/>
      <c r="C414" s="17" t="n"/>
      <c r="D414" s="13" t="n"/>
      <c r="E414" s="18">
        <f>IF(A414&amp;""="","",COUNTIFS('الاشتراكات'!$B$6:$B$1005,A414&amp;""))</f>
        <v/>
      </c>
      <c r="F414" s="19">
        <f>IF(A414&amp;""="","",IFERROR(SUMIFS('الاشتراكات'!$I$6:$I$1005,'الاشتراكات'!$B$6:$B$1005,A414&amp;"",'الاشتراكات'!$J$6:$J$1005,1)/COUNTIFS('الاشتراكات'!$B$6:$B$1005,A414&amp;"",'الاشتراكات'!$J$6:$J$1005,1),""))</f>
        <v/>
      </c>
      <c r="G414" s="18">
        <f>IF(F414="","",F414-'الإعدادات'!$B$4)</f>
        <v/>
      </c>
      <c r="H414" s="6">
        <f>IF(A414&amp;""="","",IF(F414="","بدون اشتراك",IF(G414&lt;0,"منتهي",IF(G414&lt;='الإعدادات'!$B$5,"ينتهي قريبًا","ساري"))))</f>
        <v/>
      </c>
      <c r="I414" s="20">
        <f>IF(A414&amp;""="","",SUMIFS('الاشتراكات'!$G$6:$G$1005,'الاشتراكات'!$B$6:$B$1005,A414&amp;""))</f>
        <v/>
      </c>
      <c r="J414" s="20">
        <f>IF(A414&amp;""="","",SUMIFS('الدفعات'!$C$6:$C$2005,'الدفعات'!$B$6:$B$2005,A414&amp;""))</f>
        <v/>
      </c>
      <c r="K414" s="20">
        <f>IF(A414&amp;""="","",ROUND(I414-J414,2))</f>
        <v/>
      </c>
      <c r="L414" s="18">
        <f>IF(A414&amp;""="","",COUNTIFS('الحضور'!$B$6:$B$2005,A414&amp;"",'الحضور'!$A$6:$A$2005,"&gt;="&amp;('الإعدادات'!$B$4-29),'الحضور'!$A$6:$A$2005,"&lt;="&amp;'الإعدادات'!$B$4))</f>
        <v/>
      </c>
      <c r="M414" s="19">
        <f>IF(A414&amp;""="","",IFERROR(SUMIFS('الحضور'!$A$6:$A$2005,'الحضور'!$B$6:$B$2005,A414&amp;"",'الحضور'!$D$6:$D$2005,1)/COUNTIFS('الحضور'!$B$6:$B$2005,A414&amp;"",'الحضور'!$D$6:$D$2005,1),""))</f>
        <v/>
      </c>
      <c r="N414" s="18">
        <f>IF(M414="","",'الإعدادات'!$B$4-M414)</f>
        <v/>
      </c>
      <c r="O414" s="6">
        <f>IF(OR(H414="ساري",H414="ينتهي قريبًا"),IF(M414="","لم يحضر",IF(N414&gt;='الإعدادات'!$B$6,"منقطع","نشط")),"")</f>
        <v/>
      </c>
      <c r="P414" s="21">
        <f>IF(OR(H414="منتهي",H414="ينتهي قريبًا"),G414,"")</f>
        <v/>
      </c>
      <c r="Q414" s="18">
        <f>IF(P414="","",COUNTIFS($P$6:$P$505,"&lt;"&amp;P414)+COUNTIFS($P$6:P414,P414))</f>
        <v/>
      </c>
    </row>
    <row r="415">
      <c r="A415" s="5" t="n"/>
      <c r="B415" s="5" t="n"/>
      <c r="C415" s="17" t="n"/>
      <c r="D415" s="13" t="n"/>
      <c r="E415" s="18">
        <f>IF(A415&amp;""="","",COUNTIFS('الاشتراكات'!$B$6:$B$1005,A415&amp;""))</f>
        <v/>
      </c>
      <c r="F415" s="19">
        <f>IF(A415&amp;""="","",IFERROR(SUMIFS('الاشتراكات'!$I$6:$I$1005,'الاشتراكات'!$B$6:$B$1005,A415&amp;"",'الاشتراكات'!$J$6:$J$1005,1)/COUNTIFS('الاشتراكات'!$B$6:$B$1005,A415&amp;"",'الاشتراكات'!$J$6:$J$1005,1),""))</f>
        <v/>
      </c>
      <c r="G415" s="18">
        <f>IF(F415="","",F415-'الإعدادات'!$B$4)</f>
        <v/>
      </c>
      <c r="H415" s="6">
        <f>IF(A415&amp;""="","",IF(F415="","بدون اشتراك",IF(G415&lt;0,"منتهي",IF(G415&lt;='الإعدادات'!$B$5,"ينتهي قريبًا","ساري"))))</f>
        <v/>
      </c>
      <c r="I415" s="20">
        <f>IF(A415&amp;""="","",SUMIFS('الاشتراكات'!$G$6:$G$1005,'الاشتراكات'!$B$6:$B$1005,A415&amp;""))</f>
        <v/>
      </c>
      <c r="J415" s="20">
        <f>IF(A415&amp;""="","",SUMIFS('الدفعات'!$C$6:$C$2005,'الدفعات'!$B$6:$B$2005,A415&amp;""))</f>
        <v/>
      </c>
      <c r="K415" s="20">
        <f>IF(A415&amp;""="","",ROUND(I415-J415,2))</f>
        <v/>
      </c>
      <c r="L415" s="18">
        <f>IF(A415&amp;""="","",COUNTIFS('الحضور'!$B$6:$B$2005,A415&amp;"",'الحضور'!$A$6:$A$2005,"&gt;="&amp;('الإعدادات'!$B$4-29),'الحضور'!$A$6:$A$2005,"&lt;="&amp;'الإعدادات'!$B$4))</f>
        <v/>
      </c>
      <c r="M415" s="19">
        <f>IF(A415&amp;""="","",IFERROR(SUMIFS('الحضور'!$A$6:$A$2005,'الحضور'!$B$6:$B$2005,A415&amp;"",'الحضور'!$D$6:$D$2005,1)/COUNTIFS('الحضور'!$B$6:$B$2005,A415&amp;"",'الحضور'!$D$6:$D$2005,1),""))</f>
        <v/>
      </c>
      <c r="N415" s="18">
        <f>IF(M415="","",'الإعدادات'!$B$4-M415)</f>
        <v/>
      </c>
      <c r="O415" s="6">
        <f>IF(OR(H415="ساري",H415="ينتهي قريبًا"),IF(M415="","لم يحضر",IF(N415&gt;='الإعدادات'!$B$6,"منقطع","نشط")),"")</f>
        <v/>
      </c>
      <c r="P415" s="21">
        <f>IF(OR(H415="منتهي",H415="ينتهي قريبًا"),G415,"")</f>
        <v/>
      </c>
      <c r="Q415" s="18">
        <f>IF(P415="","",COUNTIFS($P$6:$P$505,"&lt;"&amp;P415)+COUNTIFS($P$6:P415,P415))</f>
        <v/>
      </c>
    </row>
    <row r="416">
      <c r="A416" s="5" t="n"/>
      <c r="B416" s="5" t="n"/>
      <c r="C416" s="17" t="n"/>
      <c r="D416" s="13" t="n"/>
      <c r="E416" s="18">
        <f>IF(A416&amp;""="","",COUNTIFS('الاشتراكات'!$B$6:$B$1005,A416&amp;""))</f>
        <v/>
      </c>
      <c r="F416" s="19">
        <f>IF(A416&amp;""="","",IFERROR(SUMIFS('الاشتراكات'!$I$6:$I$1005,'الاشتراكات'!$B$6:$B$1005,A416&amp;"",'الاشتراكات'!$J$6:$J$1005,1)/COUNTIFS('الاشتراكات'!$B$6:$B$1005,A416&amp;"",'الاشتراكات'!$J$6:$J$1005,1),""))</f>
        <v/>
      </c>
      <c r="G416" s="18">
        <f>IF(F416="","",F416-'الإعدادات'!$B$4)</f>
        <v/>
      </c>
      <c r="H416" s="6">
        <f>IF(A416&amp;""="","",IF(F416="","بدون اشتراك",IF(G416&lt;0,"منتهي",IF(G416&lt;='الإعدادات'!$B$5,"ينتهي قريبًا","ساري"))))</f>
        <v/>
      </c>
      <c r="I416" s="20">
        <f>IF(A416&amp;""="","",SUMIFS('الاشتراكات'!$G$6:$G$1005,'الاشتراكات'!$B$6:$B$1005,A416&amp;""))</f>
        <v/>
      </c>
      <c r="J416" s="20">
        <f>IF(A416&amp;""="","",SUMIFS('الدفعات'!$C$6:$C$2005,'الدفعات'!$B$6:$B$2005,A416&amp;""))</f>
        <v/>
      </c>
      <c r="K416" s="20">
        <f>IF(A416&amp;""="","",ROUND(I416-J416,2))</f>
        <v/>
      </c>
      <c r="L416" s="18">
        <f>IF(A416&amp;""="","",COUNTIFS('الحضور'!$B$6:$B$2005,A416&amp;"",'الحضور'!$A$6:$A$2005,"&gt;="&amp;('الإعدادات'!$B$4-29),'الحضور'!$A$6:$A$2005,"&lt;="&amp;'الإعدادات'!$B$4))</f>
        <v/>
      </c>
      <c r="M416" s="19">
        <f>IF(A416&amp;""="","",IFERROR(SUMIFS('الحضور'!$A$6:$A$2005,'الحضور'!$B$6:$B$2005,A416&amp;"",'الحضور'!$D$6:$D$2005,1)/COUNTIFS('الحضور'!$B$6:$B$2005,A416&amp;"",'الحضور'!$D$6:$D$2005,1),""))</f>
        <v/>
      </c>
      <c r="N416" s="18">
        <f>IF(M416="","",'الإعدادات'!$B$4-M416)</f>
        <v/>
      </c>
      <c r="O416" s="6">
        <f>IF(OR(H416="ساري",H416="ينتهي قريبًا"),IF(M416="","لم يحضر",IF(N416&gt;='الإعدادات'!$B$6,"منقطع","نشط")),"")</f>
        <v/>
      </c>
      <c r="P416" s="21">
        <f>IF(OR(H416="منتهي",H416="ينتهي قريبًا"),G416,"")</f>
        <v/>
      </c>
      <c r="Q416" s="18">
        <f>IF(P416="","",COUNTIFS($P$6:$P$505,"&lt;"&amp;P416)+COUNTIFS($P$6:P416,P416))</f>
        <v/>
      </c>
    </row>
    <row r="417">
      <c r="A417" s="5" t="n"/>
      <c r="B417" s="5" t="n"/>
      <c r="C417" s="17" t="n"/>
      <c r="D417" s="13" t="n"/>
      <c r="E417" s="18">
        <f>IF(A417&amp;""="","",COUNTIFS('الاشتراكات'!$B$6:$B$1005,A417&amp;""))</f>
        <v/>
      </c>
      <c r="F417" s="19">
        <f>IF(A417&amp;""="","",IFERROR(SUMIFS('الاشتراكات'!$I$6:$I$1005,'الاشتراكات'!$B$6:$B$1005,A417&amp;"",'الاشتراكات'!$J$6:$J$1005,1)/COUNTIFS('الاشتراكات'!$B$6:$B$1005,A417&amp;"",'الاشتراكات'!$J$6:$J$1005,1),""))</f>
        <v/>
      </c>
      <c r="G417" s="18">
        <f>IF(F417="","",F417-'الإعدادات'!$B$4)</f>
        <v/>
      </c>
      <c r="H417" s="6">
        <f>IF(A417&amp;""="","",IF(F417="","بدون اشتراك",IF(G417&lt;0,"منتهي",IF(G417&lt;='الإعدادات'!$B$5,"ينتهي قريبًا","ساري"))))</f>
        <v/>
      </c>
      <c r="I417" s="20">
        <f>IF(A417&amp;""="","",SUMIFS('الاشتراكات'!$G$6:$G$1005,'الاشتراكات'!$B$6:$B$1005,A417&amp;""))</f>
        <v/>
      </c>
      <c r="J417" s="20">
        <f>IF(A417&amp;""="","",SUMIFS('الدفعات'!$C$6:$C$2005,'الدفعات'!$B$6:$B$2005,A417&amp;""))</f>
        <v/>
      </c>
      <c r="K417" s="20">
        <f>IF(A417&amp;""="","",ROUND(I417-J417,2))</f>
        <v/>
      </c>
      <c r="L417" s="18">
        <f>IF(A417&amp;""="","",COUNTIFS('الحضور'!$B$6:$B$2005,A417&amp;"",'الحضور'!$A$6:$A$2005,"&gt;="&amp;('الإعدادات'!$B$4-29),'الحضور'!$A$6:$A$2005,"&lt;="&amp;'الإعدادات'!$B$4))</f>
        <v/>
      </c>
      <c r="M417" s="19">
        <f>IF(A417&amp;""="","",IFERROR(SUMIFS('الحضور'!$A$6:$A$2005,'الحضور'!$B$6:$B$2005,A417&amp;"",'الحضور'!$D$6:$D$2005,1)/COUNTIFS('الحضور'!$B$6:$B$2005,A417&amp;"",'الحضور'!$D$6:$D$2005,1),""))</f>
        <v/>
      </c>
      <c r="N417" s="18">
        <f>IF(M417="","",'الإعدادات'!$B$4-M417)</f>
        <v/>
      </c>
      <c r="O417" s="6">
        <f>IF(OR(H417="ساري",H417="ينتهي قريبًا"),IF(M417="","لم يحضر",IF(N417&gt;='الإعدادات'!$B$6,"منقطع","نشط")),"")</f>
        <v/>
      </c>
      <c r="P417" s="21">
        <f>IF(OR(H417="منتهي",H417="ينتهي قريبًا"),G417,"")</f>
        <v/>
      </c>
      <c r="Q417" s="18">
        <f>IF(P417="","",COUNTIFS($P$6:$P$505,"&lt;"&amp;P417)+COUNTIFS($P$6:P417,P417))</f>
        <v/>
      </c>
    </row>
    <row r="418">
      <c r="A418" s="5" t="n"/>
      <c r="B418" s="5" t="n"/>
      <c r="C418" s="17" t="n"/>
      <c r="D418" s="13" t="n"/>
      <c r="E418" s="18">
        <f>IF(A418&amp;""="","",COUNTIFS('الاشتراكات'!$B$6:$B$1005,A418&amp;""))</f>
        <v/>
      </c>
      <c r="F418" s="19">
        <f>IF(A418&amp;""="","",IFERROR(SUMIFS('الاشتراكات'!$I$6:$I$1005,'الاشتراكات'!$B$6:$B$1005,A418&amp;"",'الاشتراكات'!$J$6:$J$1005,1)/COUNTIFS('الاشتراكات'!$B$6:$B$1005,A418&amp;"",'الاشتراكات'!$J$6:$J$1005,1),""))</f>
        <v/>
      </c>
      <c r="G418" s="18">
        <f>IF(F418="","",F418-'الإعدادات'!$B$4)</f>
        <v/>
      </c>
      <c r="H418" s="6">
        <f>IF(A418&amp;""="","",IF(F418="","بدون اشتراك",IF(G418&lt;0,"منتهي",IF(G418&lt;='الإعدادات'!$B$5,"ينتهي قريبًا","ساري"))))</f>
        <v/>
      </c>
      <c r="I418" s="20">
        <f>IF(A418&amp;""="","",SUMIFS('الاشتراكات'!$G$6:$G$1005,'الاشتراكات'!$B$6:$B$1005,A418&amp;""))</f>
        <v/>
      </c>
      <c r="J418" s="20">
        <f>IF(A418&amp;""="","",SUMIFS('الدفعات'!$C$6:$C$2005,'الدفعات'!$B$6:$B$2005,A418&amp;""))</f>
        <v/>
      </c>
      <c r="K418" s="20">
        <f>IF(A418&amp;""="","",ROUND(I418-J418,2))</f>
        <v/>
      </c>
      <c r="L418" s="18">
        <f>IF(A418&amp;""="","",COUNTIFS('الحضور'!$B$6:$B$2005,A418&amp;"",'الحضور'!$A$6:$A$2005,"&gt;="&amp;('الإعدادات'!$B$4-29),'الحضور'!$A$6:$A$2005,"&lt;="&amp;'الإعدادات'!$B$4))</f>
        <v/>
      </c>
      <c r="M418" s="19">
        <f>IF(A418&amp;""="","",IFERROR(SUMIFS('الحضور'!$A$6:$A$2005,'الحضور'!$B$6:$B$2005,A418&amp;"",'الحضور'!$D$6:$D$2005,1)/COUNTIFS('الحضور'!$B$6:$B$2005,A418&amp;"",'الحضور'!$D$6:$D$2005,1),""))</f>
        <v/>
      </c>
      <c r="N418" s="18">
        <f>IF(M418="","",'الإعدادات'!$B$4-M418)</f>
        <v/>
      </c>
      <c r="O418" s="6">
        <f>IF(OR(H418="ساري",H418="ينتهي قريبًا"),IF(M418="","لم يحضر",IF(N418&gt;='الإعدادات'!$B$6,"منقطع","نشط")),"")</f>
        <v/>
      </c>
      <c r="P418" s="21">
        <f>IF(OR(H418="منتهي",H418="ينتهي قريبًا"),G418,"")</f>
        <v/>
      </c>
      <c r="Q418" s="18">
        <f>IF(P418="","",COUNTIFS($P$6:$P$505,"&lt;"&amp;P418)+COUNTIFS($P$6:P418,P418))</f>
        <v/>
      </c>
    </row>
    <row r="419">
      <c r="A419" s="5" t="n"/>
      <c r="B419" s="5" t="n"/>
      <c r="C419" s="17" t="n"/>
      <c r="D419" s="13" t="n"/>
      <c r="E419" s="18">
        <f>IF(A419&amp;""="","",COUNTIFS('الاشتراكات'!$B$6:$B$1005,A419&amp;""))</f>
        <v/>
      </c>
      <c r="F419" s="19">
        <f>IF(A419&amp;""="","",IFERROR(SUMIFS('الاشتراكات'!$I$6:$I$1005,'الاشتراكات'!$B$6:$B$1005,A419&amp;"",'الاشتراكات'!$J$6:$J$1005,1)/COUNTIFS('الاشتراكات'!$B$6:$B$1005,A419&amp;"",'الاشتراكات'!$J$6:$J$1005,1),""))</f>
        <v/>
      </c>
      <c r="G419" s="18">
        <f>IF(F419="","",F419-'الإعدادات'!$B$4)</f>
        <v/>
      </c>
      <c r="H419" s="6">
        <f>IF(A419&amp;""="","",IF(F419="","بدون اشتراك",IF(G419&lt;0,"منتهي",IF(G419&lt;='الإعدادات'!$B$5,"ينتهي قريبًا","ساري"))))</f>
        <v/>
      </c>
      <c r="I419" s="20">
        <f>IF(A419&amp;""="","",SUMIFS('الاشتراكات'!$G$6:$G$1005,'الاشتراكات'!$B$6:$B$1005,A419&amp;""))</f>
        <v/>
      </c>
      <c r="J419" s="20">
        <f>IF(A419&amp;""="","",SUMIFS('الدفعات'!$C$6:$C$2005,'الدفعات'!$B$6:$B$2005,A419&amp;""))</f>
        <v/>
      </c>
      <c r="K419" s="20">
        <f>IF(A419&amp;""="","",ROUND(I419-J419,2))</f>
        <v/>
      </c>
      <c r="L419" s="18">
        <f>IF(A419&amp;""="","",COUNTIFS('الحضور'!$B$6:$B$2005,A419&amp;"",'الحضور'!$A$6:$A$2005,"&gt;="&amp;('الإعدادات'!$B$4-29),'الحضور'!$A$6:$A$2005,"&lt;="&amp;'الإعدادات'!$B$4))</f>
        <v/>
      </c>
      <c r="M419" s="19">
        <f>IF(A419&amp;""="","",IFERROR(SUMIFS('الحضور'!$A$6:$A$2005,'الحضور'!$B$6:$B$2005,A419&amp;"",'الحضور'!$D$6:$D$2005,1)/COUNTIFS('الحضور'!$B$6:$B$2005,A419&amp;"",'الحضور'!$D$6:$D$2005,1),""))</f>
        <v/>
      </c>
      <c r="N419" s="18">
        <f>IF(M419="","",'الإعدادات'!$B$4-M419)</f>
        <v/>
      </c>
      <c r="O419" s="6">
        <f>IF(OR(H419="ساري",H419="ينتهي قريبًا"),IF(M419="","لم يحضر",IF(N419&gt;='الإعدادات'!$B$6,"منقطع","نشط")),"")</f>
        <v/>
      </c>
      <c r="P419" s="21">
        <f>IF(OR(H419="منتهي",H419="ينتهي قريبًا"),G419,"")</f>
        <v/>
      </c>
      <c r="Q419" s="18">
        <f>IF(P419="","",COUNTIFS($P$6:$P$505,"&lt;"&amp;P419)+COUNTIFS($P$6:P419,P419))</f>
        <v/>
      </c>
    </row>
    <row r="420">
      <c r="A420" s="5" t="n"/>
      <c r="B420" s="5" t="n"/>
      <c r="C420" s="17" t="n"/>
      <c r="D420" s="13" t="n"/>
      <c r="E420" s="18">
        <f>IF(A420&amp;""="","",COUNTIFS('الاشتراكات'!$B$6:$B$1005,A420&amp;""))</f>
        <v/>
      </c>
      <c r="F420" s="19">
        <f>IF(A420&amp;""="","",IFERROR(SUMIFS('الاشتراكات'!$I$6:$I$1005,'الاشتراكات'!$B$6:$B$1005,A420&amp;"",'الاشتراكات'!$J$6:$J$1005,1)/COUNTIFS('الاشتراكات'!$B$6:$B$1005,A420&amp;"",'الاشتراكات'!$J$6:$J$1005,1),""))</f>
        <v/>
      </c>
      <c r="G420" s="18">
        <f>IF(F420="","",F420-'الإعدادات'!$B$4)</f>
        <v/>
      </c>
      <c r="H420" s="6">
        <f>IF(A420&amp;""="","",IF(F420="","بدون اشتراك",IF(G420&lt;0,"منتهي",IF(G420&lt;='الإعدادات'!$B$5,"ينتهي قريبًا","ساري"))))</f>
        <v/>
      </c>
      <c r="I420" s="20">
        <f>IF(A420&amp;""="","",SUMIFS('الاشتراكات'!$G$6:$G$1005,'الاشتراكات'!$B$6:$B$1005,A420&amp;""))</f>
        <v/>
      </c>
      <c r="J420" s="20">
        <f>IF(A420&amp;""="","",SUMIFS('الدفعات'!$C$6:$C$2005,'الدفعات'!$B$6:$B$2005,A420&amp;""))</f>
        <v/>
      </c>
      <c r="K420" s="20">
        <f>IF(A420&amp;""="","",ROUND(I420-J420,2))</f>
        <v/>
      </c>
      <c r="L420" s="18">
        <f>IF(A420&amp;""="","",COUNTIFS('الحضور'!$B$6:$B$2005,A420&amp;"",'الحضور'!$A$6:$A$2005,"&gt;="&amp;('الإعدادات'!$B$4-29),'الحضور'!$A$6:$A$2005,"&lt;="&amp;'الإعدادات'!$B$4))</f>
        <v/>
      </c>
      <c r="M420" s="19">
        <f>IF(A420&amp;""="","",IFERROR(SUMIFS('الحضور'!$A$6:$A$2005,'الحضور'!$B$6:$B$2005,A420&amp;"",'الحضور'!$D$6:$D$2005,1)/COUNTIFS('الحضور'!$B$6:$B$2005,A420&amp;"",'الحضور'!$D$6:$D$2005,1),""))</f>
        <v/>
      </c>
      <c r="N420" s="18">
        <f>IF(M420="","",'الإعدادات'!$B$4-M420)</f>
        <v/>
      </c>
      <c r="O420" s="6">
        <f>IF(OR(H420="ساري",H420="ينتهي قريبًا"),IF(M420="","لم يحضر",IF(N420&gt;='الإعدادات'!$B$6,"منقطع","نشط")),"")</f>
        <v/>
      </c>
      <c r="P420" s="21">
        <f>IF(OR(H420="منتهي",H420="ينتهي قريبًا"),G420,"")</f>
        <v/>
      </c>
      <c r="Q420" s="18">
        <f>IF(P420="","",COUNTIFS($P$6:$P$505,"&lt;"&amp;P420)+COUNTIFS($P$6:P420,P420))</f>
        <v/>
      </c>
    </row>
    <row r="421">
      <c r="A421" s="5" t="n"/>
      <c r="B421" s="5" t="n"/>
      <c r="C421" s="17" t="n"/>
      <c r="D421" s="13" t="n"/>
      <c r="E421" s="18">
        <f>IF(A421&amp;""="","",COUNTIFS('الاشتراكات'!$B$6:$B$1005,A421&amp;""))</f>
        <v/>
      </c>
      <c r="F421" s="19">
        <f>IF(A421&amp;""="","",IFERROR(SUMIFS('الاشتراكات'!$I$6:$I$1005,'الاشتراكات'!$B$6:$B$1005,A421&amp;"",'الاشتراكات'!$J$6:$J$1005,1)/COUNTIFS('الاشتراكات'!$B$6:$B$1005,A421&amp;"",'الاشتراكات'!$J$6:$J$1005,1),""))</f>
        <v/>
      </c>
      <c r="G421" s="18">
        <f>IF(F421="","",F421-'الإعدادات'!$B$4)</f>
        <v/>
      </c>
      <c r="H421" s="6">
        <f>IF(A421&amp;""="","",IF(F421="","بدون اشتراك",IF(G421&lt;0,"منتهي",IF(G421&lt;='الإعدادات'!$B$5,"ينتهي قريبًا","ساري"))))</f>
        <v/>
      </c>
      <c r="I421" s="20">
        <f>IF(A421&amp;""="","",SUMIFS('الاشتراكات'!$G$6:$G$1005,'الاشتراكات'!$B$6:$B$1005,A421&amp;""))</f>
        <v/>
      </c>
      <c r="J421" s="20">
        <f>IF(A421&amp;""="","",SUMIFS('الدفعات'!$C$6:$C$2005,'الدفعات'!$B$6:$B$2005,A421&amp;""))</f>
        <v/>
      </c>
      <c r="K421" s="20">
        <f>IF(A421&amp;""="","",ROUND(I421-J421,2))</f>
        <v/>
      </c>
      <c r="L421" s="18">
        <f>IF(A421&amp;""="","",COUNTIFS('الحضور'!$B$6:$B$2005,A421&amp;"",'الحضور'!$A$6:$A$2005,"&gt;="&amp;('الإعدادات'!$B$4-29),'الحضور'!$A$6:$A$2005,"&lt;="&amp;'الإعدادات'!$B$4))</f>
        <v/>
      </c>
      <c r="M421" s="19">
        <f>IF(A421&amp;""="","",IFERROR(SUMIFS('الحضور'!$A$6:$A$2005,'الحضور'!$B$6:$B$2005,A421&amp;"",'الحضور'!$D$6:$D$2005,1)/COUNTIFS('الحضور'!$B$6:$B$2005,A421&amp;"",'الحضور'!$D$6:$D$2005,1),""))</f>
        <v/>
      </c>
      <c r="N421" s="18">
        <f>IF(M421="","",'الإعدادات'!$B$4-M421)</f>
        <v/>
      </c>
      <c r="O421" s="6">
        <f>IF(OR(H421="ساري",H421="ينتهي قريبًا"),IF(M421="","لم يحضر",IF(N421&gt;='الإعدادات'!$B$6,"منقطع","نشط")),"")</f>
        <v/>
      </c>
      <c r="P421" s="21">
        <f>IF(OR(H421="منتهي",H421="ينتهي قريبًا"),G421,"")</f>
        <v/>
      </c>
      <c r="Q421" s="18">
        <f>IF(P421="","",COUNTIFS($P$6:$P$505,"&lt;"&amp;P421)+COUNTIFS($P$6:P421,P421))</f>
        <v/>
      </c>
    </row>
    <row r="422">
      <c r="A422" s="5" t="n"/>
      <c r="B422" s="5" t="n"/>
      <c r="C422" s="17" t="n"/>
      <c r="D422" s="13" t="n"/>
      <c r="E422" s="18">
        <f>IF(A422&amp;""="","",COUNTIFS('الاشتراكات'!$B$6:$B$1005,A422&amp;""))</f>
        <v/>
      </c>
      <c r="F422" s="19">
        <f>IF(A422&amp;""="","",IFERROR(SUMIFS('الاشتراكات'!$I$6:$I$1005,'الاشتراكات'!$B$6:$B$1005,A422&amp;"",'الاشتراكات'!$J$6:$J$1005,1)/COUNTIFS('الاشتراكات'!$B$6:$B$1005,A422&amp;"",'الاشتراكات'!$J$6:$J$1005,1),""))</f>
        <v/>
      </c>
      <c r="G422" s="18">
        <f>IF(F422="","",F422-'الإعدادات'!$B$4)</f>
        <v/>
      </c>
      <c r="H422" s="6">
        <f>IF(A422&amp;""="","",IF(F422="","بدون اشتراك",IF(G422&lt;0,"منتهي",IF(G422&lt;='الإعدادات'!$B$5,"ينتهي قريبًا","ساري"))))</f>
        <v/>
      </c>
      <c r="I422" s="20">
        <f>IF(A422&amp;""="","",SUMIFS('الاشتراكات'!$G$6:$G$1005,'الاشتراكات'!$B$6:$B$1005,A422&amp;""))</f>
        <v/>
      </c>
      <c r="J422" s="20">
        <f>IF(A422&amp;""="","",SUMIFS('الدفعات'!$C$6:$C$2005,'الدفعات'!$B$6:$B$2005,A422&amp;""))</f>
        <v/>
      </c>
      <c r="K422" s="20">
        <f>IF(A422&amp;""="","",ROUND(I422-J422,2))</f>
        <v/>
      </c>
      <c r="L422" s="18">
        <f>IF(A422&amp;""="","",COUNTIFS('الحضور'!$B$6:$B$2005,A422&amp;"",'الحضور'!$A$6:$A$2005,"&gt;="&amp;('الإعدادات'!$B$4-29),'الحضور'!$A$6:$A$2005,"&lt;="&amp;'الإعدادات'!$B$4))</f>
        <v/>
      </c>
      <c r="M422" s="19">
        <f>IF(A422&amp;""="","",IFERROR(SUMIFS('الحضور'!$A$6:$A$2005,'الحضور'!$B$6:$B$2005,A422&amp;"",'الحضور'!$D$6:$D$2005,1)/COUNTIFS('الحضور'!$B$6:$B$2005,A422&amp;"",'الحضور'!$D$6:$D$2005,1),""))</f>
        <v/>
      </c>
      <c r="N422" s="18">
        <f>IF(M422="","",'الإعدادات'!$B$4-M422)</f>
        <v/>
      </c>
      <c r="O422" s="6">
        <f>IF(OR(H422="ساري",H422="ينتهي قريبًا"),IF(M422="","لم يحضر",IF(N422&gt;='الإعدادات'!$B$6,"منقطع","نشط")),"")</f>
        <v/>
      </c>
      <c r="P422" s="21">
        <f>IF(OR(H422="منتهي",H422="ينتهي قريبًا"),G422,"")</f>
        <v/>
      </c>
      <c r="Q422" s="18">
        <f>IF(P422="","",COUNTIFS($P$6:$P$505,"&lt;"&amp;P422)+COUNTIFS($P$6:P422,P422))</f>
        <v/>
      </c>
    </row>
    <row r="423">
      <c r="A423" s="5" t="n"/>
      <c r="B423" s="5" t="n"/>
      <c r="C423" s="17" t="n"/>
      <c r="D423" s="13" t="n"/>
      <c r="E423" s="18">
        <f>IF(A423&amp;""="","",COUNTIFS('الاشتراكات'!$B$6:$B$1005,A423&amp;""))</f>
        <v/>
      </c>
      <c r="F423" s="19">
        <f>IF(A423&amp;""="","",IFERROR(SUMIFS('الاشتراكات'!$I$6:$I$1005,'الاشتراكات'!$B$6:$B$1005,A423&amp;"",'الاشتراكات'!$J$6:$J$1005,1)/COUNTIFS('الاشتراكات'!$B$6:$B$1005,A423&amp;"",'الاشتراكات'!$J$6:$J$1005,1),""))</f>
        <v/>
      </c>
      <c r="G423" s="18">
        <f>IF(F423="","",F423-'الإعدادات'!$B$4)</f>
        <v/>
      </c>
      <c r="H423" s="6">
        <f>IF(A423&amp;""="","",IF(F423="","بدون اشتراك",IF(G423&lt;0,"منتهي",IF(G423&lt;='الإعدادات'!$B$5,"ينتهي قريبًا","ساري"))))</f>
        <v/>
      </c>
      <c r="I423" s="20">
        <f>IF(A423&amp;""="","",SUMIFS('الاشتراكات'!$G$6:$G$1005,'الاشتراكات'!$B$6:$B$1005,A423&amp;""))</f>
        <v/>
      </c>
      <c r="J423" s="20">
        <f>IF(A423&amp;""="","",SUMIFS('الدفعات'!$C$6:$C$2005,'الدفعات'!$B$6:$B$2005,A423&amp;""))</f>
        <v/>
      </c>
      <c r="K423" s="20">
        <f>IF(A423&amp;""="","",ROUND(I423-J423,2))</f>
        <v/>
      </c>
      <c r="L423" s="18">
        <f>IF(A423&amp;""="","",COUNTIFS('الحضور'!$B$6:$B$2005,A423&amp;"",'الحضور'!$A$6:$A$2005,"&gt;="&amp;('الإعدادات'!$B$4-29),'الحضور'!$A$6:$A$2005,"&lt;="&amp;'الإعدادات'!$B$4))</f>
        <v/>
      </c>
      <c r="M423" s="19">
        <f>IF(A423&amp;""="","",IFERROR(SUMIFS('الحضور'!$A$6:$A$2005,'الحضور'!$B$6:$B$2005,A423&amp;"",'الحضور'!$D$6:$D$2005,1)/COUNTIFS('الحضور'!$B$6:$B$2005,A423&amp;"",'الحضور'!$D$6:$D$2005,1),""))</f>
        <v/>
      </c>
      <c r="N423" s="18">
        <f>IF(M423="","",'الإعدادات'!$B$4-M423)</f>
        <v/>
      </c>
      <c r="O423" s="6">
        <f>IF(OR(H423="ساري",H423="ينتهي قريبًا"),IF(M423="","لم يحضر",IF(N423&gt;='الإعدادات'!$B$6,"منقطع","نشط")),"")</f>
        <v/>
      </c>
      <c r="P423" s="21">
        <f>IF(OR(H423="منتهي",H423="ينتهي قريبًا"),G423,"")</f>
        <v/>
      </c>
      <c r="Q423" s="18">
        <f>IF(P423="","",COUNTIFS($P$6:$P$505,"&lt;"&amp;P423)+COUNTIFS($P$6:P423,P423))</f>
        <v/>
      </c>
    </row>
    <row r="424">
      <c r="A424" s="5" t="n"/>
      <c r="B424" s="5" t="n"/>
      <c r="C424" s="17" t="n"/>
      <c r="D424" s="13" t="n"/>
      <c r="E424" s="18">
        <f>IF(A424&amp;""="","",COUNTIFS('الاشتراكات'!$B$6:$B$1005,A424&amp;""))</f>
        <v/>
      </c>
      <c r="F424" s="19">
        <f>IF(A424&amp;""="","",IFERROR(SUMIFS('الاشتراكات'!$I$6:$I$1005,'الاشتراكات'!$B$6:$B$1005,A424&amp;"",'الاشتراكات'!$J$6:$J$1005,1)/COUNTIFS('الاشتراكات'!$B$6:$B$1005,A424&amp;"",'الاشتراكات'!$J$6:$J$1005,1),""))</f>
        <v/>
      </c>
      <c r="G424" s="18">
        <f>IF(F424="","",F424-'الإعدادات'!$B$4)</f>
        <v/>
      </c>
      <c r="H424" s="6">
        <f>IF(A424&amp;""="","",IF(F424="","بدون اشتراك",IF(G424&lt;0,"منتهي",IF(G424&lt;='الإعدادات'!$B$5,"ينتهي قريبًا","ساري"))))</f>
        <v/>
      </c>
      <c r="I424" s="20">
        <f>IF(A424&amp;""="","",SUMIFS('الاشتراكات'!$G$6:$G$1005,'الاشتراكات'!$B$6:$B$1005,A424&amp;""))</f>
        <v/>
      </c>
      <c r="J424" s="20">
        <f>IF(A424&amp;""="","",SUMIFS('الدفعات'!$C$6:$C$2005,'الدفعات'!$B$6:$B$2005,A424&amp;""))</f>
        <v/>
      </c>
      <c r="K424" s="20">
        <f>IF(A424&amp;""="","",ROUND(I424-J424,2))</f>
        <v/>
      </c>
      <c r="L424" s="18">
        <f>IF(A424&amp;""="","",COUNTIFS('الحضور'!$B$6:$B$2005,A424&amp;"",'الحضور'!$A$6:$A$2005,"&gt;="&amp;('الإعدادات'!$B$4-29),'الحضور'!$A$6:$A$2005,"&lt;="&amp;'الإعدادات'!$B$4))</f>
        <v/>
      </c>
      <c r="M424" s="19">
        <f>IF(A424&amp;""="","",IFERROR(SUMIFS('الحضور'!$A$6:$A$2005,'الحضور'!$B$6:$B$2005,A424&amp;"",'الحضور'!$D$6:$D$2005,1)/COUNTIFS('الحضور'!$B$6:$B$2005,A424&amp;"",'الحضور'!$D$6:$D$2005,1),""))</f>
        <v/>
      </c>
      <c r="N424" s="18">
        <f>IF(M424="","",'الإعدادات'!$B$4-M424)</f>
        <v/>
      </c>
      <c r="O424" s="6">
        <f>IF(OR(H424="ساري",H424="ينتهي قريبًا"),IF(M424="","لم يحضر",IF(N424&gt;='الإعدادات'!$B$6,"منقطع","نشط")),"")</f>
        <v/>
      </c>
      <c r="P424" s="21">
        <f>IF(OR(H424="منتهي",H424="ينتهي قريبًا"),G424,"")</f>
        <v/>
      </c>
      <c r="Q424" s="18">
        <f>IF(P424="","",COUNTIFS($P$6:$P$505,"&lt;"&amp;P424)+COUNTIFS($P$6:P424,P424))</f>
        <v/>
      </c>
    </row>
    <row r="425">
      <c r="A425" s="5" t="n"/>
      <c r="B425" s="5" t="n"/>
      <c r="C425" s="17" t="n"/>
      <c r="D425" s="13" t="n"/>
      <c r="E425" s="18">
        <f>IF(A425&amp;""="","",COUNTIFS('الاشتراكات'!$B$6:$B$1005,A425&amp;""))</f>
        <v/>
      </c>
      <c r="F425" s="19">
        <f>IF(A425&amp;""="","",IFERROR(SUMIFS('الاشتراكات'!$I$6:$I$1005,'الاشتراكات'!$B$6:$B$1005,A425&amp;"",'الاشتراكات'!$J$6:$J$1005,1)/COUNTIFS('الاشتراكات'!$B$6:$B$1005,A425&amp;"",'الاشتراكات'!$J$6:$J$1005,1),""))</f>
        <v/>
      </c>
      <c r="G425" s="18">
        <f>IF(F425="","",F425-'الإعدادات'!$B$4)</f>
        <v/>
      </c>
      <c r="H425" s="6">
        <f>IF(A425&amp;""="","",IF(F425="","بدون اشتراك",IF(G425&lt;0,"منتهي",IF(G425&lt;='الإعدادات'!$B$5,"ينتهي قريبًا","ساري"))))</f>
        <v/>
      </c>
      <c r="I425" s="20">
        <f>IF(A425&amp;""="","",SUMIFS('الاشتراكات'!$G$6:$G$1005,'الاشتراكات'!$B$6:$B$1005,A425&amp;""))</f>
        <v/>
      </c>
      <c r="J425" s="20">
        <f>IF(A425&amp;""="","",SUMIFS('الدفعات'!$C$6:$C$2005,'الدفعات'!$B$6:$B$2005,A425&amp;""))</f>
        <v/>
      </c>
      <c r="K425" s="20">
        <f>IF(A425&amp;""="","",ROUND(I425-J425,2))</f>
        <v/>
      </c>
      <c r="L425" s="18">
        <f>IF(A425&amp;""="","",COUNTIFS('الحضور'!$B$6:$B$2005,A425&amp;"",'الحضور'!$A$6:$A$2005,"&gt;="&amp;('الإعدادات'!$B$4-29),'الحضور'!$A$6:$A$2005,"&lt;="&amp;'الإعدادات'!$B$4))</f>
        <v/>
      </c>
      <c r="M425" s="19">
        <f>IF(A425&amp;""="","",IFERROR(SUMIFS('الحضور'!$A$6:$A$2005,'الحضور'!$B$6:$B$2005,A425&amp;"",'الحضور'!$D$6:$D$2005,1)/COUNTIFS('الحضور'!$B$6:$B$2005,A425&amp;"",'الحضور'!$D$6:$D$2005,1),""))</f>
        <v/>
      </c>
      <c r="N425" s="18">
        <f>IF(M425="","",'الإعدادات'!$B$4-M425)</f>
        <v/>
      </c>
      <c r="O425" s="6">
        <f>IF(OR(H425="ساري",H425="ينتهي قريبًا"),IF(M425="","لم يحضر",IF(N425&gt;='الإعدادات'!$B$6,"منقطع","نشط")),"")</f>
        <v/>
      </c>
      <c r="P425" s="21">
        <f>IF(OR(H425="منتهي",H425="ينتهي قريبًا"),G425,"")</f>
        <v/>
      </c>
      <c r="Q425" s="18">
        <f>IF(P425="","",COUNTIFS($P$6:$P$505,"&lt;"&amp;P425)+COUNTIFS($P$6:P425,P425))</f>
        <v/>
      </c>
    </row>
    <row r="426">
      <c r="A426" s="5" t="n"/>
      <c r="B426" s="5" t="n"/>
      <c r="C426" s="17" t="n"/>
      <c r="D426" s="13" t="n"/>
      <c r="E426" s="18">
        <f>IF(A426&amp;""="","",COUNTIFS('الاشتراكات'!$B$6:$B$1005,A426&amp;""))</f>
        <v/>
      </c>
      <c r="F426" s="19">
        <f>IF(A426&amp;""="","",IFERROR(SUMIFS('الاشتراكات'!$I$6:$I$1005,'الاشتراكات'!$B$6:$B$1005,A426&amp;"",'الاشتراكات'!$J$6:$J$1005,1)/COUNTIFS('الاشتراكات'!$B$6:$B$1005,A426&amp;"",'الاشتراكات'!$J$6:$J$1005,1),""))</f>
        <v/>
      </c>
      <c r="G426" s="18">
        <f>IF(F426="","",F426-'الإعدادات'!$B$4)</f>
        <v/>
      </c>
      <c r="H426" s="6">
        <f>IF(A426&amp;""="","",IF(F426="","بدون اشتراك",IF(G426&lt;0,"منتهي",IF(G426&lt;='الإعدادات'!$B$5,"ينتهي قريبًا","ساري"))))</f>
        <v/>
      </c>
      <c r="I426" s="20">
        <f>IF(A426&amp;""="","",SUMIFS('الاشتراكات'!$G$6:$G$1005,'الاشتراكات'!$B$6:$B$1005,A426&amp;""))</f>
        <v/>
      </c>
      <c r="J426" s="20">
        <f>IF(A426&amp;""="","",SUMIFS('الدفعات'!$C$6:$C$2005,'الدفعات'!$B$6:$B$2005,A426&amp;""))</f>
        <v/>
      </c>
      <c r="K426" s="20">
        <f>IF(A426&amp;""="","",ROUND(I426-J426,2))</f>
        <v/>
      </c>
      <c r="L426" s="18">
        <f>IF(A426&amp;""="","",COUNTIFS('الحضور'!$B$6:$B$2005,A426&amp;"",'الحضور'!$A$6:$A$2005,"&gt;="&amp;('الإعدادات'!$B$4-29),'الحضور'!$A$6:$A$2005,"&lt;="&amp;'الإعدادات'!$B$4))</f>
        <v/>
      </c>
      <c r="M426" s="19">
        <f>IF(A426&amp;""="","",IFERROR(SUMIFS('الحضور'!$A$6:$A$2005,'الحضور'!$B$6:$B$2005,A426&amp;"",'الحضور'!$D$6:$D$2005,1)/COUNTIFS('الحضور'!$B$6:$B$2005,A426&amp;"",'الحضور'!$D$6:$D$2005,1),""))</f>
        <v/>
      </c>
      <c r="N426" s="18">
        <f>IF(M426="","",'الإعدادات'!$B$4-M426)</f>
        <v/>
      </c>
      <c r="O426" s="6">
        <f>IF(OR(H426="ساري",H426="ينتهي قريبًا"),IF(M426="","لم يحضر",IF(N426&gt;='الإعدادات'!$B$6,"منقطع","نشط")),"")</f>
        <v/>
      </c>
      <c r="P426" s="21">
        <f>IF(OR(H426="منتهي",H426="ينتهي قريبًا"),G426,"")</f>
        <v/>
      </c>
      <c r="Q426" s="18">
        <f>IF(P426="","",COUNTIFS($P$6:$P$505,"&lt;"&amp;P426)+COUNTIFS($P$6:P426,P426))</f>
        <v/>
      </c>
    </row>
    <row r="427">
      <c r="A427" s="5" t="n"/>
      <c r="B427" s="5" t="n"/>
      <c r="C427" s="17" t="n"/>
      <c r="D427" s="13" t="n"/>
      <c r="E427" s="18">
        <f>IF(A427&amp;""="","",COUNTIFS('الاشتراكات'!$B$6:$B$1005,A427&amp;""))</f>
        <v/>
      </c>
      <c r="F427" s="19">
        <f>IF(A427&amp;""="","",IFERROR(SUMIFS('الاشتراكات'!$I$6:$I$1005,'الاشتراكات'!$B$6:$B$1005,A427&amp;"",'الاشتراكات'!$J$6:$J$1005,1)/COUNTIFS('الاشتراكات'!$B$6:$B$1005,A427&amp;"",'الاشتراكات'!$J$6:$J$1005,1),""))</f>
        <v/>
      </c>
      <c r="G427" s="18">
        <f>IF(F427="","",F427-'الإعدادات'!$B$4)</f>
        <v/>
      </c>
      <c r="H427" s="6">
        <f>IF(A427&amp;""="","",IF(F427="","بدون اشتراك",IF(G427&lt;0,"منتهي",IF(G427&lt;='الإعدادات'!$B$5,"ينتهي قريبًا","ساري"))))</f>
        <v/>
      </c>
      <c r="I427" s="20">
        <f>IF(A427&amp;""="","",SUMIFS('الاشتراكات'!$G$6:$G$1005,'الاشتراكات'!$B$6:$B$1005,A427&amp;""))</f>
        <v/>
      </c>
      <c r="J427" s="20">
        <f>IF(A427&amp;""="","",SUMIFS('الدفعات'!$C$6:$C$2005,'الدفعات'!$B$6:$B$2005,A427&amp;""))</f>
        <v/>
      </c>
      <c r="K427" s="20">
        <f>IF(A427&amp;""="","",ROUND(I427-J427,2))</f>
        <v/>
      </c>
      <c r="L427" s="18">
        <f>IF(A427&amp;""="","",COUNTIFS('الحضور'!$B$6:$B$2005,A427&amp;"",'الحضور'!$A$6:$A$2005,"&gt;="&amp;('الإعدادات'!$B$4-29),'الحضور'!$A$6:$A$2005,"&lt;="&amp;'الإعدادات'!$B$4))</f>
        <v/>
      </c>
      <c r="M427" s="19">
        <f>IF(A427&amp;""="","",IFERROR(SUMIFS('الحضور'!$A$6:$A$2005,'الحضور'!$B$6:$B$2005,A427&amp;"",'الحضور'!$D$6:$D$2005,1)/COUNTIFS('الحضور'!$B$6:$B$2005,A427&amp;"",'الحضور'!$D$6:$D$2005,1),""))</f>
        <v/>
      </c>
      <c r="N427" s="18">
        <f>IF(M427="","",'الإعدادات'!$B$4-M427)</f>
        <v/>
      </c>
      <c r="O427" s="6">
        <f>IF(OR(H427="ساري",H427="ينتهي قريبًا"),IF(M427="","لم يحضر",IF(N427&gt;='الإعدادات'!$B$6,"منقطع","نشط")),"")</f>
        <v/>
      </c>
      <c r="P427" s="21">
        <f>IF(OR(H427="منتهي",H427="ينتهي قريبًا"),G427,"")</f>
        <v/>
      </c>
      <c r="Q427" s="18">
        <f>IF(P427="","",COUNTIFS($P$6:$P$505,"&lt;"&amp;P427)+COUNTIFS($P$6:P427,P427))</f>
        <v/>
      </c>
    </row>
    <row r="428">
      <c r="A428" s="5" t="n"/>
      <c r="B428" s="5" t="n"/>
      <c r="C428" s="17" t="n"/>
      <c r="D428" s="13" t="n"/>
      <c r="E428" s="18">
        <f>IF(A428&amp;""="","",COUNTIFS('الاشتراكات'!$B$6:$B$1005,A428&amp;""))</f>
        <v/>
      </c>
      <c r="F428" s="19">
        <f>IF(A428&amp;""="","",IFERROR(SUMIFS('الاشتراكات'!$I$6:$I$1005,'الاشتراكات'!$B$6:$B$1005,A428&amp;"",'الاشتراكات'!$J$6:$J$1005,1)/COUNTIFS('الاشتراكات'!$B$6:$B$1005,A428&amp;"",'الاشتراكات'!$J$6:$J$1005,1),""))</f>
        <v/>
      </c>
      <c r="G428" s="18">
        <f>IF(F428="","",F428-'الإعدادات'!$B$4)</f>
        <v/>
      </c>
      <c r="H428" s="6">
        <f>IF(A428&amp;""="","",IF(F428="","بدون اشتراك",IF(G428&lt;0,"منتهي",IF(G428&lt;='الإعدادات'!$B$5,"ينتهي قريبًا","ساري"))))</f>
        <v/>
      </c>
      <c r="I428" s="20">
        <f>IF(A428&amp;""="","",SUMIFS('الاشتراكات'!$G$6:$G$1005,'الاشتراكات'!$B$6:$B$1005,A428&amp;""))</f>
        <v/>
      </c>
      <c r="J428" s="20">
        <f>IF(A428&amp;""="","",SUMIFS('الدفعات'!$C$6:$C$2005,'الدفعات'!$B$6:$B$2005,A428&amp;""))</f>
        <v/>
      </c>
      <c r="K428" s="20">
        <f>IF(A428&amp;""="","",ROUND(I428-J428,2))</f>
        <v/>
      </c>
      <c r="L428" s="18">
        <f>IF(A428&amp;""="","",COUNTIFS('الحضور'!$B$6:$B$2005,A428&amp;"",'الحضور'!$A$6:$A$2005,"&gt;="&amp;('الإعدادات'!$B$4-29),'الحضور'!$A$6:$A$2005,"&lt;="&amp;'الإعدادات'!$B$4))</f>
        <v/>
      </c>
      <c r="M428" s="19">
        <f>IF(A428&amp;""="","",IFERROR(SUMIFS('الحضور'!$A$6:$A$2005,'الحضور'!$B$6:$B$2005,A428&amp;"",'الحضور'!$D$6:$D$2005,1)/COUNTIFS('الحضور'!$B$6:$B$2005,A428&amp;"",'الحضور'!$D$6:$D$2005,1),""))</f>
        <v/>
      </c>
      <c r="N428" s="18">
        <f>IF(M428="","",'الإعدادات'!$B$4-M428)</f>
        <v/>
      </c>
      <c r="O428" s="6">
        <f>IF(OR(H428="ساري",H428="ينتهي قريبًا"),IF(M428="","لم يحضر",IF(N428&gt;='الإعدادات'!$B$6,"منقطع","نشط")),"")</f>
        <v/>
      </c>
      <c r="P428" s="21">
        <f>IF(OR(H428="منتهي",H428="ينتهي قريبًا"),G428,"")</f>
        <v/>
      </c>
      <c r="Q428" s="18">
        <f>IF(P428="","",COUNTIFS($P$6:$P$505,"&lt;"&amp;P428)+COUNTIFS($P$6:P428,P428))</f>
        <v/>
      </c>
    </row>
    <row r="429">
      <c r="A429" s="5" t="n"/>
      <c r="B429" s="5" t="n"/>
      <c r="C429" s="17" t="n"/>
      <c r="D429" s="13" t="n"/>
      <c r="E429" s="18">
        <f>IF(A429&amp;""="","",COUNTIFS('الاشتراكات'!$B$6:$B$1005,A429&amp;""))</f>
        <v/>
      </c>
      <c r="F429" s="19">
        <f>IF(A429&amp;""="","",IFERROR(SUMIFS('الاشتراكات'!$I$6:$I$1005,'الاشتراكات'!$B$6:$B$1005,A429&amp;"",'الاشتراكات'!$J$6:$J$1005,1)/COUNTIFS('الاشتراكات'!$B$6:$B$1005,A429&amp;"",'الاشتراكات'!$J$6:$J$1005,1),""))</f>
        <v/>
      </c>
      <c r="G429" s="18">
        <f>IF(F429="","",F429-'الإعدادات'!$B$4)</f>
        <v/>
      </c>
      <c r="H429" s="6">
        <f>IF(A429&amp;""="","",IF(F429="","بدون اشتراك",IF(G429&lt;0,"منتهي",IF(G429&lt;='الإعدادات'!$B$5,"ينتهي قريبًا","ساري"))))</f>
        <v/>
      </c>
      <c r="I429" s="20">
        <f>IF(A429&amp;""="","",SUMIFS('الاشتراكات'!$G$6:$G$1005,'الاشتراكات'!$B$6:$B$1005,A429&amp;""))</f>
        <v/>
      </c>
      <c r="J429" s="20">
        <f>IF(A429&amp;""="","",SUMIFS('الدفعات'!$C$6:$C$2005,'الدفعات'!$B$6:$B$2005,A429&amp;""))</f>
        <v/>
      </c>
      <c r="K429" s="20">
        <f>IF(A429&amp;""="","",ROUND(I429-J429,2))</f>
        <v/>
      </c>
      <c r="L429" s="18">
        <f>IF(A429&amp;""="","",COUNTIFS('الحضور'!$B$6:$B$2005,A429&amp;"",'الحضور'!$A$6:$A$2005,"&gt;="&amp;('الإعدادات'!$B$4-29),'الحضور'!$A$6:$A$2005,"&lt;="&amp;'الإعدادات'!$B$4))</f>
        <v/>
      </c>
      <c r="M429" s="19">
        <f>IF(A429&amp;""="","",IFERROR(SUMIFS('الحضور'!$A$6:$A$2005,'الحضور'!$B$6:$B$2005,A429&amp;"",'الحضور'!$D$6:$D$2005,1)/COUNTIFS('الحضور'!$B$6:$B$2005,A429&amp;"",'الحضور'!$D$6:$D$2005,1),""))</f>
        <v/>
      </c>
      <c r="N429" s="18">
        <f>IF(M429="","",'الإعدادات'!$B$4-M429)</f>
        <v/>
      </c>
      <c r="O429" s="6">
        <f>IF(OR(H429="ساري",H429="ينتهي قريبًا"),IF(M429="","لم يحضر",IF(N429&gt;='الإعدادات'!$B$6,"منقطع","نشط")),"")</f>
        <v/>
      </c>
      <c r="P429" s="21">
        <f>IF(OR(H429="منتهي",H429="ينتهي قريبًا"),G429,"")</f>
        <v/>
      </c>
      <c r="Q429" s="18">
        <f>IF(P429="","",COUNTIFS($P$6:$P$505,"&lt;"&amp;P429)+COUNTIFS($P$6:P429,P429))</f>
        <v/>
      </c>
    </row>
    <row r="430">
      <c r="A430" s="5" t="n"/>
      <c r="B430" s="5" t="n"/>
      <c r="C430" s="17" t="n"/>
      <c r="D430" s="13" t="n"/>
      <c r="E430" s="18">
        <f>IF(A430&amp;""="","",COUNTIFS('الاشتراكات'!$B$6:$B$1005,A430&amp;""))</f>
        <v/>
      </c>
      <c r="F430" s="19">
        <f>IF(A430&amp;""="","",IFERROR(SUMIFS('الاشتراكات'!$I$6:$I$1005,'الاشتراكات'!$B$6:$B$1005,A430&amp;"",'الاشتراكات'!$J$6:$J$1005,1)/COUNTIFS('الاشتراكات'!$B$6:$B$1005,A430&amp;"",'الاشتراكات'!$J$6:$J$1005,1),""))</f>
        <v/>
      </c>
      <c r="G430" s="18">
        <f>IF(F430="","",F430-'الإعدادات'!$B$4)</f>
        <v/>
      </c>
      <c r="H430" s="6">
        <f>IF(A430&amp;""="","",IF(F430="","بدون اشتراك",IF(G430&lt;0,"منتهي",IF(G430&lt;='الإعدادات'!$B$5,"ينتهي قريبًا","ساري"))))</f>
        <v/>
      </c>
      <c r="I430" s="20">
        <f>IF(A430&amp;""="","",SUMIFS('الاشتراكات'!$G$6:$G$1005,'الاشتراكات'!$B$6:$B$1005,A430&amp;""))</f>
        <v/>
      </c>
      <c r="J430" s="20">
        <f>IF(A430&amp;""="","",SUMIFS('الدفعات'!$C$6:$C$2005,'الدفعات'!$B$6:$B$2005,A430&amp;""))</f>
        <v/>
      </c>
      <c r="K430" s="20">
        <f>IF(A430&amp;""="","",ROUND(I430-J430,2))</f>
        <v/>
      </c>
      <c r="L430" s="18">
        <f>IF(A430&amp;""="","",COUNTIFS('الحضور'!$B$6:$B$2005,A430&amp;"",'الحضور'!$A$6:$A$2005,"&gt;="&amp;('الإعدادات'!$B$4-29),'الحضور'!$A$6:$A$2005,"&lt;="&amp;'الإعدادات'!$B$4))</f>
        <v/>
      </c>
      <c r="M430" s="19">
        <f>IF(A430&amp;""="","",IFERROR(SUMIFS('الحضور'!$A$6:$A$2005,'الحضور'!$B$6:$B$2005,A430&amp;"",'الحضور'!$D$6:$D$2005,1)/COUNTIFS('الحضور'!$B$6:$B$2005,A430&amp;"",'الحضور'!$D$6:$D$2005,1),""))</f>
        <v/>
      </c>
      <c r="N430" s="18">
        <f>IF(M430="","",'الإعدادات'!$B$4-M430)</f>
        <v/>
      </c>
      <c r="O430" s="6">
        <f>IF(OR(H430="ساري",H430="ينتهي قريبًا"),IF(M430="","لم يحضر",IF(N430&gt;='الإعدادات'!$B$6,"منقطع","نشط")),"")</f>
        <v/>
      </c>
      <c r="P430" s="21">
        <f>IF(OR(H430="منتهي",H430="ينتهي قريبًا"),G430,"")</f>
        <v/>
      </c>
      <c r="Q430" s="18">
        <f>IF(P430="","",COUNTIFS($P$6:$P$505,"&lt;"&amp;P430)+COUNTIFS($P$6:P430,P430))</f>
        <v/>
      </c>
    </row>
    <row r="431">
      <c r="A431" s="5" t="n"/>
      <c r="B431" s="5" t="n"/>
      <c r="C431" s="17" t="n"/>
      <c r="D431" s="13" t="n"/>
      <c r="E431" s="18">
        <f>IF(A431&amp;""="","",COUNTIFS('الاشتراكات'!$B$6:$B$1005,A431&amp;""))</f>
        <v/>
      </c>
      <c r="F431" s="19">
        <f>IF(A431&amp;""="","",IFERROR(SUMIFS('الاشتراكات'!$I$6:$I$1005,'الاشتراكات'!$B$6:$B$1005,A431&amp;"",'الاشتراكات'!$J$6:$J$1005,1)/COUNTIFS('الاشتراكات'!$B$6:$B$1005,A431&amp;"",'الاشتراكات'!$J$6:$J$1005,1),""))</f>
        <v/>
      </c>
      <c r="G431" s="18">
        <f>IF(F431="","",F431-'الإعدادات'!$B$4)</f>
        <v/>
      </c>
      <c r="H431" s="6">
        <f>IF(A431&amp;""="","",IF(F431="","بدون اشتراك",IF(G431&lt;0,"منتهي",IF(G431&lt;='الإعدادات'!$B$5,"ينتهي قريبًا","ساري"))))</f>
        <v/>
      </c>
      <c r="I431" s="20">
        <f>IF(A431&amp;""="","",SUMIFS('الاشتراكات'!$G$6:$G$1005,'الاشتراكات'!$B$6:$B$1005,A431&amp;""))</f>
        <v/>
      </c>
      <c r="J431" s="20">
        <f>IF(A431&amp;""="","",SUMIFS('الدفعات'!$C$6:$C$2005,'الدفعات'!$B$6:$B$2005,A431&amp;""))</f>
        <v/>
      </c>
      <c r="K431" s="20">
        <f>IF(A431&amp;""="","",ROUND(I431-J431,2))</f>
        <v/>
      </c>
      <c r="L431" s="18">
        <f>IF(A431&amp;""="","",COUNTIFS('الحضور'!$B$6:$B$2005,A431&amp;"",'الحضور'!$A$6:$A$2005,"&gt;="&amp;('الإعدادات'!$B$4-29),'الحضور'!$A$6:$A$2005,"&lt;="&amp;'الإعدادات'!$B$4))</f>
        <v/>
      </c>
      <c r="M431" s="19">
        <f>IF(A431&amp;""="","",IFERROR(SUMIFS('الحضور'!$A$6:$A$2005,'الحضور'!$B$6:$B$2005,A431&amp;"",'الحضور'!$D$6:$D$2005,1)/COUNTIFS('الحضور'!$B$6:$B$2005,A431&amp;"",'الحضور'!$D$6:$D$2005,1),""))</f>
        <v/>
      </c>
      <c r="N431" s="18">
        <f>IF(M431="","",'الإعدادات'!$B$4-M431)</f>
        <v/>
      </c>
      <c r="O431" s="6">
        <f>IF(OR(H431="ساري",H431="ينتهي قريبًا"),IF(M431="","لم يحضر",IF(N431&gt;='الإعدادات'!$B$6,"منقطع","نشط")),"")</f>
        <v/>
      </c>
      <c r="P431" s="21">
        <f>IF(OR(H431="منتهي",H431="ينتهي قريبًا"),G431,"")</f>
        <v/>
      </c>
      <c r="Q431" s="18">
        <f>IF(P431="","",COUNTIFS($P$6:$P$505,"&lt;"&amp;P431)+COUNTIFS($P$6:P431,P431))</f>
        <v/>
      </c>
    </row>
    <row r="432">
      <c r="A432" s="5" t="n"/>
      <c r="B432" s="5" t="n"/>
      <c r="C432" s="17" t="n"/>
      <c r="D432" s="13" t="n"/>
      <c r="E432" s="18">
        <f>IF(A432&amp;""="","",COUNTIFS('الاشتراكات'!$B$6:$B$1005,A432&amp;""))</f>
        <v/>
      </c>
      <c r="F432" s="19">
        <f>IF(A432&amp;""="","",IFERROR(SUMIFS('الاشتراكات'!$I$6:$I$1005,'الاشتراكات'!$B$6:$B$1005,A432&amp;"",'الاشتراكات'!$J$6:$J$1005,1)/COUNTIFS('الاشتراكات'!$B$6:$B$1005,A432&amp;"",'الاشتراكات'!$J$6:$J$1005,1),""))</f>
        <v/>
      </c>
      <c r="G432" s="18">
        <f>IF(F432="","",F432-'الإعدادات'!$B$4)</f>
        <v/>
      </c>
      <c r="H432" s="6">
        <f>IF(A432&amp;""="","",IF(F432="","بدون اشتراك",IF(G432&lt;0,"منتهي",IF(G432&lt;='الإعدادات'!$B$5,"ينتهي قريبًا","ساري"))))</f>
        <v/>
      </c>
      <c r="I432" s="20">
        <f>IF(A432&amp;""="","",SUMIFS('الاشتراكات'!$G$6:$G$1005,'الاشتراكات'!$B$6:$B$1005,A432&amp;""))</f>
        <v/>
      </c>
      <c r="J432" s="20">
        <f>IF(A432&amp;""="","",SUMIFS('الدفعات'!$C$6:$C$2005,'الدفعات'!$B$6:$B$2005,A432&amp;""))</f>
        <v/>
      </c>
      <c r="K432" s="20">
        <f>IF(A432&amp;""="","",ROUND(I432-J432,2))</f>
        <v/>
      </c>
      <c r="L432" s="18">
        <f>IF(A432&amp;""="","",COUNTIFS('الحضور'!$B$6:$B$2005,A432&amp;"",'الحضور'!$A$6:$A$2005,"&gt;="&amp;('الإعدادات'!$B$4-29),'الحضور'!$A$6:$A$2005,"&lt;="&amp;'الإعدادات'!$B$4))</f>
        <v/>
      </c>
      <c r="M432" s="19">
        <f>IF(A432&amp;""="","",IFERROR(SUMIFS('الحضور'!$A$6:$A$2005,'الحضور'!$B$6:$B$2005,A432&amp;"",'الحضور'!$D$6:$D$2005,1)/COUNTIFS('الحضور'!$B$6:$B$2005,A432&amp;"",'الحضور'!$D$6:$D$2005,1),""))</f>
        <v/>
      </c>
      <c r="N432" s="18">
        <f>IF(M432="","",'الإعدادات'!$B$4-M432)</f>
        <v/>
      </c>
      <c r="O432" s="6">
        <f>IF(OR(H432="ساري",H432="ينتهي قريبًا"),IF(M432="","لم يحضر",IF(N432&gt;='الإعدادات'!$B$6,"منقطع","نشط")),"")</f>
        <v/>
      </c>
      <c r="P432" s="21">
        <f>IF(OR(H432="منتهي",H432="ينتهي قريبًا"),G432,"")</f>
        <v/>
      </c>
      <c r="Q432" s="18">
        <f>IF(P432="","",COUNTIFS($P$6:$P$505,"&lt;"&amp;P432)+COUNTIFS($P$6:P432,P432))</f>
        <v/>
      </c>
    </row>
    <row r="433">
      <c r="A433" s="5" t="n"/>
      <c r="B433" s="5" t="n"/>
      <c r="C433" s="17" t="n"/>
      <c r="D433" s="13" t="n"/>
      <c r="E433" s="18">
        <f>IF(A433&amp;""="","",COUNTIFS('الاشتراكات'!$B$6:$B$1005,A433&amp;""))</f>
        <v/>
      </c>
      <c r="F433" s="19">
        <f>IF(A433&amp;""="","",IFERROR(SUMIFS('الاشتراكات'!$I$6:$I$1005,'الاشتراكات'!$B$6:$B$1005,A433&amp;"",'الاشتراكات'!$J$6:$J$1005,1)/COUNTIFS('الاشتراكات'!$B$6:$B$1005,A433&amp;"",'الاشتراكات'!$J$6:$J$1005,1),""))</f>
        <v/>
      </c>
      <c r="G433" s="18">
        <f>IF(F433="","",F433-'الإعدادات'!$B$4)</f>
        <v/>
      </c>
      <c r="H433" s="6">
        <f>IF(A433&amp;""="","",IF(F433="","بدون اشتراك",IF(G433&lt;0,"منتهي",IF(G433&lt;='الإعدادات'!$B$5,"ينتهي قريبًا","ساري"))))</f>
        <v/>
      </c>
      <c r="I433" s="20">
        <f>IF(A433&amp;""="","",SUMIFS('الاشتراكات'!$G$6:$G$1005,'الاشتراكات'!$B$6:$B$1005,A433&amp;""))</f>
        <v/>
      </c>
      <c r="J433" s="20">
        <f>IF(A433&amp;""="","",SUMIFS('الدفعات'!$C$6:$C$2005,'الدفعات'!$B$6:$B$2005,A433&amp;""))</f>
        <v/>
      </c>
      <c r="K433" s="20">
        <f>IF(A433&amp;""="","",ROUND(I433-J433,2))</f>
        <v/>
      </c>
      <c r="L433" s="18">
        <f>IF(A433&amp;""="","",COUNTIFS('الحضور'!$B$6:$B$2005,A433&amp;"",'الحضور'!$A$6:$A$2005,"&gt;="&amp;('الإعدادات'!$B$4-29),'الحضور'!$A$6:$A$2005,"&lt;="&amp;'الإعدادات'!$B$4))</f>
        <v/>
      </c>
      <c r="M433" s="19">
        <f>IF(A433&amp;""="","",IFERROR(SUMIFS('الحضور'!$A$6:$A$2005,'الحضور'!$B$6:$B$2005,A433&amp;"",'الحضور'!$D$6:$D$2005,1)/COUNTIFS('الحضور'!$B$6:$B$2005,A433&amp;"",'الحضور'!$D$6:$D$2005,1),""))</f>
        <v/>
      </c>
      <c r="N433" s="18">
        <f>IF(M433="","",'الإعدادات'!$B$4-M433)</f>
        <v/>
      </c>
      <c r="O433" s="6">
        <f>IF(OR(H433="ساري",H433="ينتهي قريبًا"),IF(M433="","لم يحضر",IF(N433&gt;='الإعدادات'!$B$6,"منقطع","نشط")),"")</f>
        <v/>
      </c>
      <c r="P433" s="21">
        <f>IF(OR(H433="منتهي",H433="ينتهي قريبًا"),G433,"")</f>
        <v/>
      </c>
      <c r="Q433" s="18">
        <f>IF(P433="","",COUNTIFS($P$6:$P$505,"&lt;"&amp;P433)+COUNTIFS($P$6:P433,P433))</f>
        <v/>
      </c>
    </row>
    <row r="434">
      <c r="A434" s="5" t="n"/>
      <c r="B434" s="5" t="n"/>
      <c r="C434" s="17" t="n"/>
      <c r="D434" s="13" t="n"/>
      <c r="E434" s="18">
        <f>IF(A434&amp;""="","",COUNTIFS('الاشتراكات'!$B$6:$B$1005,A434&amp;""))</f>
        <v/>
      </c>
      <c r="F434" s="19">
        <f>IF(A434&amp;""="","",IFERROR(SUMIFS('الاشتراكات'!$I$6:$I$1005,'الاشتراكات'!$B$6:$B$1005,A434&amp;"",'الاشتراكات'!$J$6:$J$1005,1)/COUNTIFS('الاشتراكات'!$B$6:$B$1005,A434&amp;"",'الاشتراكات'!$J$6:$J$1005,1),""))</f>
        <v/>
      </c>
      <c r="G434" s="18">
        <f>IF(F434="","",F434-'الإعدادات'!$B$4)</f>
        <v/>
      </c>
      <c r="H434" s="6">
        <f>IF(A434&amp;""="","",IF(F434="","بدون اشتراك",IF(G434&lt;0,"منتهي",IF(G434&lt;='الإعدادات'!$B$5,"ينتهي قريبًا","ساري"))))</f>
        <v/>
      </c>
      <c r="I434" s="20">
        <f>IF(A434&amp;""="","",SUMIFS('الاشتراكات'!$G$6:$G$1005,'الاشتراكات'!$B$6:$B$1005,A434&amp;""))</f>
        <v/>
      </c>
      <c r="J434" s="20">
        <f>IF(A434&amp;""="","",SUMIFS('الدفعات'!$C$6:$C$2005,'الدفعات'!$B$6:$B$2005,A434&amp;""))</f>
        <v/>
      </c>
      <c r="K434" s="20">
        <f>IF(A434&amp;""="","",ROUND(I434-J434,2))</f>
        <v/>
      </c>
      <c r="L434" s="18">
        <f>IF(A434&amp;""="","",COUNTIFS('الحضور'!$B$6:$B$2005,A434&amp;"",'الحضور'!$A$6:$A$2005,"&gt;="&amp;('الإعدادات'!$B$4-29),'الحضور'!$A$6:$A$2005,"&lt;="&amp;'الإعدادات'!$B$4))</f>
        <v/>
      </c>
      <c r="M434" s="19">
        <f>IF(A434&amp;""="","",IFERROR(SUMIFS('الحضور'!$A$6:$A$2005,'الحضور'!$B$6:$B$2005,A434&amp;"",'الحضور'!$D$6:$D$2005,1)/COUNTIFS('الحضور'!$B$6:$B$2005,A434&amp;"",'الحضور'!$D$6:$D$2005,1),""))</f>
        <v/>
      </c>
      <c r="N434" s="18">
        <f>IF(M434="","",'الإعدادات'!$B$4-M434)</f>
        <v/>
      </c>
      <c r="O434" s="6">
        <f>IF(OR(H434="ساري",H434="ينتهي قريبًا"),IF(M434="","لم يحضر",IF(N434&gt;='الإعدادات'!$B$6,"منقطع","نشط")),"")</f>
        <v/>
      </c>
      <c r="P434" s="21">
        <f>IF(OR(H434="منتهي",H434="ينتهي قريبًا"),G434,"")</f>
        <v/>
      </c>
      <c r="Q434" s="18">
        <f>IF(P434="","",COUNTIFS($P$6:$P$505,"&lt;"&amp;P434)+COUNTIFS($P$6:P434,P434))</f>
        <v/>
      </c>
    </row>
    <row r="435">
      <c r="A435" s="5" t="n"/>
      <c r="B435" s="5" t="n"/>
      <c r="C435" s="17" t="n"/>
      <c r="D435" s="13" t="n"/>
      <c r="E435" s="18">
        <f>IF(A435&amp;""="","",COUNTIFS('الاشتراكات'!$B$6:$B$1005,A435&amp;""))</f>
        <v/>
      </c>
      <c r="F435" s="19">
        <f>IF(A435&amp;""="","",IFERROR(SUMIFS('الاشتراكات'!$I$6:$I$1005,'الاشتراكات'!$B$6:$B$1005,A435&amp;"",'الاشتراكات'!$J$6:$J$1005,1)/COUNTIFS('الاشتراكات'!$B$6:$B$1005,A435&amp;"",'الاشتراكات'!$J$6:$J$1005,1),""))</f>
        <v/>
      </c>
      <c r="G435" s="18">
        <f>IF(F435="","",F435-'الإعدادات'!$B$4)</f>
        <v/>
      </c>
      <c r="H435" s="6">
        <f>IF(A435&amp;""="","",IF(F435="","بدون اشتراك",IF(G435&lt;0,"منتهي",IF(G435&lt;='الإعدادات'!$B$5,"ينتهي قريبًا","ساري"))))</f>
        <v/>
      </c>
      <c r="I435" s="20">
        <f>IF(A435&amp;""="","",SUMIFS('الاشتراكات'!$G$6:$G$1005,'الاشتراكات'!$B$6:$B$1005,A435&amp;""))</f>
        <v/>
      </c>
      <c r="J435" s="20">
        <f>IF(A435&amp;""="","",SUMIFS('الدفعات'!$C$6:$C$2005,'الدفعات'!$B$6:$B$2005,A435&amp;""))</f>
        <v/>
      </c>
      <c r="K435" s="20">
        <f>IF(A435&amp;""="","",ROUND(I435-J435,2))</f>
        <v/>
      </c>
      <c r="L435" s="18">
        <f>IF(A435&amp;""="","",COUNTIFS('الحضور'!$B$6:$B$2005,A435&amp;"",'الحضور'!$A$6:$A$2005,"&gt;="&amp;('الإعدادات'!$B$4-29),'الحضور'!$A$6:$A$2005,"&lt;="&amp;'الإعدادات'!$B$4))</f>
        <v/>
      </c>
      <c r="M435" s="19">
        <f>IF(A435&amp;""="","",IFERROR(SUMIFS('الحضور'!$A$6:$A$2005,'الحضور'!$B$6:$B$2005,A435&amp;"",'الحضور'!$D$6:$D$2005,1)/COUNTIFS('الحضور'!$B$6:$B$2005,A435&amp;"",'الحضور'!$D$6:$D$2005,1),""))</f>
        <v/>
      </c>
      <c r="N435" s="18">
        <f>IF(M435="","",'الإعدادات'!$B$4-M435)</f>
        <v/>
      </c>
      <c r="O435" s="6">
        <f>IF(OR(H435="ساري",H435="ينتهي قريبًا"),IF(M435="","لم يحضر",IF(N435&gt;='الإعدادات'!$B$6,"منقطع","نشط")),"")</f>
        <v/>
      </c>
      <c r="P435" s="21">
        <f>IF(OR(H435="منتهي",H435="ينتهي قريبًا"),G435,"")</f>
        <v/>
      </c>
      <c r="Q435" s="18">
        <f>IF(P435="","",COUNTIFS($P$6:$P$505,"&lt;"&amp;P435)+COUNTIFS($P$6:P435,P435))</f>
        <v/>
      </c>
    </row>
    <row r="436">
      <c r="A436" s="5" t="n"/>
      <c r="B436" s="5" t="n"/>
      <c r="C436" s="17" t="n"/>
      <c r="D436" s="13" t="n"/>
      <c r="E436" s="18">
        <f>IF(A436&amp;""="","",COUNTIFS('الاشتراكات'!$B$6:$B$1005,A436&amp;""))</f>
        <v/>
      </c>
      <c r="F436" s="19">
        <f>IF(A436&amp;""="","",IFERROR(SUMIFS('الاشتراكات'!$I$6:$I$1005,'الاشتراكات'!$B$6:$B$1005,A436&amp;"",'الاشتراكات'!$J$6:$J$1005,1)/COUNTIFS('الاشتراكات'!$B$6:$B$1005,A436&amp;"",'الاشتراكات'!$J$6:$J$1005,1),""))</f>
        <v/>
      </c>
      <c r="G436" s="18">
        <f>IF(F436="","",F436-'الإعدادات'!$B$4)</f>
        <v/>
      </c>
      <c r="H436" s="6">
        <f>IF(A436&amp;""="","",IF(F436="","بدون اشتراك",IF(G436&lt;0,"منتهي",IF(G436&lt;='الإعدادات'!$B$5,"ينتهي قريبًا","ساري"))))</f>
        <v/>
      </c>
      <c r="I436" s="20">
        <f>IF(A436&amp;""="","",SUMIFS('الاشتراكات'!$G$6:$G$1005,'الاشتراكات'!$B$6:$B$1005,A436&amp;""))</f>
        <v/>
      </c>
      <c r="J436" s="20">
        <f>IF(A436&amp;""="","",SUMIFS('الدفعات'!$C$6:$C$2005,'الدفعات'!$B$6:$B$2005,A436&amp;""))</f>
        <v/>
      </c>
      <c r="K436" s="20">
        <f>IF(A436&amp;""="","",ROUND(I436-J436,2))</f>
        <v/>
      </c>
      <c r="L436" s="18">
        <f>IF(A436&amp;""="","",COUNTIFS('الحضور'!$B$6:$B$2005,A436&amp;"",'الحضور'!$A$6:$A$2005,"&gt;="&amp;('الإعدادات'!$B$4-29),'الحضور'!$A$6:$A$2005,"&lt;="&amp;'الإعدادات'!$B$4))</f>
        <v/>
      </c>
      <c r="M436" s="19">
        <f>IF(A436&amp;""="","",IFERROR(SUMIFS('الحضور'!$A$6:$A$2005,'الحضور'!$B$6:$B$2005,A436&amp;"",'الحضور'!$D$6:$D$2005,1)/COUNTIFS('الحضور'!$B$6:$B$2005,A436&amp;"",'الحضور'!$D$6:$D$2005,1),""))</f>
        <v/>
      </c>
      <c r="N436" s="18">
        <f>IF(M436="","",'الإعدادات'!$B$4-M436)</f>
        <v/>
      </c>
      <c r="O436" s="6">
        <f>IF(OR(H436="ساري",H436="ينتهي قريبًا"),IF(M436="","لم يحضر",IF(N436&gt;='الإعدادات'!$B$6,"منقطع","نشط")),"")</f>
        <v/>
      </c>
      <c r="P436" s="21">
        <f>IF(OR(H436="منتهي",H436="ينتهي قريبًا"),G436,"")</f>
        <v/>
      </c>
      <c r="Q436" s="18">
        <f>IF(P436="","",COUNTIFS($P$6:$P$505,"&lt;"&amp;P436)+COUNTIFS($P$6:P436,P436))</f>
        <v/>
      </c>
    </row>
    <row r="437">
      <c r="A437" s="5" t="n"/>
      <c r="B437" s="5" t="n"/>
      <c r="C437" s="17" t="n"/>
      <c r="D437" s="13" t="n"/>
      <c r="E437" s="18">
        <f>IF(A437&amp;""="","",COUNTIFS('الاشتراكات'!$B$6:$B$1005,A437&amp;""))</f>
        <v/>
      </c>
      <c r="F437" s="19">
        <f>IF(A437&amp;""="","",IFERROR(SUMIFS('الاشتراكات'!$I$6:$I$1005,'الاشتراكات'!$B$6:$B$1005,A437&amp;"",'الاشتراكات'!$J$6:$J$1005,1)/COUNTIFS('الاشتراكات'!$B$6:$B$1005,A437&amp;"",'الاشتراكات'!$J$6:$J$1005,1),""))</f>
        <v/>
      </c>
      <c r="G437" s="18">
        <f>IF(F437="","",F437-'الإعدادات'!$B$4)</f>
        <v/>
      </c>
      <c r="H437" s="6">
        <f>IF(A437&amp;""="","",IF(F437="","بدون اشتراك",IF(G437&lt;0,"منتهي",IF(G437&lt;='الإعدادات'!$B$5,"ينتهي قريبًا","ساري"))))</f>
        <v/>
      </c>
      <c r="I437" s="20">
        <f>IF(A437&amp;""="","",SUMIFS('الاشتراكات'!$G$6:$G$1005,'الاشتراكات'!$B$6:$B$1005,A437&amp;""))</f>
        <v/>
      </c>
      <c r="J437" s="20">
        <f>IF(A437&amp;""="","",SUMIFS('الدفعات'!$C$6:$C$2005,'الدفعات'!$B$6:$B$2005,A437&amp;""))</f>
        <v/>
      </c>
      <c r="K437" s="20">
        <f>IF(A437&amp;""="","",ROUND(I437-J437,2))</f>
        <v/>
      </c>
      <c r="L437" s="18">
        <f>IF(A437&amp;""="","",COUNTIFS('الحضور'!$B$6:$B$2005,A437&amp;"",'الحضور'!$A$6:$A$2005,"&gt;="&amp;('الإعدادات'!$B$4-29),'الحضور'!$A$6:$A$2005,"&lt;="&amp;'الإعدادات'!$B$4))</f>
        <v/>
      </c>
      <c r="M437" s="19">
        <f>IF(A437&amp;""="","",IFERROR(SUMIFS('الحضور'!$A$6:$A$2005,'الحضور'!$B$6:$B$2005,A437&amp;"",'الحضور'!$D$6:$D$2005,1)/COUNTIFS('الحضور'!$B$6:$B$2005,A437&amp;"",'الحضور'!$D$6:$D$2005,1),""))</f>
        <v/>
      </c>
      <c r="N437" s="18">
        <f>IF(M437="","",'الإعدادات'!$B$4-M437)</f>
        <v/>
      </c>
      <c r="O437" s="6">
        <f>IF(OR(H437="ساري",H437="ينتهي قريبًا"),IF(M437="","لم يحضر",IF(N437&gt;='الإعدادات'!$B$6,"منقطع","نشط")),"")</f>
        <v/>
      </c>
      <c r="P437" s="21">
        <f>IF(OR(H437="منتهي",H437="ينتهي قريبًا"),G437,"")</f>
        <v/>
      </c>
      <c r="Q437" s="18">
        <f>IF(P437="","",COUNTIFS($P$6:$P$505,"&lt;"&amp;P437)+COUNTIFS($P$6:P437,P437))</f>
        <v/>
      </c>
    </row>
    <row r="438">
      <c r="A438" s="5" t="n"/>
      <c r="B438" s="5" t="n"/>
      <c r="C438" s="17" t="n"/>
      <c r="D438" s="13" t="n"/>
      <c r="E438" s="18">
        <f>IF(A438&amp;""="","",COUNTIFS('الاشتراكات'!$B$6:$B$1005,A438&amp;""))</f>
        <v/>
      </c>
      <c r="F438" s="19">
        <f>IF(A438&amp;""="","",IFERROR(SUMIFS('الاشتراكات'!$I$6:$I$1005,'الاشتراكات'!$B$6:$B$1005,A438&amp;"",'الاشتراكات'!$J$6:$J$1005,1)/COUNTIFS('الاشتراكات'!$B$6:$B$1005,A438&amp;"",'الاشتراكات'!$J$6:$J$1005,1),""))</f>
        <v/>
      </c>
      <c r="G438" s="18">
        <f>IF(F438="","",F438-'الإعدادات'!$B$4)</f>
        <v/>
      </c>
      <c r="H438" s="6">
        <f>IF(A438&amp;""="","",IF(F438="","بدون اشتراك",IF(G438&lt;0,"منتهي",IF(G438&lt;='الإعدادات'!$B$5,"ينتهي قريبًا","ساري"))))</f>
        <v/>
      </c>
      <c r="I438" s="20">
        <f>IF(A438&amp;""="","",SUMIFS('الاشتراكات'!$G$6:$G$1005,'الاشتراكات'!$B$6:$B$1005,A438&amp;""))</f>
        <v/>
      </c>
      <c r="J438" s="20">
        <f>IF(A438&amp;""="","",SUMIFS('الدفعات'!$C$6:$C$2005,'الدفعات'!$B$6:$B$2005,A438&amp;""))</f>
        <v/>
      </c>
      <c r="K438" s="20">
        <f>IF(A438&amp;""="","",ROUND(I438-J438,2))</f>
        <v/>
      </c>
      <c r="L438" s="18">
        <f>IF(A438&amp;""="","",COUNTIFS('الحضور'!$B$6:$B$2005,A438&amp;"",'الحضور'!$A$6:$A$2005,"&gt;="&amp;('الإعدادات'!$B$4-29),'الحضور'!$A$6:$A$2005,"&lt;="&amp;'الإعدادات'!$B$4))</f>
        <v/>
      </c>
      <c r="M438" s="19">
        <f>IF(A438&amp;""="","",IFERROR(SUMIFS('الحضور'!$A$6:$A$2005,'الحضور'!$B$6:$B$2005,A438&amp;"",'الحضور'!$D$6:$D$2005,1)/COUNTIFS('الحضور'!$B$6:$B$2005,A438&amp;"",'الحضور'!$D$6:$D$2005,1),""))</f>
        <v/>
      </c>
      <c r="N438" s="18">
        <f>IF(M438="","",'الإعدادات'!$B$4-M438)</f>
        <v/>
      </c>
      <c r="O438" s="6">
        <f>IF(OR(H438="ساري",H438="ينتهي قريبًا"),IF(M438="","لم يحضر",IF(N438&gt;='الإعدادات'!$B$6,"منقطع","نشط")),"")</f>
        <v/>
      </c>
      <c r="P438" s="21">
        <f>IF(OR(H438="منتهي",H438="ينتهي قريبًا"),G438,"")</f>
        <v/>
      </c>
      <c r="Q438" s="18">
        <f>IF(P438="","",COUNTIFS($P$6:$P$505,"&lt;"&amp;P438)+COUNTIFS($P$6:P438,P438))</f>
        <v/>
      </c>
    </row>
    <row r="439">
      <c r="A439" s="5" t="n"/>
      <c r="B439" s="5" t="n"/>
      <c r="C439" s="17" t="n"/>
      <c r="D439" s="13" t="n"/>
      <c r="E439" s="18">
        <f>IF(A439&amp;""="","",COUNTIFS('الاشتراكات'!$B$6:$B$1005,A439&amp;""))</f>
        <v/>
      </c>
      <c r="F439" s="19">
        <f>IF(A439&amp;""="","",IFERROR(SUMIFS('الاشتراكات'!$I$6:$I$1005,'الاشتراكات'!$B$6:$B$1005,A439&amp;"",'الاشتراكات'!$J$6:$J$1005,1)/COUNTIFS('الاشتراكات'!$B$6:$B$1005,A439&amp;"",'الاشتراكات'!$J$6:$J$1005,1),""))</f>
        <v/>
      </c>
      <c r="G439" s="18">
        <f>IF(F439="","",F439-'الإعدادات'!$B$4)</f>
        <v/>
      </c>
      <c r="H439" s="6">
        <f>IF(A439&amp;""="","",IF(F439="","بدون اشتراك",IF(G439&lt;0,"منتهي",IF(G439&lt;='الإعدادات'!$B$5,"ينتهي قريبًا","ساري"))))</f>
        <v/>
      </c>
      <c r="I439" s="20">
        <f>IF(A439&amp;""="","",SUMIFS('الاشتراكات'!$G$6:$G$1005,'الاشتراكات'!$B$6:$B$1005,A439&amp;""))</f>
        <v/>
      </c>
      <c r="J439" s="20">
        <f>IF(A439&amp;""="","",SUMIFS('الدفعات'!$C$6:$C$2005,'الدفعات'!$B$6:$B$2005,A439&amp;""))</f>
        <v/>
      </c>
      <c r="K439" s="20">
        <f>IF(A439&amp;""="","",ROUND(I439-J439,2))</f>
        <v/>
      </c>
      <c r="L439" s="18">
        <f>IF(A439&amp;""="","",COUNTIFS('الحضور'!$B$6:$B$2005,A439&amp;"",'الحضور'!$A$6:$A$2005,"&gt;="&amp;('الإعدادات'!$B$4-29),'الحضور'!$A$6:$A$2005,"&lt;="&amp;'الإعدادات'!$B$4))</f>
        <v/>
      </c>
      <c r="M439" s="19">
        <f>IF(A439&amp;""="","",IFERROR(SUMIFS('الحضور'!$A$6:$A$2005,'الحضور'!$B$6:$B$2005,A439&amp;"",'الحضور'!$D$6:$D$2005,1)/COUNTIFS('الحضور'!$B$6:$B$2005,A439&amp;"",'الحضور'!$D$6:$D$2005,1),""))</f>
        <v/>
      </c>
      <c r="N439" s="18">
        <f>IF(M439="","",'الإعدادات'!$B$4-M439)</f>
        <v/>
      </c>
      <c r="O439" s="6">
        <f>IF(OR(H439="ساري",H439="ينتهي قريبًا"),IF(M439="","لم يحضر",IF(N439&gt;='الإعدادات'!$B$6,"منقطع","نشط")),"")</f>
        <v/>
      </c>
      <c r="P439" s="21">
        <f>IF(OR(H439="منتهي",H439="ينتهي قريبًا"),G439,"")</f>
        <v/>
      </c>
      <c r="Q439" s="18">
        <f>IF(P439="","",COUNTIFS($P$6:$P$505,"&lt;"&amp;P439)+COUNTIFS($P$6:P439,P439))</f>
        <v/>
      </c>
    </row>
    <row r="440">
      <c r="A440" s="5" t="n"/>
      <c r="B440" s="5" t="n"/>
      <c r="C440" s="17" t="n"/>
      <c r="D440" s="13" t="n"/>
      <c r="E440" s="18">
        <f>IF(A440&amp;""="","",COUNTIFS('الاشتراكات'!$B$6:$B$1005,A440&amp;""))</f>
        <v/>
      </c>
      <c r="F440" s="19">
        <f>IF(A440&amp;""="","",IFERROR(SUMIFS('الاشتراكات'!$I$6:$I$1005,'الاشتراكات'!$B$6:$B$1005,A440&amp;"",'الاشتراكات'!$J$6:$J$1005,1)/COUNTIFS('الاشتراكات'!$B$6:$B$1005,A440&amp;"",'الاشتراكات'!$J$6:$J$1005,1),""))</f>
        <v/>
      </c>
      <c r="G440" s="18">
        <f>IF(F440="","",F440-'الإعدادات'!$B$4)</f>
        <v/>
      </c>
      <c r="H440" s="6">
        <f>IF(A440&amp;""="","",IF(F440="","بدون اشتراك",IF(G440&lt;0,"منتهي",IF(G440&lt;='الإعدادات'!$B$5,"ينتهي قريبًا","ساري"))))</f>
        <v/>
      </c>
      <c r="I440" s="20">
        <f>IF(A440&amp;""="","",SUMIFS('الاشتراكات'!$G$6:$G$1005,'الاشتراكات'!$B$6:$B$1005,A440&amp;""))</f>
        <v/>
      </c>
      <c r="J440" s="20">
        <f>IF(A440&amp;""="","",SUMIFS('الدفعات'!$C$6:$C$2005,'الدفعات'!$B$6:$B$2005,A440&amp;""))</f>
        <v/>
      </c>
      <c r="K440" s="20">
        <f>IF(A440&amp;""="","",ROUND(I440-J440,2))</f>
        <v/>
      </c>
      <c r="L440" s="18">
        <f>IF(A440&amp;""="","",COUNTIFS('الحضور'!$B$6:$B$2005,A440&amp;"",'الحضور'!$A$6:$A$2005,"&gt;="&amp;('الإعدادات'!$B$4-29),'الحضور'!$A$6:$A$2005,"&lt;="&amp;'الإعدادات'!$B$4))</f>
        <v/>
      </c>
      <c r="M440" s="19">
        <f>IF(A440&amp;""="","",IFERROR(SUMIFS('الحضور'!$A$6:$A$2005,'الحضور'!$B$6:$B$2005,A440&amp;"",'الحضور'!$D$6:$D$2005,1)/COUNTIFS('الحضور'!$B$6:$B$2005,A440&amp;"",'الحضور'!$D$6:$D$2005,1),""))</f>
        <v/>
      </c>
      <c r="N440" s="18">
        <f>IF(M440="","",'الإعدادات'!$B$4-M440)</f>
        <v/>
      </c>
      <c r="O440" s="6">
        <f>IF(OR(H440="ساري",H440="ينتهي قريبًا"),IF(M440="","لم يحضر",IF(N440&gt;='الإعدادات'!$B$6,"منقطع","نشط")),"")</f>
        <v/>
      </c>
      <c r="P440" s="21">
        <f>IF(OR(H440="منتهي",H440="ينتهي قريبًا"),G440,"")</f>
        <v/>
      </c>
      <c r="Q440" s="18">
        <f>IF(P440="","",COUNTIFS($P$6:$P$505,"&lt;"&amp;P440)+COUNTIFS($P$6:P440,P440))</f>
        <v/>
      </c>
    </row>
    <row r="441">
      <c r="A441" s="5" t="n"/>
      <c r="B441" s="5" t="n"/>
      <c r="C441" s="17" t="n"/>
      <c r="D441" s="13" t="n"/>
      <c r="E441" s="18">
        <f>IF(A441&amp;""="","",COUNTIFS('الاشتراكات'!$B$6:$B$1005,A441&amp;""))</f>
        <v/>
      </c>
      <c r="F441" s="19">
        <f>IF(A441&amp;""="","",IFERROR(SUMIFS('الاشتراكات'!$I$6:$I$1005,'الاشتراكات'!$B$6:$B$1005,A441&amp;"",'الاشتراكات'!$J$6:$J$1005,1)/COUNTIFS('الاشتراكات'!$B$6:$B$1005,A441&amp;"",'الاشتراكات'!$J$6:$J$1005,1),""))</f>
        <v/>
      </c>
      <c r="G441" s="18">
        <f>IF(F441="","",F441-'الإعدادات'!$B$4)</f>
        <v/>
      </c>
      <c r="H441" s="6">
        <f>IF(A441&amp;""="","",IF(F441="","بدون اشتراك",IF(G441&lt;0,"منتهي",IF(G441&lt;='الإعدادات'!$B$5,"ينتهي قريبًا","ساري"))))</f>
        <v/>
      </c>
      <c r="I441" s="20">
        <f>IF(A441&amp;""="","",SUMIFS('الاشتراكات'!$G$6:$G$1005,'الاشتراكات'!$B$6:$B$1005,A441&amp;""))</f>
        <v/>
      </c>
      <c r="J441" s="20">
        <f>IF(A441&amp;""="","",SUMIFS('الدفعات'!$C$6:$C$2005,'الدفعات'!$B$6:$B$2005,A441&amp;""))</f>
        <v/>
      </c>
      <c r="K441" s="20">
        <f>IF(A441&amp;""="","",ROUND(I441-J441,2))</f>
        <v/>
      </c>
      <c r="L441" s="18">
        <f>IF(A441&amp;""="","",COUNTIFS('الحضور'!$B$6:$B$2005,A441&amp;"",'الحضور'!$A$6:$A$2005,"&gt;="&amp;('الإعدادات'!$B$4-29),'الحضور'!$A$6:$A$2005,"&lt;="&amp;'الإعدادات'!$B$4))</f>
        <v/>
      </c>
      <c r="M441" s="19">
        <f>IF(A441&amp;""="","",IFERROR(SUMIFS('الحضور'!$A$6:$A$2005,'الحضور'!$B$6:$B$2005,A441&amp;"",'الحضور'!$D$6:$D$2005,1)/COUNTIFS('الحضور'!$B$6:$B$2005,A441&amp;"",'الحضور'!$D$6:$D$2005,1),""))</f>
        <v/>
      </c>
      <c r="N441" s="18">
        <f>IF(M441="","",'الإعدادات'!$B$4-M441)</f>
        <v/>
      </c>
      <c r="O441" s="6">
        <f>IF(OR(H441="ساري",H441="ينتهي قريبًا"),IF(M441="","لم يحضر",IF(N441&gt;='الإعدادات'!$B$6,"منقطع","نشط")),"")</f>
        <v/>
      </c>
      <c r="P441" s="21">
        <f>IF(OR(H441="منتهي",H441="ينتهي قريبًا"),G441,"")</f>
        <v/>
      </c>
      <c r="Q441" s="18">
        <f>IF(P441="","",COUNTIFS($P$6:$P$505,"&lt;"&amp;P441)+COUNTIFS($P$6:P441,P441))</f>
        <v/>
      </c>
    </row>
    <row r="442">
      <c r="A442" s="5" t="n"/>
      <c r="B442" s="5" t="n"/>
      <c r="C442" s="17" t="n"/>
      <c r="D442" s="13" t="n"/>
      <c r="E442" s="18">
        <f>IF(A442&amp;""="","",COUNTIFS('الاشتراكات'!$B$6:$B$1005,A442&amp;""))</f>
        <v/>
      </c>
      <c r="F442" s="19">
        <f>IF(A442&amp;""="","",IFERROR(SUMIFS('الاشتراكات'!$I$6:$I$1005,'الاشتراكات'!$B$6:$B$1005,A442&amp;"",'الاشتراكات'!$J$6:$J$1005,1)/COUNTIFS('الاشتراكات'!$B$6:$B$1005,A442&amp;"",'الاشتراكات'!$J$6:$J$1005,1),""))</f>
        <v/>
      </c>
      <c r="G442" s="18">
        <f>IF(F442="","",F442-'الإعدادات'!$B$4)</f>
        <v/>
      </c>
      <c r="H442" s="6">
        <f>IF(A442&amp;""="","",IF(F442="","بدون اشتراك",IF(G442&lt;0,"منتهي",IF(G442&lt;='الإعدادات'!$B$5,"ينتهي قريبًا","ساري"))))</f>
        <v/>
      </c>
      <c r="I442" s="20">
        <f>IF(A442&amp;""="","",SUMIFS('الاشتراكات'!$G$6:$G$1005,'الاشتراكات'!$B$6:$B$1005,A442&amp;""))</f>
        <v/>
      </c>
      <c r="J442" s="20">
        <f>IF(A442&amp;""="","",SUMIFS('الدفعات'!$C$6:$C$2005,'الدفعات'!$B$6:$B$2005,A442&amp;""))</f>
        <v/>
      </c>
      <c r="K442" s="20">
        <f>IF(A442&amp;""="","",ROUND(I442-J442,2))</f>
        <v/>
      </c>
      <c r="L442" s="18">
        <f>IF(A442&amp;""="","",COUNTIFS('الحضور'!$B$6:$B$2005,A442&amp;"",'الحضور'!$A$6:$A$2005,"&gt;="&amp;('الإعدادات'!$B$4-29),'الحضور'!$A$6:$A$2005,"&lt;="&amp;'الإعدادات'!$B$4))</f>
        <v/>
      </c>
      <c r="M442" s="19">
        <f>IF(A442&amp;""="","",IFERROR(SUMIFS('الحضور'!$A$6:$A$2005,'الحضور'!$B$6:$B$2005,A442&amp;"",'الحضور'!$D$6:$D$2005,1)/COUNTIFS('الحضور'!$B$6:$B$2005,A442&amp;"",'الحضور'!$D$6:$D$2005,1),""))</f>
        <v/>
      </c>
      <c r="N442" s="18">
        <f>IF(M442="","",'الإعدادات'!$B$4-M442)</f>
        <v/>
      </c>
      <c r="O442" s="6">
        <f>IF(OR(H442="ساري",H442="ينتهي قريبًا"),IF(M442="","لم يحضر",IF(N442&gt;='الإعدادات'!$B$6,"منقطع","نشط")),"")</f>
        <v/>
      </c>
      <c r="P442" s="21">
        <f>IF(OR(H442="منتهي",H442="ينتهي قريبًا"),G442,"")</f>
        <v/>
      </c>
      <c r="Q442" s="18">
        <f>IF(P442="","",COUNTIFS($P$6:$P$505,"&lt;"&amp;P442)+COUNTIFS($P$6:P442,P442))</f>
        <v/>
      </c>
    </row>
    <row r="443">
      <c r="A443" s="5" t="n"/>
      <c r="B443" s="5" t="n"/>
      <c r="C443" s="17" t="n"/>
      <c r="D443" s="13" t="n"/>
      <c r="E443" s="18">
        <f>IF(A443&amp;""="","",COUNTIFS('الاشتراكات'!$B$6:$B$1005,A443&amp;""))</f>
        <v/>
      </c>
      <c r="F443" s="19">
        <f>IF(A443&amp;""="","",IFERROR(SUMIFS('الاشتراكات'!$I$6:$I$1005,'الاشتراكات'!$B$6:$B$1005,A443&amp;"",'الاشتراكات'!$J$6:$J$1005,1)/COUNTIFS('الاشتراكات'!$B$6:$B$1005,A443&amp;"",'الاشتراكات'!$J$6:$J$1005,1),""))</f>
        <v/>
      </c>
      <c r="G443" s="18">
        <f>IF(F443="","",F443-'الإعدادات'!$B$4)</f>
        <v/>
      </c>
      <c r="H443" s="6">
        <f>IF(A443&amp;""="","",IF(F443="","بدون اشتراك",IF(G443&lt;0,"منتهي",IF(G443&lt;='الإعدادات'!$B$5,"ينتهي قريبًا","ساري"))))</f>
        <v/>
      </c>
      <c r="I443" s="20">
        <f>IF(A443&amp;""="","",SUMIFS('الاشتراكات'!$G$6:$G$1005,'الاشتراكات'!$B$6:$B$1005,A443&amp;""))</f>
        <v/>
      </c>
      <c r="J443" s="20">
        <f>IF(A443&amp;""="","",SUMIFS('الدفعات'!$C$6:$C$2005,'الدفعات'!$B$6:$B$2005,A443&amp;""))</f>
        <v/>
      </c>
      <c r="K443" s="20">
        <f>IF(A443&amp;""="","",ROUND(I443-J443,2))</f>
        <v/>
      </c>
      <c r="L443" s="18">
        <f>IF(A443&amp;""="","",COUNTIFS('الحضور'!$B$6:$B$2005,A443&amp;"",'الحضور'!$A$6:$A$2005,"&gt;="&amp;('الإعدادات'!$B$4-29),'الحضور'!$A$6:$A$2005,"&lt;="&amp;'الإعدادات'!$B$4))</f>
        <v/>
      </c>
      <c r="M443" s="19">
        <f>IF(A443&amp;""="","",IFERROR(SUMIFS('الحضور'!$A$6:$A$2005,'الحضور'!$B$6:$B$2005,A443&amp;"",'الحضور'!$D$6:$D$2005,1)/COUNTIFS('الحضور'!$B$6:$B$2005,A443&amp;"",'الحضور'!$D$6:$D$2005,1),""))</f>
        <v/>
      </c>
      <c r="N443" s="18">
        <f>IF(M443="","",'الإعدادات'!$B$4-M443)</f>
        <v/>
      </c>
      <c r="O443" s="6">
        <f>IF(OR(H443="ساري",H443="ينتهي قريبًا"),IF(M443="","لم يحضر",IF(N443&gt;='الإعدادات'!$B$6,"منقطع","نشط")),"")</f>
        <v/>
      </c>
      <c r="P443" s="21">
        <f>IF(OR(H443="منتهي",H443="ينتهي قريبًا"),G443,"")</f>
        <v/>
      </c>
      <c r="Q443" s="18">
        <f>IF(P443="","",COUNTIFS($P$6:$P$505,"&lt;"&amp;P443)+COUNTIFS($P$6:P443,P443))</f>
        <v/>
      </c>
    </row>
    <row r="444">
      <c r="A444" s="5" t="n"/>
      <c r="B444" s="5" t="n"/>
      <c r="C444" s="17" t="n"/>
      <c r="D444" s="13" t="n"/>
      <c r="E444" s="18">
        <f>IF(A444&amp;""="","",COUNTIFS('الاشتراكات'!$B$6:$B$1005,A444&amp;""))</f>
        <v/>
      </c>
      <c r="F444" s="19">
        <f>IF(A444&amp;""="","",IFERROR(SUMIFS('الاشتراكات'!$I$6:$I$1005,'الاشتراكات'!$B$6:$B$1005,A444&amp;"",'الاشتراكات'!$J$6:$J$1005,1)/COUNTIFS('الاشتراكات'!$B$6:$B$1005,A444&amp;"",'الاشتراكات'!$J$6:$J$1005,1),""))</f>
        <v/>
      </c>
      <c r="G444" s="18">
        <f>IF(F444="","",F444-'الإعدادات'!$B$4)</f>
        <v/>
      </c>
      <c r="H444" s="6">
        <f>IF(A444&amp;""="","",IF(F444="","بدون اشتراك",IF(G444&lt;0,"منتهي",IF(G444&lt;='الإعدادات'!$B$5,"ينتهي قريبًا","ساري"))))</f>
        <v/>
      </c>
      <c r="I444" s="20">
        <f>IF(A444&amp;""="","",SUMIFS('الاشتراكات'!$G$6:$G$1005,'الاشتراكات'!$B$6:$B$1005,A444&amp;""))</f>
        <v/>
      </c>
      <c r="J444" s="20">
        <f>IF(A444&amp;""="","",SUMIFS('الدفعات'!$C$6:$C$2005,'الدفعات'!$B$6:$B$2005,A444&amp;""))</f>
        <v/>
      </c>
      <c r="K444" s="20">
        <f>IF(A444&amp;""="","",ROUND(I444-J444,2))</f>
        <v/>
      </c>
      <c r="L444" s="18">
        <f>IF(A444&amp;""="","",COUNTIFS('الحضور'!$B$6:$B$2005,A444&amp;"",'الحضور'!$A$6:$A$2005,"&gt;="&amp;('الإعدادات'!$B$4-29),'الحضور'!$A$6:$A$2005,"&lt;="&amp;'الإعدادات'!$B$4))</f>
        <v/>
      </c>
      <c r="M444" s="19">
        <f>IF(A444&amp;""="","",IFERROR(SUMIFS('الحضور'!$A$6:$A$2005,'الحضور'!$B$6:$B$2005,A444&amp;"",'الحضور'!$D$6:$D$2005,1)/COUNTIFS('الحضور'!$B$6:$B$2005,A444&amp;"",'الحضور'!$D$6:$D$2005,1),""))</f>
        <v/>
      </c>
      <c r="N444" s="18">
        <f>IF(M444="","",'الإعدادات'!$B$4-M444)</f>
        <v/>
      </c>
      <c r="O444" s="6">
        <f>IF(OR(H444="ساري",H444="ينتهي قريبًا"),IF(M444="","لم يحضر",IF(N444&gt;='الإعدادات'!$B$6,"منقطع","نشط")),"")</f>
        <v/>
      </c>
      <c r="P444" s="21">
        <f>IF(OR(H444="منتهي",H444="ينتهي قريبًا"),G444,"")</f>
        <v/>
      </c>
      <c r="Q444" s="18">
        <f>IF(P444="","",COUNTIFS($P$6:$P$505,"&lt;"&amp;P444)+COUNTIFS($P$6:P444,P444))</f>
        <v/>
      </c>
    </row>
    <row r="445">
      <c r="A445" s="5" t="n"/>
      <c r="B445" s="5" t="n"/>
      <c r="C445" s="17" t="n"/>
      <c r="D445" s="13" t="n"/>
      <c r="E445" s="18">
        <f>IF(A445&amp;""="","",COUNTIFS('الاشتراكات'!$B$6:$B$1005,A445&amp;""))</f>
        <v/>
      </c>
      <c r="F445" s="19">
        <f>IF(A445&amp;""="","",IFERROR(SUMIFS('الاشتراكات'!$I$6:$I$1005,'الاشتراكات'!$B$6:$B$1005,A445&amp;"",'الاشتراكات'!$J$6:$J$1005,1)/COUNTIFS('الاشتراكات'!$B$6:$B$1005,A445&amp;"",'الاشتراكات'!$J$6:$J$1005,1),""))</f>
        <v/>
      </c>
      <c r="G445" s="18">
        <f>IF(F445="","",F445-'الإعدادات'!$B$4)</f>
        <v/>
      </c>
      <c r="H445" s="6">
        <f>IF(A445&amp;""="","",IF(F445="","بدون اشتراك",IF(G445&lt;0,"منتهي",IF(G445&lt;='الإعدادات'!$B$5,"ينتهي قريبًا","ساري"))))</f>
        <v/>
      </c>
      <c r="I445" s="20">
        <f>IF(A445&amp;""="","",SUMIFS('الاشتراكات'!$G$6:$G$1005,'الاشتراكات'!$B$6:$B$1005,A445&amp;""))</f>
        <v/>
      </c>
      <c r="J445" s="20">
        <f>IF(A445&amp;""="","",SUMIFS('الدفعات'!$C$6:$C$2005,'الدفعات'!$B$6:$B$2005,A445&amp;""))</f>
        <v/>
      </c>
      <c r="K445" s="20">
        <f>IF(A445&amp;""="","",ROUND(I445-J445,2))</f>
        <v/>
      </c>
      <c r="L445" s="18">
        <f>IF(A445&amp;""="","",COUNTIFS('الحضور'!$B$6:$B$2005,A445&amp;"",'الحضور'!$A$6:$A$2005,"&gt;="&amp;('الإعدادات'!$B$4-29),'الحضور'!$A$6:$A$2005,"&lt;="&amp;'الإعدادات'!$B$4))</f>
        <v/>
      </c>
      <c r="M445" s="19">
        <f>IF(A445&amp;""="","",IFERROR(SUMIFS('الحضور'!$A$6:$A$2005,'الحضور'!$B$6:$B$2005,A445&amp;"",'الحضور'!$D$6:$D$2005,1)/COUNTIFS('الحضور'!$B$6:$B$2005,A445&amp;"",'الحضور'!$D$6:$D$2005,1),""))</f>
        <v/>
      </c>
      <c r="N445" s="18">
        <f>IF(M445="","",'الإعدادات'!$B$4-M445)</f>
        <v/>
      </c>
      <c r="O445" s="6">
        <f>IF(OR(H445="ساري",H445="ينتهي قريبًا"),IF(M445="","لم يحضر",IF(N445&gt;='الإعدادات'!$B$6,"منقطع","نشط")),"")</f>
        <v/>
      </c>
      <c r="P445" s="21">
        <f>IF(OR(H445="منتهي",H445="ينتهي قريبًا"),G445,"")</f>
        <v/>
      </c>
      <c r="Q445" s="18">
        <f>IF(P445="","",COUNTIFS($P$6:$P$505,"&lt;"&amp;P445)+COUNTIFS($P$6:P445,P445))</f>
        <v/>
      </c>
    </row>
    <row r="446">
      <c r="A446" s="5" t="n"/>
      <c r="B446" s="5" t="n"/>
      <c r="C446" s="17" t="n"/>
      <c r="D446" s="13" t="n"/>
      <c r="E446" s="18">
        <f>IF(A446&amp;""="","",COUNTIFS('الاشتراكات'!$B$6:$B$1005,A446&amp;""))</f>
        <v/>
      </c>
      <c r="F446" s="19">
        <f>IF(A446&amp;""="","",IFERROR(SUMIFS('الاشتراكات'!$I$6:$I$1005,'الاشتراكات'!$B$6:$B$1005,A446&amp;"",'الاشتراكات'!$J$6:$J$1005,1)/COUNTIFS('الاشتراكات'!$B$6:$B$1005,A446&amp;"",'الاشتراكات'!$J$6:$J$1005,1),""))</f>
        <v/>
      </c>
      <c r="G446" s="18">
        <f>IF(F446="","",F446-'الإعدادات'!$B$4)</f>
        <v/>
      </c>
      <c r="H446" s="6">
        <f>IF(A446&amp;""="","",IF(F446="","بدون اشتراك",IF(G446&lt;0,"منتهي",IF(G446&lt;='الإعدادات'!$B$5,"ينتهي قريبًا","ساري"))))</f>
        <v/>
      </c>
      <c r="I446" s="20">
        <f>IF(A446&amp;""="","",SUMIFS('الاشتراكات'!$G$6:$G$1005,'الاشتراكات'!$B$6:$B$1005,A446&amp;""))</f>
        <v/>
      </c>
      <c r="J446" s="20">
        <f>IF(A446&amp;""="","",SUMIFS('الدفعات'!$C$6:$C$2005,'الدفعات'!$B$6:$B$2005,A446&amp;""))</f>
        <v/>
      </c>
      <c r="K446" s="20">
        <f>IF(A446&amp;""="","",ROUND(I446-J446,2))</f>
        <v/>
      </c>
      <c r="L446" s="18">
        <f>IF(A446&amp;""="","",COUNTIFS('الحضور'!$B$6:$B$2005,A446&amp;"",'الحضور'!$A$6:$A$2005,"&gt;="&amp;('الإعدادات'!$B$4-29),'الحضور'!$A$6:$A$2005,"&lt;="&amp;'الإعدادات'!$B$4))</f>
        <v/>
      </c>
      <c r="M446" s="19">
        <f>IF(A446&amp;""="","",IFERROR(SUMIFS('الحضور'!$A$6:$A$2005,'الحضور'!$B$6:$B$2005,A446&amp;"",'الحضور'!$D$6:$D$2005,1)/COUNTIFS('الحضور'!$B$6:$B$2005,A446&amp;"",'الحضور'!$D$6:$D$2005,1),""))</f>
        <v/>
      </c>
      <c r="N446" s="18">
        <f>IF(M446="","",'الإعدادات'!$B$4-M446)</f>
        <v/>
      </c>
      <c r="O446" s="6">
        <f>IF(OR(H446="ساري",H446="ينتهي قريبًا"),IF(M446="","لم يحضر",IF(N446&gt;='الإعدادات'!$B$6,"منقطع","نشط")),"")</f>
        <v/>
      </c>
      <c r="P446" s="21">
        <f>IF(OR(H446="منتهي",H446="ينتهي قريبًا"),G446,"")</f>
        <v/>
      </c>
      <c r="Q446" s="18">
        <f>IF(P446="","",COUNTIFS($P$6:$P$505,"&lt;"&amp;P446)+COUNTIFS($P$6:P446,P446))</f>
        <v/>
      </c>
    </row>
    <row r="447">
      <c r="A447" s="5" t="n"/>
      <c r="B447" s="5" t="n"/>
      <c r="C447" s="17" t="n"/>
      <c r="D447" s="13" t="n"/>
      <c r="E447" s="18">
        <f>IF(A447&amp;""="","",COUNTIFS('الاشتراكات'!$B$6:$B$1005,A447&amp;""))</f>
        <v/>
      </c>
      <c r="F447" s="19">
        <f>IF(A447&amp;""="","",IFERROR(SUMIFS('الاشتراكات'!$I$6:$I$1005,'الاشتراكات'!$B$6:$B$1005,A447&amp;"",'الاشتراكات'!$J$6:$J$1005,1)/COUNTIFS('الاشتراكات'!$B$6:$B$1005,A447&amp;"",'الاشتراكات'!$J$6:$J$1005,1),""))</f>
        <v/>
      </c>
      <c r="G447" s="18">
        <f>IF(F447="","",F447-'الإعدادات'!$B$4)</f>
        <v/>
      </c>
      <c r="H447" s="6">
        <f>IF(A447&amp;""="","",IF(F447="","بدون اشتراك",IF(G447&lt;0,"منتهي",IF(G447&lt;='الإعدادات'!$B$5,"ينتهي قريبًا","ساري"))))</f>
        <v/>
      </c>
      <c r="I447" s="20">
        <f>IF(A447&amp;""="","",SUMIFS('الاشتراكات'!$G$6:$G$1005,'الاشتراكات'!$B$6:$B$1005,A447&amp;""))</f>
        <v/>
      </c>
      <c r="J447" s="20">
        <f>IF(A447&amp;""="","",SUMIFS('الدفعات'!$C$6:$C$2005,'الدفعات'!$B$6:$B$2005,A447&amp;""))</f>
        <v/>
      </c>
      <c r="K447" s="20">
        <f>IF(A447&amp;""="","",ROUND(I447-J447,2))</f>
        <v/>
      </c>
      <c r="L447" s="18">
        <f>IF(A447&amp;""="","",COUNTIFS('الحضور'!$B$6:$B$2005,A447&amp;"",'الحضور'!$A$6:$A$2005,"&gt;="&amp;('الإعدادات'!$B$4-29),'الحضور'!$A$6:$A$2005,"&lt;="&amp;'الإعدادات'!$B$4))</f>
        <v/>
      </c>
      <c r="M447" s="19">
        <f>IF(A447&amp;""="","",IFERROR(SUMIFS('الحضور'!$A$6:$A$2005,'الحضور'!$B$6:$B$2005,A447&amp;"",'الحضور'!$D$6:$D$2005,1)/COUNTIFS('الحضور'!$B$6:$B$2005,A447&amp;"",'الحضور'!$D$6:$D$2005,1),""))</f>
        <v/>
      </c>
      <c r="N447" s="18">
        <f>IF(M447="","",'الإعدادات'!$B$4-M447)</f>
        <v/>
      </c>
      <c r="O447" s="6">
        <f>IF(OR(H447="ساري",H447="ينتهي قريبًا"),IF(M447="","لم يحضر",IF(N447&gt;='الإعدادات'!$B$6,"منقطع","نشط")),"")</f>
        <v/>
      </c>
      <c r="P447" s="21">
        <f>IF(OR(H447="منتهي",H447="ينتهي قريبًا"),G447,"")</f>
        <v/>
      </c>
      <c r="Q447" s="18">
        <f>IF(P447="","",COUNTIFS($P$6:$P$505,"&lt;"&amp;P447)+COUNTIFS($P$6:P447,P447))</f>
        <v/>
      </c>
    </row>
    <row r="448">
      <c r="A448" s="5" t="n"/>
      <c r="B448" s="5" t="n"/>
      <c r="C448" s="17" t="n"/>
      <c r="D448" s="13" t="n"/>
      <c r="E448" s="18">
        <f>IF(A448&amp;""="","",COUNTIFS('الاشتراكات'!$B$6:$B$1005,A448&amp;""))</f>
        <v/>
      </c>
      <c r="F448" s="19">
        <f>IF(A448&amp;""="","",IFERROR(SUMIFS('الاشتراكات'!$I$6:$I$1005,'الاشتراكات'!$B$6:$B$1005,A448&amp;"",'الاشتراكات'!$J$6:$J$1005,1)/COUNTIFS('الاشتراكات'!$B$6:$B$1005,A448&amp;"",'الاشتراكات'!$J$6:$J$1005,1),""))</f>
        <v/>
      </c>
      <c r="G448" s="18">
        <f>IF(F448="","",F448-'الإعدادات'!$B$4)</f>
        <v/>
      </c>
      <c r="H448" s="6">
        <f>IF(A448&amp;""="","",IF(F448="","بدون اشتراك",IF(G448&lt;0,"منتهي",IF(G448&lt;='الإعدادات'!$B$5,"ينتهي قريبًا","ساري"))))</f>
        <v/>
      </c>
      <c r="I448" s="20">
        <f>IF(A448&amp;""="","",SUMIFS('الاشتراكات'!$G$6:$G$1005,'الاشتراكات'!$B$6:$B$1005,A448&amp;""))</f>
        <v/>
      </c>
      <c r="J448" s="20">
        <f>IF(A448&amp;""="","",SUMIFS('الدفعات'!$C$6:$C$2005,'الدفعات'!$B$6:$B$2005,A448&amp;""))</f>
        <v/>
      </c>
      <c r="K448" s="20">
        <f>IF(A448&amp;""="","",ROUND(I448-J448,2))</f>
        <v/>
      </c>
      <c r="L448" s="18">
        <f>IF(A448&amp;""="","",COUNTIFS('الحضور'!$B$6:$B$2005,A448&amp;"",'الحضور'!$A$6:$A$2005,"&gt;="&amp;('الإعدادات'!$B$4-29),'الحضور'!$A$6:$A$2005,"&lt;="&amp;'الإعدادات'!$B$4))</f>
        <v/>
      </c>
      <c r="M448" s="19">
        <f>IF(A448&amp;""="","",IFERROR(SUMIFS('الحضور'!$A$6:$A$2005,'الحضور'!$B$6:$B$2005,A448&amp;"",'الحضور'!$D$6:$D$2005,1)/COUNTIFS('الحضور'!$B$6:$B$2005,A448&amp;"",'الحضور'!$D$6:$D$2005,1),""))</f>
        <v/>
      </c>
      <c r="N448" s="18">
        <f>IF(M448="","",'الإعدادات'!$B$4-M448)</f>
        <v/>
      </c>
      <c r="O448" s="6">
        <f>IF(OR(H448="ساري",H448="ينتهي قريبًا"),IF(M448="","لم يحضر",IF(N448&gt;='الإعدادات'!$B$6,"منقطع","نشط")),"")</f>
        <v/>
      </c>
      <c r="P448" s="21">
        <f>IF(OR(H448="منتهي",H448="ينتهي قريبًا"),G448,"")</f>
        <v/>
      </c>
      <c r="Q448" s="18">
        <f>IF(P448="","",COUNTIFS($P$6:$P$505,"&lt;"&amp;P448)+COUNTIFS($P$6:P448,P448))</f>
        <v/>
      </c>
    </row>
    <row r="449">
      <c r="A449" s="5" t="n"/>
      <c r="B449" s="5" t="n"/>
      <c r="C449" s="17" t="n"/>
      <c r="D449" s="13" t="n"/>
      <c r="E449" s="18">
        <f>IF(A449&amp;""="","",COUNTIFS('الاشتراكات'!$B$6:$B$1005,A449&amp;""))</f>
        <v/>
      </c>
      <c r="F449" s="19">
        <f>IF(A449&amp;""="","",IFERROR(SUMIFS('الاشتراكات'!$I$6:$I$1005,'الاشتراكات'!$B$6:$B$1005,A449&amp;"",'الاشتراكات'!$J$6:$J$1005,1)/COUNTIFS('الاشتراكات'!$B$6:$B$1005,A449&amp;"",'الاشتراكات'!$J$6:$J$1005,1),""))</f>
        <v/>
      </c>
      <c r="G449" s="18">
        <f>IF(F449="","",F449-'الإعدادات'!$B$4)</f>
        <v/>
      </c>
      <c r="H449" s="6">
        <f>IF(A449&amp;""="","",IF(F449="","بدون اشتراك",IF(G449&lt;0,"منتهي",IF(G449&lt;='الإعدادات'!$B$5,"ينتهي قريبًا","ساري"))))</f>
        <v/>
      </c>
      <c r="I449" s="20">
        <f>IF(A449&amp;""="","",SUMIFS('الاشتراكات'!$G$6:$G$1005,'الاشتراكات'!$B$6:$B$1005,A449&amp;""))</f>
        <v/>
      </c>
      <c r="J449" s="20">
        <f>IF(A449&amp;""="","",SUMIFS('الدفعات'!$C$6:$C$2005,'الدفعات'!$B$6:$B$2005,A449&amp;""))</f>
        <v/>
      </c>
      <c r="K449" s="20">
        <f>IF(A449&amp;""="","",ROUND(I449-J449,2))</f>
        <v/>
      </c>
      <c r="L449" s="18">
        <f>IF(A449&amp;""="","",COUNTIFS('الحضور'!$B$6:$B$2005,A449&amp;"",'الحضور'!$A$6:$A$2005,"&gt;="&amp;('الإعدادات'!$B$4-29),'الحضور'!$A$6:$A$2005,"&lt;="&amp;'الإعدادات'!$B$4))</f>
        <v/>
      </c>
      <c r="M449" s="19">
        <f>IF(A449&amp;""="","",IFERROR(SUMIFS('الحضور'!$A$6:$A$2005,'الحضور'!$B$6:$B$2005,A449&amp;"",'الحضور'!$D$6:$D$2005,1)/COUNTIFS('الحضور'!$B$6:$B$2005,A449&amp;"",'الحضور'!$D$6:$D$2005,1),""))</f>
        <v/>
      </c>
      <c r="N449" s="18">
        <f>IF(M449="","",'الإعدادات'!$B$4-M449)</f>
        <v/>
      </c>
      <c r="O449" s="6">
        <f>IF(OR(H449="ساري",H449="ينتهي قريبًا"),IF(M449="","لم يحضر",IF(N449&gt;='الإعدادات'!$B$6,"منقطع","نشط")),"")</f>
        <v/>
      </c>
      <c r="P449" s="21">
        <f>IF(OR(H449="منتهي",H449="ينتهي قريبًا"),G449,"")</f>
        <v/>
      </c>
      <c r="Q449" s="18">
        <f>IF(P449="","",COUNTIFS($P$6:$P$505,"&lt;"&amp;P449)+COUNTIFS($P$6:P449,P449))</f>
        <v/>
      </c>
    </row>
    <row r="450">
      <c r="A450" s="5" t="n"/>
      <c r="B450" s="5" t="n"/>
      <c r="C450" s="17" t="n"/>
      <c r="D450" s="13" t="n"/>
      <c r="E450" s="18">
        <f>IF(A450&amp;""="","",COUNTIFS('الاشتراكات'!$B$6:$B$1005,A450&amp;""))</f>
        <v/>
      </c>
      <c r="F450" s="19">
        <f>IF(A450&amp;""="","",IFERROR(SUMIFS('الاشتراكات'!$I$6:$I$1005,'الاشتراكات'!$B$6:$B$1005,A450&amp;"",'الاشتراكات'!$J$6:$J$1005,1)/COUNTIFS('الاشتراكات'!$B$6:$B$1005,A450&amp;"",'الاشتراكات'!$J$6:$J$1005,1),""))</f>
        <v/>
      </c>
      <c r="G450" s="18">
        <f>IF(F450="","",F450-'الإعدادات'!$B$4)</f>
        <v/>
      </c>
      <c r="H450" s="6">
        <f>IF(A450&amp;""="","",IF(F450="","بدون اشتراك",IF(G450&lt;0,"منتهي",IF(G450&lt;='الإعدادات'!$B$5,"ينتهي قريبًا","ساري"))))</f>
        <v/>
      </c>
      <c r="I450" s="20">
        <f>IF(A450&amp;""="","",SUMIFS('الاشتراكات'!$G$6:$G$1005,'الاشتراكات'!$B$6:$B$1005,A450&amp;""))</f>
        <v/>
      </c>
      <c r="J450" s="20">
        <f>IF(A450&amp;""="","",SUMIFS('الدفعات'!$C$6:$C$2005,'الدفعات'!$B$6:$B$2005,A450&amp;""))</f>
        <v/>
      </c>
      <c r="K450" s="20">
        <f>IF(A450&amp;""="","",ROUND(I450-J450,2))</f>
        <v/>
      </c>
      <c r="L450" s="18">
        <f>IF(A450&amp;""="","",COUNTIFS('الحضور'!$B$6:$B$2005,A450&amp;"",'الحضور'!$A$6:$A$2005,"&gt;="&amp;('الإعدادات'!$B$4-29),'الحضور'!$A$6:$A$2005,"&lt;="&amp;'الإعدادات'!$B$4))</f>
        <v/>
      </c>
      <c r="M450" s="19">
        <f>IF(A450&amp;""="","",IFERROR(SUMIFS('الحضور'!$A$6:$A$2005,'الحضور'!$B$6:$B$2005,A450&amp;"",'الحضور'!$D$6:$D$2005,1)/COUNTIFS('الحضور'!$B$6:$B$2005,A450&amp;"",'الحضور'!$D$6:$D$2005,1),""))</f>
        <v/>
      </c>
      <c r="N450" s="18">
        <f>IF(M450="","",'الإعدادات'!$B$4-M450)</f>
        <v/>
      </c>
      <c r="O450" s="6">
        <f>IF(OR(H450="ساري",H450="ينتهي قريبًا"),IF(M450="","لم يحضر",IF(N450&gt;='الإعدادات'!$B$6,"منقطع","نشط")),"")</f>
        <v/>
      </c>
      <c r="P450" s="21">
        <f>IF(OR(H450="منتهي",H450="ينتهي قريبًا"),G450,"")</f>
        <v/>
      </c>
      <c r="Q450" s="18">
        <f>IF(P450="","",COUNTIFS($P$6:$P$505,"&lt;"&amp;P450)+COUNTIFS($P$6:P450,P450))</f>
        <v/>
      </c>
    </row>
    <row r="451">
      <c r="A451" s="5" t="n"/>
      <c r="B451" s="5" t="n"/>
      <c r="C451" s="17" t="n"/>
      <c r="D451" s="13" t="n"/>
      <c r="E451" s="18">
        <f>IF(A451&amp;""="","",COUNTIFS('الاشتراكات'!$B$6:$B$1005,A451&amp;""))</f>
        <v/>
      </c>
      <c r="F451" s="19">
        <f>IF(A451&amp;""="","",IFERROR(SUMIFS('الاشتراكات'!$I$6:$I$1005,'الاشتراكات'!$B$6:$B$1005,A451&amp;"",'الاشتراكات'!$J$6:$J$1005,1)/COUNTIFS('الاشتراكات'!$B$6:$B$1005,A451&amp;"",'الاشتراكات'!$J$6:$J$1005,1),""))</f>
        <v/>
      </c>
      <c r="G451" s="18">
        <f>IF(F451="","",F451-'الإعدادات'!$B$4)</f>
        <v/>
      </c>
      <c r="H451" s="6">
        <f>IF(A451&amp;""="","",IF(F451="","بدون اشتراك",IF(G451&lt;0,"منتهي",IF(G451&lt;='الإعدادات'!$B$5,"ينتهي قريبًا","ساري"))))</f>
        <v/>
      </c>
      <c r="I451" s="20">
        <f>IF(A451&amp;""="","",SUMIFS('الاشتراكات'!$G$6:$G$1005,'الاشتراكات'!$B$6:$B$1005,A451&amp;""))</f>
        <v/>
      </c>
      <c r="J451" s="20">
        <f>IF(A451&amp;""="","",SUMIFS('الدفعات'!$C$6:$C$2005,'الدفعات'!$B$6:$B$2005,A451&amp;""))</f>
        <v/>
      </c>
      <c r="K451" s="20">
        <f>IF(A451&amp;""="","",ROUND(I451-J451,2))</f>
        <v/>
      </c>
      <c r="L451" s="18">
        <f>IF(A451&amp;""="","",COUNTIFS('الحضور'!$B$6:$B$2005,A451&amp;"",'الحضور'!$A$6:$A$2005,"&gt;="&amp;('الإعدادات'!$B$4-29),'الحضور'!$A$6:$A$2005,"&lt;="&amp;'الإعدادات'!$B$4))</f>
        <v/>
      </c>
      <c r="M451" s="19">
        <f>IF(A451&amp;""="","",IFERROR(SUMIFS('الحضور'!$A$6:$A$2005,'الحضور'!$B$6:$B$2005,A451&amp;"",'الحضور'!$D$6:$D$2005,1)/COUNTIFS('الحضور'!$B$6:$B$2005,A451&amp;"",'الحضور'!$D$6:$D$2005,1),""))</f>
        <v/>
      </c>
      <c r="N451" s="18">
        <f>IF(M451="","",'الإعدادات'!$B$4-M451)</f>
        <v/>
      </c>
      <c r="O451" s="6">
        <f>IF(OR(H451="ساري",H451="ينتهي قريبًا"),IF(M451="","لم يحضر",IF(N451&gt;='الإعدادات'!$B$6,"منقطع","نشط")),"")</f>
        <v/>
      </c>
      <c r="P451" s="21">
        <f>IF(OR(H451="منتهي",H451="ينتهي قريبًا"),G451,"")</f>
        <v/>
      </c>
      <c r="Q451" s="18">
        <f>IF(P451="","",COUNTIFS($P$6:$P$505,"&lt;"&amp;P451)+COUNTIFS($P$6:P451,P451))</f>
        <v/>
      </c>
    </row>
    <row r="452">
      <c r="A452" s="5" t="n"/>
      <c r="B452" s="5" t="n"/>
      <c r="C452" s="17" t="n"/>
      <c r="D452" s="13" t="n"/>
      <c r="E452" s="18">
        <f>IF(A452&amp;""="","",COUNTIFS('الاشتراكات'!$B$6:$B$1005,A452&amp;""))</f>
        <v/>
      </c>
      <c r="F452" s="19">
        <f>IF(A452&amp;""="","",IFERROR(SUMIFS('الاشتراكات'!$I$6:$I$1005,'الاشتراكات'!$B$6:$B$1005,A452&amp;"",'الاشتراكات'!$J$6:$J$1005,1)/COUNTIFS('الاشتراكات'!$B$6:$B$1005,A452&amp;"",'الاشتراكات'!$J$6:$J$1005,1),""))</f>
        <v/>
      </c>
      <c r="G452" s="18">
        <f>IF(F452="","",F452-'الإعدادات'!$B$4)</f>
        <v/>
      </c>
      <c r="H452" s="6">
        <f>IF(A452&amp;""="","",IF(F452="","بدون اشتراك",IF(G452&lt;0,"منتهي",IF(G452&lt;='الإعدادات'!$B$5,"ينتهي قريبًا","ساري"))))</f>
        <v/>
      </c>
      <c r="I452" s="20">
        <f>IF(A452&amp;""="","",SUMIFS('الاشتراكات'!$G$6:$G$1005,'الاشتراكات'!$B$6:$B$1005,A452&amp;""))</f>
        <v/>
      </c>
      <c r="J452" s="20">
        <f>IF(A452&amp;""="","",SUMIFS('الدفعات'!$C$6:$C$2005,'الدفعات'!$B$6:$B$2005,A452&amp;""))</f>
        <v/>
      </c>
      <c r="K452" s="20">
        <f>IF(A452&amp;""="","",ROUND(I452-J452,2))</f>
        <v/>
      </c>
      <c r="L452" s="18">
        <f>IF(A452&amp;""="","",COUNTIFS('الحضور'!$B$6:$B$2005,A452&amp;"",'الحضور'!$A$6:$A$2005,"&gt;="&amp;('الإعدادات'!$B$4-29),'الحضور'!$A$6:$A$2005,"&lt;="&amp;'الإعدادات'!$B$4))</f>
        <v/>
      </c>
      <c r="M452" s="19">
        <f>IF(A452&amp;""="","",IFERROR(SUMIFS('الحضور'!$A$6:$A$2005,'الحضور'!$B$6:$B$2005,A452&amp;"",'الحضور'!$D$6:$D$2005,1)/COUNTIFS('الحضور'!$B$6:$B$2005,A452&amp;"",'الحضور'!$D$6:$D$2005,1),""))</f>
        <v/>
      </c>
      <c r="N452" s="18">
        <f>IF(M452="","",'الإعدادات'!$B$4-M452)</f>
        <v/>
      </c>
      <c r="O452" s="6">
        <f>IF(OR(H452="ساري",H452="ينتهي قريبًا"),IF(M452="","لم يحضر",IF(N452&gt;='الإعدادات'!$B$6,"منقطع","نشط")),"")</f>
        <v/>
      </c>
      <c r="P452" s="21">
        <f>IF(OR(H452="منتهي",H452="ينتهي قريبًا"),G452,"")</f>
        <v/>
      </c>
      <c r="Q452" s="18">
        <f>IF(P452="","",COUNTIFS($P$6:$P$505,"&lt;"&amp;P452)+COUNTIFS($P$6:P452,P452))</f>
        <v/>
      </c>
    </row>
    <row r="453">
      <c r="A453" s="5" t="n"/>
      <c r="B453" s="5" t="n"/>
      <c r="C453" s="17" t="n"/>
      <c r="D453" s="13" t="n"/>
      <c r="E453" s="18">
        <f>IF(A453&amp;""="","",COUNTIFS('الاشتراكات'!$B$6:$B$1005,A453&amp;""))</f>
        <v/>
      </c>
      <c r="F453" s="19">
        <f>IF(A453&amp;""="","",IFERROR(SUMIFS('الاشتراكات'!$I$6:$I$1005,'الاشتراكات'!$B$6:$B$1005,A453&amp;"",'الاشتراكات'!$J$6:$J$1005,1)/COUNTIFS('الاشتراكات'!$B$6:$B$1005,A453&amp;"",'الاشتراكات'!$J$6:$J$1005,1),""))</f>
        <v/>
      </c>
      <c r="G453" s="18">
        <f>IF(F453="","",F453-'الإعدادات'!$B$4)</f>
        <v/>
      </c>
      <c r="H453" s="6">
        <f>IF(A453&amp;""="","",IF(F453="","بدون اشتراك",IF(G453&lt;0,"منتهي",IF(G453&lt;='الإعدادات'!$B$5,"ينتهي قريبًا","ساري"))))</f>
        <v/>
      </c>
      <c r="I453" s="20">
        <f>IF(A453&amp;""="","",SUMIFS('الاشتراكات'!$G$6:$G$1005,'الاشتراكات'!$B$6:$B$1005,A453&amp;""))</f>
        <v/>
      </c>
      <c r="J453" s="20">
        <f>IF(A453&amp;""="","",SUMIFS('الدفعات'!$C$6:$C$2005,'الدفعات'!$B$6:$B$2005,A453&amp;""))</f>
        <v/>
      </c>
      <c r="K453" s="20">
        <f>IF(A453&amp;""="","",ROUND(I453-J453,2))</f>
        <v/>
      </c>
      <c r="L453" s="18">
        <f>IF(A453&amp;""="","",COUNTIFS('الحضور'!$B$6:$B$2005,A453&amp;"",'الحضور'!$A$6:$A$2005,"&gt;="&amp;('الإعدادات'!$B$4-29),'الحضور'!$A$6:$A$2005,"&lt;="&amp;'الإعدادات'!$B$4))</f>
        <v/>
      </c>
      <c r="M453" s="19">
        <f>IF(A453&amp;""="","",IFERROR(SUMIFS('الحضور'!$A$6:$A$2005,'الحضور'!$B$6:$B$2005,A453&amp;"",'الحضور'!$D$6:$D$2005,1)/COUNTIFS('الحضور'!$B$6:$B$2005,A453&amp;"",'الحضور'!$D$6:$D$2005,1),""))</f>
        <v/>
      </c>
      <c r="N453" s="18">
        <f>IF(M453="","",'الإعدادات'!$B$4-M453)</f>
        <v/>
      </c>
      <c r="O453" s="6">
        <f>IF(OR(H453="ساري",H453="ينتهي قريبًا"),IF(M453="","لم يحضر",IF(N453&gt;='الإعدادات'!$B$6,"منقطع","نشط")),"")</f>
        <v/>
      </c>
      <c r="P453" s="21">
        <f>IF(OR(H453="منتهي",H453="ينتهي قريبًا"),G453,"")</f>
        <v/>
      </c>
      <c r="Q453" s="18">
        <f>IF(P453="","",COUNTIFS($P$6:$P$505,"&lt;"&amp;P453)+COUNTIFS($P$6:P453,P453))</f>
        <v/>
      </c>
    </row>
    <row r="454">
      <c r="A454" s="5" t="n"/>
      <c r="B454" s="5" t="n"/>
      <c r="C454" s="17" t="n"/>
      <c r="D454" s="13" t="n"/>
      <c r="E454" s="18">
        <f>IF(A454&amp;""="","",COUNTIFS('الاشتراكات'!$B$6:$B$1005,A454&amp;""))</f>
        <v/>
      </c>
      <c r="F454" s="19">
        <f>IF(A454&amp;""="","",IFERROR(SUMIFS('الاشتراكات'!$I$6:$I$1005,'الاشتراكات'!$B$6:$B$1005,A454&amp;"",'الاشتراكات'!$J$6:$J$1005,1)/COUNTIFS('الاشتراكات'!$B$6:$B$1005,A454&amp;"",'الاشتراكات'!$J$6:$J$1005,1),""))</f>
        <v/>
      </c>
      <c r="G454" s="18">
        <f>IF(F454="","",F454-'الإعدادات'!$B$4)</f>
        <v/>
      </c>
      <c r="H454" s="6">
        <f>IF(A454&amp;""="","",IF(F454="","بدون اشتراك",IF(G454&lt;0,"منتهي",IF(G454&lt;='الإعدادات'!$B$5,"ينتهي قريبًا","ساري"))))</f>
        <v/>
      </c>
      <c r="I454" s="20">
        <f>IF(A454&amp;""="","",SUMIFS('الاشتراكات'!$G$6:$G$1005,'الاشتراكات'!$B$6:$B$1005,A454&amp;""))</f>
        <v/>
      </c>
      <c r="J454" s="20">
        <f>IF(A454&amp;""="","",SUMIFS('الدفعات'!$C$6:$C$2005,'الدفعات'!$B$6:$B$2005,A454&amp;""))</f>
        <v/>
      </c>
      <c r="K454" s="20">
        <f>IF(A454&amp;""="","",ROUND(I454-J454,2))</f>
        <v/>
      </c>
      <c r="L454" s="18">
        <f>IF(A454&amp;""="","",COUNTIFS('الحضور'!$B$6:$B$2005,A454&amp;"",'الحضور'!$A$6:$A$2005,"&gt;="&amp;('الإعدادات'!$B$4-29),'الحضور'!$A$6:$A$2005,"&lt;="&amp;'الإعدادات'!$B$4))</f>
        <v/>
      </c>
      <c r="M454" s="19">
        <f>IF(A454&amp;""="","",IFERROR(SUMIFS('الحضور'!$A$6:$A$2005,'الحضور'!$B$6:$B$2005,A454&amp;"",'الحضور'!$D$6:$D$2005,1)/COUNTIFS('الحضور'!$B$6:$B$2005,A454&amp;"",'الحضور'!$D$6:$D$2005,1),""))</f>
        <v/>
      </c>
      <c r="N454" s="18">
        <f>IF(M454="","",'الإعدادات'!$B$4-M454)</f>
        <v/>
      </c>
      <c r="O454" s="6">
        <f>IF(OR(H454="ساري",H454="ينتهي قريبًا"),IF(M454="","لم يحضر",IF(N454&gt;='الإعدادات'!$B$6,"منقطع","نشط")),"")</f>
        <v/>
      </c>
      <c r="P454" s="21">
        <f>IF(OR(H454="منتهي",H454="ينتهي قريبًا"),G454,"")</f>
        <v/>
      </c>
      <c r="Q454" s="18">
        <f>IF(P454="","",COUNTIFS($P$6:$P$505,"&lt;"&amp;P454)+COUNTIFS($P$6:P454,P454))</f>
        <v/>
      </c>
    </row>
    <row r="455">
      <c r="A455" s="5" t="n"/>
      <c r="B455" s="5" t="n"/>
      <c r="C455" s="17" t="n"/>
      <c r="D455" s="13" t="n"/>
      <c r="E455" s="18">
        <f>IF(A455&amp;""="","",COUNTIFS('الاشتراكات'!$B$6:$B$1005,A455&amp;""))</f>
        <v/>
      </c>
      <c r="F455" s="19">
        <f>IF(A455&amp;""="","",IFERROR(SUMIFS('الاشتراكات'!$I$6:$I$1005,'الاشتراكات'!$B$6:$B$1005,A455&amp;"",'الاشتراكات'!$J$6:$J$1005,1)/COUNTIFS('الاشتراكات'!$B$6:$B$1005,A455&amp;"",'الاشتراكات'!$J$6:$J$1005,1),""))</f>
        <v/>
      </c>
      <c r="G455" s="18">
        <f>IF(F455="","",F455-'الإعدادات'!$B$4)</f>
        <v/>
      </c>
      <c r="H455" s="6">
        <f>IF(A455&amp;""="","",IF(F455="","بدون اشتراك",IF(G455&lt;0,"منتهي",IF(G455&lt;='الإعدادات'!$B$5,"ينتهي قريبًا","ساري"))))</f>
        <v/>
      </c>
      <c r="I455" s="20">
        <f>IF(A455&amp;""="","",SUMIFS('الاشتراكات'!$G$6:$G$1005,'الاشتراكات'!$B$6:$B$1005,A455&amp;""))</f>
        <v/>
      </c>
      <c r="J455" s="20">
        <f>IF(A455&amp;""="","",SUMIFS('الدفعات'!$C$6:$C$2005,'الدفعات'!$B$6:$B$2005,A455&amp;""))</f>
        <v/>
      </c>
      <c r="K455" s="20">
        <f>IF(A455&amp;""="","",ROUND(I455-J455,2))</f>
        <v/>
      </c>
      <c r="L455" s="18">
        <f>IF(A455&amp;""="","",COUNTIFS('الحضور'!$B$6:$B$2005,A455&amp;"",'الحضور'!$A$6:$A$2005,"&gt;="&amp;('الإعدادات'!$B$4-29),'الحضور'!$A$6:$A$2005,"&lt;="&amp;'الإعدادات'!$B$4))</f>
        <v/>
      </c>
      <c r="M455" s="19">
        <f>IF(A455&amp;""="","",IFERROR(SUMIFS('الحضور'!$A$6:$A$2005,'الحضور'!$B$6:$B$2005,A455&amp;"",'الحضور'!$D$6:$D$2005,1)/COUNTIFS('الحضور'!$B$6:$B$2005,A455&amp;"",'الحضور'!$D$6:$D$2005,1),""))</f>
        <v/>
      </c>
      <c r="N455" s="18">
        <f>IF(M455="","",'الإعدادات'!$B$4-M455)</f>
        <v/>
      </c>
      <c r="O455" s="6">
        <f>IF(OR(H455="ساري",H455="ينتهي قريبًا"),IF(M455="","لم يحضر",IF(N455&gt;='الإعدادات'!$B$6,"منقطع","نشط")),"")</f>
        <v/>
      </c>
      <c r="P455" s="21">
        <f>IF(OR(H455="منتهي",H455="ينتهي قريبًا"),G455,"")</f>
        <v/>
      </c>
      <c r="Q455" s="18">
        <f>IF(P455="","",COUNTIFS($P$6:$P$505,"&lt;"&amp;P455)+COUNTIFS($P$6:P455,P455))</f>
        <v/>
      </c>
    </row>
    <row r="456">
      <c r="A456" s="5" t="n"/>
      <c r="B456" s="5" t="n"/>
      <c r="C456" s="17" t="n"/>
      <c r="D456" s="13" t="n"/>
      <c r="E456" s="18">
        <f>IF(A456&amp;""="","",COUNTIFS('الاشتراكات'!$B$6:$B$1005,A456&amp;""))</f>
        <v/>
      </c>
      <c r="F456" s="19">
        <f>IF(A456&amp;""="","",IFERROR(SUMIFS('الاشتراكات'!$I$6:$I$1005,'الاشتراكات'!$B$6:$B$1005,A456&amp;"",'الاشتراكات'!$J$6:$J$1005,1)/COUNTIFS('الاشتراكات'!$B$6:$B$1005,A456&amp;"",'الاشتراكات'!$J$6:$J$1005,1),""))</f>
        <v/>
      </c>
      <c r="G456" s="18">
        <f>IF(F456="","",F456-'الإعدادات'!$B$4)</f>
        <v/>
      </c>
      <c r="H456" s="6">
        <f>IF(A456&amp;""="","",IF(F456="","بدون اشتراك",IF(G456&lt;0,"منتهي",IF(G456&lt;='الإعدادات'!$B$5,"ينتهي قريبًا","ساري"))))</f>
        <v/>
      </c>
      <c r="I456" s="20">
        <f>IF(A456&amp;""="","",SUMIFS('الاشتراكات'!$G$6:$G$1005,'الاشتراكات'!$B$6:$B$1005,A456&amp;""))</f>
        <v/>
      </c>
      <c r="J456" s="20">
        <f>IF(A456&amp;""="","",SUMIFS('الدفعات'!$C$6:$C$2005,'الدفعات'!$B$6:$B$2005,A456&amp;""))</f>
        <v/>
      </c>
      <c r="K456" s="20">
        <f>IF(A456&amp;""="","",ROUND(I456-J456,2))</f>
        <v/>
      </c>
      <c r="L456" s="18">
        <f>IF(A456&amp;""="","",COUNTIFS('الحضور'!$B$6:$B$2005,A456&amp;"",'الحضور'!$A$6:$A$2005,"&gt;="&amp;('الإعدادات'!$B$4-29),'الحضور'!$A$6:$A$2005,"&lt;="&amp;'الإعدادات'!$B$4))</f>
        <v/>
      </c>
      <c r="M456" s="19">
        <f>IF(A456&amp;""="","",IFERROR(SUMIFS('الحضور'!$A$6:$A$2005,'الحضور'!$B$6:$B$2005,A456&amp;"",'الحضور'!$D$6:$D$2005,1)/COUNTIFS('الحضور'!$B$6:$B$2005,A456&amp;"",'الحضور'!$D$6:$D$2005,1),""))</f>
        <v/>
      </c>
      <c r="N456" s="18">
        <f>IF(M456="","",'الإعدادات'!$B$4-M456)</f>
        <v/>
      </c>
      <c r="O456" s="6">
        <f>IF(OR(H456="ساري",H456="ينتهي قريبًا"),IF(M456="","لم يحضر",IF(N456&gt;='الإعدادات'!$B$6,"منقطع","نشط")),"")</f>
        <v/>
      </c>
      <c r="P456" s="21">
        <f>IF(OR(H456="منتهي",H456="ينتهي قريبًا"),G456,"")</f>
        <v/>
      </c>
      <c r="Q456" s="18">
        <f>IF(P456="","",COUNTIFS($P$6:$P$505,"&lt;"&amp;P456)+COUNTIFS($P$6:P456,P456))</f>
        <v/>
      </c>
    </row>
    <row r="457">
      <c r="A457" s="5" t="n"/>
      <c r="B457" s="5" t="n"/>
      <c r="C457" s="17" t="n"/>
      <c r="D457" s="13" t="n"/>
      <c r="E457" s="18">
        <f>IF(A457&amp;""="","",COUNTIFS('الاشتراكات'!$B$6:$B$1005,A457&amp;""))</f>
        <v/>
      </c>
      <c r="F457" s="19">
        <f>IF(A457&amp;""="","",IFERROR(SUMIFS('الاشتراكات'!$I$6:$I$1005,'الاشتراكات'!$B$6:$B$1005,A457&amp;"",'الاشتراكات'!$J$6:$J$1005,1)/COUNTIFS('الاشتراكات'!$B$6:$B$1005,A457&amp;"",'الاشتراكات'!$J$6:$J$1005,1),""))</f>
        <v/>
      </c>
      <c r="G457" s="18">
        <f>IF(F457="","",F457-'الإعدادات'!$B$4)</f>
        <v/>
      </c>
      <c r="H457" s="6">
        <f>IF(A457&amp;""="","",IF(F457="","بدون اشتراك",IF(G457&lt;0,"منتهي",IF(G457&lt;='الإعدادات'!$B$5,"ينتهي قريبًا","ساري"))))</f>
        <v/>
      </c>
      <c r="I457" s="20">
        <f>IF(A457&amp;""="","",SUMIFS('الاشتراكات'!$G$6:$G$1005,'الاشتراكات'!$B$6:$B$1005,A457&amp;""))</f>
        <v/>
      </c>
      <c r="J457" s="20">
        <f>IF(A457&amp;""="","",SUMIFS('الدفعات'!$C$6:$C$2005,'الدفعات'!$B$6:$B$2005,A457&amp;""))</f>
        <v/>
      </c>
      <c r="K457" s="20">
        <f>IF(A457&amp;""="","",ROUND(I457-J457,2))</f>
        <v/>
      </c>
      <c r="L457" s="18">
        <f>IF(A457&amp;""="","",COUNTIFS('الحضور'!$B$6:$B$2005,A457&amp;"",'الحضور'!$A$6:$A$2005,"&gt;="&amp;('الإعدادات'!$B$4-29),'الحضور'!$A$6:$A$2005,"&lt;="&amp;'الإعدادات'!$B$4))</f>
        <v/>
      </c>
      <c r="M457" s="19">
        <f>IF(A457&amp;""="","",IFERROR(SUMIFS('الحضور'!$A$6:$A$2005,'الحضور'!$B$6:$B$2005,A457&amp;"",'الحضور'!$D$6:$D$2005,1)/COUNTIFS('الحضور'!$B$6:$B$2005,A457&amp;"",'الحضور'!$D$6:$D$2005,1),""))</f>
        <v/>
      </c>
      <c r="N457" s="18">
        <f>IF(M457="","",'الإعدادات'!$B$4-M457)</f>
        <v/>
      </c>
      <c r="O457" s="6">
        <f>IF(OR(H457="ساري",H457="ينتهي قريبًا"),IF(M457="","لم يحضر",IF(N457&gt;='الإعدادات'!$B$6,"منقطع","نشط")),"")</f>
        <v/>
      </c>
      <c r="P457" s="21">
        <f>IF(OR(H457="منتهي",H457="ينتهي قريبًا"),G457,"")</f>
        <v/>
      </c>
      <c r="Q457" s="18">
        <f>IF(P457="","",COUNTIFS($P$6:$P$505,"&lt;"&amp;P457)+COUNTIFS($P$6:P457,P457))</f>
        <v/>
      </c>
    </row>
    <row r="458">
      <c r="A458" s="5" t="n"/>
      <c r="B458" s="5" t="n"/>
      <c r="C458" s="17" t="n"/>
      <c r="D458" s="13" t="n"/>
      <c r="E458" s="18">
        <f>IF(A458&amp;""="","",COUNTIFS('الاشتراكات'!$B$6:$B$1005,A458&amp;""))</f>
        <v/>
      </c>
      <c r="F458" s="19">
        <f>IF(A458&amp;""="","",IFERROR(SUMIFS('الاشتراكات'!$I$6:$I$1005,'الاشتراكات'!$B$6:$B$1005,A458&amp;"",'الاشتراكات'!$J$6:$J$1005,1)/COUNTIFS('الاشتراكات'!$B$6:$B$1005,A458&amp;"",'الاشتراكات'!$J$6:$J$1005,1),""))</f>
        <v/>
      </c>
      <c r="G458" s="18">
        <f>IF(F458="","",F458-'الإعدادات'!$B$4)</f>
        <v/>
      </c>
      <c r="H458" s="6">
        <f>IF(A458&amp;""="","",IF(F458="","بدون اشتراك",IF(G458&lt;0,"منتهي",IF(G458&lt;='الإعدادات'!$B$5,"ينتهي قريبًا","ساري"))))</f>
        <v/>
      </c>
      <c r="I458" s="20">
        <f>IF(A458&amp;""="","",SUMIFS('الاشتراكات'!$G$6:$G$1005,'الاشتراكات'!$B$6:$B$1005,A458&amp;""))</f>
        <v/>
      </c>
      <c r="J458" s="20">
        <f>IF(A458&amp;""="","",SUMIFS('الدفعات'!$C$6:$C$2005,'الدفعات'!$B$6:$B$2005,A458&amp;""))</f>
        <v/>
      </c>
      <c r="K458" s="20">
        <f>IF(A458&amp;""="","",ROUND(I458-J458,2))</f>
        <v/>
      </c>
      <c r="L458" s="18">
        <f>IF(A458&amp;""="","",COUNTIFS('الحضور'!$B$6:$B$2005,A458&amp;"",'الحضور'!$A$6:$A$2005,"&gt;="&amp;('الإعدادات'!$B$4-29),'الحضور'!$A$6:$A$2005,"&lt;="&amp;'الإعدادات'!$B$4))</f>
        <v/>
      </c>
      <c r="M458" s="19">
        <f>IF(A458&amp;""="","",IFERROR(SUMIFS('الحضور'!$A$6:$A$2005,'الحضور'!$B$6:$B$2005,A458&amp;"",'الحضور'!$D$6:$D$2005,1)/COUNTIFS('الحضور'!$B$6:$B$2005,A458&amp;"",'الحضور'!$D$6:$D$2005,1),""))</f>
        <v/>
      </c>
      <c r="N458" s="18">
        <f>IF(M458="","",'الإعدادات'!$B$4-M458)</f>
        <v/>
      </c>
      <c r="O458" s="6">
        <f>IF(OR(H458="ساري",H458="ينتهي قريبًا"),IF(M458="","لم يحضر",IF(N458&gt;='الإعدادات'!$B$6,"منقطع","نشط")),"")</f>
        <v/>
      </c>
      <c r="P458" s="21">
        <f>IF(OR(H458="منتهي",H458="ينتهي قريبًا"),G458,"")</f>
        <v/>
      </c>
      <c r="Q458" s="18">
        <f>IF(P458="","",COUNTIFS($P$6:$P$505,"&lt;"&amp;P458)+COUNTIFS($P$6:P458,P458))</f>
        <v/>
      </c>
    </row>
    <row r="459">
      <c r="A459" s="5" t="n"/>
      <c r="B459" s="5" t="n"/>
      <c r="C459" s="17" t="n"/>
      <c r="D459" s="13" t="n"/>
      <c r="E459" s="18">
        <f>IF(A459&amp;""="","",COUNTIFS('الاشتراكات'!$B$6:$B$1005,A459&amp;""))</f>
        <v/>
      </c>
      <c r="F459" s="19">
        <f>IF(A459&amp;""="","",IFERROR(SUMIFS('الاشتراكات'!$I$6:$I$1005,'الاشتراكات'!$B$6:$B$1005,A459&amp;"",'الاشتراكات'!$J$6:$J$1005,1)/COUNTIFS('الاشتراكات'!$B$6:$B$1005,A459&amp;"",'الاشتراكات'!$J$6:$J$1005,1),""))</f>
        <v/>
      </c>
      <c r="G459" s="18">
        <f>IF(F459="","",F459-'الإعدادات'!$B$4)</f>
        <v/>
      </c>
      <c r="H459" s="6">
        <f>IF(A459&amp;""="","",IF(F459="","بدون اشتراك",IF(G459&lt;0,"منتهي",IF(G459&lt;='الإعدادات'!$B$5,"ينتهي قريبًا","ساري"))))</f>
        <v/>
      </c>
      <c r="I459" s="20">
        <f>IF(A459&amp;""="","",SUMIFS('الاشتراكات'!$G$6:$G$1005,'الاشتراكات'!$B$6:$B$1005,A459&amp;""))</f>
        <v/>
      </c>
      <c r="J459" s="20">
        <f>IF(A459&amp;""="","",SUMIFS('الدفعات'!$C$6:$C$2005,'الدفعات'!$B$6:$B$2005,A459&amp;""))</f>
        <v/>
      </c>
      <c r="K459" s="20">
        <f>IF(A459&amp;""="","",ROUND(I459-J459,2))</f>
        <v/>
      </c>
      <c r="L459" s="18">
        <f>IF(A459&amp;""="","",COUNTIFS('الحضور'!$B$6:$B$2005,A459&amp;"",'الحضور'!$A$6:$A$2005,"&gt;="&amp;('الإعدادات'!$B$4-29),'الحضور'!$A$6:$A$2005,"&lt;="&amp;'الإعدادات'!$B$4))</f>
        <v/>
      </c>
      <c r="M459" s="19">
        <f>IF(A459&amp;""="","",IFERROR(SUMIFS('الحضور'!$A$6:$A$2005,'الحضور'!$B$6:$B$2005,A459&amp;"",'الحضور'!$D$6:$D$2005,1)/COUNTIFS('الحضور'!$B$6:$B$2005,A459&amp;"",'الحضور'!$D$6:$D$2005,1),""))</f>
        <v/>
      </c>
      <c r="N459" s="18">
        <f>IF(M459="","",'الإعدادات'!$B$4-M459)</f>
        <v/>
      </c>
      <c r="O459" s="6">
        <f>IF(OR(H459="ساري",H459="ينتهي قريبًا"),IF(M459="","لم يحضر",IF(N459&gt;='الإعدادات'!$B$6,"منقطع","نشط")),"")</f>
        <v/>
      </c>
      <c r="P459" s="21">
        <f>IF(OR(H459="منتهي",H459="ينتهي قريبًا"),G459,"")</f>
        <v/>
      </c>
      <c r="Q459" s="18">
        <f>IF(P459="","",COUNTIFS($P$6:$P$505,"&lt;"&amp;P459)+COUNTIFS($P$6:P459,P459))</f>
        <v/>
      </c>
    </row>
    <row r="460">
      <c r="A460" s="5" t="n"/>
      <c r="B460" s="5" t="n"/>
      <c r="C460" s="17" t="n"/>
      <c r="D460" s="13" t="n"/>
      <c r="E460" s="18">
        <f>IF(A460&amp;""="","",COUNTIFS('الاشتراكات'!$B$6:$B$1005,A460&amp;""))</f>
        <v/>
      </c>
      <c r="F460" s="19">
        <f>IF(A460&amp;""="","",IFERROR(SUMIFS('الاشتراكات'!$I$6:$I$1005,'الاشتراكات'!$B$6:$B$1005,A460&amp;"",'الاشتراكات'!$J$6:$J$1005,1)/COUNTIFS('الاشتراكات'!$B$6:$B$1005,A460&amp;"",'الاشتراكات'!$J$6:$J$1005,1),""))</f>
        <v/>
      </c>
      <c r="G460" s="18">
        <f>IF(F460="","",F460-'الإعدادات'!$B$4)</f>
        <v/>
      </c>
      <c r="H460" s="6">
        <f>IF(A460&amp;""="","",IF(F460="","بدون اشتراك",IF(G460&lt;0,"منتهي",IF(G460&lt;='الإعدادات'!$B$5,"ينتهي قريبًا","ساري"))))</f>
        <v/>
      </c>
      <c r="I460" s="20">
        <f>IF(A460&amp;""="","",SUMIFS('الاشتراكات'!$G$6:$G$1005,'الاشتراكات'!$B$6:$B$1005,A460&amp;""))</f>
        <v/>
      </c>
      <c r="J460" s="20">
        <f>IF(A460&amp;""="","",SUMIFS('الدفعات'!$C$6:$C$2005,'الدفعات'!$B$6:$B$2005,A460&amp;""))</f>
        <v/>
      </c>
      <c r="K460" s="20">
        <f>IF(A460&amp;""="","",ROUND(I460-J460,2))</f>
        <v/>
      </c>
      <c r="L460" s="18">
        <f>IF(A460&amp;""="","",COUNTIFS('الحضور'!$B$6:$B$2005,A460&amp;"",'الحضور'!$A$6:$A$2005,"&gt;="&amp;('الإعدادات'!$B$4-29),'الحضور'!$A$6:$A$2005,"&lt;="&amp;'الإعدادات'!$B$4))</f>
        <v/>
      </c>
      <c r="M460" s="19">
        <f>IF(A460&amp;""="","",IFERROR(SUMIFS('الحضور'!$A$6:$A$2005,'الحضور'!$B$6:$B$2005,A460&amp;"",'الحضور'!$D$6:$D$2005,1)/COUNTIFS('الحضور'!$B$6:$B$2005,A460&amp;"",'الحضور'!$D$6:$D$2005,1),""))</f>
        <v/>
      </c>
      <c r="N460" s="18">
        <f>IF(M460="","",'الإعدادات'!$B$4-M460)</f>
        <v/>
      </c>
      <c r="O460" s="6">
        <f>IF(OR(H460="ساري",H460="ينتهي قريبًا"),IF(M460="","لم يحضر",IF(N460&gt;='الإعدادات'!$B$6,"منقطع","نشط")),"")</f>
        <v/>
      </c>
      <c r="P460" s="21">
        <f>IF(OR(H460="منتهي",H460="ينتهي قريبًا"),G460,"")</f>
        <v/>
      </c>
      <c r="Q460" s="18">
        <f>IF(P460="","",COUNTIFS($P$6:$P$505,"&lt;"&amp;P460)+COUNTIFS($P$6:P460,P460))</f>
        <v/>
      </c>
    </row>
    <row r="461">
      <c r="A461" s="5" t="n"/>
      <c r="B461" s="5" t="n"/>
      <c r="C461" s="17" t="n"/>
      <c r="D461" s="13" t="n"/>
      <c r="E461" s="18">
        <f>IF(A461&amp;""="","",COUNTIFS('الاشتراكات'!$B$6:$B$1005,A461&amp;""))</f>
        <v/>
      </c>
      <c r="F461" s="19">
        <f>IF(A461&amp;""="","",IFERROR(SUMIFS('الاشتراكات'!$I$6:$I$1005,'الاشتراكات'!$B$6:$B$1005,A461&amp;"",'الاشتراكات'!$J$6:$J$1005,1)/COUNTIFS('الاشتراكات'!$B$6:$B$1005,A461&amp;"",'الاشتراكات'!$J$6:$J$1005,1),""))</f>
        <v/>
      </c>
      <c r="G461" s="18">
        <f>IF(F461="","",F461-'الإعدادات'!$B$4)</f>
        <v/>
      </c>
      <c r="H461" s="6">
        <f>IF(A461&amp;""="","",IF(F461="","بدون اشتراك",IF(G461&lt;0,"منتهي",IF(G461&lt;='الإعدادات'!$B$5,"ينتهي قريبًا","ساري"))))</f>
        <v/>
      </c>
      <c r="I461" s="20">
        <f>IF(A461&amp;""="","",SUMIFS('الاشتراكات'!$G$6:$G$1005,'الاشتراكات'!$B$6:$B$1005,A461&amp;""))</f>
        <v/>
      </c>
      <c r="J461" s="20">
        <f>IF(A461&amp;""="","",SUMIFS('الدفعات'!$C$6:$C$2005,'الدفعات'!$B$6:$B$2005,A461&amp;""))</f>
        <v/>
      </c>
      <c r="K461" s="20">
        <f>IF(A461&amp;""="","",ROUND(I461-J461,2))</f>
        <v/>
      </c>
      <c r="L461" s="18">
        <f>IF(A461&amp;""="","",COUNTIFS('الحضور'!$B$6:$B$2005,A461&amp;"",'الحضور'!$A$6:$A$2005,"&gt;="&amp;('الإعدادات'!$B$4-29),'الحضور'!$A$6:$A$2005,"&lt;="&amp;'الإعدادات'!$B$4))</f>
        <v/>
      </c>
      <c r="M461" s="19">
        <f>IF(A461&amp;""="","",IFERROR(SUMIFS('الحضور'!$A$6:$A$2005,'الحضور'!$B$6:$B$2005,A461&amp;"",'الحضور'!$D$6:$D$2005,1)/COUNTIFS('الحضور'!$B$6:$B$2005,A461&amp;"",'الحضور'!$D$6:$D$2005,1),""))</f>
        <v/>
      </c>
      <c r="N461" s="18">
        <f>IF(M461="","",'الإعدادات'!$B$4-M461)</f>
        <v/>
      </c>
      <c r="O461" s="6">
        <f>IF(OR(H461="ساري",H461="ينتهي قريبًا"),IF(M461="","لم يحضر",IF(N461&gt;='الإعدادات'!$B$6,"منقطع","نشط")),"")</f>
        <v/>
      </c>
      <c r="P461" s="21">
        <f>IF(OR(H461="منتهي",H461="ينتهي قريبًا"),G461,"")</f>
        <v/>
      </c>
      <c r="Q461" s="18">
        <f>IF(P461="","",COUNTIFS($P$6:$P$505,"&lt;"&amp;P461)+COUNTIFS($P$6:P461,P461))</f>
        <v/>
      </c>
    </row>
    <row r="462">
      <c r="A462" s="5" t="n"/>
      <c r="B462" s="5" t="n"/>
      <c r="C462" s="17" t="n"/>
      <c r="D462" s="13" t="n"/>
      <c r="E462" s="18">
        <f>IF(A462&amp;""="","",COUNTIFS('الاشتراكات'!$B$6:$B$1005,A462&amp;""))</f>
        <v/>
      </c>
      <c r="F462" s="19">
        <f>IF(A462&amp;""="","",IFERROR(SUMIFS('الاشتراكات'!$I$6:$I$1005,'الاشتراكات'!$B$6:$B$1005,A462&amp;"",'الاشتراكات'!$J$6:$J$1005,1)/COUNTIFS('الاشتراكات'!$B$6:$B$1005,A462&amp;"",'الاشتراكات'!$J$6:$J$1005,1),""))</f>
        <v/>
      </c>
      <c r="G462" s="18">
        <f>IF(F462="","",F462-'الإعدادات'!$B$4)</f>
        <v/>
      </c>
      <c r="H462" s="6">
        <f>IF(A462&amp;""="","",IF(F462="","بدون اشتراك",IF(G462&lt;0,"منتهي",IF(G462&lt;='الإعدادات'!$B$5,"ينتهي قريبًا","ساري"))))</f>
        <v/>
      </c>
      <c r="I462" s="20">
        <f>IF(A462&amp;""="","",SUMIFS('الاشتراكات'!$G$6:$G$1005,'الاشتراكات'!$B$6:$B$1005,A462&amp;""))</f>
        <v/>
      </c>
      <c r="J462" s="20">
        <f>IF(A462&amp;""="","",SUMIFS('الدفعات'!$C$6:$C$2005,'الدفعات'!$B$6:$B$2005,A462&amp;""))</f>
        <v/>
      </c>
      <c r="K462" s="20">
        <f>IF(A462&amp;""="","",ROUND(I462-J462,2))</f>
        <v/>
      </c>
      <c r="L462" s="18">
        <f>IF(A462&amp;""="","",COUNTIFS('الحضور'!$B$6:$B$2005,A462&amp;"",'الحضور'!$A$6:$A$2005,"&gt;="&amp;('الإعدادات'!$B$4-29),'الحضور'!$A$6:$A$2005,"&lt;="&amp;'الإعدادات'!$B$4))</f>
        <v/>
      </c>
      <c r="M462" s="19">
        <f>IF(A462&amp;""="","",IFERROR(SUMIFS('الحضور'!$A$6:$A$2005,'الحضور'!$B$6:$B$2005,A462&amp;"",'الحضور'!$D$6:$D$2005,1)/COUNTIFS('الحضور'!$B$6:$B$2005,A462&amp;"",'الحضور'!$D$6:$D$2005,1),""))</f>
        <v/>
      </c>
      <c r="N462" s="18">
        <f>IF(M462="","",'الإعدادات'!$B$4-M462)</f>
        <v/>
      </c>
      <c r="O462" s="6">
        <f>IF(OR(H462="ساري",H462="ينتهي قريبًا"),IF(M462="","لم يحضر",IF(N462&gt;='الإعدادات'!$B$6,"منقطع","نشط")),"")</f>
        <v/>
      </c>
      <c r="P462" s="21">
        <f>IF(OR(H462="منتهي",H462="ينتهي قريبًا"),G462,"")</f>
        <v/>
      </c>
      <c r="Q462" s="18">
        <f>IF(P462="","",COUNTIFS($P$6:$P$505,"&lt;"&amp;P462)+COUNTIFS($P$6:P462,P462))</f>
        <v/>
      </c>
    </row>
    <row r="463">
      <c r="A463" s="5" t="n"/>
      <c r="B463" s="5" t="n"/>
      <c r="C463" s="17" t="n"/>
      <c r="D463" s="13" t="n"/>
      <c r="E463" s="18">
        <f>IF(A463&amp;""="","",COUNTIFS('الاشتراكات'!$B$6:$B$1005,A463&amp;""))</f>
        <v/>
      </c>
      <c r="F463" s="19">
        <f>IF(A463&amp;""="","",IFERROR(SUMIFS('الاشتراكات'!$I$6:$I$1005,'الاشتراكات'!$B$6:$B$1005,A463&amp;"",'الاشتراكات'!$J$6:$J$1005,1)/COUNTIFS('الاشتراكات'!$B$6:$B$1005,A463&amp;"",'الاشتراكات'!$J$6:$J$1005,1),""))</f>
        <v/>
      </c>
      <c r="G463" s="18">
        <f>IF(F463="","",F463-'الإعدادات'!$B$4)</f>
        <v/>
      </c>
      <c r="H463" s="6">
        <f>IF(A463&amp;""="","",IF(F463="","بدون اشتراك",IF(G463&lt;0,"منتهي",IF(G463&lt;='الإعدادات'!$B$5,"ينتهي قريبًا","ساري"))))</f>
        <v/>
      </c>
      <c r="I463" s="20">
        <f>IF(A463&amp;""="","",SUMIFS('الاشتراكات'!$G$6:$G$1005,'الاشتراكات'!$B$6:$B$1005,A463&amp;""))</f>
        <v/>
      </c>
      <c r="J463" s="20">
        <f>IF(A463&amp;""="","",SUMIFS('الدفعات'!$C$6:$C$2005,'الدفعات'!$B$6:$B$2005,A463&amp;""))</f>
        <v/>
      </c>
      <c r="K463" s="20">
        <f>IF(A463&amp;""="","",ROUND(I463-J463,2))</f>
        <v/>
      </c>
      <c r="L463" s="18">
        <f>IF(A463&amp;""="","",COUNTIFS('الحضور'!$B$6:$B$2005,A463&amp;"",'الحضور'!$A$6:$A$2005,"&gt;="&amp;('الإعدادات'!$B$4-29),'الحضور'!$A$6:$A$2005,"&lt;="&amp;'الإعدادات'!$B$4))</f>
        <v/>
      </c>
      <c r="M463" s="19">
        <f>IF(A463&amp;""="","",IFERROR(SUMIFS('الحضور'!$A$6:$A$2005,'الحضور'!$B$6:$B$2005,A463&amp;"",'الحضور'!$D$6:$D$2005,1)/COUNTIFS('الحضور'!$B$6:$B$2005,A463&amp;"",'الحضور'!$D$6:$D$2005,1),""))</f>
        <v/>
      </c>
      <c r="N463" s="18">
        <f>IF(M463="","",'الإعدادات'!$B$4-M463)</f>
        <v/>
      </c>
      <c r="O463" s="6">
        <f>IF(OR(H463="ساري",H463="ينتهي قريبًا"),IF(M463="","لم يحضر",IF(N463&gt;='الإعدادات'!$B$6,"منقطع","نشط")),"")</f>
        <v/>
      </c>
      <c r="P463" s="21">
        <f>IF(OR(H463="منتهي",H463="ينتهي قريبًا"),G463,"")</f>
        <v/>
      </c>
      <c r="Q463" s="18">
        <f>IF(P463="","",COUNTIFS($P$6:$P$505,"&lt;"&amp;P463)+COUNTIFS($P$6:P463,P463))</f>
        <v/>
      </c>
    </row>
    <row r="464">
      <c r="A464" s="5" t="n"/>
      <c r="B464" s="5" t="n"/>
      <c r="C464" s="17" t="n"/>
      <c r="D464" s="13" t="n"/>
      <c r="E464" s="18">
        <f>IF(A464&amp;""="","",COUNTIFS('الاشتراكات'!$B$6:$B$1005,A464&amp;""))</f>
        <v/>
      </c>
      <c r="F464" s="19">
        <f>IF(A464&amp;""="","",IFERROR(SUMIFS('الاشتراكات'!$I$6:$I$1005,'الاشتراكات'!$B$6:$B$1005,A464&amp;"",'الاشتراكات'!$J$6:$J$1005,1)/COUNTIFS('الاشتراكات'!$B$6:$B$1005,A464&amp;"",'الاشتراكات'!$J$6:$J$1005,1),""))</f>
        <v/>
      </c>
      <c r="G464" s="18">
        <f>IF(F464="","",F464-'الإعدادات'!$B$4)</f>
        <v/>
      </c>
      <c r="H464" s="6">
        <f>IF(A464&amp;""="","",IF(F464="","بدون اشتراك",IF(G464&lt;0,"منتهي",IF(G464&lt;='الإعدادات'!$B$5,"ينتهي قريبًا","ساري"))))</f>
        <v/>
      </c>
      <c r="I464" s="20">
        <f>IF(A464&amp;""="","",SUMIFS('الاشتراكات'!$G$6:$G$1005,'الاشتراكات'!$B$6:$B$1005,A464&amp;""))</f>
        <v/>
      </c>
      <c r="J464" s="20">
        <f>IF(A464&amp;""="","",SUMIFS('الدفعات'!$C$6:$C$2005,'الدفعات'!$B$6:$B$2005,A464&amp;""))</f>
        <v/>
      </c>
      <c r="K464" s="20">
        <f>IF(A464&amp;""="","",ROUND(I464-J464,2))</f>
        <v/>
      </c>
      <c r="L464" s="18">
        <f>IF(A464&amp;""="","",COUNTIFS('الحضور'!$B$6:$B$2005,A464&amp;"",'الحضور'!$A$6:$A$2005,"&gt;="&amp;('الإعدادات'!$B$4-29),'الحضور'!$A$6:$A$2005,"&lt;="&amp;'الإعدادات'!$B$4))</f>
        <v/>
      </c>
      <c r="M464" s="19">
        <f>IF(A464&amp;""="","",IFERROR(SUMIFS('الحضور'!$A$6:$A$2005,'الحضور'!$B$6:$B$2005,A464&amp;"",'الحضور'!$D$6:$D$2005,1)/COUNTIFS('الحضور'!$B$6:$B$2005,A464&amp;"",'الحضور'!$D$6:$D$2005,1),""))</f>
        <v/>
      </c>
      <c r="N464" s="18">
        <f>IF(M464="","",'الإعدادات'!$B$4-M464)</f>
        <v/>
      </c>
      <c r="O464" s="6">
        <f>IF(OR(H464="ساري",H464="ينتهي قريبًا"),IF(M464="","لم يحضر",IF(N464&gt;='الإعدادات'!$B$6,"منقطع","نشط")),"")</f>
        <v/>
      </c>
      <c r="P464" s="21">
        <f>IF(OR(H464="منتهي",H464="ينتهي قريبًا"),G464,"")</f>
        <v/>
      </c>
      <c r="Q464" s="18">
        <f>IF(P464="","",COUNTIFS($P$6:$P$505,"&lt;"&amp;P464)+COUNTIFS($P$6:P464,P464))</f>
        <v/>
      </c>
    </row>
    <row r="465">
      <c r="A465" s="5" t="n"/>
      <c r="B465" s="5" t="n"/>
      <c r="C465" s="17" t="n"/>
      <c r="D465" s="13" t="n"/>
      <c r="E465" s="18">
        <f>IF(A465&amp;""="","",COUNTIFS('الاشتراكات'!$B$6:$B$1005,A465&amp;""))</f>
        <v/>
      </c>
      <c r="F465" s="19">
        <f>IF(A465&amp;""="","",IFERROR(SUMIFS('الاشتراكات'!$I$6:$I$1005,'الاشتراكات'!$B$6:$B$1005,A465&amp;"",'الاشتراكات'!$J$6:$J$1005,1)/COUNTIFS('الاشتراكات'!$B$6:$B$1005,A465&amp;"",'الاشتراكات'!$J$6:$J$1005,1),""))</f>
        <v/>
      </c>
      <c r="G465" s="18">
        <f>IF(F465="","",F465-'الإعدادات'!$B$4)</f>
        <v/>
      </c>
      <c r="H465" s="6">
        <f>IF(A465&amp;""="","",IF(F465="","بدون اشتراك",IF(G465&lt;0,"منتهي",IF(G465&lt;='الإعدادات'!$B$5,"ينتهي قريبًا","ساري"))))</f>
        <v/>
      </c>
      <c r="I465" s="20">
        <f>IF(A465&amp;""="","",SUMIFS('الاشتراكات'!$G$6:$G$1005,'الاشتراكات'!$B$6:$B$1005,A465&amp;""))</f>
        <v/>
      </c>
      <c r="J465" s="20">
        <f>IF(A465&amp;""="","",SUMIFS('الدفعات'!$C$6:$C$2005,'الدفعات'!$B$6:$B$2005,A465&amp;""))</f>
        <v/>
      </c>
      <c r="K465" s="20">
        <f>IF(A465&amp;""="","",ROUND(I465-J465,2))</f>
        <v/>
      </c>
      <c r="L465" s="18">
        <f>IF(A465&amp;""="","",COUNTIFS('الحضور'!$B$6:$B$2005,A465&amp;"",'الحضور'!$A$6:$A$2005,"&gt;="&amp;('الإعدادات'!$B$4-29),'الحضور'!$A$6:$A$2005,"&lt;="&amp;'الإعدادات'!$B$4))</f>
        <v/>
      </c>
      <c r="M465" s="19">
        <f>IF(A465&amp;""="","",IFERROR(SUMIFS('الحضور'!$A$6:$A$2005,'الحضور'!$B$6:$B$2005,A465&amp;"",'الحضور'!$D$6:$D$2005,1)/COUNTIFS('الحضور'!$B$6:$B$2005,A465&amp;"",'الحضور'!$D$6:$D$2005,1),""))</f>
        <v/>
      </c>
      <c r="N465" s="18">
        <f>IF(M465="","",'الإعدادات'!$B$4-M465)</f>
        <v/>
      </c>
      <c r="O465" s="6">
        <f>IF(OR(H465="ساري",H465="ينتهي قريبًا"),IF(M465="","لم يحضر",IF(N465&gt;='الإعدادات'!$B$6,"منقطع","نشط")),"")</f>
        <v/>
      </c>
      <c r="P465" s="21">
        <f>IF(OR(H465="منتهي",H465="ينتهي قريبًا"),G465,"")</f>
        <v/>
      </c>
      <c r="Q465" s="18">
        <f>IF(P465="","",COUNTIFS($P$6:$P$505,"&lt;"&amp;P465)+COUNTIFS($P$6:P465,P465))</f>
        <v/>
      </c>
    </row>
    <row r="466">
      <c r="A466" s="5" t="n"/>
      <c r="B466" s="5" t="n"/>
      <c r="C466" s="17" t="n"/>
      <c r="D466" s="13" t="n"/>
      <c r="E466" s="18">
        <f>IF(A466&amp;""="","",COUNTIFS('الاشتراكات'!$B$6:$B$1005,A466&amp;""))</f>
        <v/>
      </c>
      <c r="F466" s="19">
        <f>IF(A466&amp;""="","",IFERROR(SUMIFS('الاشتراكات'!$I$6:$I$1005,'الاشتراكات'!$B$6:$B$1005,A466&amp;"",'الاشتراكات'!$J$6:$J$1005,1)/COUNTIFS('الاشتراكات'!$B$6:$B$1005,A466&amp;"",'الاشتراكات'!$J$6:$J$1005,1),""))</f>
        <v/>
      </c>
      <c r="G466" s="18">
        <f>IF(F466="","",F466-'الإعدادات'!$B$4)</f>
        <v/>
      </c>
      <c r="H466" s="6">
        <f>IF(A466&amp;""="","",IF(F466="","بدون اشتراك",IF(G466&lt;0,"منتهي",IF(G466&lt;='الإعدادات'!$B$5,"ينتهي قريبًا","ساري"))))</f>
        <v/>
      </c>
      <c r="I466" s="20">
        <f>IF(A466&amp;""="","",SUMIFS('الاشتراكات'!$G$6:$G$1005,'الاشتراكات'!$B$6:$B$1005,A466&amp;""))</f>
        <v/>
      </c>
      <c r="J466" s="20">
        <f>IF(A466&amp;""="","",SUMIFS('الدفعات'!$C$6:$C$2005,'الدفعات'!$B$6:$B$2005,A466&amp;""))</f>
        <v/>
      </c>
      <c r="K466" s="20">
        <f>IF(A466&amp;""="","",ROUND(I466-J466,2))</f>
        <v/>
      </c>
      <c r="L466" s="18">
        <f>IF(A466&amp;""="","",COUNTIFS('الحضور'!$B$6:$B$2005,A466&amp;"",'الحضور'!$A$6:$A$2005,"&gt;="&amp;('الإعدادات'!$B$4-29),'الحضور'!$A$6:$A$2005,"&lt;="&amp;'الإعدادات'!$B$4))</f>
        <v/>
      </c>
      <c r="M466" s="19">
        <f>IF(A466&amp;""="","",IFERROR(SUMIFS('الحضور'!$A$6:$A$2005,'الحضور'!$B$6:$B$2005,A466&amp;"",'الحضور'!$D$6:$D$2005,1)/COUNTIFS('الحضور'!$B$6:$B$2005,A466&amp;"",'الحضور'!$D$6:$D$2005,1),""))</f>
        <v/>
      </c>
      <c r="N466" s="18">
        <f>IF(M466="","",'الإعدادات'!$B$4-M466)</f>
        <v/>
      </c>
      <c r="O466" s="6">
        <f>IF(OR(H466="ساري",H466="ينتهي قريبًا"),IF(M466="","لم يحضر",IF(N466&gt;='الإعدادات'!$B$6,"منقطع","نشط")),"")</f>
        <v/>
      </c>
      <c r="P466" s="21">
        <f>IF(OR(H466="منتهي",H466="ينتهي قريبًا"),G466,"")</f>
        <v/>
      </c>
      <c r="Q466" s="18">
        <f>IF(P466="","",COUNTIFS($P$6:$P$505,"&lt;"&amp;P466)+COUNTIFS($P$6:P466,P466))</f>
        <v/>
      </c>
    </row>
    <row r="467">
      <c r="A467" s="5" t="n"/>
      <c r="B467" s="5" t="n"/>
      <c r="C467" s="17" t="n"/>
      <c r="D467" s="13" t="n"/>
      <c r="E467" s="18">
        <f>IF(A467&amp;""="","",COUNTIFS('الاشتراكات'!$B$6:$B$1005,A467&amp;""))</f>
        <v/>
      </c>
      <c r="F467" s="19">
        <f>IF(A467&amp;""="","",IFERROR(SUMIFS('الاشتراكات'!$I$6:$I$1005,'الاشتراكات'!$B$6:$B$1005,A467&amp;"",'الاشتراكات'!$J$6:$J$1005,1)/COUNTIFS('الاشتراكات'!$B$6:$B$1005,A467&amp;"",'الاشتراكات'!$J$6:$J$1005,1),""))</f>
        <v/>
      </c>
      <c r="G467" s="18">
        <f>IF(F467="","",F467-'الإعدادات'!$B$4)</f>
        <v/>
      </c>
      <c r="H467" s="6">
        <f>IF(A467&amp;""="","",IF(F467="","بدون اشتراك",IF(G467&lt;0,"منتهي",IF(G467&lt;='الإعدادات'!$B$5,"ينتهي قريبًا","ساري"))))</f>
        <v/>
      </c>
      <c r="I467" s="20">
        <f>IF(A467&amp;""="","",SUMIFS('الاشتراكات'!$G$6:$G$1005,'الاشتراكات'!$B$6:$B$1005,A467&amp;""))</f>
        <v/>
      </c>
      <c r="J467" s="20">
        <f>IF(A467&amp;""="","",SUMIFS('الدفعات'!$C$6:$C$2005,'الدفعات'!$B$6:$B$2005,A467&amp;""))</f>
        <v/>
      </c>
      <c r="K467" s="20">
        <f>IF(A467&amp;""="","",ROUND(I467-J467,2))</f>
        <v/>
      </c>
      <c r="L467" s="18">
        <f>IF(A467&amp;""="","",COUNTIFS('الحضور'!$B$6:$B$2005,A467&amp;"",'الحضور'!$A$6:$A$2005,"&gt;="&amp;('الإعدادات'!$B$4-29),'الحضور'!$A$6:$A$2005,"&lt;="&amp;'الإعدادات'!$B$4))</f>
        <v/>
      </c>
      <c r="M467" s="19">
        <f>IF(A467&amp;""="","",IFERROR(SUMIFS('الحضور'!$A$6:$A$2005,'الحضور'!$B$6:$B$2005,A467&amp;"",'الحضور'!$D$6:$D$2005,1)/COUNTIFS('الحضور'!$B$6:$B$2005,A467&amp;"",'الحضور'!$D$6:$D$2005,1),""))</f>
        <v/>
      </c>
      <c r="N467" s="18">
        <f>IF(M467="","",'الإعدادات'!$B$4-M467)</f>
        <v/>
      </c>
      <c r="O467" s="6">
        <f>IF(OR(H467="ساري",H467="ينتهي قريبًا"),IF(M467="","لم يحضر",IF(N467&gt;='الإعدادات'!$B$6,"منقطع","نشط")),"")</f>
        <v/>
      </c>
      <c r="P467" s="21">
        <f>IF(OR(H467="منتهي",H467="ينتهي قريبًا"),G467,"")</f>
        <v/>
      </c>
      <c r="Q467" s="18">
        <f>IF(P467="","",COUNTIFS($P$6:$P$505,"&lt;"&amp;P467)+COUNTIFS($P$6:P467,P467))</f>
        <v/>
      </c>
    </row>
    <row r="468">
      <c r="A468" s="5" t="n"/>
      <c r="B468" s="5" t="n"/>
      <c r="C468" s="17" t="n"/>
      <c r="D468" s="13" t="n"/>
      <c r="E468" s="18">
        <f>IF(A468&amp;""="","",COUNTIFS('الاشتراكات'!$B$6:$B$1005,A468&amp;""))</f>
        <v/>
      </c>
      <c r="F468" s="19">
        <f>IF(A468&amp;""="","",IFERROR(SUMIFS('الاشتراكات'!$I$6:$I$1005,'الاشتراكات'!$B$6:$B$1005,A468&amp;"",'الاشتراكات'!$J$6:$J$1005,1)/COUNTIFS('الاشتراكات'!$B$6:$B$1005,A468&amp;"",'الاشتراكات'!$J$6:$J$1005,1),""))</f>
        <v/>
      </c>
      <c r="G468" s="18">
        <f>IF(F468="","",F468-'الإعدادات'!$B$4)</f>
        <v/>
      </c>
      <c r="H468" s="6">
        <f>IF(A468&amp;""="","",IF(F468="","بدون اشتراك",IF(G468&lt;0,"منتهي",IF(G468&lt;='الإعدادات'!$B$5,"ينتهي قريبًا","ساري"))))</f>
        <v/>
      </c>
      <c r="I468" s="20">
        <f>IF(A468&amp;""="","",SUMIFS('الاشتراكات'!$G$6:$G$1005,'الاشتراكات'!$B$6:$B$1005,A468&amp;""))</f>
        <v/>
      </c>
      <c r="J468" s="20">
        <f>IF(A468&amp;""="","",SUMIFS('الدفعات'!$C$6:$C$2005,'الدفعات'!$B$6:$B$2005,A468&amp;""))</f>
        <v/>
      </c>
      <c r="K468" s="20">
        <f>IF(A468&amp;""="","",ROUND(I468-J468,2))</f>
        <v/>
      </c>
      <c r="L468" s="18">
        <f>IF(A468&amp;""="","",COUNTIFS('الحضور'!$B$6:$B$2005,A468&amp;"",'الحضور'!$A$6:$A$2005,"&gt;="&amp;('الإعدادات'!$B$4-29),'الحضور'!$A$6:$A$2005,"&lt;="&amp;'الإعدادات'!$B$4))</f>
        <v/>
      </c>
      <c r="M468" s="19">
        <f>IF(A468&amp;""="","",IFERROR(SUMIFS('الحضور'!$A$6:$A$2005,'الحضور'!$B$6:$B$2005,A468&amp;"",'الحضور'!$D$6:$D$2005,1)/COUNTIFS('الحضور'!$B$6:$B$2005,A468&amp;"",'الحضور'!$D$6:$D$2005,1),""))</f>
        <v/>
      </c>
      <c r="N468" s="18">
        <f>IF(M468="","",'الإعدادات'!$B$4-M468)</f>
        <v/>
      </c>
      <c r="O468" s="6">
        <f>IF(OR(H468="ساري",H468="ينتهي قريبًا"),IF(M468="","لم يحضر",IF(N468&gt;='الإعدادات'!$B$6,"منقطع","نشط")),"")</f>
        <v/>
      </c>
      <c r="P468" s="21">
        <f>IF(OR(H468="منتهي",H468="ينتهي قريبًا"),G468,"")</f>
        <v/>
      </c>
      <c r="Q468" s="18">
        <f>IF(P468="","",COUNTIFS($P$6:$P$505,"&lt;"&amp;P468)+COUNTIFS($P$6:P468,P468))</f>
        <v/>
      </c>
    </row>
    <row r="469">
      <c r="A469" s="5" t="n"/>
      <c r="B469" s="5" t="n"/>
      <c r="C469" s="17" t="n"/>
      <c r="D469" s="13" t="n"/>
      <c r="E469" s="18">
        <f>IF(A469&amp;""="","",COUNTIFS('الاشتراكات'!$B$6:$B$1005,A469&amp;""))</f>
        <v/>
      </c>
      <c r="F469" s="19">
        <f>IF(A469&amp;""="","",IFERROR(SUMIFS('الاشتراكات'!$I$6:$I$1005,'الاشتراكات'!$B$6:$B$1005,A469&amp;"",'الاشتراكات'!$J$6:$J$1005,1)/COUNTIFS('الاشتراكات'!$B$6:$B$1005,A469&amp;"",'الاشتراكات'!$J$6:$J$1005,1),""))</f>
        <v/>
      </c>
      <c r="G469" s="18">
        <f>IF(F469="","",F469-'الإعدادات'!$B$4)</f>
        <v/>
      </c>
      <c r="H469" s="6">
        <f>IF(A469&amp;""="","",IF(F469="","بدون اشتراك",IF(G469&lt;0,"منتهي",IF(G469&lt;='الإعدادات'!$B$5,"ينتهي قريبًا","ساري"))))</f>
        <v/>
      </c>
      <c r="I469" s="20">
        <f>IF(A469&amp;""="","",SUMIFS('الاشتراكات'!$G$6:$G$1005,'الاشتراكات'!$B$6:$B$1005,A469&amp;""))</f>
        <v/>
      </c>
      <c r="J469" s="20">
        <f>IF(A469&amp;""="","",SUMIFS('الدفعات'!$C$6:$C$2005,'الدفعات'!$B$6:$B$2005,A469&amp;""))</f>
        <v/>
      </c>
      <c r="K469" s="20">
        <f>IF(A469&amp;""="","",ROUND(I469-J469,2))</f>
        <v/>
      </c>
      <c r="L469" s="18">
        <f>IF(A469&amp;""="","",COUNTIFS('الحضور'!$B$6:$B$2005,A469&amp;"",'الحضور'!$A$6:$A$2005,"&gt;="&amp;('الإعدادات'!$B$4-29),'الحضور'!$A$6:$A$2005,"&lt;="&amp;'الإعدادات'!$B$4))</f>
        <v/>
      </c>
      <c r="M469" s="19">
        <f>IF(A469&amp;""="","",IFERROR(SUMIFS('الحضور'!$A$6:$A$2005,'الحضور'!$B$6:$B$2005,A469&amp;"",'الحضور'!$D$6:$D$2005,1)/COUNTIFS('الحضور'!$B$6:$B$2005,A469&amp;"",'الحضور'!$D$6:$D$2005,1),""))</f>
        <v/>
      </c>
      <c r="N469" s="18">
        <f>IF(M469="","",'الإعدادات'!$B$4-M469)</f>
        <v/>
      </c>
      <c r="O469" s="6">
        <f>IF(OR(H469="ساري",H469="ينتهي قريبًا"),IF(M469="","لم يحضر",IF(N469&gt;='الإعدادات'!$B$6,"منقطع","نشط")),"")</f>
        <v/>
      </c>
      <c r="P469" s="21">
        <f>IF(OR(H469="منتهي",H469="ينتهي قريبًا"),G469,"")</f>
        <v/>
      </c>
      <c r="Q469" s="18">
        <f>IF(P469="","",COUNTIFS($P$6:$P$505,"&lt;"&amp;P469)+COUNTIFS($P$6:P469,P469))</f>
        <v/>
      </c>
    </row>
    <row r="470">
      <c r="A470" s="5" t="n"/>
      <c r="B470" s="5" t="n"/>
      <c r="C470" s="17" t="n"/>
      <c r="D470" s="13" t="n"/>
      <c r="E470" s="18">
        <f>IF(A470&amp;""="","",COUNTIFS('الاشتراكات'!$B$6:$B$1005,A470&amp;""))</f>
        <v/>
      </c>
      <c r="F470" s="19">
        <f>IF(A470&amp;""="","",IFERROR(SUMIFS('الاشتراكات'!$I$6:$I$1005,'الاشتراكات'!$B$6:$B$1005,A470&amp;"",'الاشتراكات'!$J$6:$J$1005,1)/COUNTIFS('الاشتراكات'!$B$6:$B$1005,A470&amp;"",'الاشتراكات'!$J$6:$J$1005,1),""))</f>
        <v/>
      </c>
      <c r="G470" s="18">
        <f>IF(F470="","",F470-'الإعدادات'!$B$4)</f>
        <v/>
      </c>
      <c r="H470" s="6">
        <f>IF(A470&amp;""="","",IF(F470="","بدون اشتراك",IF(G470&lt;0,"منتهي",IF(G470&lt;='الإعدادات'!$B$5,"ينتهي قريبًا","ساري"))))</f>
        <v/>
      </c>
      <c r="I470" s="20">
        <f>IF(A470&amp;""="","",SUMIFS('الاشتراكات'!$G$6:$G$1005,'الاشتراكات'!$B$6:$B$1005,A470&amp;""))</f>
        <v/>
      </c>
      <c r="J470" s="20">
        <f>IF(A470&amp;""="","",SUMIFS('الدفعات'!$C$6:$C$2005,'الدفعات'!$B$6:$B$2005,A470&amp;""))</f>
        <v/>
      </c>
      <c r="K470" s="20">
        <f>IF(A470&amp;""="","",ROUND(I470-J470,2))</f>
        <v/>
      </c>
      <c r="L470" s="18">
        <f>IF(A470&amp;""="","",COUNTIFS('الحضور'!$B$6:$B$2005,A470&amp;"",'الحضور'!$A$6:$A$2005,"&gt;="&amp;('الإعدادات'!$B$4-29),'الحضور'!$A$6:$A$2005,"&lt;="&amp;'الإعدادات'!$B$4))</f>
        <v/>
      </c>
      <c r="M470" s="19">
        <f>IF(A470&amp;""="","",IFERROR(SUMIFS('الحضور'!$A$6:$A$2005,'الحضور'!$B$6:$B$2005,A470&amp;"",'الحضور'!$D$6:$D$2005,1)/COUNTIFS('الحضور'!$B$6:$B$2005,A470&amp;"",'الحضور'!$D$6:$D$2005,1),""))</f>
        <v/>
      </c>
      <c r="N470" s="18">
        <f>IF(M470="","",'الإعدادات'!$B$4-M470)</f>
        <v/>
      </c>
      <c r="O470" s="6">
        <f>IF(OR(H470="ساري",H470="ينتهي قريبًا"),IF(M470="","لم يحضر",IF(N470&gt;='الإعدادات'!$B$6,"منقطع","نشط")),"")</f>
        <v/>
      </c>
      <c r="P470" s="21">
        <f>IF(OR(H470="منتهي",H470="ينتهي قريبًا"),G470,"")</f>
        <v/>
      </c>
      <c r="Q470" s="18">
        <f>IF(P470="","",COUNTIFS($P$6:$P$505,"&lt;"&amp;P470)+COUNTIFS($P$6:P470,P470))</f>
        <v/>
      </c>
    </row>
    <row r="471">
      <c r="A471" s="5" t="n"/>
      <c r="B471" s="5" t="n"/>
      <c r="C471" s="17" t="n"/>
      <c r="D471" s="13" t="n"/>
      <c r="E471" s="18">
        <f>IF(A471&amp;""="","",COUNTIFS('الاشتراكات'!$B$6:$B$1005,A471&amp;""))</f>
        <v/>
      </c>
      <c r="F471" s="19">
        <f>IF(A471&amp;""="","",IFERROR(SUMIFS('الاشتراكات'!$I$6:$I$1005,'الاشتراكات'!$B$6:$B$1005,A471&amp;"",'الاشتراكات'!$J$6:$J$1005,1)/COUNTIFS('الاشتراكات'!$B$6:$B$1005,A471&amp;"",'الاشتراكات'!$J$6:$J$1005,1),""))</f>
        <v/>
      </c>
      <c r="G471" s="18">
        <f>IF(F471="","",F471-'الإعدادات'!$B$4)</f>
        <v/>
      </c>
      <c r="H471" s="6">
        <f>IF(A471&amp;""="","",IF(F471="","بدون اشتراك",IF(G471&lt;0,"منتهي",IF(G471&lt;='الإعدادات'!$B$5,"ينتهي قريبًا","ساري"))))</f>
        <v/>
      </c>
      <c r="I471" s="20">
        <f>IF(A471&amp;""="","",SUMIFS('الاشتراكات'!$G$6:$G$1005,'الاشتراكات'!$B$6:$B$1005,A471&amp;""))</f>
        <v/>
      </c>
      <c r="J471" s="20">
        <f>IF(A471&amp;""="","",SUMIFS('الدفعات'!$C$6:$C$2005,'الدفعات'!$B$6:$B$2005,A471&amp;""))</f>
        <v/>
      </c>
      <c r="K471" s="20">
        <f>IF(A471&amp;""="","",ROUND(I471-J471,2))</f>
        <v/>
      </c>
      <c r="L471" s="18">
        <f>IF(A471&amp;""="","",COUNTIFS('الحضور'!$B$6:$B$2005,A471&amp;"",'الحضور'!$A$6:$A$2005,"&gt;="&amp;('الإعدادات'!$B$4-29),'الحضور'!$A$6:$A$2005,"&lt;="&amp;'الإعدادات'!$B$4))</f>
        <v/>
      </c>
      <c r="M471" s="19">
        <f>IF(A471&amp;""="","",IFERROR(SUMIFS('الحضور'!$A$6:$A$2005,'الحضور'!$B$6:$B$2005,A471&amp;"",'الحضور'!$D$6:$D$2005,1)/COUNTIFS('الحضور'!$B$6:$B$2005,A471&amp;"",'الحضور'!$D$6:$D$2005,1),""))</f>
        <v/>
      </c>
      <c r="N471" s="18">
        <f>IF(M471="","",'الإعدادات'!$B$4-M471)</f>
        <v/>
      </c>
      <c r="O471" s="6">
        <f>IF(OR(H471="ساري",H471="ينتهي قريبًا"),IF(M471="","لم يحضر",IF(N471&gt;='الإعدادات'!$B$6,"منقطع","نشط")),"")</f>
        <v/>
      </c>
      <c r="P471" s="21">
        <f>IF(OR(H471="منتهي",H471="ينتهي قريبًا"),G471,"")</f>
        <v/>
      </c>
      <c r="Q471" s="18">
        <f>IF(P471="","",COUNTIFS($P$6:$P$505,"&lt;"&amp;P471)+COUNTIFS($P$6:P471,P471))</f>
        <v/>
      </c>
    </row>
    <row r="472">
      <c r="A472" s="5" t="n"/>
      <c r="B472" s="5" t="n"/>
      <c r="C472" s="17" t="n"/>
      <c r="D472" s="13" t="n"/>
      <c r="E472" s="18">
        <f>IF(A472&amp;""="","",COUNTIFS('الاشتراكات'!$B$6:$B$1005,A472&amp;""))</f>
        <v/>
      </c>
      <c r="F472" s="19">
        <f>IF(A472&amp;""="","",IFERROR(SUMIFS('الاشتراكات'!$I$6:$I$1005,'الاشتراكات'!$B$6:$B$1005,A472&amp;"",'الاشتراكات'!$J$6:$J$1005,1)/COUNTIFS('الاشتراكات'!$B$6:$B$1005,A472&amp;"",'الاشتراكات'!$J$6:$J$1005,1),""))</f>
        <v/>
      </c>
      <c r="G472" s="18">
        <f>IF(F472="","",F472-'الإعدادات'!$B$4)</f>
        <v/>
      </c>
      <c r="H472" s="6">
        <f>IF(A472&amp;""="","",IF(F472="","بدون اشتراك",IF(G472&lt;0,"منتهي",IF(G472&lt;='الإعدادات'!$B$5,"ينتهي قريبًا","ساري"))))</f>
        <v/>
      </c>
      <c r="I472" s="20">
        <f>IF(A472&amp;""="","",SUMIFS('الاشتراكات'!$G$6:$G$1005,'الاشتراكات'!$B$6:$B$1005,A472&amp;""))</f>
        <v/>
      </c>
      <c r="J472" s="20">
        <f>IF(A472&amp;""="","",SUMIFS('الدفعات'!$C$6:$C$2005,'الدفعات'!$B$6:$B$2005,A472&amp;""))</f>
        <v/>
      </c>
      <c r="K472" s="20">
        <f>IF(A472&amp;""="","",ROUND(I472-J472,2))</f>
        <v/>
      </c>
      <c r="L472" s="18">
        <f>IF(A472&amp;""="","",COUNTIFS('الحضور'!$B$6:$B$2005,A472&amp;"",'الحضور'!$A$6:$A$2005,"&gt;="&amp;('الإعدادات'!$B$4-29),'الحضور'!$A$6:$A$2005,"&lt;="&amp;'الإعدادات'!$B$4))</f>
        <v/>
      </c>
      <c r="M472" s="19">
        <f>IF(A472&amp;""="","",IFERROR(SUMIFS('الحضور'!$A$6:$A$2005,'الحضور'!$B$6:$B$2005,A472&amp;"",'الحضور'!$D$6:$D$2005,1)/COUNTIFS('الحضور'!$B$6:$B$2005,A472&amp;"",'الحضور'!$D$6:$D$2005,1),""))</f>
        <v/>
      </c>
      <c r="N472" s="18">
        <f>IF(M472="","",'الإعدادات'!$B$4-M472)</f>
        <v/>
      </c>
      <c r="O472" s="6">
        <f>IF(OR(H472="ساري",H472="ينتهي قريبًا"),IF(M472="","لم يحضر",IF(N472&gt;='الإعدادات'!$B$6,"منقطع","نشط")),"")</f>
        <v/>
      </c>
      <c r="P472" s="21">
        <f>IF(OR(H472="منتهي",H472="ينتهي قريبًا"),G472,"")</f>
        <v/>
      </c>
      <c r="Q472" s="18">
        <f>IF(P472="","",COUNTIFS($P$6:$P$505,"&lt;"&amp;P472)+COUNTIFS($P$6:P472,P472))</f>
        <v/>
      </c>
    </row>
    <row r="473">
      <c r="A473" s="5" t="n"/>
      <c r="B473" s="5" t="n"/>
      <c r="C473" s="17" t="n"/>
      <c r="D473" s="13" t="n"/>
      <c r="E473" s="18">
        <f>IF(A473&amp;""="","",COUNTIFS('الاشتراكات'!$B$6:$B$1005,A473&amp;""))</f>
        <v/>
      </c>
      <c r="F473" s="19">
        <f>IF(A473&amp;""="","",IFERROR(SUMIFS('الاشتراكات'!$I$6:$I$1005,'الاشتراكات'!$B$6:$B$1005,A473&amp;"",'الاشتراكات'!$J$6:$J$1005,1)/COUNTIFS('الاشتراكات'!$B$6:$B$1005,A473&amp;"",'الاشتراكات'!$J$6:$J$1005,1),""))</f>
        <v/>
      </c>
      <c r="G473" s="18">
        <f>IF(F473="","",F473-'الإعدادات'!$B$4)</f>
        <v/>
      </c>
      <c r="H473" s="6">
        <f>IF(A473&amp;""="","",IF(F473="","بدون اشتراك",IF(G473&lt;0,"منتهي",IF(G473&lt;='الإعدادات'!$B$5,"ينتهي قريبًا","ساري"))))</f>
        <v/>
      </c>
      <c r="I473" s="20">
        <f>IF(A473&amp;""="","",SUMIFS('الاشتراكات'!$G$6:$G$1005,'الاشتراكات'!$B$6:$B$1005,A473&amp;""))</f>
        <v/>
      </c>
      <c r="J473" s="20">
        <f>IF(A473&amp;""="","",SUMIFS('الدفعات'!$C$6:$C$2005,'الدفعات'!$B$6:$B$2005,A473&amp;""))</f>
        <v/>
      </c>
      <c r="K473" s="20">
        <f>IF(A473&amp;""="","",ROUND(I473-J473,2))</f>
        <v/>
      </c>
      <c r="L473" s="18">
        <f>IF(A473&amp;""="","",COUNTIFS('الحضور'!$B$6:$B$2005,A473&amp;"",'الحضور'!$A$6:$A$2005,"&gt;="&amp;('الإعدادات'!$B$4-29),'الحضور'!$A$6:$A$2005,"&lt;="&amp;'الإعدادات'!$B$4))</f>
        <v/>
      </c>
      <c r="M473" s="19">
        <f>IF(A473&amp;""="","",IFERROR(SUMIFS('الحضور'!$A$6:$A$2005,'الحضور'!$B$6:$B$2005,A473&amp;"",'الحضور'!$D$6:$D$2005,1)/COUNTIFS('الحضور'!$B$6:$B$2005,A473&amp;"",'الحضور'!$D$6:$D$2005,1),""))</f>
        <v/>
      </c>
      <c r="N473" s="18">
        <f>IF(M473="","",'الإعدادات'!$B$4-M473)</f>
        <v/>
      </c>
      <c r="O473" s="6">
        <f>IF(OR(H473="ساري",H473="ينتهي قريبًا"),IF(M473="","لم يحضر",IF(N473&gt;='الإعدادات'!$B$6,"منقطع","نشط")),"")</f>
        <v/>
      </c>
      <c r="P473" s="21">
        <f>IF(OR(H473="منتهي",H473="ينتهي قريبًا"),G473,"")</f>
        <v/>
      </c>
      <c r="Q473" s="18">
        <f>IF(P473="","",COUNTIFS($P$6:$P$505,"&lt;"&amp;P473)+COUNTIFS($P$6:P473,P473))</f>
        <v/>
      </c>
    </row>
    <row r="474">
      <c r="A474" s="5" t="n"/>
      <c r="B474" s="5" t="n"/>
      <c r="C474" s="17" t="n"/>
      <c r="D474" s="13" t="n"/>
      <c r="E474" s="18">
        <f>IF(A474&amp;""="","",COUNTIFS('الاشتراكات'!$B$6:$B$1005,A474&amp;""))</f>
        <v/>
      </c>
      <c r="F474" s="19">
        <f>IF(A474&amp;""="","",IFERROR(SUMIFS('الاشتراكات'!$I$6:$I$1005,'الاشتراكات'!$B$6:$B$1005,A474&amp;"",'الاشتراكات'!$J$6:$J$1005,1)/COUNTIFS('الاشتراكات'!$B$6:$B$1005,A474&amp;"",'الاشتراكات'!$J$6:$J$1005,1),""))</f>
        <v/>
      </c>
      <c r="G474" s="18">
        <f>IF(F474="","",F474-'الإعدادات'!$B$4)</f>
        <v/>
      </c>
      <c r="H474" s="6">
        <f>IF(A474&amp;""="","",IF(F474="","بدون اشتراك",IF(G474&lt;0,"منتهي",IF(G474&lt;='الإعدادات'!$B$5,"ينتهي قريبًا","ساري"))))</f>
        <v/>
      </c>
      <c r="I474" s="20">
        <f>IF(A474&amp;""="","",SUMIFS('الاشتراكات'!$G$6:$G$1005,'الاشتراكات'!$B$6:$B$1005,A474&amp;""))</f>
        <v/>
      </c>
      <c r="J474" s="20">
        <f>IF(A474&amp;""="","",SUMIFS('الدفعات'!$C$6:$C$2005,'الدفعات'!$B$6:$B$2005,A474&amp;""))</f>
        <v/>
      </c>
      <c r="K474" s="20">
        <f>IF(A474&amp;""="","",ROUND(I474-J474,2))</f>
        <v/>
      </c>
      <c r="L474" s="18">
        <f>IF(A474&amp;""="","",COUNTIFS('الحضور'!$B$6:$B$2005,A474&amp;"",'الحضور'!$A$6:$A$2005,"&gt;="&amp;('الإعدادات'!$B$4-29),'الحضور'!$A$6:$A$2005,"&lt;="&amp;'الإعدادات'!$B$4))</f>
        <v/>
      </c>
      <c r="M474" s="19">
        <f>IF(A474&amp;""="","",IFERROR(SUMIFS('الحضور'!$A$6:$A$2005,'الحضور'!$B$6:$B$2005,A474&amp;"",'الحضور'!$D$6:$D$2005,1)/COUNTIFS('الحضور'!$B$6:$B$2005,A474&amp;"",'الحضور'!$D$6:$D$2005,1),""))</f>
        <v/>
      </c>
      <c r="N474" s="18">
        <f>IF(M474="","",'الإعدادات'!$B$4-M474)</f>
        <v/>
      </c>
      <c r="O474" s="6">
        <f>IF(OR(H474="ساري",H474="ينتهي قريبًا"),IF(M474="","لم يحضر",IF(N474&gt;='الإعدادات'!$B$6,"منقطع","نشط")),"")</f>
        <v/>
      </c>
      <c r="P474" s="21">
        <f>IF(OR(H474="منتهي",H474="ينتهي قريبًا"),G474,"")</f>
        <v/>
      </c>
      <c r="Q474" s="18">
        <f>IF(P474="","",COUNTIFS($P$6:$P$505,"&lt;"&amp;P474)+COUNTIFS($P$6:P474,P474))</f>
        <v/>
      </c>
    </row>
    <row r="475">
      <c r="A475" s="5" t="n"/>
      <c r="B475" s="5" t="n"/>
      <c r="C475" s="17" t="n"/>
      <c r="D475" s="13" t="n"/>
      <c r="E475" s="18">
        <f>IF(A475&amp;""="","",COUNTIFS('الاشتراكات'!$B$6:$B$1005,A475&amp;""))</f>
        <v/>
      </c>
      <c r="F475" s="19">
        <f>IF(A475&amp;""="","",IFERROR(SUMIFS('الاشتراكات'!$I$6:$I$1005,'الاشتراكات'!$B$6:$B$1005,A475&amp;"",'الاشتراكات'!$J$6:$J$1005,1)/COUNTIFS('الاشتراكات'!$B$6:$B$1005,A475&amp;"",'الاشتراكات'!$J$6:$J$1005,1),""))</f>
        <v/>
      </c>
      <c r="G475" s="18">
        <f>IF(F475="","",F475-'الإعدادات'!$B$4)</f>
        <v/>
      </c>
      <c r="H475" s="6">
        <f>IF(A475&amp;""="","",IF(F475="","بدون اشتراك",IF(G475&lt;0,"منتهي",IF(G475&lt;='الإعدادات'!$B$5,"ينتهي قريبًا","ساري"))))</f>
        <v/>
      </c>
      <c r="I475" s="20">
        <f>IF(A475&amp;""="","",SUMIFS('الاشتراكات'!$G$6:$G$1005,'الاشتراكات'!$B$6:$B$1005,A475&amp;""))</f>
        <v/>
      </c>
      <c r="J475" s="20">
        <f>IF(A475&amp;""="","",SUMIFS('الدفعات'!$C$6:$C$2005,'الدفعات'!$B$6:$B$2005,A475&amp;""))</f>
        <v/>
      </c>
      <c r="K475" s="20">
        <f>IF(A475&amp;""="","",ROUND(I475-J475,2))</f>
        <v/>
      </c>
      <c r="L475" s="18">
        <f>IF(A475&amp;""="","",COUNTIFS('الحضور'!$B$6:$B$2005,A475&amp;"",'الحضور'!$A$6:$A$2005,"&gt;="&amp;('الإعدادات'!$B$4-29),'الحضور'!$A$6:$A$2005,"&lt;="&amp;'الإعدادات'!$B$4))</f>
        <v/>
      </c>
      <c r="M475" s="19">
        <f>IF(A475&amp;""="","",IFERROR(SUMIFS('الحضور'!$A$6:$A$2005,'الحضور'!$B$6:$B$2005,A475&amp;"",'الحضور'!$D$6:$D$2005,1)/COUNTIFS('الحضور'!$B$6:$B$2005,A475&amp;"",'الحضور'!$D$6:$D$2005,1),""))</f>
        <v/>
      </c>
      <c r="N475" s="18">
        <f>IF(M475="","",'الإعدادات'!$B$4-M475)</f>
        <v/>
      </c>
      <c r="O475" s="6">
        <f>IF(OR(H475="ساري",H475="ينتهي قريبًا"),IF(M475="","لم يحضر",IF(N475&gt;='الإعدادات'!$B$6,"منقطع","نشط")),"")</f>
        <v/>
      </c>
      <c r="P475" s="21">
        <f>IF(OR(H475="منتهي",H475="ينتهي قريبًا"),G475,"")</f>
        <v/>
      </c>
      <c r="Q475" s="18">
        <f>IF(P475="","",COUNTIFS($P$6:$P$505,"&lt;"&amp;P475)+COUNTIFS($P$6:P475,P475))</f>
        <v/>
      </c>
    </row>
    <row r="476">
      <c r="A476" s="5" t="n"/>
      <c r="B476" s="5" t="n"/>
      <c r="C476" s="17" t="n"/>
      <c r="D476" s="13" t="n"/>
      <c r="E476" s="18">
        <f>IF(A476&amp;""="","",COUNTIFS('الاشتراكات'!$B$6:$B$1005,A476&amp;""))</f>
        <v/>
      </c>
      <c r="F476" s="19">
        <f>IF(A476&amp;""="","",IFERROR(SUMIFS('الاشتراكات'!$I$6:$I$1005,'الاشتراكات'!$B$6:$B$1005,A476&amp;"",'الاشتراكات'!$J$6:$J$1005,1)/COUNTIFS('الاشتراكات'!$B$6:$B$1005,A476&amp;"",'الاشتراكات'!$J$6:$J$1005,1),""))</f>
        <v/>
      </c>
      <c r="G476" s="18">
        <f>IF(F476="","",F476-'الإعدادات'!$B$4)</f>
        <v/>
      </c>
      <c r="H476" s="6">
        <f>IF(A476&amp;""="","",IF(F476="","بدون اشتراك",IF(G476&lt;0,"منتهي",IF(G476&lt;='الإعدادات'!$B$5,"ينتهي قريبًا","ساري"))))</f>
        <v/>
      </c>
      <c r="I476" s="20">
        <f>IF(A476&amp;""="","",SUMIFS('الاشتراكات'!$G$6:$G$1005,'الاشتراكات'!$B$6:$B$1005,A476&amp;""))</f>
        <v/>
      </c>
      <c r="J476" s="20">
        <f>IF(A476&amp;""="","",SUMIFS('الدفعات'!$C$6:$C$2005,'الدفعات'!$B$6:$B$2005,A476&amp;""))</f>
        <v/>
      </c>
      <c r="K476" s="20">
        <f>IF(A476&amp;""="","",ROUND(I476-J476,2))</f>
        <v/>
      </c>
      <c r="L476" s="18">
        <f>IF(A476&amp;""="","",COUNTIFS('الحضور'!$B$6:$B$2005,A476&amp;"",'الحضور'!$A$6:$A$2005,"&gt;="&amp;('الإعدادات'!$B$4-29),'الحضور'!$A$6:$A$2005,"&lt;="&amp;'الإعدادات'!$B$4))</f>
        <v/>
      </c>
      <c r="M476" s="19">
        <f>IF(A476&amp;""="","",IFERROR(SUMIFS('الحضور'!$A$6:$A$2005,'الحضور'!$B$6:$B$2005,A476&amp;"",'الحضور'!$D$6:$D$2005,1)/COUNTIFS('الحضور'!$B$6:$B$2005,A476&amp;"",'الحضور'!$D$6:$D$2005,1),""))</f>
        <v/>
      </c>
      <c r="N476" s="18">
        <f>IF(M476="","",'الإعدادات'!$B$4-M476)</f>
        <v/>
      </c>
      <c r="O476" s="6">
        <f>IF(OR(H476="ساري",H476="ينتهي قريبًا"),IF(M476="","لم يحضر",IF(N476&gt;='الإعدادات'!$B$6,"منقطع","نشط")),"")</f>
        <v/>
      </c>
      <c r="P476" s="21">
        <f>IF(OR(H476="منتهي",H476="ينتهي قريبًا"),G476,"")</f>
        <v/>
      </c>
      <c r="Q476" s="18">
        <f>IF(P476="","",COUNTIFS($P$6:$P$505,"&lt;"&amp;P476)+COUNTIFS($P$6:P476,P476))</f>
        <v/>
      </c>
    </row>
    <row r="477">
      <c r="A477" s="5" t="n"/>
      <c r="B477" s="5" t="n"/>
      <c r="C477" s="17" t="n"/>
      <c r="D477" s="13" t="n"/>
      <c r="E477" s="18">
        <f>IF(A477&amp;""="","",COUNTIFS('الاشتراكات'!$B$6:$B$1005,A477&amp;""))</f>
        <v/>
      </c>
      <c r="F477" s="19">
        <f>IF(A477&amp;""="","",IFERROR(SUMIFS('الاشتراكات'!$I$6:$I$1005,'الاشتراكات'!$B$6:$B$1005,A477&amp;"",'الاشتراكات'!$J$6:$J$1005,1)/COUNTIFS('الاشتراكات'!$B$6:$B$1005,A477&amp;"",'الاشتراكات'!$J$6:$J$1005,1),""))</f>
        <v/>
      </c>
      <c r="G477" s="18">
        <f>IF(F477="","",F477-'الإعدادات'!$B$4)</f>
        <v/>
      </c>
      <c r="H477" s="6">
        <f>IF(A477&amp;""="","",IF(F477="","بدون اشتراك",IF(G477&lt;0,"منتهي",IF(G477&lt;='الإعدادات'!$B$5,"ينتهي قريبًا","ساري"))))</f>
        <v/>
      </c>
      <c r="I477" s="20">
        <f>IF(A477&amp;""="","",SUMIFS('الاشتراكات'!$G$6:$G$1005,'الاشتراكات'!$B$6:$B$1005,A477&amp;""))</f>
        <v/>
      </c>
      <c r="J477" s="20">
        <f>IF(A477&amp;""="","",SUMIFS('الدفعات'!$C$6:$C$2005,'الدفعات'!$B$6:$B$2005,A477&amp;""))</f>
        <v/>
      </c>
      <c r="K477" s="20">
        <f>IF(A477&amp;""="","",ROUND(I477-J477,2))</f>
        <v/>
      </c>
      <c r="L477" s="18">
        <f>IF(A477&amp;""="","",COUNTIFS('الحضور'!$B$6:$B$2005,A477&amp;"",'الحضور'!$A$6:$A$2005,"&gt;="&amp;('الإعدادات'!$B$4-29),'الحضور'!$A$6:$A$2005,"&lt;="&amp;'الإعدادات'!$B$4))</f>
        <v/>
      </c>
      <c r="M477" s="19">
        <f>IF(A477&amp;""="","",IFERROR(SUMIFS('الحضور'!$A$6:$A$2005,'الحضور'!$B$6:$B$2005,A477&amp;"",'الحضور'!$D$6:$D$2005,1)/COUNTIFS('الحضور'!$B$6:$B$2005,A477&amp;"",'الحضور'!$D$6:$D$2005,1),""))</f>
        <v/>
      </c>
      <c r="N477" s="18">
        <f>IF(M477="","",'الإعدادات'!$B$4-M477)</f>
        <v/>
      </c>
      <c r="O477" s="6">
        <f>IF(OR(H477="ساري",H477="ينتهي قريبًا"),IF(M477="","لم يحضر",IF(N477&gt;='الإعدادات'!$B$6,"منقطع","نشط")),"")</f>
        <v/>
      </c>
      <c r="P477" s="21">
        <f>IF(OR(H477="منتهي",H477="ينتهي قريبًا"),G477,"")</f>
        <v/>
      </c>
      <c r="Q477" s="18">
        <f>IF(P477="","",COUNTIFS($P$6:$P$505,"&lt;"&amp;P477)+COUNTIFS($P$6:P477,P477))</f>
        <v/>
      </c>
    </row>
    <row r="478">
      <c r="A478" s="5" t="n"/>
      <c r="B478" s="5" t="n"/>
      <c r="C478" s="17" t="n"/>
      <c r="D478" s="13" t="n"/>
      <c r="E478" s="18">
        <f>IF(A478&amp;""="","",COUNTIFS('الاشتراكات'!$B$6:$B$1005,A478&amp;""))</f>
        <v/>
      </c>
      <c r="F478" s="19">
        <f>IF(A478&amp;""="","",IFERROR(SUMIFS('الاشتراكات'!$I$6:$I$1005,'الاشتراكات'!$B$6:$B$1005,A478&amp;"",'الاشتراكات'!$J$6:$J$1005,1)/COUNTIFS('الاشتراكات'!$B$6:$B$1005,A478&amp;"",'الاشتراكات'!$J$6:$J$1005,1),""))</f>
        <v/>
      </c>
      <c r="G478" s="18">
        <f>IF(F478="","",F478-'الإعدادات'!$B$4)</f>
        <v/>
      </c>
      <c r="H478" s="6">
        <f>IF(A478&amp;""="","",IF(F478="","بدون اشتراك",IF(G478&lt;0,"منتهي",IF(G478&lt;='الإعدادات'!$B$5,"ينتهي قريبًا","ساري"))))</f>
        <v/>
      </c>
      <c r="I478" s="20">
        <f>IF(A478&amp;""="","",SUMIFS('الاشتراكات'!$G$6:$G$1005,'الاشتراكات'!$B$6:$B$1005,A478&amp;""))</f>
        <v/>
      </c>
      <c r="J478" s="20">
        <f>IF(A478&amp;""="","",SUMIFS('الدفعات'!$C$6:$C$2005,'الدفعات'!$B$6:$B$2005,A478&amp;""))</f>
        <v/>
      </c>
      <c r="K478" s="20">
        <f>IF(A478&amp;""="","",ROUND(I478-J478,2))</f>
        <v/>
      </c>
      <c r="L478" s="18">
        <f>IF(A478&amp;""="","",COUNTIFS('الحضور'!$B$6:$B$2005,A478&amp;"",'الحضور'!$A$6:$A$2005,"&gt;="&amp;('الإعدادات'!$B$4-29),'الحضور'!$A$6:$A$2005,"&lt;="&amp;'الإعدادات'!$B$4))</f>
        <v/>
      </c>
      <c r="M478" s="19">
        <f>IF(A478&amp;""="","",IFERROR(SUMIFS('الحضور'!$A$6:$A$2005,'الحضور'!$B$6:$B$2005,A478&amp;"",'الحضور'!$D$6:$D$2005,1)/COUNTIFS('الحضور'!$B$6:$B$2005,A478&amp;"",'الحضور'!$D$6:$D$2005,1),""))</f>
        <v/>
      </c>
      <c r="N478" s="18">
        <f>IF(M478="","",'الإعدادات'!$B$4-M478)</f>
        <v/>
      </c>
      <c r="O478" s="6">
        <f>IF(OR(H478="ساري",H478="ينتهي قريبًا"),IF(M478="","لم يحضر",IF(N478&gt;='الإعدادات'!$B$6,"منقطع","نشط")),"")</f>
        <v/>
      </c>
      <c r="P478" s="21">
        <f>IF(OR(H478="منتهي",H478="ينتهي قريبًا"),G478,"")</f>
        <v/>
      </c>
      <c r="Q478" s="18">
        <f>IF(P478="","",COUNTIFS($P$6:$P$505,"&lt;"&amp;P478)+COUNTIFS($P$6:P478,P478))</f>
        <v/>
      </c>
    </row>
    <row r="479">
      <c r="A479" s="5" t="n"/>
      <c r="B479" s="5" t="n"/>
      <c r="C479" s="17" t="n"/>
      <c r="D479" s="13" t="n"/>
      <c r="E479" s="18">
        <f>IF(A479&amp;""="","",COUNTIFS('الاشتراكات'!$B$6:$B$1005,A479&amp;""))</f>
        <v/>
      </c>
      <c r="F479" s="19">
        <f>IF(A479&amp;""="","",IFERROR(SUMIFS('الاشتراكات'!$I$6:$I$1005,'الاشتراكات'!$B$6:$B$1005,A479&amp;"",'الاشتراكات'!$J$6:$J$1005,1)/COUNTIFS('الاشتراكات'!$B$6:$B$1005,A479&amp;"",'الاشتراكات'!$J$6:$J$1005,1),""))</f>
        <v/>
      </c>
      <c r="G479" s="18">
        <f>IF(F479="","",F479-'الإعدادات'!$B$4)</f>
        <v/>
      </c>
      <c r="H479" s="6">
        <f>IF(A479&amp;""="","",IF(F479="","بدون اشتراك",IF(G479&lt;0,"منتهي",IF(G479&lt;='الإعدادات'!$B$5,"ينتهي قريبًا","ساري"))))</f>
        <v/>
      </c>
      <c r="I479" s="20">
        <f>IF(A479&amp;""="","",SUMIFS('الاشتراكات'!$G$6:$G$1005,'الاشتراكات'!$B$6:$B$1005,A479&amp;""))</f>
        <v/>
      </c>
      <c r="J479" s="20">
        <f>IF(A479&amp;""="","",SUMIFS('الدفعات'!$C$6:$C$2005,'الدفعات'!$B$6:$B$2005,A479&amp;""))</f>
        <v/>
      </c>
      <c r="K479" s="20">
        <f>IF(A479&amp;""="","",ROUND(I479-J479,2))</f>
        <v/>
      </c>
      <c r="L479" s="18">
        <f>IF(A479&amp;""="","",COUNTIFS('الحضور'!$B$6:$B$2005,A479&amp;"",'الحضور'!$A$6:$A$2005,"&gt;="&amp;('الإعدادات'!$B$4-29),'الحضور'!$A$6:$A$2005,"&lt;="&amp;'الإعدادات'!$B$4))</f>
        <v/>
      </c>
      <c r="M479" s="19">
        <f>IF(A479&amp;""="","",IFERROR(SUMIFS('الحضور'!$A$6:$A$2005,'الحضور'!$B$6:$B$2005,A479&amp;"",'الحضور'!$D$6:$D$2005,1)/COUNTIFS('الحضور'!$B$6:$B$2005,A479&amp;"",'الحضور'!$D$6:$D$2005,1),""))</f>
        <v/>
      </c>
      <c r="N479" s="18">
        <f>IF(M479="","",'الإعدادات'!$B$4-M479)</f>
        <v/>
      </c>
      <c r="O479" s="6">
        <f>IF(OR(H479="ساري",H479="ينتهي قريبًا"),IF(M479="","لم يحضر",IF(N479&gt;='الإعدادات'!$B$6,"منقطع","نشط")),"")</f>
        <v/>
      </c>
      <c r="P479" s="21">
        <f>IF(OR(H479="منتهي",H479="ينتهي قريبًا"),G479,"")</f>
        <v/>
      </c>
      <c r="Q479" s="18">
        <f>IF(P479="","",COUNTIFS($P$6:$P$505,"&lt;"&amp;P479)+COUNTIFS($P$6:P479,P479))</f>
        <v/>
      </c>
    </row>
    <row r="480">
      <c r="A480" s="5" t="n"/>
      <c r="B480" s="5" t="n"/>
      <c r="C480" s="17" t="n"/>
      <c r="D480" s="13" t="n"/>
      <c r="E480" s="18">
        <f>IF(A480&amp;""="","",COUNTIFS('الاشتراكات'!$B$6:$B$1005,A480&amp;""))</f>
        <v/>
      </c>
      <c r="F480" s="19">
        <f>IF(A480&amp;""="","",IFERROR(SUMIFS('الاشتراكات'!$I$6:$I$1005,'الاشتراكات'!$B$6:$B$1005,A480&amp;"",'الاشتراكات'!$J$6:$J$1005,1)/COUNTIFS('الاشتراكات'!$B$6:$B$1005,A480&amp;"",'الاشتراكات'!$J$6:$J$1005,1),""))</f>
        <v/>
      </c>
      <c r="G480" s="18">
        <f>IF(F480="","",F480-'الإعدادات'!$B$4)</f>
        <v/>
      </c>
      <c r="H480" s="6">
        <f>IF(A480&amp;""="","",IF(F480="","بدون اشتراك",IF(G480&lt;0,"منتهي",IF(G480&lt;='الإعدادات'!$B$5,"ينتهي قريبًا","ساري"))))</f>
        <v/>
      </c>
      <c r="I480" s="20">
        <f>IF(A480&amp;""="","",SUMIFS('الاشتراكات'!$G$6:$G$1005,'الاشتراكات'!$B$6:$B$1005,A480&amp;""))</f>
        <v/>
      </c>
      <c r="J480" s="20">
        <f>IF(A480&amp;""="","",SUMIFS('الدفعات'!$C$6:$C$2005,'الدفعات'!$B$6:$B$2005,A480&amp;""))</f>
        <v/>
      </c>
      <c r="K480" s="20">
        <f>IF(A480&amp;""="","",ROUND(I480-J480,2))</f>
        <v/>
      </c>
      <c r="L480" s="18">
        <f>IF(A480&amp;""="","",COUNTIFS('الحضور'!$B$6:$B$2005,A480&amp;"",'الحضور'!$A$6:$A$2005,"&gt;="&amp;('الإعدادات'!$B$4-29),'الحضور'!$A$6:$A$2005,"&lt;="&amp;'الإعدادات'!$B$4))</f>
        <v/>
      </c>
      <c r="M480" s="19">
        <f>IF(A480&amp;""="","",IFERROR(SUMIFS('الحضور'!$A$6:$A$2005,'الحضور'!$B$6:$B$2005,A480&amp;"",'الحضور'!$D$6:$D$2005,1)/COUNTIFS('الحضور'!$B$6:$B$2005,A480&amp;"",'الحضور'!$D$6:$D$2005,1),""))</f>
        <v/>
      </c>
      <c r="N480" s="18">
        <f>IF(M480="","",'الإعدادات'!$B$4-M480)</f>
        <v/>
      </c>
      <c r="O480" s="6">
        <f>IF(OR(H480="ساري",H480="ينتهي قريبًا"),IF(M480="","لم يحضر",IF(N480&gt;='الإعدادات'!$B$6,"منقطع","نشط")),"")</f>
        <v/>
      </c>
      <c r="P480" s="21">
        <f>IF(OR(H480="منتهي",H480="ينتهي قريبًا"),G480,"")</f>
        <v/>
      </c>
      <c r="Q480" s="18">
        <f>IF(P480="","",COUNTIFS($P$6:$P$505,"&lt;"&amp;P480)+COUNTIFS($P$6:P480,P480))</f>
        <v/>
      </c>
    </row>
    <row r="481">
      <c r="A481" s="5" t="n"/>
      <c r="B481" s="5" t="n"/>
      <c r="C481" s="17" t="n"/>
      <c r="D481" s="13" t="n"/>
      <c r="E481" s="18">
        <f>IF(A481&amp;""="","",COUNTIFS('الاشتراكات'!$B$6:$B$1005,A481&amp;""))</f>
        <v/>
      </c>
      <c r="F481" s="19">
        <f>IF(A481&amp;""="","",IFERROR(SUMIFS('الاشتراكات'!$I$6:$I$1005,'الاشتراكات'!$B$6:$B$1005,A481&amp;"",'الاشتراكات'!$J$6:$J$1005,1)/COUNTIFS('الاشتراكات'!$B$6:$B$1005,A481&amp;"",'الاشتراكات'!$J$6:$J$1005,1),""))</f>
        <v/>
      </c>
      <c r="G481" s="18">
        <f>IF(F481="","",F481-'الإعدادات'!$B$4)</f>
        <v/>
      </c>
      <c r="H481" s="6">
        <f>IF(A481&amp;""="","",IF(F481="","بدون اشتراك",IF(G481&lt;0,"منتهي",IF(G481&lt;='الإعدادات'!$B$5,"ينتهي قريبًا","ساري"))))</f>
        <v/>
      </c>
      <c r="I481" s="20">
        <f>IF(A481&amp;""="","",SUMIFS('الاشتراكات'!$G$6:$G$1005,'الاشتراكات'!$B$6:$B$1005,A481&amp;""))</f>
        <v/>
      </c>
      <c r="J481" s="20">
        <f>IF(A481&amp;""="","",SUMIFS('الدفعات'!$C$6:$C$2005,'الدفعات'!$B$6:$B$2005,A481&amp;""))</f>
        <v/>
      </c>
      <c r="K481" s="20">
        <f>IF(A481&amp;""="","",ROUND(I481-J481,2))</f>
        <v/>
      </c>
      <c r="L481" s="18">
        <f>IF(A481&amp;""="","",COUNTIFS('الحضور'!$B$6:$B$2005,A481&amp;"",'الحضور'!$A$6:$A$2005,"&gt;="&amp;('الإعدادات'!$B$4-29),'الحضور'!$A$6:$A$2005,"&lt;="&amp;'الإعدادات'!$B$4))</f>
        <v/>
      </c>
      <c r="M481" s="19">
        <f>IF(A481&amp;""="","",IFERROR(SUMIFS('الحضور'!$A$6:$A$2005,'الحضور'!$B$6:$B$2005,A481&amp;"",'الحضور'!$D$6:$D$2005,1)/COUNTIFS('الحضور'!$B$6:$B$2005,A481&amp;"",'الحضور'!$D$6:$D$2005,1),""))</f>
        <v/>
      </c>
      <c r="N481" s="18">
        <f>IF(M481="","",'الإعدادات'!$B$4-M481)</f>
        <v/>
      </c>
      <c r="O481" s="6">
        <f>IF(OR(H481="ساري",H481="ينتهي قريبًا"),IF(M481="","لم يحضر",IF(N481&gt;='الإعدادات'!$B$6,"منقطع","نشط")),"")</f>
        <v/>
      </c>
      <c r="P481" s="21">
        <f>IF(OR(H481="منتهي",H481="ينتهي قريبًا"),G481,"")</f>
        <v/>
      </c>
      <c r="Q481" s="18">
        <f>IF(P481="","",COUNTIFS($P$6:$P$505,"&lt;"&amp;P481)+COUNTIFS($P$6:P481,P481))</f>
        <v/>
      </c>
    </row>
    <row r="482">
      <c r="A482" s="5" t="n"/>
      <c r="B482" s="5" t="n"/>
      <c r="C482" s="17" t="n"/>
      <c r="D482" s="13" t="n"/>
      <c r="E482" s="18">
        <f>IF(A482&amp;""="","",COUNTIFS('الاشتراكات'!$B$6:$B$1005,A482&amp;""))</f>
        <v/>
      </c>
      <c r="F482" s="19">
        <f>IF(A482&amp;""="","",IFERROR(SUMIFS('الاشتراكات'!$I$6:$I$1005,'الاشتراكات'!$B$6:$B$1005,A482&amp;"",'الاشتراكات'!$J$6:$J$1005,1)/COUNTIFS('الاشتراكات'!$B$6:$B$1005,A482&amp;"",'الاشتراكات'!$J$6:$J$1005,1),""))</f>
        <v/>
      </c>
      <c r="G482" s="18">
        <f>IF(F482="","",F482-'الإعدادات'!$B$4)</f>
        <v/>
      </c>
      <c r="H482" s="6">
        <f>IF(A482&amp;""="","",IF(F482="","بدون اشتراك",IF(G482&lt;0,"منتهي",IF(G482&lt;='الإعدادات'!$B$5,"ينتهي قريبًا","ساري"))))</f>
        <v/>
      </c>
      <c r="I482" s="20">
        <f>IF(A482&amp;""="","",SUMIFS('الاشتراكات'!$G$6:$G$1005,'الاشتراكات'!$B$6:$B$1005,A482&amp;""))</f>
        <v/>
      </c>
      <c r="J482" s="20">
        <f>IF(A482&amp;""="","",SUMIFS('الدفعات'!$C$6:$C$2005,'الدفعات'!$B$6:$B$2005,A482&amp;""))</f>
        <v/>
      </c>
      <c r="K482" s="20">
        <f>IF(A482&amp;""="","",ROUND(I482-J482,2))</f>
        <v/>
      </c>
      <c r="L482" s="18">
        <f>IF(A482&amp;""="","",COUNTIFS('الحضور'!$B$6:$B$2005,A482&amp;"",'الحضور'!$A$6:$A$2005,"&gt;="&amp;('الإعدادات'!$B$4-29),'الحضور'!$A$6:$A$2005,"&lt;="&amp;'الإعدادات'!$B$4))</f>
        <v/>
      </c>
      <c r="M482" s="19">
        <f>IF(A482&amp;""="","",IFERROR(SUMIFS('الحضور'!$A$6:$A$2005,'الحضور'!$B$6:$B$2005,A482&amp;"",'الحضور'!$D$6:$D$2005,1)/COUNTIFS('الحضور'!$B$6:$B$2005,A482&amp;"",'الحضور'!$D$6:$D$2005,1),""))</f>
        <v/>
      </c>
      <c r="N482" s="18">
        <f>IF(M482="","",'الإعدادات'!$B$4-M482)</f>
        <v/>
      </c>
      <c r="O482" s="6">
        <f>IF(OR(H482="ساري",H482="ينتهي قريبًا"),IF(M482="","لم يحضر",IF(N482&gt;='الإعدادات'!$B$6,"منقطع","نشط")),"")</f>
        <v/>
      </c>
      <c r="P482" s="21">
        <f>IF(OR(H482="منتهي",H482="ينتهي قريبًا"),G482,"")</f>
        <v/>
      </c>
      <c r="Q482" s="18">
        <f>IF(P482="","",COUNTIFS($P$6:$P$505,"&lt;"&amp;P482)+COUNTIFS($P$6:P482,P482))</f>
        <v/>
      </c>
    </row>
    <row r="483">
      <c r="A483" s="5" t="n"/>
      <c r="B483" s="5" t="n"/>
      <c r="C483" s="17" t="n"/>
      <c r="D483" s="13" t="n"/>
      <c r="E483" s="18">
        <f>IF(A483&amp;""="","",COUNTIFS('الاشتراكات'!$B$6:$B$1005,A483&amp;""))</f>
        <v/>
      </c>
      <c r="F483" s="19">
        <f>IF(A483&amp;""="","",IFERROR(SUMIFS('الاشتراكات'!$I$6:$I$1005,'الاشتراكات'!$B$6:$B$1005,A483&amp;"",'الاشتراكات'!$J$6:$J$1005,1)/COUNTIFS('الاشتراكات'!$B$6:$B$1005,A483&amp;"",'الاشتراكات'!$J$6:$J$1005,1),""))</f>
        <v/>
      </c>
      <c r="G483" s="18">
        <f>IF(F483="","",F483-'الإعدادات'!$B$4)</f>
        <v/>
      </c>
      <c r="H483" s="6">
        <f>IF(A483&amp;""="","",IF(F483="","بدون اشتراك",IF(G483&lt;0,"منتهي",IF(G483&lt;='الإعدادات'!$B$5,"ينتهي قريبًا","ساري"))))</f>
        <v/>
      </c>
      <c r="I483" s="20">
        <f>IF(A483&amp;""="","",SUMIFS('الاشتراكات'!$G$6:$G$1005,'الاشتراكات'!$B$6:$B$1005,A483&amp;""))</f>
        <v/>
      </c>
      <c r="J483" s="20">
        <f>IF(A483&amp;""="","",SUMIFS('الدفعات'!$C$6:$C$2005,'الدفعات'!$B$6:$B$2005,A483&amp;""))</f>
        <v/>
      </c>
      <c r="K483" s="20">
        <f>IF(A483&amp;""="","",ROUND(I483-J483,2))</f>
        <v/>
      </c>
      <c r="L483" s="18">
        <f>IF(A483&amp;""="","",COUNTIFS('الحضور'!$B$6:$B$2005,A483&amp;"",'الحضور'!$A$6:$A$2005,"&gt;="&amp;('الإعدادات'!$B$4-29),'الحضور'!$A$6:$A$2005,"&lt;="&amp;'الإعدادات'!$B$4))</f>
        <v/>
      </c>
      <c r="M483" s="19">
        <f>IF(A483&amp;""="","",IFERROR(SUMIFS('الحضور'!$A$6:$A$2005,'الحضور'!$B$6:$B$2005,A483&amp;"",'الحضور'!$D$6:$D$2005,1)/COUNTIFS('الحضور'!$B$6:$B$2005,A483&amp;"",'الحضور'!$D$6:$D$2005,1),""))</f>
        <v/>
      </c>
      <c r="N483" s="18">
        <f>IF(M483="","",'الإعدادات'!$B$4-M483)</f>
        <v/>
      </c>
      <c r="O483" s="6">
        <f>IF(OR(H483="ساري",H483="ينتهي قريبًا"),IF(M483="","لم يحضر",IF(N483&gt;='الإعدادات'!$B$6,"منقطع","نشط")),"")</f>
        <v/>
      </c>
      <c r="P483" s="21">
        <f>IF(OR(H483="منتهي",H483="ينتهي قريبًا"),G483,"")</f>
        <v/>
      </c>
      <c r="Q483" s="18">
        <f>IF(P483="","",COUNTIFS($P$6:$P$505,"&lt;"&amp;P483)+COUNTIFS($P$6:P483,P483))</f>
        <v/>
      </c>
    </row>
    <row r="484">
      <c r="A484" s="5" t="n"/>
      <c r="B484" s="5" t="n"/>
      <c r="C484" s="17" t="n"/>
      <c r="D484" s="13" t="n"/>
      <c r="E484" s="18">
        <f>IF(A484&amp;""="","",COUNTIFS('الاشتراكات'!$B$6:$B$1005,A484&amp;""))</f>
        <v/>
      </c>
      <c r="F484" s="19">
        <f>IF(A484&amp;""="","",IFERROR(SUMIFS('الاشتراكات'!$I$6:$I$1005,'الاشتراكات'!$B$6:$B$1005,A484&amp;"",'الاشتراكات'!$J$6:$J$1005,1)/COUNTIFS('الاشتراكات'!$B$6:$B$1005,A484&amp;"",'الاشتراكات'!$J$6:$J$1005,1),""))</f>
        <v/>
      </c>
      <c r="G484" s="18">
        <f>IF(F484="","",F484-'الإعدادات'!$B$4)</f>
        <v/>
      </c>
      <c r="H484" s="6">
        <f>IF(A484&amp;""="","",IF(F484="","بدون اشتراك",IF(G484&lt;0,"منتهي",IF(G484&lt;='الإعدادات'!$B$5,"ينتهي قريبًا","ساري"))))</f>
        <v/>
      </c>
      <c r="I484" s="20">
        <f>IF(A484&amp;""="","",SUMIFS('الاشتراكات'!$G$6:$G$1005,'الاشتراكات'!$B$6:$B$1005,A484&amp;""))</f>
        <v/>
      </c>
      <c r="J484" s="20">
        <f>IF(A484&amp;""="","",SUMIFS('الدفعات'!$C$6:$C$2005,'الدفعات'!$B$6:$B$2005,A484&amp;""))</f>
        <v/>
      </c>
      <c r="K484" s="20">
        <f>IF(A484&amp;""="","",ROUND(I484-J484,2))</f>
        <v/>
      </c>
      <c r="L484" s="18">
        <f>IF(A484&amp;""="","",COUNTIFS('الحضور'!$B$6:$B$2005,A484&amp;"",'الحضور'!$A$6:$A$2005,"&gt;="&amp;('الإعدادات'!$B$4-29),'الحضور'!$A$6:$A$2005,"&lt;="&amp;'الإعدادات'!$B$4))</f>
        <v/>
      </c>
      <c r="M484" s="19">
        <f>IF(A484&amp;""="","",IFERROR(SUMIFS('الحضور'!$A$6:$A$2005,'الحضور'!$B$6:$B$2005,A484&amp;"",'الحضور'!$D$6:$D$2005,1)/COUNTIFS('الحضور'!$B$6:$B$2005,A484&amp;"",'الحضور'!$D$6:$D$2005,1),""))</f>
        <v/>
      </c>
      <c r="N484" s="18">
        <f>IF(M484="","",'الإعدادات'!$B$4-M484)</f>
        <v/>
      </c>
      <c r="O484" s="6">
        <f>IF(OR(H484="ساري",H484="ينتهي قريبًا"),IF(M484="","لم يحضر",IF(N484&gt;='الإعدادات'!$B$6,"منقطع","نشط")),"")</f>
        <v/>
      </c>
      <c r="P484" s="21">
        <f>IF(OR(H484="منتهي",H484="ينتهي قريبًا"),G484,"")</f>
        <v/>
      </c>
      <c r="Q484" s="18">
        <f>IF(P484="","",COUNTIFS($P$6:$P$505,"&lt;"&amp;P484)+COUNTIFS($P$6:P484,P484))</f>
        <v/>
      </c>
    </row>
    <row r="485">
      <c r="A485" s="5" t="n"/>
      <c r="B485" s="5" t="n"/>
      <c r="C485" s="17" t="n"/>
      <c r="D485" s="13" t="n"/>
      <c r="E485" s="18">
        <f>IF(A485&amp;""="","",COUNTIFS('الاشتراكات'!$B$6:$B$1005,A485&amp;""))</f>
        <v/>
      </c>
      <c r="F485" s="19">
        <f>IF(A485&amp;""="","",IFERROR(SUMIFS('الاشتراكات'!$I$6:$I$1005,'الاشتراكات'!$B$6:$B$1005,A485&amp;"",'الاشتراكات'!$J$6:$J$1005,1)/COUNTIFS('الاشتراكات'!$B$6:$B$1005,A485&amp;"",'الاشتراكات'!$J$6:$J$1005,1),""))</f>
        <v/>
      </c>
      <c r="G485" s="18">
        <f>IF(F485="","",F485-'الإعدادات'!$B$4)</f>
        <v/>
      </c>
      <c r="H485" s="6">
        <f>IF(A485&amp;""="","",IF(F485="","بدون اشتراك",IF(G485&lt;0,"منتهي",IF(G485&lt;='الإعدادات'!$B$5,"ينتهي قريبًا","ساري"))))</f>
        <v/>
      </c>
      <c r="I485" s="20">
        <f>IF(A485&amp;""="","",SUMIFS('الاشتراكات'!$G$6:$G$1005,'الاشتراكات'!$B$6:$B$1005,A485&amp;""))</f>
        <v/>
      </c>
      <c r="J485" s="20">
        <f>IF(A485&amp;""="","",SUMIFS('الدفعات'!$C$6:$C$2005,'الدفعات'!$B$6:$B$2005,A485&amp;""))</f>
        <v/>
      </c>
      <c r="K485" s="20">
        <f>IF(A485&amp;""="","",ROUND(I485-J485,2))</f>
        <v/>
      </c>
      <c r="L485" s="18">
        <f>IF(A485&amp;""="","",COUNTIFS('الحضور'!$B$6:$B$2005,A485&amp;"",'الحضور'!$A$6:$A$2005,"&gt;="&amp;('الإعدادات'!$B$4-29),'الحضور'!$A$6:$A$2005,"&lt;="&amp;'الإعدادات'!$B$4))</f>
        <v/>
      </c>
      <c r="M485" s="19">
        <f>IF(A485&amp;""="","",IFERROR(SUMIFS('الحضور'!$A$6:$A$2005,'الحضور'!$B$6:$B$2005,A485&amp;"",'الحضور'!$D$6:$D$2005,1)/COUNTIFS('الحضور'!$B$6:$B$2005,A485&amp;"",'الحضور'!$D$6:$D$2005,1),""))</f>
        <v/>
      </c>
      <c r="N485" s="18">
        <f>IF(M485="","",'الإعدادات'!$B$4-M485)</f>
        <v/>
      </c>
      <c r="O485" s="6">
        <f>IF(OR(H485="ساري",H485="ينتهي قريبًا"),IF(M485="","لم يحضر",IF(N485&gt;='الإعدادات'!$B$6,"منقطع","نشط")),"")</f>
        <v/>
      </c>
      <c r="P485" s="21">
        <f>IF(OR(H485="منتهي",H485="ينتهي قريبًا"),G485,"")</f>
        <v/>
      </c>
      <c r="Q485" s="18">
        <f>IF(P485="","",COUNTIFS($P$6:$P$505,"&lt;"&amp;P485)+COUNTIFS($P$6:P485,P485))</f>
        <v/>
      </c>
    </row>
    <row r="486">
      <c r="A486" s="5" t="n"/>
      <c r="B486" s="5" t="n"/>
      <c r="C486" s="17" t="n"/>
      <c r="D486" s="13" t="n"/>
      <c r="E486" s="18">
        <f>IF(A486&amp;""="","",COUNTIFS('الاشتراكات'!$B$6:$B$1005,A486&amp;""))</f>
        <v/>
      </c>
      <c r="F486" s="19">
        <f>IF(A486&amp;""="","",IFERROR(SUMIFS('الاشتراكات'!$I$6:$I$1005,'الاشتراكات'!$B$6:$B$1005,A486&amp;"",'الاشتراكات'!$J$6:$J$1005,1)/COUNTIFS('الاشتراكات'!$B$6:$B$1005,A486&amp;"",'الاشتراكات'!$J$6:$J$1005,1),""))</f>
        <v/>
      </c>
      <c r="G486" s="18">
        <f>IF(F486="","",F486-'الإعدادات'!$B$4)</f>
        <v/>
      </c>
      <c r="H486" s="6">
        <f>IF(A486&amp;""="","",IF(F486="","بدون اشتراك",IF(G486&lt;0,"منتهي",IF(G486&lt;='الإعدادات'!$B$5,"ينتهي قريبًا","ساري"))))</f>
        <v/>
      </c>
      <c r="I486" s="20">
        <f>IF(A486&amp;""="","",SUMIFS('الاشتراكات'!$G$6:$G$1005,'الاشتراكات'!$B$6:$B$1005,A486&amp;""))</f>
        <v/>
      </c>
      <c r="J486" s="20">
        <f>IF(A486&amp;""="","",SUMIFS('الدفعات'!$C$6:$C$2005,'الدفعات'!$B$6:$B$2005,A486&amp;""))</f>
        <v/>
      </c>
      <c r="K486" s="20">
        <f>IF(A486&amp;""="","",ROUND(I486-J486,2))</f>
        <v/>
      </c>
      <c r="L486" s="18">
        <f>IF(A486&amp;""="","",COUNTIFS('الحضور'!$B$6:$B$2005,A486&amp;"",'الحضور'!$A$6:$A$2005,"&gt;="&amp;('الإعدادات'!$B$4-29),'الحضور'!$A$6:$A$2005,"&lt;="&amp;'الإعدادات'!$B$4))</f>
        <v/>
      </c>
      <c r="M486" s="19">
        <f>IF(A486&amp;""="","",IFERROR(SUMIFS('الحضور'!$A$6:$A$2005,'الحضور'!$B$6:$B$2005,A486&amp;"",'الحضور'!$D$6:$D$2005,1)/COUNTIFS('الحضور'!$B$6:$B$2005,A486&amp;"",'الحضور'!$D$6:$D$2005,1),""))</f>
        <v/>
      </c>
      <c r="N486" s="18">
        <f>IF(M486="","",'الإعدادات'!$B$4-M486)</f>
        <v/>
      </c>
      <c r="O486" s="6">
        <f>IF(OR(H486="ساري",H486="ينتهي قريبًا"),IF(M486="","لم يحضر",IF(N486&gt;='الإعدادات'!$B$6,"منقطع","نشط")),"")</f>
        <v/>
      </c>
      <c r="P486" s="21">
        <f>IF(OR(H486="منتهي",H486="ينتهي قريبًا"),G486,"")</f>
        <v/>
      </c>
      <c r="Q486" s="18">
        <f>IF(P486="","",COUNTIFS($P$6:$P$505,"&lt;"&amp;P486)+COUNTIFS($P$6:P486,P486))</f>
        <v/>
      </c>
    </row>
    <row r="487">
      <c r="A487" s="5" t="n"/>
      <c r="B487" s="5" t="n"/>
      <c r="C487" s="17" t="n"/>
      <c r="D487" s="13" t="n"/>
      <c r="E487" s="18">
        <f>IF(A487&amp;""="","",COUNTIFS('الاشتراكات'!$B$6:$B$1005,A487&amp;""))</f>
        <v/>
      </c>
      <c r="F487" s="19">
        <f>IF(A487&amp;""="","",IFERROR(SUMIFS('الاشتراكات'!$I$6:$I$1005,'الاشتراكات'!$B$6:$B$1005,A487&amp;"",'الاشتراكات'!$J$6:$J$1005,1)/COUNTIFS('الاشتراكات'!$B$6:$B$1005,A487&amp;"",'الاشتراكات'!$J$6:$J$1005,1),""))</f>
        <v/>
      </c>
      <c r="G487" s="18">
        <f>IF(F487="","",F487-'الإعدادات'!$B$4)</f>
        <v/>
      </c>
      <c r="H487" s="6">
        <f>IF(A487&amp;""="","",IF(F487="","بدون اشتراك",IF(G487&lt;0,"منتهي",IF(G487&lt;='الإعدادات'!$B$5,"ينتهي قريبًا","ساري"))))</f>
        <v/>
      </c>
      <c r="I487" s="20">
        <f>IF(A487&amp;""="","",SUMIFS('الاشتراكات'!$G$6:$G$1005,'الاشتراكات'!$B$6:$B$1005,A487&amp;""))</f>
        <v/>
      </c>
      <c r="J487" s="20">
        <f>IF(A487&amp;""="","",SUMIFS('الدفعات'!$C$6:$C$2005,'الدفعات'!$B$6:$B$2005,A487&amp;""))</f>
        <v/>
      </c>
      <c r="K487" s="20">
        <f>IF(A487&amp;""="","",ROUND(I487-J487,2))</f>
        <v/>
      </c>
      <c r="L487" s="18">
        <f>IF(A487&amp;""="","",COUNTIFS('الحضور'!$B$6:$B$2005,A487&amp;"",'الحضور'!$A$6:$A$2005,"&gt;="&amp;('الإعدادات'!$B$4-29),'الحضور'!$A$6:$A$2005,"&lt;="&amp;'الإعدادات'!$B$4))</f>
        <v/>
      </c>
      <c r="M487" s="19">
        <f>IF(A487&amp;""="","",IFERROR(SUMIFS('الحضور'!$A$6:$A$2005,'الحضور'!$B$6:$B$2005,A487&amp;"",'الحضور'!$D$6:$D$2005,1)/COUNTIFS('الحضور'!$B$6:$B$2005,A487&amp;"",'الحضور'!$D$6:$D$2005,1),""))</f>
        <v/>
      </c>
      <c r="N487" s="18">
        <f>IF(M487="","",'الإعدادات'!$B$4-M487)</f>
        <v/>
      </c>
      <c r="O487" s="6">
        <f>IF(OR(H487="ساري",H487="ينتهي قريبًا"),IF(M487="","لم يحضر",IF(N487&gt;='الإعدادات'!$B$6,"منقطع","نشط")),"")</f>
        <v/>
      </c>
      <c r="P487" s="21">
        <f>IF(OR(H487="منتهي",H487="ينتهي قريبًا"),G487,"")</f>
        <v/>
      </c>
      <c r="Q487" s="18">
        <f>IF(P487="","",COUNTIFS($P$6:$P$505,"&lt;"&amp;P487)+COUNTIFS($P$6:P487,P487))</f>
        <v/>
      </c>
    </row>
    <row r="488">
      <c r="A488" s="5" t="n"/>
      <c r="B488" s="5" t="n"/>
      <c r="C488" s="17" t="n"/>
      <c r="D488" s="13" t="n"/>
      <c r="E488" s="18">
        <f>IF(A488&amp;""="","",COUNTIFS('الاشتراكات'!$B$6:$B$1005,A488&amp;""))</f>
        <v/>
      </c>
      <c r="F488" s="19">
        <f>IF(A488&amp;""="","",IFERROR(SUMIFS('الاشتراكات'!$I$6:$I$1005,'الاشتراكات'!$B$6:$B$1005,A488&amp;"",'الاشتراكات'!$J$6:$J$1005,1)/COUNTIFS('الاشتراكات'!$B$6:$B$1005,A488&amp;"",'الاشتراكات'!$J$6:$J$1005,1),""))</f>
        <v/>
      </c>
      <c r="G488" s="18">
        <f>IF(F488="","",F488-'الإعدادات'!$B$4)</f>
        <v/>
      </c>
      <c r="H488" s="6">
        <f>IF(A488&amp;""="","",IF(F488="","بدون اشتراك",IF(G488&lt;0,"منتهي",IF(G488&lt;='الإعدادات'!$B$5,"ينتهي قريبًا","ساري"))))</f>
        <v/>
      </c>
      <c r="I488" s="20">
        <f>IF(A488&amp;""="","",SUMIFS('الاشتراكات'!$G$6:$G$1005,'الاشتراكات'!$B$6:$B$1005,A488&amp;""))</f>
        <v/>
      </c>
      <c r="J488" s="20">
        <f>IF(A488&amp;""="","",SUMIFS('الدفعات'!$C$6:$C$2005,'الدفعات'!$B$6:$B$2005,A488&amp;""))</f>
        <v/>
      </c>
      <c r="K488" s="20">
        <f>IF(A488&amp;""="","",ROUND(I488-J488,2))</f>
        <v/>
      </c>
      <c r="L488" s="18">
        <f>IF(A488&amp;""="","",COUNTIFS('الحضور'!$B$6:$B$2005,A488&amp;"",'الحضور'!$A$6:$A$2005,"&gt;="&amp;('الإعدادات'!$B$4-29),'الحضور'!$A$6:$A$2005,"&lt;="&amp;'الإعدادات'!$B$4))</f>
        <v/>
      </c>
      <c r="M488" s="19">
        <f>IF(A488&amp;""="","",IFERROR(SUMIFS('الحضور'!$A$6:$A$2005,'الحضور'!$B$6:$B$2005,A488&amp;"",'الحضور'!$D$6:$D$2005,1)/COUNTIFS('الحضور'!$B$6:$B$2005,A488&amp;"",'الحضور'!$D$6:$D$2005,1),""))</f>
        <v/>
      </c>
      <c r="N488" s="18">
        <f>IF(M488="","",'الإعدادات'!$B$4-M488)</f>
        <v/>
      </c>
      <c r="O488" s="6">
        <f>IF(OR(H488="ساري",H488="ينتهي قريبًا"),IF(M488="","لم يحضر",IF(N488&gt;='الإعدادات'!$B$6,"منقطع","نشط")),"")</f>
        <v/>
      </c>
      <c r="P488" s="21">
        <f>IF(OR(H488="منتهي",H488="ينتهي قريبًا"),G488,"")</f>
        <v/>
      </c>
      <c r="Q488" s="18">
        <f>IF(P488="","",COUNTIFS($P$6:$P$505,"&lt;"&amp;P488)+COUNTIFS($P$6:P488,P488))</f>
        <v/>
      </c>
    </row>
    <row r="489">
      <c r="A489" s="5" t="n"/>
      <c r="B489" s="5" t="n"/>
      <c r="C489" s="17" t="n"/>
      <c r="D489" s="13" t="n"/>
      <c r="E489" s="18">
        <f>IF(A489&amp;""="","",COUNTIFS('الاشتراكات'!$B$6:$B$1005,A489&amp;""))</f>
        <v/>
      </c>
      <c r="F489" s="19">
        <f>IF(A489&amp;""="","",IFERROR(SUMIFS('الاشتراكات'!$I$6:$I$1005,'الاشتراكات'!$B$6:$B$1005,A489&amp;"",'الاشتراكات'!$J$6:$J$1005,1)/COUNTIFS('الاشتراكات'!$B$6:$B$1005,A489&amp;"",'الاشتراكات'!$J$6:$J$1005,1),""))</f>
        <v/>
      </c>
      <c r="G489" s="18">
        <f>IF(F489="","",F489-'الإعدادات'!$B$4)</f>
        <v/>
      </c>
      <c r="H489" s="6">
        <f>IF(A489&amp;""="","",IF(F489="","بدون اشتراك",IF(G489&lt;0,"منتهي",IF(G489&lt;='الإعدادات'!$B$5,"ينتهي قريبًا","ساري"))))</f>
        <v/>
      </c>
      <c r="I489" s="20">
        <f>IF(A489&amp;""="","",SUMIFS('الاشتراكات'!$G$6:$G$1005,'الاشتراكات'!$B$6:$B$1005,A489&amp;""))</f>
        <v/>
      </c>
      <c r="J489" s="20">
        <f>IF(A489&amp;""="","",SUMIFS('الدفعات'!$C$6:$C$2005,'الدفعات'!$B$6:$B$2005,A489&amp;""))</f>
        <v/>
      </c>
      <c r="K489" s="20">
        <f>IF(A489&amp;""="","",ROUND(I489-J489,2))</f>
        <v/>
      </c>
      <c r="L489" s="18">
        <f>IF(A489&amp;""="","",COUNTIFS('الحضور'!$B$6:$B$2005,A489&amp;"",'الحضور'!$A$6:$A$2005,"&gt;="&amp;('الإعدادات'!$B$4-29),'الحضور'!$A$6:$A$2005,"&lt;="&amp;'الإعدادات'!$B$4))</f>
        <v/>
      </c>
      <c r="M489" s="19">
        <f>IF(A489&amp;""="","",IFERROR(SUMIFS('الحضور'!$A$6:$A$2005,'الحضور'!$B$6:$B$2005,A489&amp;"",'الحضور'!$D$6:$D$2005,1)/COUNTIFS('الحضور'!$B$6:$B$2005,A489&amp;"",'الحضور'!$D$6:$D$2005,1),""))</f>
        <v/>
      </c>
      <c r="N489" s="18">
        <f>IF(M489="","",'الإعدادات'!$B$4-M489)</f>
        <v/>
      </c>
      <c r="O489" s="6">
        <f>IF(OR(H489="ساري",H489="ينتهي قريبًا"),IF(M489="","لم يحضر",IF(N489&gt;='الإعدادات'!$B$6,"منقطع","نشط")),"")</f>
        <v/>
      </c>
      <c r="P489" s="21">
        <f>IF(OR(H489="منتهي",H489="ينتهي قريبًا"),G489,"")</f>
        <v/>
      </c>
      <c r="Q489" s="18">
        <f>IF(P489="","",COUNTIFS($P$6:$P$505,"&lt;"&amp;P489)+COUNTIFS($P$6:P489,P489))</f>
        <v/>
      </c>
    </row>
    <row r="490">
      <c r="A490" s="5" t="n"/>
      <c r="B490" s="5" t="n"/>
      <c r="C490" s="17" t="n"/>
      <c r="D490" s="13" t="n"/>
      <c r="E490" s="18">
        <f>IF(A490&amp;""="","",COUNTIFS('الاشتراكات'!$B$6:$B$1005,A490&amp;""))</f>
        <v/>
      </c>
      <c r="F490" s="19">
        <f>IF(A490&amp;""="","",IFERROR(SUMIFS('الاشتراكات'!$I$6:$I$1005,'الاشتراكات'!$B$6:$B$1005,A490&amp;"",'الاشتراكات'!$J$6:$J$1005,1)/COUNTIFS('الاشتراكات'!$B$6:$B$1005,A490&amp;"",'الاشتراكات'!$J$6:$J$1005,1),""))</f>
        <v/>
      </c>
      <c r="G490" s="18">
        <f>IF(F490="","",F490-'الإعدادات'!$B$4)</f>
        <v/>
      </c>
      <c r="H490" s="6">
        <f>IF(A490&amp;""="","",IF(F490="","بدون اشتراك",IF(G490&lt;0,"منتهي",IF(G490&lt;='الإعدادات'!$B$5,"ينتهي قريبًا","ساري"))))</f>
        <v/>
      </c>
      <c r="I490" s="20">
        <f>IF(A490&amp;""="","",SUMIFS('الاشتراكات'!$G$6:$G$1005,'الاشتراكات'!$B$6:$B$1005,A490&amp;""))</f>
        <v/>
      </c>
      <c r="J490" s="20">
        <f>IF(A490&amp;""="","",SUMIFS('الدفعات'!$C$6:$C$2005,'الدفعات'!$B$6:$B$2005,A490&amp;""))</f>
        <v/>
      </c>
      <c r="K490" s="20">
        <f>IF(A490&amp;""="","",ROUND(I490-J490,2))</f>
        <v/>
      </c>
      <c r="L490" s="18">
        <f>IF(A490&amp;""="","",COUNTIFS('الحضور'!$B$6:$B$2005,A490&amp;"",'الحضور'!$A$6:$A$2005,"&gt;="&amp;('الإعدادات'!$B$4-29),'الحضور'!$A$6:$A$2005,"&lt;="&amp;'الإعدادات'!$B$4))</f>
        <v/>
      </c>
      <c r="M490" s="19">
        <f>IF(A490&amp;""="","",IFERROR(SUMIFS('الحضور'!$A$6:$A$2005,'الحضور'!$B$6:$B$2005,A490&amp;"",'الحضور'!$D$6:$D$2005,1)/COUNTIFS('الحضور'!$B$6:$B$2005,A490&amp;"",'الحضور'!$D$6:$D$2005,1),""))</f>
        <v/>
      </c>
      <c r="N490" s="18">
        <f>IF(M490="","",'الإعدادات'!$B$4-M490)</f>
        <v/>
      </c>
      <c r="O490" s="6">
        <f>IF(OR(H490="ساري",H490="ينتهي قريبًا"),IF(M490="","لم يحضر",IF(N490&gt;='الإعدادات'!$B$6,"منقطع","نشط")),"")</f>
        <v/>
      </c>
      <c r="P490" s="21">
        <f>IF(OR(H490="منتهي",H490="ينتهي قريبًا"),G490,"")</f>
        <v/>
      </c>
      <c r="Q490" s="18">
        <f>IF(P490="","",COUNTIFS($P$6:$P$505,"&lt;"&amp;P490)+COUNTIFS($P$6:P490,P490))</f>
        <v/>
      </c>
    </row>
    <row r="491">
      <c r="A491" s="5" t="n"/>
      <c r="B491" s="5" t="n"/>
      <c r="C491" s="17" t="n"/>
      <c r="D491" s="13" t="n"/>
      <c r="E491" s="18">
        <f>IF(A491&amp;""="","",COUNTIFS('الاشتراكات'!$B$6:$B$1005,A491&amp;""))</f>
        <v/>
      </c>
      <c r="F491" s="19">
        <f>IF(A491&amp;""="","",IFERROR(SUMIFS('الاشتراكات'!$I$6:$I$1005,'الاشتراكات'!$B$6:$B$1005,A491&amp;"",'الاشتراكات'!$J$6:$J$1005,1)/COUNTIFS('الاشتراكات'!$B$6:$B$1005,A491&amp;"",'الاشتراكات'!$J$6:$J$1005,1),""))</f>
        <v/>
      </c>
      <c r="G491" s="18">
        <f>IF(F491="","",F491-'الإعدادات'!$B$4)</f>
        <v/>
      </c>
      <c r="H491" s="6">
        <f>IF(A491&amp;""="","",IF(F491="","بدون اشتراك",IF(G491&lt;0,"منتهي",IF(G491&lt;='الإعدادات'!$B$5,"ينتهي قريبًا","ساري"))))</f>
        <v/>
      </c>
      <c r="I491" s="20">
        <f>IF(A491&amp;""="","",SUMIFS('الاشتراكات'!$G$6:$G$1005,'الاشتراكات'!$B$6:$B$1005,A491&amp;""))</f>
        <v/>
      </c>
      <c r="J491" s="20">
        <f>IF(A491&amp;""="","",SUMIFS('الدفعات'!$C$6:$C$2005,'الدفعات'!$B$6:$B$2005,A491&amp;""))</f>
        <v/>
      </c>
      <c r="K491" s="20">
        <f>IF(A491&amp;""="","",ROUND(I491-J491,2))</f>
        <v/>
      </c>
      <c r="L491" s="18">
        <f>IF(A491&amp;""="","",COUNTIFS('الحضور'!$B$6:$B$2005,A491&amp;"",'الحضور'!$A$6:$A$2005,"&gt;="&amp;('الإعدادات'!$B$4-29),'الحضور'!$A$6:$A$2005,"&lt;="&amp;'الإعدادات'!$B$4))</f>
        <v/>
      </c>
      <c r="M491" s="19">
        <f>IF(A491&amp;""="","",IFERROR(SUMIFS('الحضور'!$A$6:$A$2005,'الحضور'!$B$6:$B$2005,A491&amp;"",'الحضور'!$D$6:$D$2005,1)/COUNTIFS('الحضور'!$B$6:$B$2005,A491&amp;"",'الحضور'!$D$6:$D$2005,1),""))</f>
        <v/>
      </c>
      <c r="N491" s="18">
        <f>IF(M491="","",'الإعدادات'!$B$4-M491)</f>
        <v/>
      </c>
      <c r="O491" s="6">
        <f>IF(OR(H491="ساري",H491="ينتهي قريبًا"),IF(M491="","لم يحضر",IF(N491&gt;='الإعدادات'!$B$6,"منقطع","نشط")),"")</f>
        <v/>
      </c>
      <c r="P491" s="21">
        <f>IF(OR(H491="منتهي",H491="ينتهي قريبًا"),G491,"")</f>
        <v/>
      </c>
      <c r="Q491" s="18">
        <f>IF(P491="","",COUNTIFS($P$6:$P$505,"&lt;"&amp;P491)+COUNTIFS($P$6:P491,P491))</f>
        <v/>
      </c>
    </row>
    <row r="492">
      <c r="A492" s="5" t="n"/>
      <c r="B492" s="5" t="n"/>
      <c r="C492" s="17" t="n"/>
      <c r="D492" s="13" t="n"/>
      <c r="E492" s="18">
        <f>IF(A492&amp;""="","",COUNTIFS('الاشتراكات'!$B$6:$B$1005,A492&amp;""))</f>
        <v/>
      </c>
      <c r="F492" s="19">
        <f>IF(A492&amp;""="","",IFERROR(SUMIFS('الاشتراكات'!$I$6:$I$1005,'الاشتراكات'!$B$6:$B$1005,A492&amp;"",'الاشتراكات'!$J$6:$J$1005,1)/COUNTIFS('الاشتراكات'!$B$6:$B$1005,A492&amp;"",'الاشتراكات'!$J$6:$J$1005,1),""))</f>
        <v/>
      </c>
      <c r="G492" s="18">
        <f>IF(F492="","",F492-'الإعدادات'!$B$4)</f>
        <v/>
      </c>
      <c r="H492" s="6">
        <f>IF(A492&amp;""="","",IF(F492="","بدون اشتراك",IF(G492&lt;0,"منتهي",IF(G492&lt;='الإعدادات'!$B$5,"ينتهي قريبًا","ساري"))))</f>
        <v/>
      </c>
      <c r="I492" s="20">
        <f>IF(A492&amp;""="","",SUMIFS('الاشتراكات'!$G$6:$G$1005,'الاشتراكات'!$B$6:$B$1005,A492&amp;""))</f>
        <v/>
      </c>
      <c r="J492" s="20">
        <f>IF(A492&amp;""="","",SUMIFS('الدفعات'!$C$6:$C$2005,'الدفعات'!$B$6:$B$2005,A492&amp;""))</f>
        <v/>
      </c>
      <c r="K492" s="20">
        <f>IF(A492&amp;""="","",ROUND(I492-J492,2))</f>
        <v/>
      </c>
      <c r="L492" s="18">
        <f>IF(A492&amp;""="","",COUNTIFS('الحضور'!$B$6:$B$2005,A492&amp;"",'الحضور'!$A$6:$A$2005,"&gt;="&amp;('الإعدادات'!$B$4-29),'الحضور'!$A$6:$A$2005,"&lt;="&amp;'الإعدادات'!$B$4))</f>
        <v/>
      </c>
      <c r="M492" s="19">
        <f>IF(A492&amp;""="","",IFERROR(SUMIFS('الحضور'!$A$6:$A$2005,'الحضور'!$B$6:$B$2005,A492&amp;"",'الحضور'!$D$6:$D$2005,1)/COUNTIFS('الحضور'!$B$6:$B$2005,A492&amp;"",'الحضور'!$D$6:$D$2005,1),""))</f>
        <v/>
      </c>
      <c r="N492" s="18">
        <f>IF(M492="","",'الإعدادات'!$B$4-M492)</f>
        <v/>
      </c>
      <c r="O492" s="6">
        <f>IF(OR(H492="ساري",H492="ينتهي قريبًا"),IF(M492="","لم يحضر",IF(N492&gt;='الإعدادات'!$B$6,"منقطع","نشط")),"")</f>
        <v/>
      </c>
      <c r="P492" s="21">
        <f>IF(OR(H492="منتهي",H492="ينتهي قريبًا"),G492,"")</f>
        <v/>
      </c>
      <c r="Q492" s="18">
        <f>IF(P492="","",COUNTIFS($P$6:$P$505,"&lt;"&amp;P492)+COUNTIFS($P$6:P492,P492))</f>
        <v/>
      </c>
    </row>
    <row r="493">
      <c r="A493" s="5" t="n"/>
      <c r="B493" s="5" t="n"/>
      <c r="C493" s="17" t="n"/>
      <c r="D493" s="13" t="n"/>
      <c r="E493" s="18">
        <f>IF(A493&amp;""="","",COUNTIFS('الاشتراكات'!$B$6:$B$1005,A493&amp;""))</f>
        <v/>
      </c>
      <c r="F493" s="19">
        <f>IF(A493&amp;""="","",IFERROR(SUMIFS('الاشتراكات'!$I$6:$I$1005,'الاشتراكات'!$B$6:$B$1005,A493&amp;"",'الاشتراكات'!$J$6:$J$1005,1)/COUNTIFS('الاشتراكات'!$B$6:$B$1005,A493&amp;"",'الاشتراكات'!$J$6:$J$1005,1),""))</f>
        <v/>
      </c>
      <c r="G493" s="18">
        <f>IF(F493="","",F493-'الإعدادات'!$B$4)</f>
        <v/>
      </c>
      <c r="H493" s="6">
        <f>IF(A493&amp;""="","",IF(F493="","بدون اشتراك",IF(G493&lt;0,"منتهي",IF(G493&lt;='الإعدادات'!$B$5,"ينتهي قريبًا","ساري"))))</f>
        <v/>
      </c>
      <c r="I493" s="20">
        <f>IF(A493&amp;""="","",SUMIFS('الاشتراكات'!$G$6:$G$1005,'الاشتراكات'!$B$6:$B$1005,A493&amp;""))</f>
        <v/>
      </c>
      <c r="J493" s="20">
        <f>IF(A493&amp;""="","",SUMIFS('الدفعات'!$C$6:$C$2005,'الدفعات'!$B$6:$B$2005,A493&amp;""))</f>
        <v/>
      </c>
      <c r="K493" s="20">
        <f>IF(A493&amp;""="","",ROUND(I493-J493,2))</f>
        <v/>
      </c>
      <c r="L493" s="18">
        <f>IF(A493&amp;""="","",COUNTIFS('الحضور'!$B$6:$B$2005,A493&amp;"",'الحضور'!$A$6:$A$2005,"&gt;="&amp;('الإعدادات'!$B$4-29),'الحضور'!$A$6:$A$2005,"&lt;="&amp;'الإعدادات'!$B$4))</f>
        <v/>
      </c>
      <c r="M493" s="19">
        <f>IF(A493&amp;""="","",IFERROR(SUMIFS('الحضور'!$A$6:$A$2005,'الحضور'!$B$6:$B$2005,A493&amp;"",'الحضور'!$D$6:$D$2005,1)/COUNTIFS('الحضور'!$B$6:$B$2005,A493&amp;"",'الحضور'!$D$6:$D$2005,1),""))</f>
        <v/>
      </c>
      <c r="N493" s="18">
        <f>IF(M493="","",'الإعدادات'!$B$4-M493)</f>
        <v/>
      </c>
      <c r="O493" s="6">
        <f>IF(OR(H493="ساري",H493="ينتهي قريبًا"),IF(M493="","لم يحضر",IF(N493&gt;='الإعدادات'!$B$6,"منقطع","نشط")),"")</f>
        <v/>
      </c>
      <c r="P493" s="21">
        <f>IF(OR(H493="منتهي",H493="ينتهي قريبًا"),G493,"")</f>
        <v/>
      </c>
      <c r="Q493" s="18">
        <f>IF(P493="","",COUNTIFS($P$6:$P$505,"&lt;"&amp;P493)+COUNTIFS($P$6:P493,P493))</f>
        <v/>
      </c>
    </row>
    <row r="494">
      <c r="A494" s="5" t="n"/>
      <c r="B494" s="5" t="n"/>
      <c r="C494" s="17" t="n"/>
      <c r="D494" s="13" t="n"/>
      <c r="E494" s="18">
        <f>IF(A494&amp;""="","",COUNTIFS('الاشتراكات'!$B$6:$B$1005,A494&amp;""))</f>
        <v/>
      </c>
      <c r="F494" s="19">
        <f>IF(A494&amp;""="","",IFERROR(SUMIFS('الاشتراكات'!$I$6:$I$1005,'الاشتراكات'!$B$6:$B$1005,A494&amp;"",'الاشتراكات'!$J$6:$J$1005,1)/COUNTIFS('الاشتراكات'!$B$6:$B$1005,A494&amp;"",'الاشتراكات'!$J$6:$J$1005,1),""))</f>
        <v/>
      </c>
      <c r="G494" s="18">
        <f>IF(F494="","",F494-'الإعدادات'!$B$4)</f>
        <v/>
      </c>
      <c r="H494" s="6">
        <f>IF(A494&amp;""="","",IF(F494="","بدون اشتراك",IF(G494&lt;0,"منتهي",IF(G494&lt;='الإعدادات'!$B$5,"ينتهي قريبًا","ساري"))))</f>
        <v/>
      </c>
      <c r="I494" s="20">
        <f>IF(A494&amp;""="","",SUMIFS('الاشتراكات'!$G$6:$G$1005,'الاشتراكات'!$B$6:$B$1005,A494&amp;""))</f>
        <v/>
      </c>
      <c r="J494" s="20">
        <f>IF(A494&amp;""="","",SUMIFS('الدفعات'!$C$6:$C$2005,'الدفعات'!$B$6:$B$2005,A494&amp;""))</f>
        <v/>
      </c>
      <c r="K494" s="20">
        <f>IF(A494&amp;""="","",ROUND(I494-J494,2))</f>
        <v/>
      </c>
      <c r="L494" s="18">
        <f>IF(A494&amp;""="","",COUNTIFS('الحضور'!$B$6:$B$2005,A494&amp;"",'الحضور'!$A$6:$A$2005,"&gt;="&amp;('الإعدادات'!$B$4-29),'الحضور'!$A$6:$A$2005,"&lt;="&amp;'الإعدادات'!$B$4))</f>
        <v/>
      </c>
      <c r="M494" s="19">
        <f>IF(A494&amp;""="","",IFERROR(SUMIFS('الحضور'!$A$6:$A$2005,'الحضور'!$B$6:$B$2005,A494&amp;"",'الحضور'!$D$6:$D$2005,1)/COUNTIFS('الحضور'!$B$6:$B$2005,A494&amp;"",'الحضور'!$D$6:$D$2005,1),""))</f>
        <v/>
      </c>
      <c r="N494" s="18">
        <f>IF(M494="","",'الإعدادات'!$B$4-M494)</f>
        <v/>
      </c>
      <c r="O494" s="6">
        <f>IF(OR(H494="ساري",H494="ينتهي قريبًا"),IF(M494="","لم يحضر",IF(N494&gt;='الإعدادات'!$B$6,"منقطع","نشط")),"")</f>
        <v/>
      </c>
      <c r="P494" s="21">
        <f>IF(OR(H494="منتهي",H494="ينتهي قريبًا"),G494,"")</f>
        <v/>
      </c>
      <c r="Q494" s="18">
        <f>IF(P494="","",COUNTIFS($P$6:$P$505,"&lt;"&amp;P494)+COUNTIFS($P$6:P494,P494))</f>
        <v/>
      </c>
    </row>
    <row r="495">
      <c r="A495" s="5" t="n"/>
      <c r="B495" s="5" t="n"/>
      <c r="C495" s="17" t="n"/>
      <c r="D495" s="13" t="n"/>
      <c r="E495" s="18">
        <f>IF(A495&amp;""="","",COUNTIFS('الاشتراكات'!$B$6:$B$1005,A495&amp;""))</f>
        <v/>
      </c>
      <c r="F495" s="19">
        <f>IF(A495&amp;""="","",IFERROR(SUMIFS('الاشتراكات'!$I$6:$I$1005,'الاشتراكات'!$B$6:$B$1005,A495&amp;"",'الاشتراكات'!$J$6:$J$1005,1)/COUNTIFS('الاشتراكات'!$B$6:$B$1005,A495&amp;"",'الاشتراكات'!$J$6:$J$1005,1),""))</f>
        <v/>
      </c>
      <c r="G495" s="18">
        <f>IF(F495="","",F495-'الإعدادات'!$B$4)</f>
        <v/>
      </c>
      <c r="H495" s="6">
        <f>IF(A495&amp;""="","",IF(F495="","بدون اشتراك",IF(G495&lt;0,"منتهي",IF(G495&lt;='الإعدادات'!$B$5,"ينتهي قريبًا","ساري"))))</f>
        <v/>
      </c>
      <c r="I495" s="20">
        <f>IF(A495&amp;""="","",SUMIFS('الاشتراكات'!$G$6:$G$1005,'الاشتراكات'!$B$6:$B$1005,A495&amp;""))</f>
        <v/>
      </c>
      <c r="J495" s="20">
        <f>IF(A495&amp;""="","",SUMIFS('الدفعات'!$C$6:$C$2005,'الدفعات'!$B$6:$B$2005,A495&amp;""))</f>
        <v/>
      </c>
      <c r="K495" s="20">
        <f>IF(A495&amp;""="","",ROUND(I495-J495,2))</f>
        <v/>
      </c>
      <c r="L495" s="18">
        <f>IF(A495&amp;""="","",COUNTIFS('الحضور'!$B$6:$B$2005,A495&amp;"",'الحضور'!$A$6:$A$2005,"&gt;="&amp;('الإعدادات'!$B$4-29),'الحضور'!$A$6:$A$2005,"&lt;="&amp;'الإعدادات'!$B$4))</f>
        <v/>
      </c>
      <c r="M495" s="19">
        <f>IF(A495&amp;""="","",IFERROR(SUMIFS('الحضور'!$A$6:$A$2005,'الحضور'!$B$6:$B$2005,A495&amp;"",'الحضور'!$D$6:$D$2005,1)/COUNTIFS('الحضور'!$B$6:$B$2005,A495&amp;"",'الحضور'!$D$6:$D$2005,1),""))</f>
        <v/>
      </c>
      <c r="N495" s="18">
        <f>IF(M495="","",'الإعدادات'!$B$4-M495)</f>
        <v/>
      </c>
      <c r="O495" s="6">
        <f>IF(OR(H495="ساري",H495="ينتهي قريبًا"),IF(M495="","لم يحضر",IF(N495&gt;='الإعدادات'!$B$6,"منقطع","نشط")),"")</f>
        <v/>
      </c>
      <c r="P495" s="21">
        <f>IF(OR(H495="منتهي",H495="ينتهي قريبًا"),G495,"")</f>
        <v/>
      </c>
      <c r="Q495" s="18">
        <f>IF(P495="","",COUNTIFS($P$6:$P$505,"&lt;"&amp;P495)+COUNTIFS($P$6:P495,P495))</f>
        <v/>
      </c>
    </row>
    <row r="496">
      <c r="A496" s="5" t="n"/>
      <c r="B496" s="5" t="n"/>
      <c r="C496" s="17" t="n"/>
      <c r="D496" s="13" t="n"/>
      <c r="E496" s="18">
        <f>IF(A496&amp;""="","",COUNTIFS('الاشتراكات'!$B$6:$B$1005,A496&amp;""))</f>
        <v/>
      </c>
      <c r="F496" s="19">
        <f>IF(A496&amp;""="","",IFERROR(SUMIFS('الاشتراكات'!$I$6:$I$1005,'الاشتراكات'!$B$6:$B$1005,A496&amp;"",'الاشتراكات'!$J$6:$J$1005,1)/COUNTIFS('الاشتراكات'!$B$6:$B$1005,A496&amp;"",'الاشتراكات'!$J$6:$J$1005,1),""))</f>
        <v/>
      </c>
      <c r="G496" s="18">
        <f>IF(F496="","",F496-'الإعدادات'!$B$4)</f>
        <v/>
      </c>
      <c r="H496" s="6">
        <f>IF(A496&amp;""="","",IF(F496="","بدون اشتراك",IF(G496&lt;0,"منتهي",IF(G496&lt;='الإعدادات'!$B$5,"ينتهي قريبًا","ساري"))))</f>
        <v/>
      </c>
      <c r="I496" s="20">
        <f>IF(A496&amp;""="","",SUMIFS('الاشتراكات'!$G$6:$G$1005,'الاشتراكات'!$B$6:$B$1005,A496&amp;""))</f>
        <v/>
      </c>
      <c r="J496" s="20">
        <f>IF(A496&amp;""="","",SUMIFS('الدفعات'!$C$6:$C$2005,'الدفعات'!$B$6:$B$2005,A496&amp;""))</f>
        <v/>
      </c>
      <c r="K496" s="20">
        <f>IF(A496&amp;""="","",ROUND(I496-J496,2))</f>
        <v/>
      </c>
      <c r="L496" s="18">
        <f>IF(A496&amp;""="","",COUNTIFS('الحضور'!$B$6:$B$2005,A496&amp;"",'الحضور'!$A$6:$A$2005,"&gt;="&amp;('الإعدادات'!$B$4-29),'الحضور'!$A$6:$A$2005,"&lt;="&amp;'الإعدادات'!$B$4))</f>
        <v/>
      </c>
      <c r="M496" s="19">
        <f>IF(A496&amp;""="","",IFERROR(SUMIFS('الحضور'!$A$6:$A$2005,'الحضور'!$B$6:$B$2005,A496&amp;"",'الحضور'!$D$6:$D$2005,1)/COUNTIFS('الحضور'!$B$6:$B$2005,A496&amp;"",'الحضور'!$D$6:$D$2005,1),""))</f>
        <v/>
      </c>
      <c r="N496" s="18">
        <f>IF(M496="","",'الإعدادات'!$B$4-M496)</f>
        <v/>
      </c>
      <c r="O496" s="6">
        <f>IF(OR(H496="ساري",H496="ينتهي قريبًا"),IF(M496="","لم يحضر",IF(N496&gt;='الإعدادات'!$B$6,"منقطع","نشط")),"")</f>
        <v/>
      </c>
      <c r="P496" s="21">
        <f>IF(OR(H496="منتهي",H496="ينتهي قريبًا"),G496,"")</f>
        <v/>
      </c>
      <c r="Q496" s="18">
        <f>IF(P496="","",COUNTIFS($P$6:$P$505,"&lt;"&amp;P496)+COUNTIFS($P$6:P496,P496))</f>
        <v/>
      </c>
    </row>
    <row r="497">
      <c r="A497" s="5" t="n"/>
      <c r="B497" s="5" t="n"/>
      <c r="C497" s="17" t="n"/>
      <c r="D497" s="13" t="n"/>
      <c r="E497" s="18">
        <f>IF(A497&amp;""="","",COUNTIFS('الاشتراكات'!$B$6:$B$1005,A497&amp;""))</f>
        <v/>
      </c>
      <c r="F497" s="19">
        <f>IF(A497&amp;""="","",IFERROR(SUMIFS('الاشتراكات'!$I$6:$I$1005,'الاشتراكات'!$B$6:$B$1005,A497&amp;"",'الاشتراكات'!$J$6:$J$1005,1)/COUNTIFS('الاشتراكات'!$B$6:$B$1005,A497&amp;"",'الاشتراكات'!$J$6:$J$1005,1),""))</f>
        <v/>
      </c>
      <c r="G497" s="18">
        <f>IF(F497="","",F497-'الإعدادات'!$B$4)</f>
        <v/>
      </c>
      <c r="H497" s="6">
        <f>IF(A497&amp;""="","",IF(F497="","بدون اشتراك",IF(G497&lt;0,"منتهي",IF(G497&lt;='الإعدادات'!$B$5,"ينتهي قريبًا","ساري"))))</f>
        <v/>
      </c>
      <c r="I497" s="20">
        <f>IF(A497&amp;""="","",SUMIFS('الاشتراكات'!$G$6:$G$1005,'الاشتراكات'!$B$6:$B$1005,A497&amp;""))</f>
        <v/>
      </c>
      <c r="J497" s="20">
        <f>IF(A497&amp;""="","",SUMIFS('الدفعات'!$C$6:$C$2005,'الدفعات'!$B$6:$B$2005,A497&amp;""))</f>
        <v/>
      </c>
      <c r="K497" s="20">
        <f>IF(A497&amp;""="","",ROUND(I497-J497,2))</f>
        <v/>
      </c>
      <c r="L497" s="18">
        <f>IF(A497&amp;""="","",COUNTIFS('الحضور'!$B$6:$B$2005,A497&amp;"",'الحضور'!$A$6:$A$2005,"&gt;="&amp;('الإعدادات'!$B$4-29),'الحضور'!$A$6:$A$2005,"&lt;="&amp;'الإعدادات'!$B$4))</f>
        <v/>
      </c>
      <c r="M497" s="19">
        <f>IF(A497&amp;""="","",IFERROR(SUMIFS('الحضور'!$A$6:$A$2005,'الحضور'!$B$6:$B$2005,A497&amp;"",'الحضور'!$D$6:$D$2005,1)/COUNTIFS('الحضور'!$B$6:$B$2005,A497&amp;"",'الحضور'!$D$6:$D$2005,1),""))</f>
        <v/>
      </c>
      <c r="N497" s="18">
        <f>IF(M497="","",'الإعدادات'!$B$4-M497)</f>
        <v/>
      </c>
      <c r="O497" s="6">
        <f>IF(OR(H497="ساري",H497="ينتهي قريبًا"),IF(M497="","لم يحضر",IF(N497&gt;='الإعدادات'!$B$6,"منقطع","نشط")),"")</f>
        <v/>
      </c>
      <c r="P497" s="21">
        <f>IF(OR(H497="منتهي",H497="ينتهي قريبًا"),G497,"")</f>
        <v/>
      </c>
      <c r="Q497" s="18">
        <f>IF(P497="","",COUNTIFS($P$6:$P$505,"&lt;"&amp;P497)+COUNTIFS($P$6:P497,P497))</f>
        <v/>
      </c>
    </row>
    <row r="498">
      <c r="A498" s="5" t="n"/>
      <c r="B498" s="5" t="n"/>
      <c r="C498" s="17" t="n"/>
      <c r="D498" s="13" t="n"/>
      <c r="E498" s="18">
        <f>IF(A498&amp;""="","",COUNTIFS('الاشتراكات'!$B$6:$B$1005,A498&amp;""))</f>
        <v/>
      </c>
      <c r="F498" s="19">
        <f>IF(A498&amp;""="","",IFERROR(SUMIFS('الاشتراكات'!$I$6:$I$1005,'الاشتراكات'!$B$6:$B$1005,A498&amp;"",'الاشتراكات'!$J$6:$J$1005,1)/COUNTIFS('الاشتراكات'!$B$6:$B$1005,A498&amp;"",'الاشتراكات'!$J$6:$J$1005,1),""))</f>
        <v/>
      </c>
      <c r="G498" s="18">
        <f>IF(F498="","",F498-'الإعدادات'!$B$4)</f>
        <v/>
      </c>
      <c r="H498" s="6">
        <f>IF(A498&amp;""="","",IF(F498="","بدون اشتراك",IF(G498&lt;0,"منتهي",IF(G498&lt;='الإعدادات'!$B$5,"ينتهي قريبًا","ساري"))))</f>
        <v/>
      </c>
      <c r="I498" s="20">
        <f>IF(A498&amp;""="","",SUMIFS('الاشتراكات'!$G$6:$G$1005,'الاشتراكات'!$B$6:$B$1005,A498&amp;""))</f>
        <v/>
      </c>
      <c r="J498" s="20">
        <f>IF(A498&amp;""="","",SUMIFS('الدفعات'!$C$6:$C$2005,'الدفعات'!$B$6:$B$2005,A498&amp;""))</f>
        <v/>
      </c>
      <c r="K498" s="20">
        <f>IF(A498&amp;""="","",ROUND(I498-J498,2))</f>
        <v/>
      </c>
      <c r="L498" s="18">
        <f>IF(A498&amp;""="","",COUNTIFS('الحضور'!$B$6:$B$2005,A498&amp;"",'الحضور'!$A$6:$A$2005,"&gt;="&amp;('الإعدادات'!$B$4-29),'الحضور'!$A$6:$A$2005,"&lt;="&amp;'الإعدادات'!$B$4))</f>
        <v/>
      </c>
      <c r="M498" s="19">
        <f>IF(A498&amp;""="","",IFERROR(SUMIFS('الحضور'!$A$6:$A$2005,'الحضور'!$B$6:$B$2005,A498&amp;"",'الحضور'!$D$6:$D$2005,1)/COUNTIFS('الحضور'!$B$6:$B$2005,A498&amp;"",'الحضور'!$D$6:$D$2005,1),""))</f>
        <v/>
      </c>
      <c r="N498" s="18">
        <f>IF(M498="","",'الإعدادات'!$B$4-M498)</f>
        <v/>
      </c>
      <c r="O498" s="6">
        <f>IF(OR(H498="ساري",H498="ينتهي قريبًا"),IF(M498="","لم يحضر",IF(N498&gt;='الإعدادات'!$B$6,"منقطع","نشط")),"")</f>
        <v/>
      </c>
      <c r="P498" s="21">
        <f>IF(OR(H498="منتهي",H498="ينتهي قريبًا"),G498,"")</f>
        <v/>
      </c>
      <c r="Q498" s="18">
        <f>IF(P498="","",COUNTIFS($P$6:$P$505,"&lt;"&amp;P498)+COUNTIFS($P$6:P498,P498))</f>
        <v/>
      </c>
    </row>
    <row r="499">
      <c r="A499" s="5" t="n"/>
      <c r="B499" s="5" t="n"/>
      <c r="C499" s="17" t="n"/>
      <c r="D499" s="13" t="n"/>
      <c r="E499" s="18">
        <f>IF(A499&amp;""="","",COUNTIFS('الاشتراكات'!$B$6:$B$1005,A499&amp;""))</f>
        <v/>
      </c>
      <c r="F499" s="19">
        <f>IF(A499&amp;""="","",IFERROR(SUMIFS('الاشتراكات'!$I$6:$I$1005,'الاشتراكات'!$B$6:$B$1005,A499&amp;"",'الاشتراكات'!$J$6:$J$1005,1)/COUNTIFS('الاشتراكات'!$B$6:$B$1005,A499&amp;"",'الاشتراكات'!$J$6:$J$1005,1),""))</f>
        <v/>
      </c>
      <c r="G499" s="18">
        <f>IF(F499="","",F499-'الإعدادات'!$B$4)</f>
        <v/>
      </c>
      <c r="H499" s="6">
        <f>IF(A499&amp;""="","",IF(F499="","بدون اشتراك",IF(G499&lt;0,"منتهي",IF(G499&lt;='الإعدادات'!$B$5,"ينتهي قريبًا","ساري"))))</f>
        <v/>
      </c>
      <c r="I499" s="20">
        <f>IF(A499&amp;""="","",SUMIFS('الاشتراكات'!$G$6:$G$1005,'الاشتراكات'!$B$6:$B$1005,A499&amp;""))</f>
        <v/>
      </c>
      <c r="J499" s="20">
        <f>IF(A499&amp;""="","",SUMIFS('الدفعات'!$C$6:$C$2005,'الدفعات'!$B$6:$B$2005,A499&amp;""))</f>
        <v/>
      </c>
      <c r="K499" s="20">
        <f>IF(A499&amp;""="","",ROUND(I499-J499,2))</f>
        <v/>
      </c>
      <c r="L499" s="18">
        <f>IF(A499&amp;""="","",COUNTIFS('الحضور'!$B$6:$B$2005,A499&amp;"",'الحضور'!$A$6:$A$2005,"&gt;="&amp;('الإعدادات'!$B$4-29),'الحضور'!$A$6:$A$2005,"&lt;="&amp;'الإعدادات'!$B$4))</f>
        <v/>
      </c>
      <c r="M499" s="19">
        <f>IF(A499&amp;""="","",IFERROR(SUMIFS('الحضور'!$A$6:$A$2005,'الحضور'!$B$6:$B$2005,A499&amp;"",'الحضور'!$D$6:$D$2005,1)/COUNTIFS('الحضور'!$B$6:$B$2005,A499&amp;"",'الحضور'!$D$6:$D$2005,1),""))</f>
        <v/>
      </c>
      <c r="N499" s="18">
        <f>IF(M499="","",'الإعدادات'!$B$4-M499)</f>
        <v/>
      </c>
      <c r="O499" s="6">
        <f>IF(OR(H499="ساري",H499="ينتهي قريبًا"),IF(M499="","لم يحضر",IF(N499&gt;='الإعدادات'!$B$6,"منقطع","نشط")),"")</f>
        <v/>
      </c>
      <c r="P499" s="21">
        <f>IF(OR(H499="منتهي",H499="ينتهي قريبًا"),G499,"")</f>
        <v/>
      </c>
      <c r="Q499" s="18">
        <f>IF(P499="","",COUNTIFS($P$6:$P$505,"&lt;"&amp;P499)+COUNTIFS($P$6:P499,P499))</f>
        <v/>
      </c>
    </row>
    <row r="500">
      <c r="A500" s="5" t="n"/>
      <c r="B500" s="5" t="n"/>
      <c r="C500" s="17" t="n"/>
      <c r="D500" s="13" t="n"/>
      <c r="E500" s="18">
        <f>IF(A500&amp;""="","",COUNTIFS('الاشتراكات'!$B$6:$B$1005,A500&amp;""))</f>
        <v/>
      </c>
      <c r="F500" s="19">
        <f>IF(A500&amp;""="","",IFERROR(SUMIFS('الاشتراكات'!$I$6:$I$1005,'الاشتراكات'!$B$6:$B$1005,A500&amp;"",'الاشتراكات'!$J$6:$J$1005,1)/COUNTIFS('الاشتراكات'!$B$6:$B$1005,A500&amp;"",'الاشتراكات'!$J$6:$J$1005,1),""))</f>
        <v/>
      </c>
      <c r="G500" s="18">
        <f>IF(F500="","",F500-'الإعدادات'!$B$4)</f>
        <v/>
      </c>
      <c r="H500" s="6">
        <f>IF(A500&amp;""="","",IF(F500="","بدون اشتراك",IF(G500&lt;0,"منتهي",IF(G500&lt;='الإعدادات'!$B$5,"ينتهي قريبًا","ساري"))))</f>
        <v/>
      </c>
      <c r="I500" s="20">
        <f>IF(A500&amp;""="","",SUMIFS('الاشتراكات'!$G$6:$G$1005,'الاشتراكات'!$B$6:$B$1005,A500&amp;""))</f>
        <v/>
      </c>
      <c r="J500" s="20">
        <f>IF(A500&amp;""="","",SUMIFS('الدفعات'!$C$6:$C$2005,'الدفعات'!$B$6:$B$2005,A500&amp;""))</f>
        <v/>
      </c>
      <c r="K500" s="20">
        <f>IF(A500&amp;""="","",ROUND(I500-J500,2))</f>
        <v/>
      </c>
      <c r="L500" s="18">
        <f>IF(A500&amp;""="","",COUNTIFS('الحضور'!$B$6:$B$2005,A500&amp;"",'الحضور'!$A$6:$A$2005,"&gt;="&amp;('الإعدادات'!$B$4-29),'الحضور'!$A$6:$A$2005,"&lt;="&amp;'الإعدادات'!$B$4))</f>
        <v/>
      </c>
      <c r="M500" s="19">
        <f>IF(A500&amp;""="","",IFERROR(SUMIFS('الحضور'!$A$6:$A$2005,'الحضور'!$B$6:$B$2005,A500&amp;"",'الحضور'!$D$6:$D$2005,1)/COUNTIFS('الحضور'!$B$6:$B$2005,A500&amp;"",'الحضور'!$D$6:$D$2005,1),""))</f>
        <v/>
      </c>
      <c r="N500" s="18">
        <f>IF(M500="","",'الإعدادات'!$B$4-M500)</f>
        <v/>
      </c>
      <c r="O500" s="6">
        <f>IF(OR(H500="ساري",H500="ينتهي قريبًا"),IF(M500="","لم يحضر",IF(N500&gt;='الإعدادات'!$B$6,"منقطع","نشط")),"")</f>
        <v/>
      </c>
      <c r="P500" s="21">
        <f>IF(OR(H500="منتهي",H500="ينتهي قريبًا"),G500,"")</f>
        <v/>
      </c>
      <c r="Q500" s="18">
        <f>IF(P500="","",COUNTIFS($P$6:$P$505,"&lt;"&amp;P500)+COUNTIFS($P$6:P500,P500))</f>
        <v/>
      </c>
    </row>
    <row r="501">
      <c r="A501" s="5" t="n"/>
      <c r="B501" s="5" t="n"/>
      <c r="C501" s="17" t="n"/>
      <c r="D501" s="13" t="n"/>
      <c r="E501" s="18">
        <f>IF(A501&amp;""="","",COUNTIFS('الاشتراكات'!$B$6:$B$1005,A501&amp;""))</f>
        <v/>
      </c>
      <c r="F501" s="19">
        <f>IF(A501&amp;""="","",IFERROR(SUMIFS('الاشتراكات'!$I$6:$I$1005,'الاشتراكات'!$B$6:$B$1005,A501&amp;"",'الاشتراكات'!$J$6:$J$1005,1)/COUNTIFS('الاشتراكات'!$B$6:$B$1005,A501&amp;"",'الاشتراكات'!$J$6:$J$1005,1),""))</f>
        <v/>
      </c>
      <c r="G501" s="18">
        <f>IF(F501="","",F501-'الإعدادات'!$B$4)</f>
        <v/>
      </c>
      <c r="H501" s="6">
        <f>IF(A501&amp;""="","",IF(F501="","بدون اشتراك",IF(G501&lt;0,"منتهي",IF(G501&lt;='الإعدادات'!$B$5,"ينتهي قريبًا","ساري"))))</f>
        <v/>
      </c>
      <c r="I501" s="20">
        <f>IF(A501&amp;""="","",SUMIFS('الاشتراكات'!$G$6:$G$1005,'الاشتراكات'!$B$6:$B$1005,A501&amp;""))</f>
        <v/>
      </c>
      <c r="J501" s="20">
        <f>IF(A501&amp;""="","",SUMIFS('الدفعات'!$C$6:$C$2005,'الدفعات'!$B$6:$B$2005,A501&amp;""))</f>
        <v/>
      </c>
      <c r="K501" s="20">
        <f>IF(A501&amp;""="","",ROUND(I501-J501,2))</f>
        <v/>
      </c>
      <c r="L501" s="18">
        <f>IF(A501&amp;""="","",COUNTIFS('الحضور'!$B$6:$B$2005,A501&amp;"",'الحضور'!$A$6:$A$2005,"&gt;="&amp;('الإعدادات'!$B$4-29),'الحضور'!$A$6:$A$2005,"&lt;="&amp;'الإعدادات'!$B$4))</f>
        <v/>
      </c>
      <c r="M501" s="19">
        <f>IF(A501&amp;""="","",IFERROR(SUMIFS('الحضور'!$A$6:$A$2005,'الحضور'!$B$6:$B$2005,A501&amp;"",'الحضور'!$D$6:$D$2005,1)/COUNTIFS('الحضور'!$B$6:$B$2005,A501&amp;"",'الحضور'!$D$6:$D$2005,1),""))</f>
        <v/>
      </c>
      <c r="N501" s="18">
        <f>IF(M501="","",'الإعدادات'!$B$4-M501)</f>
        <v/>
      </c>
      <c r="O501" s="6">
        <f>IF(OR(H501="ساري",H501="ينتهي قريبًا"),IF(M501="","لم يحضر",IF(N501&gt;='الإعدادات'!$B$6,"منقطع","نشط")),"")</f>
        <v/>
      </c>
      <c r="P501" s="21">
        <f>IF(OR(H501="منتهي",H501="ينتهي قريبًا"),G501,"")</f>
        <v/>
      </c>
      <c r="Q501" s="18">
        <f>IF(P501="","",COUNTIFS($P$6:$P$505,"&lt;"&amp;P501)+COUNTIFS($P$6:P501,P501))</f>
        <v/>
      </c>
    </row>
    <row r="502">
      <c r="A502" s="5" t="n"/>
      <c r="B502" s="5" t="n"/>
      <c r="C502" s="17" t="n"/>
      <c r="D502" s="13" t="n"/>
      <c r="E502" s="18">
        <f>IF(A502&amp;""="","",COUNTIFS('الاشتراكات'!$B$6:$B$1005,A502&amp;""))</f>
        <v/>
      </c>
      <c r="F502" s="19">
        <f>IF(A502&amp;""="","",IFERROR(SUMIFS('الاشتراكات'!$I$6:$I$1005,'الاشتراكات'!$B$6:$B$1005,A502&amp;"",'الاشتراكات'!$J$6:$J$1005,1)/COUNTIFS('الاشتراكات'!$B$6:$B$1005,A502&amp;"",'الاشتراكات'!$J$6:$J$1005,1),""))</f>
        <v/>
      </c>
      <c r="G502" s="18">
        <f>IF(F502="","",F502-'الإعدادات'!$B$4)</f>
        <v/>
      </c>
      <c r="H502" s="6">
        <f>IF(A502&amp;""="","",IF(F502="","بدون اشتراك",IF(G502&lt;0,"منتهي",IF(G502&lt;='الإعدادات'!$B$5,"ينتهي قريبًا","ساري"))))</f>
        <v/>
      </c>
      <c r="I502" s="20">
        <f>IF(A502&amp;""="","",SUMIFS('الاشتراكات'!$G$6:$G$1005,'الاشتراكات'!$B$6:$B$1005,A502&amp;""))</f>
        <v/>
      </c>
      <c r="J502" s="20">
        <f>IF(A502&amp;""="","",SUMIFS('الدفعات'!$C$6:$C$2005,'الدفعات'!$B$6:$B$2005,A502&amp;""))</f>
        <v/>
      </c>
      <c r="K502" s="20">
        <f>IF(A502&amp;""="","",ROUND(I502-J502,2))</f>
        <v/>
      </c>
      <c r="L502" s="18">
        <f>IF(A502&amp;""="","",COUNTIFS('الحضور'!$B$6:$B$2005,A502&amp;"",'الحضور'!$A$6:$A$2005,"&gt;="&amp;('الإعدادات'!$B$4-29),'الحضور'!$A$6:$A$2005,"&lt;="&amp;'الإعدادات'!$B$4))</f>
        <v/>
      </c>
      <c r="M502" s="19">
        <f>IF(A502&amp;""="","",IFERROR(SUMIFS('الحضور'!$A$6:$A$2005,'الحضور'!$B$6:$B$2005,A502&amp;"",'الحضور'!$D$6:$D$2005,1)/COUNTIFS('الحضور'!$B$6:$B$2005,A502&amp;"",'الحضور'!$D$6:$D$2005,1),""))</f>
        <v/>
      </c>
      <c r="N502" s="18">
        <f>IF(M502="","",'الإعدادات'!$B$4-M502)</f>
        <v/>
      </c>
      <c r="O502" s="6">
        <f>IF(OR(H502="ساري",H502="ينتهي قريبًا"),IF(M502="","لم يحضر",IF(N502&gt;='الإعدادات'!$B$6,"منقطع","نشط")),"")</f>
        <v/>
      </c>
      <c r="P502" s="21">
        <f>IF(OR(H502="منتهي",H502="ينتهي قريبًا"),G502,"")</f>
        <v/>
      </c>
      <c r="Q502" s="18">
        <f>IF(P502="","",COUNTIFS($P$6:$P$505,"&lt;"&amp;P502)+COUNTIFS($P$6:P502,P502))</f>
        <v/>
      </c>
    </row>
    <row r="503">
      <c r="A503" s="5" t="n"/>
      <c r="B503" s="5" t="n"/>
      <c r="C503" s="17" t="n"/>
      <c r="D503" s="13" t="n"/>
      <c r="E503" s="18">
        <f>IF(A503&amp;""="","",COUNTIFS('الاشتراكات'!$B$6:$B$1005,A503&amp;""))</f>
        <v/>
      </c>
      <c r="F503" s="19">
        <f>IF(A503&amp;""="","",IFERROR(SUMIFS('الاشتراكات'!$I$6:$I$1005,'الاشتراكات'!$B$6:$B$1005,A503&amp;"",'الاشتراكات'!$J$6:$J$1005,1)/COUNTIFS('الاشتراكات'!$B$6:$B$1005,A503&amp;"",'الاشتراكات'!$J$6:$J$1005,1),""))</f>
        <v/>
      </c>
      <c r="G503" s="18">
        <f>IF(F503="","",F503-'الإعدادات'!$B$4)</f>
        <v/>
      </c>
      <c r="H503" s="6">
        <f>IF(A503&amp;""="","",IF(F503="","بدون اشتراك",IF(G503&lt;0,"منتهي",IF(G503&lt;='الإعدادات'!$B$5,"ينتهي قريبًا","ساري"))))</f>
        <v/>
      </c>
      <c r="I503" s="20">
        <f>IF(A503&amp;""="","",SUMIFS('الاشتراكات'!$G$6:$G$1005,'الاشتراكات'!$B$6:$B$1005,A503&amp;""))</f>
        <v/>
      </c>
      <c r="J503" s="20">
        <f>IF(A503&amp;""="","",SUMIFS('الدفعات'!$C$6:$C$2005,'الدفعات'!$B$6:$B$2005,A503&amp;""))</f>
        <v/>
      </c>
      <c r="K503" s="20">
        <f>IF(A503&amp;""="","",ROUND(I503-J503,2))</f>
        <v/>
      </c>
      <c r="L503" s="18">
        <f>IF(A503&amp;""="","",COUNTIFS('الحضور'!$B$6:$B$2005,A503&amp;"",'الحضور'!$A$6:$A$2005,"&gt;="&amp;('الإعدادات'!$B$4-29),'الحضور'!$A$6:$A$2005,"&lt;="&amp;'الإعدادات'!$B$4))</f>
        <v/>
      </c>
      <c r="M503" s="19">
        <f>IF(A503&amp;""="","",IFERROR(SUMIFS('الحضور'!$A$6:$A$2005,'الحضور'!$B$6:$B$2005,A503&amp;"",'الحضور'!$D$6:$D$2005,1)/COUNTIFS('الحضور'!$B$6:$B$2005,A503&amp;"",'الحضور'!$D$6:$D$2005,1),""))</f>
        <v/>
      </c>
      <c r="N503" s="18">
        <f>IF(M503="","",'الإعدادات'!$B$4-M503)</f>
        <v/>
      </c>
      <c r="O503" s="6">
        <f>IF(OR(H503="ساري",H503="ينتهي قريبًا"),IF(M503="","لم يحضر",IF(N503&gt;='الإعدادات'!$B$6,"منقطع","نشط")),"")</f>
        <v/>
      </c>
      <c r="P503" s="21">
        <f>IF(OR(H503="منتهي",H503="ينتهي قريبًا"),G503,"")</f>
        <v/>
      </c>
      <c r="Q503" s="18">
        <f>IF(P503="","",COUNTIFS($P$6:$P$505,"&lt;"&amp;P503)+COUNTIFS($P$6:P503,P503))</f>
        <v/>
      </c>
    </row>
    <row r="504">
      <c r="A504" s="5" t="n"/>
      <c r="B504" s="5" t="n"/>
      <c r="C504" s="17" t="n"/>
      <c r="D504" s="13" t="n"/>
      <c r="E504" s="18">
        <f>IF(A504&amp;""="","",COUNTIFS('الاشتراكات'!$B$6:$B$1005,A504&amp;""))</f>
        <v/>
      </c>
      <c r="F504" s="19">
        <f>IF(A504&amp;""="","",IFERROR(SUMIFS('الاشتراكات'!$I$6:$I$1005,'الاشتراكات'!$B$6:$B$1005,A504&amp;"",'الاشتراكات'!$J$6:$J$1005,1)/COUNTIFS('الاشتراكات'!$B$6:$B$1005,A504&amp;"",'الاشتراكات'!$J$6:$J$1005,1),""))</f>
        <v/>
      </c>
      <c r="G504" s="18">
        <f>IF(F504="","",F504-'الإعدادات'!$B$4)</f>
        <v/>
      </c>
      <c r="H504" s="6">
        <f>IF(A504&amp;""="","",IF(F504="","بدون اشتراك",IF(G504&lt;0,"منتهي",IF(G504&lt;='الإعدادات'!$B$5,"ينتهي قريبًا","ساري"))))</f>
        <v/>
      </c>
      <c r="I504" s="20">
        <f>IF(A504&amp;""="","",SUMIFS('الاشتراكات'!$G$6:$G$1005,'الاشتراكات'!$B$6:$B$1005,A504&amp;""))</f>
        <v/>
      </c>
      <c r="J504" s="20">
        <f>IF(A504&amp;""="","",SUMIFS('الدفعات'!$C$6:$C$2005,'الدفعات'!$B$6:$B$2005,A504&amp;""))</f>
        <v/>
      </c>
      <c r="K504" s="20">
        <f>IF(A504&amp;""="","",ROUND(I504-J504,2))</f>
        <v/>
      </c>
      <c r="L504" s="18">
        <f>IF(A504&amp;""="","",COUNTIFS('الحضور'!$B$6:$B$2005,A504&amp;"",'الحضور'!$A$6:$A$2005,"&gt;="&amp;('الإعدادات'!$B$4-29),'الحضور'!$A$6:$A$2005,"&lt;="&amp;'الإعدادات'!$B$4))</f>
        <v/>
      </c>
      <c r="M504" s="19">
        <f>IF(A504&amp;""="","",IFERROR(SUMIFS('الحضور'!$A$6:$A$2005,'الحضور'!$B$6:$B$2005,A504&amp;"",'الحضور'!$D$6:$D$2005,1)/COUNTIFS('الحضور'!$B$6:$B$2005,A504&amp;"",'الحضور'!$D$6:$D$2005,1),""))</f>
        <v/>
      </c>
      <c r="N504" s="18">
        <f>IF(M504="","",'الإعدادات'!$B$4-M504)</f>
        <v/>
      </c>
      <c r="O504" s="6">
        <f>IF(OR(H504="ساري",H504="ينتهي قريبًا"),IF(M504="","لم يحضر",IF(N504&gt;='الإعدادات'!$B$6,"منقطع","نشط")),"")</f>
        <v/>
      </c>
      <c r="P504" s="21">
        <f>IF(OR(H504="منتهي",H504="ينتهي قريبًا"),G504,"")</f>
        <v/>
      </c>
      <c r="Q504" s="18">
        <f>IF(P504="","",COUNTIFS($P$6:$P$505,"&lt;"&amp;P504)+COUNTIFS($P$6:P504,P504))</f>
        <v/>
      </c>
    </row>
    <row r="505">
      <c r="A505" s="5" t="n"/>
      <c r="B505" s="5" t="n"/>
      <c r="C505" s="17" t="n"/>
      <c r="D505" s="13" t="n"/>
      <c r="E505" s="18">
        <f>IF(A505&amp;""="","",COUNTIFS('الاشتراكات'!$B$6:$B$1005,A505&amp;""))</f>
        <v/>
      </c>
      <c r="F505" s="19">
        <f>IF(A505&amp;""="","",IFERROR(SUMIFS('الاشتراكات'!$I$6:$I$1005,'الاشتراكات'!$B$6:$B$1005,A505&amp;"",'الاشتراكات'!$J$6:$J$1005,1)/COUNTIFS('الاشتراكات'!$B$6:$B$1005,A505&amp;"",'الاشتراكات'!$J$6:$J$1005,1),""))</f>
        <v/>
      </c>
      <c r="G505" s="18">
        <f>IF(F505="","",F505-'الإعدادات'!$B$4)</f>
        <v/>
      </c>
      <c r="H505" s="6">
        <f>IF(A505&amp;""="","",IF(F505="","بدون اشتراك",IF(G505&lt;0,"منتهي",IF(G505&lt;='الإعدادات'!$B$5,"ينتهي قريبًا","ساري"))))</f>
        <v/>
      </c>
      <c r="I505" s="20">
        <f>IF(A505&amp;""="","",SUMIFS('الاشتراكات'!$G$6:$G$1005,'الاشتراكات'!$B$6:$B$1005,A505&amp;""))</f>
        <v/>
      </c>
      <c r="J505" s="20">
        <f>IF(A505&amp;""="","",SUMIFS('الدفعات'!$C$6:$C$2005,'الدفعات'!$B$6:$B$2005,A505&amp;""))</f>
        <v/>
      </c>
      <c r="K505" s="20">
        <f>IF(A505&amp;""="","",ROUND(I505-J505,2))</f>
        <v/>
      </c>
      <c r="L505" s="18">
        <f>IF(A505&amp;""="","",COUNTIFS('الحضور'!$B$6:$B$2005,A505&amp;"",'الحضور'!$A$6:$A$2005,"&gt;="&amp;('الإعدادات'!$B$4-29),'الحضور'!$A$6:$A$2005,"&lt;="&amp;'الإعدادات'!$B$4))</f>
        <v/>
      </c>
      <c r="M505" s="19">
        <f>IF(A505&amp;""="","",IFERROR(SUMIFS('الحضور'!$A$6:$A$2005,'الحضور'!$B$6:$B$2005,A505&amp;"",'الحضور'!$D$6:$D$2005,1)/COUNTIFS('الحضور'!$B$6:$B$2005,A505&amp;"",'الحضور'!$D$6:$D$2005,1),""))</f>
        <v/>
      </c>
      <c r="N505" s="18">
        <f>IF(M505="","",'الإعدادات'!$B$4-M505)</f>
        <v/>
      </c>
      <c r="O505" s="6">
        <f>IF(OR(H505="ساري",H505="ينتهي قريبًا"),IF(M505="","لم يحضر",IF(N505&gt;='الإعدادات'!$B$6,"منقطع","نشط")),"")</f>
        <v/>
      </c>
      <c r="P505" s="21">
        <f>IF(OR(H505="منتهي",H505="ينتهي قريبًا"),G505,"")</f>
        <v/>
      </c>
      <c r="Q505" s="18">
        <f>IF(P505="","",COUNTIFS($P$6:$P$505,"&lt;"&amp;P505)+COUNTIFS($P$6:P505,P505))</f>
        <v/>
      </c>
    </row>
  </sheetData>
  <autoFilter ref="A5:Q505"/>
  <mergeCells count="2">
    <mergeCell ref="A2:Q2"/>
    <mergeCell ref="A1:Q1"/>
  </mergeCells>
  <conditionalFormatting sqref="A6:O505">
    <cfRule type="expression" priority="1" dxfId="0">
      <formula>$H6="منتهي"</formula>
    </cfRule>
    <cfRule type="expression" priority="2" dxfId="1">
      <formula>$H6="ينتهي قريبًا"</formula>
    </cfRule>
  </conditionalFormatting>
  <conditionalFormatting sqref="H6:H505">
    <cfRule type="expression" priority="3" dxfId="2">
      <formula>$H6="ساري"</formula>
    </cfRule>
  </conditionalFormatting>
  <conditionalFormatting sqref="O6:O505">
    <cfRule type="expression" priority="4" dxfId="1">
      <formula>OR($O6="منقطع",$O6="لم يحضر")</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J1005"/>
  <sheetViews>
    <sheetView showGridLines="1" rightToLeft="1" workbookViewId="0">
      <pane ySplit="5" topLeftCell="A6" activePane="bottomLeft" state="frozen"/>
      <selection pane="bottomLeft" activeCell="A1" sqref="A1"/>
    </sheetView>
  </sheetViews>
  <sheetFormatPr baseColWidth="8" defaultRowHeight="15"/>
  <cols>
    <col width="13" customWidth="1" min="1" max="1"/>
    <col width="11" customWidth="1" min="2" max="2"/>
    <col width="16" customWidth="1" min="3" max="3"/>
    <col width="11" customWidth="1" min="4" max="4"/>
    <col width="20" customWidth="1" min="5" max="5"/>
    <col width="12" customWidth="1" min="6" max="6"/>
    <col width="12" customWidth="1" min="7" max="7"/>
    <col width="11" customWidth="1" min="8" max="8"/>
    <col width="14" customWidth="1" min="9" max="9"/>
    <col width="10" customWidth="1" min="10" max="10"/>
  </cols>
  <sheetData>
    <row r="1" ht="26" customHeight="1">
      <c r="A1" s="10" t="inlineStr">
        <is>
          <t>شيت اشتراكات الجيم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تاريخ البداية</t>
        </is>
      </c>
      <c r="B5" s="15" t="inlineStr">
        <is>
          <t>كود العضو</t>
        </is>
      </c>
      <c r="C5" s="15" t="inlineStr">
        <is>
          <t>الباقة</t>
        </is>
      </c>
      <c r="D5" s="15" t="inlineStr">
        <is>
          <t>الخصم</t>
        </is>
      </c>
      <c r="E5" s="15" t="inlineStr">
        <is>
          <t>العضو</t>
        </is>
      </c>
      <c r="F5" s="15" t="inlineStr">
        <is>
          <t>سعر الباقة</t>
        </is>
      </c>
      <c r="G5" s="15" t="inlineStr">
        <is>
          <t>الصافي</t>
        </is>
      </c>
      <c r="H5" s="15" t="inlineStr">
        <is>
          <t>المدة (أشهر)</t>
        </is>
      </c>
      <c r="I5" s="15" t="inlineStr">
        <is>
          <t>تاريخ الانتهاء</t>
        </is>
      </c>
      <c r="J5" s="15" t="inlineStr">
        <is>
          <t>الأحدث</t>
        </is>
      </c>
    </row>
    <row r="6">
      <c r="A6" s="13" t="n">
        <v>46027</v>
      </c>
      <c r="B6" s="5" t="inlineStr">
        <is>
          <t>G01</t>
        </is>
      </c>
      <c r="C6" s="5" t="inlineStr">
        <is>
          <t>سنوي</t>
        </is>
      </c>
      <c r="D6" s="16" t="n"/>
      <c r="E6" s="6">
        <f>IF(B6&amp;""="","",IFERROR(INDEX('الأعضاء'!$B$6:$B$505,MATCH(B6&amp;"",'الأعضاء'!$A$6:$A$505,0))&amp;"","كود غير موجود"))</f>
        <v/>
      </c>
      <c r="F6" s="20">
        <f>IF(C6&amp;""="","",IFERROR(INDEX('الباقات'!$B$6:$B$205,MATCH(C6&amp;"",'الباقات'!$A$6:$A$205,0)),"باقة غير موجودة"))</f>
        <v/>
      </c>
      <c r="G6" s="20">
        <f>IF(ISNUMBER(F6),ROUND(F6-N(D6),2),"")</f>
        <v/>
      </c>
      <c r="H6" s="21">
        <f>IF(C6&amp;""="","",IFERROR(INDEX('الباقات'!$C$6:$C$205,MATCH(C6&amp;"",'الباقات'!$A$6:$A$205,0)),""))</f>
        <v/>
      </c>
      <c r="I6" s="19">
        <f>IF(AND(ISNUMBER(A6),ISNUMBER(H6)),EDATE(A6,H6)-1,"")</f>
        <v/>
      </c>
      <c r="J6" s="21">
        <f>IF(ISNUMBER(I6),IF(COUNTIFS($B$6:$B$1005,B6&amp;"",$A$6:$A$1005,"&gt;"&amp;A6)=0,1,0),"")</f>
        <v/>
      </c>
    </row>
    <row r="7">
      <c r="A7" s="13" t="n">
        <v>46157</v>
      </c>
      <c r="B7" s="5" t="inlineStr">
        <is>
          <t>G07</t>
        </is>
      </c>
      <c r="C7" s="5" t="inlineStr">
        <is>
          <t>ربع سنوي</t>
        </is>
      </c>
      <c r="D7" s="16" t="n"/>
      <c r="E7" s="6">
        <f>IF(B7&amp;""="","",IFERROR(INDEX('الأعضاء'!$B$6:$B$505,MATCH(B7&amp;"",'الأعضاء'!$A$6:$A$505,0))&amp;"","كود غير موجود"))</f>
        <v/>
      </c>
      <c r="F7" s="20">
        <f>IF(C7&amp;""="","",IFERROR(INDEX('الباقات'!$B$6:$B$205,MATCH(C7&amp;"",'الباقات'!$A$6:$A$205,0)),"باقة غير موجودة"))</f>
        <v/>
      </c>
      <c r="G7" s="20">
        <f>IF(ISNUMBER(F7),ROUND(F7-N(D7),2),"")</f>
        <v/>
      </c>
      <c r="H7" s="21">
        <f>IF(C7&amp;""="","",IFERROR(INDEX('الباقات'!$C$6:$C$205,MATCH(C7&amp;"",'الباقات'!$A$6:$A$205,0)),""))</f>
        <v/>
      </c>
      <c r="I7" s="19">
        <f>IF(AND(ISNUMBER(A7),ISNUMBER(H7)),EDATE(A7,H7)-1,"")</f>
        <v/>
      </c>
      <c r="J7" s="21">
        <f>IF(ISNUMBER(I7),IF(COUNTIFS($B$6:$B$1005,B7&amp;"",$A$6:$A$1005,"&gt;"&amp;A7)=0,1,0),"")</f>
        <v/>
      </c>
    </row>
    <row r="8">
      <c r="A8" s="13" t="n">
        <v>46174</v>
      </c>
      <c r="B8" s="5" t="inlineStr">
        <is>
          <t>G05</t>
        </is>
      </c>
      <c r="C8" s="5" t="inlineStr">
        <is>
          <t>نصف سنوي</t>
        </is>
      </c>
      <c r="D8" s="16" t="n">
        <v>200</v>
      </c>
      <c r="E8" s="6">
        <f>IF(B8&amp;""="","",IFERROR(INDEX('الأعضاء'!$B$6:$B$505,MATCH(B8&amp;"",'الأعضاء'!$A$6:$A$505,0))&amp;"","كود غير موجود"))</f>
        <v/>
      </c>
      <c r="F8" s="20">
        <f>IF(C8&amp;""="","",IFERROR(INDEX('الباقات'!$B$6:$B$205,MATCH(C8&amp;"",'الباقات'!$A$6:$A$205,0)),"باقة غير موجودة"))</f>
        <v/>
      </c>
      <c r="G8" s="20">
        <f>IF(ISNUMBER(F8),ROUND(F8-N(D8),2),"")</f>
        <v/>
      </c>
      <c r="H8" s="21">
        <f>IF(C8&amp;""="","",IFERROR(INDEX('الباقات'!$C$6:$C$205,MATCH(C8&amp;"",'الباقات'!$A$6:$A$205,0)),""))</f>
        <v/>
      </c>
      <c r="I8" s="19">
        <f>IF(AND(ISNUMBER(A8),ISNUMBER(H8)),EDATE(A8,H8)-1,"")</f>
        <v/>
      </c>
      <c r="J8" s="21">
        <f>IF(ISNUMBER(I8),IF(COUNTIFS($B$6:$B$1005,B8&amp;"",$A$6:$A$1005,"&gt;"&amp;A8)=0,1,0),"")</f>
        <v/>
      </c>
    </row>
    <row r="9">
      <c r="A9" s="13" t="n">
        <v>46237</v>
      </c>
      <c r="B9" s="5" t="inlineStr">
        <is>
          <t>G03</t>
        </is>
      </c>
      <c r="C9" s="5" t="inlineStr">
        <is>
          <t>ربع سنوي</t>
        </is>
      </c>
      <c r="D9" s="16" t="n">
        <v>100</v>
      </c>
      <c r="E9" s="6">
        <f>IF(B9&amp;""="","",IFERROR(INDEX('الأعضاء'!$B$6:$B$505,MATCH(B9&amp;"",'الأعضاء'!$A$6:$A$505,0))&amp;"","كود غير موجود"))</f>
        <v/>
      </c>
      <c r="F9" s="20">
        <f>IF(C9&amp;""="","",IFERROR(INDEX('الباقات'!$B$6:$B$205,MATCH(C9&amp;"",'الباقات'!$A$6:$A$205,0)),"باقة غير موجودة"))</f>
        <v/>
      </c>
      <c r="G9" s="20">
        <f>IF(ISNUMBER(F9),ROUND(F9-N(D9),2),"")</f>
        <v/>
      </c>
      <c r="H9" s="21">
        <f>IF(C9&amp;""="","",IFERROR(INDEX('الباقات'!$C$6:$C$205,MATCH(C9&amp;"",'الباقات'!$A$6:$A$205,0)),""))</f>
        <v/>
      </c>
      <c r="I9" s="19">
        <f>IF(AND(ISNUMBER(A9),ISNUMBER(H9)),EDATE(A9,H9)-1,"")</f>
        <v/>
      </c>
      <c r="J9" s="21">
        <f>IF(ISNUMBER(I9),IF(COUNTIFS($B$6:$B$1005,B9&amp;"",$A$6:$A$1005,"&gt;"&amp;A9)=0,1,0),"")</f>
        <v/>
      </c>
    </row>
    <row r="10">
      <c r="A10" s="13" t="n">
        <v>46244</v>
      </c>
      <c r="B10" s="5" t="inlineStr">
        <is>
          <t>G02</t>
        </is>
      </c>
      <c r="C10" s="5" t="inlineStr">
        <is>
          <t>شهري</t>
        </is>
      </c>
      <c r="D10" s="16" t="n"/>
      <c r="E10" s="6">
        <f>IF(B10&amp;""="","",IFERROR(INDEX('الأعضاء'!$B$6:$B$505,MATCH(B10&amp;"",'الأعضاء'!$A$6:$A$505,0))&amp;"","كود غير موجود"))</f>
        <v/>
      </c>
      <c r="F10" s="20">
        <f>IF(C10&amp;""="","",IFERROR(INDEX('الباقات'!$B$6:$B$205,MATCH(C10&amp;"",'الباقات'!$A$6:$A$205,0)),"باقة غير موجودة"))</f>
        <v/>
      </c>
      <c r="G10" s="20">
        <f>IF(ISNUMBER(F10),ROUND(F10-N(D10),2),"")</f>
        <v/>
      </c>
      <c r="H10" s="21">
        <f>IF(C10&amp;""="","",IFERROR(INDEX('الباقات'!$C$6:$C$205,MATCH(C10&amp;"",'الباقات'!$A$6:$A$205,0)),""))</f>
        <v/>
      </c>
      <c r="I10" s="19">
        <f>IF(AND(ISNUMBER(A10),ISNUMBER(H10)),EDATE(A10,H10)-1,"")</f>
        <v/>
      </c>
      <c r="J10" s="21">
        <f>IF(ISNUMBER(I10),IF(COUNTIFS($B$6:$B$1005,B10&amp;"",$A$6:$A$1005,"&gt;"&amp;A10)=0,1,0),"")</f>
        <v/>
      </c>
    </row>
    <row r="11">
      <c r="A11" s="13" t="n">
        <v>46275</v>
      </c>
      <c r="B11" s="5" t="inlineStr">
        <is>
          <t>G02</t>
        </is>
      </c>
      <c r="C11" s="5" t="inlineStr">
        <is>
          <t>شهري</t>
        </is>
      </c>
      <c r="D11" s="16" t="n"/>
      <c r="E11" s="6">
        <f>IF(B11&amp;""="","",IFERROR(INDEX('الأعضاء'!$B$6:$B$505,MATCH(B11&amp;"",'الأعضاء'!$A$6:$A$505,0))&amp;"","كود غير موجود"))</f>
        <v/>
      </c>
      <c r="F11" s="20">
        <f>IF(C11&amp;""="","",IFERROR(INDEX('الباقات'!$B$6:$B$205,MATCH(C11&amp;"",'الباقات'!$A$6:$A$205,0)),"باقة غير موجودة"))</f>
        <v/>
      </c>
      <c r="G11" s="20">
        <f>IF(ISNUMBER(F11),ROUND(F11-N(D11),2),"")</f>
        <v/>
      </c>
      <c r="H11" s="21">
        <f>IF(C11&amp;""="","",IFERROR(INDEX('الباقات'!$C$6:$C$205,MATCH(C11&amp;"",'الباقات'!$A$6:$A$205,0)),""))</f>
        <v/>
      </c>
      <c r="I11" s="19">
        <f>IF(AND(ISNUMBER(A11),ISNUMBER(H11)),EDATE(A11,H11)-1,"")</f>
        <v/>
      </c>
      <c r="J11" s="21">
        <f>IF(ISNUMBER(I11),IF(COUNTIFS($B$6:$B$1005,B11&amp;"",$A$6:$A$1005,"&gt;"&amp;A11)=0,1,0),"")</f>
        <v/>
      </c>
    </row>
    <row r="12">
      <c r="A12" s="13" t="n">
        <v>46294</v>
      </c>
      <c r="B12" s="5" t="inlineStr">
        <is>
          <t>G08</t>
        </is>
      </c>
      <c r="C12" s="5" t="inlineStr">
        <is>
          <t>شهري</t>
        </is>
      </c>
      <c r="D12" s="16" t="n"/>
      <c r="E12" s="6">
        <f>IF(B12&amp;""="","",IFERROR(INDEX('الأعضاء'!$B$6:$B$505,MATCH(B12&amp;"",'الأعضاء'!$A$6:$A$505,0))&amp;"","كود غير موجود"))</f>
        <v/>
      </c>
      <c r="F12" s="20">
        <f>IF(C12&amp;""="","",IFERROR(INDEX('الباقات'!$B$6:$B$205,MATCH(C12&amp;"",'الباقات'!$A$6:$A$205,0)),"باقة غير موجودة"))</f>
        <v/>
      </c>
      <c r="G12" s="20">
        <f>IF(ISNUMBER(F12),ROUND(F12-N(D12),2),"")</f>
        <v/>
      </c>
      <c r="H12" s="21">
        <f>IF(C12&amp;""="","",IFERROR(INDEX('الباقات'!$C$6:$C$205,MATCH(C12&amp;"",'الباقات'!$A$6:$A$205,0)),""))</f>
        <v/>
      </c>
      <c r="I12" s="19">
        <f>IF(AND(ISNUMBER(A12),ISNUMBER(H12)),EDATE(A12,H12)-1,"")</f>
        <v/>
      </c>
      <c r="J12" s="21">
        <f>IF(ISNUMBER(I12),IF(COUNTIFS($B$6:$B$1005,B12&amp;"",$A$6:$A$1005,"&gt;"&amp;A12)=0,1,0),"")</f>
        <v/>
      </c>
    </row>
    <row r="13">
      <c r="A13" s="13" t="n">
        <v>46297</v>
      </c>
      <c r="B13" s="5" t="inlineStr">
        <is>
          <t>G10</t>
        </is>
      </c>
      <c r="C13" s="5" t="inlineStr">
        <is>
          <t>شهري</t>
        </is>
      </c>
      <c r="D13" s="16" t="n"/>
      <c r="E13" s="6">
        <f>IF(B13&amp;""="","",IFERROR(INDEX('الأعضاء'!$B$6:$B$505,MATCH(B13&amp;"",'الأعضاء'!$A$6:$A$505,0))&amp;"","كود غير موجود"))</f>
        <v/>
      </c>
      <c r="F13" s="20">
        <f>IF(C13&amp;""="","",IFERROR(INDEX('الباقات'!$B$6:$B$205,MATCH(C13&amp;"",'الباقات'!$A$6:$A$205,0)),"باقة غير موجودة"))</f>
        <v/>
      </c>
      <c r="G13" s="20">
        <f>IF(ISNUMBER(F13),ROUND(F13-N(D13),2),"")</f>
        <v/>
      </c>
      <c r="H13" s="21">
        <f>IF(C13&amp;""="","",IFERROR(INDEX('الباقات'!$C$6:$C$205,MATCH(C13&amp;"",'الباقات'!$A$6:$A$205,0)),""))</f>
        <v/>
      </c>
      <c r="I13" s="19">
        <f>IF(AND(ISNUMBER(A13),ISNUMBER(H13)),EDATE(A13,H13)-1,"")</f>
        <v/>
      </c>
      <c r="J13" s="21">
        <f>IF(ISNUMBER(I13),IF(COUNTIFS($B$6:$B$1005,B13&amp;"",$A$6:$A$1005,"&gt;"&amp;A13)=0,1,0),"")</f>
        <v/>
      </c>
    </row>
    <row r="14">
      <c r="A14" s="13" t="n">
        <v>46307</v>
      </c>
      <c r="B14" s="5" t="inlineStr">
        <is>
          <t>G04</t>
        </is>
      </c>
      <c r="C14" s="5" t="inlineStr">
        <is>
          <t>شهري</t>
        </is>
      </c>
      <c r="D14" s="16" t="n">
        <v>50</v>
      </c>
      <c r="E14" s="6">
        <f>IF(B14&amp;""="","",IFERROR(INDEX('الأعضاء'!$B$6:$B$505,MATCH(B14&amp;"",'الأعضاء'!$A$6:$A$505,0))&amp;"","كود غير موجود"))</f>
        <v/>
      </c>
      <c r="F14" s="20">
        <f>IF(C14&amp;""="","",IFERROR(INDEX('الباقات'!$B$6:$B$205,MATCH(C14&amp;"",'الباقات'!$A$6:$A$205,0)),"باقة غير موجودة"))</f>
        <v/>
      </c>
      <c r="G14" s="20">
        <f>IF(ISNUMBER(F14),ROUND(F14-N(D14),2),"")</f>
        <v/>
      </c>
      <c r="H14" s="21">
        <f>IF(C14&amp;""="","",IFERROR(INDEX('الباقات'!$C$6:$C$205,MATCH(C14&amp;"",'الباقات'!$A$6:$A$205,0)),""))</f>
        <v/>
      </c>
      <c r="I14" s="19">
        <f>IF(AND(ISNUMBER(A14),ISNUMBER(H14)),EDATE(A14,H14)-1,"")</f>
        <v/>
      </c>
      <c r="J14" s="21">
        <f>IF(ISNUMBER(I14),IF(COUNTIFS($B$6:$B$1005,B14&amp;"",$A$6:$A$1005,"&gt;"&amp;A14)=0,1,0),"")</f>
        <v/>
      </c>
    </row>
    <row r="15">
      <c r="A15" s="13" t="n">
        <v>46320</v>
      </c>
      <c r="B15" s="5" t="inlineStr">
        <is>
          <t>G06</t>
        </is>
      </c>
      <c r="C15" s="5" t="inlineStr">
        <is>
          <t>شهري</t>
        </is>
      </c>
      <c r="D15" s="16" t="n"/>
      <c r="E15" s="6">
        <f>IF(B15&amp;""="","",IFERROR(INDEX('الأعضاء'!$B$6:$B$505,MATCH(B15&amp;"",'الأعضاء'!$A$6:$A$505,0))&amp;"","كود غير موجود"))</f>
        <v/>
      </c>
      <c r="F15" s="20">
        <f>IF(C15&amp;""="","",IFERROR(INDEX('الباقات'!$B$6:$B$205,MATCH(C15&amp;"",'الباقات'!$A$6:$A$205,0)),"باقة غير موجودة"))</f>
        <v/>
      </c>
      <c r="G15" s="20">
        <f>IF(ISNUMBER(F15),ROUND(F15-N(D15),2),"")</f>
        <v/>
      </c>
      <c r="H15" s="21">
        <f>IF(C15&amp;""="","",IFERROR(INDEX('الباقات'!$C$6:$C$205,MATCH(C15&amp;"",'الباقات'!$A$6:$A$205,0)),""))</f>
        <v/>
      </c>
      <c r="I15" s="19">
        <f>IF(AND(ISNUMBER(A15),ISNUMBER(H15)),EDATE(A15,H15)-1,"")</f>
        <v/>
      </c>
      <c r="J15" s="21">
        <f>IF(ISNUMBER(I15),IF(COUNTIFS($B$6:$B$1005,B15&amp;"",$A$6:$A$1005,"&gt;"&amp;A15)=0,1,0),"")</f>
        <v/>
      </c>
    </row>
    <row r="16">
      <c r="A16" s="13" t="n">
        <v>46324</v>
      </c>
      <c r="B16" s="5" t="inlineStr">
        <is>
          <t>G08</t>
        </is>
      </c>
      <c r="C16" s="5" t="inlineStr">
        <is>
          <t>شهري</t>
        </is>
      </c>
      <c r="D16" s="16" t="n"/>
      <c r="E16" s="6">
        <f>IF(B16&amp;""="","",IFERROR(INDEX('الأعضاء'!$B$6:$B$505,MATCH(B16&amp;"",'الأعضاء'!$A$6:$A$505,0))&amp;"","كود غير موجود"))</f>
        <v/>
      </c>
      <c r="F16" s="20">
        <f>IF(C16&amp;""="","",IFERROR(INDEX('الباقات'!$B$6:$B$205,MATCH(C16&amp;"",'الباقات'!$A$6:$A$205,0)),"باقة غير موجودة"))</f>
        <v/>
      </c>
      <c r="G16" s="20">
        <f>IF(ISNUMBER(F16),ROUND(F16-N(D16),2),"")</f>
        <v/>
      </c>
      <c r="H16" s="21">
        <f>IF(C16&amp;""="","",IFERROR(INDEX('الباقات'!$C$6:$C$205,MATCH(C16&amp;"",'الباقات'!$A$6:$A$205,0)),""))</f>
        <v/>
      </c>
      <c r="I16" s="19">
        <f>IF(AND(ISNUMBER(A16),ISNUMBER(H16)),EDATE(A16,H16)-1,"")</f>
        <v/>
      </c>
      <c r="J16" s="21">
        <f>IF(ISNUMBER(I16),IF(COUNTIFS($B$6:$B$1005,B16&amp;"",$A$6:$A$1005,"&gt;"&amp;A16)=0,1,0),"")</f>
        <v/>
      </c>
    </row>
    <row r="17">
      <c r="A17" s="13" t="n"/>
      <c r="B17" s="5" t="n"/>
      <c r="C17" s="5" t="n"/>
      <c r="D17" s="16" t="n"/>
      <c r="E17" s="6">
        <f>IF(B17&amp;""="","",IFERROR(INDEX('الأعضاء'!$B$6:$B$505,MATCH(B17&amp;"",'الأعضاء'!$A$6:$A$505,0))&amp;"","كود غير موجود"))</f>
        <v/>
      </c>
      <c r="F17" s="20">
        <f>IF(C17&amp;""="","",IFERROR(INDEX('الباقات'!$B$6:$B$205,MATCH(C17&amp;"",'الباقات'!$A$6:$A$205,0)),"باقة غير موجودة"))</f>
        <v/>
      </c>
      <c r="G17" s="20">
        <f>IF(ISNUMBER(F17),ROUND(F17-N(D17),2),"")</f>
        <v/>
      </c>
      <c r="H17" s="21">
        <f>IF(C17&amp;""="","",IFERROR(INDEX('الباقات'!$C$6:$C$205,MATCH(C17&amp;"",'الباقات'!$A$6:$A$205,0)),""))</f>
        <v/>
      </c>
      <c r="I17" s="19">
        <f>IF(AND(ISNUMBER(A17),ISNUMBER(H17)),EDATE(A17,H17)-1,"")</f>
        <v/>
      </c>
      <c r="J17" s="21">
        <f>IF(ISNUMBER(I17),IF(COUNTIFS($B$6:$B$1005,B17&amp;"",$A$6:$A$1005,"&gt;"&amp;A17)=0,1,0),"")</f>
        <v/>
      </c>
    </row>
    <row r="18">
      <c r="A18" s="13" t="n"/>
      <c r="B18" s="5" t="n"/>
      <c r="C18" s="5" t="n"/>
      <c r="D18" s="16" t="n"/>
      <c r="E18" s="6">
        <f>IF(B18&amp;""="","",IFERROR(INDEX('الأعضاء'!$B$6:$B$505,MATCH(B18&amp;"",'الأعضاء'!$A$6:$A$505,0))&amp;"","كود غير موجود"))</f>
        <v/>
      </c>
      <c r="F18" s="20">
        <f>IF(C18&amp;""="","",IFERROR(INDEX('الباقات'!$B$6:$B$205,MATCH(C18&amp;"",'الباقات'!$A$6:$A$205,0)),"باقة غير موجودة"))</f>
        <v/>
      </c>
      <c r="G18" s="20">
        <f>IF(ISNUMBER(F18),ROUND(F18-N(D18),2),"")</f>
        <v/>
      </c>
      <c r="H18" s="21">
        <f>IF(C18&amp;""="","",IFERROR(INDEX('الباقات'!$C$6:$C$205,MATCH(C18&amp;"",'الباقات'!$A$6:$A$205,0)),""))</f>
        <v/>
      </c>
      <c r="I18" s="19">
        <f>IF(AND(ISNUMBER(A18),ISNUMBER(H18)),EDATE(A18,H18)-1,"")</f>
        <v/>
      </c>
      <c r="J18" s="21">
        <f>IF(ISNUMBER(I18),IF(COUNTIFS($B$6:$B$1005,B18&amp;"",$A$6:$A$1005,"&gt;"&amp;A18)=0,1,0),"")</f>
        <v/>
      </c>
    </row>
    <row r="19">
      <c r="A19" s="13" t="n"/>
      <c r="B19" s="5" t="n"/>
      <c r="C19" s="5" t="n"/>
      <c r="D19" s="16" t="n"/>
      <c r="E19" s="6">
        <f>IF(B19&amp;""="","",IFERROR(INDEX('الأعضاء'!$B$6:$B$505,MATCH(B19&amp;"",'الأعضاء'!$A$6:$A$505,0))&amp;"","كود غير موجود"))</f>
        <v/>
      </c>
      <c r="F19" s="20">
        <f>IF(C19&amp;""="","",IFERROR(INDEX('الباقات'!$B$6:$B$205,MATCH(C19&amp;"",'الباقات'!$A$6:$A$205,0)),"باقة غير موجودة"))</f>
        <v/>
      </c>
      <c r="G19" s="20">
        <f>IF(ISNUMBER(F19),ROUND(F19-N(D19),2),"")</f>
        <v/>
      </c>
      <c r="H19" s="21">
        <f>IF(C19&amp;""="","",IFERROR(INDEX('الباقات'!$C$6:$C$205,MATCH(C19&amp;"",'الباقات'!$A$6:$A$205,0)),""))</f>
        <v/>
      </c>
      <c r="I19" s="19">
        <f>IF(AND(ISNUMBER(A19),ISNUMBER(H19)),EDATE(A19,H19)-1,"")</f>
        <v/>
      </c>
      <c r="J19" s="21">
        <f>IF(ISNUMBER(I19),IF(COUNTIFS($B$6:$B$1005,B19&amp;"",$A$6:$A$1005,"&gt;"&amp;A19)=0,1,0),"")</f>
        <v/>
      </c>
    </row>
    <row r="20">
      <c r="A20" s="13" t="n"/>
      <c r="B20" s="5" t="n"/>
      <c r="C20" s="5" t="n"/>
      <c r="D20" s="16" t="n"/>
      <c r="E20" s="6">
        <f>IF(B20&amp;""="","",IFERROR(INDEX('الأعضاء'!$B$6:$B$505,MATCH(B20&amp;"",'الأعضاء'!$A$6:$A$505,0))&amp;"","كود غير موجود"))</f>
        <v/>
      </c>
      <c r="F20" s="20">
        <f>IF(C20&amp;""="","",IFERROR(INDEX('الباقات'!$B$6:$B$205,MATCH(C20&amp;"",'الباقات'!$A$6:$A$205,0)),"باقة غير موجودة"))</f>
        <v/>
      </c>
      <c r="G20" s="20">
        <f>IF(ISNUMBER(F20),ROUND(F20-N(D20),2),"")</f>
        <v/>
      </c>
      <c r="H20" s="21">
        <f>IF(C20&amp;""="","",IFERROR(INDEX('الباقات'!$C$6:$C$205,MATCH(C20&amp;"",'الباقات'!$A$6:$A$205,0)),""))</f>
        <v/>
      </c>
      <c r="I20" s="19">
        <f>IF(AND(ISNUMBER(A20),ISNUMBER(H20)),EDATE(A20,H20)-1,"")</f>
        <v/>
      </c>
      <c r="J20" s="21">
        <f>IF(ISNUMBER(I20),IF(COUNTIFS($B$6:$B$1005,B20&amp;"",$A$6:$A$1005,"&gt;"&amp;A20)=0,1,0),"")</f>
        <v/>
      </c>
    </row>
    <row r="21">
      <c r="A21" s="13" t="n"/>
      <c r="B21" s="5" t="n"/>
      <c r="C21" s="5" t="n"/>
      <c r="D21" s="16" t="n"/>
      <c r="E21" s="6">
        <f>IF(B21&amp;""="","",IFERROR(INDEX('الأعضاء'!$B$6:$B$505,MATCH(B21&amp;"",'الأعضاء'!$A$6:$A$505,0))&amp;"","كود غير موجود"))</f>
        <v/>
      </c>
      <c r="F21" s="20">
        <f>IF(C21&amp;""="","",IFERROR(INDEX('الباقات'!$B$6:$B$205,MATCH(C21&amp;"",'الباقات'!$A$6:$A$205,0)),"باقة غير موجودة"))</f>
        <v/>
      </c>
      <c r="G21" s="20">
        <f>IF(ISNUMBER(F21),ROUND(F21-N(D21),2),"")</f>
        <v/>
      </c>
      <c r="H21" s="21">
        <f>IF(C21&amp;""="","",IFERROR(INDEX('الباقات'!$C$6:$C$205,MATCH(C21&amp;"",'الباقات'!$A$6:$A$205,0)),""))</f>
        <v/>
      </c>
      <c r="I21" s="19">
        <f>IF(AND(ISNUMBER(A21),ISNUMBER(H21)),EDATE(A21,H21)-1,"")</f>
        <v/>
      </c>
      <c r="J21" s="21">
        <f>IF(ISNUMBER(I21),IF(COUNTIFS($B$6:$B$1005,B21&amp;"",$A$6:$A$1005,"&gt;"&amp;A21)=0,1,0),"")</f>
        <v/>
      </c>
    </row>
    <row r="22">
      <c r="A22" s="13" t="n"/>
      <c r="B22" s="5" t="n"/>
      <c r="C22" s="5" t="n"/>
      <c r="D22" s="16" t="n"/>
      <c r="E22" s="6">
        <f>IF(B22&amp;""="","",IFERROR(INDEX('الأعضاء'!$B$6:$B$505,MATCH(B22&amp;"",'الأعضاء'!$A$6:$A$505,0))&amp;"","كود غير موجود"))</f>
        <v/>
      </c>
      <c r="F22" s="20">
        <f>IF(C22&amp;""="","",IFERROR(INDEX('الباقات'!$B$6:$B$205,MATCH(C22&amp;"",'الباقات'!$A$6:$A$205,0)),"باقة غير موجودة"))</f>
        <v/>
      </c>
      <c r="G22" s="20">
        <f>IF(ISNUMBER(F22),ROUND(F22-N(D22),2),"")</f>
        <v/>
      </c>
      <c r="H22" s="21">
        <f>IF(C22&amp;""="","",IFERROR(INDEX('الباقات'!$C$6:$C$205,MATCH(C22&amp;"",'الباقات'!$A$6:$A$205,0)),""))</f>
        <v/>
      </c>
      <c r="I22" s="19">
        <f>IF(AND(ISNUMBER(A22),ISNUMBER(H22)),EDATE(A22,H22)-1,"")</f>
        <v/>
      </c>
      <c r="J22" s="21">
        <f>IF(ISNUMBER(I22),IF(COUNTIFS($B$6:$B$1005,B22&amp;"",$A$6:$A$1005,"&gt;"&amp;A22)=0,1,0),"")</f>
        <v/>
      </c>
    </row>
    <row r="23">
      <c r="A23" s="13" t="n"/>
      <c r="B23" s="5" t="n"/>
      <c r="C23" s="5" t="n"/>
      <c r="D23" s="16" t="n"/>
      <c r="E23" s="6">
        <f>IF(B23&amp;""="","",IFERROR(INDEX('الأعضاء'!$B$6:$B$505,MATCH(B23&amp;"",'الأعضاء'!$A$6:$A$505,0))&amp;"","كود غير موجود"))</f>
        <v/>
      </c>
      <c r="F23" s="20">
        <f>IF(C23&amp;""="","",IFERROR(INDEX('الباقات'!$B$6:$B$205,MATCH(C23&amp;"",'الباقات'!$A$6:$A$205,0)),"باقة غير موجودة"))</f>
        <v/>
      </c>
      <c r="G23" s="20">
        <f>IF(ISNUMBER(F23),ROUND(F23-N(D23),2),"")</f>
        <v/>
      </c>
      <c r="H23" s="21">
        <f>IF(C23&amp;""="","",IFERROR(INDEX('الباقات'!$C$6:$C$205,MATCH(C23&amp;"",'الباقات'!$A$6:$A$205,0)),""))</f>
        <v/>
      </c>
      <c r="I23" s="19">
        <f>IF(AND(ISNUMBER(A23),ISNUMBER(H23)),EDATE(A23,H23)-1,"")</f>
        <v/>
      </c>
      <c r="J23" s="21">
        <f>IF(ISNUMBER(I23),IF(COUNTIFS($B$6:$B$1005,B23&amp;"",$A$6:$A$1005,"&gt;"&amp;A23)=0,1,0),"")</f>
        <v/>
      </c>
    </row>
    <row r="24">
      <c r="A24" s="13" t="n"/>
      <c r="B24" s="5" t="n"/>
      <c r="C24" s="5" t="n"/>
      <c r="D24" s="16" t="n"/>
      <c r="E24" s="6">
        <f>IF(B24&amp;""="","",IFERROR(INDEX('الأعضاء'!$B$6:$B$505,MATCH(B24&amp;"",'الأعضاء'!$A$6:$A$505,0))&amp;"","كود غير موجود"))</f>
        <v/>
      </c>
      <c r="F24" s="20">
        <f>IF(C24&amp;""="","",IFERROR(INDEX('الباقات'!$B$6:$B$205,MATCH(C24&amp;"",'الباقات'!$A$6:$A$205,0)),"باقة غير موجودة"))</f>
        <v/>
      </c>
      <c r="G24" s="20">
        <f>IF(ISNUMBER(F24),ROUND(F24-N(D24),2),"")</f>
        <v/>
      </c>
      <c r="H24" s="21">
        <f>IF(C24&amp;""="","",IFERROR(INDEX('الباقات'!$C$6:$C$205,MATCH(C24&amp;"",'الباقات'!$A$6:$A$205,0)),""))</f>
        <v/>
      </c>
      <c r="I24" s="19">
        <f>IF(AND(ISNUMBER(A24),ISNUMBER(H24)),EDATE(A24,H24)-1,"")</f>
        <v/>
      </c>
      <c r="J24" s="21">
        <f>IF(ISNUMBER(I24),IF(COUNTIFS($B$6:$B$1005,B24&amp;"",$A$6:$A$1005,"&gt;"&amp;A24)=0,1,0),"")</f>
        <v/>
      </c>
    </row>
    <row r="25">
      <c r="A25" s="13" t="n"/>
      <c r="B25" s="5" t="n"/>
      <c r="C25" s="5" t="n"/>
      <c r="D25" s="16" t="n"/>
      <c r="E25" s="6">
        <f>IF(B25&amp;""="","",IFERROR(INDEX('الأعضاء'!$B$6:$B$505,MATCH(B25&amp;"",'الأعضاء'!$A$6:$A$505,0))&amp;"","كود غير موجود"))</f>
        <v/>
      </c>
      <c r="F25" s="20">
        <f>IF(C25&amp;""="","",IFERROR(INDEX('الباقات'!$B$6:$B$205,MATCH(C25&amp;"",'الباقات'!$A$6:$A$205,0)),"باقة غير موجودة"))</f>
        <v/>
      </c>
      <c r="G25" s="20">
        <f>IF(ISNUMBER(F25),ROUND(F25-N(D25),2),"")</f>
        <v/>
      </c>
      <c r="H25" s="21">
        <f>IF(C25&amp;""="","",IFERROR(INDEX('الباقات'!$C$6:$C$205,MATCH(C25&amp;"",'الباقات'!$A$6:$A$205,0)),""))</f>
        <v/>
      </c>
      <c r="I25" s="19">
        <f>IF(AND(ISNUMBER(A25),ISNUMBER(H25)),EDATE(A25,H25)-1,"")</f>
        <v/>
      </c>
      <c r="J25" s="21">
        <f>IF(ISNUMBER(I25),IF(COUNTIFS($B$6:$B$1005,B25&amp;"",$A$6:$A$1005,"&gt;"&amp;A25)=0,1,0),"")</f>
        <v/>
      </c>
    </row>
    <row r="26">
      <c r="A26" s="13" t="n"/>
      <c r="B26" s="5" t="n"/>
      <c r="C26" s="5" t="n"/>
      <c r="D26" s="16" t="n"/>
      <c r="E26" s="6">
        <f>IF(B26&amp;""="","",IFERROR(INDEX('الأعضاء'!$B$6:$B$505,MATCH(B26&amp;"",'الأعضاء'!$A$6:$A$505,0))&amp;"","كود غير موجود"))</f>
        <v/>
      </c>
      <c r="F26" s="20">
        <f>IF(C26&amp;""="","",IFERROR(INDEX('الباقات'!$B$6:$B$205,MATCH(C26&amp;"",'الباقات'!$A$6:$A$205,0)),"باقة غير موجودة"))</f>
        <v/>
      </c>
      <c r="G26" s="20">
        <f>IF(ISNUMBER(F26),ROUND(F26-N(D26),2),"")</f>
        <v/>
      </c>
      <c r="H26" s="21">
        <f>IF(C26&amp;""="","",IFERROR(INDEX('الباقات'!$C$6:$C$205,MATCH(C26&amp;"",'الباقات'!$A$6:$A$205,0)),""))</f>
        <v/>
      </c>
      <c r="I26" s="19">
        <f>IF(AND(ISNUMBER(A26),ISNUMBER(H26)),EDATE(A26,H26)-1,"")</f>
        <v/>
      </c>
      <c r="J26" s="21">
        <f>IF(ISNUMBER(I26),IF(COUNTIFS($B$6:$B$1005,B26&amp;"",$A$6:$A$1005,"&gt;"&amp;A26)=0,1,0),"")</f>
        <v/>
      </c>
    </row>
    <row r="27">
      <c r="A27" s="13" t="n"/>
      <c r="B27" s="5" t="n"/>
      <c r="C27" s="5" t="n"/>
      <c r="D27" s="16" t="n"/>
      <c r="E27" s="6">
        <f>IF(B27&amp;""="","",IFERROR(INDEX('الأعضاء'!$B$6:$B$505,MATCH(B27&amp;"",'الأعضاء'!$A$6:$A$505,0))&amp;"","كود غير موجود"))</f>
        <v/>
      </c>
      <c r="F27" s="20">
        <f>IF(C27&amp;""="","",IFERROR(INDEX('الباقات'!$B$6:$B$205,MATCH(C27&amp;"",'الباقات'!$A$6:$A$205,0)),"باقة غير موجودة"))</f>
        <v/>
      </c>
      <c r="G27" s="20">
        <f>IF(ISNUMBER(F27),ROUND(F27-N(D27),2),"")</f>
        <v/>
      </c>
      <c r="H27" s="21">
        <f>IF(C27&amp;""="","",IFERROR(INDEX('الباقات'!$C$6:$C$205,MATCH(C27&amp;"",'الباقات'!$A$6:$A$205,0)),""))</f>
        <v/>
      </c>
      <c r="I27" s="19">
        <f>IF(AND(ISNUMBER(A27),ISNUMBER(H27)),EDATE(A27,H27)-1,"")</f>
        <v/>
      </c>
      <c r="J27" s="21">
        <f>IF(ISNUMBER(I27),IF(COUNTIFS($B$6:$B$1005,B27&amp;"",$A$6:$A$1005,"&gt;"&amp;A27)=0,1,0),"")</f>
        <v/>
      </c>
    </row>
    <row r="28">
      <c r="A28" s="13" t="n"/>
      <c r="B28" s="5" t="n"/>
      <c r="C28" s="5" t="n"/>
      <c r="D28" s="16" t="n"/>
      <c r="E28" s="6">
        <f>IF(B28&amp;""="","",IFERROR(INDEX('الأعضاء'!$B$6:$B$505,MATCH(B28&amp;"",'الأعضاء'!$A$6:$A$505,0))&amp;"","كود غير موجود"))</f>
        <v/>
      </c>
      <c r="F28" s="20">
        <f>IF(C28&amp;""="","",IFERROR(INDEX('الباقات'!$B$6:$B$205,MATCH(C28&amp;"",'الباقات'!$A$6:$A$205,0)),"باقة غير موجودة"))</f>
        <v/>
      </c>
      <c r="G28" s="20">
        <f>IF(ISNUMBER(F28),ROUND(F28-N(D28),2),"")</f>
        <v/>
      </c>
      <c r="H28" s="21">
        <f>IF(C28&amp;""="","",IFERROR(INDEX('الباقات'!$C$6:$C$205,MATCH(C28&amp;"",'الباقات'!$A$6:$A$205,0)),""))</f>
        <v/>
      </c>
      <c r="I28" s="19">
        <f>IF(AND(ISNUMBER(A28),ISNUMBER(H28)),EDATE(A28,H28)-1,"")</f>
        <v/>
      </c>
      <c r="J28" s="21">
        <f>IF(ISNUMBER(I28),IF(COUNTIFS($B$6:$B$1005,B28&amp;"",$A$6:$A$1005,"&gt;"&amp;A28)=0,1,0),"")</f>
        <v/>
      </c>
    </row>
    <row r="29">
      <c r="A29" s="13" t="n"/>
      <c r="B29" s="5" t="n"/>
      <c r="C29" s="5" t="n"/>
      <c r="D29" s="16" t="n"/>
      <c r="E29" s="6">
        <f>IF(B29&amp;""="","",IFERROR(INDEX('الأعضاء'!$B$6:$B$505,MATCH(B29&amp;"",'الأعضاء'!$A$6:$A$505,0))&amp;"","كود غير موجود"))</f>
        <v/>
      </c>
      <c r="F29" s="20">
        <f>IF(C29&amp;""="","",IFERROR(INDEX('الباقات'!$B$6:$B$205,MATCH(C29&amp;"",'الباقات'!$A$6:$A$205,0)),"باقة غير موجودة"))</f>
        <v/>
      </c>
      <c r="G29" s="20">
        <f>IF(ISNUMBER(F29),ROUND(F29-N(D29),2),"")</f>
        <v/>
      </c>
      <c r="H29" s="21">
        <f>IF(C29&amp;""="","",IFERROR(INDEX('الباقات'!$C$6:$C$205,MATCH(C29&amp;"",'الباقات'!$A$6:$A$205,0)),""))</f>
        <v/>
      </c>
      <c r="I29" s="19">
        <f>IF(AND(ISNUMBER(A29),ISNUMBER(H29)),EDATE(A29,H29)-1,"")</f>
        <v/>
      </c>
      <c r="J29" s="21">
        <f>IF(ISNUMBER(I29),IF(COUNTIFS($B$6:$B$1005,B29&amp;"",$A$6:$A$1005,"&gt;"&amp;A29)=0,1,0),"")</f>
        <v/>
      </c>
    </row>
    <row r="30">
      <c r="A30" s="13" t="n"/>
      <c r="B30" s="5" t="n"/>
      <c r="C30" s="5" t="n"/>
      <c r="D30" s="16" t="n"/>
      <c r="E30" s="6">
        <f>IF(B30&amp;""="","",IFERROR(INDEX('الأعضاء'!$B$6:$B$505,MATCH(B30&amp;"",'الأعضاء'!$A$6:$A$505,0))&amp;"","كود غير موجود"))</f>
        <v/>
      </c>
      <c r="F30" s="20">
        <f>IF(C30&amp;""="","",IFERROR(INDEX('الباقات'!$B$6:$B$205,MATCH(C30&amp;"",'الباقات'!$A$6:$A$205,0)),"باقة غير موجودة"))</f>
        <v/>
      </c>
      <c r="G30" s="20">
        <f>IF(ISNUMBER(F30),ROUND(F30-N(D30),2),"")</f>
        <v/>
      </c>
      <c r="H30" s="21">
        <f>IF(C30&amp;""="","",IFERROR(INDEX('الباقات'!$C$6:$C$205,MATCH(C30&amp;"",'الباقات'!$A$6:$A$205,0)),""))</f>
        <v/>
      </c>
      <c r="I30" s="19">
        <f>IF(AND(ISNUMBER(A30),ISNUMBER(H30)),EDATE(A30,H30)-1,"")</f>
        <v/>
      </c>
      <c r="J30" s="21">
        <f>IF(ISNUMBER(I30),IF(COUNTIFS($B$6:$B$1005,B30&amp;"",$A$6:$A$1005,"&gt;"&amp;A30)=0,1,0),"")</f>
        <v/>
      </c>
    </row>
    <row r="31">
      <c r="A31" s="13" t="n"/>
      <c r="B31" s="5" t="n"/>
      <c r="C31" s="5" t="n"/>
      <c r="D31" s="16" t="n"/>
      <c r="E31" s="6">
        <f>IF(B31&amp;""="","",IFERROR(INDEX('الأعضاء'!$B$6:$B$505,MATCH(B31&amp;"",'الأعضاء'!$A$6:$A$505,0))&amp;"","كود غير موجود"))</f>
        <v/>
      </c>
      <c r="F31" s="20">
        <f>IF(C31&amp;""="","",IFERROR(INDEX('الباقات'!$B$6:$B$205,MATCH(C31&amp;"",'الباقات'!$A$6:$A$205,0)),"باقة غير موجودة"))</f>
        <v/>
      </c>
      <c r="G31" s="20">
        <f>IF(ISNUMBER(F31),ROUND(F31-N(D31),2),"")</f>
        <v/>
      </c>
      <c r="H31" s="21">
        <f>IF(C31&amp;""="","",IFERROR(INDEX('الباقات'!$C$6:$C$205,MATCH(C31&amp;"",'الباقات'!$A$6:$A$205,0)),""))</f>
        <v/>
      </c>
      <c r="I31" s="19">
        <f>IF(AND(ISNUMBER(A31),ISNUMBER(H31)),EDATE(A31,H31)-1,"")</f>
        <v/>
      </c>
      <c r="J31" s="21">
        <f>IF(ISNUMBER(I31),IF(COUNTIFS($B$6:$B$1005,B31&amp;"",$A$6:$A$1005,"&gt;"&amp;A31)=0,1,0),"")</f>
        <v/>
      </c>
    </row>
    <row r="32">
      <c r="A32" s="13" t="n"/>
      <c r="B32" s="5" t="n"/>
      <c r="C32" s="5" t="n"/>
      <c r="D32" s="16" t="n"/>
      <c r="E32" s="6">
        <f>IF(B32&amp;""="","",IFERROR(INDEX('الأعضاء'!$B$6:$B$505,MATCH(B32&amp;"",'الأعضاء'!$A$6:$A$505,0))&amp;"","كود غير موجود"))</f>
        <v/>
      </c>
      <c r="F32" s="20">
        <f>IF(C32&amp;""="","",IFERROR(INDEX('الباقات'!$B$6:$B$205,MATCH(C32&amp;"",'الباقات'!$A$6:$A$205,0)),"باقة غير موجودة"))</f>
        <v/>
      </c>
      <c r="G32" s="20">
        <f>IF(ISNUMBER(F32),ROUND(F32-N(D32),2),"")</f>
        <v/>
      </c>
      <c r="H32" s="21">
        <f>IF(C32&amp;""="","",IFERROR(INDEX('الباقات'!$C$6:$C$205,MATCH(C32&amp;"",'الباقات'!$A$6:$A$205,0)),""))</f>
        <v/>
      </c>
      <c r="I32" s="19">
        <f>IF(AND(ISNUMBER(A32),ISNUMBER(H32)),EDATE(A32,H32)-1,"")</f>
        <v/>
      </c>
      <c r="J32" s="21">
        <f>IF(ISNUMBER(I32),IF(COUNTIFS($B$6:$B$1005,B32&amp;"",$A$6:$A$1005,"&gt;"&amp;A32)=0,1,0),"")</f>
        <v/>
      </c>
    </row>
    <row r="33">
      <c r="A33" s="13" t="n"/>
      <c r="B33" s="5" t="n"/>
      <c r="C33" s="5" t="n"/>
      <c r="D33" s="16" t="n"/>
      <c r="E33" s="6">
        <f>IF(B33&amp;""="","",IFERROR(INDEX('الأعضاء'!$B$6:$B$505,MATCH(B33&amp;"",'الأعضاء'!$A$6:$A$505,0))&amp;"","كود غير موجود"))</f>
        <v/>
      </c>
      <c r="F33" s="20">
        <f>IF(C33&amp;""="","",IFERROR(INDEX('الباقات'!$B$6:$B$205,MATCH(C33&amp;"",'الباقات'!$A$6:$A$205,0)),"باقة غير موجودة"))</f>
        <v/>
      </c>
      <c r="G33" s="20">
        <f>IF(ISNUMBER(F33),ROUND(F33-N(D33),2),"")</f>
        <v/>
      </c>
      <c r="H33" s="21">
        <f>IF(C33&amp;""="","",IFERROR(INDEX('الباقات'!$C$6:$C$205,MATCH(C33&amp;"",'الباقات'!$A$6:$A$205,0)),""))</f>
        <v/>
      </c>
      <c r="I33" s="19">
        <f>IF(AND(ISNUMBER(A33),ISNUMBER(H33)),EDATE(A33,H33)-1,"")</f>
        <v/>
      </c>
      <c r="J33" s="21">
        <f>IF(ISNUMBER(I33),IF(COUNTIFS($B$6:$B$1005,B33&amp;"",$A$6:$A$1005,"&gt;"&amp;A33)=0,1,0),"")</f>
        <v/>
      </c>
    </row>
    <row r="34">
      <c r="A34" s="13" t="n"/>
      <c r="B34" s="5" t="n"/>
      <c r="C34" s="5" t="n"/>
      <c r="D34" s="16" t="n"/>
      <c r="E34" s="6">
        <f>IF(B34&amp;""="","",IFERROR(INDEX('الأعضاء'!$B$6:$B$505,MATCH(B34&amp;"",'الأعضاء'!$A$6:$A$505,0))&amp;"","كود غير موجود"))</f>
        <v/>
      </c>
      <c r="F34" s="20">
        <f>IF(C34&amp;""="","",IFERROR(INDEX('الباقات'!$B$6:$B$205,MATCH(C34&amp;"",'الباقات'!$A$6:$A$205,0)),"باقة غير موجودة"))</f>
        <v/>
      </c>
      <c r="G34" s="20">
        <f>IF(ISNUMBER(F34),ROUND(F34-N(D34),2),"")</f>
        <v/>
      </c>
      <c r="H34" s="21">
        <f>IF(C34&amp;""="","",IFERROR(INDEX('الباقات'!$C$6:$C$205,MATCH(C34&amp;"",'الباقات'!$A$6:$A$205,0)),""))</f>
        <v/>
      </c>
      <c r="I34" s="19">
        <f>IF(AND(ISNUMBER(A34),ISNUMBER(H34)),EDATE(A34,H34)-1,"")</f>
        <v/>
      </c>
      <c r="J34" s="21">
        <f>IF(ISNUMBER(I34),IF(COUNTIFS($B$6:$B$1005,B34&amp;"",$A$6:$A$1005,"&gt;"&amp;A34)=0,1,0),"")</f>
        <v/>
      </c>
    </row>
    <row r="35">
      <c r="A35" s="13" t="n"/>
      <c r="B35" s="5" t="n"/>
      <c r="C35" s="5" t="n"/>
      <c r="D35" s="16" t="n"/>
      <c r="E35" s="6">
        <f>IF(B35&amp;""="","",IFERROR(INDEX('الأعضاء'!$B$6:$B$505,MATCH(B35&amp;"",'الأعضاء'!$A$6:$A$505,0))&amp;"","كود غير موجود"))</f>
        <v/>
      </c>
      <c r="F35" s="20">
        <f>IF(C35&amp;""="","",IFERROR(INDEX('الباقات'!$B$6:$B$205,MATCH(C35&amp;"",'الباقات'!$A$6:$A$205,0)),"باقة غير موجودة"))</f>
        <v/>
      </c>
      <c r="G35" s="20">
        <f>IF(ISNUMBER(F35),ROUND(F35-N(D35),2),"")</f>
        <v/>
      </c>
      <c r="H35" s="21">
        <f>IF(C35&amp;""="","",IFERROR(INDEX('الباقات'!$C$6:$C$205,MATCH(C35&amp;"",'الباقات'!$A$6:$A$205,0)),""))</f>
        <v/>
      </c>
      <c r="I35" s="19">
        <f>IF(AND(ISNUMBER(A35),ISNUMBER(H35)),EDATE(A35,H35)-1,"")</f>
        <v/>
      </c>
      <c r="J35" s="21">
        <f>IF(ISNUMBER(I35),IF(COUNTIFS($B$6:$B$1005,B35&amp;"",$A$6:$A$1005,"&gt;"&amp;A35)=0,1,0),"")</f>
        <v/>
      </c>
    </row>
    <row r="36">
      <c r="A36" s="13" t="n"/>
      <c r="B36" s="5" t="n"/>
      <c r="C36" s="5" t="n"/>
      <c r="D36" s="16" t="n"/>
      <c r="E36" s="6">
        <f>IF(B36&amp;""="","",IFERROR(INDEX('الأعضاء'!$B$6:$B$505,MATCH(B36&amp;"",'الأعضاء'!$A$6:$A$505,0))&amp;"","كود غير موجود"))</f>
        <v/>
      </c>
      <c r="F36" s="20">
        <f>IF(C36&amp;""="","",IFERROR(INDEX('الباقات'!$B$6:$B$205,MATCH(C36&amp;"",'الباقات'!$A$6:$A$205,0)),"باقة غير موجودة"))</f>
        <v/>
      </c>
      <c r="G36" s="20">
        <f>IF(ISNUMBER(F36),ROUND(F36-N(D36),2),"")</f>
        <v/>
      </c>
      <c r="H36" s="21">
        <f>IF(C36&amp;""="","",IFERROR(INDEX('الباقات'!$C$6:$C$205,MATCH(C36&amp;"",'الباقات'!$A$6:$A$205,0)),""))</f>
        <v/>
      </c>
      <c r="I36" s="19">
        <f>IF(AND(ISNUMBER(A36),ISNUMBER(H36)),EDATE(A36,H36)-1,"")</f>
        <v/>
      </c>
      <c r="J36" s="21">
        <f>IF(ISNUMBER(I36),IF(COUNTIFS($B$6:$B$1005,B36&amp;"",$A$6:$A$1005,"&gt;"&amp;A36)=0,1,0),"")</f>
        <v/>
      </c>
    </row>
    <row r="37">
      <c r="A37" s="13" t="n"/>
      <c r="B37" s="5" t="n"/>
      <c r="C37" s="5" t="n"/>
      <c r="D37" s="16" t="n"/>
      <c r="E37" s="6">
        <f>IF(B37&amp;""="","",IFERROR(INDEX('الأعضاء'!$B$6:$B$505,MATCH(B37&amp;"",'الأعضاء'!$A$6:$A$505,0))&amp;"","كود غير موجود"))</f>
        <v/>
      </c>
      <c r="F37" s="20">
        <f>IF(C37&amp;""="","",IFERROR(INDEX('الباقات'!$B$6:$B$205,MATCH(C37&amp;"",'الباقات'!$A$6:$A$205,0)),"باقة غير موجودة"))</f>
        <v/>
      </c>
      <c r="G37" s="20">
        <f>IF(ISNUMBER(F37),ROUND(F37-N(D37),2),"")</f>
        <v/>
      </c>
      <c r="H37" s="21">
        <f>IF(C37&amp;""="","",IFERROR(INDEX('الباقات'!$C$6:$C$205,MATCH(C37&amp;"",'الباقات'!$A$6:$A$205,0)),""))</f>
        <v/>
      </c>
      <c r="I37" s="19">
        <f>IF(AND(ISNUMBER(A37),ISNUMBER(H37)),EDATE(A37,H37)-1,"")</f>
        <v/>
      </c>
      <c r="J37" s="21">
        <f>IF(ISNUMBER(I37),IF(COUNTIFS($B$6:$B$1005,B37&amp;"",$A$6:$A$1005,"&gt;"&amp;A37)=0,1,0),"")</f>
        <v/>
      </c>
    </row>
    <row r="38">
      <c r="A38" s="13" t="n"/>
      <c r="B38" s="5" t="n"/>
      <c r="C38" s="5" t="n"/>
      <c r="D38" s="16" t="n"/>
      <c r="E38" s="6">
        <f>IF(B38&amp;""="","",IFERROR(INDEX('الأعضاء'!$B$6:$B$505,MATCH(B38&amp;"",'الأعضاء'!$A$6:$A$505,0))&amp;"","كود غير موجود"))</f>
        <v/>
      </c>
      <c r="F38" s="20">
        <f>IF(C38&amp;""="","",IFERROR(INDEX('الباقات'!$B$6:$B$205,MATCH(C38&amp;"",'الباقات'!$A$6:$A$205,0)),"باقة غير موجودة"))</f>
        <v/>
      </c>
      <c r="G38" s="20">
        <f>IF(ISNUMBER(F38),ROUND(F38-N(D38),2),"")</f>
        <v/>
      </c>
      <c r="H38" s="21">
        <f>IF(C38&amp;""="","",IFERROR(INDEX('الباقات'!$C$6:$C$205,MATCH(C38&amp;"",'الباقات'!$A$6:$A$205,0)),""))</f>
        <v/>
      </c>
      <c r="I38" s="19">
        <f>IF(AND(ISNUMBER(A38),ISNUMBER(H38)),EDATE(A38,H38)-1,"")</f>
        <v/>
      </c>
      <c r="J38" s="21">
        <f>IF(ISNUMBER(I38),IF(COUNTIFS($B$6:$B$1005,B38&amp;"",$A$6:$A$1005,"&gt;"&amp;A38)=0,1,0),"")</f>
        <v/>
      </c>
    </row>
    <row r="39">
      <c r="A39" s="13" t="n"/>
      <c r="B39" s="5" t="n"/>
      <c r="C39" s="5" t="n"/>
      <c r="D39" s="16" t="n"/>
      <c r="E39" s="6">
        <f>IF(B39&amp;""="","",IFERROR(INDEX('الأعضاء'!$B$6:$B$505,MATCH(B39&amp;"",'الأعضاء'!$A$6:$A$505,0))&amp;"","كود غير موجود"))</f>
        <v/>
      </c>
      <c r="F39" s="20">
        <f>IF(C39&amp;""="","",IFERROR(INDEX('الباقات'!$B$6:$B$205,MATCH(C39&amp;"",'الباقات'!$A$6:$A$205,0)),"باقة غير موجودة"))</f>
        <v/>
      </c>
      <c r="G39" s="20">
        <f>IF(ISNUMBER(F39),ROUND(F39-N(D39),2),"")</f>
        <v/>
      </c>
      <c r="H39" s="21">
        <f>IF(C39&amp;""="","",IFERROR(INDEX('الباقات'!$C$6:$C$205,MATCH(C39&amp;"",'الباقات'!$A$6:$A$205,0)),""))</f>
        <v/>
      </c>
      <c r="I39" s="19">
        <f>IF(AND(ISNUMBER(A39),ISNUMBER(H39)),EDATE(A39,H39)-1,"")</f>
        <v/>
      </c>
      <c r="J39" s="21">
        <f>IF(ISNUMBER(I39),IF(COUNTIFS($B$6:$B$1005,B39&amp;"",$A$6:$A$1005,"&gt;"&amp;A39)=0,1,0),"")</f>
        <v/>
      </c>
    </row>
    <row r="40">
      <c r="A40" s="13" t="n"/>
      <c r="B40" s="5" t="n"/>
      <c r="C40" s="5" t="n"/>
      <c r="D40" s="16" t="n"/>
      <c r="E40" s="6">
        <f>IF(B40&amp;""="","",IFERROR(INDEX('الأعضاء'!$B$6:$B$505,MATCH(B40&amp;"",'الأعضاء'!$A$6:$A$505,0))&amp;"","كود غير موجود"))</f>
        <v/>
      </c>
      <c r="F40" s="20">
        <f>IF(C40&amp;""="","",IFERROR(INDEX('الباقات'!$B$6:$B$205,MATCH(C40&amp;"",'الباقات'!$A$6:$A$205,0)),"باقة غير موجودة"))</f>
        <v/>
      </c>
      <c r="G40" s="20">
        <f>IF(ISNUMBER(F40),ROUND(F40-N(D40),2),"")</f>
        <v/>
      </c>
      <c r="H40" s="21">
        <f>IF(C40&amp;""="","",IFERROR(INDEX('الباقات'!$C$6:$C$205,MATCH(C40&amp;"",'الباقات'!$A$6:$A$205,0)),""))</f>
        <v/>
      </c>
      <c r="I40" s="19">
        <f>IF(AND(ISNUMBER(A40),ISNUMBER(H40)),EDATE(A40,H40)-1,"")</f>
        <v/>
      </c>
      <c r="J40" s="21">
        <f>IF(ISNUMBER(I40),IF(COUNTIFS($B$6:$B$1005,B40&amp;"",$A$6:$A$1005,"&gt;"&amp;A40)=0,1,0),"")</f>
        <v/>
      </c>
    </row>
    <row r="41">
      <c r="A41" s="13" t="n"/>
      <c r="B41" s="5" t="n"/>
      <c r="C41" s="5" t="n"/>
      <c r="D41" s="16" t="n"/>
      <c r="E41" s="6">
        <f>IF(B41&amp;""="","",IFERROR(INDEX('الأعضاء'!$B$6:$B$505,MATCH(B41&amp;"",'الأعضاء'!$A$6:$A$505,0))&amp;"","كود غير موجود"))</f>
        <v/>
      </c>
      <c r="F41" s="20">
        <f>IF(C41&amp;""="","",IFERROR(INDEX('الباقات'!$B$6:$B$205,MATCH(C41&amp;"",'الباقات'!$A$6:$A$205,0)),"باقة غير موجودة"))</f>
        <v/>
      </c>
      <c r="G41" s="20">
        <f>IF(ISNUMBER(F41),ROUND(F41-N(D41),2),"")</f>
        <v/>
      </c>
      <c r="H41" s="21">
        <f>IF(C41&amp;""="","",IFERROR(INDEX('الباقات'!$C$6:$C$205,MATCH(C41&amp;"",'الباقات'!$A$6:$A$205,0)),""))</f>
        <v/>
      </c>
      <c r="I41" s="19">
        <f>IF(AND(ISNUMBER(A41),ISNUMBER(H41)),EDATE(A41,H41)-1,"")</f>
        <v/>
      </c>
      <c r="J41" s="21">
        <f>IF(ISNUMBER(I41),IF(COUNTIFS($B$6:$B$1005,B41&amp;"",$A$6:$A$1005,"&gt;"&amp;A41)=0,1,0),"")</f>
        <v/>
      </c>
    </row>
    <row r="42">
      <c r="A42" s="13" t="n"/>
      <c r="B42" s="5" t="n"/>
      <c r="C42" s="5" t="n"/>
      <c r="D42" s="16" t="n"/>
      <c r="E42" s="6">
        <f>IF(B42&amp;""="","",IFERROR(INDEX('الأعضاء'!$B$6:$B$505,MATCH(B42&amp;"",'الأعضاء'!$A$6:$A$505,0))&amp;"","كود غير موجود"))</f>
        <v/>
      </c>
      <c r="F42" s="20">
        <f>IF(C42&amp;""="","",IFERROR(INDEX('الباقات'!$B$6:$B$205,MATCH(C42&amp;"",'الباقات'!$A$6:$A$205,0)),"باقة غير موجودة"))</f>
        <v/>
      </c>
      <c r="G42" s="20">
        <f>IF(ISNUMBER(F42),ROUND(F42-N(D42),2),"")</f>
        <v/>
      </c>
      <c r="H42" s="21">
        <f>IF(C42&amp;""="","",IFERROR(INDEX('الباقات'!$C$6:$C$205,MATCH(C42&amp;"",'الباقات'!$A$6:$A$205,0)),""))</f>
        <v/>
      </c>
      <c r="I42" s="19">
        <f>IF(AND(ISNUMBER(A42),ISNUMBER(H42)),EDATE(A42,H42)-1,"")</f>
        <v/>
      </c>
      <c r="J42" s="21">
        <f>IF(ISNUMBER(I42),IF(COUNTIFS($B$6:$B$1005,B42&amp;"",$A$6:$A$1005,"&gt;"&amp;A42)=0,1,0),"")</f>
        <v/>
      </c>
    </row>
    <row r="43">
      <c r="A43" s="13" t="n"/>
      <c r="B43" s="5" t="n"/>
      <c r="C43" s="5" t="n"/>
      <c r="D43" s="16" t="n"/>
      <c r="E43" s="6">
        <f>IF(B43&amp;""="","",IFERROR(INDEX('الأعضاء'!$B$6:$B$505,MATCH(B43&amp;"",'الأعضاء'!$A$6:$A$505,0))&amp;"","كود غير موجود"))</f>
        <v/>
      </c>
      <c r="F43" s="20">
        <f>IF(C43&amp;""="","",IFERROR(INDEX('الباقات'!$B$6:$B$205,MATCH(C43&amp;"",'الباقات'!$A$6:$A$205,0)),"باقة غير موجودة"))</f>
        <v/>
      </c>
      <c r="G43" s="20">
        <f>IF(ISNUMBER(F43),ROUND(F43-N(D43),2),"")</f>
        <v/>
      </c>
      <c r="H43" s="21">
        <f>IF(C43&amp;""="","",IFERROR(INDEX('الباقات'!$C$6:$C$205,MATCH(C43&amp;"",'الباقات'!$A$6:$A$205,0)),""))</f>
        <v/>
      </c>
      <c r="I43" s="19">
        <f>IF(AND(ISNUMBER(A43),ISNUMBER(H43)),EDATE(A43,H43)-1,"")</f>
        <v/>
      </c>
      <c r="J43" s="21">
        <f>IF(ISNUMBER(I43),IF(COUNTIFS($B$6:$B$1005,B43&amp;"",$A$6:$A$1005,"&gt;"&amp;A43)=0,1,0),"")</f>
        <v/>
      </c>
    </row>
    <row r="44">
      <c r="A44" s="13" t="n"/>
      <c r="B44" s="5" t="n"/>
      <c r="C44" s="5" t="n"/>
      <c r="D44" s="16" t="n"/>
      <c r="E44" s="6">
        <f>IF(B44&amp;""="","",IFERROR(INDEX('الأعضاء'!$B$6:$B$505,MATCH(B44&amp;"",'الأعضاء'!$A$6:$A$505,0))&amp;"","كود غير موجود"))</f>
        <v/>
      </c>
      <c r="F44" s="20">
        <f>IF(C44&amp;""="","",IFERROR(INDEX('الباقات'!$B$6:$B$205,MATCH(C44&amp;"",'الباقات'!$A$6:$A$205,0)),"باقة غير موجودة"))</f>
        <v/>
      </c>
      <c r="G44" s="20">
        <f>IF(ISNUMBER(F44),ROUND(F44-N(D44),2),"")</f>
        <v/>
      </c>
      <c r="H44" s="21">
        <f>IF(C44&amp;""="","",IFERROR(INDEX('الباقات'!$C$6:$C$205,MATCH(C44&amp;"",'الباقات'!$A$6:$A$205,0)),""))</f>
        <v/>
      </c>
      <c r="I44" s="19">
        <f>IF(AND(ISNUMBER(A44),ISNUMBER(H44)),EDATE(A44,H44)-1,"")</f>
        <v/>
      </c>
      <c r="J44" s="21">
        <f>IF(ISNUMBER(I44),IF(COUNTIFS($B$6:$B$1005,B44&amp;"",$A$6:$A$1005,"&gt;"&amp;A44)=0,1,0),"")</f>
        <v/>
      </c>
    </row>
    <row r="45">
      <c r="A45" s="13" t="n"/>
      <c r="B45" s="5" t="n"/>
      <c r="C45" s="5" t="n"/>
      <c r="D45" s="16" t="n"/>
      <c r="E45" s="6">
        <f>IF(B45&amp;""="","",IFERROR(INDEX('الأعضاء'!$B$6:$B$505,MATCH(B45&amp;"",'الأعضاء'!$A$6:$A$505,0))&amp;"","كود غير موجود"))</f>
        <v/>
      </c>
      <c r="F45" s="20">
        <f>IF(C45&amp;""="","",IFERROR(INDEX('الباقات'!$B$6:$B$205,MATCH(C45&amp;"",'الباقات'!$A$6:$A$205,0)),"باقة غير موجودة"))</f>
        <v/>
      </c>
      <c r="G45" s="20">
        <f>IF(ISNUMBER(F45),ROUND(F45-N(D45),2),"")</f>
        <v/>
      </c>
      <c r="H45" s="21">
        <f>IF(C45&amp;""="","",IFERROR(INDEX('الباقات'!$C$6:$C$205,MATCH(C45&amp;"",'الباقات'!$A$6:$A$205,0)),""))</f>
        <v/>
      </c>
      <c r="I45" s="19">
        <f>IF(AND(ISNUMBER(A45),ISNUMBER(H45)),EDATE(A45,H45)-1,"")</f>
        <v/>
      </c>
      <c r="J45" s="21">
        <f>IF(ISNUMBER(I45),IF(COUNTIFS($B$6:$B$1005,B45&amp;"",$A$6:$A$1005,"&gt;"&amp;A45)=0,1,0),"")</f>
        <v/>
      </c>
    </row>
    <row r="46">
      <c r="A46" s="13" t="n"/>
      <c r="B46" s="5" t="n"/>
      <c r="C46" s="5" t="n"/>
      <c r="D46" s="16" t="n"/>
      <c r="E46" s="6">
        <f>IF(B46&amp;""="","",IFERROR(INDEX('الأعضاء'!$B$6:$B$505,MATCH(B46&amp;"",'الأعضاء'!$A$6:$A$505,0))&amp;"","كود غير موجود"))</f>
        <v/>
      </c>
      <c r="F46" s="20">
        <f>IF(C46&amp;""="","",IFERROR(INDEX('الباقات'!$B$6:$B$205,MATCH(C46&amp;"",'الباقات'!$A$6:$A$205,0)),"باقة غير موجودة"))</f>
        <v/>
      </c>
      <c r="G46" s="20">
        <f>IF(ISNUMBER(F46),ROUND(F46-N(D46),2),"")</f>
        <v/>
      </c>
      <c r="H46" s="21">
        <f>IF(C46&amp;""="","",IFERROR(INDEX('الباقات'!$C$6:$C$205,MATCH(C46&amp;"",'الباقات'!$A$6:$A$205,0)),""))</f>
        <v/>
      </c>
      <c r="I46" s="19">
        <f>IF(AND(ISNUMBER(A46),ISNUMBER(H46)),EDATE(A46,H46)-1,"")</f>
        <v/>
      </c>
      <c r="J46" s="21">
        <f>IF(ISNUMBER(I46),IF(COUNTIFS($B$6:$B$1005,B46&amp;"",$A$6:$A$1005,"&gt;"&amp;A46)=0,1,0),"")</f>
        <v/>
      </c>
    </row>
    <row r="47">
      <c r="A47" s="13" t="n"/>
      <c r="B47" s="5" t="n"/>
      <c r="C47" s="5" t="n"/>
      <c r="D47" s="16" t="n"/>
      <c r="E47" s="6">
        <f>IF(B47&amp;""="","",IFERROR(INDEX('الأعضاء'!$B$6:$B$505,MATCH(B47&amp;"",'الأعضاء'!$A$6:$A$505,0))&amp;"","كود غير موجود"))</f>
        <v/>
      </c>
      <c r="F47" s="20">
        <f>IF(C47&amp;""="","",IFERROR(INDEX('الباقات'!$B$6:$B$205,MATCH(C47&amp;"",'الباقات'!$A$6:$A$205,0)),"باقة غير موجودة"))</f>
        <v/>
      </c>
      <c r="G47" s="20">
        <f>IF(ISNUMBER(F47),ROUND(F47-N(D47),2),"")</f>
        <v/>
      </c>
      <c r="H47" s="21">
        <f>IF(C47&amp;""="","",IFERROR(INDEX('الباقات'!$C$6:$C$205,MATCH(C47&amp;"",'الباقات'!$A$6:$A$205,0)),""))</f>
        <v/>
      </c>
      <c r="I47" s="19">
        <f>IF(AND(ISNUMBER(A47),ISNUMBER(H47)),EDATE(A47,H47)-1,"")</f>
        <v/>
      </c>
      <c r="J47" s="21">
        <f>IF(ISNUMBER(I47),IF(COUNTIFS($B$6:$B$1005,B47&amp;"",$A$6:$A$1005,"&gt;"&amp;A47)=0,1,0),"")</f>
        <v/>
      </c>
    </row>
    <row r="48">
      <c r="A48" s="13" t="n"/>
      <c r="B48" s="5" t="n"/>
      <c r="C48" s="5" t="n"/>
      <c r="D48" s="16" t="n"/>
      <c r="E48" s="6">
        <f>IF(B48&amp;""="","",IFERROR(INDEX('الأعضاء'!$B$6:$B$505,MATCH(B48&amp;"",'الأعضاء'!$A$6:$A$505,0))&amp;"","كود غير موجود"))</f>
        <v/>
      </c>
      <c r="F48" s="20">
        <f>IF(C48&amp;""="","",IFERROR(INDEX('الباقات'!$B$6:$B$205,MATCH(C48&amp;"",'الباقات'!$A$6:$A$205,0)),"باقة غير موجودة"))</f>
        <v/>
      </c>
      <c r="G48" s="20">
        <f>IF(ISNUMBER(F48),ROUND(F48-N(D48),2),"")</f>
        <v/>
      </c>
      <c r="H48" s="21">
        <f>IF(C48&amp;""="","",IFERROR(INDEX('الباقات'!$C$6:$C$205,MATCH(C48&amp;"",'الباقات'!$A$6:$A$205,0)),""))</f>
        <v/>
      </c>
      <c r="I48" s="19">
        <f>IF(AND(ISNUMBER(A48),ISNUMBER(H48)),EDATE(A48,H48)-1,"")</f>
        <v/>
      </c>
      <c r="J48" s="21">
        <f>IF(ISNUMBER(I48),IF(COUNTIFS($B$6:$B$1005,B48&amp;"",$A$6:$A$1005,"&gt;"&amp;A48)=0,1,0),"")</f>
        <v/>
      </c>
    </row>
    <row r="49">
      <c r="A49" s="13" t="n"/>
      <c r="B49" s="5" t="n"/>
      <c r="C49" s="5" t="n"/>
      <c r="D49" s="16" t="n"/>
      <c r="E49" s="6">
        <f>IF(B49&amp;""="","",IFERROR(INDEX('الأعضاء'!$B$6:$B$505,MATCH(B49&amp;"",'الأعضاء'!$A$6:$A$505,0))&amp;"","كود غير موجود"))</f>
        <v/>
      </c>
      <c r="F49" s="20">
        <f>IF(C49&amp;""="","",IFERROR(INDEX('الباقات'!$B$6:$B$205,MATCH(C49&amp;"",'الباقات'!$A$6:$A$205,0)),"باقة غير موجودة"))</f>
        <v/>
      </c>
      <c r="G49" s="20">
        <f>IF(ISNUMBER(F49),ROUND(F49-N(D49),2),"")</f>
        <v/>
      </c>
      <c r="H49" s="21">
        <f>IF(C49&amp;""="","",IFERROR(INDEX('الباقات'!$C$6:$C$205,MATCH(C49&amp;"",'الباقات'!$A$6:$A$205,0)),""))</f>
        <v/>
      </c>
      <c r="I49" s="19">
        <f>IF(AND(ISNUMBER(A49),ISNUMBER(H49)),EDATE(A49,H49)-1,"")</f>
        <v/>
      </c>
      <c r="J49" s="21">
        <f>IF(ISNUMBER(I49),IF(COUNTIFS($B$6:$B$1005,B49&amp;"",$A$6:$A$1005,"&gt;"&amp;A49)=0,1,0),"")</f>
        <v/>
      </c>
    </row>
    <row r="50">
      <c r="A50" s="13" t="n"/>
      <c r="B50" s="5" t="n"/>
      <c r="C50" s="5" t="n"/>
      <c r="D50" s="16" t="n"/>
      <c r="E50" s="6">
        <f>IF(B50&amp;""="","",IFERROR(INDEX('الأعضاء'!$B$6:$B$505,MATCH(B50&amp;"",'الأعضاء'!$A$6:$A$505,0))&amp;"","كود غير موجود"))</f>
        <v/>
      </c>
      <c r="F50" s="20">
        <f>IF(C50&amp;""="","",IFERROR(INDEX('الباقات'!$B$6:$B$205,MATCH(C50&amp;"",'الباقات'!$A$6:$A$205,0)),"باقة غير موجودة"))</f>
        <v/>
      </c>
      <c r="G50" s="20">
        <f>IF(ISNUMBER(F50),ROUND(F50-N(D50),2),"")</f>
        <v/>
      </c>
      <c r="H50" s="21">
        <f>IF(C50&amp;""="","",IFERROR(INDEX('الباقات'!$C$6:$C$205,MATCH(C50&amp;"",'الباقات'!$A$6:$A$205,0)),""))</f>
        <v/>
      </c>
      <c r="I50" s="19">
        <f>IF(AND(ISNUMBER(A50),ISNUMBER(H50)),EDATE(A50,H50)-1,"")</f>
        <v/>
      </c>
      <c r="J50" s="21">
        <f>IF(ISNUMBER(I50),IF(COUNTIFS($B$6:$B$1005,B50&amp;"",$A$6:$A$1005,"&gt;"&amp;A50)=0,1,0),"")</f>
        <v/>
      </c>
    </row>
    <row r="51">
      <c r="A51" s="13" t="n"/>
      <c r="B51" s="5" t="n"/>
      <c r="C51" s="5" t="n"/>
      <c r="D51" s="16" t="n"/>
      <c r="E51" s="6">
        <f>IF(B51&amp;""="","",IFERROR(INDEX('الأعضاء'!$B$6:$B$505,MATCH(B51&amp;"",'الأعضاء'!$A$6:$A$505,0))&amp;"","كود غير موجود"))</f>
        <v/>
      </c>
      <c r="F51" s="20">
        <f>IF(C51&amp;""="","",IFERROR(INDEX('الباقات'!$B$6:$B$205,MATCH(C51&amp;"",'الباقات'!$A$6:$A$205,0)),"باقة غير موجودة"))</f>
        <v/>
      </c>
      <c r="G51" s="20">
        <f>IF(ISNUMBER(F51),ROUND(F51-N(D51),2),"")</f>
        <v/>
      </c>
      <c r="H51" s="21">
        <f>IF(C51&amp;""="","",IFERROR(INDEX('الباقات'!$C$6:$C$205,MATCH(C51&amp;"",'الباقات'!$A$6:$A$205,0)),""))</f>
        <v/>
      </c>
      <c r="I51" s="19">
        <f>IF(AND(ISNUMBER(A51),ISNUMBER(H51)),EDATE(A51,H51)-1,"")</f>
        <v/>
      </c>
      <c r="J51" s="21">
        <f>IF(ISNUMBER(I51),IF(COUNTIFS($B$6:$B$1005,B51&amp;"",$A$6:$A$1005,"&gt;"&amp;A51)=0,1,0),"")</f>
        <v/>
      </c>
    </row>
    <row r="52">
      <c r="A52" s="13" t="n"/>
      <c r="B52" s="5" t="n"/>
      <c r="C52" s="5" t="n"/>
      <c r="D52" s="16" t="n"/>
      <c r="E52" s="6">
        <f>IF(B52&amp;""="","",IFERROR(INDEX('الأعضاء'!$B$6:$B$505,MATCH(B52&amp;"",'الأعضاء'!$A$6:$A$505,0))&amp;"","كود غير موجود"))</f>
        <v/>
      </c>
      <c r="F52" s="20">
        <f>IF(C52&amp;""="","",IFERROR(INDEX('الباقات'!$B$6:$B$205,MATCH(C52&amp;"",'الباقات'!$A$6:$A$205,0)),"باقة غير موجودة"))</f>
        <v/>
      </c>
      <c r="G52" s="20">
        <f>IF(ISNUMBER(F52),ROUND(F52-N(D52),2),"")</f>
        <v/>
      </c>
      <c r="H52" s="21">
        <f>IF(C52&amp;""="","",IFERROR(INDEX('الباقات'!$C$6:$C$205,MATCH(C52&amp;"",'الباقات'!$A$6:$A$205,0)),""))</f>
        <v/>
      </c>
      <c r="I52" s="19">
        <f>IF(AND(ISNUMBER(A52),ISNUMBER(H52)),EDATE(A52,H52)-1,"")</f>
        <v/>
      </c>
      <c r="J52" s="21">
        <f>IF(ISNUMBER(I52),IF(COUNTIFS($B$6:$B$1005,B52&amp;"",$A$6:$A$1005,"&gt;"&amp;A52)=0,1,0),"")</f>
        <v/>
      </c>
    </row>
    <row r="53">
      <c r="A53" s="13" t="n"/>
      <c r="B53" s="5" t="n"/>
      <c r="C53" s="5" t="n"/>
      <c r="D53" s="16" t="n"/>
      <c r="E53" s="6">
        <f>IF(B53&amp;""="","",IFERROR(INDEX('الأعضاء'!$B$6:$B$505,MATCH(B53&amp;"",'الأعضاء'!$A$6:$A$505,0))&amp;"","كود غير موجود"))</f>
        <v/>
      </c>
      <c r="F53" s="20">
        <f>IF(C53&amp;""="","",IFERROR(INDEX('الباقات'!$B$6:$B$205,MATCH(C53&amp;"",'الباقات'!$A$6:$A$205,0)),"باقة غير موجودة"))</f>
        <v/>
      </c>
      <c r="G53" s="20">
        <f>IF(ISNUMBER(F53),ROUND(F53-N(D53),2),"")</f>
        <v/>
      </c>
      <c r="H53" s="21">
        <f>IF(C53&amp;""="","",IFERROR(INDEX('الباقات'!$C$6:$C$205,MATCH(C53&amp;"",'الباقات'!$A$6:$A$205,0)),""))</f>
        <v/>
      </c>
      <c r="I53" s="19">
        <f>IF(AND(ISNUMBER(A53),ISNUMBER(H53)),EDATE(A53,H53)-1,"")</f>
        <v/>
      </c>
      <c r="J53" s="21">
        <f>IF(ISNUMBER(I53),IF(COUNTIFS($B$6:$B$1005,B53&amp;"",$A$6:$A$1005,"&gt;"&amp;A53)=0,1,0),"")</f>
        <v/>
      </c>
    </row>
    <row r="54">
      <c r="A54" s="13" t="n"/>
      <c r="B54" s="5" t="n"/>
      <c r="C54" s="5" t="n"/>
      <c r="D54" s="16" t="n"/>
      <c r="E54" s="6">
        <f>IF(B54&amp;""="","",IFERROR(INDEX('الأعضاء'!$B$6:$B$505,MATCH(B54&amp;"",'الأعضاء'!$A$6:$A$505,0))&amp;"","كود غير موجود"))</f>
        <v/>
      </c>
      <c r="F54" s="20">
        <f>IF(C54&amp;""="","",IFERROR(INDEX('الباقات'!$B$6:$B$205,MATCH(C54&amp;"",'الباقات'!$A$6:$A$205,0)),"باقة غير موجودة"))</f>
        <v/>
      </c>
      <c r="G54" s="20">
        <f>IF(ISNUMBER(F54),ROUND(F54-N(D54),2),"")</f>
        <v/>
      </c>
      <c r="H54" s="21">
        <f>IF(C54&amp;""="","",IFERROR(INDEX('الباقات'!$C$6:$C$205,MATCH(C54&amp;"",'الباقات'!$A$6:$A$205,0)),""))</f>
        <v/>
      </c>
      <c r="I54" s="19">
        <f>IF(AND(ISNUMBER(A54),ISNUMBER(H54)),EDATE(A54,H54)-1,"")</f>
        <v/>
      </c>
      <c r="J54" s="21">
        <f>IF(ISNUMBER(I54),IF(COUNTIFS($B$6:$B$1005,B54&amp;"",$A$6:$A$1005,"&gt;"&amp;A54)=0,1,0),"")</f>
        <v/>
      </c>
    </row>
    <row r="55">
      <c r="A55" s="13" t="n"/>
      <c r="B55" s="5" t="n"/>
      <c r="C55" s="5" t="n"/>
      <c r="D55" s="16" t="n"/>
      <c r="E55" s="6">
        <f>IF(B55&amp;""="","",IFERROR(INDEX('الأعضاء'!$B$6:$B$505,MATCH(B55&amp;"",'الأعضاء'!$A$6:$A$505,0))&amp;"","كود غير موجود"))</f>
        <v/>
      </c>
      <c r="F55" s="20">
        <f>IF(C55&amp;""="","",IFERROR(INDEX('الباقات'!$B$6:$B$205,MATCH(C55&amp;"",'الباقات'!$A$6:$A$205,0)),"باقة غير موجودة"))</f>
        <v/>
      </c>
      <c r="G55" s="20">
        <f>IF(ISNUMBER(F55),ROUND(F55-N(D55),2),"")</f>
        <v/>
      </c>
      <c r="H55" s="21">
        <f>IF(C55&amp;""="","",IFERROR(INDEX('الباقات'!$C$6:$C$205,MATCH(C55&amp;"",'الباقات'!$A$6:$A$205,0)),""))</f>
        <v/>
      </c>
      <c r="I55" s="19">
        <f>IF(AND(ISNUMBER(A55),ISNUMBER(H55)),EDATE(A55,H55)-1,"")</f>
        <v/>
      </c>
      <c r="J55" s="21">
        <f>IF(ISNUMBER(I55),IF(COUNTIFS($B$6:$B$1005,B55&amp;"",$A$6:$A$1005,"&gt;"&amp;A55)=0,1,0),"")</f>
        <v/>
      </c>
    </row>
    <row r="56">
      <c r="A56" s="13" t="n"/>
      <c r="B56" s="5" t="n"/>
      <c r="C56" s="5" t="n"/>
      <c r="D56" s="16" t="n"/>
      <c r="E56" s="6">
        <f>IF(B56&amp;""="","",IFERROR(INDEX('الأعضاء'!$B$6:$B$505,MATCH(B56&amp;"",'الأعضاء'!$A$6:$A$505,0))&amp;"","كود غير موجود"))</f>
        <v/>
      </c>
      <c r="F56" s="20">
        <f>IF(C56&amp;""="","",IFERROR(INDEX('الباقات'!$B$6:$B$205,MATCH(C56&amp;"",'الباقات'!$A$6:$A$205,0)),"باقة غير موجودة"))</f>
        <v/>
      </c>
      <c r="G56" s="20">
        <f>IF(ISNUMBER(F56),ROUND(F56-N(D56),2),"")</f>
        <v/>
      </c>
      <c r="H56" s="21">
        <f>IF(C56&amp;""="","",IFERROR(INDEX('الباقات'!$C$6:$C$205,MATCH(C56&amp;"",'الباقات'!$A$6:$A$205,0)),""))</f>
        <v/>
      </c>
      <c r="I56" s="19">
        <f>IF(AND(ISNUMBER(A56),ISNUMBER(H56)),EDATE(A56,H56)-1,"")</f>
        <v/>
      </c>
      <c r="J56" s="21">
        <f>IF(ISNUMBER(I56),IF(COUNTIFS($B$6:$B$1005,B56&amp;"",$A$6:$A$1005,"&gt;"&amp;A56)=0,1,0),"")</f>
        <v/>
      </c>
    </row>
    <row r="57">
      <c r="A57" s="13" t="n"/>
      <c r="B57" s="5" t="n"/>
      <c r="C57" s="5" t="n"/>
      <c r="D57" s="16" t="n"/>
      <c r="E57" s="6">
        <f>IF(B57&amp;""="","",IFERROR(INDEX('الأعضاء'!$B$6:$B$505,MATCH(B57&amp;"",'الأعضاء'!$A$6:$A$505,0))&amp;"","كود غير موجود"))</f>
        <v/>
      </c>
      <c r="F57" s="20">
        <f>IF(C57&amp;""="","",IFERROR(INDEX('الباقات'!$B$6:$B$205,MATCH(C57&amp;"",'الباقات'!$A$6:$A$205,0)),"باقة غير موجودة"))</f>
        <v/>
      </c>
      <c r="G57" s="20">
        <f>IF(ISNUMBER(F57),ROUND(F57-N(D57),2),"")</f>
        <v/>
      </c>
      <c r="H57" s="21">
        <f>IF(C57&amp;""="","",IFERROR(INDEX('الباقات'!$C$6:$C$205,MATCH(C57&amp;"",'الباقات'!$A$6:$A$205,0)),""))</f>
        <v/>
      </c>
      <c r="I57" s="19">
        <f>IF(AND(ISNUMBER(A57),ISNUMBER(H57)),EDATE(A57,H57)-1,"")</f>
        <v/>
      </c>
      <c r="J57" s="21">
        <f>IF(ISNUMBER(I57),IF(COUNTIFS($B$6:$B$1005,B57&amp;"",$A$6:$A$1005,"&gt;"&amp;A57)=0,1,0),"")</f>
        <v/>
      </c>
    </row>
    <row r="58">
      <c r="A58" s="13" t="n"/>
      <c r="B58" s="5" t="n"/>
      <c r="C58" s="5" t="n"/>
      <c r="D58" s="16" t="n"/>
      <c r="E58" s="6">
        <f>IF(B58&amp;""="","",IFERROR(INDEX('الأعضاء'!$B$6:$B$505,MATCH(B58&amp;"",'الأعضاء'!$A$6:$A$505,0))&amp;"","كود غير موجود"))</f>
        <v/>
      </c>
      <c r="F58" s="20">
        <f>IF(C58&amp;""="","",IFERROR(INDEX('الباقات'!$B$6:$B$205,MATCH(C58&amp;"",'الباقات'!$A$6:$A$205,0)),"باقة غير موجودة"))</f>
        <v/>
      </c>
      <c r="G58" s="20">
        <f>IF(ISNUMBER(F58),ROUND(F58-N(D58),2),"")</f>
        <v/>
      </c>
      <c r="H58" s="21">
        <f>IF(C58&amp;""="","",IFERROR(INDEX('الباقات'!$C$6:$C$205,MATCH(C58&amp;"",'الباقات'!$A$6:$A$205,0)),""))</f>
        <v/>
      </c>
      <c r="I58" s="19">
        <f>IF(AND(ISNUMBER(A58),ISNUMBER(H58)),EDATE(A58,H58)-1,"")</f>
        <v/>
      </c>
      <c r="J58" s="21">
        <f>IF(ISNUMBER(I58),IF(COUNTIFS($B$6:$B$1005,B58&amp;"",$A$6:$A$1005,"&gt;"&amp;A58)=0,1,0),"")</f>
        <v/>
      </c>
    </row>
    <row r="59">
      <c r="A59" s="13" t="n"/>
      <c r="B59" s="5" t="n"/>
      <c r="C59" s="5" t="n"/>
      <c r="D59" s="16" t="n"/>
      <c r="E59" s="6">
        <f>IF(B59&amp;""="","",IFERROR(INDEX('الأعضاء'!$B$6:$B$505,MATCH(B59&amp;"",'الأعضاء'!$A$6:$A$505,0))&amp;"","كود غير موجود"))</f>
        <v/>
      </c>
      <c r="F59" s="20">
        <f>IF(C59&amp;""="","",IFERROR(INDEX('الباقات'!$B$6:$B$205,MATCH(C59&amp;"",'الباقات'!$A$6:$A$205,0)),"باقة غير موجودة"))</f>
        <v/>
      </c>
      <c r="G59" s="20">
        <f>IF(ISNUMBER(F59),ROUND(F59-N(D59),2),"")</f>
        <v/>
      </c>
      <c r="H59" s="21">
        <f>IF(C59&amp;""="","",IFERROR(INDEX('الباقات'!$C$6:$C$205,MATCH(C59&amp;"",'الباقات'!$A$6:$A$205,0)),""))</f>
        <v/>
      </c>
      <c r="I59" s="19">
        <f>IF(AND(ISNUMBER(A59),ISNUMBER(H59)),EDATE(A59,H59)-1,"")</f>
        <v/>
      </c>
      <c r="J59" s="21">
        <f>IF(ISNUMBER(I59),IF(COUNTIFS($B$6:$B$1005,B59&amp;"",$A$6:$A$1005,"&gt;"&amp;A59)=0,1,0),"")</f>
        <v/>
      </c>
    </row>
    <row r="60">
      <c r="A60" s="13" t="n"/>
      <c r="B60" s="5" t="n"/>
      <c r="C60" s="5" t="n"/>
      <c r="D60" s="16" t="n"/>
      <c r="E60" s="6">
        <f>IF(B60&amp;""="","",IFERROR(INDEX('الأعضاء'!$B$6:$B$505,MATCH(B60&amp;"",'الأعضاء'!$A$6:$A$505,0))&amp;"","كود غير موجود"))</f>
        <v/>
      </c>
      <c r="F60" s="20">
        <f>IF(C60&amp;""="","",IFERROR(INDEX('الباقات'!$B$6:$B$205,MATCH(C60&amp;"",'الباقات'!$A$6:$A$205,0)),"باقة غير موجودة"))</f>
        <v/>
      </c>
      <c r="G60" s="20">
        <f>IF(ISNUMBER(F60),ROUND(F60-N(D60),2),"")</f>
        <v/>
      </c>
      <c r="H60" s="21">
        <f>IF(C60&amp;""="","",IFERROR(INDEX('الباقات'!$C$6:$C$205,MATCH(C60&amp;"",'الباقات'!$A$6:$A$205,0)),""))</f>
        <v/>
      </c>
      <c r="I60" s="19">
        <f>IF(AND(ISNUMBER(A60),ISNUMBER(H60)),EDATE(A60,H60)-1,"")</f>
        <v/>
      </c>
      <c r="J60" s="21">
        <f>IF(ISNUMBER(I60),IF(COUNTIFS($B$6:$B$1005,B60&amp;"",$A$6:$A$1005,"&gt;"&amp;A60)=0,1,0),"")</f>
        <v/>
      </c>
    </row>
    <row r="61">
      <c r="A61" s="13" t="n"/>
      <c r="B61" s="5" t="n"/>
      <c r="C61" s="5" t="n"/>
      <c r="D61" s="16" t="n"/>
      <c r="E61" s="6">
        <f>IF(B61&amp;""="","",IFERROR(INDEX('الأعضاء'!$B$6:$B$505,MATCH(B61&amp;"",'الأعضاء'!$A$6:$A$505,0))&amp;"","كود غير موجود"))</f>
        <v/>
      </c>
      <c r="F61" s="20">
        <f>IF(C61&amp;""="","",IFERROR(INDEX('الباقات'!$B$6:$B$205,MATCH(C61&amp;"",'الباقات'!$A$6:$A$205,0)),"باقة غير موجودة"))</f>
        <v/>
      </c>
      <c r="G61" s="20">
        <f>IF(ISNUMBER(F61),ROUND(F61-N(D61),2),"")</f>
        <v/>
      </c>
      <c r="H61" s="21">
        <f>IF(C61&amp;""="","",IFERROR(INDEX('الباقات'!$C$6:$C$205,MATCH(C61&amp;"",'الباقات'!$A$6:$A$205,0)),""))</f>
        <v/>
      </c>
      <c r="I61" s="19">
        <f>IF(AND(ISNUMBER(A61),ISNUMBER(H61)),EDATE(A61,H61)-1,"")</f>
        <v/>
      </c>
      <c r="J61" s="21">
        <f>IF(ISNUMBER(I61),IF(COUNTIFS($B$6:$B$1005,B61&amp;"",$A$6:$A$1005,"&gt;"&amp;A61)=0,1,0),"")</f>
        <v/>
      </c>
    </row>
    <row r="62">
      <c r="A62" s="13" t="n"/>
      <c r="B62" s="5" t="n"/>
      <c r="C62" s="5" t="n"/>
      <c r="D62" s="16" t="n"/>
      <c r="E62" s="6">
        <f>IF(B62&amp;""="","",IFERROR(INDEX('الأعضاء'!$B$6:$B$505,MATCH(B62&amp;"",'الأعضاء'!$A$6:$A$505,0))&amp;"","كود غير موجود"))</f>
        <v/>
      </c>
      <c r="F62" s="20">
        <f>IF(C62&amp;""="","",IFERROR(INDEX('الباقات'!$B$6:$B$205,MATCH(C62&amp;"",'الباقات'!$A$6:$A$205,0)),"باقة غير موجودة"))</f>
        <v/>
      </c>
      <c r="G62" s="20">
        <f>IF(ISNUMBER(F62),ROUND(F62-N(D62),2),"")</f>
        <v/>
      </c>
      <c r="H62" s="21">
        <f>IF(C62&amp;""="","",IFERROR(INDEX('الباقات'!$C$6:$C$205,MATCH(C62&amp;"",'الباقات'!$A$6:$A$205,0)),""))</f>
        <v/>
      </c>
      <c r="I62" s="19">
        <f>IF(AND(ISNUMBER(A62),ISNUMBER(H62)),EDATE(A62,H62)-1,"")</f>
        <v/>
      </c>
      <c r="J62" s="21">
        <f>IF(ISNUMBER(I62),IF(COUNTIFS($B$6:$B$1005,B62&amp;"",$A$6:$A$1005,"&gt;"&amp;A62)=0,1,0),"")</f>
        <v/>
      </c>
    </row>
    <row r="63">
      <c r="A63" s="13" t="n"/>
      <c r="B63" s="5" t="n"/>
      <c r="C63" s="5" t="n"/>
      <c r="D63" s="16" t="n"/>
      <c r="E63" s="6">
        <f>IF(B63&amp;""="","",IFERROR(INDEX('الأعضاء'!$B$6:$B$505,MATCH(B63&amp;"",'الأعضاء'!$A$6:$A$505,0))&amp;"","كود غير موجود"))</f>
        <v/>
      </c>
      <c r="F63" s="20">
        <f>IF(C63&amp;""="","",IFERROR(INDEX('الباقات'!$B$6:$B$205,MATCH(C63&amp;"",'الباقات'!$A$6:$A$205,0)),"باقة غير موجودة"))</f>
        <v/>
      </c>
      <c r="G63" s="20">
        <f>IF(ISNUMBER(F63),ROUND(F63-N(D63),2),"")</f>
        <v/>
      </c>
      <c r="H63" s="21">
        <f>IF(C63&amp;""="","",IFERROR(INDEX('الباقات'!$C$6:$C$205,MATCH(C63&amp;"",'الباقات'!$A$6:$A$205,0)),""))</f>
        <v/>
      </c>
      <c r="I63" s="19">
        <f>IF(AND(ISNUMBER(A63),ISNUMBER(H63)),EDATE(A63,H63)-1,"")</f>
        <v/>
      </c>
      <c r="J63" s="21">
        <f>IF(ISNUMBER(I63),IF(COUNTIFS($B$6:$B$1005,B63&amp;"",$A$6:$A$1005,"&gt;"&amp;A63)=0,1,0),"")</f>
        <v/>
      </c>
    </row>
    <row r="64">
      <c r="A64" s="13" t="n"/>
      <c r="B64" s="5" t="n"/>
      <c r="C64" s="5" t="n"/>
      <c r="D64" s="16" t="n"/>
      <c r="E64" s="6">
        <f>IF(B64&amp;""="","",IFERROR(INDEX('الأعضاء'!$B$6:$B$505,MATCH(B64&amp;"",'الأعضاء'!$A$6:$A$505,0))&amp;"","كود غير موجود"))</f>
        <v/>
      </c>
      <c r="F64" s="20">
        <f>IF(C64&amp;""="","",IFERROR(INDEX('الباقات'!$B$6:$B$205,MATCH(C64&amp;"",'الباقات'!$A$6:$A$205,0)),"باقة غير موجودة"))</f>
        <v/>
      </c>
      <c r="G64" s="20">
        <f>IF(ISNUMBER(F64),ROUND(F64-N(D64),2),"")</f>
        <v/>
      </c>
      <c r="H64" s="21">
        <f>IF(C64&amp;""="","",IFERROR(INDEX('الباقات'!$C$6:$C$205,MATCH(C64&amp;"",'الباقات'!$A$6:$A$205,0)),""))</f>
        <v/>
      </c>
      <c r="I64" s="19">
        <f>IF(AND(ISNUMBER(A64),ISNUMBER(H64)),EDATE(A64,H64)-1,"")</f>
        <v/>
      </c>
      <c r="J64" s="21">
        <f>IF(ISNUMBER(I64),IF(COUNTIFS($B$6:$B$1005,B64&amp;"",$A$6:$A$1005,"&gt;"&amp;A64)=0,1,0),"")</f>
        <v/>
      </c>
    </row>
    <row r="65">
      <c r="A65" s="13" t="n"/>
      <c r="B65" s="5" t="n"/>
      <c r="C65" s="5" t="n"/>
      <c r="D65" s="16" t="n"/>
      <c r="E65" s="6">
        <f>IF(B65&amp;""="","",IFERROR(INDEX('الأعضاء'!$B$6:$B$505,MATCH(B65&amp;"",'الأعضاء'!$A$6:$A$505,0))&amp;"","كود غير موجود"))</f>
        <v/>
      </c>
      <c r="F65" s="20">
        <f>IF(C65&amp;""="","",IFERROR(INDEX('الباقات'!$B$6:$B$205,MATCH(C65&amp;"",'الباقات'!$A$6:$A$205,0)),"باقة غير موجودة"))</f>
        <v/>
      </c>
      <c r="G65" s="20">
        <f>IF(ISNUMBER(F65),ROUND(F65-N(D65),2),"")</f>
        <v/>
      </c>
      <c r="H65" s="21">
        <f>IF(C65&amp;""="","",IFERROR(INDEX('الباقات'!$C$6:$C$205,MATCH(C65&amp;"",'الباقات'!$A$6:$A$205,0)),""))</f>
        <v/>
      </c>
      <c r="I65" s="19">
        <f>IF(AND(ISNUMBER(A65),ISNUMBER(H65)),EDATE(A65,H65)-1,"")</f>
        <v/>
      </c>
      <c r="J65" s="21">
        <f>IF(ISNUMBER(I65),IF(COUNTIFS($B$6:$B$1005,B65&amp;"",$A$6:$A$1005,"&gt;"&amp;A65)=0,1,0),"")</f>
        <v/>
      </c>
    </row>
    <row r="66">
      <c r="A66" s="13" t="n"/>
      <c r="B66" s="5" t="n"/>
      <c r="C66" s="5" t="n"/>
      <c r="D66" s="16" t="n"/>
      <c r="E66" s="6">
        <f>IF(B66&amp;""="","",IFERROR(INDEX('الأعضاء'!$B$6:$B$505,MATCH(B66&amp;"",'الأعضاء'!$A$6:$A$505,0))&amp;"","كود غير موجود"))</f>
        <v/>
      </c>
      <c r="F66" s="20">
        <f>IF(C66&amp;""="","",IFERROR(INDEX('الباقات'!$B$6:$B$205,MATCH(C66&amp;"",'الباقات'!$A$6:$A$205,0)),"باقة غير موجودة"))</f>
        <v/>
      </c>
      <c r="G66" s="20">
        <f>IF(ISNUMBER(F66),ROUND(F66-N(D66),2),"")</f>
        <v/>
      </c>
      <c r="H66" s="21">
        <f>IF(C66&amp;""="","",IFERROR(INDEX('الباقات'!$C$6:$C$205,MATCH(C66&amp;"",'الباقات'!$A$6:$A$205,0)),""))</f>
        <v/>
      </c>
      <c r="I66" s="19">
        <f>IF(AND(ISNUMBER(A66),ISNUMBER(H66)),EDATE(A66,H66)-1,"")</f>
        <v/>
      </c>
      <c r="J66" s="21">
        <f>IF(ISNUMBER(I66),IF(COUNTIFS($B$6:$B$1005,B66&amp;"",$A$6:$A$1005,"&gt;"&amp;A66)=0,1,0),"")</f>
        <v/>
      </c>
    </row>
    <row r="67">
      <c r="A67" s="13" t="n"/>
      <c r="B67" s="5" t="n"/>
      <c r="C67" s="5" t="n"/>
      <c r="D67" s="16" t="n"/>
      <c r="E67" s="6">
        <f>IF(B67&amp;""="","",IFERROR(INDEX('الأعضاء'!$B$6:$B$505,MATCH(B67&amp;"",'الأعضاء'!$A$6:$A$505,0))&amp;"","كود غير موجود"))</f>
        <v/>
      </c>
      <c r="F67" s="20">
        <f>IF(C67&amp;""="","",IFERROR(INDEX('الباقات'!$B$6:$B$205,MATCH(C67&amp;"",'الباقات'!$A$6:$A$205,0)),"باقة غير موجودة"))</f>
        <v/>
      </c>
      <c r="G67" s="20">
        <f>IF(ISNUMBER(F67),ROUND(F67-N(D67),2),"")</f>
        <v/>
      </c>
      <c r="H67" s="21">
        <f>IF(C67&amp;""="","",IFERROR(INDEX('الباقات'!$C$6:$C$205,MATCH(C67&amp;"",'الباقات'!$A$6:$A$205,0)),""))</f>
        <v/>
      </c>
      <c r="I67" s="19">
        <f>IF(AND(ISNUMBER(A67),ISNUMBER(H67)),EDATE(A67,H67)-1,"")</f>
        <v/>
      </c>
      <c r="J67" s="21">
        <f>IF(ISNUMBER(I67),IF(COUNTIFS($B$6:$B$1005,B67&amp;"",$A$6:$A$1005,"&gt;"&amp;A67)=0,1,0),"")</f>
        <v/>
      </c>
    </row>
    <row r="68">
      <c r="A68" s="13" t="n"/>
      <c r="B68" s="5" t="n"/>
      <c r="C68" s="5" t="n"/>
      <c r="D68" s="16" t="n"/>
      <c r="E68" s="6">
        <f>IF(B68&amp;""="","",IFERROR(INDEX('الأعضاء'!$B$6:$B$505,MATCH(B68&amp;"",'الأعضاء'!$A$6:$A$505,0))&amp;"","كود غير موجود"))</f>
        <v/>
      </c>
      <c r="F68" s="20">
        <f>IF(C68&amp;""="","",IFERROR(INDEX('الباقات'!$B$6:$B$205,MATCH(C68&amp;"",'الباقات'!$A$6:$A$205,0)),"باقة غير موجودة"))</f>
        <v/>
      </c>
      <c r="G68" s="20">
        <f>IF(ISNUMBER(F68),ROUND(F68-N(D68),2),"")</f>
        <v/>
      </c>
      <c r="H68" s="21">
        <f>IF(C68&amp;""="","",IFERROR(INDEX('الباقات'!$C$6:$C$205,MATCH(C68&amp;"",'الباقات'!$A$6:$A$205,0)),""))</f>
        <v/>
      </c>
      <c r="I68" s="19">
        <f>IF(AND(ISNUMBER(A68),ISNUMBER(H68)),EDATE(A68,H68)-1,"")</f>
        <v/>
      </c>
      <c r="J68" s="21">
        <f>IF(ISNUMBER(I68),IF(COUNTIFS($B$6:$B$1005,B68&amp;"",$A$6:$A$1005,"&gt;"&amp;A68)=0,1,0),"")</f>
        <v/>
      </c>
    </row>
    <row r="69">
      <c r="A69" s="13" t="n"/>
      <c r="B69" s="5" t="n"/>
      <c r="C69" s="5" t="n"/>
      <c r="D69" s="16" t="n"/>
      <c r="E69" s="6">
        <f>IF(B69&amp;""="","",IFERROR(INDEX('الأعضاء'!$B$6:$B$505,MATCH(B69&amp;"",'الأعضاء'!$A$6:$A$505,0))&amp;"","كود غير موجود"))</f>
        <v/>
      </c>
      <c r="F69" s="20">
        <f>IF(C69&amp;""="","",IFERROR(INDEX('الباقات'!$B$6:$B$205,MATCH(C69&amp;"",'الباقات'!$A$6:$A$205,0)),"باقة غير موجودة"))</f>
        <v/>
      </c>
      <c r="G69" s="20">
        <f>IF(ISNUMBER(F69),ROUND(F69-N(D69),2),"")</f>
        <v/>
      </c>
      <c r="H69" s="21">
        <f>IF(C69&amp;""="","",IFERROR(INDEX('الباقات'!$C$6:$C$205,MATCH(C69&amp;"",'الباقات'!$A$6:$A$205,0)),""))</f>
        <v/>
      </c>
      <c r="I69" s="19">
        <f>IF(AND(ISNUMBER(A69),ISNUMBER(H69)),EDATE(A69,H69)-1,"")</f>
        <v/>
      </c>
      <c r="J69" s="21">
        <f>IF(ISNUMBER(I69),IF(COUNTIFS($B$6:$B$1005,B69&amp;"",$A$6:$A$1005,"&gt;"&amp;A69)=0,1,0),"")</f>
        <v/>
      </c>
    </row>
    <row r="70">
      <c r="A70" s="13" t="n"/>
      <c r="B70" s="5" t="n"/>
      <c r="C70" s="5" t="n"/>
      <c r="D70" s="16" t="n"/>
      <c r="E70" s="6">
        <f>IF(B70&amp;""="","",IFERROR(INDEX('الأعضاء'!$B$6:$B$505,MATCH(B70&amp;"",'الأعضاء'!$A$6:$A$505,0))&amp;"","كود غير موجود"))</f>
        <v/>
      </c>
      <c r="F70" s="20">
        <f>IF(C70&amp;""="","",IFERROR(INDEX('الباقات'!$B$6:$B$205,MATCH(C70&amp;"",'الباقات'!$A$6:$A$205,0)),"باقة غير موجودة"))</f>
        <v/>
      </c>
      <c r="G70" s="20">
        <f>IF(ISNUMBER(F70),ROUND(F70-N(D70),2),"")</f>
        <v/>
      </c>
      <c r="H70" s="21">
        <f>IF(C70&amp;""="","",IFERROR(INDEX('الباقات'!$C$6:$C$205,MATCH(C70&amp;"",'الباقات'!$A$6:$A$205,0)),""))</f>
        <v/>
      </c>
      <c r="I70" s="19">
        <f>IF(AND(ISNUMBER(A70),ISNUMBER(H70)),EDATE(A70,H70)-1,"")</f>
        <v/>
      </c>
      <c r="J70" s="21">
        <f>IF(ISNUMBER(I70),IF(COUNTIFS($B$6:$B$1005,B70&amp;"",$A$6:$A$1005,"&gt;"&amp;A70)=0,1,0),"")</f>
        <v/>
      </c>
    </row>
    <row r="71">
      <c r="A71" s="13" t="n"/>
      <c r="B71" s="5" t="n"/>
      <c r="C71" s="5" t="n"/>
      <c r="D71" s="16" t="n"/>
      <c r="E71" s="6">
        <f>IF(B71&amp;""="","",IFERROR(INDEX('الأعضاء'!$B$6:$B$505,MATCH(B71&amp;"",'الأعضاء'!$A$6:$A$505,0))&amp;"","كود غير موجود"))</f>
        <v/>
      </c>
      <c r="F71" s="20">
        <f>IF(C71&amp;""="","",IFERROR(INDEX('الباقات'!$B$6:$B$205,MATCH(C71&amp;"",'الباقات'!$A$6:$A$205,0)),"باقة غير موجودة"))</f>
        <v/>
      </c>
      <c r="G71" s="20">
        <f>IF(ISNUMBER(F71),ROUND(F71-N(D71),2),"")</f>
        <v/>
      </c>
      <c r="H71" s="21">
        <f>IF(C71&amp;""="","",IFERROR(INDEX('الباقات'!$C$6:$C$205,MATCH(C71&amp;"",'الباقات'!$A$6:$A$205,0)),""))</f>
        <v/>
      </c>
      <c r="I71" s="19">
        <f>IF(AND(ISNUMBER(A71),ISNUMBER(H71)),EDATE(A71,H71)-1,"")</f>
        <v/>
      </c>
      <c r="J71" s="21">
        <f>IF(ISNUMBER(I71),IF(COUNTIFS($B$6:$B$1005,B71&amp;"",$A$6:$A$1005,"&gt;"&amp;A71)=0,1,0),"")</f>
        <v/>
      </c>
    </row>
    <row r="72">
      <c r="A72" s="13" t="n"/>
      <c r="B72" s="5" t="n"/>
      <c r="C72" s="5" t="n"/>
      <c r="D72" s="16" t="n"/>
      <c r="E72" s="6">
        <f>IF(B72&amp;""="","",IFERROR(INDEX('الأعضاء'!$B$6:$B$505,MATCH(B72&amp;"",'الأعضاء'!$A$6:$A$505,0))&amp;"","كود غير موجود"))</f>
        <v/>
      </c>
      <c r="F72" s="20">
        <f>IF(C72&amp;""="","",IFERROR(INDEX('الباقات'!$B$6:$B$205,MATCH(C72&amp;"",'الباقات'!$A$6:$A$205,0)),"باقة غير موجودة"))</f>
        <v/>
      </c>
      <c r="G72" s="20">
        <f>IF(ISNUMBER(F72),ROUND(F72-N(D72),2),"")</f>
        <v/>
      </c>
      <c r="H72" s="21">
        <f>IF(C72&amp;""="","",IFERROR(INDEX('الباقات'!$C$6:$C$205,MATCH(C72&amp;"",'الباقات'!$A$6:$A$205,0)),""))</f>
        <v/>
      </c>
      <c r="I72" s="19">
        <f>IF(AND(ISNUMBER(A72),ISNUMBER(H72)),EDATE(A72,H72)-1,"")</f>
        <v/>
      </c>
      <c r="J72" s="21">
        <f>IF(ISNUMBER(I72),IF(COUNTIFS($B$6:$B$1005,B72&amp;"",$A$6:$A$1005,"&gt;"&amp;A72)=0,1,0),"")</f>
        <v/>
      </c>
    </row>
    <row r="73">
      <c r="A73" s="13" t="n"/>
      <c r="B73" s="5" t="n"/>
      <c r="C73" s="5" t="n"/>
      <c r="D73" s="16" t="n"/>
      <c r="E73" s="6">
        <f>IF(B73&amp;""="","",IFERROR(INDEX('الأعضاء'!$B$6:$B$505,MATCH(B73&amp;"",'الأعضاء'!$A$6:$A$505,0))&amp;"","كود غير موجود"))</f>
        <v/>
      </c>
      <c r="F73" s="20">
        <f>IF(C73&amp;""="","",IFERROR(INDEX('الباقات'!$B$6:$B$205,MATCH(C73&amp;"",'الباقات'!$A$6:$A$205,0)),"باقة غير موجودة"))</f>
        <v/>
      </c>
      <c r="G73" s="20">
        <f>IF(ISNUMBER(F73),ROUND(F73-N(D73),2),"")</f>
        <v/>
      </c>
      <c r="H73" s="21">
        <f>IF(C73&amp;""="","",IFERROR(INDEX('الباقات'!$C$6:$C$205,MATCH(C73&amp;"",'الباقات'!$A$6:$A$205,0)),""))</f>
        <v/>
      </c>
      <c r="I73" s="19">
        <f>IF(AND(ISNUMBER(A73),ISNUMBER(H73)),EDATE(A73,H73)-1,"")</f>
        <v/>
      </c>
      <c r="J73" s="21">
        <f>IF(ISNUMBER(I73),IF(COUNTIFS($B$6:$B$1005,B73&amp;"",$A$6:$A$1005,"&gt;"&amp;A73)=0,1,0),"")</f>
        <v/>
      </c>
    </row>
    <row r="74">
      <c r="A74" s="13" t="n"/>
      <c r="B74" s="5" t="n"/>
      <c r="C74" s="5" t="n"/>
      <c r="D74" s="16" t="n"/>
      <c r="E74" s="6">
        <f>IF(B74&amp;""="","",IFERROR(INDEX('الأعضاء'!$B$6:$B$505,MATCH(B74&amp;"",'الأعضاء'!$A$6:$A$505,0))&amp;"","كود غير موجود"))</f>
        <v/>
      </c>
      <c r="F74" s="20">
        <f>IF(C74&amp;""="","",IFERROR(INDEX('الباقات'!$B$6:$B$205,MATCH(C74&amp;"",'الباقات'!$A$6:$A$205,0)),"باقة غير موجودة"))</f>
        <v/>
      </c>
      <c r="G74" s="20">
        <f>IF(ISNUMBER(F74),ROUND(F74-N(D74),2),"")</f>
        <v/>
      </c>
      <c r="H74" s="21">
        <f>IF(C74&amp;""="","",IFERROR(INDEX('الباقات'!$C$6:$C$205,MATCH(C74&amp;"",'الباقات'!$A$6:$A$205,0)),""))</f>
        <v/>
      </c>
      <c r="I74" s="19">
        <f>IF(AND(ISNUMBER(A74),ISNUMBER(H74)),EDATE(A74,H74)-1,"")</f>
        <v/>
      </c>
      <c r="J74" s="21">
        <f>IF(ISNUMBER(I74),IF(COUNTIFS($B$6:$B$1005,B74&amp;"",$A$6:$A$1005,"&gt;"&amp;A74)=0,1,0),"")</f>
        <v/>
      </c>
    </row>
    <row r="75">
      <c r="A75" s="13" t="n"/>
      <c r="B75" s="5" t="n"/>
      <c r="C75" s="5" t="n"/>
      <c r="D75" s="16" t="n"/>
      <c r="E75" s="6">
        <f>IF(B75&amp;""="","",IFERROR(INDEX('الأعضاء'!$B$6:$B$505,MATCH(B75&amp;"",'الأعضاء'!$A$6:$A$505,0))&amp;"","كود غير موجود"))</f>
        <v/>
      </c>
      <c r="F75" s="20">
        <f>IF(C75&amp;""="","",IFERROR(INDEX('الباقات'!$B$6:$B$205,MATCH(C75&amp;"",'الباقات'!$A$6:$A$205,0)),"باقة غير موجودة"))</f>
        <v/>
      </c>
      <c r="G75" s="20">
        <f>IF(ISNUMBER(F75),ROUND(F75-N(D75),2),"")</f>
        <v/>
      </c>
      <c r="H75" s="21">
        <f>IF(C75&amp;""="","",IFERROR(INDEX('الباقات'!$C$6:$C$205,MATCH(C75&amp;"",'الباقات'!$A$6:$A$205,0)),""))</f>
        <v/>
      </c>
      <c r="I75" s="19">
        <f>IF(AND(ISNUMBER(A75),ISNUMBER(H75)),EDATE(A75,H75)-1,"")</f>
        <v/>
      </c>
      <c r="J75" s="21">
        <f>IF(ISNUMBER(I75),IF(COUNTIFS($B$6:$B$1005,B75&amp;"",$A$6:$A$1005,"&gt;"&amp;A75)=0,1,0),"")</f>
        <v/>
      </c>
    </row>
    <row r="76">
      <c r="A76" s="13" t="n"/>
      <c r="B76" s="5" t="n"/>
      <c r="C76" s="5" t="n"/>
      <c r="D76" s="16" t="n"/>
      <c r="E76" s="6">
        <f>IF(B76&amp;""="","",IFERROR(INDEX('الأعضاء'!$B$6:$B$505,MATCH(B76&amp;"",'الأعضاء'!$A$6:$A$505,0))&amp;"","كود غير موجود"))</f>
        <v/>
      </c>
      <c r="F76" s="20">
        <f>IF(C76&amp;""="","",IFERROR(INDEX('الباقات'!$B$6:$B$205,MATCH(C76&amp;"",'الباقات'!$A$6:$A$205,0)),"باقة غير موجودة"))</f>
        <v/>
      </c>
      <c r="G76" s="20">
        <f>IF(ISNUMBER(F76),ROUND(F76-N(D76),2),"")</f>
        <v/>
      </c>
      <c r="H76" s="21">
        <f>IF(C76&amp;""="","",IFERROR(INDEX('الباقات'!$C$6:$C$205,MATCH(C76&amp;"",'الباقات'!$A$6:$A$205,0)),""))</f>
        <v/>
      </c>
      <c r="I76" s="19">
        <f>IF(AND(ISNUMBER(A76),ISNUMBER(H76)),EDATE(A76,H76)-1,"")</f>
        <v/>
      </c>
      <c r="J76" s="21">
        <f>IF(ISNUMBER(I76),IF(COUNTIFS($B$6:$B$1005,B76&amp;"",$A$6:$A$1005,"&gt;"&amp;A76)=0,1,0),"")</f>
        <v/>
      </c>
    </row>
    <row r="77">
      <c r="A77" s="13" t="n"/>
      <c r="B77" s="5" t="n"/>
      <c r="C77" s="5" t="n"/>
      <c r="D77" s="16" t="n"/>
      <c r="E77" s="6">
        <f>IF(B77&amp;""="","",IFERROR(INDEX('الأعضاء'!$B$6:$B$505,MATCH(B77&amp;"",'الأعضاء'!$A$6:$A$505,0))&amp;"","كود غير موجود"))</f>
        <v/>
      </c>
      <c r="F77" s="20">
        <f>IF(C77&amp;""="","",IFERROR(INDEX('الباقات'!$B$6:$B$205,MATCH(C77&amp;"",'الباقات'!$A$6:$A$205,0)),"باقة غير موجودة"))</f>
        <v/>
      </c>
      <c r="G77" s="20">
        <f>IF(ISNUMBER(F77),ROUND(F77-N(D77),2),"")</f>
        <v/>
      </c>
      <c r="H77" s="21">
        <f>IF(C77&amp;""="","",IFERROR(INDEX('الباقات'!$C$6:$C$205,MATCH(C77&amp;"",'الباقات'!$A$6:$A$205,0)),""))</f>
        <v/>
      </c>
      <c r="I77" s="19">
        <f>IF(AND(ISNUMBER(A77),ISNUMBER(H77)),EDATE(A77,H77)-1,"")</f>
        <v/>
      </c>
      <c r="J77" s="21">
        <f>IF(ISNUMBER(I77),IF(COUNTIFS($B$6:$B$1005,B77&amp;"",$A$6:$A$1005,"&gt;"&amp;A77)=0,1,0),"")</f>
        <v/>
      </c>
    </row>
    <row r="78">
      <c r="A78" s="13" t="n"/>
      <c r="B78" s="5" t="n"/>
      <c r="C78" s="5" t="n"/>
      <c r="D78" s="16" t="n"/>
      <c r="E78" s="6">
        <f>IF(B78&amp;""="","",IFERROR(INDEX('الأعضاء'!$B$6:$B$505,MATCH(B78&amp;"",'الأعضاء'!$A$6:$A$505,0))&amp;"","كود غير موجود"))</f>
        <v/>
      </c>
      <c r="F78" s="20">
        <f>IF(C78&amp;""="","",IFERROR(INDEX('الباقات'!$B$6:$B$205,MATCH(C78&amp;"",'الباقات'!$A$6:$A$205,0)),"باقة غير موجودة"))</f>
        <v/>
      </c>
      <c r="G78" s="20">
        <f>IF(ISNUMBER(F78),ROUND(F78-N(D78),2),"")</f>
        <v/>
      </c>
      <c r="H78" s="21">
        <f>IF(C78&amp;""="","",IFERROR(INDEX('الباقات'!$C$6:$C$205,MATCH(C78&amp;"",'الباقات'!$A$6:$A$205,0)),""))</f>
        <v/>
      </c>
      <c r="I78" s="19">
        <f>IF(AND(ISNUMBER(A78),ISNUMBER(H78)),EDATE(A78,H78)-1,"")</f>
        <v/>
      </c>
      <c r="J78" s="21">
        <f>IF(ISNUMBER(I78),IF(COUNTIFS($B$6:$B$1005,B78&amp;"",$A$6:$A$1005,"&gt;"&amp;A78)=0,1,0),"")</f>
        <v/>
      </c>
    </row>
    <row r="79">
      <c r="A79" s="13" t="n"/>
      <c r="B79" s="5" t="n"/>
      <c r="C79" s="5" t="n"/>
      <c r="D79" s="16" t="n"/>
      <c r="E79" s="6">
        <f>IF(B79&amp;""="","",IFERROR(INDEX('الأعضاء'!$B$6:$B$505,MATCH(B79&amp;"",'الأعضاء'!$A$6:$A$505,0))&amp;"","كود غير موجود"))</f>
        <v/>
      </c>
      <c r="F79" s="20">
        <f>IF(C79&amp;""="","",IFERROR(INDEX('الباقات'!$B$6:$B$205,MATCH(C79&amp;"",'الباقات'!$A$6:$A$205,0)),"باقة غير موجودة"))</f>
        <v/>
      </c>
      <c r="G79" s="20">
        <f>IF(ISNUMBER(F79),ROUND(F79-N(D79),2),"")</f>
        <v/>
      </c>
      <c r="H79" s="21">
        <f>IF(C79&amp;""="","",IFERROR(INDEX('الباقات'!$C$6:$C$205,MATCH(C79&amp;"",'الباقات'!$A$6:$A$205,0)),""))</f>
        <v/>
      </c>
      <c r="I79" s="19">
        <f>IF(AND(ISNUMBER(A79),ISNUMBER(H79)),EDATE(A79,H79)-1,"")</f>
        <v/>
      </c>
      <c r="J79" s="21">
        <f>IF(ISNUMBER(I79),IF(COUNTIFS($B$6:$B$1005,B79&amp;"",$A$6:$A$1005,"&gt;"&amp;A79)=0,1,0),"")</f>
        <v/>
      </c>
    </row>
    <row r="80">
      <c r="A80" s="13" t="n"/>
      <c r="B80" s="5" t="n"/>
      <c r="C80" s="5" t="n"/>
      <c r="D80" s="16" t="n"/>
      <c r="E80" s="6">
        <f>IF(B80&amp;""="","",IFERROR(INDEX('الأعضاء'!$B$6:$B$505,MATCH(B80&amp;"",'الأعضاء'!$A$6:$A$505,0))&amp;"","كود غير موجود"))</f>
        <v/>
      </c>
      <c r="F80" s="20">
        <f>IF(C80&amp;""="","",IFERROR(INDEX('الباقات'!$B$6:$B$205,MATCH(C80&amp;"",'الباقات'!$A$6:$A$205,0)),"باقة غير موجودة"))</f>
        <v/>
      </c>
      <c r="G80" s="20">
        <f>IF(ISNUMBER(F80),ROUND(F80-N(D80),2),"")</f>
        <v/>
      </c>
      <c r="H80" s="21">
        <f>IF(C80&amp;""="","",IFERROR(INDEX('الباقات'!$C$6:$C$205,MATCH(C80&amp;"",'الباقات'!$A$6:$A$205,0)),""))</f>
        <v/>
      </c>
      <c r="I80" s="19">
        <f>IF(AND(ISNUMBER(A80),ISNUMBER(H80)),EDATE(A80,H80)-1,"")</f>
        <v/>
      </c>
      <c r="J80" s="21">
        <f>IF(ISNUMBER(I80),IF(COUNTIFS($B$6:$B$1005,B80&amp;"",$A$6:$A$1005,"&gt;"&amp;A80)=0,1,0),"")</f>
        <v/>
      </c>
    </row>
    <row r="81">
      <c r="A81" s="13" t="n"/>
      <c r="B81" s="5" t="n"/>
      <c r="C81" s="5" t="n"/>
      <c r="D81" s="16" t="n"/>
      <c r="E81" s="6">
        <f>IF(B81&amp;""="","",IFERROR(INDEX('الأعضاء'!$B$6:$B$505,MATCH(B81&amp;"",'الأعضاء'!$A$6:$A$505,0))&amp;"","كود غير موجود"))</f>
        <v/>
      </c>
      <c r="F81" s="20">
        <f>IF(C81&amp;""="","",IFERROR(INDEX('الباقات'!$B$6:$B$205,MATCH(C81&amp;"",'الباقات'!$A$6:$A$205,0)),"باقة غير موجودة"))</f>
        <v/>
      </c>
      <c r="G81" s="20">
        <f>IF(ISNUMBER(F81),ROUND(F81-N(D81),2),"")</f>
        <v/>
      </c>
      <c r="H81" s="21">
        <f>IF(C81&amp;""="","",IFERROR(INDEX('الباقات'!$C$6:$C$205,MATCH(C81&amp;"",'الباقات'!$A$6:$A$205,0)),""))</f>
        <v/>
      </c>
      <c r="I81" s="19">
        <f>IF(AND(ISNUMBER(A81),ISNUMBER(H81)),EDATE(A81,H81)-1,"")</f>
        <v/>
      </c>
      <c r="J81" s="21">
        <f>IF(ISNUMBER(I81),IF(COUNTIFS($B$6:$B$1005,B81&amp;"",$A$6:$A$1005,"&gt;"&amp;A81)=0,1,0),"")</f>
        <v/>
      </c>
    </row>
    <row r="82">
      <c r="A82" s="13" t="n"/>
      <c r="B82" s="5" t="n"/>
      <c r="C82" s="5" t="n"/>
      <c r="D82" s="16" t="n"/>
      <c r="E82" s="6">
        <f>IF(B82&amp;""="","",IFERROR(INDEX('الأعضاء'!$B$6:$B$505,MATCH(B82&amp;"",'الأعضاء'!$A$6:$A$505,0))&amp;"","كود غير موجود"))</f>
        <v/>
      </c>
      <c r="F82" s="20">
        <f>IF(C82&amp;""="","",IFERROR(INDEX('الباقات'!$B$6:$B$205,MATCH(C82&amp;"",'الباقات'!$A$6:$A$205,0)),"باقة غير موجودة"))</f>
        <v/>
      </c>
      <c r="G82" s="20">
        <f>IF(ISNUMBER(F82),ROUND(F82-N(D82),2),"")</f>
        <v/>
      </c>
      <c r="H82" s="21">
        <f>IF(C82&amp;""="","",IFERROR(INDEX('الباقات'!$C$6:$C$205,MATCH(C82&amp;"",'الباقات'!$A$6:$A$205,0)),""))</f>
        <v/>
      </c>
      <c r="I82" s="19">
        <f>IF(AND(ISNUMBER(A82),ISNUMBER(H82)),EDATE(A82,H82)-1,"")</f>
        <v/>
      </c>
      <c r="J82" s="21">
        <f>IF(ISNUMBER(I82),IF(COUNTIFS($B$6:$B$1005,B82&amp;"",$A$6:$A$1005,"&gt;"&amp;A82)=0,1,0),"")</f>
        <v/>
      </c>
    </row>
    <row r="83">
      <c r="A83" s="13" t="n"/>
      <c r="B83" s="5" t="n"/>
      <c r="C83" s="5" t="n"/>
      <c r="D83" s="16" t="n"/>
      <c r="E83" s="6">
        <f>IF(B83&amp;""="","",IFERROR(INDEX('الأعضاء'!$B$6:$B$505,MATCH(B83&amp;"",'الأعضاء'!$A$6:$A$505,0))&amp;"","كود غير موجود"))</f>
        <v/>
      </c>
      <c r="F83" s="20">
        <f>IF(C83&amp;""="","",IFERROR(INDEX('الباقات'!$B$6:$B$205,MATCH(C83&amp;"",'الباقات'!$A$6:$A$205,0)),"باقة غير موجودة"))</f>
        <v/>
      </c>
      <c r="G83" s="20">
        <f>IF(ISNUMBER(F83),ROUND(F83-N(D83),2),"")</f>
        <v/>
      </c>
      <c r="H83" s="21">
        <f>IF(C83&amp;""="","",IFERROR(INDEX('الباقات'!$C$6:$C$205,MATCH(C83&amp;"",'الباقات'!$A$6:$A$205,0)),""))</f>
        <v/>
      </c>
      <c r="I83" s="19">
        <f>IF(AND(ISNUMBER(A83),ISNUMBER(H83)),EDATE(A83,H83)-1,"")</f>
        <v/>
      </c>
      <c r="J83" s="21">
        <f>IF(ISNUMBER(I83),IF(COUNTIFS($B$6:$B$1005,B83&amp;"",$A$6:$A$1005,"&gt;"&amp;A83)=0,1,0),"")</f>
        <v/>
      </c>
    </row>
    <row r="84">
      <c r="A84" s="13" t="n"/>
      <c r="B84" s="5" t="n"/>
      <c r="C84" s="5" t="n"/>
      <c r="D84" s="16" t="n"/>
      <c r="E84" s="6">
        <f>IF(B84&amp;""="","",IFERROR(INDEX('الأعضاء'!$B$6:$B$505,MATCH(B84&amp;"",'الأعضاء'!$A$6:$A$505,0))&amp;"","كود غير موجود"))</f>
        <v/>
      </c>
      <c r="F84" s="20">
        <f>IF(C84&amp;""="","",IFERROR(INDEX('الباقات'!$B$6:$B$205,MATCH(C84&amp;"",'الباقات'!$A$6:$A$205,0)),"باقة غير موجودة"))</f>
        <v/>
      </c>
      <c r="G84" s="20">
        <f>IF(ISNUMBER(F84),ROUND(F84-N(D84),2),"")</f>
        <v/>
      </c>
      <c r="H84" s="21">
        <f>IF(C84&amp;""="","",IFERROR(INDEX('الباقات'!$C$6:$C$205,MATCH(C84&amp;"",'الباقات'!$A$6:$A$205,0)),""))</f>
        <v/>
      </c>
      <c r="I84" s="19">
        <f>IF(AND(ISNUMBER(A84),ISNUMBER(H84)),EDATE(A84,H84)-1,"")</f>
        <v/>
      </c>
      <c r="J84" s="21">
        <f>IF(ISNUMBER(I84),IF(COUNTIFS($B$6:$B$1005,B84&amp;"",$A$6:$A$1005,"&gt;"&amp;A84)=0,1,0),"")</f>
        <v/>
      </c>
    </row>
    <row r="85">
      <c r="A85" s="13" t="n"/>
      <c r="B85" s="5" t="n"/>
      <c r="C85" s="5" t="n"/>
      <c r="D85" s="16" t="n"/>
      <c r="E85" s="6">
        <f>IF(B85&amp;""="","",IFERROR(INDEX('الأعضاء'!$B$6:$B$505,MATCH(B85&amp;"",'الأعضاء'!$A$6:$A$505,0))&amp;"","كود غير موجود"))</f>
        <v/>
      </c>
      <c r="F85" s="20">
        <f>IF(C85&amp;""="","",IFERROR(INDEX('الباقات'!$B$6:$B$205,MATCH(C85&amp;"",'الباقات'!$A$6:$A$205,0)),"باقة غير موجودة"))</f>
        <v/>
      </c>
      <c r="G85" s="20">
        <f>IF(ISNUMBER(F85),ROUND(F85-N(D85),2),"")</f>
        <v/>
      </c>
      <c r="H85" s="21">
        <f>IF(C85&amp;""="","",IFERROR(INDEX('الباقات'!$C$6:$C$205,MATCH(C85&amp;"",'الباقات'!$A$6:$A$205,0)),""))</f>
        <v/>
      </c>
      <c r="I85" s="19">
        <f>IF(AND(ISNUMBER(A85),ISNUMBER(H85)),EDATE(A85,H85)-1,"")</f>
        <v/>
      </c>
      <c r="J85" s="21">
        <f>IF(ISNUMBER(I85),IF(COUNTIFS($B$6:$B$1005,B85&amp;"",$A$6:$A$1005,"&gt;"&amp;A85)=0,1,0),"")</f>
        <v/>
      </c>
    </row>
    <row r="86">
      <c r="A86" s="13" t="n"/>
      <c r="B86" s="5" t="n"/>
      <c r="C86" s="5" t="n"/>
      <c r="D86" s="16" t="n"/>
      <c r="E86" s="6">
        <f>IF(B86&amp;""="","",IFERROR(INDEX('الأعضاء'!$B$6:$B$505,MATCH(B86&amp;"",'الأعضاء'!$A$6:$A$505,0))&amp;"","كود غير موجود"))</f>
        <v/>
      </c>
      <c r="F86" s="20">
        <f>IF(C86&amp;""="","",IFERROR(INDEX('الباقات'!$B$6:$B$205,MATCH(C86&amp;"",'الباقات'!$A$6:$A$205,0)),"باقة غير موجودة"))</f>
        <v/>
      </c>
      <c r="G86" s="20">
        <f>IF(ISNUMBER(F86),ROUND(F86-N(D86),2),"")</f>
        <v/>
      </c>
      <c r="H86" s="21">
        <f>IF(C86&amp;""="","",IFERROR(INDEX('الباقات'!$C$6:$C$205,MATCH(C86&amp;"",'الباقات'!$A$6:$A$205,0)),""))</f>
        <v/>
      </c>
      <c r="I86" s="19">
        <f>IF(AND(ISNUMBER(A86),ISNUMBER(H86)),EDATE(A86,H86)-1,"")</f>
        <v/>
      </c>
      <c r="J86" s="21">
        <f>IF(ISNUMBER(I86),IF(COUNTIFS($B$6:$B$1005,B86&amp;"",$A$6:$A$1005,"&gt;"&amp;A86)=0,1,0),"")</f>
        <v/>
      </c>
    </row>
    <row r="87">
      <c r="A87" s="13" t="n"/>
      <c r="B87" s="5" t="n"/>
      <c r="C87" s="5" t="n"/>
      <c r="D87" s="16" t="n"/>
      <c r="E87" s="6">
        <f>IF(B87&amp;""="","",IFERROR(INDEX('الأعضاء'!$B$6:$B$505,MATCH(B87&amp;"",'الأعضاء'!$A$6:$A$505,0))&amp;"","كود غير موجود"))</f>
        <v/>
      </c>
      <c r="F87" s="20">
        <f>IF(C87&amp;""="","",IFERROR(INDEX('الباقات'!$B$6:$B$205,MATCH(C87&amp;"",'الباقات'!$A$6:$A$205,0)),"باقة غير موجودة"))</f>
        <v/>
      </c>
      <c r="G87" s="20">
        <f>IF(ISNUMBER(F87),ROUND(F87-N(D87),2),"")</f>
        <v/>
      </c>
      <c r="H87" s="21">
        <f>IF(C87&amp;""="","",IFERROR(INDEX('الباقات'!$C$6:$C$205,MATCH(C87&amp;"",'الباقات'!$A$6:$A$205,0)),""))</f>
        <v/>
      </c>
      <c r="I87" s="19">
        <f>IF(AND(ISNUMBER(A87),ISNUMBER(H87)),EDATE(A87,H87)-1,"")</f>
        <v/>
      </c>
      <c r="J87" s="21">
        <f>IF(ISNUMBER(I87),IF(COUNTIFS($B$6:$B$1005,B87&amp;"",$A$6:$A$1005,"&gt;"&amp;A87)=0,1,0),"")</f>
        <v/>
      </c>
    </row>
    <row r="88">
      <c r="A88" s="13" t="n"/>
      <c r="B88" s="5" t="n"/>
      <c r="C88" s="5" t="n"/>
      <c r="D88" s="16" t="n"/>
      <c r="E88" s="6">
        <f>IF(B88&amp;""="","",IFERROR(INDEX('الأعضاء'!$B$6:$B$505,MATCH(B88&amp;"",'الأعضاء'!$A$6:$A$505,0))&amp;"","كود غير موجود"))</f>
        <v/>
      </c>
      <c r="F88" s="20">
        <f>IF(C88&amp;""="","",IFERROR(INDEX('الباقات'!$B$6:$B$205,MATCH(C88&amp;"",'الباقات'!$A$6:$A$205,0)),"باقة غير موجودة"))</f>
        <v/>
      </c>
      <c r="G88" s="20">
        <f>IF(ISNUMBER(F88),ROUND(F88-N(D88),2),"")</f>
        <v/>
      </c>
      <c r="H88" s="21">
        <f>IF(C88&amp;""="","",IFERROR(INDEX('الباقات'!$C$6:$C$205,MATCH(C88&amp;"",'الباقات'!$A$6:$A$205,0)),""))</f>
        <v/>
      </c>
      <c r="I88" s="19">
        <f>IF(AND(ISNUMBER(A88),ISNUMBER(H88)),EDATE(A88,H88)-1,"")</f>
        <v/>
      </c>
      <c r="J88" s="21">
        <f>IF(ISNUMBER(I88),IF(COUNTIFS($B$6:$B$1005,B88&amp;"",$A$6:$A$1005,"&gt;"&amp;A88)=0,1,0),"")</f>
        <v/>
      </c>
    </row>
    <row r="89">
      <c r="A89" s="13" t="n"/>
      <c r="B89" s="5" t="n"/>
      <c r="C89" s="5" t="n"/>
      <c r="D89" s="16" t="n"/>
      <c r="E89" s="6">
        <f>IF(B89&amp;""="","",IFERROR(INDEX('الأعضاء'!$B$6:$B$505,MATCH(B89&amp;"",'الأعضاء'!$A$6:$A$505,0))&amp;"","كود غير موجود"))</f>
        <v/>
      </c>
      <c r="F89" s="20">
        <f>IF(C89&amp;""="","",IFERROR(INDEX('الباقات'!$B$6:$B$205,MATCH(C89&amp;"",'الباقات'!$A$6:$A$205,0)),"باقة غير موجودة"))</f>
        <v/>
      </c>
      <c r="G89" s="20">
        <f>IF(ISNUMBER(F89),ROUND(F89-N(D89),2),"")</f>
        <v/>
      </c>
      <c r="H89" s="21">
        <f>IF(C89&amp;""="","",IFERROR(INDEX('الباقات'!$C$6:$C$205,MATCH(C89&amp;"",'الباقات'!$A$6:$A$205,0)),""))</f>
        <v/>
      </c>
      <c r="I89" s="19">
        <f>IF(AND(ISNUMBER(A89),ISNUMBER(H89)),EDATE(A89,H89)-1,"")</f>
        <v/>
      </c>
      <c r="J89" s="21">
        <f>IF(ISNUMBER(I89),IF(COUNTIFS($B$6:$B$1005,B89&amp;"",$A$6:$A$1005,"&gt;"&amp;A89)=0,1,0),"")</f>
        <v/>
      </c>
    </row>
    <row r="90">
      <c r="A90" s="13" t="n"/>
      <c r="B90" s="5" t="n"/>
      <c r="C90" s="5" t="n"/>
      <c r="D90" s="16" t="n"/>
      <c r="E90" s="6">
        <f>IF(B90&amp;""="","",IFERROR(INDEX('الأعضاء'!$B$6:$B$505,MATCH(B90&amp;"",'الأعضاء'!$A$6:$A$505,0))&amp;"","كود غير موجود"))</f>
        <v/>
      </c>
      <c r="F90" s="20">
        <f>IF(C90&amp;""="","",IFERROR(INDEX('الباقات'!$B$6:$B$205,MATCH(C90&amp;"",'الباقات'!$A$6:$A$205,0)),"باقة غير موجودة"))</f>
        <v/>
      </c>
      <c r="G90" s="20">
        <f>IF(ISNUMBER(F90),ROUND(F90-N(D90),2),"")</f>
        <v/>
      </c>
      <c r="H90" s="21">
        <f>IF(C90&amp;""="","",IFERROR(INDEX('الباقات'!$C$6:$C$205,MATCH(C90&amp;"",'الباقات'!$A$6:$A$205,0)),""))</f>
        <v/>
      </c>
      <c r="I90" s="19">
        <f>IF(AND(ISNUMBER(A90),ISNUMBER(H90)),EDATE(A90,H90)-1,"")</f>
        <v/>
      </c>
      <c r="J90" s="21">
        <f>IF(ISNUMBER(I90),IF(COUNTIFS($B$6:$B$1005,B90&amp;"",$A$6:$A$1005,"&gt;"&amp;A90)=0,1,0),"")</f>
        <v/>
      </c>
    </row>
    <row r="91">
      <c r="A91" s="13" t="n"/>
      <c r="B91" s="5" t="n"/>
      <c r="C91" s="5" t="n"/>
      <c r="D91" s="16" t="n"/>
      <c r="E91" s="6">
        <f>IF(B91&amp;""="","",IFERROR(INDEX('الأعضاء'!$B$6:$B$505,MATCH(B91&amp;"",'الأعضاء'!$A$6:$A$505,0))&amp;"","كود غير موجود"))</f>
        <v/>
      </c>
      <c r="F91" s="20">
        <f>IF(C91&amp;""="","",IFERROR(INDEX('الباقات'!$B$6:$B$205,MATCH(C91&amp;"",'الباقات'!$A$6:$A$205,0)),"باقة غير موجودة"))</f>
        <v/>
      </c>
      <c r="G91" s="20">
        <f>IF(ISNUMBER(F91),ROUND(F91-N(D91),2),"")</f>
        <v/>
      </c>
      <c r="H91" s="21">
        <f>IF(C91&amp;""="","",IFERROR(INDEX('الباقات'!$C$6:$C$205,MATCH(C91&amp;"",'الباقات'!$A$6:$A$205,0)),""))</f>
        <v/>
      </c>
      <c r="I91" s="19">
        <f>IF(AND(ISNUMBER(A91),ISNUMBER(H91)),EDATE(A91,H91)-1,"")</f>
        <v/>
      </c>
      <c r="J91" s="21">
        <f>IF(ISNUMBER(I91),IF(COUNTIFS($B$6:$B$1005,B91&amp;"",$A$6:$A$1005,"&gt;"&amp;A91)=0,1,0),"")</f>
        <v/>
      </c>
    </row>
    <row r="92">
      <c r="A92" s="13" t="n"/>
      <c r="B92" s="5" t="n"/>
      <c r="C92" s="5" t="n"/>
      <c r="D92" s="16" t="n"/>
      <c r="E92" s="6">
        <f>IF(B92&amp;""="","",IFERROR(INDEX('الأعضاء'!$B$6:$B$505,MATCH(B92&amp;"",'الأعضاء'!$A$6:$A$505,0))&amp;"","كود غير موجود"))</f>
        <v/>
      </c>
      <c r="F92" s="20">
        <f>IF(C92&amp;""="","",IFERROR(INDEX('الباقات'!$B$6:$B$205,MATCH(C92&amp;"",'الباقات'!$A$6:$A$205,0)),"باقة غير موجودة"))</f>
        <v/>
      </c>
      <c r="G92" s="20">
        <f>IF(ISNUMBER(F92),ROUND(F92-N(D92),2),"")</f>
        <v/>
      </c>
      <c r="H92" s="21">
        <f>IF(C92&amp;""="","",IFERROR(INDEX('الباقات'!$C$6:$C$205,MATCH(C92&amp;"",'الباقات'!$A$6:$A$205,0)),""))</f>
        <v/>
      </c>
      <c r="I92" s="19">
        <f>IF(AND(ISNUMBER(A92),ISNUMBER(H92)),EDATE(A92,H92)-1,"")</f>
        <v/>
      </c>
      <c r="J92" s="21">
        <f>IF(ISNUMBER(I92),IF(COUNTIFS($B$6:$B$1005,B92&amp;"",$A$6:$A$1005,"&gt;"&amp;A92)=0,1,0),"")</f>
        <v/>
      </c>
    </row>
    <row r="93">
      <c r="A93" s="13" t="n"/>
      <c r="B93" s="5" t="n"/>
      <c r="C93" s="5" t="n"/>
      <c r="D93" s="16" t="n"/>
      <c r="E93" s="6">
        <f>IF(B93&amp;""="","",IFERROR(INDEX('الأعضاء'!$B$6:$B$505,MATCH(B93&amp;"",'الأعضاء'!$A$6:$A$505,0))&amp;"","كود غير موجود"))</f>
        <v/>
      </c>
      <c r="F93" s="20">
        <f>IF(C93&amp;""="","",IFERROR(INDEX('الباقات'!$B$6:$B$205,MATCH(C93&amp;"",'الباقات'!$A$6:$A$205,0)),"باقة غير موجودة"))</f>
        <v/>
      </c>
      <c r="G93" s="20">
        <f>IF(ISNUMBER(F93),ROUND(F93-N(D93),2),"")</f>
        <v/>
      </c>
      <c r="H93" s="21">
        <f>IF(C93&amp;""="","",IFERROR(INDEX('الباقات'!$C$6:$C$205,MATCH(C93&amp;"",'الباقات'!$A$6:$A$205,0)),""))</f>
        <v/>
      </c>
      <c r="I93" s="19">
        <f>IF(AND(ISNUMBER(A93),ISNUMBER(H93)),EDATE(A93,H93)-1,"")</f>
        <v/>
      </c>
      <c r="J93" s="21">
        <f>IF(ISNUMBER(I93),IF(COUNTIFS($B$6:$B$1005,B93&amp;"",$A$6:$A$1005,"&gt;"&amp;A93)=0,1,0),"")</f>
        <v/>
      </c>
    </row>
    <row r="94">
      <c r="A94" s="13" t="n"/>
      <c r="B94" s="5" t="n"/>
      <c r="C94" s="5" t="n"/>
      <c r="D94" s="16" t="n"/>
      <c r="E94" s="6">
        <f>IF(B94&amp;""="","",IFERROR(INDEX('الأعضاء'!$B$6:$B$505,MATCH(B94&amp;"",'الأعضاء'!$A$6:$A$505,0))&amp;"","كود غير موجود"))</f>
        <v/>
      </c>
      <c r="F94" s="20">
        <f>IF(C94&amp;""="","",IFERROR(INDEX('الباقات'!$B$6:$B$205,MATCH(C94&amp;"",'الباقات'!$A$6:$A$205,0)),"باقة غير موجودة"))</f>
        <v/>
      </c>
      <c r="G94" s="20">
        <f>IF(ISNUMBER(F94),ROUND(F94-N(D94),2),"")</f>
        <v/>
      </c>
      <c r="H94" s="21">
        <f>IF(C94&amp;""="","",IFERROR(INDEX('الباقات'!$C$6:$C$205,MATCH(C94&amp;"",'الباقات'!$A$6:$A$205,0)),""))</f>
        <v/>
      </c>
      <c r="I94" s="19">
        <f>IF(AND(ISNUMBER(A94),ISNUMBER(H94)),EDATE(A94,H94)-1,"")</f>
        <v/>
      </c>
      <c r="J94" s="21">
        <f>IF(ISNUMBER(I94),IF(COUNTIFS($B$6:$B$1005,B94&amp;"",$A$6:$A$1005,"&gt;"&amp;A94)=0,1,0),"")</f>
        <v/>
      </c>
    </row>
    <row r="95">
      <c r="A95" s="13" t="n"/>
      <c r="B95" s="5" t="n"/>
      <c r="C95" s="5" t="n"/>
      <c r="D95" s="16" t="n"/>
      <c r="E95" s="6">
        <f>IF(B95&amp;""="","",IFERROR(INDEX('الأعضاء'!$B$6:$B$505,MATCH(B95&amp;"",'الأعضاء'!$A$6:$A$505,0))&amp;"","كود غير موجود"))</f>
        <v/>
      </c>
      <c r="F95" s="20">
        <f>IF(C95&amp;""="","",IFERROR(INDEX('الباقات'!$B$6:$B$205,MATCH(C95&amp;"",'الباقات'!$A$6:$A$205,0)),"باقة غير موجودة"))</f>
        <v/>
      </c>
      <c r="G95" s="20">
        <f>IF(ISNUMBER(F95),ROUND(F95-N(D95),2),"")</f>
        <v/>
      </c>
      <c r="H95" s="21">
        <f>IF(C95&amp;""="","",IFERROR(INDEX('الباقات'!$C$6:$C$205,MATCH(C95&amp;"",'الباقات'!$A$6:$A$205,0)),""))</f>
        <v/>
      </c>
      <c r="I95" s="19">
        <f>IF(AND(ISNUMBER(A95),ISNUMBER(H95)),EDATE(A95,H95)-1,"")</f>
        <v/>
      </c>
      <c r="J95" s="21">
        <f>IF(ISNUMBER(I95),IF(COUNTIFS($B$6:$B$1005,B95&amp;"",$A$6:$A$1005,"&gt;"&amp;A95)=0,1,0),"")</f>
        <v/>
      </c>
    </row>
    <row r="96">
      <c r="A96" s="13" t="n"/>
      <c r="B96" s="5" t="n"/>
      <c r="C96" s="5" t="n"/>
      <c r="D96" s="16" t="n"/>
      <c r="E96" s="6">
        <f>IF(B96&amp;""="","",IFERROR(INDEX('الأعضاء'!$B$6:$B$505,MATCH(B96&amp;"",'الأعضاء'!$A$6:$A$505,0))&amp;"","كود غير موجود"))</f>
        <v/>
      </c>
      <c r="F96" s="20">
        <f>IF(C96&amp;""="","",IFERROR(INDEX('الباقات'!$B$6:$B$205,MATCH(C96&amp;"",'الباقات'!$A$6:$A$205,0)),"باقة غير موجودة"))</f>
        <v/>
      </c>
      <c r="G96" s="20">
        <f>IF(ISNUMBER(F96),ROUND(F96-N(D96),2),"")</f>
        <v/>
      </c>
      <c r="H96" s="21">
        <f>IF(C96&amp;""="","",IFERROR(INDEX('الباقات'!$C$6:$C$205,MATCH(C96&amp;"",'الباقات'!$A$6:$A$205,0)),""))</f>
        <v/>
      </c>
      <c r="I96" s="19">
        <f>IF(AND(ISNUMBER(A96),ISNUMBER(H96)),EDATE(A96,H96)-1,"")</f>
        <v/>
      </c>
      <c r="J96" s="21">
        <f>IF(ISNUMBER(I96),IF(COUNTIFS($B$6:$B$1005,B96&amp;"",$A$6:$A$1005,"&gt;"&amp;A96)=0,1,0),"")</f>
        <v/>
      </c>
    </row>
    <row r="97">
      <c r="A97" s="13" t="n"/>
      <c r="B97" s="5" t="n"/>
      <c r="C97" s="5" t="n"/>
      <c r="D97" s="16" t="n"/>
      <c r="E97" s="6">
        <f>IF(B97&amp;""="","",IFERROR(INDEX('الأعضاء'!$B$6:$B$505,MATCH(B97&amp;"",'الأعضاء'!$A$6:$A$505,0))&amp;"","كود غير موجود"))</f>
        <v/>
      </c>
      <c r="F97" s="20">
        <f>IF(C97&amp;""="","",IFERROR(INDEX('الباقات'!$B$6:$B$205,MATCH(C97&amp;"",'الباقات'!$A$6:$A$205,0)),"باقة غير موجودة"))</f>
        <v/>
      </c>
      <c r="G97" s="20">
        <f>IF(ISNUMBER(F97),ROUND(F97-N(D97),2),"")</f>
        <v/>
      </c>
      <c r="H97" s="21">
        <f>IF(C97&amp;""="","",IFERROR(INDEX('الباقات'!$C$6:$C$205,MATCH(C97&amp;"",'الباقات'!$A$6:$A$205,0)),""))</f>
        <v/>
      </c>
      <c r="I97" s="19">
        <f>IF(AND(ISNUMBER(A97),ISNUMBER(H97)),EDATE(A97,H97)-1,"")</f>
        <v/>
      </c>
      <c r="J97" s="21">
        <f>IF(ISNUMBER(I97),IF(COUNTIFS($B$6:$B$1005,B97&amp;"",$A$6:$A$1005,"&gt;"&amp;A97)=0,1,0),"")</f>
        <v/>
      </c>
    </row>
    <row r="98">
      <c r="A98" s="13" t="n"/>
      <c r="B98" s="5" t="n"/>
      <c r="C98" s="5" t="n"/>
      <c r="D98" s="16" t="n"/>
      <c r="E98" s="6">
        <f>IF(B98&amp;""="","",IFERROR(INDEX('الأعضاء'!$B$6:$B$505,MATCH(B98&amp;"",'الأعضاء'!$A$6:$A$505,0))&amp;"","كود غير موجود"))</f>
        <v/>
      </c>
      <c r="F98" s="20">
        <f>IF(C98&amp;""="","",IFERROR(INDEX('الباقات'!$B$6:$B$205,MATCH(C98&amp;"",'الباقات'!$A$6:$A$205,0)),"باقة غير موجودة"))</f>
        <v/>
      </c>
      <c r="G98" s="20">
        <f>IF(ISNUMBER(F98),ROUND(F98-N(D98),2),"")</f>
        <v/>
      </c>
      <c r="H98" s="21">
        <f>IF(C98&amp;""="","",IFERROR(INDEX('الباقات'!$C$6:$C$205,MATCH(C98&amp;"",'الباقات'!$A$6:$A$205,0)),""))</f>
        <v/>
      </c>
      <c r="I98" s="19">
        <f>IF(AND(ISNUMBER(A98),ISNUMBER(H98)),EDATE(A98,H98)-1,"")</f>
        <v/>
      </c>
      <c r="J98" s="21">
        <f>IF(ISNUMBER(I98),IF(COUNTIFS($B$6:$B$1005,B98&amp;"",$A$6:$A$1005,"&gt;"&amp;A98)=0,1,0),"")</f>
        <v/>
      </c>
    </row>
    <row r="99">
      <c r="A99" s="13" t="n"/>
      <c r="B99" s="5" t="n"/>
      <c r="C99" s="5" t="n"/>
      <c r="D99" s="16" t="n"/>
      <c r="E99" s="6">
        <f>IF(B99&amp;""="","",IFERROR(INDEX('الأعضاء'!$B$6:$B$505,MATCH(B99&amp;"",'الأعضاء'!$A$6:$A$505,0))&amp;"","كود غير موجود"))</f>
        <v/>
      </c>
      <c r="F99" s="20">
        <f>IF(C99&amp;""="","",IFERROR(INDEX('الباقات'!$B$6:$B$205,MATCH(C99&amp;"",'الباقات'!$A$6:$A$205,0)),"باقة غير موجودة"))</f>
        <v/>
      </c>
      <c r="G99" s="20">
        <f>IF(ISNUMBER(F99),ROUND(F99-N(D99),2),"")</f>
        <v/>
      </c>
      <c r="H99" s="21">
        <f>IF(C99&amp;""="","",IFERROR(INDEX('الباقات'!$C$6:$C$205,MATCH(C99&amp;"",'الباقات'!$A$6:$A$205,0)),""))</f>
        <v/>
      </c>
      <c r="I99" s="19">
        <f>IF(AND(ISNUMBER(A99),ISNUMBER(H99)),EDATE(A99,H99)-1,"")</f>
        <v/>
      </c>
      <c r="J99" s="21">
        <f>IF(ISNUMBER(I99),IF(COUNTIFS($B$6:$B$1005,B99&amp;"",$A$6:$A$1005,"&gt;"&amp;A99)=0,1,0),"")</f>
        <v/>
      </c>
    </row>
    <row r="100">
      <c r="A100" s="13" t="n"/>
      <c r="B100" s="5" t="n"/>
      <c r="C100" s="5" t="n"/>
      <c r="D100" s="16" t="n"/>
      <c r="E100" s="6">
        <f>IF(B100&amp;""="","",IFERROR(INDEX('الأعضاء'!$B$6:$B$505,MATCH(B100&amp;"",'الأعضاء'!$A$6:$A$505,0))&amp;"","كود غير موجود"))</f>
        <v/>
      </c>
      <c r="F100" s="20">
        <f>IF(C100&amp;""="","",IFERROR(INDEX('الباقات'!$B$6:$B$205,MATCH(C100&amp;"",'الباقات'!$A$6:$A$205,0)),"باقة غير موجودة"))</f>
        <v/>
      </c>
      <c r="G100" s="20">
        <f>IF(ISNUMBER(F100),ROUND(F100-N(D100),2),"")</f>
        <v/>
      </c>
      <c r="H100" s="21">
        <f>IF(C100&amp;""="","",IFERROR(INDEX('الباقات'!$C$6:$C$205,MATCH(C100&amp;"",'الباقات'!$A$6:$A$205,0)),""))</f>
        <v/>
      </c>
      <c r="I100" s="19">
        <f>IF(AND(ISNUMBER(A100),ISNUMBER(H100)),EDATE(A100,H100)-1,"")</f>
        <v/>
      </c>
      <c r="J100" s="21">
        <f>IF(ISNUMBER(I100),IF(COUNTIFS($B$6:$B$1005,B100&amp;"",$A$6:$A$1005,"&gt;"&amp;A100)=0,1,0),"")</f>
        <v/>
      </c>
    </row>
    <row r="101">
      <c r="A101" s="13" t="n"/>
      <c r="B101" s="5" t="n"/>
      <c r="C101" s="5" t="n"/>
      <c r="D101" s="16" t="n"/>
      <c r="E101" s="6">
        <f>IF(B101&amp;""="","",IFERROR(INDEX('الأعضاء'!$B$6:$B$505,MATCH(B101&amp;"",'الأعضاء'!$A$6:$A$505,0))&amp;"","كود غير موجود"))</f>
        <v/>
      </c>
      <c r="F101" s="20">
        <f>IF(C101&amp;""="","",IFERROR(INDEX('الباقات'!$B$6:$B$205,MATCH(C101&amp;"",'الباقات'!$A$6:$A$205,0)),"باقة غير موجودة"))</f>
        <v/>
      </c>
      <c r="G101" s="20">
        <f>IF(ISNUMBER(F101),ROUND(F101-N(D101),2),"")</f>
        <v/>
      </c>
      <c r="H101" s="21">
        <f>IF(C101&amp;""="","",IFERROR(INDEX('الباقات'!$C$6:$C$205,MATCH(C101&amp;"",'الباقات'!$A$6:$A$205,0)),""))</f>
        <v/>
      </c>
      <c r="I101" s="19">
        <f>IF(AND(ISNUMBER(A101),ISNUMBER(H101)),EDATE(A101,H101)-1,"")</f>
        <v/>
      </c>
      <c r="J101" s="21">
        <f>IF(ISNUMBER(I101),IF(COUNTIFS($B$6:$B$1005,B101&amp;"",$A$6:$A$1005,"&gt;"&amp;A101)=0,1,0),"")</f>
        <v/>
      </c>
    </row>
    <row r="102">
      <c r="A102" s="13" t="n"/>
      <c r="B102" s="5" t="n"/>
      <c r="C102" s="5" t="n"/>
      <c r="D102" s="16" t="n"/>
      <c r="E102" s="6">
        <f>IF(B102&amp;""="","",IFERROR(INDEX('الأعضاء'!$B$6:$B$505,MATCH(B102&amp;"",'الأعضاء'!$A$6:$A$505,0))&amp;"","كود غير موجود"))</f>
        <v/>
      </c>
      <c r="F102" s="20">
        <f>IF(C102&amp;""="","",IFERROR(INDEX('الباقات'!$B$6:$B$205,MATCH(C102&amp;"",'الباقات'!$A$6:$A$205,0)),"باقة غير موجودة"))</f>
        <v/>
      </c>
      <c r="G102" s="20">
        <f>IF(ISNUMBER(F102),ROUND(F102-N(D102),2),"")</f>
        <v/>
      </c>
      <c r="H102" s="21">
        <f>IF(C102&amp;""="","",IFERROR(INDEX('الباقات'!$C$6:$C$205,MATCH(C102&amp;"",'الباقات'!$A$6:$A$205,0)),""))</f>
        <v/>
      </c>
      <c r="I102" s="19">
        <f>IF(AND(ISNUMBER(A102),ISNUMBER(H102)),EDATE(A102,H102)-1,"")</f>
        <v/>
      </c>
      <c r="J102" s="21">
        <f>IF(ISNUMBER(I102),IF(COUNTIFS($B$6:$B$1005,B102&amp;"",$A$6:$A$1005,"&gt;"&amp;A102)=0,1,0),"")</f>
        <v/>
      </c>
    </row>
    <row r="103">
      <c r="A103" s="13" t="n"/>
      <c r="B103" s="5" t="n"/>
      <c r="C103" s="5" t="n"/>
      <c r="D103" s="16" t="n"/>
      <c r="E103" s="6">
        <f>IF(B103&amp;""="","",IFERROR(INDEX('الأعضاء'!$B$6:$B$505,MATCH(B103&amp;"",'الأعضاء'!$A$6:$A$505,0))&amp;"","كود غير موجود"))</f>
        <v/>
      </c>
      <c r="F103" s="20">
        <f>IF(C103&amp;""="","",IFERROR(INDEX('الباقات'!$B$6:$B$205,MATCH(C103&amp;"",'الباقات'!$A$6:$A$205,0)),"باقة غير موجودة"))</f>
        <v/>
      </c>
      <c r="G103" s="20">
        <f>IF(ISNUMBER(F103),ROUND(F103-N(D103),2),"")</f>
        <v/>
      </c>
      <c r="H103" s="21">
        <f>IF(C103&amp;""="","",IFERROR(INDEX('الباقات'!$C$6:$C$205,MATCH(C103&amp;"",'الباقات'!$A$6:$A$205,0)),""))</f>
        <v/>
      </c>
      <c r="I103" s="19">
        <f>IF(AND(ISNUMBER(A103),ISNUMBER(H103)),EDATE(A103,H103)-1,"")</f>
        <v/>
      </c>
      <c r="J103" s="21">
        <f>IF(ISNUMBER(I103),IF(COUNTIFS($B$6:$B$1005,B103&amp;"",$A$6:$A$1005,"&gt;"&amp;A103)=0,1,0),"")</f>
        <v/>
      </c>
    </row>
    <row r="104">
      <c r="A104" s="13" t="n"/>
      <c r="B104" s="5" t="n"/>
      <c r="C104" s="5" t="n"/>
      <c r="D104" s="16" t="n"/>
      <c r="E104" s="6">
        <f>IF(B104&amp;""="","",IFERROR(INDEX('الأعضاء'!$B$6:$B$505,MATCH(B104&amp;"",'الأعضاء'!$A$6:$A$505,0))&amp;"","كود غير موجود"))</f>
        <v/>
      </c>
      <c r="F104" s="20">
        <f>IF(C104&amp;""="","",IFERROR(INDEX('الباقات'!$B$6:$B$205,MATCH(C104&amp;"",'الباقات'!$A$6:$A$205,0)),"باقة غير موجودة"))</f>
        <v/>
      </c>
      <c r="G104" s="20">
        <f>IF(ISNUMBER(F104),ROUND(F104-N(D104),2),"")</f>
        <v/>
      </c>
      <c r="H104" s="21">
        <f>IF(C104&amp;""="","",IFERROR(INDEX('الباقات'!$C$6:$C$205,MATCH(C104&amp;"",'الباقات'!$A$6:$A$205,0)),""))</f>
        <v/>
      </c>
      <c r="I104" s="19">
        <f>IF(AND(ISNUMBER(A104),ISNUMBER(H104)),EDATE(A104,H104)-1,"")</f>
        <v/>
      </c>
      <c r="J104" s="21">
        <f>IF(ISNUMBER(I104),IF(COUNTIFS($B$6:$B$1005,B104&amp;"",$A$6:$A$1005,"&gt;"&amp;A104)=0,1,0),"")</f>
        <v/>
      </c>
    </row>
    <row r="105">
      <c r="A105" s="13" t="n"/>
      <c r="B105" s="5" t="n"/>
      <c r="C105" s="5" t="n"/>
      <c r="D105" s="16" t="n"/>
      <c r="E105" s="6">
        <f>IF(B105&amp;""="","",IFERROR(INDEX('الأعضاء'!$B$6:$B$505,MATCH(B105&amp;"",'الأعضاء'!$A$6:$A$505,0))&amp;"","كود غير موجود"))</f>
        <v/>
      </c>
      <c r="F105" s="20">
        <f>IF(C105&amp;""="","",IFERROR(INDEX('الباقات'!$B$6:$B$205,MATCH(C105&amp;"",'الباقات'!$A$6:$A$205,0)),"باقة غير موجودة"))</f>
        <v/>
      </c>
      <c r="G105" s="20">
        <f>IF(ISNUMBER(F105),ROUND(F105-N(D105),2),"")</f>
        <v/>
      </c>
      <c r="H105" s="21">
        <f>IF(C105&amp;""="","",IFERROR(INDEX('الباقات'!$C$6:$C$205,MATCH(C105&amp;"",'الباقات'!$A$6:$A$205,0)),""))</f>
        <v/>
      </c>
      <c r="I105" s="19">
        <f>IF(AND(ISNUMBER(A105),ISNUMBER(H105)),EDATE(A105,H105)-1,"")</f>
        <v/>
      </c>
      <c r="J105" s="21">
        <f>IF(ISNUMBER(I105),IF(COUNTIFS($B$6:$B$1005,B105&amp;"",$A$6:$A$1005,"&gt;"&amp;A105)=0,1,0),"")</f>
        <v/>
      </c>
    </row>
    <row r="106">
      <c r="A106" s="13" t="n"/>
      <c r="B106" s="5" t="n"/>
      <c r="C106" s="5" t="n"/>
      <c r="D106" s="16" t="n"/>
      <c r="E106" s="6">
        <f>IF(B106&amp;""="","",IFERROR(INDEX('الأعضاء'!$B$6:$B$505,MATCH(B106&amp;"",'الأعضاء'!$A$6:$A$505,0))&amp;"","كود غير موجود"))</f>
        <v/>
      </c>
      <c r="F106" s="20">
        <f>IF(C106&amp;""="","",IFERROR(INDEX('الباقات'!$B$6:$B$205,MATCH(C106&amp;"",'الباقات'!$A$6:$A$205,0)),"باقة غير موجودة"))</f>
        <v/>
      </c>
      <c r="G106" s="20">
        <f>IF(ISNUMBER(F106),ROUND(F106-N(D106),2),"")</f>
        <v/>
      </c>
      <c r="H106" s="21">
        <f>IF(C106&amp;""="","",IFERROR(INDEX('الباقات'!$C$6:$C$205,MATCH(C106&amp;"",'الباقات'!$A$6:$A$205,0)),""))</f>
        <v/>
      </c>
      <c r="I106" s="19">
        <f>IF(AND(ISNUMBER(A106),ISNUMBER(H106)),EDATE(A106,H106)-1,"")</f>
        <v/>
      </c>
      <c r="J106" s="21">
        <f>IF(ISNUMBER(I106),IF(COUNTIFS($B$6:$B$1005,B106&amp;"",$A$6:$A$1005,"&gt;"&amp;A106)=0,1,0),"")</f>
        <v/>
      </c>
    </row>
    <row r="107">
      <c r="A107" s="13" t="n"/>
      <c r="B107" s="5" t="n"/>
      <c r="C107" s="5" t="n"/>
      <c r="D107" s="16" t="n"/>
      <c r="E107" s="6">
        <f>IF(B107&amp;""="","",IFERROR(INDEX('الأعضاء'!$B$6:$B$505,MATCH(B107&amp;"",'الأعضاء'!$A$6:$A$505,0))&amp;"","كود غير موجود"))</f>
        <v/>
      </c>
      <c r="F107" s="20">
        <f>IF(C107&amp;""="","",IFERROR(INDEX('الباقات'!$B$6:$B$205,MATCH(C107&amp;"",'الباقات'!$A$6:$A$205,0)),"باقة غير موجودة"))</f>
        <v/>
      </c>
      <c r="G107" s="20">
        <f>IF(ISNUMBER(F107),ROUND(F107-N(D107),2),"")</f>
        <v/>
      </c>
      <c r="H107" s="21">
        <f>IF(C107&amp;""="","",IFERROR(INDEX('الباقات'!$C$6:$C$205,MATCH(C107&amp;"",'الباقات'!$A$6:$A$205,0)),""))</f>
        <v/>
      </c>
      <c r="I107" s="19">
        <f>IF(AND(ISNUMBER(A107),ISNUMBER(H107)),EDATE(A107,H107)-1,"")</f>
        <v/>
      </c>
      <c r="J107" s="21">
        <f>IF(ISNUMBER(I107),IF(COUNTIFS($B$6:$B$1005,B107&amp;"",$A$6:$A$1005,"&gt;"&amp;A107)=0,1,0),"")</f>
        <v/>
      </c>
    </row>
    <row r="108">
      <c r="A108" s="13" t="n"/>
      <c r="B108" s="5" t="n"/>
      <c r="C108" s="5" t="n"/>
      <c r="D108" s="16" t="n"/>
      <c r="E108" s="6">
        <f>IF(B108&amp;""="","",IFERROR(INDEX('الأعضاء'!$B$6:$B$505,MATCH(B108&amp;"",'الأعضاء'!$A$6:$A$505,0))&amp;"","كود غير موجود"))</f>
        <v/>
      </c>
      <c r="F108" s="20">
        <f>IF(C108&amp;""="","",IFERROR(INDEX('الباقات'!$B$6:$B$205,MATCH(C108&amp;"",'الباقات'!$A$6:$A$205,0)),"باقة غير موجودة"))</f>
        <v/>
      </c>
      <c r="G108" s="20">
        <f>IF(ISNUMBER(F108),ROUND(F108-N(D108),2),"")</f>
        <v/>
      </c>
      <c r="H108" s="21">
        <f>IF(C108&amp;""="","",IFERROR(INDEX('الباقات'!$C$6:$C$205,MATCH(C108&amp;"",'الباقات'!$A$6:$A$205,0)),""))</f>
        <v/>
      </c>
      <c r="I108" s="19">
        <f>IF(AND(ISNUMBER(A108),ISNUMBER(H108)),EDATE(A108,H108)-1,"")</f>
        <v/>
      </c>
      <c r="J108" s="21">
        <f>IF(ISNUMBER(I108),IF(COUNTIFS($B$6:$B$1005,B108&amp;"",$A$6:$A$1005,"&gt;"&amp;A108)=0,1,0),"")</f>
        <v/>
      </c>
    </row>
    <row r="109">
      <c r="A109" s="13" t="n"/>
      <c r="B109" s="5" t="n"/>
      <c r="C109" s="5" t="n"/>
      <c r="D109" s="16" t="n"/>
      <c r="E109" s="6">
        <f>IF(B109&amp;""="","",IFERROR(INDEX('الأعضاء'!$B$6:$B$505,MATCH(B109&amp;"",'الأعضاء'!$A$6:$A$505,0))&amp;"","كود غير موجود"))</f>
        <v/>
      </c>
      <c r="F109" s="20">
        <f>IF(C109&amp;""="","",IFERROR(INDEX('الباقات'!$B$6:$B$205,MATCH(C109&amp;"",'الباقات'!$A$6:$A$205,0)),"باقة غير موجودة"))</f>
        <v/>
      </c>
      <c r="G109" s="20">
        <f>IF(ISNUMBER(F109),ROUND(F109-N(D109),2),"")</f>
        <v/>
      </c>
      <c r="H109" s="21">
        <f>IF(C109&amp;""="","",IFERROR(INDEX('الباقات'!$C$6:$C$205,MATCH(C109&amp;"",'الباقات'!$A$6:$A$205,0)),""))</f>
        <v/>
      </c>
      <c r="I109" s="19">
        <f>IF(AND(ISNUMBER(A109),ISNUMBER(H109)),EDATE(A109,H109)-1,"")</f>
        <v/>
      </c>
      <c r="J109" s="21">
        <f>IF(ISNUMBER(I109),IF(COUNTIFS($B$6:$B$1005,B109&amp;"",$A$6:$A$1005,"&gt;"&amp;A109)=0,1,0),"")</f>
        <v/>
      </c>
    </row>
    <row r="110">
      <c r="A110" s="13" t="n"/>
      <c r="B110" s="5" t="n"/>
      <c r="C110" s="5" t="n"/>
      <c r="D110" s="16" t="n"/>
      <c r="E110" s="6">
        <f>IF(B110&amp;""="","",IFERROR(INDEX('الأعضاء'!$B$6:$B$505,MATCH(B110&amp;"",'الأعضاء'!$A$6:$A$505,0))&amp;"","كود غير موجود"))</f>
        <v/>
      </c>
      <c r="F110" s="20">
        <f>IF(C110&amp;""="","",IFERROR(INDEX('الباقات'!$B$6:$B$205,MATCH(C110&amp;"",'الباقات'!$A$6:$A$205,0)),"باقة غير موجودة"))</f>
        <v/>
      </c>
      <c r="G110" s="20">
        <f>IF(ISNUMBER(F110),ROUND(F110-N(D110),2),"")</f>
        <v/>
      </c>
      <c r="H110" s="21">
        <f>IF(C110&amp;""="","",IFERROR(INDEX('الباقات'!$C$6:$C$205,MATCH(C110&amp;"",'الباقات'!$A$6:$A$205,0)),""))</f>
        <v/>
      </c>
      <c r="I110" s="19">
        <f>IF(AND(ISNUMBER(A110),ISNUMBER(H110)),EDATE(A110,H110)-1,"")</f>
        <v/>
      </c>
      <c r="J110" s="21">
        <f>IF(ISNUMBER(I110),IF(COUNTIFS($B$6:$B$1005,B110&amp;"",$A$6:$A$1005,"&gt;"&amp;A110)=0,1,0),"")</f>
        <v/>
      </c>
    </row>
    <row r="111">
      <c r="A111" s="13" t="n"/>
      <c r="B111" s="5" t="n"/>
      <c r="C111" s="5" t="n"/>
      <c r="D111" s="16" t="n"/>
      <c r="E111" s="6">
        <f>IF(B111&amp;""="","",IFERROR(INDEX('الأعضاء'!$B$6:$B$505,MATCH(B111&amp;"",'الأعضاء'!$A$6:$A$505,0))&amp;"","كود غير موجود"))</f>
        <v/>
      </c>
      <c r="F111" s="20">
        <f>IF(C111&amp;""="","",IFERROR(INDEX('الباقات'!$B$6:$B$205,MATCH(C111&amp;"",'الباقات'!$A$6:$A$205,0)),"باقة غير موجودة"))</f>
        <v/>
      </c>
      <c r="G111" s="20">
        <f>IF(ISNUMBER(F111),ROUND(F111-N(D111),2),"")</f>
        <v/>
      </c>
      <c r="H111" s="21">
        <f>IF(C111&amp;""="","",IFERROR(INDEX('الباقات'!$C$6:$C$205,MATCH(C111&amp;"",'الباقات'!$A$6:$A$205,0)),""))</f>
        <v/>
      </c>
      <c r="I111" s="19">
        <f>IF(AND(ISNUMBER(A111),ISNUMBER(H111)),EDATE(A111,H111)-1,"")</f>
        <v/>
      </c>
      <c r="J111" s="21">
        <f>IF(ISNUMBER(I111),IF(COUNTIFS($B$6:$B$1005,B111&amp;"",$A$6:$A$1005,"&gt;"&amp;A111)=0,1,0),"")</f>
        <v/>
      </c>
    </row>
    <row r="112">
      <c r="A112" s="13" t="n"/>
      <c r="B112" s="5" t="n"/>
      <c r="C112" s="5" t="n"/>
      <c r="D112" s="16" t="n"/>
      <c r="E112" s="6">
        <f>IF(B112&amp;""="","",IFERROR(INDEX('الأعضاء'!$B$6:$B$505,MATCH(B112&amp;"",'الأعضاء'!$A$6:$A$505,0))&amp;"","كود غير موجود"))</f>
        <v/>
      </c>
      <c r="F112" s="20">
        <f>IF(C112&amp;""="","",IFERROR(INDEX('الباقات'!$B$6:$B$205,MATCH(C112&amp;"",'الباقات'!$A$6:$A$205,0)),"باقة غير موجودة"))</f>
        <v/>
      </c>
      <c r="G112" s="20">
        <f>IF(ISNUMBER(F112),ROUND(F112-N(D112),2),"")</f>
        <v/>
      </c>
      <c r="H112" s="21">
        <f>IF(C112&amp;""="","",IFERROR(INDEX('الباقات'!$C$6:$C$205,MATCH(C112&amp;"",'الباقات'!$A$6:$A$205,0)),""))</f>
        <v/>
      </c>
      <c r="I112" s="19">
        <f>IF(AND(ISNUMBER(A112),ISNUMBER(H112)),EDATE(A112,H112)-1,"")</f>
        <v/>
      </c>
      <c r="J112" s="21">
        <f>IF(ISNUMBER(I112),IF(COUNTIFS($B$6:$B$1005,B112&amp;"",$A$6:$A$1005,"&gt;"&amp;A112)=0,1,0),"")</f>
        <v/>
      </c>
    </row>
    <row r="113">
      <c r="A113" s="13" t="n"/>
      <c r="B113" s="5" t="n"/>
      <c r="C113" s="5" t="n"/>
      <c r="D113" s="16" t="n"/>
      <c r="E113" s="6">
        <f>IF(B113&amp;""="","",IFERROR(INDEX('الأعضاء'!$B$6:$B$505,MATCH(B113&amp;"",'الأعضاء'!$A$6:$A$505,0))&amp;"","كود غير موجود"))</f>
        <v/>
      </c>
      <c r="F113" s="20">
        <f>IF(C113&amp;""="","",IFERROR(INDEX('الباقات'!$B$6:$B$205,MATCH(C113&amp;"",'الباقات'!$A$6:$A$205,0)),"باقة غير موجودة"))</f>
        <v/>
      </c>
      <c r="G113" s="20">
        <f>IF(ISNUMBER(F113),ROUND(F113-N(D113),2),"")</f>
        <v/>
      </c>
      <c r="H113" s="21">
        <f>IF(C113&amp;""="","",IFERROR(INDEX('الباقات'!$C$6:$C$205,MATCH(C113&amp;"",'الباقات'!$A$6:$A$205,0)),""))</f>
        <v/>
      </c>
      <c r="I113" s="19">
        <f>IF(AND(ISNUMBER(A113),ISNUMBER(H113)),EDATE(A113,H113)-1,"")</f>
        <v/>
      </c>
      <c r="J113" s="21">
        <f>IF(ISNUMBER(I113),IF(COUNTIFS($B$6:$B$1005,B113&amp;"",$A$6:$A$1005,"&gt;"&amp;A113)=0,1,0),"")</f>
        <v/>
      </c>
    </row>
    <row r="114">
      <c r="A114" s="13" t="n"/>
      <c r="B114" s="5" t="n"/>
      <c r="C114" s="5" t="n"/>
      <c r="D114" s="16" t="n"/>
      <c r="E114" s="6">
        <f>IF(B114&amp;""="","",IFERROR(INDEX('الأعضاء'!$B$6:$B$505,MATCH(B114&amp;"",'الأعضاء'!$A$6:$A$505,0))&amp;"","كود غير موجود"))</f>
        <v/>
      </c>
      <c r="F114" s="20">
        <f>IF(C114&amp;""="","",IFERROR(INDEX('الباقات'!$B$6:$B$205,MATCH(C114&amp;"",'الباقات'!$A$6:$A$205,0)),"باقة غير موجودة"))</f>
        <v/>
      </c>
      <c r="G114" s="20">
        <f>IF(ISNUMBER(F114),ROUND(F114-N(D114),2),"")</f>
        <v/>
      </c>
      <c r="H114" s="21">
        <f>IF(C114&amp;""="","",IFERROR(INDEX('الباقات'!$C$6:$C$205,MATCH(C114&amp;"",'الباقات'!$A$6:$A$205,0)),""))</f>
        <v/>
      </c>
      <c r="I114" s="19">
        <f>IF(AND(ISNUMBER(A114),ISNUMBER(H114)),EDATE(A114,H114)-1,"")</f>
        <v/>
      </c>
      <c r="J114" s="21">
        <f>IF(ISNUMBER(I114),IF(COUNTIFS($B$6:$B$1005,B114&amp;"",$A$6:$A$1005,"&gt;"&amp;A114)=0,1,0),"")</f>
        <v/>
      </c>
    </row>
    <row r="115">
      <c r="A115" s="13" t="n"/>
      <c r="B115" s="5" t="n"/>
      <c r="C115" s="5" t="n"/>
      <c r="D115" s="16" t="n"/>
      <c r="E115" s="6">
        <f>IF(B115&amp;""="","",IFERROR(INDEX('الأعضاء'!$B$6:$B$505,MATCH(B115&amp;"",'الأعضاء'!$A$6:$A$505,0))&amp;"","كود غير موجود"))</f>
        <v/>
      </c>
      <c r="F115" s="20">
        <f>IF(C115&amp;""="","",IFERROR(INDEX('الباقات'!$B$6:$B$205,MATCH(C115&amp;"",'الباقات'!$A$6:$A$205,0)),"باقة غير موجودة"))</f>
        <v/>
      </c>
      <c r="G115" s="20">
        <f>IF(ISNUMBER(F115),ROUND(F115-N(D115),2),"")</f>
        <v/>
      </c>
      <c r="H115" s="21">
        <f>IF(C115&amp;""="","",IFERROR(INDEX('الباقات'!$C$6:$C$205,MATCH(C115&amp;"",'الباقات'!$A$6:$A$205,0)),""))</f>
        <v/>
      </c>
      <c r="I115" s="19">
        <f>IF(AND(ISNUMBER(A115),ISNUMBER(H115)),EDATE(A115,H115)-1,"")</f>
        <v/>
      </c>
      <c r="J115" s="21">
        <f>IF(ISNUMBER(I115),IF(COUNTIFS($B$6:$B$1005,B115&amp;"",$A$6:$A$1005,"&gt;"&amp;A115)=0,1,0),"")</f>
        <v/>
      </c>
    </row>
    <row r="116">
      <c r="A116" s="13" t="n"/>
      <c r="B116" s="5" t="n"/>
      <c r="C116" s="5" t="n"/>
      <c r="D116" s="16" t="n"/>
      <c r="E116" s="6">
        <f>IF(B116&amp;""="","",IFERROR(INDEX('الأعضاء'!$B$6:$B$505,MATCH(B116&amp;"",'الأعضاء'!$A$6:$A$505,0))&amp;"","كود غير موجود"))</f>
        <v/>
      </c>
      <c r="F116" s="20">
        <f>IF(C116&amp;""="","",IFERROR(INDEX('الباقات'!$B$6:$B$205,MATCH(C116&amp;"",'الباقات'!$A$6:$A$205,0)),"باقة غير موجودة"))</f>
        <v/>
      </c>
      <c r="G116" s="20">
        <f>IF(ISNUMBER(F116),ROUND(F116-N(D116),2),"")</f>
        <v/>
      </c>
      <c r="H116" s="21">
        <f>IF(C116&amp;""="","",IFERROR(INDEX('الباقات'!$C$6:$C$205,MATCH(C116&amp;"",'الباقات'!$A$6:$A$205,0)),""))</f>
        <v/>
      </c>
      <c r="I116" s="19">
        <f>IF(AND(ISNUMBER(A116),ISNUMBER(H116)),EDATE(A116,H116)-1,"")</f>
        <v/>
      </c>
      <c r="J116" s="21">
        <f>IF(ISNUMBER(I116),IF(COUNTIFS($B$6:$B$1005,B116&amp;"",$A$6:$A$1005,"&gt;"&amp;A116)=0,1,0),"")</f>
        <v/>
      </c>
    </row>
    <row r="117">
      <c r="A117" s="13" t="n"/>
      <c r="B117" s="5" t="n"/>
      <c r="C117" s="5" t="n"/>
      <c r="D117" s="16" t="n"/>
      <c r="E117" s="6">
        <f>IF(B117&amp;""="","",IFERROR(INDEX('الأعضاء'!$B$6:$B$505,MATCH(B117&amp;"",'الأعضاء'!$A$6:$A$505,0))&amp;"","كود غير موجود"))</f>
        <v/>
      </c>
      <c r="F117" s="20">
        <f>IF(C117&amp;""="","",IFERROR(INDEX('الباقات'!$B$6:$B$205,MATCH(C117&amp;"",'الباقات'!$A$6:$A$205,0)),"باقة غير موجودة"))</f>
        <v/>
      </c>
      <c r="G117" s="20">
        <f>IF(ISNUMBER(F117),ROUND(F117-N(D117),2),"")</f>
        <v/>
      </c>
      <c r="H117" s="21">
        <f>IF(C117&amp;""="","",IFERROR(INDEX('الباقات'!$C$6:$C$205,MATCH(C117&amp;"",'الباقات'!$A$6:$A$205,0)),""))</f>
        <v/>
      </c>
      <c r="I117" s="19">
        <f>IF(AND(ISNUMBER(A117),ISNUMBER(H117)),EDATE(A117,H117)-1,"")</f>
        <v/>
      </c>
      <c r="J117" s="21">
        <f>IF(ISNUMBER(I117),IF(COUNTIFS($B$6:$B$1005,B117&amp;"",$A$6:$A$1005,"&gt;"&amp;A117)=0,1,0),"")</f>
        <v/>
      </c>
    </row>
    <row r="118">
      <c r="A118" s="13" t="n"/>
      <c r="B118" s="5" t="n"/>
      <c r="C118" s="5" t="n"/>
      <c r="D118" s="16" t="n"/>
      <c r="E118" s="6">
        <f>IF(B118&amp;""="","",IFERROR(INDEX('الأعضاء'!$B$6:$B$505,MATCH(B118&amp;"",'الأعضاء'!$A$6:$A$505,0))&amp;"","كود غير موجود"))</f>
        <v/>
      </c>
      <c r="F118" s="20">
        <f>IF(C118&amp;""="","",IFERROR(INDEX('الباقات'!$B$6:$B$205,MATCH(C118&amp;"",'الباقات'!$A$6:$A$205,0)),"باقة غير موجودة"))</f>
        <v/>
      </c>
      <c r="G118" s="20">
        <f>IF(ISNUMBER(F118),ROUND(F118-N(D118),2),"")</f>
        <v/>
      </c>
      <c r="H118" s="21">
        <f>IF(C118&amp;""="","",IFERROR(INDEX('الباقات'!$C$6:$C$205,MATCH(C118&amp;"",'الباقات'!$A$6:$A$205,0)),""))</f>
        <v/>
      </c>
      <c r="I118" s="19">
        <f>IF(AND(ISNUMBER(A118),ISNUMBER(H118)),EDATE(A118,H118)-1,"")</f>
        <v/>
      </c>
      <c r="J118" s="21">
        <f>IF(ISNUMBER(I118),IF(COUNTIFS($B$6:$B$1005,B118&amp;"",$A$6:$A$1005,"&gt;"&amp;A118)=0,1,0),"")</f>
        <v/>
      </c>
    </row>
    <row r="119">
      <c r="A119" s="13" t="n"/>
      <c r="B119" s="5" t="n"/>
      <c r="C119" s="5" t="n"/>
      <c r="D119" s="16" t="n"/>
      <c r="E119" s="6">
        <f>IF(B119&amp;""="","",IFERROR(INDEX('الأعضاء'!$B$6:$B$505,MATCH(B119&amp;"",'الأعضاء'!$A$6:$A$505,0))&amp;"","كود غير موجود"))</f>
        <v/>
      </c>
      <c r="F119" s="20">
        <f>IF(C119&amp;""="","",IFERROR(INDEX('الباقات'!$B$6:$B$205,MATCH(C119&amp;"",'الباقات'!$A$6:$A$205,0)),"باقة غير موجودة"))</f>
        <v/>
      </c>
      <c r="G119" s="20">
        <f>IF(ISNUMBER(F119),ROUND(F119-N(D119),2),"")</f>
        <v/>
      </c>
      <c r="H119" s="21">
        <f>IF(C119&amp;""="","",IFERROR(INDEX('الباقات'!$C$6:$C$205,MATCH(C119&amp;"",'الباقات'!$A$6:$A$205,0)),""))</f>
        <v/>
      </c>
      <c r="I119" s="19">
        <f>IF(AND(ISNUMBER(A119),ISNUMBER(H119)),EDATE(A119,H119)-1,"")</f>
        <v/>
      </c>
      <c r="J119" s="21">
        <f>IF(ISNUMBER(I119),IF(COUNTIFS($B$6:$B$1005,B119&amp;"",$A$6:$A$1005,"&gt;"&amp;A119)=0,1,0),"")</f>
        <v/>
      </c>
    </row>
    <row r="120">
      <c r="A120" s="13" t="n"/>
      <c r="B120" s="5" t="n"/>
      <c r="C120" s="5" t="n"/>
      <c r="D120" s="16" t="n"/>
      <c r="E120" s="6">
        <f>IF(B120&amp;""="","",IFERROR(INDEX('الأعضاء'!$B$6:$B$505,MATCH(B120&amp;"",'الأعضاء'!$A$6:$A$505,0))&amp;"","كود غير موجود"))</f>
        <v/>
      </c>
      <c r="F120" s="20">
        <f>IF(C120&amp;""="","",IFERROR(INDEX('الباقات'!$B$6:$B$205,MATCH(C120&amp;"",'الباقات'!$A$6:$A$205,0)),"باقة غير موجودة"))</f>
        <v/>
      </c>
      <c r="G120" s="20">
        <f>IF(ISNUMBER(F120),ROUND(F120-N(D120),2),"")</f>
        <v/>
      </c>
      <c r="H120" s="21">
        <f>IF(C120&amp;""="","",IFERROR(INDEX('الباقات'!$C$6:$C$205,MATCH(C120&amp;"",'الباقات'!$A$6:$A$205,0)),""))</f>
        <v/>
      </c>
      <c r="I120" s="19">
        <f>IF(AND(ISNUMBER(A120),ISNUMBER(H120)),EDATE(A120,H120)-1,"")</f>
        <v/>
      </c>
      <c r="J120" s="21">
        <f>IF(ISNUMBER(I120),IF(COUNTIFS($B$6:$B$1005,B120&amp;"",$A$6:$A$1005,"&gt;"&amp;A120)=0,1,0),"")</f>
        <v/>
      </c>
    </row>
    <row r="121">
      <c r="A121" s="13" t="n"/>
      <c r="B121" s="5" t="n"/>
      <c r="C121" s="5" t="n"/>
      <c r="D121" s="16" t="n"/>
      <c r="E121" s="6">
        <f>IF(B121&amp;""="","",IFERROR(INDEX('الأعضاء'!$B$6:$B$505,MATCH(B121&amp;"",'الأعضاء'!$A$6:$A$505,0))&amp;"","كود غير موجود"))</f>
        <v/>
      </c>
      <c r="F121" s="20">
        <f>IF(C121&amp;""="","",IFERROR(INDEX('الباقات'!$B$6:$B$205,MATCH(C121&amp;"",'الباقات'!$A$6:$A$205,0)),"باقة غير موجودة"))</f>
        <v/>
      </c>
      <c r="G121" s="20">
        <f>IF(ISNUMBER(F121),ROUND(F121-N(D121),2),"")</f>
        <v/>
      </c>
      <c r="H121" s="21">
        <f>IF(C121&amp;""="","",IFERROR(INDEX('الباقات'!$C$6:$C$205,MATCH(C121&amp;"",'الباقات'!$A$6:$A$205,0)),""))</f>
        <v/>
      </c>
      <c r="I121" s="19">
        <f>IF(AND(ISNUMBER(A121),ISNUMBER(H121)),EDATE(A121,H121)-1,"")</f>
        <v/>
      </c>
      <c r="J121" s="21">
        <f>IF(ISNUMBER(I121),IF(COUNTIFS($B$6:$B$1005,B121&amp;"",$A$6:$A$1005,"&gt;"&amp;A121)=0,1,0),"")</f>
        <v/>
      </c>
    </row>
    <row r="122">
      <c r="A122" s="13" t="n"/>
      <c r="B122" s="5" t="n"/>
      <c r="C122" s="5" t="n"/>
      <c r="D122" s="16" t="n"/>
      <c r="E122" s="6">
        <f>IF(B122&amp;""="","",IFERROR(INDEX('الأعضاء'!$B$6:$B$505,MATCH(B122&amp;"",'الأعضاء'!$A$6:$A$505,0))&amp;"","كود غير موجود"))</f>
        <v/>
      </c>
      <c r="F122" s="20">
        <f>IF(C122&amp;""="","",IFERROR(INDEX('الباقات'!$B$6:$B$205,MATCH(C122&amp;"",'الباقات'!$A$6:$A$205,0)),"باقة غير موجودة"))</f>
        <v/>
      </c>
      <c r="G122" s="20">
        <f>IF(ISNUMBER(F122),ROUND(F122-N(D122),2),"")</f>
        <v/>
      </c>
      <c r="H122" s="21">
        <f>IF(C122&amp;""="","",IFERROR(INDEX('الباقات'!$C$6:$C$205,MATCH(C122&amp;"",'الباقات'!$A$6:$A$205,0)),""))</f>
        <v/>
      </c>
      <c r="I122" s="19">
        <f>IF(AND(ISNUMBER(A122),ISNUMBER(H122)),EDATE(A122,H122)-1,"")</f>
        <v/>
      </c>
      <c r="J122" s="21">
        <f>IF(ISNUMBER(I122),IF(COUNTIFS($B$6:$B$1005,B122&amp;"",$A$6:$A$1005,"&gt;"&amp;A122)=0,1,0),"")</f>
        <v/>
      </c>
    </row>
    <row r="123">
      <c r="A123" s="13" t="n"/>
      <c r="B123" s="5" t="n"/>
      <c r="C123" s="5" t="n"/>
      <c r="D123" s="16" t="n"/>
      <c r="E123" s="6">
        <f>IF(B123&amp;""="","",IFERROR(INDEX('الأعضاء'!$B$6:$B$505,MATCH(B123&amp;"",'الأعضاء'!$A$6:$A$505,0))&amp;"","كود غير موجود"))</f>
        <v/>
      </c>
      <c r="F123" s="20">
        <f>IF(C123&amp;""="","",IFERROR(INDEX('الباقات'!$B$6:$B$205,MATCH(C123&amp;"",'الباقات'!$A$6:$A$205,0)),"باقة غير موجودة"))</f>
        <v/>
      </c>
      <c r="G123" s="20">
        <f>IF(ISNUMBER(F123),ROUND(F123-N(D123),2),"")</f>
        <v/>
      </c>
      <c r="H123" s="21">
        <f>IF(C123&amp;""="","",IFERROR(INDEX('الباقات'!$C$6:$C$205,MATCH(C123&amp;"",'الباقات'!$A$6:$A$205,0)),""))</f>
        <v/>
      </c>
      <c r="I123" s="19">
        <f>IF(AND(ISNUMBER(A123),ISNUMBER(H123)),EDATE(A123,H123)-1,"")</f>
        <v/>
      </c>
      <c r="J123" s="21">
        <f>IF(ISNUMBER(I123),IF(COUNTIFS($B$6:$B$1005,B123&amp;"",$A$6:$A$1005,"&gt;"&amp;A123)=0,1,0),"")</f>
        <v/>
      </c>
    </row>
    <row r="124">
      <c r="A124" s="13" t="n"/>
      <c r="B124" s="5" t="n"/>
      <c r="C124" s="5" t="n"/>
      <c r="D124" s="16" t="n"/>
      <c r="E124" s="6">
        <f>IF(B124&amp;""="","",IFERROR(INDEX('الأعضاء'!$B$6:$B$505,MATCH(B124&amp;"",'الأعضاء'!$A$6:$A$505,0))&amp;"","كود غير موجود"))</f>
        <v/>
      </c>
      <c r="F124" s="20">
        <f>IF(C124&amp;""="","",IFERROR(INDEX('الباقات'!$B$6:$B$205,MATCH(C124&amp;"",'الباقات'!$A$6:$A$205,0)),"باقة غير موجودة"))</f>
        <v/>
      </c>
      <c r="G124" s="20">
        <f>IF(ISNUMBER(F124),ROUND(F124-N(D124),2),"")</f>
        <v/>
      </c>
      <c r="H124" s="21">
        <f>IF(C124&amp;""="","",IFERROR(INDEX('الباقات'!$C$6:$C$205,MATCH(C124&amp;"",'الباقات'!$A$6:$A$205,0)),""))</f>
        <v/>
      </c>
      <c r="I124" s="19">
        <f>IF(AND(ISNUMBER(A124),ISNUMBER(H124)),EDATE(A124,H124)-1,"")</f>
        <v/>
      </c>
      <c r="J124" s="21">
        <f>IF(ISNUMBER(I124),IF(COUNTIFS($B$6:$B$1005,B124&amp;"",$A$6:$A$1005,"&gt;"&amp;A124)=0,1,0),"")</f>
        <v/>
      </c>
    </row>
    <row r="125">
      <c r="A125" s="13" t="n"/>
      <c r="B125" s="5" t="n"/>
      <c r="C125" s="5" t="n"/>
      <c r="D125" s="16" t="n"/>
      <c r="E125" s="6">
        <f>IF(B125&amp;""="","",IFERROR(INDEX('الأعضاء'!$B$6:$B$505,MATCH(B125&amp;"",'الأعضاء'!$A$6:$A$505,0))&amp;"","كود غير موجود"))</f>
        <v/>
      </c>
      <c r="F125" s="20">
        <f>IF(C125&amp;""="","",IFERROR(INDEX('الباقات'!$B$6:$B$205,MATCH(C125&amp;"",'الباقات'!$A$6:$A$205,0)),"باقة غير موجودة"))</f>
        <v/>
      </c>
      <c r="G125" s="20">
        <f>IF(ISNUMBER(F125),ROUND(F125-N(D125),2),"")</f>
        <v/>
      </c>
      <c r="H125" s="21">
        <f>IF(C125&amp;""="","",IFERROR(INDEX('الباقات'!$C$6:$C$205,MATCH(C125&amp;"",'الباقات'!$A$6:$A$205,0)),""))</f>
        <v/>
      </c>
      <c r="I125" s="19">
        <f>IF(AND(ISNUMBER(A125),ISNUMBER(H125)),EDATE(A125,H125)-1,"")</f>
        <v/>
      </c>
      <c r="J125" s="21">
        <f>IF(ISNUMBER(I125),IF(COUNTIFS($B$6:$B$1005,B125&amp;"",$A$6:$A$1005,"&gt;"&amp;A125)=0,1,0),"")</f>
        <v/>
      </c>
    </row>
    <row r="126">
      <c r="A126" s="13" t="n"/>
      <c r="B126" s="5" t="n"/>
      <c r="C126" s="5" t="n"/>
      <c r="D126" s="16" t="n"/>
      <c r="E126" s="6">
        <f>IF(B126&amp;""="","",IFERROR(INDEX('الأعضاء'!$B$6:$B$505,MATCH(B126&amp;"",'الأعضاء'!$A$6:$A$505,0))&amp;"","كود غير موجود"))</f>
        <v/>
      </c>
      <c r="F126" s="20">
        <f>IF(C126&amp;""="","",IFERROR(INDEX('الباقات'!$B$6:$B$205,MATCH(C126&amp;"",'الباقات'!$A$6:$A$205,0)),"باقة غير موجودة"))</f>
        <v/>
      </c>
      <c r="G126" s="20">
        <f>IF(ISNUMBER(F126),ROUND(F126-N(D126),2),"")</f>
        <v/>
      </c>
      <c r="H126" s="21">
        <f>IF(C126&amp;""="","",IFERROR(INDEX('الباقات'!$C$6:$C$205,MATCH(C126&amp;"",'الباقات'!$A$6:$A$205,0)),""))</f>
        <v/>
      </c>
      <c r="I126" s="19">
        <f>IF(AND(ISNUMBER(A126),ISNUMBER(H126)),EDATE(A126,H126)-1,"")</f>
        <v/>
      </c>
      <c r="J126" s="21">
        <f>IF(ISNUMBER(I126),IF(COUNTIFS($B$6:$B$1005,B126&amp;"",$A$6:$A$1005,"&gt;"&amp;A126)=0,1,0),"")</f>
        <v/>
      </c>
    </row>
    <row r="127">
      <c r="A127" s="13" t="n"/>
      <c r="B127" s="5" t="n"/>
      <c r="C127" s="5" t="n"/>
      <c r="D127" s="16" t="n"/>
      <c r="E127" s="6">
        <f>IF(B127&amp;""="","",IFERROR(INDEX('الأعضاء'!$B$6:$B$505,MATCH(B127&amp;"",'الأعضاء'!$A$6:$A$505,0))&amp;"","كود غير موجود"))</f>
        <v/>
      </c>
      <c r="F127" s="20">
        <f>IF(C127&amp;""="","",IFERROR(INDEX('الباقات'!$B$6:$B$205,MATCH(C127&amp;"",'الباقات'!$A$6:$A$205,0)),"باقة غير موجودة"))</f>
        <v/>
      </c>
      <c r="G127" s="20">
        <f>IF(ISNUMBER(F127),ROUND(F127-N(D127),2),"")</f>
        <v/>
      </c>
      <c r="H127" s="21">
        <f>IF(C127&amp;""="","",IFERROR(INDEX('الباقات'!$C$6:$C$205,MATCH(C127&amp;"",'الباقات'!$A$6:$A$205,0)),""))</f>
        <v/>
      </c>
      <c r="I127" s="19">
        <f>IF(AND(ISNUMBER(A127),ISNUMBER(H127)),EDATE(A127,H127)-1,"")</f>
        <v/>
      </c>
      <c r="J127" s="21">
        <f>IF(ISNUMBER(I127),IF(COUNTIFS($B$6:$B$1005,B127&amp;"",$A$6:$A$1005,"&gt;"&amp;A127)=0,1,0),"")</f>
        <v/>
      </c>
    </row>
    <row r="128">
      <c r="A128" s="13" t="n"/>
      <c r="B128" s="5" t="n"/>
      <c r="C128" s="5" t="n"/>
      <c r="D128" s="16" t="n"/>
      <c r="E128" s="6">
        <f>IF(B128&amp;""="","",IFERROR(INDEX('الأعضاء'!$B$6:$B$505,MATCH(B128&amp;"",'الأعضاء'!$A$6:$A$505,0))&amp;"","كود غير موجود"))</f>
        <v/>
      </c>
      <c r="F128" s="20">
        <f>IF(C128&amp;""="","",IFERROR(INDEX('الباقات'!$B$6:$B$205,MATCH(C128&amp;"",'الباقات'!$A$6:$A$205,0)),"باقة غير موجودة"))</f>
        <v/>
      </c>
      <c r="G128" s="20">
        <f>IF(ISNUMBER(F128),ROUND(F128-N(D128),2),"")</f>
        <v/>
      </c>
      <c r="H128" s="21">
        <f>IF(C128&amp;""="","",IFERROR(INDEX('الباقات'!$C$6:$C$205,MATCH(C128&amp;"",'الباقات'!$A$6:$A$205,0)),""))</f>
        <v/>
      </c>
      <c r="I128" s="19">
        <f>IF(AND(ISNUMBER(A128),ISNUMBER(H128)),EDATE(A128,H128)-1,"")</f>
        <v/>
      </c>
      <c r="J128" s="21">
        <f>IF(ISNUMBER(I128),IF(COUNTIFS($B$6:$B$1005,B128&amp;"",$A$6:$A$1005,"&gt;"&amp;A128)=0,1,0),"")</f>
        <v/>
      </c>
    </row>
    <row r="129">
      <c r="A129" s="13" t="n"/>
      <c r="B129" s="5" t="n"/>
      <c r="C129" s="5" t="n"/>
      <c r="D129" s="16" t="n"/>
      <c r="E129" s="6">
        <f>IF(B129&amp;""="","",IFERROR(INDEX('الأعضاء'!$B$6:$B$505,MATCH(B129&amp;"",'الأعضاء'!$A$6:$A$505,0))&amp;"","كود غير موجود"))</f>
        <v/>
      </c>
      <c r="F129" s="20">
        <f>IF(C129&amp;""="","",IFERROR(INDEX('الباقات'!$B$6:$B$205,MATCH(C129&amp;"",'الباقات'!$A$6:$A$205,0)),"باقة غير موجودة"))</f>
        <v/>
      </c>
      <c r="G129" s="20">
        <f>IF(ISNUMBER(F129),ROUND(F129-N(D129),2),"")</f>
        <v/>
      </c>
      <c r="H129" s="21">
        <f>IF(C129&amp;""="","",IFERROR(INDEX('الباقات'!$C$6:$C$205,MATCH(C129&amp;"",'الباقات'!$A$6:$A$205,0)),""))</f>
        <v/>
      </c>
      <c r="I129" s="19">
        <f>IF(AND(ISNUMBER(A129),ISNUMBER(H129)),EDATE(A129,H129)-1,"")</f>
        <v/>
      </c>
      <c r="J129" s="21">
        <f>IF(ISNUMBER(I129),IF(COUNTIFS($B$6:$B$1005,B129&amp;"",$A$6:$A$1005,"&gt;"&amp;A129)=0,1,0),"")</f>
        <v/>
      </c>
    </row>
    <row r="130">
      <c r="A130" s="13" t="n"/>
      <c r="B130" s="5" t="n"/>
      <c r="C130" s="5" t="n"/>
      <c r="D130" s="16" t="n"/>
      <c r="E130" s="6">
        <f>IF(B130&amp;""="","",IFERROR(INDEX('الأعضاء'!$B$6:$B$505,MATCH(B130&amp;"",'الأعضاء'!$A$6:$A$505,0))&amp;"","كود غير موجود"))</f>
        <v/>
      </c>
      <c r="F130" s="20">
        <f>IF(C130&amp;""="","",IFERROR(INDEX('الباقات'!$B$6:$B$205,MATCH(C130&amp;"",'الباقات'!$A$6:$A$205,0)),"باقة غير موجودة"))</f>
        <v/>
      </c>
      <c r="G130" s="20">
        <f>IF(ISNUMBER(F130),ROUND(F130-N(D130),2),"")</f>
        <v/>
      </c>
      <c r="H130" s="21">
        <f>IF(C130&amp;""="","",IFERROR(INDEX('الباقات'!$C$6:$C$205,MATCH(C130&amp;"",'الباقات'!$A$6:$A$205,0)),""))</f>
        <v/>
      </c>
      <c r="I130" s="19">
        <f>IF(AND(ISNUMBER(A130),ISNUMBER(H130)),EDATE(A130,H130)-1,"")</f>
        <v/>
      </c>
      <c r="J130" s="21">
        <f>IF(ISNUMBER(I130),IF(COUNTIFS($B$6:$B$1005,B130&amp;"",$A$6:$A$1005,"&gt;"&amp;A130)=0,1,0),"")</f>
        <v/>
      </c>
    </row>
    <row r="131">
      <c r="A131" s="13" t="n"/>
      <c r="B131" s="5" t="n"/>
      <c r="C131" s="5" t="n"/>
      <c r="D131" s="16" t="n"/>
      <c r="E131" s="6">
        <f>IF(B131&amp;""="","",IFERROR(INDEX('الأعضاء'!$B$6:$B$505,MATCH(B131&amp;"",'الأعضاء'!$A$6:$A$505,0))&amp;"","كود غير موجود"))</f>
        <v/>
      </c>
      <c r="F131" s="20">
        <f>IF(C131&amp;""="","",IFERROR(INDEX('الباقات'!$B$6:$B$205,MATCH(C131&amp;"",'الباقات'!$A$6:$A$205,0)),"باقة غير موجودة"))</f>
        <v/>
      </c>
      <c r="G131" s="20">
        <f>IF(ISNUMBER(F131),ROUND(F131-N(D131),2),"")</f>
        <v/>
      </c>
      <c r="H131" s="21">
        <f>IF(C131&amp;""="","",IFERROR(INDEX('الباقات'!$C$6:$C$205,MATCH(C131&amp;"",'الباقات'!$A$6:$A$205,0)),""))</f>
        <v/>
      </c>
      <c r="I131" s="19">
        <f>IF(AND(ISNUMBER(A131),ISNUMBER(H131)),EDATE(A131,H131)-1,"")</f>
        <v/>
      </c>
      <c r="J131" s="21">
        <f>IF(ISNUMBER(I131),IF(COUNTIFS($B$6:$B$1005,B131&amp;"",$A$6:$A$1005,"&gt;"&amp;A131)=0,1,0),"")</f>
        <v/>
      </c>
    </row>
    <row r="132">
      <c r="A132" s="13" t="n"/>
      <c r="B132" s="5" t="n"/>
      <c r="C132" s="5" t="n"/>
      <c r="D132" s="16" t="n"/>
      <c r="E132" s="6">
        <f>IF(B132&amp;""="","",IFERROR(INDEX('الأعضاء'!$B$6:$B$505,MATCH(B132&amp;"",'الأعضاء'!$A$6:$A$505,0))&amp;"","كود غير موجود"))</f>
        <v/>
      </c>
      <c r="F132" s="20">
        <f>IF(C132&amp;""="","",IFERROR(INDEX('الباقات'!$B$6:$B$205,MATCH(C132&amp;"",'الباقات'!$A$6:$A$205,0)),"باقة غير موجودة"))</f>
        <v/>
      </c>
      <c r="G132" s="20">
        <f>IF(ISNUMBER(F132),ROUND(F132-N(D132),2),"")</f>
        <v/>
      </c>
      <c r="H132" s="21">
        <f>IF(C132&amp;""="","",IFERROR(INDEX('الباقات'!$C$6:$C$205,MATCH(C132&amp;"",'الباقات'!$A$6:$A$205,0)),""))</f>
        <v/>
      </c>
      <c r="I132" s="19">
        <f>IF(AND(ISNUMBER(A132),ISNUMBER(H132)),EDATE(A132,H132)-1,"")</f>
        <v/>
      </c>
      <c r="J132" s="21">
        <f>IF(ISNUMBER(I132),IF(COUNTIFS($B$6:$B$1005,B132&amp;"",$A$6:$A$1005,"&gt;"&amp;A132)=0,1,0),"")</f>
        <v/>
      </c>
    </row>
    <row r="133">
      <c r="A133" s="13" t="n"/>
      <c r="B133" s="5" t="n"/>
      <c r="C133" s="5" t="n"/>
      <c r="D133" s="16" t="n"/>
      <c r="E133" s="6">
        <f>IF(B133&amp;""="","",IFERROR(INDEX('الأعضاء'!$B$6:$B$505,MATCH(B133&amp;"",'الأعضاء'!$A$6:$A$505,0))&amp;"","كود غير موجود"))</f>
        <v/>
      </c>
      <c r="F133" s="20">
        <f>IF(C133&amp;""="","",IFERROR(INDEX('الباقات'!$B$6:$B$205,MATCH(C133&amp;"",'الباقات'!$A$6:$A$205,0)),"باقة غير موجودة"))</f>
        <v/>
      </c>
      <c r="G133" s="20">
        <f>IF(ISNUMBER(F133),ROUND(F133-N(D133),2),"")</f>
        <v/>
      </c>
      <c r="H133" s="21">
        <f>IF(C133&amp;""="","",IFERROR(INDEX('الباقات'!$C$6:$C$205,MATCH(C133&amp;"",'الباقات'!$A$6:$A$205,0)),""))</f>
        <v/>
      </c>
      <c r="I133" s="19">
        <f>IF(AND(ISNUMBER(A133),ISNUMBER(H133)),EDATE(A133,H133)-1,"")</f>
        <v/>
      </c>
      <c r="J133" s="21">
        <f>IF(ISNUMBER(I133),IF(COUNTIFS($B$6:$B$1005,B133&amp;"",$A$6:$A$1005,"&gt;"&amp;A133)=0,1,0),"")</f>
        <v/>
      </c>
    </row>
    <row r="134">
      <c r="A134" s="13" t="n"/>
      <c r="B134" s="5" t="n"/>
      <c r="C134" s="5" t="n"/>
      <c r="D134" s="16" t="n"/>
      <c r="E134" s="6">
        <f>IF(B134&amp;""="","",IFERROR(INDEX('الأعضاء'!$B$6:$B$505,MATCH(B134&amp;"",'الأعضاء'!$A$6:$A$505,0))&amp;"","كود غير موجود"))</f>
        <v/>
      </c>
      <c r="F134" s="20">
        <f>IF(C134&amp;""="","",IFERROR(INDEX('الباقات'!$B$6:$B$205,MATCH(C134&amp;"",'الباقات'!$A$6:$A$205,0)),"باقة غير موجودة"))</f>
        <v/>
      </c>
      <c r="G134" s="20">
        <f>IF(ISNUMBER(F134),ROUND(F134-N(D134),2),"")</f>
        <v/>
      </c>
      <c r="H134" s="21">
        <f>IF(C134&amp;""="","",IFERROR(INDEX('الباقات'!$C$6:$C$205,MATCH(C134&amp;"",'الباقات'!$A$6:$A$205,0)),""))</f>
        <v/>
      </c>
      <c r="I134" s="19">
        <f>IF(AND(ISNUMBER(A134),ISNUMBER(H134)),EDATE(A134,H134)-1,"")</f>
        <v/>
      </c>
      <c r="J134" s="21">
        <f>IF(ISNUMBER(I134),IF(COUNTIFS($B$6:$B$1005,B134&amp;"",$A$6:$A$1005,"&gt;"&amp;A134)=0,1,0),"")</f>
        <v/>
      </c>
    </row>
    <row r="135">
      <c r="A135" s="13" t="n"/>
      <c r="B135" s="5" t="n"/>
      <c r="C135" s="5" t="n"/>
      <c r="D135" s="16" t="n"/>
      <c r="E135" s="6">
        <f>IF(B135&amp;""="","",IFERROR(INDEX('الأعضاء'!$B$6:$B$505,MATCH(B135&amp;"",'الأعضاء'!$A$6:$A$505,0))&amp;"","كود غير موجود"))</f>
        <v/>
      </c>
      <c r="F135" s="20">
        <f>IF(C135&amp;""="","",IFERROR(INDEX('الباقات'!$B$6:$B$205,MATCH(C135&amp;"",'الباقات'!$A$6:$A$205,0)),"باقة غير موجودة"))</f>
        <v/>
      </c>
      <c r="G135" s="20">
        <f>IF(ISNUMBER(F135),ROUND(F135-N(D135),2),"")</f>
        <v/>
      </c>
      <c r="H135" s="21">
        <f>IF(C135&amp;""="","",IFERROR(INDEX('الباقات'!$C$6:$C$205,MATCH(C135&amp;"",'الباقات'!$A$6:$A$205,0)),""))</f>
        <v/>
      </c>
      <c r="I135" s="19">
        <f>IF(AND(ISNUMBER(A135),ISNUMBER(H135)),EDATE(A135,H135)-1,"")</f>
        <v/>
      </c>
      <c r="J135" s="21">
        <f>IF(ISNUMBER(I135),IF(COUNTIFS($B$6:$B$1005,B135&amp;"",$A$6:$A$1005,"&gt;"&amp;A135)=0,1,0),"")</f>
        <v/>
      </c>
    </row>
    <row r="136">
      <c r="A136" s="13" t="n"/>
      <c r="B136" s="5" t="n"/>
      <c r="C136" s="5" t="n"/>
      <c r="D136" s="16" t="n"/>
      <c r="E136" s="6">
        <f>IF(B136&amp;""="","",IFERROR(INDEX('الأعضاء'!$B$6:$B$505,MATCH(B136&amp;"",'الأعضاء'!$A$6:$A$505,0))&amp;"","كود غير موجود"))</f>
        <v/>
      </c>
      <c r="F136" s="20">
        <f>IF(C136&amp;""="","",IFERROR(INDEX('الباقات'!$B$6:$B$205,MATCH(C136&amp;"",'الباقات'!$A$6:$A$205,0)),"باقة غير موجودة"))</f>
        <v/>
      </c>
      <c r="G136" s="20">
        <f>IF(ISNUMBER(F136),ROUND(F136-N(D136),2),"")</f>
        <v/>
      </c>
      <c r="H136" s="21">
        <f>IF(C136&amp;""="","",IFERROR(INDEX('الباقات'!$C$6:$C$205,MATCH(C136&amp;"",'الباقات'!$A$6:$A$205,0)),""))</f>
        <v/>
      </c>
      <c r="I136" s="19">
        <f>IF(AND(ISNUMBER(A136),ISNUMBER(H136)),EDATE(A136,H136)-1,"")</f>
        <v/>
      </c>
      <c r="J136" s="21">
        <f>IF(ISNUMBER(I136),IF(COUNTIFS($B$6:$B$1005,B136&amp;"",$A$6:$A$1005,"&gt;"&amp;A136)=0,1,0),"")</f>
        <v/>
      </c>
    </row>
    <row r="137">
      <c r="A137" s="13" t="n"/>
      <c r="B137" s="5" t="n"/>
      <c r="C137" s="5" t="n"/>
      <c r="D137" s="16" t="n"/>
      <c r="E137" s="6">
        <f>IF(B137&amp;""="","",IFERROR(INDEX('الأعضاء'!$B$6:$B$505,MATCH(B137&amp;"",'الأعضاء'!$A$6:$A$505,0))&amp;"","كود غير موجود"))</f>
        <v/>
      </c>
      <c r="F137" s="20">
        <f>IF(C137&amp;""="","",IFERROR(INDEX('الباقات'!$B$6:$B$205,MATCH(C137&amp;"",'الباقات'!$A$6:$A$205,0)),"باقة غير موجودة"))</f>
        <v/>
      </c>
      <c r="G137" s="20">
        <f>IF(ISNUMBER(F137),ROUND(F137-N(D137),2),"")</f>
        <v/>
      </c>
      <c r="H137" s="21">
        <f>IF(C137&amp;""="","",IFERROR(INDEX('الباقات'!$C$6:$C$205,MATCH(C137&amp;"",'الباقات'!$A$6:$A$205,0)),""))</f>
        <v/>
      </c>
      <c r="I137" s="19">
        <f>IF(AND(ISNUMBER(A137),ISNUMBER(H137)),EDATE(A137,H137)-1,"")</f>
        <v/>
      </c>
      <c r="J137" s="21">
        <f>IF(ISNUMBER(I137),IF(COUNTIFS($B$6:$B$1005,B137&amp;"",$A$6:$A$1005,"&gt;"&amp;A137)=0,1,0),"")</f>
        <v/>
      </c>
    </row>
    <row r="138">
      <c r="A138" s="13" t="n"/>
      <c r="B138" s="5" t="n"/>
      <c r="C138" s="5" t="n"/>
      <c r="D138" s="16" t="n"/>
      <c r="E138" s="6">
        <f>IF(B138&amp;""="","",IFERROR(INDEX('الأعضاء'!$B$6:$B$505,MATCH(B138&amp;"",'الأعضاء'!$A$6:$A$505,0))&amp;"","كود غير موجود"))</f>
        <v/>
      </c>
      <c r="F138" s="20">
        <f>IF(C138&amp;""="","",IFERROR(INDEX('الباقات'!$B$6:$B$205,MATCH(C138&amp;"",'الباقات'!$A$6:$A$205,0)),"باقة غير موجودة"))</f>
        <v/>
      </c>
      <c r="G138" s="20">
        <f>IF(ISNUMBER(F138),ROUND(F138-N(D138),2),"")</f>
        <v/>
      </c>
      <c r="H138" s="21">
        <f>IF(C138&amp;""="","",IFERROR(INDEX('الباقات'!$C$6:$C$205,MATCH(C138&amp;"",'الباقات'!$A$6:$A$205,0)),""))</f>
        <v/>
      </c>
      <c r="I138" s="19">
        <f>IF(AND(ISNUMBER(A138),ISNUMBER(H138)),EDATE(A138,H138)-1,"")</f>
        <v/>
      </c>
      <c r="J138" s="21">
        <f>IF(ISNUMBER(I138),IF(COUNTIFS($B$6:$B$1005,B138&amp;"",$A$6:$A$1005,"&gt;"&amp;A138)=0,1,0),"")</f>
        <v/>
      </c>
    </row>
    <row r="139">
      <c r="A139" s="13" t="n"/>
      <c r="B139" s="5" t="n"/>
      <c r="C139" s="5" t="n"/>
      <c r="D139" s="16" t="n"/>
      <c r="E139" s="6">
        <f>IF(B139&amp;""="","",IFERROR(INDEX('الأعضاء'!$B$6:$B$505,MATCH(B139&amp;"",'الأعضاء'!$A$6:$A$505,0))&amp;"","كود غير موجود"))</f>
        <v/>
      </c>
      <c r="F139" s="20">
        <f>IF(C139&amp;""="","",IFERROR(INDEX('الباقات'!$B$6:$B$205,MATCH(C139&amp;"",'الباقات'!$A$6:$A$205,0)),"باقة غير موجودة"))</f>
        <v/>
      </c>
      <c r="G139" s="20">
        <f>IF(ISNUMBER(F139),ROUND(F139-N(D139),2),"")</f>
        <v/>
      </c>
      <c r="H139" s="21">
        <f>IF(C139&amp;""="","",IFERROR(INDEX('الباقات'!$C$6:$C$205,MATCH(C139&amp;"",'الباقات'!$A$6:$A$205,0)),""))</f>
        <v/>
      </c>
      <c r="I139" s="19">
        <f>IF(AND(ISNUMBER(A139),ISNUMBER(H139)),EDATE(A139,H139)-1,"")</f>
        <v/>
      </c>
      <c r="J139" s="21">
        <f>IF(ISNUMBER(I139),IF(COUNTIFS($B$6:$B$1005,B139&amp;"",$A$6:$A$1005,"&gt;"&amp;A139)=0,1,0),"")</f>
        <v/>
      </c>
    </row>
    <row r="140">
      <c r="A140" s="13" t="n"/>
      <c r="B140" s="5" t="n"/>
      <c r="C140" s="5" t="n"/>
      <c r="D140" s="16" t="n"/>
      <c r="E140" s="6">
        <f>IF(B140&amp;""="","",IFERROR(INDEX('الأعضاء'!$B$6:$B$505,MATCH(B140&amp;"",'الأعضاء'!$A$6:$A$505,0))&amp;"","كود غير موجود"))</f>
        <v/>
      </c>
      <c r="F140" s="20">
        <f>IF(C140&amp;""="","",IFERROR(INDEX('الباقات'!$B$6:$B$205,MATCH(C140&amp;"",'الباقات'!$A$6:$A$205,0)),"باقة غير موجودة"))</f>
        <v/>
      </c>
      <c r="G140" s="20">
        <f>IF(ISNUMBER(F140),ROUND(F140-N(D140),2),"")</f>
        <v/>
      </c>
      <c r="H140" s="21">
        <f>IF(C140&amp;""="","",IFERROR(INDEX('الباقات'!$C$6:$C$205,MATCH(C140&amp;"",'الباقات'!$A$6:$A$205,0)),""))</f>
        <v/>
      </c>
      <c r="I140" s="19">
        <f>IF(AND(ISNUMBER(A140),ISNUMBER(H140)),EDATE(A140,H140)-1,"")</f>
        <v/>
      </c>
      <c r="J140" s="21">
        <f>IF(ISNUMBER(I140),IF(COUNTIFS($B$6:$B$1005,B140&amp;"",$A$6:$A$1005,"&gt;"&amp;A140)=0,1,0),"")</f>
        <v/>
      </c>
    </row>
    <row r="141">
      <c r="A141" s="13" t="n"/>
      <c r="B141" s="5" t="n"/>
      <c r="C141" s="5" t="n"/>
      <c r="D141" s="16" t="n"/>
      <c r="E141" s="6">
        <f>IF(B141&amp;""="","",IFERROR(INDEX('الأعضاء'!$B$6:$B$505,MATCH(B141&amp;"",'الأعضاء'!$A$6:$A$505,0))&amp;"","كود غير موجود"))</f>
        <v/>
      </c>
      <c r="F141" s="20">
        <f>IF(C141&amp;""="","",IFERROR(INDEX('الباقات'!$B$6:$B$205,MATCH(C141&amp;"",'الباقات'!$A$6:$A$205,0)),"باقة غير موجودة"))</f>
        <v/>
      </c>
      <c r="G141" s="20">
        <f>IF(ISNUMBER(F141),ROUND(F141-N(D141),2),"")</f>
        <v/>
      </c>
      <c r="H141" s="21">
        <f>IF(C141&amp;""="","",IFERROR(INDEX('الباقات'!$C$6:$C$205,MATCH(C141&amp;"",'الباقات'!$A$6:$A$205,0)),""))</f>
        <v/>
      </c>
      <c r="I141" s="19">
        <f>IF(AND(ISNUMBER(A141),ISNUMBER(H141)),EDATE(A141,H141)-1,"")</f>
        <v/>
      </c>
      <c r="J141" s="21">
        <f>IF(ISNUMBER(I141),IF(COUNTIFS($B$6:$B$1005,B141&amp;"",$A$6:$A$1005,"&gt;"&amp;A141)=0,1,0),"")</f>
        <v/>
      </c>
    </row>
    <row r="142">
      <c r="A142" s="13" t="n"/>
      <c r="B142" s="5" t="n"/>
      <c r="C142" s="5" t="n"/>
      <c r="D142" s="16" t="n"/>
      <c r="E142" s="6">
        <f>IF(B142&amp;""="","",IFERROR(INDEX('الأعضاء'!$B$6:$B$505,MATCH(B142&amp;"",'الأعضاء'!$A$6:$A$505,0))&amp;"","كود غير موجود"))</f>
        <v/>
      </c>
      <c r="F142" s="20">
        <f>IF(C142&amp;""="","",IFERROR(INDEX('الباقات'!$B$6:$B$205,MATCH(C142&amp;"",'الباقات'!$A$6:$A$205,0)),"باقة غير موجودة"))</f>
        <v/>
      </c>
      <c r="G142" s="20">
        <f>IF(ISNUMBER(F142),ROUND(F142-N(D142),2),"")</f>
        <v/>
      </c>
      <c r="H142" s="21">
        <f>IF(C142&amp;""="","",IFERROR(INDEX('الباقات'!$C$6:$C$205,MATCH(C142&amp;"",'الباقات'!$A$6:$A$205,0)),""))</f>
        <v/>
      </c>
      <c r="I142" s="19">
        <f>IF(AND(ISNUMBER(A142),ISNUMBER(H142)),EDATE(A142,H142)-1,"")</f>
        <v/>
      </c>
      <c r="J142" s="21">
        <f>IF(ISNUMBER(I142),IF(COUNTIFS($B$6:$B$1005,B142&amp;"",$A$6:$A$1005,"&gt;"&amp;A142)=0,1,0),"")</f>
        <v/>
      </c>
    </row>
    <row r="143">
      <c r="A143" s="13" t="n"/>
      <c r="B143" s="5" t="n"/>
      <c r="C143" s="5" t="n"/>
      <c r="D143" s="16" t="n"/>
      <c r="E143" s="6">
        <f>IF(B143&amp;""="","",IFERROR(INDEX('الأعضاء'!$B$6:$B$505,MATCH(B143&amp;"",'الأعضاء'!$A$6:$A$505,0))&amp;"","كود غير موجود"))</f>
        <v/>
      </c>
      <c r="F143" s="20">
        <f>IF(C143&amp;""="","",IFERROR(INDEX('الباقات'!$B$6:$B$205,MATCH(C143&amp;"",'الباقات'!$A$6:$A$205,0)),"باقة غير موجودة"))</f>
        <v/>
      </c>
      <c r="G143" s="20">
        <f>IF(ISNUMBER(F143),ROUND(F143-N(D143),2),"")</f>
        <v/>
      </c>
      <c r="H143" s="21">
        <f>IF(C143&amp;""="","",IFERROR(INDEX('الباقات'!$C$6:$C$205,MATCH(C143&amp;"",'الباقات'!$A$6:$A$205,0)),""))</f>
        <v/>
      </c>
      <c r="I143" s="19">
        <f>IF(AND(ISNUMBER(A143),ISNUMBER(H143)),EDATE(A143,H143)-1,"")</f>
        <v/>
      </c>
      <c r="J143" s="21">
        <f>IF(ISNUMBER(I143),IF(COUNTIFS($B$6:$B$1005,B143&amp;"",$A$6:$A$1005,"&gt;"&amp;A143)=0,1,0),"")</f>
        <v/>
      </c>
    </row>
    <row r="144">
      <c r="A144" s="13" t="n"/>
      <c r="B144" s="5" t="n"/>
      <c r="C144" s="5" t="n"/>
      <c r="D144" s="16" t="n"/>
      <c r="E144" s="6">
        <f>IF(B144&amp;""="","",IFERROR(INDEX('الأعضاء'!$B$6:$B$505,MATCH(B144&amp;"",'الأعضاء'!$A$6:$A$505,0))&amp;"","كود غير موجود"))</f>
        <v/>
      </c>
      <c r="F144" s="20">
        <f>IF(C144&amp;""="","",IFERROR(INDEX('الباقات'!$B$6:$B$205,MATCH(C144&amp;"",'الباقات'!$A$6:$A$205,0)),"باقة غير موجودة"))</f>
        <v/>
      </c>
      <c r="G144" s="20">
        <f>IF(ISNUMBER(F144),ROUND(F144-N(D144),2),"")</f>
        <v/>
      </c>
      <c r="H144" s="21">
        <f>IF(C144&amp;""="","",IFERROR(INDEX('الباقات'!$C$6:$C$205,MATCH(C144&amp;"",'الباقات'!$A$6:$A$205,0)),""))</f>
        <v/>
      </c>
      <c r="I144" s="19">
        <f>IF(AND(ISNUMBER(A144),ISNUMBER(H144)),EDATE(A144,H144)-1,"")</f>
        <v/>
      </c>
      <c r="J144" s="21">
        <f>IF(ISNUMBER(I144),IF(COUNTIFS($B$6:$B$1005,B144&amp;"",$A$6:$A$1005,"&gt;"&amp;A144)=0,1,0),"")</f>
        <v/>
      </c>
    </row>
    <row r="145">
      <c r="A145" s="13" t="n"/>
      <c r="B145" s="5" t="n"/>
      <c r="C145" s="5" t="n"/>
      <c r="D145" s="16" t="n"/>
      <c r="E145" s="6">
        <f>IF(B145&amp;""="","",IFERROR(INDEX('الأعضاء'!$B$6:$B$505,MATCH(B145&amp;"",'الأعضاء'!$A$6:$A$505,0))&amp;"","كود غير موجود"))</f>
        <v/>
      </c>
      <c r="F145" s="20">
        <f>IF(C145&amp;""="","",IFERROR(INDEX('الباقات'!$B$6:$B$205,MATCH(C145&amp;"",'الباقات'!$A$6:$A$205,0)),"باقة غير موجودة"))</f>
        <v/>
      </c>
      <c r="G145" s="20">
        <f>IF(ISNUMBER(F145),ROUND(F145-N(D145),2),"")</f>
        <v/>
      </c>
      <c r="H145" s="21">
        <f>IF(C145&amp;""="","",IFERROR(INDEX('الباقات'!$C$6:$C$205,MATCH(C145&amp;"",'الباقات'!$A$6:$A$205,0)),""))</f>
        <v/>
      </c>
      <c r="I145" s="19">
        <f>IF(AND(ISNUMBER(A145),ISNUMBER(H145)),EDATE(A145,H145)-1,"")</f>
        <v/>
      </c>
      <c r="J145" s="21">
        <f>IF(ISNUMBER(I145),IF(COUNTIFS($B$6:$B$1005,B145&amp;"",$A$6:$A$1005,"&gt;"&amp;A145)=0,1,0),"")</f>
        <v/>
      </c>
    </row>
    <row r="146">
      <c r="A146" s="13" t="n"/>
      <c r="B146" s="5" t="n"/>
      <c r="C146" s="5" t="n"/>
      <c r="D146" s="16" t="n"/>
      <c r="E146" s="6">
        <f>IF(B146&amp;""="","",IFERROR(INDEX('الأعضاء'!$B$6:$B$505,MATCH(B146&amp;"",'الأعضاء'!$A$6:$A$505,0))&amp;"","كود غير موجود"))</f>
        <v/>
      </c>
      <c r="F146" s="20">
        <f>IF(C146&amp;""="","",IFERROR(INDEX('الباقات'!$B$6:$B$205,MATCH(C146&amp;"",'الباقات'!$A$6:$A$205,0)),"باقة غير موجودة"))</f>
        <v/>
      </c>
      <c r="G146" s="20">
        <f>IF(ISNUMBER(F146),ROUND(F146-N(D146),2),"")</f>
        <v/>
      </c>
      <c r="H146" s="21">
        <f>IF(C146&amp;""="","",IFERROR(INDEX('الباقات'!$C$6:$C$205,MATCH(C146&amp;"",'الباقات'!$A$6:$A$205,0)),""))</f>
        <v/>
      </c>
      <c r="I146" s="19">
        <f>IF(AND(ISNUMBER(A146),ISNUMBER(H146)),EDATE(A146,H146)-1,"")</f>
        <v/>
      </c>
      <c r="J146" s="21">
        <f>IF(ISNUMBER(I146),IF(COUNTIFS($B$6:$B$1005,B146&amp;"",$A$6:$A$1005,"&gt;"&amp;A146)=0,1,0),"")</f>
        <v/>
      </c>
    </row>
    <row r="147">
      <c r="A147" s="13" t="n"/>
      <c r="B147" s="5" t="n"/>
      <c r="C147" s="5" t="n"/>
      <c r="D147" s="16" t="n"/>
      <c r="E147" s="6">
        <f>IF(B147&amp;""="","",IFERROR(INDEX('الأعضاء'!$B$6:$B$505,MATCH(B147&amp;"",'الأعضاء'!$A$6:$A$505,0))&amp;"","كود غير موجود"))</f>
        <v/>
      </c>
      <c r="F147" s="20">
        <f>IF(C147&amp;""="","",IFERROR(INDEX('الباقات'!$B$6:$B$205,MATCH(C147&amp;"",'الباقات'!$A$6:$A$205,0)),"باقة غير موجودة"))</f>
        <v/>
      </c>
      <c r="G147" s="20">
        <f>IF(ISNUMBER(F147),ROUND(F147-N(D147),2),"")</f>
        <v/>
      </c>
      <c r="H147" s="21">
        <f>IF(C147&amp;""="","",IFERROR(INDEX('الباقات'!$C$6:$C$205,MATCH(C147&amp;"",'الباقات'!$A$6:$A$205,0)),""))</f>
        <v/>
      </c>
      <c r="I147" s="19">
        <f>IF(AND(ISNUMBER(A147),ISNUMBER(H147)),EDATE(A147,H147)-1,"")</f>
        <v/>
      </c>
      <c r="J147" s="21">
        <f>IF(ISNUMBER(I147),IF(COUNTIFS($B$6:$B$1005,B147&amp;"",$A$6:$A$1005,"&gt;"&amp;A147)=0,1,0),"")</f>
        <v/>
      </c>
    </row>
    <row r="148">
      <c r="A148" s="13" t="n"/>
      <c r="B148" s="5" t="n"/>
      <c r="C148" s="5" t="n"/>
      <c r="D148" s="16" t="n"/>
      <c r="E148" s="6">
        <f>IF(B148&amp;""="","",IFERROR(INDEX('الأعضاء'!$B$6:$B$505,MATCH(B148&amp;"",'الأعضاء'!$A$6:$A$505,0))&amp;"","كود غير موجود"))</f>
        <v/>
      </c>
      <c r="F148" s="20">
        <f>IF(C148&amp;""="","",IFERROR(INDEX('الباقات'!$B$6:$B$205,MATCH(C148&amp;"",'الباقات'!$A$6:$A$205,0)),"باقة غير موجودة"))</f>
        <v/>
      </c>
      <c r="G148" s="20">
        <f>IF(ISNUMBER(F148),ROUND(F148-N(D148),2),"")</f>
        <v/>
      </c>
      <c r="H148" s="21">
        <f>IF(C148&amp;""="","",IFERROR(INDEX('الباقات'!$C$6:$C$205,MATCH(C148&amp;"",'الباقات'!$A$6:$A$205,0)),""))</f>
        <v/>
      </c>
      <c r="I148" s="19">
        <f>IF(AND(ISNUMBER(A148),ISNUMBER(H148)),EDATE(A148,H148)-1,"")</f>
        <v/>
      </c>
      <c r="J148" s="21">
        <f>IF(ISNUMBER(I148),IF(COUNTIFS($B$6:$B$1005,B148&amp;"",$A$6:$A$1005,"&gt;"&amp;A148)=0,1,0),"")</f>
        <v/>
      </c>
    </row>
    <row r="149">
      <c r="A149" s="13" t="n"/>
      <c r="B149" s="5" t="n"/>
      <c r="C149" s="5" t="n"/>
      <c r="D149" s="16" t="n"/>
      <c r="E149" s="6">
        <f>IF(B149&amp;""="","",IFERROR(INDEX('الأعضاء'!$B$6:$B$505,MATCH(B149&amp;"",'الأعضاء'!$A$6:$A$505,0))&amp;"","كود غير موجود"))</f>
        <v/>
      </c>
      <c r="F149" s="20">
        <f>IF(C149&amp;""="","",IFERROR(INDEX('الباقات'!$B$6:$B$205,MATCH(C149&amp;"",'الباقات'!$A$6:$A$205,0)),"باقة غير موجودة"))</f>
        <v/>
      </c>
      <c r="G149" s="20">
        <f>IF(ISNUMBER(F149),ROUND(F149-N(D149),2),"")</f>
        <v/>
      </c>
      <c r="H149" s="21">
        <f>IF(C149&amp;""="","",IFERROR(INDEX('الباقات'!$C$6:$C$205,MATCH(C149&amp;"",'الباقات'!$A$6:$A$205,0)),""))</f>
        <v/>
      </c>
      <c r="I149" s="19">
        <f>IF(AND(ISNUMBER(A149),ISNUMBER(H149)),EDATE(A149,H149)-1,"")</f>
        <v/>
      </c>
      <c r="J149" s="21">
        <f>IF(ISNUMBER(I149),IF(COUNTIFS($B$6:$B$1005,B149&amp;"",$A$6:$A$1005,"&gt;"&amp;A149)=0,1,0),"")</f>
        <v/>
      </c>
    </row>
    <row r="150">
      <c r="A150" s="13" t="n"/>
      <c r="B150" s="5" t="n"/>
      <c r="C150" s="5" t="n"/>
      <c r="D150" s="16" t="n"/>
      <c r="E150" s="6">
        <f>IF(B150&amp;""="","",IFERROR(INDEX('الأعضاء'!$B$6:$B$505,MATCH(B150&amp;"",'الأعضاء'!$A$6:$A$505,0))&amp;"","كود غير موجود"))</f>
        <v/>
      </c>
      <c r="F150" s="20">
        <f>IF(C150&amp;""="","",IFERROR(INDEX('الباقات'!$B$6:$B$205,MATCH(C150&amp;"",'الباقات'!$A$6:$A$205,0)),"باقة غير موجودة"))</f>
        <v/>
      </c>
      <c r="G150" s="20">
        <f>IF(ISNUMBER(F150),ROUND(F150-N(D150),2),"")</f>
        <v/>
      </c>
      <c r="H150" s="21">
        <f>IF(C150&amp;""="","",IFERROR(INDEX('الباقات'!$C$6:$C$205,MATCH(C150&amp;"",'الباقات'!$A$6:$A$205,0)),""))</f>
        <v/>
      </c>
      <c r="I150" s="19">
        <f>IF(AND(ISNUMBER(A150),ISNUMBER(H150)),EDATE(A150,H150)-1,"")</f>
        <v/>
      </c>
      <c r="J150" s="21">
        <f>IF(ISNUMBER(I150),IF(COUNTIFS($B$6:$B$1005,B150&amp;"",$A$6:$A$1005,"&gt;"&amp;A150)=0,1,0),"")</f>
        <v/>
      </c>
    </row>
    <row r="151">
      <c r="A151" s="13" t="n"/>
      <c r="B151" s="5" t="n"/>
      <c r="C151" s="5" t="n"/>
      <c r="D151" s="16" t="n"/>
      <c r="E151" s="6">
        <f>IF(B151&amp;""="","",IFERROR(INDEX('الأعضاء'!$B$6:$B$505,MATCH(B151&amp;"",'الأعضاء'!$A$6:$A$505,0))&amp;"","كود غير موجود"))</f>
        <v/>
      </c>
      <c r="F151" s="20">
        <f>IF(C151&amp;""="","",IFERROR(INDEX('الباقات'!$B$6:$B$205,MATCH(C151&amp;"",'الباقات'!$A$6:$A$205,0)),"باقة غير موجودة"))</f>
        <v/>
      </c>
      <c r="G151" s="20">
        <f>IF(ISNUMBER(F151),ROUND(F151-N(D151),2),"")</f>
        <v/>
      </c>
      <c r="H151" s="21">
        <f>IF(C151&amp;""="","",IFERROR(INDEX('الباقات'!$C$6:$C$205,MATCH(C151&amp;"",'الباقات'!$A$6:$A$205,0)),""))</f>
        <v/>
      </c>
      <c r="I151" s="19">
        <f>IF(AND(ISNUMBER(A151),ISNUMBER(H151)),EDATE(A151,H151)-1,"")</f>
        <v/>
      </c>
      <c r="J151" s="21">
        <f>IF(ISNUMBER(I151),IF(COUNTIFS($B$6:$B$1005,B151&amp;"",$A$6:$A$1005,"&gt;"&amp;A151)=0,1,0),"")</f>
        <v/>
      </c>
    </row>
    <row r="152">
      <c r="A152" s="13" t="n"/>
      <c r="B152" s="5" t="n"/>
      <c r="C152" s="5" t="n"/>
      <c r="D152" s="16" t="n"/>
      <c r="E152" s="6">
        <f>IF(B152&amp;""="","",IFERROR(INDEX('الأعضاء'!$B$6:$B$505,MATCH(B152&amp;"",'الأعضاء'!$A$6:$A$505,0))&amp;"","كود غير موجود"))</f>
        <v/>
      </c>
      <c r="F152" s="20">
        <f>IF(C152&amp;""="","",IFERROR(INDEX('الباقات'!$B$6:$B$205,MATCH(C152&amp;"",'الباقات'!$A$6:$A$205,0)),"باقة غير موجودة"))</f>
        <v/>
      </c>
      <c r="G152" s="20">
        <f>IF(ISNUMBER(F152),ROUND(F152-N(D152),2),"")</f>
        <v/>
      </c>
      <c r="H152" s="21">
        <f>IF(C152&amp;""="","",IFERROR(INDEX('الباقات'!$C$6:$C$205,MATCH(C152&amp;"",'الباقات'!$A$6:$A$205,0)),""))</f>
        <v/>
      </c>
      <c r="I152" s="19">
        <f>IF(AND(ISNUMBER(A152),ISNUMBER(H152)),EDATE(A152,H152)-1,"")</f>
        <v/>
      </c>
      <c r="J152" s="21">
        <f>IF(ISNUMBER(I152),IF(COUNTIFS($B$6:$B$1005,B152&amp;"",$A$6:$A$1005,"&gt;"&amp;A152)=0,1,0),"")</f>
        <v/>
      </c>
    </row>
    <row r="153">
      <c r="A153" s="13" t="n"/>
      <c r="B153" s="5" t="n"/>
      <c r="C153" s="5" t="n"/>
      <c r="D153" s="16" t="n"/>
      <c r="E153" s="6">
        <f>IF(B153&amp;""="","",IFERROR(INDEX('الأعضاء'!$B$6:$B$505,MATCH(B153&amp;"",'الأعضاء'!$A$6:$A$505,0))&amp;"","كود غير موجود"))</f>
        <v/>
      </c>
      <c r="F153" s="20">
        <f>IF(C153&amp;""="","",IFERROR(INDEX('الباقات'!$B$6:$B$205,MATCH(C153&amp;"",'الباقات'!$A$6:$A$205,0)),"باقة غير موجودة"))</f>
        <v/>
      </c>
      <c r="G153" s="20">
        <f>IF(ISNUMBER(F153),ROUND(F153-N(D153),2),"")</f>
        <v/>
      </c>
      <c r="H153" s="21">
        <f>IF(C153&amp;""="","",IFERROR(INDEX('الباقات'!$C$6:$C$205,MATCH(C153&amp;"",'الباقات'!$A$6:$A$205,0)),""))</f>
        <v/>
      </c>
      <c r="I153" s="19">
        <f>IF(AND(ISNUMBER(A153),ISNUMBER(H153)),EDATE(A153,H153)-1,"")</f>
        <v/>
      </c>
      <c r="J153" s="21">
        <f>IF(ISNUMBER(I153),IF(COUNTIFS($B$6:$B$1005,B153&amp;"",$A$6:$A$1005,"&gt;"&amp;A153)=0,1,0),"")</f>
        <v/>
      </c>
    </row>
    <row r="154">
      <c r="A154" s="13" t="n"/>
      <c r="B154" s="5" t="n"/>
      <c r="C154" s="5" t="n"/>
      <c r="D154" s="16" t="n"/>
      <c r="E154" s="6">
        <f>IF(B154&amp;""="","",IFERROR(INDEX('الأعضاء'!$B$6:$B$505,MATCH(B154&amp;"",'الأعضاء'!$A$6:$A$505,0))&amp;"","كود غير موجود"))</f>
        <v/>
      </c>
      <c r="F154" s="20">
        <f>IF(C154&amp;""="","",IFERROR(INDEX('الباقات'!$B$6:$B$205,MATCH(C154&amp;"",'الباقات'!$A$6:$A$205,0)),"باقة غير موجودة"))</f>
        <v/>
      </c>
      <c r="G154" s="20">
        <f>IF(ISNUMBER(F154),ROUND(F154-N(D154),2),"")</f>
        <v/>
      </c>
      <c r="H154" s="21">
        <f>IF(C154&amp;""="","",IFERROR(INDEX('الباقات'!$C$6:$C$205,MATCH(C154&amp;"",'الباقات'!$A$6:$A$205,0)),""))</f>
        <v/>
      </c>
      <c r="I154" s="19">
        <f>IF(AND(ISNUMBER(A154),ISNUMBER(H154)),EDATE(A154,H154)-1,"")</f>
        <v/>
      </c>
      <c r="J154" s="21">
        <f>IF(ISNUMBER(I154),IF(COUNTIFS($B$6:$B$1005,B154&amp;"",$A$6:$A$1005,"&gt;"&amp;A154)=0,1,0),"")</f>
        <v/>
      </c>
    </row>
    <row r="155">
      <c r="A155" s="13" t="n"/>
      <c r="B155" s="5" t="n"/>
      <c r="C155" s="5" t="n"/>
      <c r="D155" s="16" t="n"/>
      <c r="E155" s="6">
        <f>IF(B155&amp;""="","",IFERROR(INDEX('الأعضاء'!$B$6:$B$505,MATCH(B155&amp;"",'الأعضاء'!$A$6:$A$505,0))&amp;"","كود غير موجود"))</f>
        <v/>
      </c>
      <c r="F155" s="20">
        <f>IF(C155&amp;""="","",IFERROR(INDEX('الباقات'!$B$6:$B$205,MATCH(C155&amp;"",'الباقات'!$A$6:$A$205,0)),"باقة غير موجودة"))</f>
        <v/>
      </c>
      <c r="G155" s="20">
        <f>IF(ISNUMBER(F155),ROUND(F155-N(D155),2),"")</f>
        <v/>
      </c>
      <c r="H155" s="21">
        <f>IF(C155&amp;""="","",IFERROR(INDEX('الباقات'!$C$6:$C$205,MATCH(C155&amp;"",'الباقات'!$A$6:$A$205,0)),""))</f>
        <v/>
      </c>
      <c r="I155" s="19">
        <f>IF(AND(ISNUMBER(A155),ISNUMBER(H155)),EDATE(A155,H155)-1,"")</f>
        <v/>
      </c>
      <c r="J155" s="21">
        <f>IF(ISNUMBER(I155),IF(COUNTIFS($B$6:$B$1005,B155&amp;"",$A$6:$A$1005,"&gt;"&amp;A155)=0,1,0),"")</f>
        <v/>
      </c>
    </row>
    <row r="156">
      <c r="A156" s="13" t="n"/>
      <c r="B156" s="5" t="n"/>
      <c r="C156" s="5" t="n"/>
      <c r="D156" s="16" t="n"/>
      <c r="E156" s="6">
        <f>IF(B156&amp;""="","",IFERROR(INDEX('الأعضاء'!$B$6:$B$505,MATCH(B156&amp;"",'الأعضاء'!$A$6:$A$505,0))&amp;"","كود غير موجود"))</f>
        <v/>
      </c>
      <c r="F156" s="20">
        <f>IF(C156&amp;""="","",IFERROR(INDEX('الباقات'!$B$6:$B$205,MATCH(C156&amp;"",'الباقات'!$A$6:$A$205,0)),"باقة غير موجودة"))</f>
        <v/>
      </c>
      <c r="G156" s="20">
        <f>IF(ISNUMBER(F156),ROUND(F156-N(D156),2),"")</f>
        <v/>
      </c>
      <c r="H156" s="21">
        <f>IF(C156&amp;""="","",IFERROR(INDEX('الباقات'!$C$6:$C$205,MATCH(C156&amp;"",'الباقات'!$A$6:$A$205,0)),""))</f>
        <v/>
      </c>
      <c r="I156" s="19">
        <f>IF(AND(ISNUMBER(A156),ISNUMBER(H156)),EDATE(A156,H156)-1,"")</f>
        <v/>
      </c>
      <c r="J156" s="21">
        <f>IF(ISNUMBER(I156),IF(COUNTIFS($B$6:$B$1005,B156&amp;"",$A$6:$A$1005,"&gt;"&amp;A156)=0,1,0),"")</f>
        <v/>
      </c>
    </row>
    <row r="157">
      <c r="A157" s="13" t="n"/>
      <c r="B157" s="5" t="n"/>
      <c r="C157" s="5" t="n"/>
      <c r="D157" s="16" t="n"/>
      <c r="E157" s="6">
        <f>IF(B157&amp;""="","",IFERROR(INDEX('الأعضاء'!$B$6:$B$505,MATCH(B157&amp;"",'الأعضاء'!$A$6:$A$505,0))&amp;"","كود غير موجود"))</f>
        <v/>
      </c>
      <c r="F157" s="20">
        <f>IF(C157&amp;""="","",IFERROR(INDEX('الباقات'!$B$6:$B$205,MATCH(C157&amp;"",'الباقات'!$A$6:$A$205,0)),"باقة غير موجودة"))</f>
        <v/>
      </c>
      <c r="G157" s="20">
        <f>IF(ISNUMBER(F157),ROUND(F157-N(D157),2),"")</f>
        <v/>
      </c>
      <c r="H157" s="21">
        <f>IF(C157&amp;""="","",IFERROR(INDEX('الباقات'!$C$6:$C$205,MATCH(C157&amp;"",'الباقات'!$A$6:$A$205,0)),""))</f>
        <v/>
      </c>
      <c r="I157" s="19">
        <f>IF(AND(ISNUMBER(A157),ISNUMBER(H157)),EDATE(A157,H157)-1,"")</f>
        <v/>
      </c>
      <c r="J157" s="21">
        <f>IF(ISNUMBER(I157),IF(COUNTIFS($B$6:$B$1005,B157&amp;"",$A$6:$A$1005,"&gt;"&amp;A157)=0,1,0),"")</f>
        <v/>
      </c>
    </row>
    <row r="158">
      <c r="A158" s="13" t="n"/>
      <c r="B158" s="5" t="n"/>
      <c r="C158" s="5" t="n"/>
      <c r="D158" s="16" t="n"/>
      <c r="E158" s="6">
        <f>IF(B158&amp;""="","",IFERROR(INDEX('الأعضاء'!$B$6:$B$505,MATCH(B158&amp;"",'الأعضاء'!$A$6:$A$505,0))&amp;"","كود غير موجود"))</f>
        <v/>
      </c>
      <c r="F158" s="20">
        <f>IF(C158&amp;""="","",IFERROR(INDEX('الباقات'!$B$6:$B$205,MATCH(C158&amp;"",'الباقات'!$A$6:$A$205,0)),"باقة غير موجودة"))</f>
        <v/>
      </c>
      <c r="G158" s="20">
        <f>IF(ISNUMBER(F158),ROUND(F158-N(D158),2),"")</f>
        <v/>
      </c>
      <c r="H158" s="21">
        <f>IF(C158&amp;""="","",IFERROR(INDEX('الباقات'!$C$6:$C$205,MATCH(C158&amp;"",'الباقات'!$A$6:$A$205,0)),""))</f>
        <v/>
      </c>
      <c r="I158" s="19">
        <f>IF(AND(ISNUMBER(A158),ISNUMBER(H158)),EDATE(A158,H158)-1,"")</f>
        <v/>
      </c>
      <c r="J158" s="21">
        <f>IF(ISNUMBER(I158),IF(COUNTIFS($B$6:$B$1005,B158&amp;"",$A$6:$A$1005,"&gt;"&amp;A158)=0,1,0),"")</f>
        <v/>
      </c>
    </row>
    <row r="159">
      <c r="A159" s="13" t="n"/>
      <c r="B159" s="5" t="n"/>
      <c r="C159" s="5" t="n"/>
      <c r="D159" s="16" t="n"/>
      <c r="E159" s="6">
        <f>IF(B159&amp;""="","",IFERROR(INDEX('الأعضاء'!$B$6:$B$505,MATCH(B159&amp;"",'الأعضاء'!$A$6:$A$505,0))&amp;"","كود غير موجود"))</f>
        <v/>
      </c>
      <c r="F159" s="20">
        <f>IF(C159&amp;""="","",IFERROR(INDEX('الباقات'!$B$6:$B$205,MATCH(C159&amp;"",'الباقات'!$A$6:$A$205,0)),"باقة غير موجودة"))</f>
        <v/>
      </c>
      <c r="G159" s="20">
        <f>IF(ISNUMBER(F159),ROUND(F159-N(D159),2),"")</f>
        <v/>
      </c>
      <c r="H159" s="21">
        <f>IF(C159&amp;""="","",IFERROR(INDEX('الباقات'!$C$6:$C$205,MATCH(C159&amp;"",'الباقات'!$A$6:$A$205,0)),""))</f>
        <v/>
      </c>
      <c r="I159" s="19">
        <f>IF(AND(ISNUMBER(A159),ISNUMBER(H159)),EDATE(A159,H159)-1,"")</f>
        <v/>
      </c>
      <c r="J159" s="21">
        <f>IF(ISNUMBER(I159),IF(COUNTIFS($B$6:$B$1005,B159&amp;"",$A$6:$A$1005,"&gt;"&amp;A159)=0,1,0),"")</f>
        <v/>
      </c>
    </row>
    <row r="160">
      <c r="A160" s="13" t="n"/>
      <c r="B160" s="5" t="n"/>
      <c r="C160" s="5" t="n"/>
      <c r="D160" s="16" t="n"/>
      <c r="E160" s="6">
        <f>IF(B160&amp;""="","",IFERROR(INDEX('الأعضاء'!$B$6:$B$505,MATCH(B160&amp;"",'الأعضاء'!$A$6:$A$505,0))&amp;"","كود غير موجود"))</f>
        <v/>
      </c>
      <c r="F160" s="20">
        <f>IF(C160&amp;""="","",IFERROR(INDEX('الباقات'!$B$6:$B$205,MATCH(C160&amp;"",'الباقات'!$A$6:$A$205,0)),"باقة غير موجودة"))</f>
        <v/>
      </c>
      <c r="G160" s="20">
        <f>IF(ISNUMBER(F160),ROUND(F160-N(D160),2),"")</f>
        <v/>
      </c>
      <c r="H160" s="21">
        <f>IF(C160&amp;""="","",IFERROR(INDEX('الباقات'!$C$6:$C$205,MATCH(C160&amp;"",'الباقات'!$A$6:$A$205,0)),""))</f>
        <v/>
      </c>
      <c r="I160" s="19">
        <f>IF(AND(ISNUMBER(A160),ISNUMBER(H160)),EDATE(A160,H160)-1,"")</f>
        <v/>
      </c>
      <c r="J160" s="21">
        <f>IF(ISNUMBER(I160),IF(COUNTIFS($B$6:$B$1005,B160&amp;"",$A$6:$A$1005,"&gt;"&amp;A160)=0,1,0),"")</f>
        <v/>
      </c>
    </row>
    <row r="161">
      <c r="A161" s="13" t="n"/>
      <c r="B161" s="5" t="n"/>
      <c r="C161" s="5" t="n"/>
      <c r="D161" s="16" t="n"/>
      <c r="E161" s="6">
        <f>IF(B161&amp;""="","",IFERROR(INDEX('الأعضاء'!$B$6:$B$505,MATCH(B161&amp;"",'الأعضاء'!$A$6:$A$505,0))&amp;"","كود غير موجود"))</f>
        <v/>
      </c>
      <c r="F161" s="20">
        <f>IF(C161&amp;""="","",IFERROR(INDEX('الباقات'!$B$6:$B$205,MATCH(C161&amp;"",'الباقات'!$A$6:$A$205,0)),"باقة غير موجودة"))</f>
        <v/>
      </c>
      <c r="G161" s="20">
        <f>IF(ISNUMBER(F161),ROUND(F161-N(D161),2),"")</f>
        <v/>
      </c>
      <c r="H161" s="21">
        <f>IF(C161&amp;""="","",IFERROR(INDEX('الباقات'!$C$6:$C$205,MATCH(C161&amp;"",'الباقات'!$A$6:$A$205,0)),""))</f>
        <v/>
      </c>
      <c r="I161" s="19">
        <f>IF(AND(ISNUMBER(A161),ISNUMBER(H161)),EDATE(A161,H161)-1,"")</f>
        <v/>
      </c>
      <c r="J161" s="21">
        <f>IF(ISNUMBER(I161),IF(COUNTIFS($B$6:$B$1005,B161&amp;"",$A$6:$A$1005,"&gt;"&amp;A161)=0,1,0),"")</f>
        <v/>
      </c>
    </row>
    <row r="162">
      <c r="A162" s="13" t="n"/>
      <c r="B162" s="5" t="n"/>
      <c r="C162" s="5" t="n"/>
      <c r="D162" s="16" t="n"/>
      <c r="E162" s="6">
        <f>IF(B162&amp;""="","",IFERROR(INDEX('الأعضاء'!$B$6:$B$505,MATCH(B162&amp;"",'الأعضاء'!$A$6:$A$505,0))&amp;"","كود غير موجود"))</f>
        <v/>
      </c>
      <c r="F162" s="20">
        <f>IF(C162&amp;""="","",IFERROR(INDEX('الباقات'!$B$6:$B$205,MATCH(C162&amp;"",'الباقات'!$A$6:$A$205,0)),"باقة غير موجودة"))</f>
        <v/>
      </c>
      <c r="G162" s="20">
        <f>IF(ISNUMBER(F162),ROUND(F162-N(D162),2),"")</f>
        <v/>
      </c>
      <c r="H162" s="21">
        <f>IF(C162&amp;""="","",IFERROR(INDEX('الباقات'!$C$6:$C$205,MATCH(C162&amp;"",'الباقات'!$A$6:$A$205,0)),""))</f>
        <v/>
      </c>
      <c r="I162" s="19">
        <f>IF(AND(ISNUMBER(A162),ISNUMBER(H162)),EDATE(A162,H162)-1,"")</f>
        <v/>
      </c>
      <c r="J162" s="21">
        <f>IF(ISNUMBER(I162),IF(COUNTIFS($B$6:$B$1005,B162&amp;"",$A$6:$A$1005,"&gt;"&amp;A162)=0,1,0),"")</f>
        <v/>
      </c>
    </row>
    <row r="163">
      <c r="A163" s="13" t="n"/>
      <c r="B163" s="5" t="n"/>
      <c r="C163" s="5" t="n"/>
      <c r="D163" s="16" t="n"/>
      <c r="E163" s="6">
        <f>IF(B163&amp;""="","",IFERROR(INDEX('الأعضاء'!$B$6:$B$505,MATCH(B163&amp;"",'الأعضاء'!$A$6:$A$505,0))&amp;"","كود غير موجود"))</f>
        <v/>
      </c>
      <c r="F163" s="20">
        <f>IF(C163&amp;""="","",IFERROR(INDEX('الباقات'!$B$6:$B$205,MATCH(C163&amp;"",'الباقات'!$A$6:$A$205,0)),"باقة غير موجودة"))</f>
        <v/>
      </c>
      <c r="G163" s="20">
        <f>IF(ISNUMBER(F163),ROUND(F163-N(D163),2),"")</f>
        <v/>
      </c>
      <c r="H163" s="21">
        <f>IF(C163&amp;""="","",IFERROR(INDEX('الباقات'!$C$6:$C$205,MATCH(C163&amp;"",'الباقات'!$A$6:$A$205,0)),""))</f>
        <v/>
      </c>
      <c r="I163" s="19">
        <f>IF(AND(ISNUMBER(A163),ISNUMBER(H163)),EDATE(A163,H163)-1,"")</f>
        <v/>
      </c>
      <c r="J163" s="21">
        <f>IF(ISNUMBER(I163),IF(COUNTIFS($B$6:$B$1005,B163&amp;"",$A$6:$A$1005,"&gt;"&amp;A163)=0,1,0),"")</f>
        <v/>
      </c>
    </row>
    <row r="164">
      <c r="A164" s="13" t="n"/>
      <c r="B164" s="5" t="n"/>
      <c r="C164" s="5" t="n"/>
      <c r="D164" s="16" t="n"/>
      <c r="E164" s="6">
        <f>IF(B164&amp;""="","",IFERROR(INDEX('الأعضاء'!$B$6:$B$505,MATCH(B164&amp;"",'الأعضاء'!$A$6:$A$505,0))&amp;"","كود غير موجود"))</f>
        <v/>
      </c>
      <c r="F164" s="20">
        <f>IF(C164&amp;""="","",IFERROR(INDEX('الباقات'!$B$6:$B$205,MATCH(C164&amp;"",'الباقات'!$A$6:$A$205,0)),"باقة غير موجودة"))</f>
        <v/>
      </c>
      <c r="G164" s="20">
        <f>IF(ISNUMBER(F164),ROUND(F164-N(D164),2),"")</f>
        <v/>
      </c>
      <c r="H164" s="21">
        <f>IF(C164&amp;""="","",IFERROR(INDEX('الباقات'!$C$6:$C$205,MATCH(C164&amp;"",'الباقات'!$A$6:$A$205,0)),""))</f>
        <v/>
      </c>
      <c r="I164" s="19">
        <f>IF(AND(ISNUMBER(A164),ISNUMBER(H164)),EDATE(A164,H164)-1,"")</f>
        <v/>
      </c>
      <c r="J164" s="21">
        <f>IF(ISNUMBER(I164),IF(COUNTIFS($B$6:$B$1005,B164&amp;"",$A$6:$A$1005,"&gt;"&amp;A164)=0,1,0),"")</f>
        <v/>
      </c>
    </row>
    <row r="165">
      <c r="A165" s="13" t="n"/>
      <c r="B165" s="5" t="n"/>
      <c r="C165" s="5" t="n"/>
      <c r="D165" s="16" t="n"/>
      <c r="E165" s="6">
        <f>IF(B165&amp;""="","",IFERROR(INDEX('الأعضاء'!$B$6:$B$505,MATCH(B165&amp;"",'الأعضاء'!$A$6:$A$505,0))&amp;"","كود غير موجود"))</f>
        <v/>
      </c>
      <c r="F165" s="20">
        <f>IF(C165&amp;""="","",IFERROR(INDEX('الباقات'!$B$6:$B$205,MATCH(C165&amp;"",'الباقات'!$A$6:$A$205,0)),"باقة غير موجودة"))</f>
        <v/>
      </c>
      <c r="G165" s="20">
        <f>IF(ISNUMBER(F165),ROUND(F165-N(D165),2),"")</f>
        <v/>
      </c>
      <c r="H165" s="21">
        <f>IF(C165&amp;""="","",IFERROR(INDEX('الباقات'!$C$6:$C$205,MATCH(C165&amp;"",'الباقات'!$A$6:$A$205,0)),""))</f>
        <v/>
      </c>
      <c r="I165" s="19">
        <f>IF(AND(ISNUMBER(A165),ISNUMBER(H165)),EDATE(A165,H165)-1,"")</f>
        <v/>
      </c>
      <c r="J165" s="21">
        <f>IF(ISNUMBER(I165),IF(COUNTIFS($B$6:$B$1005,B165&amp;"",$A$6:$A$1005,"&gt;"&amp;A165)=0,1,0),"")</f>
        <v/>
      </c>
    </row>
    <row r="166">
      <c r="A166" s="13" t="n"/>
      <c r="B166" s="5" t="n"/>
      <c r="C166" s="5" t="n"/>
      <c r="D166" s="16" t="n"/>
      <c r="E166" s="6">
        <f>IF(B166&amp;""="","",IFERROR(INDEX('الأعضاء'!$B$6:$B$505,MATCH(B166&amp;"",'الأعضاء'!$A$6:$A$505,0))&amp;"","كود غير موجود"))</f>
        <v/>
      </c>
      <c r="F166" s="20">
        <f>IF(C166&amp;""="","",IFERROR(INDEX('الباقات'!$B$6:$B$205,MATCH(C166&amp;"",'الباقات'!$A$6:$A$205,0)),"باقة غير موجودة"))</f>
        <v/>
      </c>
      <c r="G166" s="20">
        <f>IF(ISNUMBER(F166),ROUND(F166-N(D166),2),"")</f>
        <v/>
      </c>
      <c r="H166" s="21">
        <f>IF(C166&amp;""="","",IFERROR(INDEX('الباقات'!$C$6:$C$205,MATCH(C166&amp;"",'الباقات'!$A$6:$A$205,0)),""))</f>
        <v/>
      </c>
      <c r="I166" s="19">
        <f>IF(AND(ISNUMBER(A166),ISNUMBER(H166)),EDATE(A166,H166)-1,"")</f>
        <v/>
      </c>
      <c r="J166" s="21">
        <f>IF(ISNUMBER(I166),IF(COUNTIFS($B$6:$B$1005,B166&amp;"",$A$6:$A$1005,"&gt;"&amp;A166)=0,1,0),"")</f>
        <v/>
      </c>
    </row>
    <row r="167">
      <c r="A167" s="13" t="n"/>
      <c r="B167" s="5" t="n"/>
      <c r="C167" s="5" t="n"/>
      <c r="D167" s="16" t="n"/>
      <c r="E167" s="6">
        <f>IF(B167&amp;""="","",IFERROR(INDEX('الأعضاء'!$B$6:$B$505,MATCH(B167&amp;"",'الأعضاء'!$A$6:$A$505,0))&amp;"","كود غير موجود"))</f>
        <v/>
      </c>
      <c r="F167" s="20">
        <f>IF(C167&amp;""="","",IFERROR(INDEX('الباقات'!$B$6:$B$205,MATCH(C167&amp;"",'الباقات'!$A$6:$A$205,0)),"باقة غير موجودة"))</f>
        <v/>
      </c>
      <c r="G167" s="20">
        <f>IF(ISNUMBER(F167),ROUND(F167-N(D167),2),"")</f>
        <v/>
      </c>
      <c r="H167" s="21">
        <f>IF(C167&amp;""="","",IFERROR(INDEX('الباقات'!$C$6:$C$205,MATCH(C167&amp;"",'الباقات'!$A$6:$A$205,0)),""))</f>
        <v/>
      </c>
      <c r="I167" s="19">
        <f>IF(AND(ISNUMBER(A167),ISNUMBER(H167)),EDATE(A167,H167)-1,"")</f>
        <v/>
      </c>
      <c r="J167" s="21">
        <f>IF(ISNUMBER(I167),IF(COUNTIFS($B$6:$B$1005,B167&amp;"",$A$6:$A$1005,"&gt;"&amp;A167)=0,1,0),"")</f>
        <v/>
      </c>
    </row>
    <row r="168">
      <c r="A168" s="13" t="n"/>
      <c r="B168" s="5" t="n"/>
      <c r="C168" s="5" t="n"/>
      <c r="D168" s="16" t="n"/>
      <c r="E168" s="6">
        <f>IF(B168&amp;""="","",IFERROR(INDEX('الأعضاء'!$B$6:$B$505,MATCH(B168&amp;"",'الأعضاء'!$A$6:$A$505,0))&amp;"","كود غير موجود"))</f>
        <v/>
      </c>
      <c r="F168" s="20">
        <f>IF(C168&amp;""="","",IFERROR(INDEX('الباقات'!$B$6:$B$205,MATCH(C168&amp;"",'الباقات'!$A$6:$A$205,0)),"باقة غير موجودة"))</f>
        <v/>
      </c>
      <c r="G168" s="20">
        <f>IF(ISNUMBER(F168),ROUND(F168-N(D168),2),"")</f>
        <v/>
      </c>
      <c r="H168" s="21">
        <f>IF(C168&amp;""="","",IFERROR(INDEX('الباقات'!$C$6:$C$205,MATCH(C168&amp;"",'الباقات'!$A$6:$A$205,0)),""))</f>
        <v/>
      </c>
      <c r="I168" s="19">
        <f>IF(AND(ISNUMBER(A168),ISNUMBER(H168)),EDATE(A168,H168)-1,"")</f>
        <v/>
      </c>
      <c r="J168" s="21">
        <f>IF(ISNUMBER(I168),IF(COUNTIFS($B$6:$B$1005,B168&amp;"",$A$6:$A$1005,"&gt;"&amp;A168)=0,1,0),"")</f>
        <v/>
      </c>
    </row>
    <row r="169">
      <c r="A169" s="13" t="n"/>
      <c r="B169" s="5" t="n"/>
      <c r="C169" s="5" t="n"/>
      <c r="D169" s="16" t="n"/>
      <c r="E169" s="6">
        <f>IF(B169&amp;""="","",IFERROR(INDEX('الأعضاء'!$B$6:$B$505,MATCH(B169&amp;"",'الأعضاء'!$A$6:$A$505,0))&amp;"","كود غير موجود"))</f>
        <v/>
      </c>
      <c r="F169" s="20">
        <f>IF(C169&amp;""="","",IFERROR(INDEX('الباقات'!$B$6:$B$205,MATCH(C169&amp;"",'الباقات'!$A$6:$A$205,0)),"باقة غير موجودة"))</f>
        <v/>
      </c>
      <c r="G169" s="20">
        <f>IF(ISNUMBER(F169),ROUND(F169-N(D169),2),"")</f>
        <v/>
      </c>
      <c r="H169" s="21">
        <f>IF(C169&amp;""="","",IFERROR(INDEX('الباقات'!$C$6:$C$205,MATCH(C169&amp;"",'الباقات'!$A$6:$A$205,0)),""))</f>
        <v/>
      </c>
      <c r="I169" s="19">
        <f>IF(AND(ISNUMBER(A169),ISNUMBER(H169)),EDATE(A169,H169)-1,"")</f>
        <v/>
      </c>
      <c r="J169" s="21">
        <f>IF(ISNUMBER(I169),IF(COUNTIFS($B$6:$B$1005,B169&amp;"",$A$6:$A$1005,"&gt;"&amp;A169)=0,1,0),"")</f>
        <v/>
      </c>
    </row>
    <row r="170">
      <c r="A170" s="13" t="n"/>
      <c r="B170" s="5" t="n"/>
      <c r="C170" s="5" t="n"/>
      <c r="D170" s="16" t="n"/>
      <c r="E170" s="6">
        <f>IF(B170&amp;""="","",IFERROR(INDEX('الأعضاء'!$B$6:$B$505,MATCH(B170&amp;"",'الأعضاء'!$A$6:$A$505,0))&amp;"","كود غير موجود"))</f>
        <v/>
      </c>
      <c r="F170" s="20">
        <f>IF(C170&amp;""="","",IFERROR(INDEX('الباقات'!$B$6:$B$205,MATCH(C170&amp;"",'الباقات'!$A$6:$A$205,0)),"باقة غير موجودة"))</f>
        <v/>
      </c>
      <c r="G170" s="20">
        <f>IF(ISNUMBER(F170),ROUND(F170-N(D170),2),"")</f>
        <v/>
      </c>
      <c r="H170" s="21">
        <f>IF(C170&amp;""="","",IFERROR(INDEX('الباقات'!$C$6:$C$205,MATCH(C170&amp;"",'الباقات'!$A$6:$A$205,0)),""))</f>
        <v/>
      </c>
      <c r="I170" s="19">
        <f>IF(AND(ISNUMBER(A170),ISNUMBER(H170)),EDATE(A170,H170)-1,"")</f>
        <v/>
      </c>
      <c r="J170" s="21">
        <f>IF(ISNUMBER(I170),IF(COUNTIFS($B$6:$B$1005,B170&amp;"",$A$6:$A$1005,"&gt;"&amp;A170)=0,1,0),"")</f>
        <v/>
      </c>
    </row>
    <row r="171">
      <c r="A171" s="13" t="n"/>
      <c r="B171" s="5" t="n"/>
      <c r="C171" s="5" t="n"/>
      <c r="D171" s="16" t="n"/>
      <c r="E171" s="6">
        <f>IF(B171&amp;""="","",IFERROR(INDEX('الأعضاء'!$B$6:$B$505,MATCH(B171&amp;"",'الأعضاء'!$A$6:$A$505,0))&amp;"","كود غير موجود"))</f>
        <v/>
      </c>
      <c r="F171" s="20">
        <f>IF(C171&amp;""="","",IFERROR(INDEX('الباقات'!$B$6:$B$205,MATCH(C171&amp;"",'الباقات'!$A$6:$A$205,0)),"باقة غير موجودة"))</f>
        <v/>
      </c>
      <c r="G171" s="20">
        <f>IF(ISNUMBER(F171),ROUND(F171-N(D171),2),"")</f>
        <v/>
      </c>
      <c r="H171" s="21">
        <f>IF(C171&amp;""="","",IFERROR(INDEX('الباقات'!$C$6:$C$205,MATCH(C171&amp;"",'الباقات'!$A$6:$A$205,0)),""))</f>
        <v/>
      </c>
      <c r="I171" s="19">
        <f>IF(AND(ISNUMBER(A171),ISNUMBER(H171)),EDATE(A171,H171)-1,"")</f>
        <v/>
      </c>
      <c r="J171" s="21">
        <f>IF(ISNUMBER(I171),IF(COUNTIFS($B$6:$B$1005,B171&amp;"",$A$6:$A$1005,"&gt;"&amp;A171)=0,1,0),"")</f>
        <v/>
      </c>
    </row>
    <row r="172">
      <c r="A172" s="13" t="n"/>
      <c r="B172" s="5" t="n"/>
      <c r="C172" s="5" t="n"/>
      <c r="D172" s="16" t="n"/>
      <c r="E172" s="6">
        <f>IF(B172&amp;""="","",IFERROR(INDEX('الأعضاء'!$B$6:$B$505,MATCH(B172&amp;"",'الأعضاء'!$A$6:$A$505,0))&amp;"","كود غير موجود"))</f>
        <v/>
      </c>
      <c r="F172" s="20">
        <f>IF(C172&amp;""="","",IFERROR(INDEX('الباقات'!$B$6:$B$205,MATCH(C172&amp;"",'الباقات'!$A$6:$A$205,0)),"باقة غير موجودة"))</f>
        <v/>
      </c>
      <c r="G172" s="20">
        <f>IF(ISNUMBER(F172),ROUND(F172-N(D172),2),"")</f>
        <v/>
      </c>
      <c r="H172" s="21">
        <f>IF(C172&amp;""="","",IFERROR(INDEX('الباقات'!$C$6:$C$205,MATCH(C172&amp;"",'الباقات'!$A$6:$A$205,0)),""))</f>
        <v/>
      </c>
      <c r="I172" s="19">
        <f>IF(AND(ISNUMBER(A172),ISNUMBER(H172)),EDATE(A172,H172)-1,"")</f>
        <v/>
      </c>
      <c r="J172" s="21">
        <f>IF(ISNUMBER(I172),IF(COUNTIFS($B$6:$B$1005,B172&amp;"",$A$6:$A$1005,"&gt;"&amp;A172)=0,1,0),"")</f>
        <v/>
      </c>
    </row>
    <row r="173">
      <c r="A173" s="13" t="n"/>
      <c r="B173" s="5" t="n"/>
      <c r="C173" s="5" t="n"/>
      <c r="D173" s="16" t="n"/>
      <c r="E173" s="6">
        <f>IF(B173&amp;""="","",IFERROR(INDEX('الأعضاء'!$B$6:$B$505,MATCH(B173&amp;"",'الأعضاء'!$A$6:$A$505,0))&amp;"","كود غير موجود"))</f>
        <v/>
      </c>
      <c r="F173" s="20">
        <f>IF(C173&amp;""="","",IFERROR(INDEX('الباقات'!$B$6:$B$205,MATCH(C173&amp;"",'الباقات'!$A$6:$A$205,0)),"باقة غير موجودة"))</f>
        <v/>
      </c>
      <c r="G173" s="20">
        <f>IF(ISNUMBER(F173),ROUND(F173-N(D173),2),"")</f>
        <v/>
      </c>
      <c r="H173" s="21">
        <f>IF(C173&amp;""="","",IFERROR(INDEX('الباقات'!$C$6:$C$205,MATCH(C173&amp;"",'الباقات'!$A$6:$A$205,0)),""))</f>
        <v/>
      </c>
      <c r="I173" s="19">
        <f>IF(AND(ISNUMBER(A173),ISNUMBER(H173)),EDATE(A173,H173)-1,"")</f>
        <v/>
      </c>
      <c r="J173" s="21">
        <f>IF(ISNUMBER(I173),IF(COUNTIFS($B$6:$B$1005,B173&amp;"",$A$6:$A$1005,"&gt;"&amp;A173)=0,1,0),"")</f>
        <v/>
      </c>
    </row>
    <row r="174">
      <c r="A174" s="13" t="n"/>
      <c r="B174" s="5" t="n"/>
      <c r="C174" s="5" t="n"/>
      <c r="D174" s="16" t="n"/>
      <c r="E174" s="6">
        <f>IF(B174&amp;""="","",IFERROR(INDEX('الأعضاء'!$B$6:$B$505,MATCH(B174&amp;"",'الأعضاء'!$A$6:$A$505,0))&amp;"","كود غير موجود"))</f>
        <v/>
      </c>
      <c r="F174" s="20">
        <f>IF(C174&amp;""="","",IFERROR(INDEX('الباقات'!$B$6:$B$205,MATCH(C174&amp;"",'الباقات'!$A$6:$A$205,0)),"باقة غير موجودة"))</f>
        <v/>
      </c>
      <c r="G174" s="20">
        <f>IF(ISNUMBER(F174),ROUND(F174-N(D174),2),"")</f>
        <v/>
      </c>
      <c r="H174" s="21">
        <f>IF(C174&amp;""="","",IFERROR(INDEX('الباقات'!$C$6:$C$205,MATCH(C174&amp;"",'الباقات'!$A$6:$A$205,0)),""))</f>
        <v/>
      </c>
      <c r="I174" s="19">
        <f>IF(AND(ISNUMBER(A174),ISNUMBER(H174)),EDATE(A174,H174)-1,"")</f>
        <v/>
      </c>
      <c r="J174" s="21">
        <f>IF(ISNUMBER(I174),IF(COUNTIFS($B$6:$B$1005,B174&amp;"",$A$6:$A$1005,"&gt;"&amp;A174)=0,1,0),"")</f>
        <v/>
      </c>
    </row>
    <row r="175">
      <c r="A175" s="13" t="n"/>
      <c r="B175" s="5" t="n"/>
      <c r="C175" s="5" t="n"/>
      <c r="D175" s="16" t="n"/>
      <c r="E175" s="6">
        <f>IF(B175&amp;""="","",IFERROR(INDEX('الأعضاء'!$B$6:$B$505,MATCH(B175&amp;"",'الأعضاء'!$A$6:$A$505,0))&amp;"","كود غير موجود"))</f>
        <v/>
      </c>
      <c r="F175" s="20">
        <f>IF(C175&amp;""="","",IFERROR(INDEX('الباقات'!$B$6:$B$205,MATCH(C175&amp;"",'الباقات'!$A$6:$A$205,0)),"باقة غير موجودة"))</f>
        <v/>
      </c>
      <c r="G175" s="20">
        <f>IF(ISNUMBER(F175),ROUND(F175-N(D175),2),"")</f>
        <v/>
      </c>
      <c r="H175" s="21">
        <f>IF(C175&amp;""="","",IFERROR(INDEX('الباقات'!$C$6:$C$205,MATCH(C175&amp;"",'الباقات'!$A$6:$A$205,0)),""))</f>
        <v/>
      </c>
      <c r="I175" s="19">
        <f>IF(AND(ISNUMBER(A175),ISNUMBER(H175)),EDATE(A175,H175)-1,"")</f>
        <v/>
      </c>
      <c r="J175" s="21">
        <f>IF(ISNUMBER(I175),IF(COUNTIFS($B$6:$B$1005,B175&amp;"",$A$6:$A$1005,"&gt;"&amp;A175)=0,1,0),"")</f>
        <v/>
      </c>
    </row>
    <row r="176">
      <c r="A176" s="13" t="n"/>
      <c r="B176" s="5" t="n"/>
      <c r="C176" s="5" t="n"/>
      <c r="D176" s="16" t="n"/>
      <c r="E176" s="6">
        <f>IF(B176&amp;""="","",IFERROR(INDEX('الأعضاء'!$B$6:$B$505,MATCH(B176&amp;"",'الأعضاء'!$A$6:$A$505,0))&amp;"","كود غير موجود"))</f>
        <v/>
      </c>
      <c r="F176" s="20">
        <f>IF(C176&amp;""="","",IFERROR(INDEX('الباقات'!$B$6:$B$205,MATCH(C176&amp;"",'الباقات'!$A$6:$A$205,0)),"باقة غير موجودة"))</f>
        <v/>
      </c>
      <c r="G176" s="20">
        <f>IF(ISNUMBER(F176),ROUND(F176-N(D176),2),"")</f>
        <v/>
      </c>
      <c r="H176" s="21">
        <f>IF(C176&amp;""="","",IFERROR(INDEX('الباقات'!$C$6:$C$205,MATCH(C176&amp;"",'الباقات'!$A$6:$A$205,0)),""))</f>
        <v/>
      </c>
      <c r="I176" s="19">
        <f>IF(AND(ISNUMBER(A176),ISNUMBER(H176)),EDATE(A176,H176)-1,"")</f>
        <v/>
      </c>
      <c r="J176" s="21">
        <f>IF(ISNUMBER(I176),IF(COUNTIFS($B$6:$B$1005,B176&amp;"",$A$6:$A$1005,"&gt;"&amp;A176)=0,1,0),"")</f>
        <v/>
      </c>
    </row>
    <row r="177">
      <c r="A177" s="13" t="n"/>
      <c r="B177" s="5" t="n"/>
      <c r="C177" s="5" t="n"/>
      <c r="D177" s="16" t="n"/>
      <c r="E177" s="6">
        <f>IF(B177&amp;""="","",IFERROR(INDEX('الأعضاء'!$B$6:$B$505,MATCH(B177&amp;"",'الأعضاء'!$A$6:$A$505,0))&amp;"","كود غير موجود"))</f>
        <v/>
      </c>
      <c r="F177" s="20">
        <f>IF(C177&amp;""="","",IFERROR(INDEX('الباقات'!$B$6:$B$205,MATCH(C177&amp;"",'الباقات'!$A$6:$A$205,0)),"باقة غير موجودة"))</f>
        <v/>
      </c>
      <c r="G177" s="20">
        <f>IF(ISNUMBER(F177),ROUND(F177-N(D177),2),"")</f>
        <v/>
      </c>
      <c r="H177" s="21">
        <f>IF(C177&amp;""="","",IFERROR(INDEX('الباقات'!$C$6:$C$205,MATCH(C177&amp;"",'الباقات'!$A$6:$A$205,0)),""))</f>
        <v/>
      </c>
      <c r="I177" s="19">
        <f>IF(AND(ISNUMBER(A177),ISNUMBER(H177)),EDATE(A177,H177)-1,"")</f>
        <v/>
      </c>
      <c r="J177" s="21">
        <f>IF(ISNUMBER(I177),IF(COUNTIFS($B$6:$B$1005,B177&amp;"",$A$6:$A$1005,"&gt;"&amp;A177)=0,1,0),"")</f>
        <v/>
      </c>
    </row>
    <row r="178">
      <c r="A178" s="13" t="n"/>
      <c r="B178" s="5" t="n"/>
      <c r="C178" s="5" t="n"/>
      <c r="D178" s="16" t="n"/>
      <c r="E178" s="6">
        <f>IF(B178&amp;""="","",IFERROR(INDEX('الأعضاء'!$B$6:$B$505,MATCH(B178&amp;"",'الأعضاء'!$A$6:$A$505,0))&amp;"","كود غير موجود"))</f>
        <v/>
      </c>
      <c r="F178" s="20">
        <f>IF(C178&amp;""="","",IFERROR(INDEX('الباقات'!$B$6:$B$205,MATCH(C178&amp;"",'الباقات'!$A$6:$A$205,0)),"باقة غير موجودة"))</f>
        <v/>
      </c>
      <c r="G178" s="20">
        <f>IF(ISNUMBER(F178),ROUND(F178-N(D178),2),"")</f>
        <v/>
      </c>
      <c r="H178" s="21">
        <f>IF(C178&amp;""="","",IFERROR(INDEX('الباقات'!$C$6:$C$205,MATCH(C178&amp;"",'الباقات'!$A$6:$A$205,0)),""))</f>
        <v/>
      </c>
      <c r="I178" s="19">
        <f>IF(AND(ISNUMBER(A178),ISNUMBER(H178)),EDATE(A178,H178)-1,"")</f>
        <v/>
      </c>
      <c r="J178" s="21">
        <f>IF(ISNUMBER(I178),IF(COUNTIFS($B$6:$B$1005,B178&amp;"",$A$6:$A$1005,"&gt;"&amp;A178)=0,1,0),"")</f>
        <v/>
      </c>
    </row>
    <row r="179">
      <c r="A179" s="13" t="n"/>
      <c r="B179" s="5" t="n"/>
      <c r="C179" s="5" t="n"/>
      <c r="D179" s="16" t="n"/>
      <c r="E179" s="6">
        <f>IF(B179&amp;""="","",IFERROR(INDEX('الأعضاء'!$B$6:$B$505,MATCH(B179&amp;"",'الأعضاء'!$A$6:$A$505,0))&amp;"","كود غير موجود"))</f>
        <v/>
      </c>
      <c r="F179" s="20">
        <f>IF(C179&amp;""="","",IFERROR(INDEX('الباقات'!$B$6:$B$205,MATCH(C179&amp;"",'الباقات'!$A$6:$A$205,0)),"باقة غير موجودة"))</f>
        <v/>
      </c>
      <c r="G179" s="20">
        <f>IF(ISNUMBER(F179),ROUND(F179-N(D179),2),"")</f>
        <v/>
      </c>
      <c r="H179" s="21">
        <f>IF(C179&amp;""="","",IFERROR(INDEX('الباقات'!$C$6:$C$205,MATCH(C179&amp;"",'الباقات'!$A$6:$A$205,0)),""))</f>
        <v/>
      </c>
      <c r="I179" s="19">
        <f>IF(AND(ISNUMBER(A179),ISNUMBER(H179)),EDATE(A179,H179)-1,"")</f>
        <v/>
      </c>
      <c r="J179" s="21">
        <f>IF(ISNUMBER(I179),IF(COUNTIFS($B$6:$B$1005,B179&amp;"",$A$6:$A$1005,"&gt;"&amp;A179)=0,1,0),"")</f>
        <v/>
      </c>
    </row>
    <row r="180">
      <c r="A180" s="13" t="n"/>
      <c r="B180" s="5" t="n"/>
      <c r="C180" s="5" t="n"/>
      <c r="D180" s="16" t="n"/>
      <c r="E180" s="6">
        <f>IF(B180&amp;""="","",IFERROR(INDEX('الأعضاء'!$B$6:$B$505,MATCH(B180&amp;"",'الأعضاء'!$A$6:$A$505,0))&amp;"","كود غير موجود"))</f>
        <v/>
      </c>
      <c r="F180" s="20">
        <f>IF(C180&amp;""="","",IFERROR(INDEX('الباقات'!$B$6:$B$205,MATCH(C180&amp;"",'الباقات'!$A$6:$A$205,0)),"باقة غير موجودة"))</f>
        <v/>
      </c>
      <c r="G180" s="20">
        <f>IF(ISNUMBER(F180),ROUND(F180-N(D180),2),"")</f>
        <v/>
      </c>
      <c r="H180" s="21">
        <f>IF(C180&amp;""="","",IFERROR(INDEX('الباقات'!$C$6:$C$205,MATCH(C180&amp;"",'الباقات'!$A$6:$A$205,0)),""))</f>
        <v/>
      </c>
      <c r="I180" s="19">
        <f>IF(AND(ISNUMBER(A180),ISNUMBER(H180)),EDATE(A180,H180)-1,"")</f>
        <v/>
      </c>
      <c r="J180" s="21">
        <f>IF(ISNUMBER(I180),IF(COUNTIFS($B$6:$B$1005,B180&amp;"",$A$6:$A$1005,"&gt;"&amp;A180)=0,1,0),"")</f>
        <v/>
      </c>
    </row>
    <row r="181">
      <c r="A181" s="13" t="n"/>
      <c r="B181" s="5" t="n"/>
      <c r="C181" s="5" t="n"/>
      <c r="D181" s="16" t="n"/>
      <c r="E181" s="6">
        <f>IF(B181&amp;""="","",IFERROR(INDEX('الأعضاء'!$B$6:$B$505,MATCH(B181&amp;"",'الأعضاء'!$A$6:$A$505,0))&amp;"","كود غير موجود"))</f>
        <v/>
      </c>
      <c r="F181" s="20">
        <f>IF(C181&amp;""="","",IFERROR(INDEX('الباقات'!$B$6:$B$205,MATCH(C181&amp;"",'الباقات'!$A$6:$A$205,0)),"باقة غير موجودة"))</f>
        <v/>
      </c>
      <c r="G181" s="20">
        <f>IF(ISNUMBER(F181),ROUND(F181-N(D181),2),"")</f>
        <v/>
      </c>
      <c r="H181" s="21">
        <f>IF(C181&amp;""="","",IFERROR(INDEX('الباقات'!$C$6:$C$205,MATCH(C181&amp;"",'الباقات'!$A$6:$A$205,0)),""))</f>
        <v/>
      </c>
      <c r="I181" s="19">
        <f>IF(AND(ISNUMBER(A181),ISNUMBER(H181)),EDATE(A181,H181)-1,"")</f>
        <v/>
      </c>
      <c r="J181" s="21">
        <f>IF(ISNUMBER(I181),IF(COUNTIFS($B$6:$B$1005,B181&amp;"",$A$6:$A$1005,"&gt;"&amp;A181)=0,1,0),"")</f>
        <v/>
      </c>
    </row>
    <row r="182">
      <c r="A182" s="13" t="n"/>
      <c r="B182" s="5" t="n"/>
      <c r="C182" s="5" t="n"/>
      <c r="D182" s="16" t="n"/>
      <c r="E182" s="6">
        <f>IF(B182&amp;""="","",IFERROR(INDEX('الأعضاء'!$B$6:$B$505,MATCH(B182&amp;"",'الأعضاء'!$A$6:$A$505,0))&amp;"","كود غير موجود"))</f>
        <v/>
      </c>
      <c r="F182" s="20">
        <f>IF(C182&amp;""="","",IFERROR(INDEX('الباقات'!$B$6:$B$205,MATCH(C182&amp;"",'الباقات'!$A$6:$A$205,0)),"باقة غير موجودة"))</f>
        <v/>
      </c>
      <c r="G182" s="20">
        <f>IF(ISNUMBER(F182),ROUND(F182-N(D182),2),"")</f>
        <v/>
      </c>
      <c r="H182" s="21">
        <f>IF(C182&amp;""="","",IFERROR(INDEX('الباقات'!$C$6:$C$205,MATCH(C182&amp;"",'الباقات'!$A$6:$A$205,0)),""))</f>
        <v/>
      </c>
      <c r="I182" s="19">
        <f>IF(AND(ISNUMBER(A182),ISNUMBER(H182)),EDATE(A182,H182)-1,"")</f>
        <v/>
      </c>
      <c r="J182" s="21">
        <f>IF(ISNUMBER(I182),IF(COUNTIFS($B$6:$B$1005,B182&amp;"",$A$6:$A$1005,"&gt;"&amp;A182)=0,1,0),"")</f>
        <v/>
      </c>
    </row>
    <row r="183">
      <c r="A183" s="13" t="n"/>
      <c r="B183" s="5" t="n"/>
      <c r="C183" s="5" t="n"/>
      <c r="D183" s="16" t="n"/>
      <c r="E183" s="6">
        <f>IF(B183&amp;""="","",IFERROR(INDEX('الأعضاء'!$B$6:$B$505,MATCH(B183&amp;"",'الأعضاء'!$A$6:$A$505,0))&amp;"","كود غير موجود"))</f>
        <v/>
      </c>
      <c r="F183" s="20">
        <f>IF(C183&amp;""="","",IFERROR(INDEX('الباقات'!$B$6:$B$205,MATCH(C183&amp;"",'الباقات'!$A$6:$A$205,0)),"باقة غير موجودة"))</f>
        <v/>
      </c>
      <c r="G183" s="20">
        <f>IF(ISNUMBER(F183),ROUND(F183-N(D183),2),"")</f>
        <v/>
      </c>
      <c r="H183" s="21">
        <f>IF(C183&amp;""="","",IFERROR(INDEX('الباقات'!$C$6:$C$205,MATCH(C183&amp;"",'الباقات'!$A$6:$A$205,0)),""))</f>
        <v/>
      </c>
      <c r="I183" s="19">
        <f>IF(AND(ISNUMBER(A183),ISNUMBER(H183)),EDATE(A183,H183)-1,"")</f>
        <v/>
      </c>
      <c r="J183" s="21">
        <f>IF(ISNUMBER(I183),IF(COUNTIFS($B$6:$B$1005,B183&amp;"",$A$6:$A$1005,"&gt;"&amp;A183)=0,1,0),"")</f>
        <v/>
      </c>
    </row>
    <row r="184">
      <c r="A184" s="13" t="n"/>
      <c r="B184" s="5" t="n"/>
      <c r="C184" s="5" t="n"/>
      <c r="D184" s="16" t="n"/>
      <c r="E184" s="6">
        <f>IF(B184&amp;""="","",IFERROR(INDEX('الأعضاء'!$B$6:$B$505,MATCH(B184&amp;"",'الأعضاء'!$A$6:$A$505,0))&amp;"","كود غير موجود"))</f>
        <v/>
      </c>
      <c r="F184" s="20">
        <f>IF(C184&amp;""="","",IFERROR(INDEX('الباقات'!$B$6:$B$205,MATCH(C184&amp;"",'الباقات'!$A$6:$A$205,0)),"باقة غير موجودة"))</f>
        <v/>
      </c>
      <c r="G184" s="20">
        <f>IF(ISNUMBER(F184),ROUND(F184-N(D184),2),"")</f>
        <v/>
      </c>
      <c r="H184" s="21">
        <f>IF(C184&amp;""="","",IFERROR(INDEX('الباقات'!$C$6:$C$205,MATCH(C184&amp;"",'الباقات'!$A$6:$A$205,0)),""))</f>
        <v/>
      </c>
      <c r="I184" s="19">
        <f>IF(AND(ISNUMBER(A184),ISNUMBER(H184)),EDATE(A184,H184)-1,"")</f>
        <v/>
      </c>
      <c r="J184" s="21">
        <f>IF(ISNUMBER(I184),IF(COUNTIFS($B$6:$B$1005,B184&amp;"",$A$6:$A$1005,"&gt;"&amp;A184)=0,1,0),"")</f>
        <v/>
      </c>
    </row>
    <row r="185">
      <c r="A185" s="13" t="n"/>
      <c r="B185" s="5" t="n"/>
      <c r="C185" s="5" t="n"/>
      <c r="D185" s="16" t="n"/>
      <c r="E185" s="6">
        <f>IF(B185&amp;""="","",IFERROR(INDEX('الأعضاء'!$B$6:$B$505,MATCH(B185&amp;"",'الأعضاء'!$A$6:$A$505,0))&amp;"","كود غير موجود"))</f>
        <v/>
      </c>
      <c r="F185" s="20">
        <f>IF(C185&amp;""="","",IFERROR(INDEX('الباقات'!$B$6:$B$205,MATCH(C185&amp;"",'الباقات'!$A$6:$A$205,0)),"باقة غير موجودة"))</f>
        <v/>
      </c>
      <c r="G185" s="20">
        <f>IF(ISNUMBER(F185),ROUND(F185-N(D185),2),"")</f>
        <v/>
      </c>
      <c r="H185" s="21">
        <f>IF(C185&amp;""="","",IFERROR(INDEX('الباقات'!$C$6:$C$205,MATCH(C185&amp;"",'الباقات'!$A$6:$A$205,0)),""))</f>
        <v/>
      </c>
      <c r="I185" s="19">
        <f>IF(AND(ISNUMBER(A185),ISNUMBER(H185)),EDATE(A185,H185)-1,"")</f>
        <v/>
      </c>
      <c r="J185" s="21">
        <f>IF(ISNUMBER(I185),IF(COUNTIFS($B$6:$B$1005,B185&amp;"",$A$6:$A$1005,"&gt;"&amp;A185)=0,1,0),"")</f>
        <v/>
      </c>
    </row>
    <row r="186">
      <c r="A186" s="13" t="n"/>
      <c r="B186" s="5" t="n"/>
      <c r="C186" s="5" t="n"/>
      <c r="D186" s="16" t="n"/>
      <c r="E186" s="6">
        <f>IF(B186&amp;""="","",IFERROR(INDEX('الأعضاء'!$B$6:$B$505,MATCH(B186&amp;"",'الأعضاء'!$A$6:$A$505,0))&amp;"","كود غير موجود"))</f>
        <v/>
      </c>
      <c r="F186" s="20">
        <f>IF(C186&amp;""="","",IFERROR(INDEX('الباقات'!$B$6:$B$205,MATCH(C186&amp;"",'الباقات'!$A$6:$A$205,0)),"باقة غير موجودة"))</f>
        <v/>
      </c>
      <c r="G186" s="20">
        <f>IF(ISNUMBER(F186),ROUND(F186-N(D186),2),"")</f>
        <v/>
      </c>
      <c r="H186" s="21">
        <f>IF(C186&amp;""="","",IFERROR(INDEX('الباقات'!$C$6:$C$205,MATCH(C186&amp;"",'الباقات'!$A$6:$A$205,0)),""))</f>
        <v/>
      </c>
      <c r="I186" s="19">
        <f>IF(AND(ISNUMBER(A186),ISNUMBER(H186)),EDATE(A186,H186)-1,"")</f>
        <v/>
      </c>
      <c r="J186" s="21">
        <f>IF(ISNUMBER(I186),IF(COUNTIFS($B$6:$B$1005,B186&amp;"",$A$6:$A$1005,"&gt;"&amp;A186)=0,1,0),"")</f>
        <v/>
      </c>
    </row>
    <row r="187">
      <c r="A187" s="13" t="n"/>
      <c r="B187" s="5" t="n"/>
      <c r="C187" s="5" t="n"/>
      <c r="D187" s="16" t="n"/>
      <c r="E187" s="6">
        <f>IF(B187&amp;""="","",IFERROR(INDEX('الأعضاء'!$B$6:$B$505,MATCH(B187&amp;"",'الأعضاء'!$A$6:$A$505,0))&amp;"","كود غير موجود"))</f>
        <v/>
      </c>
      <c r="F187" s="20">
        <f>IF(C187&amp;""="","",IFERROR(INDEX('الباقات'!$B$6:$B$205,MATCH(C187&amp;"",'الباقات'!$A$6:$A$205,0)),"باقة غير موجودة"))</f>
        <v/>
      </c>
      <c r="G187" s="20">
        <f>IF(ISNUMBER(F187),ROUND(F187-N(D187),2),"")</f>
        <v/>
      </c>
      <c r="H187" s="21">
        <f>IF(C187&amp;""="","",IFERROR(INDEX('الباقات'!$C$6:$C$205,MATCH(C187&amp;"",'الباقات'!$A$6:$A$205,0)),""))</f>
        <v/>
      </c>
      <c r="I187" s="19">
        <f>IF(AND(ISNUMBER(A187),ISNUMBER(H187)),EDATE(A187,H187)-1,"")</f>
        <v/>
      </c>
      <c r="J187" s="21">
        <f>IF(ISNUMBER(I187),IF(COUNTIFS($B$6:$B$1005,B187&amp;"",$A$6:$A$1005,"&gt;"&amp;A187)=0,1,0),"")</f>
        <v/>
      </c>
    </row>
    <row r="188">
      <c r="A188" s="13" t="n"/>
      <c r="B188" s="5" t="n"/>
      <c r="C188" s="5" t="n"/>
      <c r="D188" s="16" t="n"/>
      <c r="E188" s="6">
        <f>IF(B188&amp;""="","",IFERROR(INDEX('الأعضاء'!$B$6:$B$505,MATCH(B188&amp;"",'الأعضاء'!$A$6:$A$505,0))&amp;"","كود غير موجود"))</f>
        <v/>
      </c>
      <c r="F188" s="20">
        <f>IF(C188&amp;""="","",IFERROR(INDEX('الباقات'!$B$6:$B$205,MATCH(C188&amp;"",'الباقات'!$A$6:$A$205,0)),"باقة غير موجودة"))</f>
        <v/>
      </c>
      <c r="G188" s="20">
        <f>IF(ISNUMBER(F188),ROUND(F188-N(D188),2),"")</f>
        <v/>
      </c>
      <c r="H188" s="21">
        <f>IF(C188&amp;""="","",IFERROR(INDEX('الباقات'!$C$6:$C$205,MATCH(C188&amp;"",'الباقات'!$A$6:$A$205,0)),""))</f>
        <v/>
      </c>
      <c r="I188" s="19">
        <f>IF(AND(ISNUMBER(A188),ISNUMBER(H188)),EDATE(A188,H188)-1,"")</f>
        <v/>
      </c>
      <c r="J188" s="21">
        <f>IF(ISNUMBER(I188),IF(COUNTIFS($B$6:$B$1005,B188&amp;"",$A$6:$A$1005,"&gt;"&amp;A188)=0,1,0),"")</f>
        <v/>
      </c>
    </row>
    <row r="189">
      <c r="A189" s="13" t="n"/>
      <c r="B189" s="5" t="n"/>
      <c r="C189" s="5" t="n"/>
      <c r="D189" s="16" t="n"/>
      <c r="E189" s="6">
        <f>IF(B189&amp;""="","",IFERROR(INDEX('الأعضاء'!$B$6:$B$505,MATCH(B189&amp;"",'الأعضاء'!$A$6:$A$505,0))&amp;"","كود غير موجود"))</f>
        <v/>
      </c>
      <c r="F189" s="20">
        <f>IF(C189&amp;""="","",IFERROR(INDEX('الباقات'!$B$6:$B$205,MATCH(C189&amp;"",'الباقات'!$A$6:$A$205,0)),"باقة غير موجودة"))</f>
        <v/>
      </c>
      <c r="G189" s="20">
        <f>IF(ISNUMBER(F189),ROUND(F189-N(D189),2),"")</f>
        <v/>
      </c>
      <c r="H189" s="21">
        <f>IF(C189&amp;""="","",IFERROR(INDEX('الباقات'!$C$6:$C$205,MATCH(C189&amp;"",'الباقات'!$A$6:$A$205,0)),""))</f>
        <v/>
      </c>
      <c r="I189" s="19">
        <f>IF(AND(ISNUMBER(A189),ISNUMBER(H189)),EDATE(A189,H189)-1,"")</f>
        <v/>
      </c>
      <c r="J189" s="21">
        <f>IF(ISNUMBER(I189),IF(COUNTIFS($B$6:$B$1005,B189&amp;"",$A$6:$A$1005,"&gt;"&amp;A189)=0,1,0),"")</f>
        <v/>
      </c>
    </row>
    <row r="190">
      <c r="A190" s="13" t="n"/>
      <c r="B190" s="5" t="n"/>
      <c r="C190" s="5" t="n"/>
      <c r="D190" s="16" t="n"/>
      <c r="E190" s="6">
        <f>IF(B190&amp;""="","",IFERROR(INDEX('الأعضاء'!$B$6:$B$505,MATCH(B190&amp;"",'الأعضاء'!$A$6:$A$505,0))&amp;"","كود غير موجود"))</f>
        <v/>
      </c>
      <c r="F190" s="20">
        <f>IF(C190&amp;""="","",IFERROR(INDEX('الباقات'!$B$6:$B$205,MATCH(C190&amp;"",'الباقات'!$A$6:$A$205,0)),"باقة غير موجودة"))</f>
        <v/>
      </c>
      <c r="G190" s="20">
        <f>IF(ISNUMBER(F190),ROUND(F190-N(D190),2),"")</f>
        <v/>
      </c>
      <c r="H190" s="21">
        <f>IF(C190&amp;""="","",IFERROR(INDEX('الباقات'!$C$6:$C$205,MATCH(C190&amp;"",'الباقات'!$A$6:$A$205,0)),""))</f>
        <v/>
      </c>
      <c r="I190" s="19">
        <f>IF(AND(ISNUMBER(A190),ISNUMBER(H190)),EDATE(A190,H190)-1,"")</f>
        <v/>
      </c>
      <c r="J190" s="21">
        <f>IF(ISNUMBER(I190),IF(COUNTIFS($B$6:$B$1005,B190&amp;"",$A$6:$A$1005,"&gt;"&amp;A190)=0,1,0),"")</f>
        <v/>
      </c>
    </row>
    <row r="191">
      <c r="A191" s="13" t="n"/>
      <c r="B191" s="5" t="n"/>
      <c r="C191" s="5" t="n"/>
      <c r="D191" s="16" t="n"/>
      <c r="E191" s="6">
        <f>IF(B191&amp;""="","",IFERROR(INDEX('الأعضاء'!$B$6:$B$505,MATCH(B191&amp;"",'الأعضاء'!$A$6:$A$505,0))&amp;"","كود غير موجود"))</f>
        <v/>
      </c>
      <c r="F191" s="20">
        <f>IF(C191&amp;""="","",IFERROR(INDEX('الباقات'!$B$6:$B$205,MATCH(C191&amp;"",'الباقات'!$A$6:$A$205,0)),"باقة غير موجودة"))</f>
        <v/>
      </c>
      <c r="G191" s="20">
        <f>IF(ISNUMBER(F191),ROUND(F191-N(D191),2),"")</f>
        <v/>
      </c>
      <c r="H191" s="21">
        <f>IF(C191&amp;""="","",IFERROR(INDEX('الباقات'!$C$6:$C$205,MATCH(C191&amp;"",'الباقات'!$A$6:$A$205,0)),""))</f>
        <v/>
      </c>
      <c r="I191" s="19">
        <f>IF(AND(ISNUMBER(A191),ISNUMBER(H191)),EDATE(A191,H191)-1,"")</f>
        <v/>
      </c>
      <c r="J191" s="21">
        <f>IF(ISNUMBER(I191),IF(COUNTIFS($B$6:$B$1005,B191&amp;"",$A$6:$A$1005,"&gt;"&amp;A191)=0,1,0),"")</f>
        <v/>
      </c>
    </row>
    <row r="192">
      <c r="A192" s="13" t="n"/>
      <c r="B192" s="5" t="n"/>
      <c r="C192" s="5" t="n"/>
      <c r="D192" s="16" t="n"/>
      <c r="E192" s="6">
        <f>IF(B192&amp;""="","",IFERROR(INDEX('الأعضاء'!$B$6:$B$505,MATCH(B192&amp;"",'الأعضاء'!$A$6:$A$505,0))&amp;"","كود غير موجود"))</f>
        <v/>
      </c>
      <c r="F192" s="20">
        <f>IF(C192&amp;""="","",IFERROR(INDEX('الباقات'!$B$6:$B$205,MATCH(C192&amp;"",'الباقات'!$A$6:$A$205,0)),"باقة غير موجودة"))</f>
        <v/>
      </c>
      <c r="G192" s="20">
        <f>IF(ISNUMBER(F192),ROUND(F192-N(D192),2),"")</f>
        <v/>
      </c>
      <c r="H192" s="21">
        <f>IF(C192&amp;""="","",IFERROR(INDEX('الباقات'!$C$6:$C$205,MATCH(C192&amp;"",'الباقات'!$A$6:$A$205,0)),""))</f>
        <v/>
      </c>
      <c r="I192" s="19">
        <f>IF(AND(ISNUMBER(A192),ISNUMBER(H192)),EDATE(A192,H192)-1,"")</f>
        <v/>
      </c>
      <c r="J192" s="21">
        <f>IF(ISNUMBER(I192),IF(COUNTIFS($B$6:$B$1005,B192&amp;"",$A$6:$A$1005,"&gt;"&amp;A192)=0,1,0),"")</f>
        <v/>
      </c>
    </row>
    <row r="193">
      <c r="A193" s="13" t="n"/>
      <c r="B193" s="5" t="n"/>
      <c r="C193" s="5" t="n"/>
      <c r="D193" s="16" t="n"/>
      <c r="E193" s="6">
        <f>IF(B193&amp;""="","",IFERROR(INDEX('الأعضاء'!$B$6:$B$505,MATCH(B193&amp;"",'الأعضاء'!$A$6:$A$505,0))&amp;"","كود غير موجود"))</f>
        <v/>
      </c>
      <c r="F193" s="20">
        <f>IF(C193&amp;""="","",IFERROR(INDEX('الباقات'!$B$6:$B$205,MATCH(C193&amp;"",'الباقات'!$A$6:$A$205,0)),"باقة غير موجودة"))</f>
        <v/>
      </c>
      <c r="G193" s="20">
        <f>IF(ISNUMBER(F193),ROUND(F193-N(D193),2),"")</f>
        <v/>
      </c>
      <c r="H193" s="21">
        <f>IF(C193&amp;""="","",IFERROR(INDEX('الباقات'!$C$6:$C$205,MATCH(C193&amp;"",'الباقات'!$A$6:$A$205,0)),""))</f>
        <v/>
      </c>
      <c r="I193" s="19">
        <f>IF(AND(ISNUMBER(A193),ISNUMBER(H193)),EDATE(A193,H193)-1,"")</f>
        <v/>
      </c>
      <c r="J193" s="21">
        <f>IF(ISNUMBER(I193),IF(COUNTIFS($B$6:$B$1005,B193&amp;"",$A$6:$A$1005,"&gt;"&amp;A193)=0,1,0),"")</f>
        <v/>
      </c>
    </row>
    <row r="194">
      <c r="A194" s="13" t="n"/>
      <c r="B194" s="5" t="n"/>
      <c r="C194" s="5" t="n"/>
      <c r="D194" s="16" t="n"/>
      <c r="E194" s="6">
        <f>IF(B194&amp;""="","",IFERROR(INDEX('الأعضاء'!$B$6:$B$505,MATCH(B194&amp;"",'الأعضاء'!$A$6:$A$505,0))&amp;"","كود غير موجود"))</f>
        <v/>
      </c>
      <c r="F194" s="20">
        <f>IF(C194&amp;""="","",IFERROR(INDEX('الباقات'!$B$6:$B$205,MATCH(C194&amp;"",'الباقات'!$A$6:$A$205,0)),"باقة غير موجودة"))</f>
        <v/>
      </c>
      <c r="G194" s="20">
        <f>IF(ISNUMBER(F194),ROUND(F194-N(D194),2),"")</f>
        <v/>
      </c>
      <c r="H194" s="21">
        <f>IF(C194&amp;""="","",IFERROR(INDEX('الباقات'!$C$6:$C$205,MATCH(C194&amp;"",'الباقات'!$A$6:$A$205,0)),""))</f>
        <v/>
      </c>
      <c r="I194" s="19">
        <f>IF(AND(ISNUMBER(A194),ISNUMBER(H194)),EDATE(A194,H194)-1,"")</f>
        <v/>
      </c>
      <c r="J194" s="21">
        <f>IF(ISNUMBER(I194),IF(COUNTIFS($B$6:$B$1005,B194&amp;"",$A$6:$A$1005,"&gt;"&amp;A194)=0,1,0),"")</f>
        <v/>
      </c>
    </row>
    <row r="195">
      <c r="A195" s="13" t="n"/>
      <c r="B195" s="5" t="n"/>
      <c r="C195" s="5" t="n"/>
      <c r="D195" s="16" t="n"/>
      <c r="E195" s="6">
        <f>IF(B195&amp;""="","",IFERROR(INDEX('الأعضاء'!$B$6:$B$505,MATCH(B195&amp;"",'الأعضاء'!$A$6:$A$505,0))&amp;"","كود غير موجود"))</f>
        <v/>
      </c>
      <c r="F195" s="20">
        <f>IF(C195&amp;""="","",IFERROR(INDEX('الباقات'!$B$6:$B$205,MATCH(C195&amp;"",'الباقات'!$A$6:$A$205,0)),"باقة غير موجودة"))</f>
        <v/>
      </c>
      <c r="G195" s="20">
        <f>IF(ISNUMBER(F195),ROUND(F195-N(D195),2),"")</f>
        <v/>
      </c>
      <c r="H195" s="21">
        <f>IF(C195&amp;""="","",IFERROR(INDEX('الباقات'!$C$6:$C$205,MATCH(C195&amp;"",'الباقات'!$A$6:$A$205,0)),""))</f>
        <v/>
      </c>
      <c r="I195" s="19">
        <f>IF(AND(ISNUMBER(A195),ISNUMBER(H195)),EDATE(A195,H195)-1,"")</f>
        <v/>
      </c>
      <c r="J195" s="21">
        <f>IF(ISNUMBER(I195),IF(COUNTIFS($B$6:$B$1005,B195&amp;"",$A$6:$A$1005,"&gt;"&amp;A195)=0,1,0),"")</f>
        <v/>
      </c>
    </row>
    <row r="196">
      <c r="A196" s="13" t="n"/>
      <c r="B196" s="5" t="n"/>
      <c r="C196" s="5" t="n"/>
      <c r="D196" s="16" t="n"/>
      <c r="E196" s="6">
        <f>IF(B196&amp;""="","",IFERROR(INDEX('الأعضاء'!$B$6:$B$505,MATCH(B196&amp;"",'الأعضاء'!$A$6:$A$505,0))&amp;"","كود غير موجود"))</f>
        <v/>
      </c>
      <c r="F196" s="20">
        <f>IF(C196&amp;""="","",IFERROR(INDEX('الباقات'!$B$6:$B$205,MATCH(C196&amp;"",'الباقات'!$A$6:$A$205,0)),"باقة غير موجودة"))</f>
        <v/>
      </c>
      <c r="G196" s="20">
        <f>IF(ISNUMBER(F196),ROUND(F196-N(D196),2),"")</f>
        <v/>
      </c>
      <c r="H196" s="21">
        <f>IF(C196&amp;""="","",IFERROR(INDEX('الباقات'!$C$6:$C$205,MATCH(C196&amp;"",'الباقات'!$A$6:$A$205,0)),""))</f>
        <v/>
      </c>
      <c r="I196" s="19">
        <f>IF(AND(ISNUMBER(A196),ISNUMBER(H196)),EDATE(A196,H196)-1,"")</f>
        <v/>
      </c>
      <c r="J196" s="21">
        <f>IF(ISNUMBER(I196),IF(COUNTIFS($B$6:$B$1005,B196&amp;"",$A$6:$A$1005,"&gt;"&amp;A196)=0,1,0),"")</f>
        <v/>
      </c>
    </row>
    <row r="197">
      <c r="A197" s="13" t="n"/>
      <c r="B197" s="5" t="n"/>
      <c r="C197" s="5" t="n"/>
      <c r="D197" s="16" t="n"/>
      <c r="E197" s="6">
        <f>IF(B197&amp;""="","",IFERROR(INDEX('الأعضاء'!$B$6:$B$505,MATCH(B197&amp;"",'الأعضاء'!$A$6:$A$505,0))&amp;"","كود غير موجود"))</f>
        <v/>
      </c>
      <c r="F197" s="20">
        <f>IF(C197&amp;""="","",IFERROR(INDEX('الباقات'!$B$6:$B$205,MATCH(C197&amp;"",'الباقات'!$A$6:$A$205,0)),"باقة غير موجودة"))</f>
        <v/>
      </c>
      <c r="G197" s="20">
        <f>IF(ISNUMBER(F197),ROUND(F197-N(D197),2),"")</f>
        <v/>
      </c>
      <c r="H197" s="21">
        <f>IF(C197&amp;""="","",IFERROR(INDEX('الباقات'!$C$6:$C$205,MATCH(C197&amp;"",'الباقات'!$A$6:$A$205,0)),""))</f>
        <v/>
      </c>
      <c r="I197" s="19">
        <f>IF(AND(ISNUMBER(A197),ISNUMBER(H197)),EDATE(A197,H197)-1,"")</f>
        <v/>
      </c>
      <c r="J197" s="21">
        <f>IF(ISNUMBER(I197),IF(COUNTIFS($B$6:$B$1005,B197&amp;"",$A$6:$A$1005,"&gt;"&amp;A197)=0,1,0),"")</f>
        <v/>
      </c>
    </row>
    <row r="198">
      <c r="A198" s="13" t="n"/>
      <c r="B198" s="5" t="n"/>
      <c r="C198" s="5" t="n"/>
      <c r="D198" s="16" t="n"/>
      <c r="E198" s="6">
        <f>IF(B198&amp;""="","",IFERROR(INDEX('الأعضاء'!$B$6:$B$505,MATCH(B198&amp;"",'الأعضاء'!$A$6:$A$505,0))&amp;"","كود غير موجود"))</f>
        <v/>
      </c>
      <c r="F198" s="20">
        <f>IF(C198&amp;""="","",IFERROR(INDEX('الباقات'!$B$6:$B$205,MATCH(C198&amp;"",'الباقات'!$A$6:$A$205,0)),"باقة غير موجودة"))</f>
        <v/>
      </c>
      <c r="G198" s="20">
        <f>IF(ISNUMBER(F198),ROUND(F198-N(D198),2),"")</f>
        <v/>
      </c>
      <c r="H198" s="21">
        <f>IF(C198&amp;""="","",IFERROR(INDEX('الباقات'!$C$6:$C$205,MATCH(C198&amp;"",'الباقات'!$A$6:$A$205,0)),""))</f>
        <v/>
      </c>
      <c r="I198" s="19">
        <f>IF(AND(ISNUMBER(A198),ISNUMBER(H198)),EDATE(A198,H198)-1,"")</f>
        <v/>
      </c>
      <c r="J198" s="21">
        <f>IF(ISNUMBER(I198),IF(COUNTIFS($B$6:$B$1005,B198&amp;"",$A$6:$A$1005,"&gt;"&amp;A198)=0,1,0),"")</f>
        <v/>
      </c>
    </row>
    <row r="199">
      <c r="A199" s="13" t="n"/>
      <c r="B199" s="5" t="n"/>
      <c r="C199" s="5" t="n"/>
      <c r="D199" s="16" t="n"/>
      <c r="E199" s="6">
        <f>IF(B199&amp;""="","",IFERROR(INDEX('الأعضاء'!$B$6:$B$505,MATCH(B199&amp;"",'الأعضاء'!$A$6:$A$505,0))&amp;"","كود غير موجود"))</f>
        <v/>
      </c>
      <c r="F199" s="20">
        <f>IF(C199&amp;""="","",IFERROR(INDEX('الباقات'!$B$6:$B$205,MATCH(C199&amp;"",'الباقات'!$A$6:$A$205,0)),"باقة غير موجودة"))</f>
        <v/>
      </c>
      <c r="G199" s="20">
        <f>IF(ISNUMBER(F199),ROUND(F199-N(D199),2),"")</f>
        <v/>
      </c>
      <c r="H199" s="21">
        <f>IF(C199&amp;""="","",IFERROR(INDEX('الباقات'!$C$6:$C$205,MATCH(C199&amp;"",'الباقات'!$A$6:$A$205,0)),""))</f>
        <v/>
      </c>
      <c r="I199" s="19">
        <f>IF(AND(ISNUMBER(A199),ISNUMBER(H199)),EDATE(A199,H199)-1,"")</f>
        <v/>
      </c>
      <c r="J199" s="21">
        <f>IF(ISNUMBER(I199),IF(COUNTIFS($B$6:$B$1005,B199&amp;"",$A$6:$A$1005,"&gt;"&amp;A199)=0,1,0),"")</f>
        <v/>
      </c>
    </row>
    <row r="200">
      <c r="A200" s="13" t="n"/>
      <c r="B200" s="5" t="n"/>
      <c r="C200" s="5" t="n"/>
      <c r="D200" s="16" t="n"/>
      <c r="E200" s="6">
        <f>IF(B200&amp;""="","",IFERROR(INDEX('الأعضاء'!$B$6:$B$505,MATCH(B200&amp;"",'الأعضاء'!$A$6:$A$505,0))&amp;"","كود غير موجود"))</f>
        <v/>
      </c>
      <c r="F200" s="20">
        <f>IF(C200&amp;""="","",IFERROR(INDEX('الباقات'!$B$6:$B$205,MATCH(C200&amp;"",'الباقات'!$A$6:$A$205,0)),"باقة غير موجودة"))</f>
        <v/>
      </c>
      <c r="G200" s="20">
        <f>IF(ISNUMBER(F200),ROUND(F200-N(D200),2),"")</f>
        <v/>
      </c>
      <c r="H200" s="21">
        <f>IF(C200&amp;""="","",IFERROR(INDEX('الباقات'!$C$6:$C$205,MATCH(C200&amp;"",'الباقات'!$A$6:$A$205,0)),""))</f>
        <v/>
      </c>
      <c r="I200" s="19">
        <f>IF(AND(ISNUMBER(A200),ISNUMBER(H200)),EDATE(A200,H200)-1,"")</f>
        <v/>
      </c>
      <c r="J200" s="21">
        <f>IF(ISNUMBER(I200),IF(COUNTIFS($B$6:$B$1005,B200&amp;"",$A$6:$A$1005,"&gt;"&amp;A200)=0,1,0),"")</f>
        <v/>
      </c>
    </row>
    <row r="201">
      <c r="A201" s="13" t="n"/>
      <c r="B201" s="5" t="n"/>
      <c r="C201" s="5" t="n"/>
      <c r="D201" s="16" t="n"/>
      <c r="E201" s="6">
        <f>IF(B201&amp;""="","",IFERROR(INDEX('الأعضاء'!$B$6:$B$505,MATCH(B201&amp;"",'الأعضاء'!$A$6:$A$505,0))&amp;"","كود غير موجود"))</f>
        <v/>
      </c>
      <c r="F201" s="20">
        <f>IF(C201&amp;""="","",IFERROR(INDEX('الباقات'!$B$6:$B$205,MATCH(C201&amp;"",'الباقات'!$A$6:$A$205,0)),"باقة غير موجودة"))</f>
        <v/>
      </c>
      <c r="G201" s="20">
        <f>IF(ISNUMBER(F201),ROUND(F201-N(D201),2),"")</f>
        <v/>
      </c>
      <c r="H201" s="21">
        <f>IF(C201&amp;""="","",IFERROR(INDEX('الباقات'!$C$6:$C$205,MATCH(C201&amp;"",'الباقات'!$A$6:$A$205,0)),""))</f>
        <v/>
      </c>
      <c r="I201" s="19">
        <f>IF(AND(ISNUMBER(A201),ISNUMBER(H201)),EDATE(A201,H201)-1,"")</f>
        <v/>
      </c>
      <c r="J201" s="21">
        <f>IF(ISNUMBER(I201),IF(COUNTIFS($B$6:$B$1005,B201&amp;"",$A$6:$A$1005,"&gt;"&amp;A201)=0,1,0),"")</f>
        <v/>
      </c>
    </row>
    <row r="202">
      <c r="A202" s="13" t="n"/>
      <c r="B202" s="5" t="n"/>
      <c r="C202" s="5" t="n"/>
      <c r="D202" s="16" t="n"/>
      <c r="E202" s="6">
        <f>IF(B202&amp;""="","",IFERROR(INDEX('الأعضاء'!$B$6:$B$505,MATCH(B202&amp;"",'الأعضاء'!$A$6:$A$505,0))&amp;"","كود غير موجود"))</f>
        <v/>
      </c>
      <c r="F202" s="20">
        <f>IF(C202&amp;""="","",IFERROR(INDEX('الباقات'!$B$6:$B$205,MATCH(C202&amp;"",'الباقات'!$A$6:$A$205,0)),"باقة غير موجودة"))</f>
        <v/>
      </c>
      <c r="G202" s="20">
        <f>IF(ISNUMBER(F202),ROUND(F202-N(D202),2),"")</f>
        <v/>
      </c>
      <c r="H202" s="21">
        <f>IF(C202&amp;""="","",IFERROR(INDEX('الباقات'!$C$6:$C$205,MATCH(C202&amp;"",'الباقات'!$A$6:$A$205,0)),""))</f>
        <v/>
      </c>
      <c r="I202" s="19">
        <f>IF(AND(ISNUMBER(A202),ISNUMBER(H202)),EDATE(A202,H202)-1,"")</f>
        <v/>
      </c>
      <c r="J202" s="21">
        <f>IF(ISNUMBER(I202),IF(COUNTIFS($B$6:$B$1005,B202&amp;"",$A$6:$A$1005,"&gt;"&amp;A202)=0,1,0),"")</f>
        <v/>
      </c>
    </row>
    <row r="203">
      <c r="A203" s="13" t="n"/>
      <c r="B203" s="5" t="n"/>
      <c r="C203" s="5" t="n"/>
      <c r="D203" s="16" t="n"/>
      <c r="E203" s="6">
        <f>IF(B203&amp;""="","",IFERROR(INDEX('الأعضاء'!$B$6:$B$505,MATCH(B203&amp;"",'الأعضاء'!$A$6:$A$505,0))&amp;"","كود غير موجود"))</f>
        <v/>
      </c>
      <c r="F203" s="20">
        <f>IF(C203&amp;""="","",IFERROR(INDEX('الباقات'!$B$6:$B$205,MATCH(C203&amp;"",'الباقات'!$A$6:$A$205,0)),"باقة غير موجودة"))</f>
        <v/>
      </c>
      <c r="G203" s="20">
        <f>IF(ISNUMBER(F203),ROUND(F203-N(D203),2),"")</f>
        <v/>
      </c>
      <c r="H203" s="21">
        <f>IF(C203&amp;""="","",IFERROR(INDEX('الباقات'!$C$6:$C$205,MATCH(C203&amp;"",'الباقات'!$A$6:$A$205,0)),""))</f>
        <v/>
      </c>
      <c r="I203" s="19">
        <f>IF(AND(ISNUMBER(A203),ISNUMBER(H203)),EDATE(A203,H203)-1,"")</f>
        <v/>
      </c>
      <c r="J203" s="21">
        <f>IF(ISNUMBER(I203),IF(COUNTIFS($B$6:$B$1005,B203&amp;"",$A$6:$A$1005,"&gt;"&amp;A203)=0,1,0),"")</f>
        <v/>
      </c>
    </row>
    <row r="204">
      <c r="A204" s="13" t="n"/>
      <c r="B204" s="5" t="n"/>
      <c r="C204" s="5" t="n"/>
      <c r="D204" s="16" t="n"/>
      <c r="E204" s="6">
        <f>IF(B204&amp;""="","",IFERROR(INDEX('الأعضاء'!$B$6:$B$505,MATCH(B204&amp;"",'الأعضاء'!$A$6:$A$505,0))&amp;"","كود غير موجود"))</f>
        <v/>
      </c>
      <c r="F204" s="20">
        <f>IF(C204&amp;""="","",IFERROR(INDEX('الباقات'!$B$6:$B$205,MATCH(C204&amp;"",'الباقات'!$A$6:$A$205,0)),"باقة غير موجودة"))</f>
        <v/>
      </c>
      <c r="G204" s="20">
        <f>IF(ISNUMBER(F204),ROUND(F204-N(D204),2),"")</f>
        <v/>
      </c>
      <c r="H204" s="21">
        <f>IF(C204&amp;""="","",IFERROR(INDEX('الباقات'!$C$6:$C$205,MATCH(C204&amp;"",'الباقات'!$A$6:$A$205,0)),""))</f>
        <v/>
      </c>
      <c r="I204" s="19">
        <f>IF(AND(ISNUMBER(A204),ISNUMBER(H204)),EDATE(A204,H204)-1,"")</f>
        <v/>
      </c>
      <c r="J204" s="21">
        <f>IF(ISNUMBER(I204),IF(COUNTIFS($B$6:$B$1005,B204&amp;"",$A$6:$A$1005,"&gt;"&amp;A204)=0,1,0),"")</f>
        <v/>
      </c>
    </row>
    <row r="205">
      <c r="A205" s="13" t="n"/>
      <c r="B205" s="5" t="n"/>
      <c r="C205" s="5" t="n"/>
      <c r="D205" s="16" t="n"/>
      <c r="E205" s="6">
        <f>IF(B205&amp;""="","",IFERROR(INDEX('الأعضاء'!$B$6:$B$505,MATCH(B205&amp;"",'الأعضاء'!$A$6:$A$505,0))&amp;"","كود غير موجود"))</f>
        <v/>
      </c>
      <c r="F205" s="20">
        <f>IF(C205&amp;""="","",IFERROR(INDEX('الباقات'!$B$6:$B$205,MATCH(C205&amp;"",'الباقات'!$A$6:$A$205,0)),"باقة غير موجودة"))</f>
        <v/>
      </c>
      <c r="G205" s="20">
        <f>IF(ISNUMBER(F205),ROUND(F205-N(D205),2),"")</f>
        <v/>
      </c>
      <c r="H205" s="21">
        <f>IF(C205&amp;""="","",IFERROR(INDEX('الباقات'!$C$6:$C$205,MATCH(C205&amp;"",'الباقات'!$A$6:$A$205,0)),""))</f>
        <v/>
      </c>
      <c r="I205" s="19">
        <f>IF(AND(ISNUMBER(A205),ISNUMBER(H205)),EDATE(A205,H205)-1,"")</f>
        <v/>
      </c>
      <c r="J205" s="21">
        <f>IF(ISNUMBER(I205),IF(COUNTIFS($B$6:$B$1005,B205&amp;"",$A$6:$A$1005,"&gt;"&amp;A205)=0,1,0),"")</f>
        <v/>
      </c>
    </row>
    <row r="206">
      <c r="A206" s="13" t="n"/>
      <c r="B206" s="5" t="n"/>
      <c r="C206" s="5" t="n"/>
      <c r="D206" s="16" t="n"/>
      <c r="E206" s="6">
        <f>IF(B206&amp;""="","",IFERROR(INDEX('الأعضاء'!$B$6:$B$505,MATCH(B206&amp;"",'الأعضاء'!$A$6:$A$505,0))&amp;"","كود غير موجود"))</f>
        <v/>
      </c>
      <c r="F206" s="20">
        <f>IF(C206&amp;""="","",IFERROR(INDEX('الباقات'!$B$6:$B$205,MATCH(C206&amp;"",'الباقات'!$A$6:$A$205,0)),"باقة غير موجودة"))</f>
        <v/>
      </c>
      <c r="G206" s="20">
        <f>IF(ISNUMBER(F206),ROUND(F206-N(D206),2),"")</f>
        <v/>
      </c>
      <c r="H206" s="21">
        <f>IF(C206&amp;""="","",IFERROR(INDEX('الباقات'!$C$6:$C$205,MATCH(C206&amp;"",'الباقات'!$A$6:$A$205,0)),""))</f>
        <v/>
      </c>
      <c r="I206" s="19">
        <f>IF(AND(ISNUMBER(A206),ISNUMBER(H206)),EDATE(A206,H206)-1,"")</f>
        <v/>
      </c>
      <c r="J206" s="21">
        <f>IF(ISNUMBER(I206),IF(COUNTIFS($B$6:$B$1005,B206&amp;"",$A$6:$A$1005,"&gt;"&amp;A206)=0,1,0),"")</f>
        <v/>
      </c>
    </row>
    <row r="207">
      <c r="A207" s="13" t="n"/>
      <c r="B207" s="5" t="n"/>
      <c r="C207" s="5" t="n"/>
      <c r="D207" s="16" t="n"/>
      <c r="E207" s="6">
        <f>IF(B207&amp;""="","",IFERROR(INDEX('الأعضاء'!$B$6:$B$505,MATCH(B207&amp;"",'الأعضاء'!$A$6:$A$505,0))&amp;"","كود غير موجود"))</f>
        <v/>
      </c>
      <c r="F207" s="20">
        <f>IF(C207&amp;""="","",IFERROR(INDEX('الباقات'!$B$6:$B$205,MATCH(C207&amp;"",'الباقات'!$A$6:$A$205,0)),"باقة غير موجودة"))</f>
        <v/>
      </c>
      <c r="G207" s="20">
        <f>IF(ISNUMBER(F207),ROUND(F207-N(D207),2),"")</f>
        <v/>
      </c>
      <c r="H207" s="21">
        <f>IF(C207&amp;""="","",IFERROR(INDEX('الباقات'!$C$6:$C$205,MATCH(C207&amp;"",'الباقات'!$A$6:$A$205,0)),""))</f>
        <v/>
      </c>
      <c r="I207" s="19">
        <f>IF(AND(ISNUMBER(A207),ISNUMBER(H207)),EDATE(A207,H207)-1,"")</f>
        <v/>
      </c>
      <c r="J207" s="21">
        <f>IF(ISNUMBER(I207),IF(COUNTIFS($B$6:$B$1005,B207&amp;"",$A$6:$A$1005,"&gt;"&amp;A207)=0,1,0),"")</f>
        <v/>
      </c>
    </row>
    <row r="208">
      <c r="A208" s="13" t="n"/>
      <c r="B208" s="5" t="n"/>
      <c r="C208" s="5" t="n"/>
      <c r="D208" s="16" t="n"/>
      <c r="E208" s="6">
        <f>IF(B208&amp;""="","",IFERROR(INDEX('الأعضاء'!$B$6:$B$505,MATCH(B208&amp;"",'الأعضاء'!$A$6:$A$505,0))&amp;"","كود غير موجود"))</f>
        <v/>
      </c>
      <c r="F208" s="20">
        <f>IF(C208&amp;""="","",IFERROR(INDEX('الباقات'!$B$6:$B$205,MATCH(C208&amp;"",'الباقات'!$A$6:$A$205,0)),"باقة غير موجودة"))</f>
        <v/>
      </c>
      <c r="G208" s="20">
        <f>IF(ISNUMBER(F208),ROUND(F208-N(D208),2),"")</f>
        <v/>
      </c>
      <c r="H208" s="21">
        <f>IF(C208&amp;""="","",IFERROR(INDEX('الباقات'!$C$6:$C$205,MATCH(C208&amp;"",'الباقات'!$A$6:$A$205,0)),""))</f>
        <v/>
      </c>
      <c r="I208" s="19">
        <f>IF(AND(ISNUMBER(A208),ISNUMBER(H208)),EDATE(A208,H208)-1,"")</f>
        <v/>
      </c>
      <c r="J208" s="21">
        <f>IF(ISNUMBER(I208),IF(COUNTIFS($B$6:$B$1005,B208&amp;"",$A$6:$A$1005,"&gt;"&amp;A208)=0,1,0),"")</f>
        <v/>
      </c>
    </row>
    <row r="209">
      <c r="A209" s="13" t="n"/>
      <c r="B209" s="5" t="n"/>
      <c r="C209" s="5" t="n"/>
      <c r="D209" s="16" t="n"/>
      <c r="E209" s="6">
        <f>IF(B209&amp;""="","",IFERROR(INDEX('الأعضاء'!$B$6:$B$505,MATCH(B209&amp;"",'الأعضاء'!$A$6:$A$505,0))&amp;"","كود غير موجود"))</f>
        <v/>
      </c>
      <c r="F209" s="20">
        <f>IF(C209&amp;""="","",IFERROR(INDEX('الباقات'!$B$6:$B$205,MATCH(C209&amp;"",'الباقات'!$A$6:$A$205,0)),"باقة غير موجودة"))</f>
        <v/>
      </c>
      <c r="G209" s="20">
        <f>IF(ISNUMBER(F209),ROUND(F209-N(D209),2),"")</f>
        <v/>
      </c>
      <c r="H209" s="21">
        <f>IF(C209&amp;""="","",IFERROR(INDEX('الباقات'!$C$6:$C$205,MATCH(C209&amp;"",'الباقات'!$A$6:$A$205,0)),""))</f>
        <v/>
      </c>
      <c r="I209" s="19">
        <f>IF(AND(ISNUMBER(A209),ISNUMBER(H209)),EDATE(A209,H209)-1,"")</f>
        <v/>
      </c>
      <c r="J209" s="21">
        <f>IF(ISNUMBER(I209),IF(COUNTIFS($B$6:$B$1005,B209&amp;"",$A$6:$A$1005,"&gt;"&amp;A209)=0,1,0),"")</f>
        <v/>
      </c>
    </row>
    <row r="210">
      <c r="A210" s="13" t="n"/>
      <c r="B210" s="5" t="n"/>
      <c r="C210" s="5" t="n"/>
      <c r="D210" s="16" t="n"/>
      <c r="E210" s="6">
        <f>IF(B210&amp;""="","",IFERROR(INDEX('الأعضاء'!$B$6:$B$505,MATCH(B210&amp;"",'الأعضاء'!$A$6:$A$505,0))&amp;"","كود غير موجود"))</f>
        <v/>
      </c>
      <c r="F210" s="20">
        <f>IF(C210&amp;""="","",IFERROR(INDEX('الباقات'!$B$6:$B$205,MATCH(C210&amp;"",'الباقات'!$A$6:$A$205,0)),"باقة غير موجودة"))</f>
        <v/>
      </c>
      <c r="G210" s="20">
        <f>IF(ISNUMBER(F210),ROUND(F210-N(D210),2),"")</f>
        <v/>
      </c>
      <c r="H210" s="21">
        <f>IF(C210&amp;""="","",IFERROR(INDEX('الباقات'!$C$6:$C$205,MATCH(C210&amp;"",'الباقات'!$A$6:$A$205,0)),""))</f>
        <v/>
      </c>
      <c r="I210" s="19">
        <f>IF(AND(ISNUMBER(A210),ISNUMBER(H210)),EDATE(A210,H210)-1,"")</f>
        <v/>
      </c>
      <c r="J210" s="21">
        <f>IF(ISNUMBER(I210),IF(COUNTIFS($B$6:$B$1005,B210&amp;"",$A$6:$A$1005,"&gt;"&amp;A210)=0,1,0),"")</f>
        <v/>
      </c>
    </row>
    <row r="211">
      <c r="A211" s="13" t="n"/>
      <c r="B211" s="5" t="n"/>
      <c r="C211" s="5" t="n"/>
      <c r="D211" s="16" t="n"/>
      <c r="E211" s="6">
        <f>IF(B211&amp;""="","",IFERROR(INDEX('الأعضاء'!$B$6:$B$505,MATCH(B211&amp;"",'الأعضاء'!$A$6:$A$505,0))&amp;"","كود غير موجود"))</f>
        <v/>
      </c>
      <c r="F211" s="20">
        <f>IF(C211&amp;""="","",IFERROR(INDEX('الباقات'!$B$6:$B$205,MATCH(C211&amp;"",'الباقات'!$A$6:$A$205,0)),"باقة غير موجودة"))</f>
        <v/>
      </c>
      <c r="G211" s="20">
        <f>IF(ISNUMBER(F211),ROUND(F211-N(D211),2),"")</f>
        <v/>
      </c>
      <c r="H211" s="21">
        <f>IF(C211&amp;""="","",IFERROR(INDEX('الباقات'!$C$6:$C$205,MATCH(C211&amp;"",'الباقات'!$A$6:$A$205,0)),""))</f>
        <v/>
      </c>
      <c r="I211" s="19">
        <f>IF(AND(ISNUMBER(A211),ISNUMBER(H211)),EDATE(A211,H211)-1,"")</f>
        <v/>
      </c>
      <c r="J211" s="21">
        <f>IF(ISNUMBER(I211),IF(COUNTIFS($B$6:$B$1005,B211&amp;"",$A$6:$A$1005,"&gt;"&amp;A211)=0,1,0),"")</f>
        <v/>
      </c>
    </row>
    <row r="212">
      <c r="A212" s="13" t="n"/>
      <c r="B212" s="5" t="n"/>
      <c r="C212" s="5" t="n"/>
      <c r="D212" s="16" t="n"/>
      <c r="E212" s="6">
        <f>IF(B212&amp;""="","",IFERROR(INDEX('الأعضاء'!$B$6:$B$505,MATCH(B212&amp;"",'الأعضاء'!$A$6:$A$505,0))&amp;"","كود غير موجود"))</f>
        <v/>
      </c>
      <c r="F212" s="20">
        <f>IF(C212&amp;""="","",IFERROR(INDEX('الباقات'!$B$6:$B$205,MATCH(C212&amp;"",'الباقات'!$A$6:$A$205,0)),"باقة غير موجودة"))</f>
        <v/>
      </c>
      <c r="G212" s="20">
        <f>IF(ISNUMBER(F212),ROUND(F212-N(D212),2),"")</f>
        <v/>
      </c>
      <c r="H212" s="21">
        <f>IF(C212&amp;""="","",IFERROR(INDEX('الباقات'!$C$6:$C$205,MATCH(C212&amp;"",'الباقات'!$A$6:$A$205,0)),""))</f>
        <v/>
      </c>
      <c r="I212" s="19">
        <f>IF(AND(ISNUMBER(A212),ISNUMBER(H212)),EDATE(A212,H212)-1,"")</f>
        <v/>
      </c>
      <c r="J212" s="21">
        <f>IF(ISNUMBER(I212),IF(COUNTIFS($B$6:$B$1005,B212&amp;"",$A$6:$A$1005,"&gt;"&amp;A212)=0,1,0),"")</f>
        <v/>
      </c>
    </row>
    <row r="213">
      <c r="A213" s="13" t="n"/>
      <c r="B213" s="5" t="n"/>
      <c r="C213" s="5" t="n"/>
      <c r="D213" s="16" t="n"/>
      <c r="E213" s="6">
        <f>IF(B213&amp;""="","",IFERROR(INDEX('الأعضاء'!$B$6:$B$505,MATCH(B213&amp;"",'الأعضاء'!$A$6:$A$505,0))&amp;"","كود غير موجود"))</f>
        <v/>
      </c>
      <c r="F213" s="20">
        <f>IF(C213&amp;""="","",IFERROR(INDEX('الباقات'!$B$6:$B$205,MATCH(C213&amp;"",'الباقات'!$A$6:$A$205,0)),"باقة غير موجودة"))</f>
        <v/>
      </c>
      <c r="G213" s="20">
        <f>IF(ISNUMBER(F213),ROUND(F213-N(D213),2),"")</f>
        <v/>
      </c>
      <c r="H213" s="21">
        <f>IF(C213&amp;""="","",IFERROR(INDEX('الباقات'!$C$6:$C$205,MATCH(C213&amp;"",'الباقات'!$A$6:$A$205,0)),""))</f>
        <v/>
      </c>
      <c r="I213" s="19">
        <f>IF(AND(ISNUMBER(A213),ISNUMBER(H213)),EDATE(A213,H213)-1,"")</f>
        <v/>
      </c>
      <c r="J213" s="21">
        <f>IF(ISNUMBER(I213),IF(COUNTIFS($B$6:$B$1005,B213&amp;"",$A$6:$A$1005,"&gt;"&amp;A213)=0,1,0),"")</f>
        <v/>
      </c>
    </row>
    <row r="214">
      <c r="A214" s="13" t="n"/>
      <c r="B214" s="5" t="n"/>
      <c r="C214" s="5" t="n"/>
      <c r="D214" s="16" t="n"/>
      <c r="E214" s="6">
        <f>IF(B214&amp;""="","",IFERROR(INDEX('الأعضاء'!$B$6:$B$505,MATCH(B214&amp;"",'الأعضاء'!$A$6:$A$505,0))&amp;"","كود غير موجود"))</f>
        <v/>
      </c>
      <c r="F214" s="20">
        <f>IF(C214&amp;""="","",IFERROR(INDEX('الباقات'!$B$6:$B$205,MATCH(C214&amp;"",'الباقات'!$A$6:$A$205,0)),"باقة غير موجودة"))</f>
        <v/>
      </c>
      <c r="G214" s="20">
        <f>IF(ISNUMBER(F214),ROUND(F214-N(D214),2),"")</f>
        <v/>
      </c>
      <c r="H214" s="21">
        <f>IF(C214&amp;""="","",IFERROR(INDEX('الباقات'!$C$6:$C$205,MATCH(C214&amp;"",'الباقات'!$A$6:$A$205,0)),""))</f>
        <v/>
      </c>
      <c r="I214" s="19">
        <f>IF(AND(ISNUMBER(A214),ISNUMBER(H214)),EDATE(A214,H214)-1,"")</f>
        <v/>
      </c>
      <c r="J214" s="21">
        <f>IF(ISNUMBER(I214),IF(COUNTIFS($B$6:$B$1005,B214&amp;"",$A$6:$A$1005,"&gt;"&amp;A214)=0,1,0),"")</f>
        <v/>
      </c>
    </row>
    <row r="215">
      <c r="A215" s="13" t="n"/>
      <c r="B215" s="5" t="n"/>
      <c r="C215" s="5" t="n"/>
      <c r="D215" s="16" t="n"/>
      <c r="E215" s="6">
        <f>IF(B215&amp;""="","",IFERROR(INDEX('الأعضاء'!$B$6:$B$505,MATCH(B215&amp;"",'الأعضاء'!$A$6:$A$505,0))&amp;"","كود غير موجود"))</f>
        <v/>
      </c>
      <c r="F215" s="20">
        <f>IF(C215&amp;""="","",IFERROR(INDEX('الباقات'!$B$6:$B$205,MATCH(C215&amp;"",'الباقات'!$A$6:$A$205,0)),"باقة غير موجودة"))</f>
        <v/>
      </c>
      <c r="G215" s="20">
        <f>IF(ISNUMBER(F215),ROUND(F215-N(D215),2),"")</f>
        <v/>
      </c>
      <c r="H215" s="21">
        <f>IF(C215&amp;""="","",IFERROR(INDEX('الباقات'!$C$6:$C$205,MATCH(C215&amp;"",'الباقات'!$A$6:$A$205,0)),""))</f>
        <v/>
      </c>
      <c r="I215" s="19">
        <f>IF(AND(ISNUMBER(A215),ISNUMBER(H215)),EDATE(A215,H215)-1,"")</f>
        <v/>
      </c>
      <c r="J215" s="21">
        <f>IF(ISNUMBER(I215),IF(COUNTIFS($B$6:$B$1005,B215&amp;"",$A$6:$A$1005,"&gt;"&amp;A215)=0,1,0),"")</f>
        <v/>
      </c>
    </row>
    <row r="216">
      <c r="A216" s="13" t="n"/>
      <c r="B216" s="5" t="n"/>
      <c r="C216" s="5" t="n"/>
      <c r="D216" s="16" t="n"/>
      <c r="E216" s="6">
        <f>IF(B216&amp;""="","",IFERROR(INDEX('الأعضاء'!$B$6:$B$505,MATCH(B216&amp;"",'الأعضاء'!$A$6:$A$505,0))&amp;"","كود غير موجود"))</f>
        <v/>
      </c>
      <c r="F216" s="20">
        <f>IF(C216&amp;""="","",IFERROR(INDEX('الباقات'!$B$6:$B$205,MATCH(C216&amp;"",'الباقات'!$A$6:$A$205,0)),"باقة غير موجودة"))</f>
        <v/>
      </c>
      <c r="G216" s="20">
        <f>IF(ISNUMBER(F216),ROUND(F216-N(D216),2),"")</f>
        <v/>
      </c>
      <c r="H216" s="21">
        <f>IF(C216&amp;""="","",IFERROR(INDEX('الباقات'!$C$6:$C$205,MATCH(C216&amp;"",'الباقات'!$A$6:$A$205,0)),""))</f>
        <v/>
      </c>
      <c r="I216" s="19">
        <f>IF(AND(ISNUMBER(A216),ISNUMBER(H216)),EDATE(A216,H216)-1,"")</f>
        <v/>
      </c>
      <c r="J216" s="21">
        <f>IF(ISNUMBER(I216),IF(COUNTIFS($B$6:$B$1005,B216&amp;"",$A$6:$A$1005,"&gt;"&amp;A216)=0,1,0),"")</f>
        <v/>
      </c>
    </row>
    <row r="217">
      <c r="A217" s="13" t="n"/>
      <c r="B217" s="5" t="n"/>
      <c r="C217" s="5" t="n"/>
      <c r="D217" s="16" t="n"/>
      <c r="E217" s="6">
        <f>IF(B217&amp;""="","",IFERROR(INDEX('الأعضاء'!$B$6:$B$505,MATCH(B217&amp;"",'الأعضاء'!$A$6:$A$505,0))&amp;"","كود غير موجود"))</f>
        <v/>
      </c>
      <c r="F217" s="20">
        <f>IF(C217&amp;""="","",IFERROR(INDEX('الباقات'!$B$6:$B$205,MATCH(C217&amp;"",'الباقات'!$A$6:$A$205,0)),"باقة غير موجودة"))</f>
        <v/>
      </c>
      <c r="G217" s="20">
        <f>IF(ISNUMBER(F217),ROUND(F217-N(D217),2),"")</f>
        <v/>
      </c>
      <c r="H217" s="21">
        <f>IF(C217&amp;""="","",IFERROR(INDEX('الباقات'!$C$6:$C$205,MATCH(C217&amp;"",'الباقات'!$A$6:$A$205,0)),""))</f>
        <v/>
      </c>
      <c r="I217" s="19">
        <f>IF(AND(ISNUMBER(A217),ISNUMBER(H217)),EDATE(A217,H217)-1,"")</f>
        <v/>
      </c>
      <c r="J217" s="21">
        <f>IF(ISNUMBER(I217),IF(COUNTIFS($B$6:$B$1005,B217&amp;"",$A$6:$A$1005,"&gt;"&amp;A217)=0,1,0),"")</f>
        <v/>
      </c>
    </row>
    <row r="218">
      <c r="A218" s="13" t="n"/>
      <c r="B218" s="5" t="n"/>
      <c r="C218" s="5" t="n"/>
      <c r="D218" s="16" t="n"/>
      <c r="E218" s="6">
        <f>IF(B218&amp;""="","",IFERROR(INDEX('الأعضاء'!$B$6:$B$505,MATCH(B218&amp;"",'الأعضاء'!$A$6:$A$505,0))&amp;"","كود غير موجود"))</f>
        <v/>
      </c>
      <c r="F218" s="20">
        <f>IF(C218&amp;""="","",IFERROR(INDEX('الباقات'!$B$6:$B$205,MATCH(C218&amp;"",'الباقات'!$A$6:$A$205,0)),"باقة غير موجودة"))</f>
        <v/>
      </c>
      <c r="G218" s="20">
        <f>IF(ISNUMBER(F218),ROUND(F218-N(D218),2),"")</f>
        <v/>
      </c>
      <c r="H218" s="21">
        <f>IF(C218&amp;""="","",IFERROR(INDEX('الباقات'!$C$6:$C$205,MATCH(C218&amp;"",'الباقات'!$A$6:$A$205,0)),""))</f>
        <v/>
      </c>
      <c r="I218" s="19">
        <f>IF(AND(ISNUMBER(A218),ISNUMBER(H218)),EDATE(A218,H218)-1,"")</f>
        <v/>
      </c>
      <c r="J218" s="21">
        <f>IF(ISNUMBER(I218),IF(COUNTIFS($B$6:$B$1005,B218&amp;"",$A$6:$A$1005,"&gt;"&amp;A218)=0,1,0),"")</f>
        <v/>
      </c>
    </row>
    <row r="219">
      <c r="A219" s="13" t="n"/>
      <c r="B219" s="5" t="n"/>
      <c r="C219" s="5" t="n"/>
      <c r="D219" s="16" t="n"/>
      <c r="E219" s="6">
        <f>IF(B219&amp;""="","",IFERROR(INDEX('الأعضاء'!$B$6:$B$505,MATCH(B219&amp;"",'الأعضاء'!$A$6:$A$505,0))&amp;"","كود غير موجود"))</f>
        <v/>
      </c>
      <c r="F219" s="20">
        <f>IF(C219&amp;""="","",IFERROR(INDEX('الباقات'!$B$6:$B$205,MATCH(C219&amp;"",'الباقات'!$A$6:$A$205,0)),"باقة غير موجودة"))</f>
        <v/>
      </c>
      <c r="G219" s="20">
        <f>IF(ISNUMBER(F219),ROUND(F219-N(D219),2),"")</f>
        <v/>
      </c>
      <c r="H219" s="21">
        <f>IF(C219&amp;""="","",IFERROR(INDEX('الباقات'!$C$6:$C$205,MATCH(C219&amp;"",'الباقات'!$A$6:$A$205,0)),""))</f>
        <v/>
      </c>
      <c r="I219" s="19">
        <f>IF(AND(ISNUMBER(A219),ISNUMBER(H219)),EDATE(A219,H219)-1,"")</f>
        <v/>
      </c>
      <c r="J219" s="21">
        <f>IF(ISNUMBER(I219),IF(COUNTIFS($B$6:$B$1005,B219&amp;"",$A$6:$A$1005,"&gt;"&amp;A219)=0,1,0),"")</f>
        <v/>
      </c>
    </row>
    <row r="220">
      <c r="A220" s="13" t="n"/>
      <c r="B220" s="5" t="n"/>
      <c r="C220" s="5" t="n"/>
      <c r="D220" s="16" t="n"/>
      <c r="E220" s="6">
        <f>IF(B220&amp;""="","",IFERROR(INDEX('الأعضاء'!$B$6:$B$505,MATCH(B220&amp;"",'الأعضاء'!$A$6:$A$505,0))&amp;"","كود غير موجود"))</f>
        <v/>
      </c>
      <c r="F220" s="20">
        <f>IF(C220&amp;""="","",IFERROR(INDEX('الباقات'!$B$6:$B$205,MATCH(C220&amp;"",'الباقات'!$A$6:$A$205,0)),"باقة غير موجودة"))</f>
        <v/>
      </c>
      <c r="G220" s="20">
        <f>IF(ISNUMBER(F220),ROUND(F220-N(D220),2),"")</f>
        <v/>
      </c>
      <c r="H220" s="21">
        <f>IF(C220&amp;""="","",IFERROR(INDEX('الباقات'!$C$6:$C$205,MATCH(C220&amp;"",'الباقات'!$A$6:$A$205,0)),""))</f>
        <v/>
      </c>
      <c r="I220" s="19">
        <f>IF(AND(ISNUMBER(A220),ISNUMBER(H220)),EDATE(A220,H220)-1,"")</f>
        <v/>
      </c>
      <c r="J220" s="21">
        <f>IF(ISNUMBER(I220),IF(COUNTIFS($B$6:$B$1005,B220&amp;"",$A$6:$A$1005,"&gt;"&amp;A220)=0,1,0),"")</f>
        <v/>
      </c>
    </row>
    <row r="221">
      <c r="A221" s="13" t="n"/>
      <c r="B221" s="5" t="n"/>
      <c r="C221" s="5" t="n"/>
      <c r="D221" s="16" t="n"/>
      <c r="E221" s="6">
        <f>IF(B221&amp;""="","",IFERROR(INDEX('الأعضاء'!$B$6:$B$505,MATCH(B221&amp;"",'الأعضاء'!$A$6:$A$505,0))&amp;"","كود غير موجود"))</f>
        <v/>
      </c>
      <c r="F221" s="20">
        <f>IF(C221&amp;""="","",IFERROR(INDEX('الباقات'!$B$6:$B$205,MATCH(C221&amp;"",'الباقات'!$A$6:$A$205,0)),"باقة غير موجودة"))</f>
        <v/>
      </c>
      <c r="G221" s="20">
        <f>IF(ISNUMBER(F221),ROUND(F221-N(D221),2),"")</f>
        <v/>
      </c>
      <c r="H221" s="21">
        <f>IF(C221&amp;""="","",IFERROR(INDEX('الباقات'!$C$6:$C$205,MATCH(C221&amp;"",'الباقات'!$A$6:$A$205,0)),""))</f>
        <v/>
      </c>
      <c r="I221" s="19">
        <f>IF(AND(ISNUMBER(A221),ISNUMBER(H221)),EDATE(A221,H221)-1,"")</f>
        <v/>
      </c>
      <c r="J221" s="21">
        <f>IF(ISNUMBER(I221),IF(COUNTIFS($B$6:$B$1005,B221&amp;"",$A$6:$A$1005,"&gt;"&amp;A221)=0,1,0),"")</f>
        <v/>
      </c>
    </row>
    <row r="222">
      <c r="A222" s="13" t="n"/>
      <c r="B222" s="5" t="n"/>
      <c r="C222" s="5" t="n"/>
      <c r="D222" s="16" t="n"/>
      <c r="E222" s="6">
        <f>IF(B222&amp;""="","",IFERROR(INDEX('الأعضاء'!$B$6:$B$505,MATCH(B222&amp;"",'الأعضاء'!$A$6:$A$505,0))&amp;"","كود غير موجود"))</f>
        <v/>
      </c>
      <c r="F222" s="20">
        <f>IF(C222&amp;""="","",IFERROR(INDEX('الباقات'!$B$6:$B$205,MATCH(C222&amp;"",'الباقات'!$A$6:$A$205,0)),"باقة غير موجودة"))</f>
        <v/>
      </c>
      <c r="G222" s="20">
        <f>IF(ISNUMBER(F222),ROUND(F222-N(D222),2),"")</f>
        <v/>
      </c>
      <c r="H222" s="21">
        <f>IF(C222&amp;""="","",IFERROR(INDEX('الباقات'!$C$6:$C$205,MATCH(C222&amp;"",'الباقات'!$A$6:$A$205,0)),""))</f>
        <v/>
      </c>
      <c r="I222" s="19">
        <f>IF(AND(ISNUMBER(A222),ISNUMBER(H222)),EDATE(A222,H222)-1,"")</f>
        <v/>
      </c>
      <c r="J222" s="21">
        <f>IF(ISNUMBER(I222),IF(COUNTIFS($B$6:$B$1005,B222&amp;"",$A$6:$A$1005,"&gt;"&amp;A222)=0,1,0),"")</f>
        <v/>
      </c>
    </row>
    <row r="223">
      <c r="A223" s="13" t="n"/>
      <c r="B223" s="5" t="n"/>
      <c r="C223" s="5" t="n"/>
      <c r="D223" s="16" t="n"/>
      <c r="E223" s="6">
        <f>IF(B223&amp;""="","",IFERROR(INDEX('الأعضاء'!$B$6:$B$505,MATCH(B223&amp;"",'الأعضاء'!$A$6:$A$505,0))&amp;"","كود غير موجود"))</f>
        <v/>
      </c>
      <c r="F223" s="20">
        <f>IF(C223&amp;""="","",IFERROR(INDEX('الباقات'!$B$6:$B$205,MATCH(C223&amp;"",'الباقات'!$A$6:$A$205,0)),"باقة غير موجودة"))</f>
        <v/>
      </c>
      <c r="G223" s="20">
        <f>IF(ISNUMBER(F223),ROUND(F223-N(D223),2),"")</f>
        <v/>
      </c>
      <c r="H223" s="21">
        <f>IF(C223&amp;""="","",IFERROR(INDEX('الباقات'!$C$6:$C$205,MATCH(C223&amp;"",'الباقات'!$A$6:$A$205,0)),""))</f>
        <v/>
      </c>
      <c r="I223" s="19">
        <f>IF(AND(ISNUMBER(A223),ISNUMBER(H223)),EDATE(A223,H223)-1,"")</f>
        <v/>
      </c>
      <c r="J223" s="21">
        <f>IF(ISNUMBER(I223),IF(COUNTIFS($B$6:$B$1005,B223&amp;"",$A$6:$A$1005,"&gt;"&amp;A223)=0,1,0),"")</f>
        <v/>
      </c>
    </row>
    <row r="224">
      <c r="A224" s="13" t="n"/>
      <c r="B224" s="5" t="n"/>
      <c r="C224" s="5" t="n"/>
      <c r="D224" s="16" t="n"/>
      <c r="E224" s="6">
        <f>IF(B224&amp;""="","",IFERROR(INDEX('الأعضاء'!$B$6:$B$505,MATCH(B224&amp;"",'الأعضاء'!$A$6:$A$505,0))&amp;"","كود غير موجود"))</f>
        <v/>
      </c>
      <c r="F224" s="20">
        <f>IF(C224&amp;""="","",IFERROR(INDEX('الباقات'!$B$6:$B$205,MATCH(C224&amp;"",'الباقات'!$A$6:$A$205,0)),"باقة غير موجودة"))</f>
        <v/>
      </c>
      <c r="G224" s="20">
        <f>IF(ISNUMBER(F224),ROUND(F224-N(D224),2),"")</f>
        <v/>
      </c>
      <c r="H224" s="21">
        <f>IF(C224&amp;""="","",IFERROR(INDEX('الباقات'!$C$6:$C$205,MATCH(C224&amp;"",'الباقات'!$A$6:$A$205,0)),""))</f>
        <v/>
      </c>
      <c r="I224" s="19">
        <f>IF(AND(ISNUMBER(A224),ISNUMBER(H224)),EDATE(A224,H224)-1,"")</f>
        <v/>
      </c>
      <c r="J224" s="21">
        <f>IF(ISNUMBER(I224),IF(COUNTIFS($B$6:$B$1005,B224&amp;"",$A$6:$A$1005,"&gt;"&amp;A224)=0,1,0),"")</f>
        <v/>
      </c>
    </row>
    <row r="225">
      <c r="A225" s="13" t="n"/>
      <c r="B225" s="5" t="n"/>
      <c r="C225" s="5" t="n"/>
      <c r="D225" s="16" t="n"/>
      <c r="E225" s="6">
        <f>IF(B225&amp;""="","",IFERROR(INDEX('الأعضاء'!$B$6:$B$505,MATCH(B225&amp;"",'الأعضاء'!$A$6:$A$505,0))&amp;"","كود غير موجود"))</f>
        <v/>
      </c>
      <c r="F225" s="20">
        <f>IF(C225&amp;""="","",IFERROR(INDEX('الباقات'!$B$6:$B$205,MATCH(C225&amp;"",'الباقات'!$A$6:$A$205,0)),"باقة غير موجودة"))</f>
        <v/>
      </c>
      <c r="G225" s="20">
        <f>IF(ISNUMBER(F225),ROUND(F225-N(D225),2),"")</f>
        <v/>
      </c>
      <c r="H225" s="21">
        <f>IF(C225&amp;""="","",IFERROR(INDEX('الباقات'!$C$6:$C$205,MATCH(C225&amp;"",'الباقات'!$A$6:$A$205,0)),""))</f>
        <v/>
      </c>
      <c r="I225" s="19">
        <f>IF(AND(ISNUMBER(A225),ISNUMBER(H225)),EDATE(A225,H225)-1,"")</f>
        <v/>
      </c>
      <c r="J225" s="21">
        <f>IF(ISNUMBER(I225),IF(COUNTIFS($B$6:$B$1005,B225&amp;"",$A$6:$A$1005,"&gt;"&amp;A225)=0,1,0),"")</f>
        <v/>
      </c>
    </row>
    <row r="226">
      <c r="A226" s="13" t="n"/>
      <c r="B226" s="5" t="n"/>
      <c r="C226" s="5" t="n"/>
      <c r="D226" s="16" t="n"/>
      <c r="E226" s="6">
        <f>IF(B226&amp;""="","",IFERROR(INDEX('الأعضاء'!$B$6:$B$505,MATCH(B226&amp;"",'الأعضاء'!$A$6:$A$505,0))&amp;"","كود غير موجود"))</f>
        <v/>
      </c>
      <c r="F226" s="20">
        <f>IF(C226&amp;""="","",IFERROR(INDEX('الباقات'!$B$6:$B$205,MATCH(C226&amp;"",'الباقات'!$A$6:$A$205,0)),"باقة غير موجودة"))</f>
        <v/>
      </c>
      <c r="G226" s="20">
        <f>IF(ISNUMBER(F226),ROUND(F226-N(D226),2),"")</f>
        <v/>
      </c>
      <c r="H226" s="21">
        <f>IF(C226&amp;""="","",IFERROR(INDEX('الباقات'!$C$6:$C$205,MATCH(C226&amp;"",'الباقات'!$A$6:$A$205,0)),""))</f>
        <v/>
      </c>
      <c r="I226" s="19">
        <f>IF(AND(ISNUMBER(A226),ISNUMBER(H226)),EDATE(A226,H226)-1,"")</f>
        <v/>
      </c>
      <c r="J226" s="21">
        <f>IF(ISNUMBER(I226),IF(COUNTIFS($B$6:$B$1005,B226&amp;"",$A$6:$A$1005,"&gt;"&amp;A226)=0,1,0),"")</f>
        <v/>
      </c>
    </row>
    <row r="227">
      <c r="A227" s="13" t="n"/>
      <c r="B227" s="5" t="n"/>
      <c r="C227" s="5" t="n"/>
      <c r="D227" s="16" t="n"/>
      <c r="E227" s="6">
        <f>IF(B227&amp;""="","",IFERROR(INDEX('الأعضاء'!$B$6:$B$505,MATCH(B227&amp;"",'الأعضاء'!$A$6:$A$505,0))&amp;"","كود غير موجود"))</f>
        <v/>
      </c>
      <c r="F227" s="20">
        <f>IF(C227&amp;""="","",IFERROR(INDEX('الباقات'!$B$6:$B$205,MATCH(C227&amp;"",'الباقات'!$A$6:$A$205,0)),"باقة غير موجودة"))</f>
        <v/>
      </c>
      <c r="G227" s="20">
        <f>IF(ISNUMBER(F227),ROUND(F227-N(D227),2),"")</f>
        <v/>
      </c>
      <c r="H227" s="21">
        <f>IF(C227&amp;""="","",IFERROR(INDEX('الباقات'!$C$6:$C$205,MATCH(C227&amp;"",'الباقات'!$A$6:$A$205,0)),""))</f>
        <v/>
      </c>
      <c r="I227" s="19">
        <f>IF(AND(ISNUMBER(A227),ISNUMBER(H227)),EDATE(A227,H227)-1,"")</f>
        <v/>
      </c>
      <c r="J227" s="21">
        <f>IF(ISNUMBER(I227),IF(COUNTIFS($B$6:$B$1005,B227&amp;"",$A$6:$A$1005,"&gt;"&amp;A227)=0,1,0),"")</f>
        <v/>
      </c>
    </row>
    <row r="228">
      <c r="A228" s="13" t="n"/>
      <c r="B228" s="5" t="n"/>
      <c r="C228" s="5" t="n"/>
      <c r="D228" s="16" t="n"/>
      <c r="E228" s="6">
        <f>IF(B228&amp;""="","",IFERROR(INDEX('الأعضاء'!$B$6:$B$505,MATCH(B228&amp;"",'الأعضاء'!$A$6:$A$505,0))&amp;"","كود غير موجود"))</f>
        <v/>
      </c>
      <c r="F228" s="20">
        <f>IF(C228&amp;""="","",IFERROR(INDEX('الباقات'!$B$6:$B$205,MATCH(C228&amp;"",'الباقات'!$A$6:$A$205,0)),"باقة غير موجودة"))</f>
        <v/>
      </c>
      <c r="G228" s="20">
        <f>IF(ISNUMBER(F228),ROUND(F228-N(D228),2),"")</f>
        <v/>
      </c>
      <c r="H228" s="21">
        <f>IF(C228&amp;""="","",IFERROR(INDEX('الباقات'!$C$6:$C$205,MATCH(C228&amp;"",'الباقات'!$A$6:$A$205,0)),""))</f>
        <v/>
      </c>
      <c r="I228" s="19">
        <f>IF(AND(ISNUMBER(A228),ISNUMBER(H228)),EDATE(A228,H228)-1,"")</f>
        <v/>
      </c>
      <c r="J228" s="21">
        <f>IF(ISNUMBER(I228),IF(COUNTIFS($B$6:$B$1005,B228&amp;"",$A$6:$A$1005,"&gt;"&amp;A228)=0,1,0),"")</f>
        <v/>
      </c>
    </row>
    <row r="229">
      <c r="A229" s="13" t="n"/>
      <c r="B229" s="5" t="n"/>
      <c r="C229" s="5" t="n"/>
      <c r="D229" s="16" t="n"/>
      <c r="E229" s="6">
        <f>IF(B229&amp;""="","",IFERROR(INDEX('الأعضاء'!$B$6:$B$505,MATCH(B229&amp;"",'الأعضاء'!$A$6:$A$505,0))&amp;"","كود غير موجود"))</f>
        <v/>
      </c>
      <c r="F229" s="20">
        <f>IF(C229&amp;""="","",IFERROR(INDEX('الباقات'!$B$6:$B$205,MATCH(C229&amp;"",'الباقات'!$A$6:$A$205,0)),"باقة غير موجودة"))</f>
        <v/>
      </c>
      <c r="G229" s="20">
        <f>IF(ISNUMBER(F229),ROUND(F229-N(D229),2),"")</f>
        <v/>
      </c>
      <c r="H229" s="21">
        <f>IF(C229&amp;""="","",IFERROR(INDEX('الباقات'!$C$6:$C$205,MATCH(C229&amp;"",'الباقات'!$A$6:$A$205,0)),""))</f>
        <v/>
      </c>
      <c r="I229" s="19">
        <f>IF(AND(ISNUMBER(A229),ISNUMBER(H229)),EDATE(A229,H229)-1,"")</f>
        <v/>
      </c>
      <c r="J229" s="21">
        <f>IF(ISNUMBER(I229),IF(COUNTIFS($B$6:$B$1005,B229&amp;"",$A$6:$A$1005,"&gt;"&amp;A229)=0,1,0),"")</f>
        <v/>
      </c>
    </row>
    <row r="230">
      <c r="A230" s="13" t="n"/>
      <c r="B230" s="5" t="n"/>
      <c r="C230" s="5" t="n"/>
      <c r="D230" s="16" t="n"/>
      <c r="E230" s="6">
        <f>IF(B230&amp;""="","",IFERROR(INDEX('الأعضاء'!$B$6:$B$505,MATCH(B230&amp;"",'الأعضاء'!$A$6:$A$505,0))&amp;"","كود غير موجود"))</f>
        <v/>
      </c>
      <c r="F230" s="20">
        <f>IF(C230&amp;""="","",IFERROR(INDEX('الباقات'!$B$6:$B$205,MATCH(C230&amp;"",'الباقات'!$A$6:$A$205,0)),"باقة غير موجودة"))</f>
        <v/>
      </c>
      <c r="G230" s="20">
        <f>IF(ISNUMBER(F230),ROUND(F230-N(D230),2),"")</f>
        <v/>
      </c>
      <c r="H230" s="21">
        <f>IF(C230&amp;""="","",IFERROR(INDEX('الباقات'!$C$6:$C$205,MATCH(C230&amp;"",'الباقات'!$A$6:$A$205,0)),""))</f>
        <v/>
      </c>
      <c r="I230" s="19">
        <f>IF(AND(ISNUMBER(A230),ISNUMBER(H230)),EDATE(A230,H230)-1,"")</f>
        <v/>
      </c>
      <c r="J230" s="21">
        <f>IF(ISNUMBER(I230),IF(COUNTIFS($B$6:$B$1005,B230&amp;"",$A$6:$A$1005,"&gt;"&amp;A230)=0,1,0),"")</f>
        <v/>
      </c>
    </row>
    <row r="231">
      <c r="A231" s="13" t="n"/>
      <c r="B231" s="5" t="n"/>
      <c r="C231" s="5" t="n"/>
      <c r="D231" s="16" t="n"/>
      <c r="E231" s="6">
        <f>IF(B231&amp;""="","",IFERROR(INDEX('الأعضاء'!$B$6:$B$505,MATCH(B231&amp;"",'الأعضاء'!$A$6:$A$505,0))&amp;"","كود غير موجود"))</f>
        <v/>
      </c>
      <c r="F231" s="20">
        <f>IF(C231&amp;""="","",IFERROR(INDEX('الباقات'!$B$6:$B$205,MATCH(C231&amp;"",'الباقات'!$A$6:$A$205,0)),"باقة غير موجودة"))</f>
        <v/>
      </c>
      <c r="G231" s="20">
        <f>IF(ISNUMBER(F231),ROUND(F231-N(D231),2),"")</f>
        <v/>
      </c>
      <c r="H231" s="21">
        <f>IF(C231&amp;""="","",IFERROR(INDEX('الباقات'!$C$6:$C$205,MATCH(C231&amp;"",'الباقات'!$A$6:$A$205,0)),""))</f>
        <v/>
      </c>
      <c r="I231" s="19">
        <f>IF(AND(ISNUMBER(A231),ISNUMBER(H231)),EDATE(A231,H231)-1,"")</f>
        <v/>
      </c>
      <c r="J231" s="21">
        <f>IF(ISNUMBER(I231),IF(COUNTIFS($B$6:$B$1005,B231&amp;"",$A$6:$A$1005,"&gt;"&amp;A231)=0,1,0),"")</f>
        <v/>
      </c>
    </row>
    <row r="232">
      <c r="A232" s="13" t="n"/>
      <c r="B232" s="5" t="n"/>
      <c r="C232" s="5" t="n"/>
      <c r="D232" s="16" t="n"/>
      <c r="E232" s="6">
        <f>IF(B232&amp;""="","",IFERROR(INDEX('الأعضاء'!$B$6:$B$505,MATCH(B232&amp;"",'الأعضاء'!$A$6:$A$505,0))&amp;"","كود غير موجود"))</f>
        <v/>
      </c>
      <c r="F232" s="20">
        <f>IF(C232&amp;""="","",IFERROR(INDEX('الباقات'!$B$6:$B$205,MATCH(C232&amp;"",'الباقات'!$A$6:$A$205,0)),"باقة غير موجودة"))</f>
        <v/>
      </c>
      <c r="G232" s="20">
        <f>IF(ISNUMBER(F232),ROUND(F232-N(D232),2),"")</f>
        <v/>
      </c>
      <c r="H232" s="21">
        <f>IF(C232&amp;""="","",IFERROR(INDEX('الباقات'!$C$6:$C$205,MATCH(C232&amp;"",'الباقات'!$A$6:$A$205,0)),""))</f>
        <v/>
      </c>
      <c r="I232" s="19">
        <f>IF(AND(ISNUMBER(A232),ISNUMBER(H232)),EDATE(A232,H232)-1,"")</f>
        <v/>
      </c>
      <c r="J232" s="21">
        <f>IF(ISNUMBER(I232),IF(COUNTIFS($B$6:$B$1005,B232&amp;"",$A$6:$A$1005,"&gt;"&amp;A232)=0,1,0),"")</f>
        <v/>
      </c>
    </row>
    <row r="233">
      <c r="A233" s="13" t="n"/>
      <c r="B233" s="5" t="n"/>
      <c r="C233" s="5" t="n"/>
      <c r="D233" s="16" t="n"/>
      <c r="E233" s="6">
        <f>IF(B233&amp;""="","",IFERROR(INDEX('الأعضاء'!$B$6:$B$505,MATCH(B233&amp;"",'الأعضاء'!$A$6:$A$505,0))&amp;"","كود غير موجود"))</f>
        <v/>
      </c>
      <c r="F233" s="20">
        <f>IF(C233&amp;""="","",IFERROR(INDEX('الباقات'!$B$6:$B$205,MATCH(C233&amp;"",'الباقات'!$A$6:$A$205,0)),"باقة غير موجودة"))</f>
        <v/>
      </c>
      <c r="G233" s="20">
        <f>IF(ISNUMBER(F233),ROUND(F233-N(D233),2),"")</f>
        <v/>
      </c>
      <c r="H233" s="21">
        <f>IF(C233&amp;""="","",IFERROR(INDEX('الباقات'!$C$6:$C$205,MATCH(C233&amp;"",'الباقات'!$A$6:$A$205,0)),""))</f>
        <v/>
      </c>
      <c r="I233" s="19">
        <f>IF(AND(ISNUMBER(A233),ISNUMBER(H233)),EDATE(A233,H233)-1,"")</f>
        <v/>
      </c>
      <c r="J233" s="21">
        <f>IF(ISNUMBER(I233),IF(COUNTIFS($B$6:$B$1005,B233&amp;"",$A$6:$A$1005,"&gt;"&amp;A233)=0,1,0),"")</f>
        <v/>
      </c>
    </row>
    <row r="234">
      <c r="A234" s="13" t="n"/>
      <c r="B234" s="5" t="n"/>
      <c r="C234" s="5" t="n"/>
      <c r="D234" s="16" t="n"/>
      <c r="E234" s="6">
        <f>IF(B234&amp;""="","",IFERROR(INDEX('الأعضاء'!$B$6:$B$505,MATCH(B234&amp;"",'الأعضاء'!$A$6:$A$505,0))&amp;"","كود غير موجود"))</f>
        <v/>
      </c>
      <c r="F234" s="20">
        <f>IF(C234&amp;""="","",IFERROR(INDEX('الباقات'!$B$6:$B$205,MATCH(C234&amp;"",'الباقات'!$A$6:$A$205,0)),"باقة غير موجودة"))</f>
        <v/>
      </c>
      <c r="G234" s="20">
        <f>IF(ISNUMBER(F234),ROUND(F234-N(D234),2),"")</f>
        <v/>
      </c>
      <c r="H234" s="21">
        <f>IF(C234&amp;""="","",IFERROR(INDEX('الباقات'!$C$6:$C$205,MATCH(C234&amp;"",'الباقات'!$A$6:$A$205,0)),""))</f>
        <v/>
      </c>
      <c r="I234" s="19">
        <f>IF(AND(ISNUMBER(A234),ISNUMBER(H234)),EDATE(A234,H234)-1,"")</f>
        <v/>
      </c>
      <c r="J234" s="21">
        <f>IF(ISNUMBER(I234),IF(COUNTIFS($B$6:$B$1005,B234&amp;"",$A$6:$A$1005,"&gt;"&amp;A234)=0,1,0),"")</f>
        <v/>
      </c>
    </row>
    <row r="235">
      <c r="A235" s="13" t="n"/>
      <c r="B235" s="5" t="n"/>
      <c r="C235" s="5" t="n"/>
      <c r="D235" s="16" t="n"/>
      <c r="E235" s="6">
        <f>IF(B235&amp;""="","",IFERROR(INDEX('الأعضاء'!$B$6:$B$505,MATCH(B235&amp;"",'الأعضاء'!$A$6:$A$505,0))&amp;"","كود غير موجود"))</f>
        <v/>
      </c>
      <c r="F235" s="20">
        <f>IF(C235&amp;""="","",IFERROR(INDEX('الباقات'!$B$6:$B$205,MATCH(C235&amp;"",'الباقات'!$A$6:$A$205,0)),"باقة غير موجودة"))</f>
        <v/>
      </c>
      <c r="G235" s="20">
        <f>IF(ISNUMBER(F235),ROUND(F235-N(D235),2),"")</f>
        <v/>
      </c>
      <c r="H235" s="21">
        <f>IF(C235&amp;""="","",IFERROR(INDEX('الباقات'!$C$6:$C$205,MATCH(C235&amp;"",'الباقات'!$A$6:$A$205,0)),""))</f>
        <v/>
      </c>
      <c r="I235" s="19">
        <f>IF(AND(ISNUMBER(A235),ISNUMBER(H235)),EDATE(A235,H235)-1,"")</f>
        <v/>
      </c>
      <c r="J235" s="21">
        <f>IF(ISNUMBER(I235),IF(COUNTIFS($B$6:$B$1005,B235&amp;"",$A$6:$A$1005,"&gt;"&amp;A235)=0,1,0),"")</f>
        <v/>
      </c>
    </row>
    <row r="236">
      <c r="A236" s="13" t="n"/>
      <c r="B236" s="5" t="n"/>
      <c r="C236" s="5" t="n"/>
      <c r="D236" s="16" t="n"/>
      <c r="E236" s="6">
        <f>IF(B236&amp;""="","",IFERROR(INDEX('الأعضاء'!$B$6:$B$505,MATCH(B236&amp;"",'الأعضاء'!$A$6:$A$505,0))&amp;"","كود غير موجود"))</f>
        <v/>
      </c>
      <c r="F236" s="20">
        <f>IF(C236&amp;""="","",IFERROR(INDEX('الباقات'!$B$6:$B$205,MATCH(C236&amp;"",'الباقات'!$A$6:$A$205,0)),"باقة غير موجودة"))</f>
        <v/>
      </c>
      <c r="G236" s="20">
        <f>IF(ISNUMBER(F236),ROUND(F236-N(D236),2),"")</f>
        <v/>
      </c>
      <c r="H236" s="21">
        <f>IF(C236&amp;""="","",IFERROR(INDEX('الباقات'!$C$6:$C$205,MATCH(C236&amp;"",'الباقات'!$A$6:$A$205,0)),""))</f>
        <v/>
      </c>
      <c r="I236" s="19">
        <f>IF(AND(ISNUMBER(A236),ISNUMBER(H236)),EDATE(A236,H236)-1,"")</f>
        <v/>
      </c>
      <c r="J236" s="21">
        <f>IF(ISNUMBER(I236),IF(COUNTIFS($B$6:$B$1005,B236&amp;"",$A$6:$A$1005,"&gt;"&amp;A236)=0,1,0),"")</f>
        <v/>
      </c>
    </row>
    <row r="237">
      <c r="A237" s="13" t="n"/>
      <c r="B237" s="5" t="n"/>
      <c r="C237" s="5" t="n"/>
      <c r="D237" s="16" t="n"/>
      <c r="E237" s="6">
        <f>IF(B237&amp;""="","",IFERROR(INDEX('الأعضاء'!$B$6:$B$505,MATCH(B237&amp;"",'الأعضاء'!$A$6:$A$505,0))&amp;"","كود غير موجود"))</f>
        <v/>
      </c>
      <c r="F237" s="20">
        <f>IF(C237&amp;""="","",IFERROR(INDEX('الباقات'!$B$6:$B$205,MATCH(C237&amp;"",'الباقات'!$A$6:$A$205,0)),"باقة غير موجودة"))</f>
        <v/>
      </c>
      <c r="G237" s="20">
        <f>IF(ISNUMBER(F237),ROUND(F237-N(D237),2),"")</f>
        <v/>
      </c>
      <c r="H237" s="21">
        <f>IF(C237&amp;""="","",IFERROR(INDEX('الباقات'!$C$6:$C$205,MATCH(C237&amp;"",'الباقات'!$A$6:$A$205,0)),""))</f>
        <v/>
      </c>
      <c r="I237" s="19">
        <f>IF(AND(ISNUMBER(A237),ISNUMBER(H237)),EDATE(A237,H237)-1,"")</f>
        <v/>
      </c>
      <c r="J237" s="21">
        <f>IF(ISNUMBER(I237),IF(COUNTIFS($B$6:$B$1005,B237&amp;"",$A$6:$A$1005,"&gt;"&amp;A237)=0,1,0),"")</f>
        <v/>
      </c>
    </row>
    <row r="238">
      <c r="A238" s="13" t="n"/>
      <c r="B238" s="5" t="n"/>
      <c r="C238" s="5" t="n"/>
      <c r="D238" s="16" t="n"/>
      <c r="E238" s="6">
        <f>IF(B238&amp;""="","",IFERROR(INDEX('الأعضاء'!$B$6:$B$505,MATCH(B238&amp;"",'الأعضاء'!$A$6:$A$505,0))&amp;"","كود غير موجود"))</f>
        <v/>
      </c>
      <c r="F238" s="20">
        <f>IF(C238&amp;""="","",IFERROR(INDEX('الباقات'!$B$6:$B$205,MATCH(C238&amp;"",'الباقات'!$A$6:$A$205,0)),"باقة غير موجودة"))</f>
        <v/>
      </c>
      <c r="G238" s="20">
        <f>IF(ISNUMBER(F238),ROUND(F238-N(D238),2),"")</f>
        <v/>
      </c>
      <c r="H238" s="21">
        <f>IF(C238&amp;""="","",IFERROR(INDEX('الباقات'!$C$6:$C$205,MATCH(C238&amp;"",'الباقات'!$A$6:$A$205,0)),""))</f>
        <v/>
      </c>
      <c r="I238" s="19">
        <f>IF(AND(ISNUMBER(A238),ISNUMBER(H238)),EDATE(A238,H238)-1,"")</f>
        <v/>
      </c>
      <c r="J238" s="21">
        <f>IF(ISNUMBER(I238),IF(COUNTIFS($B$6:$B$1005,B238&amp;"",$A$6:$A$1005,"&gt;"&amp;A238)=0,1,0),"")</f>
        <v/>
      </c>
    </row>
    <row r="239">
      <c r="A239" s="13" t="n"/>
      <c r="B239" s="5" t="n"/>
      <c r="C239" s="5" t="n"/>
      <c r="D239" s="16" t="n"/>
      <c r="E239" s="6">
        <f>IF(B239&amp;""="","",IFERROR(INDEX('الأعضاء'!$B$6:$B$505,MATCH(B239&amp;"",'الأعضاء'!$A$6:$A$505,0))&amp;"","كود غير موجود"))</f>
        <v/>
      </c>
      <c r="F239" s="20">
        <f>IF(C239&amp;""="","",IFERROR(INDEX('الباقات'!$B$6:$B$205,MATCH(C239&amp;"",'الباقات'!$A$6:$A$205,0)),"باقة غير موجودة"))</f>
        <v/>
      </c>
      <c r="G239" s="20">
        <f>IF(ISNUMBER(F239),ROUND(F239-N(D239),2),"")</f>
        <v/>
      </c>
      <c r="H239" s="21">
        <f>IF(C239&amp;""="","",IFERROR(INDEX('الباقات'!$C$6:$C$205,MATCH(C239&amp;"",'الباقات'!$A$6:$A$205,0)),""))</f>
        <v/>
      </c>
      <c r="I239" s="19">
        <f>IF(AND(ISNUMBER(A239),ISNUMBER(H239)),EDATE(A239,H239)-1,"")</f>
        <v/>
      </c>
      <c r="J239" s="21">
        <f>IF(ISNUMBER(I239),IF(COUNTIFS($B$6:$B$1005,B239&amp;"",$A$6:$A$1005,"&gt;"&amp;A239)=0,1,0),"")</f>
        <v/>
      </c>
    </row>
    <row r="240">
      <c r="A240" s="13" t="n"/>
      <c r="B240" s="5" t="n"/>
      <c r="C240" s="5" t="n"/>
      <c r="D240" s="16" t="n"/>
      <c r="E240" s="6">
        <f>IF(B240&amp;""="","",IFERROR(INDEX('الأعضاء'!$B$6:$B$505,MATCH(B240&amp;"",'الأعضاء'!$A$6:$A$505,0))&amp;"","كود غير موجود"))</f>
        <v/>
      </c>
      <c r="F240" s="20">
        <f>IF(C240&amp;""="","",IFERROR(INDEX('الباقات'!$B$6:$B$205,MATCH(C240&amp;"",'الباقات'!$A$6:$A$205,0)),"باقة غير موجودة"))</f>
        <v/>
      </c>
      <c r="G240" s="20">
        <f>IF(ISNUMBER(F240),ROUND(F240-N(D240),2),"")</f>
        <v/>
      </c>
      <c r="H240" s="21">
        <f>IF(C240&amp;""="","",IFERROR(INDEX('الباقات'!$C$6:$C$205,MATCH(C240&amp;"",'الباقات'!$A$6:$A$205,0)),""))</f>
        <v/>
      </c>
      <c r="I240" s="19">
        <f>IF(AND(ISNUMBER(A240),ISNUMBER(H240)),EDATE(A240,H240)-1,"")</f>
        <v/>
      </c>
      <c r="J240" s="21">
        <f>IF(ISNUMBER(I240),IF(COUNTIFS($B$6:$B$1005,B240&amp;"",$A$6:$A$1005,"&gt;"&amp;A240)=0,1,0),"")</f>
        <v/>
      </c>
    </row>
    <row r="241">
      <c r="A241" s="13" t="n"/>
      <c r="B241" s="5" t="n"/>
      <c r="C241" s="5" t="n"/>
      <c r="D241" s="16" t="n"/>
      <c r="E241" s="6">
        <f>IF(B241&amp;""="","",IFERROR(INDEX('الأعضاء'!$B$6:$B$505,MATCH(B241&amp;"",'الأعضاء'!$A$6:$A$505,0))&amp;"","كود غير موجود"))</f>
        <v/>
      </c>
      <c r="F241" s="20">
        <f>IF(C241&amp;""="","",IFERROR(INDEX('الباقات'!$B$6:$B$205,MATCH(C241&amp;"",'الباقات'!$A$6:$A$205,0)),"باقة غير موجودة"))</f>
        <v/>
      </c>
      <c r="G241" s="20">
        <f>IF(ISNUMBER(F241),ROUND(F241-N(D241),2),"")</f>
        <v/>
      </c>
      <c r="H241" s="21">
        <f>IF(C241&amp;""="","",IFERROR(INDEX('الباقات'!$C$6:$C$205,MATCH(C241&amp;"",'الباقات'!$A$6:$A$205,0)),""))</f>
        <v/>
      </c>
      <c r="I241" s="19">
        <f>IF(AND(ISNUMBER(A241),ISNUMBER(H241)),EDATE(A241,H241)-1,"")</f>
        <v/>
      </c>
      <c r="J241" s="21">
        <f>IF(ISNUMBER(I241),IF(COUNTIFS($B$6:$B$1005,B241&amp;"",$A$6:$A$1005,"&gt;"&amp;A241)=0,1,0),"")</f>
        <v/>
      </c>
    </row>
    <row r="242">
      <c r="A242" s="13" t="n"/>
      <c r="B242" s="5" t="n"/>
      <c r="C242" s="5" t="n"/>
      <c r="D242" s="16" t="n"/>
      <c r="E242" s="6">
        <f>IF(B242&amp;""="","",IFERROR(INDEX('الأعضاء'!$B$6:$B$505,MATCH(B242&amp;"",'الأعضاء'!$A$6:$A$505,0))&amp;"","كود غير موجود"))</f>
        <v/>
      </c>
      <c r="F242" s="20">
        <f>IF(C242&amp;""="","",IFERROR(INDEX('الباقات'!$B$6:$B$205,MATCH(C242&amp;"",'الباقات'!$A$6:$A$205,0)),"باقة غير موجودة"))</f>
        <v/>
      </c>
      <c r="G242" s="20">
        <f>IF(ISNUMBER(F242),ROUND(F242-N(D242),2),"")</f>
        <v/>
      </c>
      <c r="H242" s="21">
        <f>IF(C242&amp;""="","",IFERROR(INDEX('الباقات'!$C$6:$C$205,MATCH(C242&amp;"",'الباقات'!$A$6:$A$205,0)),""))</f>
        <v/>
      </c>
      <c r="I242" s="19">
        <f>IF(AND(ISNUMBER(A242),ISNUMBER(H242)),EDATE(A242,H242)-1,"")</f>
        <v/>
      </c>
      <c r="J242" s="21">
        <f>IF(ISNUMBER(I242),IF(COUNTIFS($B$6:$B$1005,B242&amp;"",$A$6:$A$1005,"&gt;"&amp;A242)=0,1,0),"")</f>
        <v/>
      </c>
    </row>
    <row r="243">
      <c r="A243" s="13" t="n"/>
      <c r="B243" s="5" t="n"/>
      <c r="C243" s="5" t="n"/>
      <c r="D243" s="16" t="n"/>
      <c r="E243" s="6">
        <f>IF(B243&amp;""="","",IFERROR(INDEX('الأعضاء'!$B$6:$B$505,MATCH(B243&amp;"",'الأعضاء'!$A$6:$A$505,0))&amp;"","كود غير موجود"))</f>
        <v/>
      </c>
      <c r="F243" s="20">
        <f>IF(C243&amp;""="","",IFERROR(INDEX('الباقات'!$B$6:$B$205,MATCH(C243&amp;"",'الباقات'!$A$6:$A$205,0)),"باقة غير موجودة"))</f>
        <v/>
      </c>
      <c r="G243" s="20">
        <f>IF(ISNUMBER(F243),ROUND(F243-N(D243),2),"")</f>
        <v/>
      </c>
      <c r="H243" s="21">
        <f>IF(C243&amp;""="","",IFERROR(INDEX('الباقات'!$C$6:$C$205,MATCH(C243&amp;"",'الباقات'!$A$6:$A$205,0)),""))</f>
        <v/>
      </c>
      <c r="I243" s="19">
        <f>IF(AND(ISNUMBER(A243),ISNUMBER(H243)),EDATE(A243,H243)-1,"")</f>
        <v/>
      </c>
      <c r="J243" s="21">
        <f>IF(ISNUMBER(I243),IF(COUNTIFS($B$6:$B$1005,B243&amp;"",$A$6:$A$1005,"&gt;"&amp;A243)=0,1,0),"")</f>
        <v/>
      </c>
    </row>
    <row r="244">
      <c r="A244" s="13" t="n"/>
      <c r="B244" s="5" t="n"/>
      <c r="C244" s="5" t="n"/>
      <c r="D244" s="16" t="n"/>
      <c r="E244" s="6">
        <f>IF(B244&amp;""="","",IFERROR(INDEX('الأعضاء'!$B$6:$B$505,MATCH(B244&amp;"",'الأعضاء'!$A$6:$A$505,0))&amp;"","كود غير موجود"))</f>
        <v/>
      </c>
      <c r="F244" s="20">
        <f>IF(C244&amp;""="","",IFERROR(INDEX('الباقات'!$B$6:$B$205,MATCH(C244&amp;"",'الباقات'!$A$6:$A$205,0)),"باقة غير موجودة"))</f>
        <v/>
      </c>
      <c r="G244" s="20">
        <f>IF(ISNUMBER(F244),ROUND(F244-N(D244),2),"")</f>
        <v/>
      </c>
      <c r="H244" s="21">
        <f>IF(C244&amp;""="","",IFERROR(INDEX('الباقات'!$C$6:$C$205,MATCH(C244&amp;"",'الباقات'!$A$6:$A$205,0)),""))</f>
        <v/>
      </c>
      <c r="I244" s="19">
        <f>IF(AND(ISNUMBER(A244),ISNUMBER(H244)),EDATE(A244,H244)-1,"")</f>
        <v/>
      </c>
      <c r="J244" s="21">
        <f>IF(ISNUMBER(I244),IF(COUNTIFS($B$6:$B$1005,B244&amp;"",$A$6:$A$1005,"&gt;"&amp;A244)=0,1,0),"")</f>
        <v/>
      </c>
    </row>
    <row r="245">
      <c r="A245" s="13" t="n"/>
      <c r="B245" s="5" t="n"/>
      <c r="C245" s="5" t="n"/>
      <c r="D245" s="16" t="n"/>
      <c r="E245" s="6">
        <f>IF(B245&amp;""="","",IFERROR(INDEX('الأعضاء'!$B$6:$B$505,MATCH(B245&amp;"",'الأعضاء'!$A$6:$A$505,0))&amp;"","كود غير موجود"))</f>
        <v/>
      </c>
      <c r="F245" s="20">
        <f>IF(C245&amp;""="","",IFERROR(INDEX('الباقات'!$B$6:$B$205,MATCH(C245&amp;"",'الباقات'!$A$6:$A$205,0)),"باقة غير موجودة"))</f>
        <v/>
      </c>
      <c r="G245" s="20">
        <f>IF(ISNUMBER(F245),ROUND(F245-N(D245),2),"")</f>
        <v/>
      </c>
      <c r="H245" s="21">
        <f>IF(C245&amp;""="","",IFERROR(INDEX('الباقات'!$C$6:$C$205,MATCH(C245&amp;"",'الباقات'!$A$6:$A$205,0)),""))</f>
        <v/>
      </c>
      <c r="I245" s="19">
        <f>IF(AND(ISNUMBER(A245),ISNUMBER(H245)),EDATE(A245,H245)-1,"")</f>
        <v/>
      </c>
      <c r="J245" s="21">
        <f>IF(ISNUMBER(I245),IF(COUNTIFS($B$6:$B$1005,B245&amp;"",$A$6:$A$1005,"&gt;"&amp;A245)=0,1,0),"")</f>
        <v/>
      </c>
    </row>
    <row r="246">
      <c r="A246" s="13" t="n"/>
      <c r="B246" s="5" t="n"/>
      <c r="C246" s="5" t="n"/>
      <c r="D246" s="16" t="n"/>
      <c r="E246" s="6">
        <f>IF(B246&amp;""="","",IFERROR(INDEX('الأعضاء'!$B$6:$B$505,MATCH(B246&amp;"",'الأعضاء'!$A$6:$A$505,0))&amp;"","كود غير موجود"))</f>
        <v/>
      </c>
      <c r="F246" s="20">
        <f>IF(C246&amp;""="","",IFERROR(INDEX('الباقات'!$B$6:$B$205,MATCH(C246&amp;"",'الباقات'!$A$6:$A$205,0)),"باقة غير موجودة"))</f>
        <v/>
      </c>
      <c r="G246" s="20">
        <f>IF(ISNUMBER(F246),ROUND(F246-N(D246),2),"")</f>
        <v/>
      </c>
      <c r="H246" s="21">
        <f>IF(C246&amp;""="","",IFERROR(INDEX('الباقات'!$C$6:$C$205,MATCH(C246&amp;"",'الباقات'!$A$6:$A$205,0)),""))</f>
        <v/>
      </c>
      <c r="I246" s="19">
        <f>IF(AND(ISNUMBER(A246),ISNUMBER(H246)),EDATE(A246,H246)-1,"")</f>
        <v/>
      </c>
      <c r="J246" s="21">
        <f>IF(ISNUMBER(I246),IF(COUNTIFS($B$6:$B$1005,B246&amp;"",$A$6:$A$1005,"&gt;"&amp;A246)=0,1,0),"")</f>
        <v/>
      </c>
    </row>
    <row r="247">
      <c r="A247" s="13" t="n"/>
      <c r="B247" s="5" t="n"/>
      <c r="C247" s="5" t="n"/>
      <c r="D247" s="16" t="n"/>
      <c r="E247" s="6">
        <f>IF(B247&amp;""="","",IFERROR(INDEX('الأعضاء'!$B$6:$B$505,MATCH(B247&amp;"",'الأعضاء'!$A$6:$A$505,0))&amp;"","كود غير موجود"))</f>
        <v/>
      </c>
      <c r="F247" s="20">
        <f>IF(C247&amp;""="","",IFERROR(INDEX('الباقات'!$B$6:$B$205,MATCH(C247&amp;"",'الباقات'!$A$6:$A$205,0)),"باقة غير موجودة"))</f>
        <v/>
      </c>
      <c r="G247" s="20">
        <f>IF(ISNUMBER(F247),ROUND(F247-N(D247),2),"")</f>
        <v/>
      </c>
      <c r="H247" s="21">
        <f>IF(C247&amp;""="","",IFERROR(INDEX('الباقات'!$C$6:$C$205,MATCH(C247&amp;"",'الباقات'!$A$6:$A$205,0)),""))</f>
        <v/>
      </c>
      <c r="I247" s="19">
        <f>IF(AND(ISNUMBER(A247),ISNUMBER(H247)),EDATE(A247,H247)-1,"")</f>
        <v/>
      </c>
      <c r="J247" s="21">
        <f>IF(ISNUMBER(I247),IF(COUNTIFS($B$6:$B$1005,B247&amp;"",$A$6:$A$1005,"&gt;"&amp;A247)=0,1,0),"")</f>
        <v/>
      </c>
    </row>
    <row r="248">
      <c r="A248" s="13" t="n"/>
      <c r="B248" s="5" t="n"/>
      <c r="C248" s="5" t="n"/>
      <c r="D248" s="16" t="n"/>
      <c r="E248" s="6">
        <f>IF(B248&amp;""="","",IFERROR(INDEX('الأعضاء'!$B$6:$B$505,MATCH(B248&amp;"",'الأعضاء'!$A$6:$A$505,0))&amp;"","كود غير موجود"))</f>
        <v/>
      </c>
      <c r="F248" s="20">
        <f>IF(C248&amp;""="","",IFERROR(INDEX('الباقات'!$B$6:$B$205,MATCH(C248&amp;"",'الباقات'!$A$6:$A$205,0)),"باقة غير موجودة"))</f>
        <v/>
      </c>
      <c r="G248" s="20">
        <f>IF(ISNUMBER(F248),ROUND(F248-N(D248),2),"")</f>
        <v/>
      </c>
      <c r="H248" s="21">
        <f>IF(C248&amp;""="","",IFERROR(INDEX('الباقات'!$C$6:$C$205,MATCH(C248&amp;"",'الباقات'!$A$6:$A$205,0)),""))</f>
        <v/>
      </c>
      <c r="I248" s="19">
        <f>IF(AND(ISNUMBER(A248),ISNUMBER(H248)),EDATE(A248,H248)-1,"")</f>
        <v/>
      </c>
      <c r="J248" s="21">
        <f>IF(ISNUMBER(I248),IF(COUNTIFS($B$6:$B$1005,B248&amp;"",$A$6:$A$1005,"&gt;"&amp;A248)=0,1,0),"")</f>
        <v/>
      </c>
    </row>
    <row r="249">
      <c r="A249" s="13" t="n"/>
      <c r="B249" s="5" t="n"/>
      <c r="C249" s="5" t="n"/>
      <c r="D249" s="16" t="n"/>
      <c r="E249" s="6">
        <f>IF(B249&amp;""="","",IFERROR(INDEX('الأعضاء'!$B$6:$B$505,MATCH(B249&amp;"",'الأعضاء'!$A$6:$A$505,0))&amp;"","كود غير موجود"))</f>
        <v/>
      </c>
      <c r="F249" s="20">
        <f>IF(C249&amp;""="","",IFERROR(INDEX('الباقات'!$B$6:$B$205,MATCH(C249&amp;"",'الباقات'!$A$6:$A$205,0)),"باقة غير موجودة"))</f>
        <v/>
      </c>
      <c r="G249" s="20">
        <f>IF(ISNUMBER(F249),ROUND(F249-N(D249),2),"")</f>
        <v/>
      </c>
      <c r="H249" s="21">
        <f>IF(C249&amp;""="","",IFERROR(INDEX('الباقات'!$C$6:$C$205,MATCH(C249&amp;"",'الباقات'!$A$6:$A$205,0)),""))</f>
        <v/>
      </c>
      <c r="I249" s="19">
        <f>IF(AND(ISNUMBER(A249),ISNUMBER(H249)),EDATE(A249,H249)-1,"")</f>
        <v/>
      </c>
      <c r="J249" s="21">
        <f>IF(ISNUMBER(I249),IF(COUNTIFS($B$6:$B$1005,B249&amp;"",$A$6:$A$1005,"&gt;"&amp;A249)=0,1,0),"")</f>
        <v/>
      </c>
    </row>
    <row r="250">
      <c r="A250" s="13" t="n"/>
      <c r="B250" s="5" t="n"/>
      <c r="C250" s="5" t="n"/>
      <c r="D250" s="16" t="n"/>
      <c r="E250" s="6">
        <f>IF(B250&amp;""="","",IFERROR(INDEX('الأعضاء'!$B$6:$B$505,MATCH(B250&amp;"",'الأعضاء'!$A$6:$A$505,0))&amp;"","كود غير موجود"))</f>
        <v/>
      </c>
      <c r="F250" s="20">
        <f>IF(C250&amp;""="","",IFERROR(INDEX('الباقات'!$B$6:$B$205,MATCH(C250&amp;"",'الباقات'!$A$6:$A$205,0)),"باقة غير موجودة"))</f>
        <v/>
      </c>
      <c r="G250" s="20">
        <f>IF(ISNUMBER(F250),ROUND(F250-N(D250),2),"")</f>
        <v/>
      </c>
      <c r="H250" s="21">
        <f>IF(C250&amp;""="","",IFERROR(INDEX('الباقات'!$C$6:$C$205,MATCH(C250&amp;"",'الباقات'!$A$6:$A$205,0)),""))</f>
        <v/>
      </c>
      <c r="I250" s="19">
        <f>IF(AND(ISNUMBER(A250),ISNUMBER(H250)),EDATE(A250,H250)-1,"")</f>
        <v/>
      </c>
      <c r="J250" s="21">
        <f>IF(ISNUMBER(I250),IF(COUNTIFS($B$6:$B$1005,B250&amp;"",$A$6:$A$1005,"&gt;"&amp;A250)=0,1,0),"")</f>
        <v/>
      </c>
    </row>
    <row r="251">
      <c r="A251" s="13" t="n"/>
      <c r="B251" s="5" t="n"/>
      <c r="C251" s="5" t="n"/>
      <c r="D251" s="16" t="n"/>
      <c r="E251" s="6">
        <f>IF(B251&amp;""="","",IFERROR(INDEX('الأعضاء'!$B$6:$B$505,MATCH(B251&amp;"",'الأعضاء'!$A$6:$A$505,0))&amp;"","كود غير موجود"))</f>
        <v/>
      </c>
      <c r="F251" s="20">
        <f>IF(C251&amp;""="","",IFERROR(INDEX('الباقات'!$B$6:$B$205,MATCH(C251&amp;"",'الباقات'!$A$6:$A$205,0)),"باقة غير موجودة"))</f>
        <v/>
      </c>
      <c r="G251" s="20">
        <f>IF(ISNUMBER(F251),ROUND(F251-N(D251),2),"")</f>
        <v/>
      </c>
      <c r="H251" s="21">
        <f>IF(C251&amp;""="","",IFERROR(INDEX('الباقات'!$C$6:$C$205,MATCH(C251&amp;"",'الباقات'!$A$6:$A$205,0)),""))</f>
        <v/>
      </c>
      <c r="I251" s="19">
        <f>IF(AND(ISNUMBER(A251),ISNUMBER(H251)),EDATE(A251,H251)-1,"")</f>
        <v/>
      </c>
      <c r="J251" s="21">
        <f>IF(ISNUMBER(I251),IF(COUNTIFS($B$6:$B$1005,B251&amp;"",$A$6:$A$1005,"&gt;"&amp;A251)=0,1,0),"")</f>
        <v/>
      </c>
    </row>
    <row r="252">
      <c r="A252" s="13" t="n"/>
      <c r="B252" s="5" t="n"/>
      <c r="C252" s="5" t="n"/>
      <c r="D252" s="16" t="n"/>
      <c r="E252" s="6">
        <f>IF(B252&amp;""="","",IFERROR(INDEX('الأعضاء'!$B$6:$B$505,MATCH(B252&amp;"",'الأعضاء'!$A$6:$A$505,0))&amp;"","كود غير موجود"))</f>
        <v/>
      </c>
      <c r="F252" s="20">
        <f>IF(C252&amp;""="","",IFERROR(INDEX('الباقات'!$B$6:$B$205,MATCH(C252&amp;"",'الباقات'!$A$6:$A$205,0)),"باقة غير موجودة"))</f>
        <v/>
      </c>
      <c r="G252" s="20">
        <f>IF(ISNUMBER(F252),ROUND(F252-N(D252),2),"")</f>
        <v/>
      </c>
      <c r="H252" s="21">
        <f>IF(C252&amp;""="","",IFERROR(INDEX('الباقات'!$C$6:$C$205,MATCH(C252&amp;"",'الباقات'!$A$6:$A$205,0)),""))</f>
        <v/>
      </c>
      <c r="I252" s="19">
        <f>IF(AND(ISNUMBER(A252),ISNUMBER(H252)),EDATE(A252,H252)-1,"")</f>
        <v/>
      </c>
      <c r="J252" s="21">
        <f>IF(ISNUMBER(I252),IF(COUNTIFS($B$6:$B$1005,B252&amp;"",$A$6:$A$1005,"&gt;"&amp;A252)=0,1,0),"")</f>
        <v/>
      </c>
    </row>
    <row r="253">
      <c r="A253" s="13" t="n"/>
      <c r="B253" s="5" t="n"/>
      <c r="C253" s="5" t="n"/>
      <c r="D253" s="16" t="n"/>
      <c r="E253" s="6">
        <f>IF(B253&amp;""="","",IFERROR(INDEX('الأعضاء'!$B$6:$B$505,MATCH(B253&amp;"",'الأعضاء'!$A$6:$A$505,0))&amp;"","كود غير موجود"))</f>
        <v/>
      </c>
      <c r="F253" s="20">
        <f>IF(C253&amp;""="","",IFERROR(INDEX('الباقات'!$B$6:$B$205,MATCH(C253&amp;"",'الباقات'!$A$6:$A$205,0)),"باقة غير موجودة"))</f>
        <v/>
      </c>
      <c r="G253" s="20">
        <f>IF(ISNUMBER(F253),ROUND(F253-N(D253),2),"")</f>
        <v/>
      </c>
      <c r="H253" s="21">
        <f>IF(C253&amp;""="","",IFERROR(INDEX('الباقات'!$C$6:$C$205,MATCH(C253&amp;"",'الباقات'!$A$6:$A$205,0)),""))</f>
        <v/>
      </c>
      <c r="I253" s="19">
        <f>IF(AND(ISNUMBER(A253),ISNUMBER(H253)),EDATE(A253,H253)-1,"")</f>
        <v/>
      </c>
      <c r="J253" s="21">
        <f>IF(ISNUMBER(I253),IF(COUNTIFS($B$6:$B$1005,B253&amp;"",$A$6:$A$1005,"&gt;"&amp;A253)=0,1,0),"")</f>
        <v/>
      </c>
    </row>
    <row r="254">
      <c r="A254" s="13" t="n"/>
      <c r="B254" s="5" t="n"/>
      <c r="C254" s="5" t="n"/>
      <c r="D254" s="16" t="n"/>
      <c r="E254" s="6">
        <f>IF(B254&amp;""="","",IFERROR(INDEX('الأعضاء'!$B$6:$B$505,MATCH(B254&amp;"",'الأعضاء'!$A$6:$A$505,0))&amp;"","كود غير موجود"))</f>
        <v/>
      </c>
      <c r="F254" s="20">
        <f>IF(C254&amp;""="","",IFERROR(INDEX('الباقات'!$B$6:$B$205,MATCH(C254&amp;"",'الباقات'!$A$6:$A$205,0)),"باقة غير موجودة"))</f>
        <v/>
      </c>
      <c r="G254" s="20">
        <f>IF(ISNUMBER(F254),ROUND(F254-N(D254),2),"")</f>
        <v/>
      </c>
      <c r="H254" s="21">
        <f>IF(C254&amp;""="","",IFERROR(INDEX('الباقات'!$C$6:$C$205,MATCH(C254&amp;"",'الباقات'!$A$6:$A$205,0)),""))</f>
        <v/>
      </c>
      <c r="I254" s="19">
        <f>IF(AND(ISNUMBER(A254),ISNUMBER(H254)),EDATE(A254,H254)-1,"")</f>
        <v/>
      </c>
      <c r="J254" s="21">
        <f>IF(ISNUMBER(I254),IF(COUNTIFS($B$6:$B$1005,B254&amp;"",$A$6:$A$1005,"&gt;"&amp;A254)=0,1,0),"")</f>
        <v/>
      </c>
    </row>
    <row r="255">
      <c r="A255" s="13" t="n"/>
      <c r="B255" s="5" t="n"/>
      <c r="C255" s="5" t="n"/>
      <c r="D255" s="16" t="n"/>
      <c r="E255" s="6">
        <f>IF(B255&amp;""="","",IFERROR(INDEX('الأعضاء'!$B$6:$B$505,MATCH(B255&amp;"",'الأعضاء'!$A$6:$A$505,0))&amp;"","كود غير موجود"))</f>
        <v/>
      </c>
      <c r="F255" s="20">
        <f>IF(C255&amp;""="","",IFERROR(INDEX('الباقات'!$B$6:$B$205,MATCH(C255&amp;"",'الباقات'!$A$6:$A$205,0)),"باقة غير موجودة"))</f>
        <v/>
      </c>
      <c r="G255" s="20">
        <f>IF(ISNUMBER(F255),ROUND(F255-N(D255),2),"")</f>
        <v/>
      </c>
      <c r="H255" s="21">
        <f>IF(C255&amp;""="","",IFERROR(INDEX('الباقات'!$C$6:$C$205,MATCH(C255&amp;"",'الباقات'!$A$6:$A$205,0)),""))</f>
        <v/>
      </c>
      <c r="I255" s="19">
        <f>IF(AND(ISNUMBER(A255),ISNUMBER(H255)),EDATE(A255,H255)-1,"")</f>
        <v/>
      </c>
      <c r="J255" s="21">
        <f>IF(ISNUMBER(I255),IF(COUNTIFS($B$6:$B$1005,B255&amp;"",$A$6:$A$1005,"&gt;"&amp;A255)=0,1,0),"")</f>
        <v/>
      </c>
    </row>
    <row r="256">
      <c r="A256" s="13" t="n"/>
      <c r="B256" s="5" t="n"/>
      <c r="C256" s="5" t="n"/>
      <c r="D256" s="16" t="n"/>
      <c r="E256" s="6">
        <f>IF(B256&amp;""="","",IFERROR(INDEX('الأعضاء'!$B$6:$B$505,MATCH(B256&amp;"",'الأعضاء'!$A$6:$A$505,0))&amp;"","كود غير موجود"))</f>
        <v/>
      </c>
      <c r="F256" s="20">
        <f>IF(C256&amp;""="","",IFERROR(INDEX('الباقات'!$B$6:$B$205,MATCH(C256&amp;"",'الباقات'!$A$6:$A$205,0)),"باقة غير موجودة"))</f>
        <v/>
      </c>
      <c r="G256" s="20">
        <f>IF(ISNUMBER(F256),ROUND(F256-N(D256),2),"")</f>
        <v/>
      </c>
      <c r="H256" s="21">
        <f>IF(C256&amp;""="","",IFERROR(INDEX('الباقات'!$C$6:$C$205,MATCH(C256&amp;"",'الباقات'!$A$6:$A$205,0)),""))</f>
        <v/>
      </c>
      <c r="I256" s="19">
        <f>IF(AND(ISNUMBER(A256),ISNUMBER(H256)),EDATE(A256,H256)-1,"")</f>
        <v/>
      </c>
      <c r="J256" s="21">
        <f>IF(ISNUMBER(I256),IF(COUNTIFS($B$6:$B$1005,B256&amp;"",$A$6:$A$1005,"&gt;"&amp;A256)=0,1,0),"")</f>
        <v/>
      </c>
    </row>
    <row r="257">
      <c r="A257" s="13" t="n"/>
      <c r="B257" s="5" t="n"/>
      <c r="C257" s="5" t="n"/>
      <c r="D257" s="16" t="n"/>
      <c r="E257" s="6">
        <f>IF(B257&amp;""="","",IFERROR(INDEX('الأعضاء'!$B$6:$B$505,MATCH(B257&amp;"",'الأعضاء'!$A$6:$A$505,0))&amp;"","كود غير موجود"))</f>
        <v/>
      </c>
      <c r="F257" s="20">
        <f>IF(C257&amp;""="","",IFERROR(INDEX('الباقات'!$B$6:$B$205,MATCH(C257&amp;"",'الباقات'!$A$6:$A$205,0)),"باقة غير موجودة"))</f>
        <v/>
      </c>
      <c r="G257" s="20">
        <f>IF(ISNUMBER(F257),ROUND(F257-N(D257),2),"")</f>
        <v/>
      </c>
      <c r="H257" s="21">
        <f>IF(C257&amp;""="","",IFERROR(INDEX('الباقات'!$C$6:$C$205,MATCH(C257&amp;"",'الباقات'!$A$6:$A$205,0)),""))</f>
        <v/>
      </c>
      <c r="I257" s="19">
        <f>IF(AND(ISNUMBER(A257),ISNUMBER(H257)),EDATE(A257,H257)-1,"")</f>
        <v/>
      </c>
      <c r="J257" s="21">
        <f>IF(ISNUMBER(I257),IF(COUNTIFS($B$6:$B$1005,B257&amp;"",$A$6:$A$1005,"&gt;"&amp;A257)=0,1,0),"")</f>
        <v/>
      </c>
    </row>
    <row r="258">
      <c r="A258" s="13" t="n"/>
      <c r="B258" s="5" t="n"/>
      <c r="C258" s="5" t="n"/>
      <c r="D258" s="16" t="n"/>
      <c r="E258" s="6">
        <f>IF(B258&amp;""="","",IFERROR(INDEX('الأعضاء'!$B$6:$B$505,MATCH(B258&amp;"",'الأعضاء'!$A$6:$A$505,0))&amp;"","كود غير موجود"))</f>
        <v/>
      </c>
      <c r="F258" s="20">
        <f>IF(C258&amp;""="","",IFERROR(INDEX('الباقات'!$B$6:$B$205,MATCH(C258&amp;"",'الباقات'!$A$6:$A$205,0)),"باقة غير موجودة"))</f>
        <v/>
      </c>
      <c r="G258" s="20">
        <f>IF(ISNUMBER(F258),ROUND(F258-N(D258),2),"")</f>
        <v/>
      </c>
      <c r="H258" s="21">
        <f>IF(C258&amp;""="","",IFERROR(INDEX('الباقات'!$C$6:$C$205,MATCH(C258&amp;"",'الباقات'!$A$6:$A$205,0)),""))</f>
        <v/>
      </c>
      <c r="I258" s="19">
        <f>IF(AND(ISNUMBER(A258),ISNUMBER(H258)),EDATE(A258,H258)-1,"")</f>
        <v/>
      </c>
      <c r="J258" s="21">
        <f>IF(ISNUMBER(I258),IF(COUNTIFS($B$6:$B$1005,B258&amp;"",$A$6:$A$1005,"&gt;"&amp;A258)=0,1,0),"")</f>
        <v/>
      </c>
    </row>
    <row r="259">
      <c r="A259" s="13" t="n"/>
      <c r="B259" s="5" t="n"/>
      <c r="C259" s="5" t="n"/>
      <c r="D259" s="16" t="n"/>
      <c r="E259" s="6">
        <f>IF(B259&amp;""="","",IFERROR(INDEX('الأعضاء'!$B$6:$B$505,MATCH(B259&amp;"",'الأعضاء'!$A$6:$A$505,0))&amp;"","كود غير موجود"))</f>
        <v/>
      </c>
      <c r="F259" s="20">
        <f>IF(C259&amp;""="","",IFERROR(INDEX('الباقات'!$B$6:$B$205,MATCH(C259&amp;"",'الباقات'!$A$6:$A$205,0)),"باقة غير موجودة"))</f>
        <v/>
      </c>
      <c r="G259" s="20">
        <f>IF(ISNUMBER(F259),ROUND(F259-N(D259),2),"")</f>
        <v/>
      </c>
      <c r="H259" s="21">
        <f>IF(C259&amp;""="","",IFERROR(INDEX('الباقات'!$C$6:$C$205,MATCH(C259&amp;"",'الباقات'!$A$6:$A$205,0)),""))</f>
        <v/>
      </c>
      <c r="I259" s="19">
        <f>IF(AND(ISNUMBER(A259),ISNUMBER(H259)),EDATE(A259,H259)-1,"")</f>
        <v/>
      </c>
      <c r="J259" s="21">
        <f>IF(ISNUMBER(I259),IF(COUNTIFS($B$6:$B$1005,B259&amp;"",$A$6:$A$1005,"&gt;"&amp;A259)=0,1,0),"")</f>
        <v/>
      </c>
    </row>
    <row r="260">
      <c r="A260" s="13" t="n"/>
      <c r="B260" s="5" t="n"/>
      <c r="C260" s="5" t="n"/>
      <c r="D260" s="16" t="n"/>
      <c r="E260" s="6">
        <f>IF(B260&amp;""="","",IFERROR(INDEX('الأعضاء'!$B$6:$B$505,MATCH(B260&amp;"",'الأعضاء'!$A$6:$A$505,0))&amp;"","كود غير موجود"))</f>
        <v/>
      </c>
      <c r="F260" s="20">
        <f>IF(C260&amp;""="","",IFERROR(INDEX('الباقات'!$B$6:$B$205,MATCH(C260&amp;"",'الباقات'!$A$6:$A$205,0)),"باقة غير موجودة"))</f>
        <v/>
      </c>
      <c r="G260" s="20">
        <f>IF(ISNUMBER(F260),ROUND(F260-N(D260),2),"")</f>
        <v/>
      </c>
      <c r="H260" s="21">
        <f>IF(C260&amp;""="","",IFERROR(INDEX('الباقات'!$C$6:$C$205,MATCH(C260&amp;"",'الباقات'!$A$6:$A$205,0)),""))</f>
        <v/>
      </c>
      <c r="I260" s="19">
        <f>IF(AND(ISNUMBER(A260),ISNUMBER(H260)),EDATE(A260,H260)-1,"")</f>
        <v/>
      </c>
      <c r="J260" s="21">
        <f>IF(ISNUMBER(I260),IF(COUNTIFS($B$6:$B$1005,B260&amp;"",$A$6:$A$1005,"&gt;"&amp;A260)=0,1,0),"")</f>
        <v/>
      </c>
    </row>
    <row r="261">
      <c r="A261" s="13" t="n"/>
      <c r="B261" s="5" t="n"/>
      <c r="C261" s="5" t="n"/>
      <c r="D261" s="16" t="n"/>
      <c r="E261" s="6">
        <f>IF(B261&amp;""="","",IFERROR(INDEX('الأعضاء'!$B$6:$B$505,MATCH(B261&amp;"",'الأعضاء'!$A$6:$A$505,0))&amp;"","كود غير موجود"))</f>
        <v/>
      </c>
      <c r="F261" s="20">
        <f>IF(C261&amp;""="","",IFERROR(INDEX('الباقات'!$B$6:$B$205,MATCH(C261&amp;"",'الباقات'!$A$6:$A$205,0)),"باقة غير موجودة"))</f>
        <v/>
      </c>
      <c r="G261" s="20">
        <f>IF(ISNUMBER(F261),ROUND(F261-N(D261),2),"")</f>
        <v/>
      </c>
      <c r="H261" s="21">
        <f>IF(C261&amp;""="","",IFERROR(INDEX('الباقات'!$C$6:$C$205,MATCH(C261&amp;"",'الباقات'!$A$6:$A$205,0)),""))</f>
        <v/>
      </c>
      <c r="I261" s="19">
        <f>IF(AND(ISNUMBER(A261),ISNUMBER(H261)),EDATE(A261,H261)-1,"")</f>
        <v/>
      </c>
      <c r="J261" s="21">
        <f>IF(ISNUMBER(I261),IF(COUNTIFS($B$6:$B$1005,B261&amp;"",$A$6:$A$1005,"&gt;"&amp;A261)=0,1,0),"")</f>
        <v/>
      </c>
    </row>
    <row r="262">
      <c r="A262" s="13" t="n"/>
      <c r="B262" s="5" t="n"/>
      <c r="C262" s="5" t="n"/>
      <c r="D262" s="16" t="n"/>
      <c r="E262" s="6">
        <f>IF(B262&amp;""="","",IFERROR(INDEX('الأعضاء'!$B$6:$B$505,MATCH(B262&amp;"",'الأعضاء'!$A$6:$A$505,0))&amp;"","كود غير موجود"))</f>
        <v/>
      </c>
      <c r="F262" s="20">
        <f>IF(C262&amp;""="","",IFERROR(INDEX('الباقات'!$B$6:$B$205,MATCH(C262&amp;"",'الباقات'!$A$6:$A$205,0)),"باقة غير موجودة"))</f>
        <v/>
      </c>
      <c r="G262" s="20">
        <f>IF(ISNUMBER(F262),ROUND(F262-N(D262),2),"")</f>
        <v/>
      </c>
      <c r="H262" s="21">
        <f>IF(C262&amp;""="","",IFERROR(INDEX('الباقات'!$C$6:$C$205,MATCH(C262&amp;"",'الباقات'!$A$6:$A$205,0)),""))</f>
        <v/>
      </c>
      <c r="I262" s="19">
        <f>IF(AND(ISNUMBER(A262),ISNUMBER(H262)),EDATE(A262,H262)-1,"")</f>
        <v/>
      </c>
      <c r="J262" s="21">
        <f>IF(ISNUMBER(I262),IF(COUNTIFS($B$6:$B$1005,B262&amp;"",$A$6:$A$1005,"&gt;"&amp;A262)=0,1,0),"")</f>
        <v/>
      </c>
    </row>
    <row r="263">
      <c r="A263" s="13" t="n"/>
      <c r="B263" s="5" t="n"/>
      <c r="C263" s="5" t="n"/>
      <c r="D263" s="16" t="n"/>
      <c r="E263" s="6">
        <f>IF(B263&amp;""="","",IFERROR(INDEX('الأعضاء'!$B$6:$B$505,MATCH(B263&amp;"",'الأعضاء'!$A$6:$A$505,0))&amp;"","كود غير موجود"))</f>
        <v/>
      </c>
      <c r="F263" s="20">
        <f>IF(C263&amp;""="","",IFERROR(INDEX('الباقات'!$B$6:$B$205,MATCH(C263&amp;"",'الباقات'!$A$6:$A$205,0)),"باقة غير موجودة"))</f>
        <v/>
      </c>
      <c r="G263" s="20">
        <f>IF(ISNUMBER(F263),ROUND(F263-N(D263),2),"")</f>
        <v/>
      </c>
      <c r="H263" s="21">
        <f>IF(C263&amp;""="","",IFERROR(INDEX('الباقات'!$C$6:$C$205,MATCH(C263&amp;"",'الباقات'!$A$6:$A$205,0)),""))</f>
        <v/>
      </c>
      <c r="I263" s="19">
        <f>IF(AND(ISNUMBER(A263),ISNUMBER(H263)),EDATE(A263,H263)-1,"")</f>
        <v/>
      </c>
      <c r="J263" s="21">
        <f>IF(ISNUMBER(I263),IF(COUNTIFS($B$6:$B$1005,B263&amp;"",$A$6:$A$1005,"&gt;"&amp;A263)=0,1,0),"")</f>
        <v/>
      </c>
    </row>
    <row r="264">
      <c r="A264" s="13" t="n"/>
      <c r="B264" s="5" t="n"/>
      <c r="C264" s="5" t="n"/>
      <c r="D264" s="16" t="n"/>
      <c r="E264" s="6">
        <f>IF(B264&amp;""="","",IFERROR(INDEX('الأعضاء'!$B$6:$B$505,MATCH(B264&amp;"",'الأعضاء'!$A$6:$A$505,0))&amp;"","كود غير موجود"))</f>
        <v/>
      </c>
      <c r="F264" s="20">
        <f>IF(C264&amp;""="","",IFERROR(INDEX('الباقات'!$B$6:$B$205,MATCH(C264&amp;"",'الباقات'!$A$6:$A$205,0)),"باقة غير موجودة"))</f>
        <v/>
      </c>
      <c r="G264" s="20">
        <f>IF(ISNUMBER(F264),ROUND(F264-N(D264),2),"")</f>
        <v/>
      </c>
      <c r="H264" s="21">
        <f>IF(C264&amp;""="","",IFERROR(INDEX('الباقات'!$C$6:$C$205,MATCH(C264&amp;"",'الباقات'!$A$6:$A$205,0)),""))</f>
        <v/>
      </c>
      <c r="I264" s="19">
        <f>IF(AND(ISNUMBER(A264),ISNUMBER(H264)),EDATE(A264,H264)-1,"")</f>
        <v/>
      </c>
      <c r="J264" s="21">
        <f>IF(ISNUMBER(I264),IF(COUNTIFS($B$6:$B$1005,B264&amp;"",$A$6:$A$1005,"&gt;"&amp;A264)=0,1,0),"")</f>
        <v/>
      </c>
    </row>
    <row r="265">
      <c r="A265" s="13" t="n"/>
      <c r="B265" s="5" t="n"/>
      <c r="C265" s="5" t="n"/>
      <c r="D265" s="16" t="n"/>
      <c r="E265" s="6">
        <f>IF(B265&amp;""="","",IFERROR(INDEX('الأعضاء'!$B$6:$B$505,MATCH(B265&amp;"",'الأعضاء'!$A$6:$A$505,0))&amp;"","كود غير موجود"))</f>
        <v/>
      </c>
      <c r="F265" s="20">
        <f>IF(C265&amp;""="","",IFERROR(INDEX('الباقات'!$B$6:$B$205,MATCH(C265&amp;"",'الباقات'!$A$6:$A$205,0)),"باقة غير موجودة"))</f>
        <v/>
      </c>
      <c r="G265" s="20">
        <f>IF(ISNUMBER(F265),ROUND(F265-N(D265),2),"")</f>
        <v/>
      </c>
      <c r="H265" s="21">
        <f>IF(C265&amp;""="","",IFERROR(INDEX('الباقات'!$C$6:$C$205,MATCH(C265&amp;"",'الباقات'!$A$6:$A$205,0)),""))</f>
        <v/>
      </c>
      <c r="I265" s="19">
        <f>IF(AND(ISNUMBER(A265),ISNUMBER(H265)),EDATE(A265,H265)-1,"")</f>
        <v/>
      </c>
      <c r="J265" s="21">
        <f>IF(ISNUMBER(I265),IF(COUNTIFS($B$6:$B$1005,B265&amp;"",$A$6:$A$1005,"&gt;"&amp;A265)=0,1,0),"")</f>
        <v/>
      </c>
    </row>
    <row r="266">
      <c r="A266" s="13" t="n"/>
      <c r="B266" s="5" t="n"/>
      <c r="C266" s="5" t="n"/>
      <c r="D266" s="16" t="n"/>
      <c r="E266" s="6">
        <f>IF(B266&amp;""="","",IFERROR(INDEX('الأعضاء'!$B$6:$B$505,MATCH(B266&amp;"",'الأعضاء'!$A$6:$A$505,0))&amp;"","كود غير موجود"))</f>
        <v/>
      </c>
      <c r="F266" s="20">
        <f>IF(C266&amp;""="","",IFERROR(INDEX('الباقات'!$B$6:$B$205,MATCH(C266&amp;"",'الباقات'!$A$6:$A$205,0)),"باقة غير موجودة"))</f>
        <v/>
      </c>
      <c r="G266" s="20">
        <f>IF(ISNUMBER(F266),ROUND(F266-N(D266),2),"")</f>
        <v/>
      </c>
      <c r="H266" s="21">
        <f>IF(C266&amp;""="","",IFERROR(INDEX('الباقات'!$C$6:$C$205,MATCH(C266&amp;"",'الباقات'!$A$6:$A$205,0)),""))</f>
        <v/>
      </c>
      <c r="I266" s="19">
        <f>IF(AND(ISNUMBER(A266),ISNUMBER(H266)),EDATE(A266,H266)-1,"")</f>
        <v/>
      </c>
      <c r="J266" s="21">
        <f>IF(ISNUMBER(I266),IF(COUNTIFS($B$6:$B$1005,B266&amp;"",$A$6:$A$1005,"&gt;"&amp;A266)=0,1,0),"")</f>
        <v/>
      </c>
    </row>
    <row r="267">
      <c r="A267" s="13" t="n"/>
      <c r="B267" s="5" t="n"/>
      <c r="C267" s="5" t="n"/>
      <c r="D267" s="16" t="n"/>
      <c r="E267" s="6">
        <f>IF(B267&amp;""="","",IFERROR(INDEX('الأعضاء'!$B$6:$B$505,MATCH(B267&amp;"",'الأعضاء'!$A$6:$A$505,0))&amp;"","كود غير موجود"))</f>
        <v/>
      </c>
      <c r="F267" s="20">
        <f>IF(C267&amp;""="","",IFERROR(INDEX('الباقات'!$B$6:$B$205,MATCH(C267&amp;"",'الباقات'!$A$6:$A$205,0)),"باقة غير موجودة"))</f>
        <v/>
      </c>
      <c r="G267" s="20">
        <f>IF(ISNUMBER(F267),ROUND(F267-N(D267),2),"")</f>
        <v/>
      </c>
      <c r="H267" s="21">
        <f>IF(C267&amp;""="","",IFERROR(INDEX('الباقات'!$C$6:$C$205,MATCH(C267&amp;"",'الباقات'!$A$6:$A$205,0)),""))</f>
        <v/>
      </c>
      <c r="I267" s="19">
        <f>IF(AND(ISNUMBER(A267),ISNUMBER(H267)),EDATE(A267,H267)-1,"")</f>
        <v/>
      </c>
      <c r="J267" s="21">
        <f>IF(ISNUMBER(I267),IF(COUNTIFS($B$6:$B$1005,B267&amp;"",$A$6:$A$1005,"&gt;"&amp;A267)=0,1,0),"")</f>
        <v/>
      </c>
    </row>
    <row r="268">
      <c r="A268" s="13" t="n"/>
      <c r="B268" s="5" t="n"/>
      <c r="C268" s="5" t="n"/>
      <c r="D268" s="16" t="n"/>
      <c r="E268" s="6">
        <f>IF(B268&amp;""="","",IFERROR(INDEX('الأعضاء'!$B$6:$B$505,MATCH(B268&amp;"",'الأعضاء'!$A$6:$A$505,0))&amp;"","كود غير موجود"))</f>
        <v/>
      </c>
      <c r="F268" s="20">
        <f>IF(C268&amp;""="","",IFERROR(INDEX('الباقات'!$B$6:$B$205,MATCH(C268&amp;"",'الباقات'!$A$6:$A$205,0)),"باقة غير موجودة"))</f>
        <v/>
      </c>
      <c r="G268" s="20">
        <f>IF(ISNUMBER(F268),ROUND(F268-N(D268),2),"")</f>
        <v/>
      </c>
      <c r="H268" s="21">
        <f>IF(C268&amp;""="","",IFERROR(INDEX('الباقات'!$C$6:$C$205,MATCH(C268&amp;"",'الباقات'!$A$6:$A$205,0)),""))</f>
        <v/>
      </c>
      <c r="I268" s="19">
        <f>IF(AND(ISNUMBER(A268),ISNUMBER(H268)),EDATE(A268,H268)-1,"")</f>
        <v/>
      </c>
      <c r="J268" s="21">
        <f>IF(ISNUMBER(I268),IF(COUNTIFS($B$6:$B$1005,B268&amp;"",$A$6:$A$1005,"&gt;"&amp;A268)=0,1,0),"")</f>
        <v/>
      </c>
    </row>
    <row r="269">
      <c r="A269" s="13" t="n"/>
      <c r="B269" s="5" t="n"/>
      <c r="C269" s="5" t="n"/>
      <c r="D269" s="16" t="n"/>
      <c r="E269" s="6">
        <f>IF(B269&amp;""="","",IFERROR(INDEX('الأعضاء'!$B$6:$B$505,MATCH(B269&amp;"",'الأعضاء'!$A$6:$A$505,0))&amp;"","كود غير موجود"))</f>
        <v/>
      </c>
      <c r="F269" s="20">
        <f>IF(C269&amp;""="","",IFERROR(INDEX('الباقات'!$B$6:$B$205,MATCH(C269&amp;"",'الباقات'!$A$6:$A$205,0)),"باقة غير موجودة"))</f>
        <v/>
      </c>
      <c r="G269" s="20">
        <f>IF(ISNUMBER(F269),ROUND(F269-N(D269),2),"")</f>
        <v/>
      </c>
      <c r="H269" s="21">
        <f>IF(C269&amp;""="","",IFERROR(INDEX('الباقات'!$C$6:$C$205,MATCH(C269&amp;"",'الباقات'!$A$6:$A$205,0)),""))</f>
        <v/>
      </c>
      <c r="I269" s="19">
        <f>IF(AND(ISNUMBER(A269),ISNUMBER(H269)),EDATE(A269,H269)-1,"")</f>
        <v/>
      </c>
      <c r="J269" s="21">
        <f>IF(ISNUMBER(I269),IF(COUNTIFS($B$6:$B$1005,B269&amp;"",$A$6:$A$1005,"&gt;"&amp;A269)=0,1,0),"")</f>
        <v/>
      </c>
    </row>
    <row r="270">
      <c r="A270" s="13" t="n"/>
      <c r="B270" s="5" t="n"/>
      <c r="C270" s="5" t="n"/>
      <c r="D270" s="16" t="n"/>
      <c r="E270" s="6">
        <f>IF(B270&amp;""="","",IFERROR(INDEX('الأعضاء'!$B$6:$B$505,MATCH(B270&amp;"",'الأعضاء'!$A$6:$A$505,0))&amp;"","كود غير موجود"))</f>
        <v/>
      </c>
      <c r="F270" s="20">
        <f>IF(C270&amp;""="","",IFERROR(INDEX('الباقات'!$B$6:$B$205,MATCH(C270&amp;"",'الباقات'!$A$6:$A$205,0)),"باقة غير موجودة"))</f>
        <v/>
      </c>
      <c r="G270" s="20">
        <f>IF(ISNUMBER(F270),ROUND(F270-N(D270),2),"")</f>
        <v/>
      </c>
      <c r="H270" s="21">
        <f>IF(C270&amp;""="","",IFERROR(INDEX('الباقات'!$C$6:$C$205,MATCH(C270&amp;"",'الباقات'!$A$6:$A$205,0)),""))</f>
        <v/>
      </c>
      <c r="I270" s="19">
        <f>IF(AND(ISNUMBER(A270),ISNUMBER(H270)),EDATE(A270,H270)-1,"")</f>
        <v/>
      </c>
      <c r="J270" s="21">
        <f>IF(ISNUMBER(I270),IF(COUNTIFS($B$6:$B$1005,B270&amp;"",$A$6:$A$1005,"&gt;"&amp;A270)=0,1,0),"")</f>
        <v/>
      </c>
    </row>
    <row r="271">
      <c r="A271" s="13" t="n"/>
      <c r="B271" s="5" t="n"/>
      <c r="C271" s="5" t="n"/>
      <c r="D271" s="16" t="n"/>
      <c r="E271" s="6">
        <f>IF(B271&amp;""="","",IFERROR(INDEX('الأعضاء'!$B$6:$B$505,MATCH(B271&amp;"",'الأعضاء'!$A$6:$A$505,0))&amp;"","كود غير موجود"))</f>
        <v/>
      </c>
      <c r="F271" s="20">
        <f>IF(C271&amp;""="","",IFERROR(INDEX('الباقات'!$B$6:$B$205,MATCH(C271&amp;"",'الباقات'!$A$6:$A$205,0)),"باقة غير موجودة"))</f>
        <v/>
      </c>
      <c r="G271" s="20">
        <f>IF(ISNUMBER(F271),ROUND(F271-N(D271),2),"")</f>
        <v/>
      </c>
      <c r="H271" s="21">
        <f>IF(C271&amp;""="","",IFERROR(INDEX('الباقات'!$C$6:$C$205,MATCH(C271&amp;"",'الباقات'!$A$6:$A$205,0)),""))</f>
        <v/>
      </c>
      <c r="I271" s="19">
        <f>IF(AND(ISNUMBER(A271),ISNUMBER(H271)),EDATE(A271,H271)-1,"")</f>
        <v/>
      </c>
      <c r="J271" s="21">
        <f>IF(ISNUMBER(I271),IF(COUNTIFS($B$6:$B$1005,B271&amp;"",$A$6:$A$1005,"&gt;"&amp;A271)=0,1,0),"")</f>
        <v/>
      </c>
    </row>
    <row r="272">
      <c r="A272" s="13" t="n"/>
      <c r="B272" s="5" t="n"/>
      <c r="C272" s="5" t="n"/>
      <c r="D272" s="16" t="n"/>
      <c r="E272" s="6">
        <f>IF(B272&amp;""="","",IFERROR(INDEX('الأعضاء'!$B$6:$B$505,MATCH(B272&amp;"",'الأعضاء'!$A$6:$A$505,0))&amp;"","كود غير موجود"))</f>
        <v/>
      </c>
      <c r="F272" s="20">
        <f>IF(C272&amp;""="","",IFERROR(INDEX('الباقات'!$B$6:$B$205,MATCH(C272&amp;"",'الباقات'!$A$6:$A$205,0)),"باقة غير موجودة"))</f>
        <v/>
      </c>
      <c r="G272" s="20">
        <f>IF(ISNUMBER(F272),ROUND(F272-N(D272),2),"")</f>
        <v/>
      </c>
      <c r="H272" s="21">
        <f>IF(C272&amp;""="","",IFERROR(INDEX('الباقات'!$C$6:$C$205,MATCH(C272&amp;"",'الباقات'!$A$6:$A$205,0)),""))</f>
        <v/>
      </c>
      <c r="I272" s="19">
        <f>IF(AND(ISNUMBER(A272),ISNUMBER(H272)),EDATE(A272,H272)-1,"")</f>
        <v/>
      </c>
      <c r="J272" s="21">
        <f>IF(ISNUMBER(I272),IF(COUNTIFS($B$6:$B$1005,B272&amp;"",$A$6:$A$1005,"&gt;"&amp;A272)=0,1,0),"")</f>
        <v/>
      </c>
    </row>
    <row r="273">
      <c r="A273" s="13" t="n"/>
      <c r="B273" s="5" t="n"/>
      <c r="C273" s="5" t="n"/>
      <c r="D273" s="16" t="n"/>
      <c r="E273" s="6">
        <f>IF(B273&amp;""="","",IFERROR(INDEX('الأعضاء'!$B$6:$B$505,MATCH(B273&amp;"",'الأعضاء'!$A$6:$A$505,0))&amp;"","كود غير موجود"))</f>
        <v/>
      </c>
      <c r="F273" s="20">
        <f>IF(C273&amp;""="","",IFERROR(INDEX('الباقات'!$B$6:$B$205,MATCH(C273&amp;"",'الباقات'!$A$6:$A$205,0)),"باقة غير موجودة"))</f>
        <v/>
      </c>
      <c r="G273" s="20">
        <f>IF(ISNUMBER(F273),ROUND(F273-N(D273),2),"")</f>
        <v/>
      </c>
      <c r="H273" s="21">
        <f>IF(C273&amp;""="","",IFERROR(INDEX('الباقات'!$C$6:$C$205,MATCH(C273&amp;"",'الباقات'!$A$6:$A$205,0)),""))</f>
        <v/>
      </c>
      <c r="I273" s="19">
        <f>IF(AND(ISNUMBER(A273),ISNUMBER(H273)),EDATE(A273,H273)-1,"")</f>
        <v/>
      </c>
      <c r="J273" s="21">
        <f>IF(ISNUMBER(I273),IF(COUNTIFS($B$6:$B$1005,B273&amp;"",$A$6:$A$1005,"&gt;"&amp;A273)=0,1,0),"")</f>
        <v/>
      </c>
    </row>
    <row r="274">
      <c r="A274" s="13" t="n"/>
      <c r="B274" s="5" t="n"/>
      <c r="C274" s="5" t="n"/>
      <c r="D274" s="16" t="n"/>
      <c r="E274" s="6">
        <f>IF(B274&amp;""="","",IFERROR(INDEX('الأعضاء'!$B$6:$B$505,MATCH(B274&amp;"",'الأعضاء'!$A$6:$A$505,0))&amp;"","كود غير موجود"))</f>
        <v/>
      </c>
      <c r="F274" s="20">
        <f>IF(C274&amp;""="","",IFERROR(INDEX('الباقات'!$B$6:$B$205,MATCH(C274&amp;"",'الباقات'!$A$6:$A$205,0)),"باقة غير موجودة"))</f>
        <v/>
      </c>
      <c r="G274" s="20">
        <f>IF(ISNUMBER(F274),ROUND(F274-N(D274),2),"")</f>
        <v/>
      </c>
      <c r="H274" s="21">
        <f>IF(C274&amp;""="","",IFERROR(INDEX('الباقات'!$C$6:$C$205,MATCH(C274&amp;"",'الباقات'!$A$6:$A$205,0)),""))</f>
        <v/>
      </c>
      <c r="I274" s="19">
        <f>IF(AND(ISNUMBER(A274),ISNUMBER(H274)),EDATE(A274,H274)-1,"")</f>
        <v/>
      </c>
      <c r="J274" s="21">
        <f>IF(ISNUMBER(I274),IF(COUNTIFS($B$6:$B$1005,B274&amp;"",$A$6:$A$1005,"&gt;"&amp;A274)=0,1,0),"")</f>
        <v/>
      </c>
    </row>
    <row r="275">
      <c r="A275" s="13" t="n"/>
      <c r="B275" s="5" t="n"/>
      <c r="C275" s="5" t="n"/>
      <c r="D275" s="16" t="n"/>
      <c r="E275" s="6">
        <f>IF(B275&amp;""="","",IFERROR(INDEX('الأعضاء'!$B$6:$B$505,MATCH(B275&amp;"",'الأعضاء'!$A$6:$A$505,0))&amp;"","كود غير موجود"))</f>
        <v/>
      </c>
      <c r="F275" s="20">
        <f>IF(C275&amp;""="","",IFERROR(INDEX('الباقات'!$B$6:$B$205,MATCH(C275&amp;"",'الباقات'!$A$6:$A$205,0)),"باقة غير موجودة"))</f>
        <v/>
      </c>
      <c r="G275" s="20">
        <f>IF(ISNUMBER(F275),ROUND(F275-N(D275),2),"")</f>
        <v/>
      </c>
      <c r="H275" s="21">
        <f>IF(C275&amp;""="","",IFERROR(INDEX('الباقات'!$C$6:$C$205,MATCH(C275&amp;"",'الباقات'!$A$6:$A$205,0)),""))</f>
        <v/>
      </c>
      <c r="I275" s="19">
        <f>IF(AND(ISNUMBER(A275),ISNUMBER(H275)),EDATE(A275,H275)-1,"")</f>
        <v/>
      </c>
      <c r="J275" s="21">
        <f>IF(ISNUMBER(I275),IF(COUNTIFS($B$6:$B$1005,B275&amp;"",$A$6:$A$1005,"&gt;"&amp;A275)=0,1,0),"")</f>
        <v/>
      </c>
    </row>
    <row r="276">
      <c r="A276" s="13" t="n"/>
      <c r="B276" s="5" t="n"/>
      <c r="C276" s="5" t="n"/>
      <c r="D276" s="16" t="n"/>
      <c r="E276" s="6">
        <f>IF(B276&amp;""="","",IFERROR(INDEX('الأعضاء'!$B$6:$B$505,MATCH(B276&amp;"",'الأعضاء'!$A$6:$A$505,0))&amp;"","كود غير موجود"))</f>
        <v/>
      </c>
      <c r="F276" s="20">
        <f>IF(C276&amp;""="","",IFERROR(INDEX('الباقات'!$B$6:$B$205,MATCH(C276&amp;"",'الباقات'!$A$6:$A$205,0)),"باقة غير موجودة"))</f>
        <v/>
      </c>
      <c r="G276" s="20">
        <f>IF(ISNUMBER(F276),ROUND(F276-N(D276),2),"")</f>
        <v/>
      </c>
      <c r="H276" s="21">
        <f>IF(C276&amp;""="","",IFERROR(INDEX('الباقات'!$C$6:$C$205,MATCH(C276&amp;"",'الباقات'!$A$6:$A$205,0)),""))</f>
        <v/>
      </c>
      <c r="I276" s="19">
        <f>IF(AND(ISNUMBER(A276),ISNUMBER(H276)),EDATE(A276,H276)-1,"")</f>
        <v/>
      </c>
      <c r="J276" s="21">
        <f>IF(ISNUMBER(I276),IF(COUNTIFS($B$6:$B$1005,B276&amp;"",$A$6:$A$1005,"&gt;"&amp;A276)=0,1,0),"")</f>
        <v/>
      </c>
    </row>
    <row r="277">
      <c r="A277" s="13" t="n"/>
      <c r="B277" s="5" t="n"/>
      <c r="C277" s="5" t="n"/>
      <c r="D277" s="16" t="n"/>
      <c r="E277" s="6">
        <f>IF(B277&amp;""="","",IFERROR(INDEX('الأعضاء'!$B$6:$B$505,MATCH(B277&amp;"",'الأعضاء'!$A$6:$A$505,0))&amp;"","كود غير موجود"))</f>
        <v/>
      </c>
      <c r="F277" s="20">
        <f>IF(C277&amp;""="","",IFERROR(INDEX('الباقات'!$B$6:$B$205,MATCH(C277&amp;"",'الباقات'!$A$6:$A$205,0)),"باقة غير موجودة"))</f>
        <v/>
      </c>
      <c r="G277" s="20">
        <f>IF(ISNUMBER(F277),ROUND(F277-N(D277),2),"")</f>
        <v/>
      </c>
      <c r="H277" s="21">
        <f>IF(C277&amp;""="","",IFERROR(INDEX('الباقات'!$C$6:$C$205,MATCH(C277&amp;"",'الباقات'!$A$6:$A$205,0)),""))</f>
        <v/>
      </c>
      <c r="I277" s="19">
        <f>IF(AND(ISNUMBER(A277),ISNUMBER(H277)),EDATE(A277,H277)-1,"")</f>
        <v/>
      </c>
      <c r="J277" s="21">
        <f>IF(ISNUMBER(I277),IF(COUNTIFS($B$6:$B$1005,B277&amp;"",$A$6:$A$1005,"&gt;"&amp;A277)=0,1,0),"")</f>
        <v/>
      </c>
    </row>
    <row r="278">
      <c r="A278" s="13" t="n"/>
      <c r="B278" s="5" t="n"/>
      <c r="C278" s="5" t="n"/>
      <c r="D278" s="16" t="n"/>
      <c r="E278" s="6">
        <f>IF(B278&amp;""="","",IFERROR(INDEX('الأعضاء'!$B$6:$B$505,MATCH(B278&amp;"",'الأعضاء'!$A$6:$A$505,0))&amp;"","كود غير موجود"))</f>
        <v/>
      </c>
      <c r="F278" s="20">
        <f>IF(C278&amp;""="","",IFERROR(INDEX('الباقات'!$B$6:$B$205,MATCH(C278&amp;"",'الباقات'!$A$6:$A$205,0)),"باقة غير موجودة"))</f>
        <v/>
      </c>
      <c r="G278" s="20">
        <f>IF(ISNUMBER(F278),ROUND(F278-N(D278),2),"")</f>
        <v/>
      </c>
      <c r="H278" s="21">
        <f>IF(C278&amp;""="","",IFERROR(INDEX('الباقات'!$C$6:$C$205,MATCH(C278&amp;"",'الباقات'!$A$6:$A$205,0)),""))</f>
        <v/>
      </c>
      <c r="I278" s="19">
        <f>IF(AND(ISNUMBER(A278),ISNUMBER(H278)),EDATE(A278,H278)-1,"")</f>
        <v/>
      </c>
      <c r="J278" s="21">
        <f>IF(ISNUMBER(I278),IF(COUNTIFS($B$6:$B$1005,B278&amp;"",$A$6:$A$1005,"&gt;"&amp;A278)=0,1,0),"")</f>
        <v/>
      </c>
    </row>
    <row r="279">
      <c r="A279" s="13" t="n"/>
      <c r="B279" s="5" t="n"/>
      <c r="C279" s="5" t="n"/>
      <c r="D279" s="16" t="n"/>
      <c r="E279" s="6">
        <f>IF(B279&amp;""="","",IFERROR(INDEX('الأعضاء'!$B$6:$B$505,MATCH(B279&amp;"",'الأعضاء'!$A$6:$A$505,0))&amp;"","كود غير موجود"))</f>
        <v/>
      </c>
      <c r="F279" s="20">
        <f>IF(C279&amp;""="","",IFERROR(INDEX('الباقات'!$B$6:$B$205,MATCH(C279&amp;"",'الباقات'!$A$6:$A$205,0)),"باقة غير موجودة"))</f>
        <v/>
      </c>
      <c r="G279" s="20">
        <f>IF(ISNUMBER(F279),ROUND(F279-N(D279),2),"")</f>
        <v/>
      </c>
      <c r="H279" s="21">
        <f>IF(C279&amp;""="","",IFERROR(INDEX('الباقات'!$C$6:$C$205,MATCH(C279&amp;"",'الباقات'!$A$6:$A$205,0)),""))</f>
        <v/>
      </c>
      <c r="I279" s="19">
        <f>IF(AND(ISNUMBER(A279),ISNUMBER(H279)),EDATE(A279,H279)-1,"")</f>
        <v/>
      </c>
      <c r="J279" s="21">
        <f>IF(ISNUMBER(I279),IF(COUNTIFS($B$6:$B$1005,B279&amp;"",$A$6:$A$1005,"&gt;"&amp;A279)=0,1,0),"")</f>
        <v/>
      </c>
    </row>
    <row r="280">
      <c r="A280" s="13" t="n"/>
      <c r="B280" s="5" t="n"/>
      <c r="C280" s="5" t="n"/>
      <c r="D280" s="16" t="n"/>
      <c r="E280" s="6">
        <f>IF(B280&amp;""="","",IFERROR(INDEX('الأعضاء'!$B$6:$B$505,MATCH(B280&amp;"",'الأعضاء'!$A$6:$A$505,0))&amp;"","كود غير موجود"))</f>
        <v/>
      </c>
      <c r="F280" s="20">
        <f>IF(C280&amp;""="","",IFERROR(INDEX('الباقات'!$B$6:$B$205,MATCH(C280&amp;"",'الباقات'!$A$6:$A$205,0)),"باقة غير موجودة"))</f>
        <v/>
      </c>
      <c r="G280" s="20">
        <f>IF(ISNUMBER(F280),ROUND(F280-N(D280),2),"")</f>
        <v/>
      </c>
      <c r="H280" s="21">
        <f>IF(C280&amp;""="","",IFERROR(INDEX('الباقات'!$C$6:$C$205,MATCH(C280&amp;"",'الباقات'!$A$6:$A$205,0)),""))</f>
        <v/>
      </c>
      <c r="I280" s="19">
        <f>IF(AND(ISNUMBER(A280),ISNUMBER(H280)),EDATE(A280,H280)-1,"")</f>
        <v/>
      </c>
      <c r="J280" s="21">
        <f>IF(ISNUMBER(I280),IF(COUNTIFS($B$6:$B$1005,B280&amp;"",$A$6:$A$1005,"&gt;"&amp;A280)=0,1,0),"")</f>
        <v/>
      </c>
    </row>
    <row r="281">
      <c r="A281" s="13" t="n"/>
      <c r="B281" s="5" t="n"/>
      <c r="C281" s="5" t="n"/>
      <c r="D281" s="16" t="n"/>
      <c r="E281" s="6">
        <f>IF(B281&amp;""="","",IFERROR(INDEX('الأعضاء'!$B$6:$B$505,MATCH(B281&amp;"",'الأعضاء'!$A$6:$A$505,0))&amp;"","كود غير موجود"))</f>
        <v/>
      </c>
      <c r="F281" s="20">
        <f>IF(C281&amp;""="","",IFERROR(INDEX('الباقات'!$B$6:$B$205,MATCH(C281&amp;"",'الباقات'!$A$6:$A$205,0)),"باقة غير موجودة"))</f>
        <v/>
      </c>
      <c r="G281" s="20">
        <f>IF(ISNUMBER(F281),ROUND(F281-N(D281),2),"")</f>
        <v/>
      </c>
      <c r="H281" s="21">
        <f>IF(C281&amp;""="","",IFERROR(INDEX('الباقات'!$C$6:$C$205,MATCH(C281&amp;"",'الباقات'!$A$6:$A$205,0)),""))</f>
        <v/>
      </c>
      <c r="I281" s="19">
        <f>IF(AND(ISNUMBER(A281),ISNUMBER(H281)),EDATE(A281,H281)-1,"")</f>
        <v/>
      </c>
      <c r="J281" s="21">
        <f>IF(ISNUMBER(I281),IF(COUNTIFS($B$6:$B$1005,B281&amp;"",$A$6:$A$1005,"&gt;"&amp;A281)=0,1,0),"")</f>
        <v/>
      </c>
    </row>
    <row r="282">
      <c r="A282" s="13" t="n"/>
      <c r="B282" s="5" t="n"/>
      <c r="C282" s="5" t="n"/>
      <c r="D282" s="16" t="n"/>
      <c r="E282" s="6">
        <f>IF(B282&amp;""="","",IFERROR(INDEX('الأعضاء'!$B$6:$B$505,MATCH(B282&amp;"",'الأعضاء'!$A$6:$A$505,0))&amp;"","كود غير موجود"))</f>
        <v/>
      </c>
      <c r="F282" s="20">
        <f>IF(C282&amp;""="","",IFERROR(INDEX('الباقات'!$B$6:$B$205,MATCH(C282&amp;"",'الباقات'!$A$6:$A$205,0)),"باقة غير موجودة"))</f>
        <v/>
      </c>
      <c r="G282" s="20">
        <f>IF(ISNUMBER(F282),ROUND(F282-N(D282),2),"")</f>
        <v/>
      </c>
      <c r="H282" s="21">
        <f>IF(C282&amp;""="","",IFERROR(INDEX('الباقات'!$C$6:$C$205,MATCH(C282&amp;"",'الباقات'!$A$6:$A$205,0)),""))</f>
        <v/>
      </c>
      <c r="I282" s="19">
        <f>IF(AND(ISNUMBER(A282),ISNUMBER(H282)),EDATE(A282,H282)-1,"")</f>
        <v/>
      </c>
      <c r="J282" s="21">
        <f>IF(ISNUMBER(I282),IF(COUNTIFS($B$6:$B$1005,B282&amp;"",$A$6:$A$1005,"&gt;"&amp;A282)=0,1,0),"")</f>
        <v/>
      </c>
    </row>
    <row r="283">
      <c r="A283" s="13" t="n"/>
      <c r="B283" s="5" t="n"/>
      <c r="C283" s="5" t="n"/>
      <c r="D283" s="16" t="n"/>
      <c r="E283" s="6">
        <f>IF(B283&amp;""="","",IFERROR(INDEX('الأعضاء'!$B$6:$B$505,MATCH(B283&amp;"",'الأعضاء'!$A$6:$A$505,0))&amp;"","كود غير موجود"))</f>
        <v/>
      </c>
      <c r="F283" s="20">
        <f>IF(C283&amp;""="","",IFERROR(INDEX('الباقات'!$B$6:$B$205,MATCH(C283&amp;"",'الباقات'!$A$6:$A$205,0)),"باقة غير موجودة"))</f>
        <v/>
      </c>
      <c r="G283" s="20">
        <f>IF(ISNUMBER(F283),ROUND(F283-N(D283),2),"")</f>
        <v/>
      </c>
      <c r="H283" s="21">
        <f>IF(C283&amp;""="","",IFERROR(INDEX('الباقات'!$C$6:$C$205,MATCH(C283&amp;"",'الباقات'!$A$6:$A$205,0)),""))</f>
        <v/>
      </c>
      <c r="I283" s="19">
        <f>IF(AND(ISNUMBER(A283),ISNUMBER(H283)),EDATE(A283,H283)-1,"")</f>
        <v/>
      </c>
      <c r="J283" s="21">
        <f>IF(ISNUMBER(I283),IF(COUNTIFS($B$6:$B$1005,B283&amp;"",$A$6:$A$1005,"&gt;"&amp;A283)=0,1,0),"")</f>
        <v/>
      </c>
    </row>
    <row r="284">
      <c r="A284" s="13" t="n"/>
      <c r="B284" s="5" t="n"/>
      <c r="C284" s="5" t="n"/>
      <c r="D284" s="16" t="n"/>
      <c r="E284" s="6">
        <f>IF(B284&amp;""="","",IFERROR(INDEX('الأعضاء'!$B$6:$B$505,MATCH(B284&amp;"",'الأعضاء'!$A$6:$A$505,0))&amp;"","كود غير موجود"))</f>
        <v/>
      </c>
      <c r="F284" s="20">
        <f>IF(C284&amp;""="","",IFERROR(INDEX('الباقات'!$B$6:$B$205,MATCH(C284&amp;"",'الباقات'!$A$6:$A$205,0)),"باقة غير موجودة"))</f>
        <v/>
      </c>
      <c r="G284" s="20">
        <f>IF(ISNUMBER(F284),ROUND(F284-N(D284),2),"")</f>
        <v/>
      </c>
      <c r="H284" s="21">
        <f>IF(C284&amp;""="","",IFERROR(INDEX('الباقات'!$C$6:$C$205,MATCH(C284&amp;"",'الباقات'!$A$6:$A$205,0)),""))</f>
        <v/>
      </c>
      <c r="I284" s="19">
        <f>IF(AND(ISNUMBER(A284),ISNUMBER(H284)),EDATE(A284,H284)-1,"")</f>
        <v/>
      </c>
      <c r="J284" s="21">
        <f>IF(ISNUMBER(I284),IF(COUNTIFS($B$6:$B$1005,B284&amp;"",$A$6:$A$1005,"&gt;"&amp;A284)=0,1,0),"")</f>
        <v/>
      </c>
    </row>
    <row r="285">
      <c r="A285" s="13" t="n"/>
      <c r="B285" s="5" t="n"/>
      <c r="C285" s="5" t="n"/>
      <c r="D285" s="16" t="n"/>
      <c r="E285" s="6">
        <f>IF(B285&amp;""="","",IFERROR(INDEX('الأعضاء'!$B$6:$B$505,MATCH(B285&amp;"",'الأعضاء'!$A$6:$A$505,0))&amp;"","كود غير موجود"))</f>
        <v/>
      </c>
      <c r="F285" s="20">
        <f>IF(C285&amp;""="","",IFERROR(INDEX('الباقات'!$B$6:$B$205,MATCH(C285&amp;"",'الباقات'!$A$6:$A$205,0)),"باقة غير موجودة"))</f>
        <v/>
      </c>
      <c r="G285" s="20">
        <f>IF(ISNUMBER(F285),ROUND(F285-N(D285),2),"")</f>
        <v/>
      </c>
      <c r="H285" s="21">
        <f>IF(C285&amp;""="","",IFERROR(INDEX('الباقات'!$C$6:$C$205,MATCH(C285&amp;"",'الباقات'!$A$6:$A$205,0)),""))</f>
        <v/>
      </c>
      <c r="I285" s="19">
        <f>IF(AND(ISNUMBER(A285),ISNUMBER(H285)),EDATE(A285,H285)-1,"")</f>
        <v/>
      </c>
      <c r="J285" s="21">
        <f>IF(ISNUMBER(I285),IF(COUNTIFS($B$6:$B$1005,B285&amp;"",$A$6:$A$1005,"&gt;"&amp;A285)=0,1,0),"")</f>
        <v/>
      </c>
    </row>
    <row r="286">
      <c r="A286" s="13" t="n"/>
      <c r="B286" s="5" t="n"/>
      <c r="C286" s="5" t="n"/>
      <c r="D286" s="16" t="n"/>
      <c r="E286" s="6">
        <f>IF(B286&amp;""="","",IFERROR(INDEX('الأعضاء'!$B$6:$B$505,MATCH(B286&amp;"",'الأعضاء'!$A$6:$A$505,0))&amp;"","كود غير موجود"))</f>
        <v/>
      </c>
      <c r="F286" s="20">
        <f>IF(C286&amp;""="","",IFERROR(INDEX('الباقات'!$B$6:$B$205,MATCH(C286&amp;"",'الباقات'!$A$6:$A$205,0)),"باقة غير موجودة"))</f>
        <v/>
      </c>
      <c r="G286" s="20">
        <f>IF(ISNUMBER(F286),ROUND(F286-N(D286),2),"")</f>
        <v/>
      </c>
      <c r="H286" s="21">
        <f>IF(C286&amp;""="","",IFERROR(INDEX('الباقات'!$C$6:$C$205,MATCH(C286&amp;"",'الباقات'!$A$6:$A$205,0)),""))</f>
        <v/>
      </c>
      <c r="I286" s="19">
        <f>IF(AND(ISNUMBER(A286),ISNUMBER(H286)),EDATE(A286,H286)-1,"")</f>
        <v/>
      </c>
      <c r="J286" s="21">
        <f>IF(ISNUMBER(I286),IF(COUNTIFS($B$6:$B$1005,B286&amp;"",$A$6:$A$1005,"&gt;"&amp;A286)=0,1,0),"")</f>
        <v/>
      </c>
    </row>
    <row r="287">
      <c r="A287" s="13" t="n"/>
      <c r="B287" s="5" t="n"/>
      <c r="C287" s="5" t="n"/>
      <c r="D287" s="16" t="n"/>
      <c r="E287" s="6">
        <f>IF(B287&amp;""="","",IFERROR(INDEX('الأعضاء'!$B$6:$B$505,MATCH(B287&amp;"",'الأعضاء'!$A$6:$A$505,0))&amp;"","كود غير موجود"))</f>
        <v/>
      </c>
      <c r="F287" s="20">
        <f>IF(C287&amp;""="","",IFERROR(INDEX('الباقات'!$B$6:$B$205,MATCH(C287&amp;"",'الباقات'!$A$6:$A$205,0)),"باقة غير موجودة"))</f>
        <v/>
      </c>
      <c r="G287" s="20">
        <f>IF(ISNUMBER(F287),ROUND(F287-N(D287),2),"")</f>
        <v/>
      </c>
      <c r="H287" s="21">
        <f>IF(C287&amp;""="","",IFERROR(INDEX('الباقات'!$C$6:$C$205,MATCH(C287&amp;"",'الباقات'!$A$6:$A$205,0)),""))</f>
        <v/>
      </c>
      <c r="I287" s="19">
        <f>IF(AND(ISNUMBER(A287),ISNUMBER(H287)),EDATE(A287,H287)-1,"")</f>
        <v/>
      </c>
      <c r="J287" s="21">
        <f>IF(ISNUMBER(I287),IF(COUNTIFS($B$6:$B$1005,B287&amp;"",$A$6:$A$1005,"&gt;"&amp;A287)=0,1,0),"")</f>
        <v/>
      </c>
    </row>
    <row r="288">
      <c r="A288" s="13" t="n"/>
      <c r="B288" s="5" t="n"/>
      <c r="C288" s="5" t="n"/>
      <c r="D288" s="16" t="n"/>
      <c r="E288" s="6">
        <f>IF(B288&amp;""="","",IFERROR(INDEX('الأعضاء'!$B$6:$B$505,MATCH(B288&amp;"",'الأعضاء'!$A$6:$A$505,0))&amp;"","كود غير موجود"))</f>
        <v/>
      </c>
      <c r="F288" s="20">
        <f>IF(C288&amp;""="","",IFERROR(INDEX('الباقات'!$B$6:$B$205,MATCH(C288&amp;"",'الباقات'!$A$6:$A$205,0)),"باقة غير موجودة"))</f>
        <v/>
      </c>
      <c r="G288" s="20">
        <f>IF(ISNUMBER(F288),ROUND(F288-N(D288),2),"")</f>
        <v/>
      </c>
      <c r="H288" s="21">
        <f>IF(C288&amp;""="","",IFERROR(INDEX('الباقات'!$C$6:$C$205,MATCH(C288&amp;"",'الباقات'!$A$6:$A$205,0)),""))</f>
        <v/>
      </c>
      <c r="I288" s="19">
        <f>IF(AND(ISNUMBER(A288),ISNUMBER(H288)),EDATE(A288,H288)-1,"")</f>
        <v/>
      </c>
      <c r="J288" s="21">
        <f>IF(ISNUMBER(I288),IF(COUNTIFS($B$6:$B$1005,B288&amp;"",$A$6:$A$1005,"&gt;"&amp;A288)=0,1,0),"")</f>
        <v/>
      </c>
    </row>
    <row r="289">
      <c r="A289" s="13" t="n"/>
      <c r="B289" s="5" t="n"/>
      <c r="C289" s="5" t="n"/>
      <c r="D289" s="16" t="n"/>
      <c r="E289" s="6">
        <f>IF(B289&amp;""="","",IFERROR(INDEX('الأعضاء'!$B$6:$B$505,MATCH(B289&amp;"",'الأعضاء'!$A$6:$A$505,0))&amp;"","كود غير موجود"))</f>
        <v/>
      </c>
      <c r="F289" s="20">
        <f>IF(C289&amp;""="","",IFERROR(INDEX('الباقات'!$B$6:$B$205,MATCH(C289&amp;"",'الباقات'!$A$6:$A$205,0)),"باقة غير موجودة"))</f>
        <v/>
      </c>
      <c r="G289" s="20">
        <f>IF(ISNUMBER(F289),ROUND(F289-N(D289),2),"")</f>
        <v/>
      </c>
      <c r="H289" s="21">
        <f>IF(C289&amp;""="","",IFERROR(INDEX('الباقات'!$C$6:$C$205,MATCH(C289&amp;"",'الباقات'!$A$6:$A$205,0)),""))</f>
        <v/>
      </c>
      <c r="I289" s="19">
        <f>IF(AND(ISNUMBER(A289),ISNUMBER(H289)),EDATE(A289,H289)-1,"")</f>
        <v/>
      </c>
      <c r="J289" s="21">
        <f>IF(ISNUMBER(I289),IF(COUNTIFS($B$6:$B$1005,B289&amp;"",$A$6:$A$1005,"&gt;"&amp;A289)=0,1,0),"")</f>
        <v/>
      </c>
    </row>
    <row r="290">
      <c r="A290" s="13" t="n"/>
      <c r="B290" s="5" t="n"/>
      <c r="C290" s="5" t="n"/>
      <c r="D290" s="16" t="n"/>
      <c r="E290" s="6">
        <f>IF(B290&amp;""="","",IFERROR(INDEX('الأعضاء'!$B$6:$B$505,MATCH(B290&amp;"",'الأعضاء'!$A$6:$A$505,0))&amp;"","كود غير موجود"))</f>
        <v/>
      </c>
      <c r="F290" s="20">
        <f>IF(C290&amp;""="","",IFERROR(INDEX('الباقات'!$B$6:$B$205,MATCH(C290&amp;"",'الباقات'!$A$6:$A$205,0)),"باقة غير موجودة"))</f>
        <v/>
      </c>
      <c r="G290" s="20">
        <f>IF(ISNUMBER(F290),ROUND(F290-N(D290),2),"")</f>
        <v/>
      </c>
      <c r="H290" s="21">
        <f>IF(C290&amp;""="","",IFERROR(INDEX('الباقات'!$C$6:$C$205,MATCH(C290&amp;"",'الباقات'!$A$6:$A$205,0)),""))</f>
        <v/>
      </c>
      <c r="I290" s="19">
        <f>IF(AND(ISNUMBER(A290),ISNUMBER(H290)),EDATE(A290,H290)-1,"")</f>
        <v/>
      </c>
      <c r="J290" s="21">
        <f>IF(ISNUMBER(I290),IF(COUNTIFS($B$6:$B$1005,B290&amp;"",$A$6:$A$1005,"&gt;"&amp;A290)=0,1,0),"")</f>
        <v/>
      </c>
    </row>
    <row r="291">
      <c r="A291" s="13" t="n"/>
      <c r="B291" s="5" t="n"/>
      <c r="C291" s="5" t="n"/>
      <c r="D291" s="16" t="n"/>
      <c r="E291" s="6">
        <f>IF(B291&amp;""="","",IFERROR(INDEX('الأعضاء'!$B$6:$B$505,MATCH(B291&amp;"",'الأعضاء'!$A$6:$A$505,0))&amp;"","كود غير موجود"))</f>
        <v/>
      </c>
      <c r="F291" s="20">
        <f>IF(C291&amp;""="","",IFERROR(INDEX('الباقات'!$B$6:$B$205,MATCH(C291&amp;"",'الباقات'!$A$6:$A$205,0)),"باقة غير موجودة"))</f>
        <v/>
      </c>
      <c r="G291" s="20">
        <f>IF(ISNUMBER(F291),ROUND(F291-N(D291),2),"")</f>
        <v/>
      </c>
      <c r="H291" s="21">
        <f>IF(C291&amp;""="","",IFERROR(INDEX('الباقات'!$C$6:$C$205,MATCH(C291&amp;"",'الباقات'!$A$6:$A$205,0)),""))</f>
        <v/>
      </c>
      <c r="I291" s="19">
        <f>IF(AND(ISNUMBER(A291),ISNUMBER(H291)),EDATE(A291,H291)-1,"")</f>
        <v/>
      </c>
      <c r="J291" s="21">
        <f>IF(ISNUMBER(I291),IF(COUNTIFS($B$6:$B$1005,B291&amp;"",$A$6:$A$1005,"&gt;"&amp;A291)=0,1,0),"")</f>
        <v/>
      </c>
    </row>
    <row r="292">
      <c r="A292" s="13" t="n"/>
      <c r="B292" s="5" t="n"/>
      <c r="C292" s="5" t="n"/>
      <c r="D292" s="16" t="n"/>
      <c r="E292" s="6">
        <f>IF(B292&amp;""="","",IFERROR(INDEX('الأعضاء'!$B$6:$B$505,MATCH(B292&amp;"",'الأعضاء'!$A$6:$A$505,0))&amp;"","كود غير موجود"))</f>
        <v/>
      </c>
      <c r="F292" s="20">
        <f>IF(C292&amp;""="","",IFERROR(INDEX('الباقات'!$B$6:$B$205,MATCH(C292&amp;"",'الباقات'!$A$6:$A$205,0)),"باقة غير موجودة"))</f>
        <v/>
      </c>
      <c r="G292" s="20">
        <f>IF(ISNUMBER(F292),ROUND(F292-N(D292),2),"")</f>
        <v/>
      </c>
      <c r="H292" s="21">
        <f>IF(C292&amp;""="","",IFERROR(INDEX('الباقات'!$C$6:$C$205,MATCH(C292&amp;"",'الباقات'!$A$6:$A$205,0)),""))</f>
        <v/>
      </c>
      <c r="I292" s="19">
        <f>IF(AND(ISNUMBER(A292),ISNUMBER(H292)),EDATE(A292,H292)-1,"")</f>
        <v/>
      </c>
      <c r="J292" s="21">
        <f>IF(ISNUMBER(I292),IF(COUNTIFS($B$6:$B$1005,B292&amp;"",$A$6:$A$1005,"&gt;"&amp;A292)=0,1,0),"")</f>
        <v/>
      </c>
    </row>
    <row r="293">
      <c r="A293" s="13" t="n"/>
      <c r="B293" s="5" t="n"/>
      <c r="C293" s="5" t="n"/>
      <c r="D293" s="16" t="n"/>
      <c r="E293" s="6">
        <f>IF(B293&amp;""="","",IFERROR(INDEX('الأعضاء'!$B$6:$B$505,MATCH(B293&amp;"",'الأعضاء'!$A$6:$A$505,0))&amp;"","كود غير موجود"))</f>
        <v/>
      </c>
      <c r="F293" s="20">
        <f>IF(C293&amp;""="","",IFERROR(INDEX('الباقات'!$B$6:$B$205,MATCH(C293&amp;"",'الباقات'!$A$6:$A$205,0)),"باقة غير موجودة"))</f>
        <v/>
      </c>
      <c r="G293" s="20">
        <f>IF(ISNUMBER(F293),ROUND(F293-N(D293),2),"")</f>
        <v/>
      </c>
      <c r="H293" s="21">
        <f>IF(C293&amp;""="","",IFERROR(INDEX('الباقات'!$C$6:$C$205,MATCH(C293&amp;"",'الباقات'!$A$6:$A$205,0)),""))</f>
        <v/>
      </c>
      <c r="I293" s="19">
        <f>IF(AND(ISNUMBER(A293),ISNUMBER(H293)),EDATE(A293,H293)-1,"")</f>
        <v/>
      </c>
      <c r="J293" s="21">
        <f>IF(ISNUMBER(I293),IF(COUNTIFS($B$6:$B$1005,B293&amp;"",$A$6:$A$1005,"&gt;"&amp;A293)=0,1,0),"")</f>
        <v/>
      </c>
    </row>
    <row r="294">
      <c r="A294" s="13" t="n"/>
      <c r="B294" s="5" t="n"/>
      <c r="C294" s="5" t="n"/>
      <c r="D294" s="16" t="n"/>
      <c r="E294" s="6">
        <f>IF(B294&amp;""="","",IFERROR(INDEX('الأعضاء'!$B$6:$B$505,MATCH(B294&amp;"",'الأعضاء'!$A$6:$A$505,0))&amp;"","كود غير موجود"))</f>
        <v/>
      </c>
      <c r="F294" s="20">
        <f>IF(C294&amp;""="","",IFERROR(INDEX('الباقات'!$B$6:$B$205,MATCH(C294&amp;"",'الباقات'!$A$6:$A$205,0)),"باقة غير موجودة"))</f>
        <v/>
      </c>
      <c r="G294" s="20">
        <f>IF(ISNUMBER(F294),ROUND(F294-N(D294),2),"")</f>
        <v/>
      </c>
      <c r="H294" s="21">
        <f>IF(C294&amp;""="","",IFERROR(INDEX('الباقات'!$C$6:$C$205,MATCH(C294&amp;"",'الباقات'!$A$6:$A$205,0)),""))</f>
        <v/>
      </c>
      <c r="I294" s="19">
        <f>IF(AND(ISNUMBER(A294),ISNUMBER(H294)),EDATE(A294,H294)-1,"")</f>
        <v/>
      </c>
      <c r="J294" s="21">
        <f>IF(ISNUMBER(I294),IF(COUNTIFS($B$6:$B$1005,B294&amp;"",$A$6:$A$1005,"&gt;"&amp;A294)=0,1,0),"")</f>
        <v/>
      </c>
    </row>
    <row r="295">
      <c r="A295" s="13" t="n"/>
      <c r="B295" s="5" t="n"/>
      <c r="C295" s="5" t="n"/>
      <c r="D295" s="16" t="n"/>
      <c r="E295" s="6">
        <f>IF(B295&amp;""="","",IFERROR(INDEX('الأعضاء'!$B$6:$B$505,MATCH(B295&amp;"",'الأعضاء'!$A$6:$A$505,0))&amp;"","كود غير موجود"))</f>
        <v/>
      </c>
      <c r="F295" s="20">
        <f>IF(C295&amp;""="","",IFERROR(INDEX('الباقات'!$B$6:$B$205,MATCH(C295&amp;"",'الباقات'!$A$6:$A$205,0)),"باقة غير موجودة"))</f>
        <v/>
      </c>
      <c r="G295" s="20">
        <f>IF(ISNUMBER(F295),ROUND(F295-N(D295),2),"")</f>
        <v/>
      </c>
      <c r="H295" s="21">
        <f>IF(C295&amp;""="","",IFERROR(INDEX('الباقات'!$C$6:$C$205,MATCH(C295&amp;"",'الباقات'!$A$6:$A$205,0)),""))</f>
        <v/>
      </c>
      <c r="I295" s="19">
        <f>IF(AND(ISNUMBER(A295),ISNUMBER(H295)),EDATE(A295,H295)-1,"")</f>
        <v/>
      </c>
      <c r="J295" s="21">
        <f>IF(ISNUMBER(I295),IF(COUNTIFS($B$6:$B$1005,B295&amp;"",$A$6:$A$1005,"&gt;"&amp;A295)=0,1,0),"")</f>
        <v/>
      </c>
    </row>
    <row r="296">
      <c r="A296" s="13" t="n"/>
      <c r="B296" s="5" t="n"/>
      <c r="C296" s="5" t="n"/>
      <c r="D296" s="16" t="n"/>
      <c r="E296" s="6">
        <f>IF(B296&amp;""="","",IFERROR(INDEX('الأعضاء'!$B$6:$B$505,MATCH(B296&amp;"",'الأعضاء'!$A$6:$A$505,0))&amp;"","كود غير موجود"))</f>
        <v/>
      </c>
      <c r="F296" s="20">
        <f>IF(C296&amp;""="","",IFERROR(INDEX('الباقات'!$B$6:$B$205,MATCH(C296&amp;"",'الباقات'!$A$6:$A$205,0)),"باقة غير موجودة"))</f>
        <v/>
      </c>
      <c r="G296" s="20">
        <f>IF(ISNUMBER(F296),ROUND(F296-N(D296),2),"")</f>
        <v/>
      </c>
      <c r="H296" s="21">
        <f>IF(C296&amp;""="","",IFERROR(INDEX('الباقات'!$C$6:$C$205,MATCH(C296&amp;"",'الباقات'!$A$6:$A$205,0)),""))</f>
        <v/>
      </c>
      <c r="I296" s="19">
        <f>IF(AND(ISNUMBER(A296),ISNUMBER(H296)),EDATE(A296,H296)-1,"")</f>
        <v/>
      </c>
      <c r="J296" s="21">
        <f>IF(ISNUMBER(I296),IF(COUNTIFS($B$6:$B$1005,B296&amp;"",$A$6:$A$1005,"&gt;"&amp;A296)=0,1,0),"")</f>
        <v/>
      </c>
    </row>
    <row r="297">
      <c r="A297" s="13" t="n"/>
      <c r="B297" s="5" t="n"/>
      <c r="C297" s="5" t="n"/>
      <c r="D297" s="16" t="n"/>
      <c r="E297" s="6">
        <f>IF(B297&amp;""="","",IFERROR(INDEX('الأعضاء'!$B$6:$B$505,MATCH(B297&amp;"",'الأعضاء'!$A$6:$A$505,0))&amp;"","كود غير موجود"))</f>
        <v/>
      </c>
      <c r="F297" s="20">
        <f>IF(C297&amp;""="","",IFERROR(INDEX('الباقات'!$B$6:$B$205,MATCH(C297&amp;"",'الباقات'!$A$6:$A$205,0)),"باقة غير موجودة"))</f>
        <v/>
      </c>
      <c r="G297" s="20">
        <f>IF(ISNUMBER(F297),ROUND(F297-N(D297),2),"")</f>
        <v/>
      </c>
      <c r="H297" s="21">
        <f>IF(C297&amp;""="","",IFERROR(INDEX('الباقات'!$C$6:$C$205,MATCH(C297&amp;"",'الباقات'!$A$6:$A$205,0)),""))</f>
        <v/>
      </c>
      <c r="I297" s="19">
        <f>IF(AND(ISNUMBER(A297),ISNUMBER(H297)),EDATE(A297,H297)-1,"")</f>
        <v/>
      </c>
      <c r="J297" s="21">
        <f>IF(ISNUMBER(I297),IF(COUNTIFS($B$6:$B$1005,B297&amp;"",$A$6:$A$1005,"&gt;"&amp;A297)=0,1,0),"")</f>
        <v/>
      </c>
    </row>
    <row r="298">
      <c r="A298" s="13" t="n"/>
      <c r="B298" s="5" t="n"/>
      <c r="C298" s="5" t="n"/>
      <c r="D298" s="16" t="n"/>
      <c r="E298" s="6">
        <f>IF(B298&amp;""="","",IFERROR(INDEX('الأعضاء'!$B$6:$B$505,MATCH(B298&amp;"",'الأعضاء'!$A$6:$A$505,0))&amp;"","كود غير موجود"))</f>
        <v/>
      </c>
      <c r="F298" s="20">
        <f>IF(C298&amp;""="","",IFERROR(INDEX('الباقات'!$B$6:$B$205,MATCH(C298&amp;"",'الباقات'!$A$6:$A$205,0)),"باقة غير موجودة"))</f>
        <v/>
      </c>
      <c r="G298" s="20">
        <f>IF(ISNUMBER(F298),ROUND(F298-N(D298),2),"")</f>
        <v/>
      </c>
      <c r="H298" s="21">
        <f>IF(C298&amp;""="","",IFERROR(INDEX('الباقات'!$C$6:$C$205,MATCH(C298&amp;"",'الباقات'!$A$6:$A$205,0)),""))</f>
        <v/>
      </c>
      <c r="I298" s="19">
        <f>IF(AND(ISNUMBER(A298),ISNUMBER(H298)),EDATE(A298,H298)-1,"")</f>
        <v/>
      </c>
      <c r="J298" s="21">
        <f>IF(ISNUMBER(I298),IF(COUNTIFS($B$6:$B$1005,B298&amp;"",$A$6:$A$1005,"&gt;"&amp;A298)=0,1,0),"")</f>
        <v/>
      </c>
    </row>
    <row r="299">
      <c r="A299" s="13" t="n"/>
      <c r="B299" s="5" t="n"/>
      <c r="C299" s="5" t="n"/>
      <c r="D299" s="16" t="n"/>
      <c r="E299" s="6">
        <f>IF(B299&amp;""="","",IFERROR(INDEX('الأعضاء'!$B$6:$B$505,MATCH(B299&amp;"",'الأعضاء'!$A$6:$A$505,0))&amp;"","كود غير موجود"))</f>
        <v/>
      </c>
      <c r="F299" s="20">
        <f>IF(C299&amp;""="","",IFERROR(INDEX('الباقات'!$B$6:$B$205,MATCH(C299&amp;"",'الباقات'!$A$6:$A$205,0)),"باقة غير موجودة"))</f>
        <v/>
      </c>
      <c r="G299" s="20">
        <f>IF(ISNUMBER(F299),ROUND(F299-N(D299),2),"")</f>
        <v/>
      </c>
      <c r="H299" s="21">
        <f>IF(C299&amp;""="","",IFERROR(INDEX('الباقات'!$C$6:$C$205,MATCH(C299&amp;"",'الباقات'!$A$6:$A$205,0)),""))</f>
        <v/>
      </c>
      <c r="I299" s="19">
        <f>IF(AND(ISNUMBER(A299),ISNUMBER(H299)),EDATE(A299,H299)-1,"")</f>
        <v/>
      </c>
      <c r="J299" s="21">
        <f>IF(ISNUMBER(I299),IF(COUNTIFS($B$6:$B$1005,B299&amp;"",$A$6:$A$1005,"&gt;"&amp;A299)=0,1,0),"")</f>
        <v/>
      </c>
    </row>
    <row r="300">
      <c r="A300" s="13" t="n"/>
      <c r="B300" s="5" t="n"/>
      <c r="C300" s="5" t="n"/>
      <c r="D300" s="16" t="n"/>
      <c r="E300" s="6">
        <f>IF(B300&amp;""="","",IFERROR(INDEX('الأعضاء'!$B$6:$B$505,MATCH(B300&amp;"",'الأعضاء'!$A$6:$A$505,0))&amp;"","كود غير موجود"))</f>
        <v/>
      </c>
      <c r="F300" s="20">
        <f>IF(C300&amp;""="","",IFERROR(INDEX('الباقات'!$B$6:$B$205,MATCH(C300&amp;"",'الباقات'!$A$6:$A$205,0)),"باقة غير موجودة"))</f>
        <v/>
      </c>
      <c r="G300" s="20">
        <f>IF(ISNUMBER(F300),ROUND(F300-N(D300),2),"")</f>
        <v/>
      </c>
      <c r="H300" s="21">
        <f>IF(C300&amp;""="","",IFERROR(INDEX('الباقات'!$C$6:$C$205,MATCH(C300&amp;"",'الباقات'!$A$6:$A$205,0)),""))</f>
        <v/>
      </c>
      <c r="I300" s="19">
        <f>IF(AND(ISNUMBER(A300),ISNUMBER(H300)),EDATE(A300,H300)-1,"")</f>
        <v/>
      </c>
      <c r="J300" s="21">
        <f>IF(ISNUMBER(I300),IF(COUNTIFS($B$6:$B$1005,B300&amp;"",$A$6:$A$1005,"&gt;"&amp;A300)=0,1,0),"")</f>
        <v/>
      </c>
    </row>
    <row r="301">
      <c r="A301" s="13" t="n"/>
      <c r="B301" s="5" t="n"/>
      <c r="C301" s="5" t="n"/>
      <c r="D301" s="16" t="n"/>
      <c r="E301" s="6">
        <f>IF(B301&amp;""="","",IFERROR(INDEX('الأعضاء'!$B$6:$B$505,MATCH(B301&amp;"",'الأعضاء'!$A$6:$A$505,0))&amp;"","كود غير موجود"))</f>
        <v/>
      </c>
      <c r="F301" s="20">
        <f>IF(C301&amp;""="","",IFERROR(INDEX('الباقات'!$B$6:$B$205,MATCH(C301&amp;"",'الباقات'!$A$6:$A$205,0)),"باقة غير موجودة"))</f>
        <v/>
      </c>
      <c r="G301" s="20">
        <f>IF(ISNUMBER(F301),ROUND(F301-N(D301),2),"")</f>
        <v/>
      </c>
      <c r="H301" s="21">
        <f>IF(C301&amp;""="","",IFERROR(INDEX('الباقات'!$C$6:$C$205,MATCH(C301&amp;"",'الباقات'!$A$6:$A$205,0)),""))</f>
        <v/>
      </c>
      <c r="I301" s="19">
        <f>IF(AND(ISNUMBER(A301),ISNUMBER(H301)),EDATE(A301,H301)-1,"")</f>
        <v/>
      </c>
      <c r="J301" s="21">
        <f>IF(ISNUMBER(I301),IF(COUNTIFS($B$6:$B$1005,B301&amp;"",$A$6:$A$1005,"&gt;"&amp;A301)=0,1,0),"")</f>
        <v/>
      </c>
    </row>
    <row r="302">
      <c r="A302" s="13" t="n"/>
      <c r="B302" s="5" t="n"/>
      <c r="C302" s="5" t="n"/>
      <c r="D302" s="16" t="n"/>
      <c r="E302" s="6">
        <f>IF(B302&amp;""="","",IFERROR(INDEX('الأعضاء'!$B$6:$B$505,MATCH(B302&amp;"",'الأعضاء'!$A$6:$A$505,0))&amp;"","كود غير موجود"))</f>
        <v/>
      </c>
      <c r="F302" s="20">
        <f>IF(C302&amp;""="","",IFERROR(INDEX('الباقات'!$B$6:$B$205,MATCH(C302&amp;"",'الباقات'!$A$6:$A$205,0)),"باقة غير موجودة"))</f>
        <v/>
      </c>
      <c r="G302" s="20">
        <f>IF(ISNUMBER(F302),ROUND(F302-N(D302),2),"")</f>
        <v/>
      </c>
      <c r="H302" s="21">
        <f>IF(C302&amp;""="","",IFERROR(INDEX('الباقات'!$C$6:$C$205,MATCH(C302&amp;"",'الباقات'!$A$6:$A$205,0)),""))</f>
        <v/>
      </c>
      <c r="I302" s="19">
        <f>IF(AND(ISNUMBER(A302),ISNUMBER(H302)),EDATE(A302,H302)-1,"")</f>
        <v/>
      </c>
      <c r="J302" s="21">
        <f>IF(ISNUMBER(I302),IF(COUNTIFS($B$6:$B$1005,B302&amp;"",$A$6:$A$1005,"&gt;"&amp;A302)=0,1,0),"")</f>
        <v/>
      </c>
    </row>
    <row r="303">
      <c r="A303" s="13" t="n"/>
      <c r="B303" s="5" t="n"/>
      <c r="C303" s="5" t="n"/>
      <c r="D303" s="16" t="n"/>
      <c r="E303" s="6">
        <f>IF(B303&amp;""="","",IFERROR(INDEX('الأعضاء'!$B$6:$B$505,MATCH(B303&amp;"",'الأعضاء'!$A$6:$A$505,0))&amp;"","كود غير موجود"))</f>
        <v/>
      </c>
      <c r="F303" s="20">
        <f>IF(C303&amp;""="","",IFERROR(INDEX('الباقات'!$B$6:$B$205,MATCH(C303&amp;"",'الباقات'!$A$6:$A$205,0)),"باقة غير موجودة"))</f>
        <v/>
      </c>
      <c r="G303" s="20">
        <f>IF(ISNUMBER(F303),ROUND(F303-N(D303),2),"")</f>
        <v/>
      </c>
      <c r="H303" s="21">
        <f>IF(C303&amp;""="","",IFERROR(INDEX('الباقات'!$C$6:$C$205,MATCH(C303&amp;"",'الباقات'!$A$6:$A$205,0)),""))</f>
        <v/>
      </c>
      <c r="I303" s="19">
        <f>IF(AND(ISNUMBER(A303),ISNUMBER(H303)),EDATE(A303,H303)-1,"")</f>
        <v/>
      </c>
      <c r="J303" s="21">
        <f>IF(ISNUMBER(I303),IF(COUNTIFS($B$6:$B$1005,B303&amp;"",$A$6:$A$1005,"&gt;"&amp;A303)=0,1,0),"")</f>
        <v/>
      </c>
    </row>
    <row r="304">
      <c r="A304" s="13" t="n"/>
      <c r="B304" s="5" t="n"/>
      <c r="C304" s="5" t="n"/>
      <c r="D304" s="16" t="n"/>
      <c r="E304" s="6">
        <f>IF(B304&amp;""="","",IFERROR(INDEX('الأعضاء'!$B$6:$B$505,MATCH(B304&amp;"",'الأعضاء'!$A$6:$A$505,0))&amp;"","كود غير موجود"))</f>
        <v/>
      </c>
      <c r="F304" s="20">
        <f>IF(C304&amp;""="","",IFERROR(INDEX('الباقات'!$B$6:$B$205,MATCH(C304&amp;"",'الباقات'!$A$6:$A$205,0)),"باقة غير موجودة"))</f>
        <v/>
      </c>
      <c r="G304" s="20">
        <f>IF(ISNUMBER(F304),ROUND(F304-N(D304),2),"")</f>
        <v/>
      </c>
      <c r="H304" s="21">
        <f>IF(C304&amp;""="","",IFERROR(INDEX('الباقات'!$C$6:$C$205,MATCH(C304&amp;"",'الباقات'!$A$6:$A$205,0)),""))</f>
        <v/>
      </c>
      <c r="I304" s="19">
        <f>IF(AND(ISNUMBER(A304),ISNUMBER(H304)),EDATE(A304,H304)-1,"")</f>
        <v/>
      </c>
      <c r="J304" s="21">
        <f>IF(ISNUMBER(I304),IF(COUNTIFS($B$6:$B$1005,B304&amp;"",$A$6:$A$1005,"&gt;"&amp;A304)=0,1,0),"")</f>
        <v/>
      </c>
    </row>
    <row r="305">
      <c r="A305" s="13" t="n"/>
      <c r="B305" s="5" t="n"/>
      <c r="C305" s="5" t="n"/>
      <c r="D305" s="16" t="n"/>
      <c r="E305" s="6">
        <f>IF(B305&amp;""="","",IFERROR(INDEX('الأعضاء'!$B$6:$B$505,MATCH(B305&amp;"",'الأعضاء'!$A$6:$A$505,0))&amp;"","كود غير موجود"))</f>
        <v/>
      </c>
      <c r="F305" s="20">
        <f>IF(C305&amp;""="","",IFERROR(INDEX('الباقات'!$B$6:$B$205,MATCH(C305&amp;"",'الباقات'!$A$6:$A$205,0)),"باقة غير موجودة"))</f>
        <v/>
      </c>
      <c r="G305" s="20">
        <f>IF(ISNUMBER(F305),ROUND(F305-N(D305),2),"")</f>
        <v/>
      </c>
      <c r="H305" s="21">
        <f>IF(C305&amp;""="","",IFERROR(INDEX('الباقات'!$C$6:$C$205,MATCH(C305&amp;"",'الباقات'!$A$6:$A$205,0)),""))</f>
        <v/>
      </c>
      <c r="I305" s="19">
        <f>IF(AND(ISNUMBER(A305),ISNUMBER(H305)),EDATE(A305,H305)-1,"")</f>
        <v/>
      </c>
      <c r="J305" s="21">
        <f>IF(ISNUMBER(I305),IF(COUNTIFS($B$6:$B$1005,B305&amp;"",$A$6:$A$1005,"&gt;"&amp;A305)=0,1,0),"")</f>
        <v/>
      </c>
    </row>
    <row r="306">
      <c r="A306" s="13" t="n"/>
      <c r="B306" s="5" t="n"/>
      <c r="C306" s="5" t="n"/>
      <c r="D306" s="16" t="n"/>
      <c r="E306" s="6">
        <f>IF(B306&amp;""="","",IFERROR(INDEX('الأعضاء'!$B$6:$B$505,MATCH(B306&amp;"",'الأعضاء'!$A$6:$A$505,0))&amp;"","كود غير موجود"))</f>
        <v/>
      </c>
      <c r="F306" s="20">
        <f>IF(C306&amp;""="","",IFERROR(INDEX('الباقات'!$B$6:$B$205,MATCH(C306&amp;"",'الباقات'!$A$6:$A$205,0)),"باقة غير موجودة"))</f>
        <v/>
      </c>
      <c r="G306" s="20">
        <f>IF(ISNUMBER(F306),ROUND(F306-N(D306),2),"")</f>
        <v/>
      </c>
      <c r="H306" s="21">
        <f>IF(C306&amp;""="","",IFERROR(INDEX('الباقات'!$C$6:$C$205,MATCH(C306&amp;"",'الباقات'!$A$6:$A$205,0)),""))</f>
        <v/>
      </c>
      <c r="I306" s="19">
        <f>IF(AND(ISNUMBER(A306),ISNUMBER(H306)),EDATE(A306,H306)-1,"")</f>
        <v/>
      </c>
      <c r="J306" s="21">
        <f>IF(ISNUMBER(I306),IF(COUNTIFS($B$6:$B$1005,B306&amp;"",$A$6:$A$1005,"&gt;"&amp;A306)=0,1,0),"")</f>
        <v/>
      </c>
    </row>
    <row r="307">
      <c r="A307" s="13" t="n"/>
      <c r="B307" s="5" t="n"/>
      <c r="C307" s="5" t="n"/>
      <c r="D307" s="16" t="n"/>
      <c r="E307" s="6">
        <f>IF(B307&amp;""="","",IFERROR(INDEX('الأعضاء'!$B$6:$B$505,MATCH(B307&amp;"",'الأعضاء'!$A$6:$A$505,0))&amp;"","كود غير موجود"))</f>
        <v/>
      </c>
      <c r="F307" s="20">
        <f>IF(C307&amp;""="","",IFERROR(INDEX('الباقات'!$B$6:$B$205,MATCH(C307&amp;"",'الباقات'!$A$6:$A$205,0)),"باقة غير موجودة"))</f>
        <v/>
      </c>
      <c r="G307" s="20">
        <f>IF(ISNUMBER(F307),ROUND(F307-N(D307),2),"")</f>
        <v/>
      </c>
      <c r="H307" s="21">
        <f>IF(C307&amp;""="","",IFERROR(INDEX('الباقات'!$C$6:$C$205,MATCH(C307&amp;"",'الباقات'!$A$6:$A$205,0)),""))</f>
        <v/>
      </c>
      <c r="I307" s="19">
        <f>IF(AND(ISNUMBER(A307),ISNUMBER(H307)),EDATE(A307,H307)-1,"")</f>
        <v/>
      </c>
      <c r="J307" s="21">
        <f>IF(ISNUMBER(I307),IF(COUNTIFS($B$6:$B$1005,B307&amp;"",$A$6:$A$1005,"&gt;"&amp;A307)=0,1,0),"")</f>
        <v/>
      </c>
    </row>
    <row r="308">
      <c r="A308" s="13" t="n"/>
      <c r="B308" s="5" t="n"/>
      <c r="C308" s="5" t="n"/>
      <c r="D308" s="16" t="n"/>
      <c r="E308" s="6">
        <f>IF(B308&amp;""="","",IFERROR(INDEX('الأعضاء'!$B$6:$B$505,MATCH(B308&amp;"",'الأعضاء'!$A$6:$A$505,0))&amp;"","كود غير موجود"))</f>
        <v/>
      </c>
      <c r="F308" s="20">
        <f>IF(C308&amp;""="","",IFERROR(INDEX('الباقات'!$B$6:$B$205,MATCH(C308&amp;"",'الباقات'!$A$6:$A$205,0)),"باقة غير موجودة"))</f>
        <v/>
      </c>
      <c r="G308" s="20">
        <f>IF(ISNUMBER(F308),ROUND(F308-N(D308),2),"")</f>
        <v/>
      </c>
      <c r="H308" s="21">
        <f>IF(C308&amp;""="","",IFERROR(INDEX('الباقات'!$C$6:$C$205,MATCH(C308&amp;"",'الباقات'!$A$6:$A$205,0)),""))</f>
        <v/>
      </c>
      <c r="I308" s="19">
        <f>IF(AND(ISNUMBER(A308),ISNUMBER(H308)),EDATE(A308,H308)-1,"")</f>
        <v/>
      </c>
      <c r="J308" s="21">
        <f>IF(ISNUMBER(I308),IF(COUNTIFS($B$6:$B$1005,B308&amp;"",$A$6:$A$1005,"&gt;"&amp;A308)=0,1,0),"")</f>
        <v/>
      </c>
    </row>
    <row r="309">
      <c r="A309" s="13" t="n"/>
      <c r="B309" s="5" t="n"/>
      <c r="C309" s="5" t="n"/>
      <c r="D309" s="16" t="n"/>
      <c r="E309" s="6">
        <f>IF(B309&amp;""="","",IFERROR(INDEX('الأعضاء'!$B$6:$B$505,MATCH(B309&amp;"",'الأعضاء'!$A$6:$A$505,0))&amp;"","كود غير موجود"))</f>
        <v/>
      </c>
      <c r="F309" s="20">
        <f>IF(C309&amp;""="","",IFERROR(INDEX('الباقات'!$B$6:$B$205,MATCH(C309&amp;"",'الباقات'!$A$6:$A$205,0)),"باقة غير موجودة"))</f>
        <v/>
      </c>
      <c r="G309" s="20">
        <f>IF(ISNUMBER(F309),ROUND(F309-N(D309),2),"")</f>
        <v/>
      </c>
      <c r="H309" s="21">
        <f>IF(C309&amp;""="","",IFERROR(INDEX('الباقات'!$C$6:$C$205,MATCH(C309&amp;"",'الباقات'!$A$6:$A$205,0)),""))</f>
        <v/>
      </c>
      <c r="I309" s="19">
        <f>IF(AND(ISNUMBER(A309),ISNUMBER(H309)),EDATE(A309,H309)-1,"")</f>
        <v/>
      </c>
      <c r="J309" s="21">
        <f>IF(ISNUMBER(I309),IF(COUNTIFS($B$6:$B$1005,B309&amp;"",$A$6:$A$1005,"&gt;"&amp;A309)=0,1,0),"")</f>
        <v/>
      </c>
    </row>
    <row r="310">
      <c r="A310" s="13" t="n"/>
      <c r="B310" s="5" t="n"/>
      <c r="C310" s="5" t="n"/>
      <c r="D310" s="16" t="n"/>
      <c r="E310" s="6">
        <f>IF(B310&amp;""="","",IFERROR(INDEX('الأعضاء'!$B$6:$B$505,MATCH(B310&amp;"",'الأعضاء'!$A$6:$A$505,0))&amp;"","كود غير موجود"))</f>
        <v/>
      </c>
      <c r="F310" s="20">
        <f>IF(C310&amp;""="","",IFERROR(INDEX('الباقات'!$B$6:$B$205,MATCH(C310&amp;"",'الباقات'!$A$6:$A$205,0)),"باقة غير موجودة"))</f>
        <v/>
      </c>
      <c r="G310" s="20">
        <f>IF(ISNUMBER(F310),ROUND(F310-N(D310),2),"")</f>
        <v/>
      </c>
      <c r="H310" s="21">
        <f>IF(C310&amp;""="","",IFERROR(INDEX('الباقات'!$C$6:$C$205,MATCH(C310&amp;"",'الباقات'!$A$6:$A$205,0)),""))</f>
        <v/>
      </c>
      <c r="I310" s="19">
        <f>IF(AND(ISNUMBER(A310),ISNUMBER(H310)),EDATE(A310,H310)-1,"")</f>
        <v/>
      </c>
      <c r="J310" s="21">
        <f>IF(ISNUMBER(I310),IF(COUNTIFS($B$6:$B$1005,B310&amp;"",$A$6:$A$1005,"&gt;"&amp;A310)=0,1,0),"")</f>
        <v/>
      </c>
    </row>
    <row r="311">
      <c r="A311" s="13" t="n"/>
      <c r="B311" s="5" t="n"/>
      <c r="C311" s="5" t="n"/>
      <c r="D311" s="16" t="n"/>
      <c r="E311" s="6">
        <f>IF(B311&amp;""="","",IFERROR(INDEX('الأعضاء'!$B$6:$B$505,MATCH(B311&amp;"",'الأعضاء'!$A$6:$A$505,0))&amp;"","كود غير موجود"))</f>
        <v/>
      </c>
      <c r="F311" s="20">
        <f>IF(C311&amp;""="","",IFERROR(INDEX('الباقات'!$B$6:$B$205,MATCH(C311&amp;"",'الباقات'!$A$6:$A$205,0)),"باقة غير موجودة"))</f>
        <v/>
      </c>
      <c r="G311" s="20">
        <f>IF(ISNUMBER(F311),ROUND(F311-N(D311),2),"")</f>
        <v/>
      </c>
      <c r="H311" s="21">
        <f>IF(C311&amp;""="","",IFERROR(INDEX('الباقات'!$C$6:$C$205,MATCH(C311&amp;"",'الباقات'!$A$6:$A$205,0)),""))</f>
        <v/>
      </c>
      <c r="I311" s="19">
        <f>IF(AND(ISNUMBER(A311),ISNUMBER(H311)),EDATE(A311,H311)-1,"")</f>
        <v/>
      </c>
      <c r="J311" s="21">
        <f>IF(ISNUMBER(I311),IF(COUNTIFS($B$6:$B$1005,B311&amp;"",$A$6:$A$1005,"&gt;"&amp;A311)=0,1,0),"")</f>
        <v/>
      </c>
    </row>
    <row r="312">
      <c r="A312" s="13" t="n"/>
      <c r="B312" s="5" t="n"/>
      <c r="C312" s="5" t="n"/>
      <c r="D312" s="16" t="n"/>
      <c r="E312" s="6">
        <f>IF(B312&amp;""="","",IFERROR(INDEX('الأعضاء'!$B$6:$B$505,MATCH(B312&amp;"",'الأعضاء'!$A$6:$A$505,0))&amp;"","كود غير موجود"))</f>
        <v/>
      </c>
      <c r="F312" s="20">
        <f>IF(C312&amp;""="","",IFERROR(INDEX('الباقات'!$B$6:$B$205,MATCH(C312&amp;"",'الباقات'!$A$6:$A$205,0)),"باقة غير موجودة"))</f>
        <v/>
      </c>
      <c r="G312" s="20">
        <f>IF(ISNUMBER(F312),ROUND(F312-N(D312),2),"")</f>
        <v/>
      </c>
      <c r="H312" s="21">
        <f>IF(C312&amp;""="","",IFERROR(INDEX('الباقات'!$C$6:$C$205,MATCH(C312&amp;"",'الباقات'!$A$6:$A$205,0)),""))</f>
        <v/>
      </c>
      <c r="I312" s="19">
        <f>IF(AND(ISNUMBER(A312),ISNUMBER(H312)),EDATE(A312,H312)-1,"")</f>
        <v/>
      </c>
      <c r="J312" s="21">
        <f>IF(ISNUMBER(I312),IF(COUNTIFS($B$6:$B$1005,B312&amp;"",$A$6:$A$1005,"&gt;"&amp;A312)=0,1,0),"")</f>
        <v/>
      </c>
    </row>
    <row r="313">
      <c r="A313" s="13" t="n"/>
      <c r="B313" s="5" t="n"/>
      <c r="C313" s="5" t="n"/>
      <c r="D313" s="16" t="n"/>
      <c r="E313" s="6">
        <f>IF(B313&amp;""="","",IFERROR(INDEX('الأعضاء'!$B$6:$B$505,MATCH(B313&amp;"",'الأعضاء'!$A$6:$A$505,0))&amp;"","كود غير موجود"))</f>
        <v/>
      </c>
      <c r="F313" s="20">
        <f>IF(C313&amp;""="","",IFERROR(INDEX('الباقات'!$B$6:$B$205,MATCH(C313&amp;"",'الباقات'!$A$6:$A$205,0)),"باقة غير موجودة"))</f>
        <v/>
      </c>
      <c r="G313" s="20">
        <f>IF(ISNUMBER(F313),ROUND(F313-N(D313),2),"")</f>
        <v/>
      </c>
      <c r="H313" s="21">
        <f>IF(C313&amp;""="","",IFERROR(INDEX('الباقات'!$C$6:$C$205,MATCH(C313&amp;"",'الباقات'!$A$6:$A$205,0)),""))</f>
        <v/>
      </c>
      <c r="I313" s="19">
        <f>IF(AND(ISNUMBER(A313),ISNUMBER(H313)),EDATE(A313,H313)-1,"")</f>
        <v/>
      </c>
      <c r="J313" s="21">
        <f>IF(ISNUMBER(I313),IF(COUNTIFS($B$6:$B$1005,B313&amp;"",$A$6:$A$1005,"&gt;"&amp;A313)=0,1,0),"")</f>
        <v/>
      </c>
    </row>
    <row r="314">
      <c r="A314" s="13" t="n"/>
      <c r="B314" s="5" t="n"/>
      <c r="C314" s="5" t="n"/>
      <c r="D314" s="16" t="n"/>
      <c r="E314" s="6">
        <f>IF(B314&amp;""="","",IFERROR(INDEX('الأعضاء'!$B$6:$B$505,MATCH(B314&amp;"",'الأعضاء'!$A$6:$A$505,0))&amp;"","كود غير موجود"))</f>
        <v/>
      </c>
      <c r="F314" s="20">
        <f>IF(C314&amp;""="","",IFERROR(INDEX('الباقات'!$B$6:$B$205,MATCH(C314&amp;"",'الباقات'!$A$6:$A$205,0)),"باقة غير موجودة"))</f>
        <v/>
      </c>
      <c r="G314" s="20">
        <f>IF(ISNUMBER(F314),ROUND(F314-N(D314),2),"")</f>
        <v/>
      </c>
      <c r="H314" s="21">
        <f>IF(C314&amp;""="","",IFERROR(INDEX('الباقات'!$C$6:$C$205,MATCH(C314&amp;"",'الباقات'!$A$6:$A$205,0)),""))</f>
        <v/>
      </c>
      <c r="I314" s="19">
        <f>IF(AND(ISNUMBER(A314),ISNUMBER(H314)),EDATE(A314,H314)-1,"")</f>
        <v/>
      </c>
      <c r="J314" s="21">
        <f>IF(ISNUMBER(I314),IF(COUNTIFS($B$6:$B$1005,B314&amp;"",$A$6:$A$1005,"&gt;"&amp;A314)=0,1,0),"")</f>
        <v/>
      </c>
    </row>
    <row r="315">
      <c r="A315" s="13" t="n"/>
      <c r="B315" s="5" t="n"/>
      <c r="C315" s="5" t="n"/>
      <c r="D315" s="16" t="n"/>
      <c r="E315" s="6">
        <f>IF(B315&amp;""="","",IFERROR(INDEX('الأعضاء'!$B$6:$B$505,MATCH(B315&amp;"",'الأعضاء'!$A$6:$A$505,0))&amp;"","كود غير موجود"))</f>
        <v/>
      </c>
      <c r="F315" s="20">
        <f>IF(C315&amp;""="","",IFERROR(INDEX('الباقات'!$B$6:$B$205,MATCH(C315&amp;"",'الباقات'!$A$6:$A$205,0)),"باقة غير موجودة"))</f>
        <v/>
      </c>
      <c r="G315" s="20">
        <f>IF(ISNUMBER(F315),ROUND(F315-N(D315),2),"")</f>
        <v/>
      </c>
      <c r="H315" s="21">
        <f>IF(C315&amp;""="","",IFERROR(INDEX('الباقات'!$C$6:$C$205,MATCH(C315&amp;"",'الباقات'!$A$6:$A$205,0)),""))</f>
        <v/>
      </c>
      <c r="I315" s="19">
        <f>IF(AND(ISNUMBER(A315),ISNUMBER(H315)),EDATE(A315,H315)-1,"")</f>
        <v/>
      </c>
      <c r="J315" s="21">
        <f>IF(ISNUMBER(I315),IF(COUNTIFS($B$6:$B$1005,B315&amp;"",$A$6:$A$1005,"&gt;"&amp;A315)=0,1,0),"")</f>
        <v/>
      </c>
    </row>
    <row r="316">
      <c r="A316" s="13" t="n"/>
      <c r="B316" s="5" t="n"/>
      <c r="C316" s="5" t="n"/>
      <c r="D316" s="16" t="n"/>
      <c r="E316" s="6">
        <f>IF(B316&amp;""="","",IFERROR(INDEX('الأعضاء'!$B$6:$B$505,MATCH(B316&amp;"",'الأعضاء'!$A$6:$A$505,0))&amp;"","كود غير موجود"))</f>
        <v/>
      </c>
      <c r="F316" s="20">
        <f>IF(C316&amp;""="","",IFERROR(INDEX('الباقات'!$B$6:$B$205,MATCH(C316&amp;"",'الباقات'!$A$6:$A$205,0)),"باقة غير موجودة"))</f>
        <v/>
      </c>
      <c r="G316" s="20">
        <f>IF(ISNUMBER(F316),ROUND(F316-N(D316),2),"")</f>
        <v/>
      </c>
      <c r="H316" s="21">
        <f>IF(C316&amp;""="","",IFERROR(INDEX('الباقات'!$C$6:$C$205,MATCH(C316&amp;"",'الباقات'!$A$6:$A$205,0)),""))</f>
        <v/>
      </c>
      <c r="I316" s="19">
        <f>IF(AND(ISNUMBER(A316),ISNUMBER(H316)),EDATE(A316,H316)-1,"")</f>
        <v/>
      </c>
      <c r="J316" s="21">
        <f>IF(ISNUMBER(I316),IF(COUNTIFS($B$6:$B$1005,B316&amp;"",$A$6:$A$1005,"&gt;"&amp;A316)=0,1,0),"")</f>
        <v/>
      </c>
    </row>
    <row r="317">
      <c r="A317" s="13" t="n"/>
      <c r="B317" s="5" t="n"/>
      <c r="C317" s="5" t="n"/>
      <c r="D317" s="16" t="n"/>
      <c r="E317" s="6">
        <f>IF(B317&amp;""="","",IFERROR(INDEX('الأعضاء'!$B$6:$B$505,MATCH(B317&amp;"",'الأعضاء'!$A$6:$A$505,0))&amp;"","كود غير موجود"))</f>
        <v/>
      </c>
      <c r="F317" s="20">
        <f>IF(C317&amp;""="","",IFERROR(INDEX('الباقات'!$B$6:$B$205,MATCH(C317&amp;"",'الباقات'!$A$6:$A$205,0)),"باقة غير موجودة"))</f>
        <v/>
      </c>
      <c r="G317" s="20">
        <f>IF(ISNUMBER(F317),ROUND(F317-N(D317),2),"")</f>
        <v/>
      </c>
      <c r="H317" s="21">
        <f>IF(C317&amp;""="","",IFERROR(INDEX('الباقات'!$C$6:$C$205,MATCH(C317&amp;"",'الباقات'!$A$6:$A$205,0)),""))</f>
        <v/>
      </c>
      <c r="I317" s="19">
        <f>IF(AND(ISNUMBER(A317),ISNUMBER(H317)),EDATE(A317,H317)-1,"")</f>
        <v/>
      </c>
      <c r="J317" s="21">
        <f>IF(ISNUMBER(I317),IF(COUNTIFS($B$6:$B$1005,B317&amp;"",$A$6:$A$1005,"&gt;"&amp;A317)=0,1,0),"")</f>
        <v/>
      </c>
    </row>
    <row r="318">
      <c r="A318" s="13" t="n"/>
      <c r="B318" s="5" t="n"/>
      <c r="C318" s="5" t="n"/>
      <c r="D318" s="16" t="n"/>
      <c r="E318" s="6">
        <f>IF(B318&amp;""="","",IFERROR(INDEX('الأعضاء'!$B$6:$B$505,MATCH(B318&amp;"",'الأعضاء'!$A$6:$A$505,0))&amp;"","كود غير موجود"))</f>
        <v/>
      </c>
      <c r="F318" s="20">
        <f>IF(C318&amp;""="","",IFERROR(INDEX('الباقات'!$B$6:$B$205,MATCH(C318&amp;"",'الباقات'!$A$6:$A$205,0)),"باقة غير موجودة"))</f>
        <v/>
      </c>
      <c r="G318" s="20">
        <f>IF(ISNUMBER(F318),ROUND(F318-N(D318),2),"")</f>
        <v/>
      </c>
      <c r="H318" s="21">
        <f>IF(C318&amp;""="","",IFERROR(INDEX('الباقات'!$C$6:$C$205,MATCH(C318&amp;"",'الباقات'!$A$6:$A$205,0)),""))</f>
        <v/>
      </c>
      <c r="I318" s="19">
        <f>IF(AND(ISNUMBER(A318),ISNUMBER(H318)),EDATE(A318,H318)-1,"")</f>
        <v/>
      </c>
      <c r="J318" s="21">
        <f>IF(ISNUMBER(I318),IF(COUNTIFS($B$6:$B$1005,B318&amp;"",$A$6:$A$1005,"&gt;"&amp;A318)=0,1,0),"")</f>
        <v/>
      </c>
    </row>
    <row r="319">
      <c r="A319" s="13" t="n"/>
      <c r="B319" s="5" t="n"/>
      <c r="C319" s="5" t="n"/>
      <c r="D319" s="16" t="n"/>
      <c r="E319" s="6">
        <f>IF(B319&amp;""="","",IFERROR(INDEX('الأعضاء'!$B$6:$B$505,MATCH(B319&amp;"",'الأعضاء'!$A$6:$A$505,0))&amp;"","كود غير موجود"))</f>
        <v/>
      </c>
      <c r="F319" s="20">
        <f>IF(C319&amp;""="","",IFERROR(INDEX('الباقات'!$B$6:$B$205,MATCH(C319&amp;"",'الباقات'!$A$6:$A$205,0)),"باقة غير موجودة"))</f>
        <v/>
      </c>
      <c r="G319" s="20">
        <f>IF(ISNUMBER(F319),ROUND(F319-N(D319),2),"")</f>
        <v/>
      </c>
      <c r="H319" s="21">
        <f>IF(C319&amp;""="","",IFERROR(INDEX('الباقات'!$C$6:$C$205,MATCH(C319&amp;"",'الباقات'!$A$6:$A$205,0)),""))</f>
        <v/>
      </c>
      <c r="I319" s="19">
        <f>IF(AND(ISNUMBER(A319),ISNUMBER(H319)),EDATE(A319,H319)-1,"")</f>
        <v/>
      </c>
      <c r="J319" s="21">
        <f>IF(ISNUMBER(I319),IF(COUNTIFS($B$6:$B$1005,B319&amp;"",$A$6:$A$1005,"&gt;"&amp;A319)=0,1,0),"")</f>
        <v/>
      </c>
    </row>
    <row r="320">
      <c r="A320" s="13" t="n"/>
      <c r="B320" s="5" t="n"/>
      <c r="C320" s="5" t="n"/>
      <c r="D320" s="16" t="n"/>
      <c r="E320" s="6">
        <f>IF(B320&amp;""="","",IFERROR(INDEX('الأعضاء'!$B$6:$B$505,MATCH(B320&amp;"",'الأعضاء'!$A$6:$A$505,0))&amp;"","كود غير موجود"))</f>
        <v/>
      </c>
      <c r="F320" s="20">
        <f>IF(C320&amp;""="","",IFERROR(INDEX('الباقات'!$B$6:$B$205,MATCH(C320&amp;"",'الباقات'!$A$6:$A$205,0)),"باقة غير موجودة"))</f>
        <v/>
      </c>
      <c r="G320" s="20">
        <f>IF(ISNUMBER(F320),ROUND(F320-N(D320),2),"")</f>
        <v/>
      </c>
      <c r="H320" s="21">
        <f>IF(C320&amp;""="","",IFERROR(INDEX('الباقات'!$C$6:$C$205,MATCH(C320&amp;"",'الباقات'!$A$6:$A$205,0)),""))</f>
        <v/>
      </c>
      <c r="I320" s="19">
        <f>IF(AND(ISNUMBER(A320),ISNUMBER(H320)),EDATE(A320,H320)-1,"")</f>
        <v/>
      </c>
      <c r="J320" s="21">
        <f>IF(ISNUMBER(I320),IF(COUNTIFS($B$6:$B$1005,B320&amp;"",$A$6:$A$1005,"&gt;"&amp;A320)=0,1,0),"")</f>
        <v/>
      </c>
    </row>
    <row r="321">
      <c r="A321" s="13" t="n"/>
      <c r="B321" s="5" t="n"/>
      <c r="C321" s="5" t="n"/>
      <c r="D321" s="16" t="n"/>
      <c r="E321" s="6">
        <f>IF(B321&amp;""="","",IFERROR(INDEX('الأعضاء'!$B$6:$B$505,MATCH(B321&amp;"",'الأعضاء'!$A$6:$A$505,0))&amp;"","كود غير موجود"))</f>
        <v/>
      </c>
      <c r="F321" s="20">
        <f>IF(C321&amp;""="","",IFERROR(INDEX('الباقات'!$B$6:$B$205,MATCH(C321&amp;"",'الباقات'!$A$6:$A$205,0)),"باقة غير موجودة"))</f>
        <v/>
      </c>
      <c r="G321" s="20">
        <f>IF(ISNUMBER(F321),ROUND(F321-N(D321),2),"")</f>
        <v/>
      </c>
      <c r="H321" s="21">
        <f>IF(C321&amp;""="","",IFERROR(INDEX('الباقات'!$C$6:$C$205,MATCH(C321&amp;"",'الباقات'!$A$6:$A$205,0)),""))</f>
        <v/>
      </c>
      <c r="I321" s="19">
        <f>IF(AND(ISNUMBER(A321),ISNUMBER(H321)),EDATE(A321,H321)-1,"")</f>
        <v/>
      </c>
      <c r="J321" s="21">
        <f>IF(ISNUMBER(I321),IF(COUNTIFS($B$6:$B$1005,B321&amp;"",$A$6:$A$1005,"&gt;"&amp;A321)=0,1,0),"")</f>
        <v/>
      </c>
    </row>
    <row r="322">
      <c r="A322" s="13" t="n"/>
      <c r="B322" s="5" t="n"/>
      <c r="C322" s="5" t="n"/>
      <c r="D322" s="16" t="n"/>
      <c r="E322" s="6">
        <f>IF(B322&amp;""="","",IFERROR(INDEX('الأعضاء'!$B$6:$B$505,MATCH(B322&amp;"",'الأعضاء'!$A$6:$A$505,0))&amp;"","كود غير موجود"))</f>
        <v/>
      </c>
      <c r="F322" s="20">
        <f>IF(C322&amp;""="","",IFERROR(INDEX('الباقات'!$B$6:$B$205,MATCH(C322&amp;"",'الباقات'!$A$6:$A$205,0)),"باقة غير موجودة"))</f>
        <v/>
      </c>
      <c r="G322" s="20">
        <f>IF(ISNUMBER(F322),ROUND(F322-N(D322),2),"")</f>
        <v/>
      </c>
      <c r="H322" s="21">
        <f>IF(C322&amp;""="","",IFERROR(INDEX('الباقات'!$C$6:$C$205,MATCH(C322&amp;"",'الباقات'!$A$6:$A$205,0)),""))</f>
        <v/>
      </c>
      <c r="I322" s="19">
        <f>IF(AND(ISNUMBER(A322),ISNUMBER(H322)),EDATE(A322,H322)-1,"")</f>
        <v/>
      </c>
      <c r="J322" s="21">
        <f>IF(ISNUMBER(I322),IF(COUNTIFS($B$6:$B$1005,B322&amp;"",$A$6:$A$1005,"&gt;"&amp;A322)=0,1,0),"")</f>
        <v/>
      </c>
    </row>
    <row r="323">
      <c r="A323" s="13" t="n"/>
      <c r="B323" s="5" t="n"/>
      <c r="C323" s="5" t="n"/>
      <c r="D323" s="16" t="n"/>
      <c r="E323" s="6">
        <f>IF(B323&amp;""="","",IFERROR(INDEX('الأعضاء'!$B$6:$B$505,MATCH(B323&amp;"",'الأعضاء'!$A$6:$A$505,0))&amp;"","كود غير موجود"))</f>
        <v/>
      </c>
      <c r="F323" s="20">
        <f>IF(C323&amp;""="","",IFERROR(INDEX('الباقات'!$B$6:$B$205,MATCH(C323&amp;"",'الباقات'!$A$6:$A$205,0)),"باقة غير موجودة"))</f>
        <v/>
      </c>
      <c r="G323" s="20">
        <f>IF(ISNUMBER(F323),ROUND(F323-N(D323),2),"")</f>
        <v/>
      </c>
      <c r="H323" s="21">
        <f>IF(C323&amp;""="","",IFERROR(INDEX('الباقات'!$C$6:$C$205,MATCH(C323&amp;"",'الباقات'!$A$6:$A$205,0)),""))</f>
        <v/>
      </c>
      <c r="I323" s="19">
        <f>IF(AND(ISNUMBER(A323),ISNUMBER(H323)),EDATE(A323,H323)-1,"")</f>
        <v/>
      </c>
      <c r="J323" s="21">
        <f>IF(ISNUMBER(I323),IF(COUNTIFS($B$6:$B$1005,B323&amp;"",$A$6:$A$1005,"&gt;"&amp;A323)=0,1,0),"")</f>
        <v/>
      </c>
    </row>
    <row r="324">
      <c r="A324" s="13" t="n"/>
      <c r="B324" s="5" t="n"/>
      <c r="C324" s="5" t="n"/>
      <c r="D324" s="16" t="n"/>
      <c r="E324" s="6">
        <f>IF(B324&amp;""="","",IFERROR(INDEX('الأعضاء'!$B$6:$B$505,MATCH(B324&amp;"",'الأعضاء'!$A$6:$A$505,0))&amp;"","كود غير موجود"))</f>
        <v/>
      </c>
      <c r="F324" s="20">
        <f>IF(C324&amp;""="","",IFERROR(INDEX('الباقات'!$B$6:$B$205,MATCH(C324&amp;"",'الباقات'!$A$6:$A$205,0)),"باقة غير موجودة"))</f>
        <v/>
      </c>
      <c r="G324" s="20">
        <f>IF(ISNUMBER(F324),ROUND(F324-N(D324),2),"")</f>
        <v/>
      </c>
      <c r="H324" s="21">
        <f>IF(C324&amp;""="","",IFERROR(INDEX('الباقات'!$C$6:$C$205,MATCH(C324&amp;"",'الباقات'!$A$6:$A$205,0)),""))</f>
        <v/>
      </c>
      <c r="I324" s="19">
        <f>IF(AND(ISNUMBER(A324),ISNUMBER(H324)),EDATE(A324,H324)-1,"")</f>
        <v/>
      </c>
      <c r="J324" s="21">
        <f>IF(ISNUMBER(I324),IF(COUNTIFS($B$6:$B$1005,B324&amp;"",$A$6:$A$1005,"&gt;"&amp;A324)=0,1,0),"")</f>
        <v/>
      </c>
    </row>
    <row r="325">
      <c r="A325" s="13" t="n"/>
      <c r="B325" s="5" t="n"/>
      <c r="C325" s="5" t="n"/>
      <c r="D325" s="16" t="n"/>
      <c r="E325" s="6">
        <f>IF(B325&amp;""="","",IFERROR(INDEX('الأعضاء'!$B$6:$B$505,MATCH(B325&amp;"",'الأعضاء'!$A$6:$A$505,0))&amp;"","كود غير موجود"))</f>
        <v/>
      </c>
      <c r="F325" s="20">
        <f>IF(C325&amp;""="","",IFERROR(INDEX('الباقات'!$B$6:$B$205,MATCH(C325&amp;"",'الباقات'!$A$6:$A$205,0)),"باقة غير موجودة"))</f>
        <v/>
      </c>
      <c r="G325" s="20">
        <f>IF(ISNUMBER(F325),ROUND(F325-N(D325),2),"")</f>
        <v/>
      </c>
      <c r="H325" s="21">
        <f>IF(C325&amp;""="","",IFERROR(INDEX('الباقات'!$C$6:$C$205,MATCH(C325&amp;"",'الباقات'!$A$6:$A$205,0)),""))</f>
        <v/>
      </c>
      <c r="I325" s="19">
        <f>IF(AND(ISNUMBER(A325),ISNUMBER(H325)),EDATE(A325,H325)-1,"")</f>
        <v/>
      </c>
      <c r="J325" s="21">
        <f>IF(ISNUMBER(I325),IF(COUNTIFS($B$6:$B$1005,B325&amp;"",$A$6:$A$1005,"&gt;"&amp;A325)=0,1,0),"")</f>
        <v/>
      </c>
    </row>
    <row r="326">
      <c r="A326" s="13" t="n"/>
      <c r="B326" s="5" t="n"/>
      <c r="C326" s="5" t="n"/>
      <c r="D326" s="16" t="n"/>
      <c r="E326" s="6">
        <f>IF(B326&amp;""="","",IFERROR(INDEX('الأعضاء'!$B$6:$B$505,MATCH(B326&amp;"",'الأعضاء'!$A$6:$A$505,0))&amp;"","كود غير موجود"))</f>
        <v/>
      </c>
      <c r="F326" s="20">
        <f>IF(C326&amp;""="","",IFERROR(INDEX('الباقات'!$B$6:$B$205,MATCH(C326&amp;"",'الباقات'!$A$6:$A$205,0)),"باقة غير موجودة"))</f>
        <v/>
      </c>
      <c r="G326" s="20">
        <f>IF(ISNUMBER(F326),ROUND(F326-N(D326),2),"")</f>
        <v/>
      </c>
      <c r="H326" s="21">
        <f>IF(C326&amp;""="","",IFERROR(INDEX('الباقات'!$C$6:$C$205,MATCH(C326&amp;"",'الباقات'!$A$6:$A$205,0)),""))</f>
        <v/>
      </c>
      <c r="I326" s="19">
        <f>IF(AND(ISNUMBER(A326),ISNUMBER(H326)),EDATE(A326,H326)-1,"")</f>
        <v/>
      </c>
      <c r="J326" s="21">
        <f>IF(ISNUMBER(I326),IF(COUNTIFS($B$6:$B$1005,B326&amp;"",$A$6:$A$1005,"&gt;"&amp;A326)=0,1,0),"")</f>
        <v/>
      </c>
    </row>
    <row r="327">
      <c r="A327" s="13" t="n"/>
      <c r="B327" s="5" t="n"/>
      <c r="C327" s="5" t="n"/>
      <c r="D327" s="16" t="n"/>
      <c r="E327" s="6">
        <f>IF(B327&amp;""="","",IFERROR(INDEX('الأعضاء'!$B$6:$B$505,MATCH(B327&amp;"",'الأعضاء'!$A$6:$A$505,0))&amp;"","كود غير موجود"))</f>
        <v/>
      </c>
      <c r="F327" s="20">
        <f>IF(C327&amp;""="","",IFERROR(INDEX('الباقات'!$B$6:$B$205,MATCH(C327&amp;"",'الباقات'!$A$6:$A$205,0)),"باقة غير موجودة"))</f>
        <v/>
      </c>
      <c r="G327" s="20">
        <f>IF(ISNUMBER(F327),ROUND(F327-N(D327),2),"")</f>
        <v/>
      </c>
      <c r="H327" s="21">
        <f>IF(C327&amp;""="","",IFERROR(INDEX('الباقات'!$C$6:$C$205,MATCH(C327&amp;"",'الباقات'!$A$6:$A$205,0)),""))</f>
        <v/>
      </c>
      <c r="I327" s="19">
        <f>IF(AND(ISNUMBER(A327),ISNUMBER(H327)),EDATE(A327,H327)-1,"")</f>
        <v/>
      </c>
      <c r="J327" s="21">
        <f>IF(ISNUMBER(I327),IF(COUNTIFS($B$6:$B$1005,B327&amp;"",$A$6:$A$1005,"&gt;"&amp;A327)=0,1,0),"")</f>
        <v/>
      </c>
    </row>
    <row r="328">
      <c r="A328" s="13" t="n"/>
      <c r="B328" s="5" t="n"/>
      <c r="C328" s="5" t="n"/>
      <c r="D328" s="16" t="n"/>
      <c r="E328" s="6">
        <f>IF(B328&amp;""="","",IFERROR(INDEX('الأعضاء'!$B$6:$B$505,MATCH(B328&amp;"",'الأعضاء'!$A$6:$A$505,0))&amp;"","كود غير موجود"))</f>
        <v/>
      </c>
      <c r="F328" s="20">
        <f>IF(C328&amp;""="","",IFERROR(INDEX('الباقات'!$B$6:$B$205,MATCH(C328&amp;"",'الباقات'!$A$6:$A$205,0)),"باقة غير موجودة"))</f>
        <v/>
      </c>
      <c r="G328" s="20">
        <f>IF(ISNUMBER(F328),ROUND(F328-N(D328),2),"")</f>
        <v/>
      </c>
      <c r="H328" s="21">
        <f>IF(C328&amp;""="","",IFERROR(INDEX('الباقات'!$C$6:$C$205,MATCH(C328&amp;"",'الباقات'!$A$6:$A$205,0)),""))</f>
        <v/>
      </c>
      <c r="I328" s="19">
        <f>IF(AND(ISNUMBER(A328),ISNUMBER(H328)),EDATE(A328,H328)-1,"")</f>
        <v/>
      </c>
      <c r="J328" s="21">
        <f>IF(ISNUMBER(I328),IF(COUNTIFS($B$6:$B$1005,B328&amp;"",$A$6:$A$1005,"&gt;"&amp;A328)=0,1,0),"")</f>
        <v/>
      </c>
    </row>
    <row r="329">
      <c r="A329" s="13" t="n"/>
      <c r="B329" s="5" t="n"/>
      <c r="C329" s="5" t="n"/>
      <c r="D329" s="16" t="n"/>
      <c r="E329" s="6">
        <f>IF(B329&amp;""="","",IFERROR(INDEX('الأعضاء'!$B$6:$B$505,MATCH(B329&amp;"",'الأعضاء'!$A$6:$A$505,0))&amp;"","كود غير موجود"))</f>
        <v/>
      </c>
      <c r="F329" s="20">
        <f>IF(C329&amp;""="","",IFERROR(INDEX('الباقات'!$B$6:$B$205,MATCH(C329&amp;"",'الباقات'!$A$6:$A$205,0)),"باقة غير موجودة"))</f>
        <v/>
      </c>
      <c r="G329" s="20">
        <f>IF(ISNUMBER(F329),ROUND(F329-N(D329),2),"")</f>
        <v/>
      </c>
      <c r="H329" s="21">
        <f>IF(C329&amp;""="","",IFERROR(INDEX('الباقات'!$C$6:$C$205,MATCH(C329&amp;"",'الباقات'!$A$6:$A$205,0)),""))</f>
        <v/>
      </c>
      <c r="I329" s="19">
        <f>IF(AND(ISNUMBER(A329),ISNUMBER(H329)),EDATE(A329,H329)-1,"")</f>
        <v/>
      </c>
      <c r="J329" s="21">
        <f>IF(ISNUMBER(I329),IF(COUNTIFS($B$6:$B$1005,B329&amp;"",$A$6:$A$1005,"&gt;"&amp;A329)=0,1,0),"")</f>
        <v/>
      </c>
    </row>
    <row r="330">
      <c r="A330" s="13" t="n"/>
      <c r="B330" s="5" t="n"/>
      <c r="C330" s="5" t="n"/>
      <c r="D330" s="16" t="n"/>
      <c r="E330" s="6">
        <f>IF(B330&amp;""="","",IFERROR(INDEX('الأعضاء'!$B$6:$B$505,MATCH(B330&amp;"",'الأعضاء'!$A$6:$A$505,0))&amp;"","كود غير موجود"))</f>
        <v/>
      </c>
      <c r="F330" s="20">
        <f>IF(C330&amp;""="","",IFERROR(INDEX('الباقات'!$B$6:$B$205,MATCH(C330&amp;"",'الباقات'!$A$6:$A$205,0)),"باقة غير موجودة"))</f>
        <v/>
      </c>
      <c r="G330" s="20">
        <f>IF(ISNUMBER(F330),ROUND(F330-N(D330),2),"")</f>
        <v/>
      </c>
      <c r="H330" s="21">
        <f>IF(C330&amp;""="","",IFERROR(INDEX('الباقات'!$C$6:$C$205,MATCH(C330&amp;"",'الباقات'!$A$6:$A$205,0)),""))</f>
        <v/>
      </c>
      <c r="I330" s="19">
        <f>IF(AND(ISNUMBER(A330),ISNUMBER(H330)),EDATE(A330,H330)-1,"")</f>
        <v/>
      </c>
      <c r="J330" s="21">
        <f>IF(ISNUMBER(I330),IF(COUNTIFS($B$6:$B$1005,B330&amp;"",$A$6:$A$1005,"&gt;"&amp;A330)=0,1,0),"")</f>
        <v/>
      </c>
    </row>
    <row r="331">
      <c r="A331" s="13" t="n"/>
      <c r="B331" s="5" t="n"/>
      <c r="C331" s="5" t="n"/>
      <c r="D331" s="16" t="n"/>
      <c r="E331" s="6">
        <f>IF(B331&amp;""="","",IFERROR(INDEX('الأعضاء'!$B$6:$B$505,MATCH(B331&amp;"",'الأعضاء'!$A$6:$A$505,0))&amp;"","كود غير موجود"))</f>
        <v/>
      </c>
      <c r="F331" s="20">
        <f>IF(C331&amp;""="","",IFERROR(INDEX('الباقات'!$B$6:$B$205,MATCH(C331&amp;"",'الباقات'!$A$6:$A$205,0)),"باقة غير موجودة"))</f>
        <v/>
      </c>
      <c r="G331" s="20">
        <f>IF(ISNUMBER(F331),ROUND(F331-N(D331),2),"")</f>
        <v/>
      </c>
      <c r="H331" s="21">
        <f>IF(C331&amp;""="","",IFERROR(INDEX('الباقات'!$C$6:$C$205,MATCH(C331&amp;"",'الباقات'!$A$6:$A$205,0)),""))</f>
        <v/>
      </c>
      <c r="I331" s="19">
        <f>IF(AND(ISNUMBER(A331),ISNUMBER(H331)),EDATE(A331,H331)-1,"")</f>
        <v/>
      </c>
      <c r="J331" s="21">
        <f>IF(ISNUMBER(I331),IF(COUNTIFS($B$6:$B$1005,B331&amp;"",$A$6:$A$1005,"&gt;"&amp;A331)=0,1,0),"")</f>
        <v/>
      </c>
    </row>
    <row r="332">
      <c r="A332" s="13" t="n"/>
      <c r="B332" s="5" t="n"/>
      <c r="C332" s="5" t="n"/>
      <c r="D332" s="16" t="n"/>
      <c r="E332" s="6">
        <f>IF(B332&amp;""="","",IFERROR(INDEX('الأعضاء'!$B$6:$B$505,MATCH(B332&amp;"",'الأعضاء'!$A$6:$A$505,0))&amp;"","كود غير موجود"))</f>
        <v/>
      </c>
      <c r="F332" s="20">
        <f>IF(C332&amp;""="","",IFERROR(INDEX('الباقات'!$B$6:$B$205,MATCH(C332&amp;"",'الباقات'!$A$6:$A$205,0)),"باقة غير موجودة"))</f>
        <v/>
      </c>
      <c r="G332" s="20">
        <f>IF(ISNUMBER(F332),ROUND(F332-N(D332),2),"")</f>
        <v/>
      </c>
      <c r="H332" s="21">
        <f>IF(C332&amp;""="","",IFERROR(INDEX('الباقات'!$C$6:$C$205,MATCH(C332&amp;"",'الباقات'!$A$6:$A$205,0)),""))</f>
        <v/>
      </c>
      <c r="I332" s="19">
        <f>IF(AND(ISNUMBER(A332),ISNUMBER(H332)),EDATE(A332,H332)-1,"")</f>
        <v/>
      </c>
      <c r="J332" s="21">
        <f>IF(ISNUMBER(I332),IF(COUNTIFS($B$6:$B$1005,B332&amp;"",$A$6:$A$1005,"&gt;"&amp;A332)=0,1,0),"")</f>
        <v/>
      </c>
    </row>
    <row r="333">
      <c r="A333" s="13" t="n"/>
      <c r="B333" s="5" t="n"/>
      <c r="C333" s="5" t="n"/>
      <c r="D333" s="16" t="n"/>
      <c r="E333" s="6">
        <f>IF(B333&amp;""="","",IFERROR(INDEX('الأعضاء'!$B$6:$B$505,MATCH(B333&amp;"",'الأعضاء'!$A$6:$A$505,0))&amp;"","كود غير موجود"))</f>
        <v/>
      </c>
      <c r="F333" s="20">
        <f>IF(C333&amp;""="","",IFERROR(INDEX('الباقات'!$B$6:$B$205,MATCH(C333&amp;"",'الباقات'!$A$6:$A$205,0)),"باقة غير موجودة"))</f>
        <v/>
      </c>
      <c r="G333" s="20">
        <f>IF(ISNUMBER(F333),ROUND(F333-N(D333),2),"")</f>
        <v/>
      </c>
      <c r="H333" s="21">
        <f>IF(C333&amp;""="","",IFERROR(INDEX('الباقات'!$C$6:$C$205,MATCH(C333&amp;"",'الباقات'!$A$6:$A$205,0)),""))</f>
        <v/>
      </c>
      <c r="I333" s="19">
        <f>IF(AND(ISNUMBER(A333),ISNUMBER(H333)),EDATE(A333,H333)-1,"")</f>
        <v/>
      </c>
      <c r="J333" s="21">
        <f>IF(ISNUMBER(I333),IF(COUNTIFS($B$6:$B$1005,B333&amp;"",$A$6:$A$1005,"&gt;"&amp;A333)=0,1,0),"")</f>
        <v/>
      </c>
    </row>
    <row r="334">
      <c r="A334" s="13" t="n"/>
      <c r="B334" s="5" t="n"/>
      <c r="C334" s="5" t="n"/>
      <c r="D334" s="16" t="n"/>
      <c r="E334" s="6">
        <f>IF(B334&amp;""="","",IFERROR(INDEX('الأعضاء'!$B$6:$B$505,MATCH(B334&amp;"",'الأعضاء'!$A$6:$A$505,0))&amp;"","كود غير موجود"))</f>
        <v/>
      </c>
      <c r="F334" s="20">
        <f>IF(C334&amp;""="","",IFERROR(INDEX('الباقات'!$B$6:$B$205,MATCH(C334&amp;"",'الباقات'!$A$6:$A$205,0)),"باقة غير موجودة"))</f>
        <v/>
      </c>
      <c r="G334" s="20">
        <f>IF(ISNUMBER(F334),ROUND(F334-N(D334),2),"")</f>
        <v/>
      </c>
      <c r="H334" s="21">
        <f>IF(C334&amp;""="","",IFERROR(INDEX('الباقات'!$C$6:$C$205,MATCH(C334&amp;"",'الباقات'!$A$6:$A$205,0)),""))</f>
        <v/>
      </c>
      <c r="I334" s="19">
        <f>IF(AND(ISNUMBER(A334),ISNUMBER(H334)),EDATE(A334,H334)-1,"")</f>
        <v/>
      </c>
      <c r="J334" s="21">
        <f>IF(ISNUMBER(I334),IF(COUNTIFS($B$6:$B$1005,B334&amp;"",$A$6:$A$1005,"&gt;"&amp;A334)=0,1,0),"")</f>
        <v/>
      </c>
    </row>
    <row r="335">
      <c r="A335" s="13" t="n"/>
      <c r="B335" s="5" t="n"/>
      <c r="C335" s="5" t="n"/>
      <c r="D335" s="16" t="n"/>
      <c r="E335" s="6">
        <f>IF(B335&amp;""="","",IFERROR(INDEX('الأعضاء'!$B$6:$B$505,MATCH(B335&amp;"",'الأعضاء'!$A$6:$A$505,0))&amp;"","كود غير موجود"))</f>
        <v/>
      </c>
      <c r="F335" s="20">
        <f>IF(C335&amp;""="","",IFERROR(INDEX('الباقات'!$B$6:$B$205,MATCH(C335&amp;"",'الباقات'!$A$6:$A$205,0)),"باقة غير موجودة"))</f>
        <v/>
      </c>
      <c r="G335" s="20">
        <f>IF(ISNUMBER(F335),ROUND(F335-N(D335),2),"")</f>
        <v/>
      </c>
      <c r="H335" s="21">
        <f>IF(C335&amp;""="","",IFERROR(INDEX('الباقات'!$C$6:$C$205,MATCH(C335&amp;"",'الباقات'!$A$6:$A$205,0)),""))</f>
        <v/>
      </c>
      <c r="I335" s="19">
        <f>IF(AND(ISNUMBER(A335),ISNUMBER(H335)),EDATE(A335,H335)-1,"")</f>
        <v/>
      </c>
      <c r="J335" s="21">
        <f>IF(ISNUMBER(I335),IF(COUNTIFS($B$6:$B$1005,B335&amp;"",$A$6:$A$1005,"&gt;"&amp;A335)=0,1,0),"")</f>
        <v/>
      </c>
    </row>
    <row r="336">
      <c r="A336" s="13" t="n"/>
      <c r="B336" s="5" t="n"/>
      <c r="C336" s="5" t="n"/>
      <c r="D336" s="16" t="n"/>
      <c r="E336" s="6">
        <f>IF(B336&amp;""="","",IFERROR(INDEX('الأعضاء'!$B$6:$B$505,MATCH(B336&amp;"",'الأعضاء'!$A$6:$A$505,0))&amp;"","كود غير موجود"))</f>
        <v/>
      </c>
      <c r="F336" s="20">
        <f>IF(C336&amp;""="","",IFERROR(INDEX('الباقات'!$B$6:$B$205,MATCH(C336&amp;"",'الباقات'!$A$6:$A$205,0)),"باقة غير موجودة"))</f>
        <v/>
      </c>
      <c r="G336" s="20">
        <f>IF(ISNUMBER(F336),ROUND(F336-N(D336),2),"")</f>
        <v/>
      </c>
      <c r="H336" s="21">
        <f>IF(C336&amp;""="","",IFERROR(INDEX('الباقات'!$C$6:$C$205,MATCH(C336&amp;"",'الباقات'!$A$6:$A$205,0)),""))</f>
        <v/>
      </c>
      <c r="I336" s="19">
        <f>IF(AND(ISNUMBER(A336),ISNUMBER(H336)),EDATE(A336,H336)-1,"")</f>
        <v/>
      </c>
      <c r="J336" s="21">
        <f>IF(ISNUMBER(I336),IF(COUNTIFS($B$6:$B$1005,B336&amp;"",$A$6:$A$1005,"&gt;"&amp;A336)=0,1,0),"")</f>
        <v/>
      </c>
    </row>
    <row r="337">
      <c r="A337" s="13" t="n"/>
      <c r="B337" s="5" t="n"/>
      <c r="C337" s="5" t="n"/>
      <c r="D337" s="16" t="n"/>
      <c r="E337" s="6">
        <f>IF(B337&amp;""="","",IFERROR(INDEX('الأعضاء'!$B$6:$B$505,MATCH(B337&amp;"",'الأعضاء'!$A$6:$A$505,0))&amp;"","كود غير موجود"))</f>
        <v/>
      </c>
      <c r="F337" s="20">
        <f>IF(C337&amp;""="","",IFERROR(INDEX('الباقات'!$B$6:$B$205,MATCH(C337&amp;"",'الباقات'!$A$6:$A$205,0)),"باقة غير موجودة"))</f>
        <v/>
      </c>
      <c r="G337" s="20">
        <f>IF(ISNUMBER(F337),ROUND(F337-N(D337),2),"")</f>
        <v/>
      </c>
      <c r="H337" s="21">
        <f>IF(C337&amp;""="","",IFERROR(INDEX('الباقات'!$C$6:$C$205,MATCH(C337&amp;"",'الباقات'!$A$6:$A$205,0)),""))</f>
        <v/>
      </c>
      <c r="I337" s="19">
        <f>IF(AND(ISNUMBER(A337),ISNUMBER(H337)),EDATE(A337,H337)-1,"")</f>
        <v/>
      </c>
      <c r="J337" s="21">
        <f>IF(ISNUMBER(I337),IF(COUNTIFS($B$6:$B$1005,B337&amp;"",$A$6:$A$1005,"&gt;"&amp;A337)=0,1,0),"")</f>
        <v/>
      </c>
    </row>
    <row r="338">
      <c r="A338" s="13" t="n"/>
      <c r="B338" s="5" t="n"/>
      <c r="C338" s="5" t="n"/>
      <c r="D338" s="16" t="n"/>
      <c r="E338" s="6">
        <f>IF(B338&amp;""="","",IFERROR(INDEX('الأعضاء'!$B$6:$B$505,MATCH(B338&amp;"",'الأعضاء'!$A$6:$A$505,0))&amp;"","كود غير موجود"))</f>
        <v/>
      </c>
      <c r="F338" s="20">
        <f>IF(C338&amp;""="","",IFERROR(INDEX('الباقات'!$B$6:$B$205,MATCH(C338&amp;"",'الباقات'!$A$6:$A$205,0)),"باقة غير موجودة"))</f>
        <v/>
      </c>
      <c r="G338" s="20">
        <f>IF(ISNUMBER(F338),ROUND(F338-N(D338),2),"")</f>
        <v/>
      </c>
      <c r="H338" s="21">
        <f>IF(C338&amp;""="","",IFERROR(INDEX('الباقات'!$C$6:$C$205,MATCH(C338&amp;"",'الباقات'!$A$6:$A$205,0)),""))</f>
        <v/>
      </c>
      <c r="I338" s="19">
        <f>IF(AND(ISNUMBER(A338),ISNUMBER(H338)),EDATE(A338,H338)-1,"")</f>
        <v/>
      </c>
      <c r="J338" s="21">
        <f>IF(ISNUMBER(I338),IF(COUNTIFS($B$6:$B$1005,B338&amp;"",$A$6:$A$1005,"&gt;"&amp;A338)=0,1,0),"")</f>
        <v/>
      </c>
    </row>
    <row r="339">
      <c r="A339" s="13" t="n"/>
      <c r="B339" s="5" t="n"/>
      <c r="C339" s="5" t="n"/>
      <c r="D339" s="16" t="n"/>
      <c r="E339" s="6">
        <f>IF(B339&amp;""="","",IFERROR(INDEX('الأعضاء'!$B$6:$B$505,MATCH(B339&amp;"",'الأعضاء'!$A$6:$A$505,0))&amp;"","كود غير موجود"))</f>
        <v/>
      </c>
      <c r="F339" s="20">
        <f>IF(C339&amp;""="","",IFERROR(INDEX('الباقات'!$B$6:$B$205,MATCH(C339&amp;"",'الباقات'!$A$6:$A$205,0)),"باقة غير موجودة"))</f>
        <v/>
      </c>
      <c r="G339" s="20">
        <f>IF(ISNUMBER(F339),ROUND(F339-N(D339),2),"")</f>
        <v/>
      </c>
      <c r="H339" s="21">
        <f>IF(C339&amp;""="","",IFERROR(INDEX('الباقات'!$C$6:$C$205,MATCH(C339&amp;"",'الباقات'!$A$6:$A$205,0)),""))</f>
        <v/>
      </c>
      <c r="I339" s="19">
        <f>IF(AND(ISNUMBER(A339),ISNUMBER(H339)),EDATE(A339,H339)-1,"")</f>
        <v/>
      </c>
      <c r="J339" s="21">
        <f>IF(ISNUMBER(I339),IF(COUNTIFS($B$6:$B$1005,B339&amp;"",$A$6:$A$1005,"&gt;"&amp;A339)=0,1,0),"")</f>
        <v/>
      </c>
    </row>
    <row r="340">
      <c r="A340" s="13" t="n"/>
      <c r="B340" s="5" t="n"/>
      <c r="C340" s="5" t="n"/>
      <c r="D340" s="16" t="n"/>
      <c r="E340" s="6">
        <f>IF(B340&amp;""="","",IFERROR(INDEX('الأعضاء'!$B$6:$B$505,MATCH(B340&amp;"",'الأعضاء'!$A$6:$A$505,0))&amp;"","كود غير موجود"))</f>
        <v/>
      </c>
      <c r="F340" s="20">
        <f>IF(C340&amp;""="","",IFERROR(INDEX('الباقات'!$B$6:$B$205,MATCH(C340&amp;"",'الباقات'!$A$6:$A$205,0)),"باقة غير موجودة"))</f>
        <v/>
      </c>
      <c r="G340" s="20">
        <f>IF(ISNUMBER(F340),ROUND(F340-N(D340),2),"")</f>
        <v/>
      </c>
      <c r="H340" s="21">
        <f>IF(C340&amp;""="","",IFERROR(INDEX('الباقات'!$C$6:$C$205,MATCH(C340&amp;"",'الباقات'!$A$6:$A$205,0)),""))</f>
        <v/>
      </c>
      <c r="I340" s="19">
        <f>IF(AND(ISNUMBER(A340),ISNUMBER(H340)),EDATE(A340,H340)-1,"")</f>
        <v/>
      </c>
      <c r="J340" s="21">
        <f>IF(ISNUMBER(I340),IF(COUNTIFS($B$6:$B$1005,B340&amp;"",$A$6:$A$1005,"&gt;"&amp;A340)=0,1,0),"")</f>
        <v/>
      </c>
    </row>
    <row r="341">
      <c r="A341" s="13" t="n"/>
      <c r="B341" s="5" t="n"/>
      <c r="C341" s="5" t="n"/>
      <c r="D341" s="16" t="n"/>
      <c r="E341" s="6">
        <f>IF(B341&amp;""="","",IFERROR(INDEX('الأعضاء'!$B$6:$B$505,MATCH(B341&amp;"",'الأعضاء'!$A$6:$A$505,0))&amp;"","كود غير موجود"))</f>
        <v/>
      </c>
      <c r="F341" s="20">
        <f>IF(C341&amp;""="","",IFERROR(INDEX('الباقات'!$B$6:$B$205,MATCH(C341&amp;"",'الباقات'!$A$6:$A$205,0)),"باقة غير موجودة"))</f>
        <v/>
      </c>
      <c r="G341" s="20">
        <f>IF(ISNUMBER(F341),ROUND(F341-N(D341),2),"")</f>
        <v/>
      </c>
      <c r="H341" s="21">
        <f>IF(C341&amp;""="","",IFERROR(INDEX('الباقات'!$C$6:$C$205,MATCH(C341&amp;"",'الباقات'!$A$6:$A$205,0)),""))</f>
        <v/>
      </c>
      <c r="I341" s="19">
        <f>IF(AND(ISNUMBER(A341),ISNUMBER(H341)),EDATE(A341,H341)-1,"")</f>
        <v/>
      </c>
      <c r="J341" s="21">
        <f>IF(ISNUMBER(I341),IF(COUNTIFS($B$6:$B$1005,B341&amp;"",$A$6:$A$1005,"&gt;"&amp;A341)=0,1,0),"")</f>
        <v/>
      </c>
    </row>
    <row r="342">
      <c r="A342" s="13" t="n"/>
      <c r="B342" s="5" t="n"/>
      <c r="C342" s="5" t="n"/>
      <c r="D342" s="16" t="n"/>
      <c r="E342" s="6">
        <f>IF(B342&amp;""="","",IFERROR(INDEX('الأعضاء'!$B$6:$B$505,MATCH(B342&amp;"",'الأعضاء'!$A$6:$A$505,0))&amp;"","كود غير موجود"))</f>
        <v/>
      </c>
      <c r="F342" s="20">
        <f>IF(C342&amp;""="","",IFERROR(INDEX('الباقات'!$B$6:$B$205,MATCH(C342&amp;"",'الباقات'!$A$6:$A$205,0)),"باقة غير موجودة"))</f>
        <v/>
      </c>
      <c r="G342" s="20">
        <f>IF(ISNUMBER(F342),ROUND(F342-N(D342),2),"")</f>
        <v/>
      </c>
      <c r="H342" s="21">
        <f>IF(C342&amp;""="","",IFERROR(INDEX('الباقات'!$C$6:$C$205,MATCH(C342&amp;"",'الباقات'!$A$6:$A$205,0)),""))</f>
        <v/>
      </c>
      <c r="I342" s="19">
        <f>IF(AND(ISNUMBER(A342),ISNUMBER(H342)),EDATE(A342,H342)-1,"")</f>
        <v/>
      </c>
      <c r="J342" s="21">
        <f>IF(ISNUMBER(I342),IF(COUNTIFS($B$6:$B$1005,B342&amp;"",$A$6:$A$1005,"&gt;"&amp;A342)=0,1,0),"")</f>
        <v/>
      </c>
    </row>
    <row r="343">
      <c r="A343" s="13" t="n"/>
      <c r="B343" s="5" t="n"/>
      <c r="C343" s="5" t="n"/>
      <c r="D343" s="16" t="n"/>
      <c r="E343" s="6">
        <f>IF(B343&amp;""="","",IFERROR(INDEX('الأعضاء'!$B$6:$B$505,MATCH(B343&amp;"",'الأعضاء'!$A$6:$A$505,0))&amp;"","كود غير موجود"))</f>
        <v/>
      </c>
      <c r="F343" s="20">
        <f>IF(C343&amp;""="","",IFERROR(INDEX('الباقات'!$B$6:$B$205,MATCH(C343&amp;"",'الباقات'!$A$6:$A$205,0)),"باقة غير موجودة"))</f>
        <v/>
      </c>
      <c r="G343" s="20">
        <f>IF(ISNUMBER(F343),ROUND(F343-N(D343),2),"")</f>
        <v/>
      </c>
      <c r="H343" s="21">
        <f>IF(C343&amp;""="","",IFERROR(INDEX('الباقات'!$C$6:$C$205,MATCH(C343&amp;"",'الباقات'!$A$6:$A$205,0)),""))</f>
        <v/>
      </c>
      <c r="I343" s="19">
        <f>IF(AND(ISNUMBER(A343),ISNUMBER(H343)),EDATE(A343,H343)-1,"")</f>
        <v/>
      </c>
      <c r="J343" s="21">
        <f>IF(ISNUMBER(I343),IF(COUNTIFS($B$6:$B$1005,B343&amp;"",$A$6:$A$1005,"&gt;"&amp;A343)=0,1,0),"")</f>
        <v/>
      </c>
    </row>
    <row r="344">
      <c r="A344" s="13" t="n"/>
      <c r="B344" s="5" t="n"/>
      <c r="C344" s="5" t="n"/>
      <c r="D344" s="16" t="n"/>
      <c r="E344" s="6">
        <f>IF(B344&amp;""="","",IFERROR(INDEX('الأعضاء'!$B$6:$B$505,MATCH(B344&amp;"",'الأعضاء'!$A$6:$A$505,0))&amp;"","كود غير موجود"))</f>
        <v/>
      </c>
      <c r="F344" s="20">
        <f>IF(C344&amp;""="","",IFERROR(INDEX('الباقات'!$B$6:$B$205,MATCH(C344&amp;"",'الباقات'!$A$6:$A$205,0)),"باقة غير موجودة"))</f>
        <v/>
      </c>
      <c r="G344" s="20">
        <f>IF(ISNUMBER(F344),ROUND(F344-N(D344),2),"")</f>
        <v/>
      </c>
      <c r="H344" s="21">
        <f>IF(C344&amp;""="","",IFERROR(INDEX('الباقات'!$C$6:$C$205,MATCH(C344&amp;"",'الباقات'!$A$6:$A$205,0)),""))</f>
        <v/>
      </c>
      <c r="I344" s="19">
        <f>IF(AND(ISNUMBER(A344),ISNUMBER(H344)),EDATE(A344,H344)-1,"")</f>
        <v/>
      </c>
      <c r="J344" s="21">
        <f>IF(ISNUMBER(I344),IF(COUNTIFS($B$6:$B$1005,B344&amp;"",$A$6:$A$1005,"&gt;"&amp;A344)=0,1,0),"")</f>
        <v/>
      </c>
    </row>
    <row r="345">
      <c r="A345" s="13" t="n"/>
      <c r="B345" s="5" t="n"/>
      <c r="C345" s="5" t="n"/>
      <c r="D345" s="16" t="n"/>
      <c r="E345" s="6">
        <f>IF(B345&amp;""="","",IFERROR(INDEX('الأعضاء'!$B$6:$B$505,MATCH(B345&amp;"",'الأعضاء'!$A$6:$A$505,0))&amp;"","كود غير موجود"))</f>
        <v/>
      </c>
      <c r="F345" s="20">
        <f>IF(C345&amp;""="","",IFERROR(INDEX('الباقات'!$B$6:$B$205,MATCH(C345&amp;"",'الباقات'!$A$6:$A$205,0)),"باقة غير موجودة"))</f>
        <v/>
      </c>
      <c r="G345" s="20">
        <f>IF(ISNUMBER(F345),ROUND(F345-N(D345),2),"")</f>
        <v/>
      </c>
      <c r="H345" s="21">
        <f>IF(C345&amp;""="","",IFERROR(INDEX('الباقات'!$C$6:$C$205,MATCH(C345&amp;"",'الباقات'!$A$6:$A$205,0)),""))</f>
        <v/>
      </c>
      <c r="I345" s="19">
        <f>IF(AND(ISNUMBER(A345),ISNUMBER(H345)),EDATE(A345,H345)-1,"")</f>
        <v/>
      </c>
      <c r="J345" s="21">
        <f>IF(ISNUMBER(I345),IF(COUNTIFS($B$6:$B$1005,B345&amp;"",$A$6:$A$1005,"&gt;"&amp;A345)=0,1,0),"")</f>
        <v/>
      </c>
    </row>
    <row r="346">
      <c r="A346" s="13" t="n"/>
      <c r="B346" s="5" t="n"/>
      <c r="C346" s="5" t="n"/>
      <c r="D346" s="16" t="n"/>
      <c r="E346" s="6">
        <f>IF(B346&amp;""="","",IFERROR(INDEX('الأعضاء'!$B$6:$B$505,MATCH(B346&amp;"",'الأعضاء'!$A$6:$A$505,0))&amp;"","كود غير موجود"))</f>
        <v/>
      </c>
      <c r="F346" s="20">
        <f>IF(C346&amp;""="","",IFERROR(INDEX('الباقات'!$B$6:$B$205,MATCH(C346&amp;"",'الباقات'!$A$6:$A$205,0)),"باقة غير موجودة"))</f>
        <v/>
      </c>
      <c r="G346" s="20">
        <f>IF(ISNUMBER(F346),ROUND(F346-N(D346),2),"")</f>
        <v/>
      </c>
      <c r="H346" s="21">
        <f>IF(C346&amp;""="","",IFERROR(INDEX('الباقات'!$C$6:$C$205,MATCH(C346&amp;"",'الباقات'!$A$6:$A$205,0)),""))</f>
        <v/>
      </c>
      <c r="I346" s="19">
        <f>IF(AND(ISNUMBER(A346),ISNUMBER(H346)),EDATE(A346,H346)-1,"")</f>
        <v/>
      </c>
      <c r="J346" s="21">
        <f>IF(ISNUMBER(I346),IF(COUNTIFS($B$6:$B$1005,B346&amp;"",$A$6:$A$1005,"&gt;"&amp;A346)=0,1,0),"")</f>
        <v/>
      </c>
    </row>
    <row r="347">
      <c r="A347" s="13" t="n"/>
      <c r="B347" s="5" t="n"/>
      <c r="C347" s="5" t="n"/>
      <c r="D347" s="16" t="n"/>
      <c r="E347" s="6">
        <f>IF(B347&amp;""="","",IFERROR(INDEX('الأعضاء'!$B$6:$B$505,MATCH(B347&amp;"",'الأعضاء'!$A$6:$A$505,0))&amp;"","كود غير موجود"))</f>
        <v/>
      </c>
      <c r="F347" s="20">
        <f>IF(C347&amp;""="","",IFERROR(INDEX('الباقات'!$B$6:$B$205,MATCH(C347&amp;"",'الباقات'!$A$6:$A$205,0)),"باقة غير موجودة"))</f>
        <v/>
      </c>
      <c r="G347" s="20">
        <f>IF(ISNUMBER(F347),ROUND(F347-N(D347),2),"")</f>
        <v/>
      </c>
      <c r="H347" s="21">
        <f>IF(C347&amp;""="","",IFERROR(INDEX('الباقات'!$C$6:$C$205,MATCH(C347&amp;"",'الباقات'!$A$6:$A$205,0)),""))</f>
        <v/>
      </c>
      <c r="I347" s="19">
        <f>IF(AND(ISNUMBER(A347),ISNUMBER(H347)),EDATE(A347,H347)-1,"")</f>
        <v/>
      </c>
      <c r="J347" s="21">
        <f>IF(ISNUMBER(I347),IF(COUNTIFS($B$6:$B$1005,B347&amp;"",$A$6:$A$1005,"&gt;"&amp;A347)=0,1,0),"")</f>
        <v/>
      </c>
    </row>
    <row r="348">
      <c r="A348" s="13" t="n"/>
      <c r="B348" s="5" t="n"/>
      <c r="C348" s="5" t="n"/>
      <c r="D348" s="16" t="n"/>
      <c r="E348" s="6">
        <f>IF(B348&amp;""="","",IFERROR(INDEX('الأعضاء'!$B$6:$B$505,MATCH(B348&amp;"",'الأعضاء'!$A$6:$A$505,0))&amp;"","كود غير موجود"))</f>
        <v/>
      </c>
      <c r="F348" s="20">
        <f>IF(C348&amp;""="","",IFERROR(INDEX('الباقات'!$B$6:$B$205,MATCH(C348&amp;"",'الباقات'!$A$6:$A$205,0)),"باقة غير موجودة"))</f>
        <v/>
      </c>
      <c r="G348" s="20">
        <f>IF(ISNUMBER(F348),ROUND(F348-N(D348),2),"")</f>
        <v/>
      </c>
      <c r="H348" s="21">
        <f>IF(C348&amp;""="","",IFERROR(INDEX('الباقات'!$C$6:$C$205,MATCH(C348&amp;"",'الباقات'!$A$6:$A$205,0)),""))</f>
        <v/>
      </c>
      <c r="I348" s="19">
        <f>IF(AND(ISNUMBER(A348),ISNUMBER(H348)),EDATE(A348,H348)-1,"")</f>
        <v/>
      </c>
      <c r="J348" s="21">
        <f>IF(ISNUMBER(I348),IF(COUNTIFS($B$6:$B$1005,B348&amp;"",$A$6:$A$1005,"&gt;"&amp;A348)=0,1,0),"")</f>
        <v/>
      </c>
    </row>
    <row r="349">
      <c r="A349" s="13" t="n"/>
      <c r="B349" s="5" t="n"/>
      <c r="C349" s="5" t="n"/>
      <c r="D349" s="16" t="n"/>
      <c r="E349" s="6">
        <f>IF(B349&amp;""="","",IFERROR(INDEX('الأعضاء'!$B$6:$B$505,MATCH(B349&amp;"",'الأعضاء'!$A$6:$A$505,0))&amp;"","كود غير موجود"))</f>
        <v/>
      </c>
      <c r="F349" s="20">
        <f>IF(C349&amp;""="","",IFERROR(INDEX('الباقات'!$B$6:$B$205,MATCH(C349&amp;"",'الباقات'!$A$6:$A$205,0)),"باقة غير موجودة"))</f>
        <v/>
      </c>
      <c r="G349" s="20">
        <f>IF(ISNUMBER(F349),ROUND(F349-N(D349),2),"")</f>
        <v/>
      </c>
      <c r="H349" s="21">
        <f>IF(C349&amp;""="","",IFERROR(INDEX('الباقات'!$C$6:$C$205,MATCH(C349&amp;"",'الباقات'!$A$6:$A$205,0)),""))</f>
        <v/>
      </c>
      <c r="I349" s="19">
        <f>IF(AND(ISNUMBER(A349),ISNUMBER(H349)),EDATE(A349,H349)-1,"")</f>
        <v/>
      </c>
      <c r="J349" s="21">
        <f>IF(ISNUMBER(I349),IF(COUNTIFS($B$6:$B$1005,B349&amp;"",$A$6:$A$1005,"&gt;"&amp;A349)=0,1,0),"")</f>
        <v/>
      </c>
    </row>
    <row r="350">
      <c r="A350" s="13" t="n"/>
      <c r="B350" s="5" t="n"/>
      <c r="C350" s="5" t="n"/>
      <c r="D350" s="16" t="n"/>
      <c r="E350" s="6">
        <f>IF(B350&amp;""="","",IFERROR(INDEX('الأعضاء'!$B$6:$B$505,MATCH(B350&amp;"",'الأعضاء'!$A$6:$A$505,0))&amp;"","كود غير موجود"))</f>
        <v/>
      </c>
      <c r="F350" s="20">
        <f>IF(C350&amp;""="","",IFERROR(INDEX('الباقات'!$B$6:$B$205,MATCH(C350&amp;"",'الباقات'!$A$6:$A$205,0)),"باقة غير موجودة"))</f>
        <v/>
      </c>
      <c r="G350" s="20">
        <f>IF(ISNUMBER(F350),ROUND(F350-N(D350),2),"")</f>
        <v/>
      </c>
      <c r="H350" s="21">
        <f>IF(C350&amp;""="","",IFERROR(INDEX('الباقات'!$C$6:$C$205,MATCH(C350&amp;"",'الباقات'!$A$6:$A$205,0)),""))</f>
        <v/>
      </c>
      <c r="I350" s="19">
        <f>IF(AND(ISNUMBER(A350),ISNUMBER(H350)),EDATE(A350,H350)-1,"")</f>
        <v/>
      </c>
      <c r="J350" s="21">
        <f>IF(ISNUMBER(I350),IF(COUNTIFS($B$6:$B$1005,B350&amp;"",$A$6:$A$1005,"&gt;"&amp;A350)=0,1,0),"")</f>
        <v/>
      </c>
    </row>
    <row r="351">
      <c r="A351" s="13" t="n"/>
      <c r="B351" s="5" t="n"/>
      <c r="C351" s="5" t="n"/>
      <c r="D351" s="16" t="n"/>
      <c r="E351" s="6">
        <f>IF(B351&amp;""="","",IFERROR(INDEX('الأعضاء'!$B$6:$B$505,MATCH(B351&amp;"",'الأعضاء'!$A$6:$A$505,0))&amp;"","كود غير موجود"))</f>
        <v/>
      </c>
      <c r="F351" s="20">
        <f>IF(C351&amp;""="","",IFERROR(INDEX('الباقات'!$B$6:$B$205,MATCH(C351&amp;"",'الباقات'!$A$6:$A$205,0)),"باقة غير موجودة"))</f>
        <v/>
      </c>
      <c r="G351" s="20">
        <f>IF(ISNUMBER(F351),ROUND(F351-N(D351),2),"")</f>
        <v/>
      </c>
      <c r="H351" s="21">
        <f>IF(C351&amp;""="","",IFERROR(INDEX('الباقات'!$C$6:$C$205,MATCH(C351&amp;"",'الباقات'!$A$6:$A$205,0)),""))</f>
        <v/>
      </c>
      <c r="I351" s="19">
        <f>IF(AND(ISNUMBER(A351),ISNUMBER(H351)),EDATE(A351,H351)-1,"")</f>
        <v/>
      </c>
      <c r="J351" s="21">
        <f>IF(ISNUMBER(I351),IF(COUNTIFS($B$6:$B$1005,B351&amp;"",$A$6:$A$1005,"&gt;"&amp;A351)=0,1,0),"")</f>
        <v/>
      </c>
    </row>
    <row r="352">
      <c r="A352" s="13" t="n"/>
      <c r="B352" s="5" t="n"/>
      <c r="C352" s="5" t="n"/>
      <c r="D352" s="16" t="n"/>
      <c r="E352" s="6">
        <f>IF(B352&amp;""="","",IFERROR(INDEX('الأعضاء'!$B$6:$B$505,MATCH(B352&amp;"",'الأعضاء'!$A$6:$A$505,0))&amp;"","كود غير موجود"))</f>
        <v/>
      </c>
      <c r="F352" s="20">
        <f>IF(C352&amp;""="","",IFERROR(INDEX('الباقات'!$B$6:$B$205,MATCH(C352&amp;"",'الباقات'!$A$6:$A$205,0)),"باقة غير موجودة"))</f>
        <v/>
      </c>
      <c r="G352" s="20">
        <f>IF(ISNUMBER(F352),ROUND(F352-N(D352),2),"")</f>
        <v/>
      </c>
      <c r="H352" s="21">
        <f>IF(C352&amp;""="","",IFERROR(INDEX('الباقات'!$C$6:$C$205,MATCH(C352&amp;"",'الباقات'!$A$6:$A$205,0)),""))</f>
        <v/>
      </c>
      <c r="I352" s="19">
        <f>IF(AND(ISNUMBER(A352),ISNUMBER(H352)),EDATE(A352,H352)-1,"")</f>
        <v/>
      </c>
      <c r="J352" s="21">
        <f>IF(ISNUMBER(I352),IF(COUNTIFS($B$6:$B$1005,B352&amp;"",$A$6:$A$1005,"&gt;"&amp;A352)=0,1,0),"")</f>
        <v/>
      </c>
    </row>
    <row r="353">
      <c r="A353" s="13" t="n"/>
      <c r="B353" s="5" t="n"/>
      <c r="C353" s="5" t="n"/>
      <c r="D353" s="16" t="n"/>
      <c r="E353" s="6">
        <f>IF(B353&amp;""="","",IFERROR(INDEX('الأعضاء'!$B$6:$B$505,MATCH(B353&amp;"",'الأعضاء'!$A$6:$A$505,0))&amp;"","كود غير موجود"))</f>
        <v/>
      </c>
      <c r="F353" s="20">
        <f>IF(C353&amp;""="","",IFERROR(INDEX('الباقات'!$B$6:$B$205,MATCH(C353&amp;"",'الباقات'!$A$6:$A$205,0)),"باقة غير موجودة"))</f>
        <v/>
      </c>
      <c r="G353" s="20">
        <f>IF(ISNUMBER(F353),ROUND(F353-N(D353),2),"")</f>
        <v/>
      </c>
      <c r="H353" s="21">
        <f>IF(C353&amp;""="","",IFERROR(INDEX('الباقات'!$C$6:$C$205,MATCH(C353&amp;"",'الباقات'!$A$6:$A$205,0)),""))</f>
        <v/>
      </c>
      <c r="I353" s="19">
        <f>IF(AND(ISNUMBER(A353),ISNUMBER(H353)),EDATE(A353,H353)-1,"")</f>
        <v/>
      </c>
      <c r="J353" s="21">
        <f>IF(ISNUMBER(I353),IF(COUNTIFS($B$6:$B$1005,B353&amp;"",$A$6:$A$1005,"&gt;"&amp;A353)=0,1,0),"")</f>
        <v/>
      </c>
    </row>
    <row r="354">
      <c r="A354" s="13" t="n"/>
      <c r="B354" s="5" t="n"/>
      <c r="C354" s="5" t="n"/>
      <c r="D354" s="16" t="n"/>
      <c r="E354" s="6">
        <f>IF(B354&amp;""="","",IFERROR(INDEX('الأعضاء'!$B$6:$B$505,MATCH(B354&amp;"",'الأعضاء'!$A$6:$A$505,0))&amp;"","كود غير موجود"))</f>
        <v/>
      </c>
      <c r="F354" s="20">
        <f>IF(C354&amp;""="","",IFERROR(INDEX('الباقات'!$B$6:$B$205,MATCH(C354&amp;"",'الباقات'!$A$6:$A$205,0)),"باقة غير موجودة"))</f>
        <v/>
      </c>
      <c r="G354" s="20">
        <f>IF(ISNUMBER(F354),ROUND(F354-N(D354),2),"")</f>
        <v/>
      </c>
      <c r="H354" s="21">
        <f>IF(C354&amp;""="","",IFERROR(INDEX('الباقات'!$C$6:$C$205,MATCH(C354&amp;"",'الباقات'!$A$6:$A$205,0)),""))</f>
        <v/>
      </c>
      <c r="I354" s="19">
        <f>IF(AND(ISNUMBER(A354),ISNUMBER(H354)),EDATE(A354,H354)-1,"")</f>
        <v/>
      </c>
      <c r="J354" s="21">
        <f>IF(ISNUMBER(I354),IF(COUNTIFS($B$6:$B$1005,B354&amp;"",$A$6:$A$1005,"&gt;"&amp;A354)=0,1,0),"")</f>
        <v/>
      </c>
    </row>
    <row r="355">
      <c r="A355" s="13" t="n"/>
      <c r="B355" s="5" t="n"/>
      <c r="C355" s="5" t="n"/>
      <c r="D355" s="16" t="n"/>
      <c r="E355" s="6">
        <f>IF(B355&amp;""="","",IFERROR(INDEX('الأعضاء'!$B$6:$B$505,MATCH(B355&amp;"",'الأعضاء'!$A$6:$A$505,0))&amp;"","كود غير موجود"))</f>
        <v/>
      </c>
      <c r="F355" s="20">
        <f>IF(C355&amp;""="","",IFERROR(INDEX('الباقات'!$B$6:$B$205,MATCH(C355&amp;"",'الباقات'!$A$6:$A$205,0)),"باقة غير موجودة"))</f>
        <v/>
      </c>
      <c r="G355" s="20">
        <f>IF(ISNUMBER(F355),ROUND(F355-N(D355),2),"")</f>
        <v/>
      </c>
      <c r="H355" s="21">
        <f>IF(C355&amp;""="","",IFERROR(INDEX('الباقات'!$C$6:$C$205,MATCH(C355&amp;"",'الباقات'!$A$6:$A$205,0)),""))</f>
        <v/>
      </c>
      <c r="I355" s="19">
        <f>IF(AND(ISNUMBER(A355),ISNUMBER(H355)),EDATE(A355,H355)-1,"")</f>
        <v/>
      </c>
      <c r="J355" s="21">
        <f>IF(ISNUMBER(I355),IF(COUNTIFS($B$6:$B$1005,B355&amp;"",$A$6:$A$1005,"&gt;"&amp;A355)=0,1,0),"")</f>
        <v/>
      </c>
    </row>
    <row r="356">
      <c r="A356" s="13" t="n"/>
      <c r="B356" s="5" t="n"/>
      <c r="C356" s="5" t="n"/>
      <c r="D356" s="16" t="n"/>
      <c r="E356" s="6">
        <f>IF(B356&amp;""="","",IFERROR(INDEX('الأعضاء'!$B$6:$B$505,MATCH(B356&amp;"",'الأعضاء'!$A$6:$A$505,0))&amp;"","كود غير موجود"))</f>
        <v/>
      </c>
      <c r="F356" s="20">
        <f>IF(C356&amp;""="","",IFERROR(INDEX('الباقات'!$B$6:$B$205,MATCH(C356&amp;"",'الباقات'!$A$6:$A$205,0)),"باقة غير موجودة"))</f>
        <v/>
      </c>
      <c r="G356" s="20">
        <f>IF(ISNUMBER(F356),ROUND(F356-N(D356),2),"")</f>
        <v/>
      </c>
      <c r="H356" s="21">
        <f>IF(C356&amp;""="","",IFERROR(INDEX('الباقات'!$C$6:$C$205,MATCH(C356&amp;"",'الباقات'!$A$6:$A$205,0)),""))</f>
        <v/>
      </c>
      <c r="I356" s="19">
        <f>IF(AND(ISNUMBER(A356),ISNUMBER(H356)),EDATE(A356,H356)-1,"")</f>
        <v/>
      </c>
      <c r="J356" s="21">
        <f>IF(ISNUMBER(I356),IF(COUNTIFS($B$6:$B$1005,B356&amp;"",$A$6:$A$1005,"&gt;"&amp;A356)=0,1,0),"")</f>
        <v/>
      </c>
    </row>
    <row r="357">
      <c r="A357" s="13" t="n"/>
      <c r="B357" s="5" t="n"/>
      <c r="C357" s="5" t="n"/>
      <c r="D357" s="16" t="n"/>
      <c r="E357" s="6">
        <f>IF(B357&amp;""="","",IFERROR(INDEX('الأعضاء'!$B$6:$B$505,MATCH(B357&amp;"",'الأعضاء'!$A$6:$A$505,0))&amp;"","كود غير موجود"))</f>
        <v/>
      </c>
      <c r="F357" s="20">
        <f>IF(C357&amp;""="","",IFERROR(INDEX('الباقات'!$B$6:$B$205,MATCH(C357&amp;"",'الباقات'!$A$6:$A$205,0)),"باقة غير موجودة"))</f>
        <v/>
      </c>
      <c r="G357" s="20">
        <f>IF(ISNUMBER(F357),ROUND(F357-N(D357),2),"")</f>
        <v/>
      </c>
      <c r="H357" s="21">
        <f>IF(C357&amp;""="","",IFERROR(INDEX('الباقات'!$C$6:$C$205,MATCH(C357&amp;"",'الباقات'!$A$6:$A$205,0)),""))</f>
        <v/>
      </c>
      <c r="I357" s="19">
        <f>IF(AND(ISNUMBER(A357),ISNUMBER(H357)),EDATE(A357,H357)-1,"")</f>
        <v/>
      </c>
      <c r="J357" s="21">
        <f>IF(ISNUMBER(I357),IF(COUNTIFS($B$6:$B$1005,B357&amp;"",$A$6:$A$1005,"&gt;"&amp;A357)=0,1,0),"")</f>
        <v/>
      </c>
    </row>
    <row r="358">
      <c r="A358" s="13" t="n"/>
      <c r="B358" s="5" t="n"/>
      <c r="C358" s="5" t="n"/>
      <c r="D358" s="16" t="n"/>
      <c r="E358" s="6">
        <f>IF(B358&amp;""="","",IFERROR(INDEX('الأعضاء'!$B$6:$B$505,MATCH(B358&amp;"",'الأعضاء'!$A$6:$A$505,0))&amp;"","كود غير موجود"))</f>
        <v/>
      </c>
      <c r="F358" s="20">
        <f>IF(C358&amp;""="","",IFERROR(INDEX('الباقات'!$B$6:$B$205,MATCH(C358&amp;"",'الباقات'!$A$6:$A$205,0)),"باقة غير موجودة"))</f>
        <v/>
      </c>
      <c r="G358" s="20">
        <f>IF(ISNUMBER(F358),ROUND(F358-N(D358),2),"")</f>
        <v/>
      </c>
      <c r="H358" s="21">
        <f>IF(C358&amp;""="","",IFERROR(INDEX('الباقات'!$C$6:$C$205,MATCH(C358&amp;"",'الباقات'!$A$6:$A$205,0)),""))</f>
        <v/>
      </c>
      <c r="I358" s="19">
        <f>IF(AND(ISNUMBER(A358),ISNUMBER(H358)),EDATE(A358,H358)-1,"")</f>
        <v/>
      </c>
      <c r="J358" s="21">
        <f>IF(ISNUMBER(I358),IF(COUNTIFS($B$6:$B$1005,B358&amp;"",$A$6:$A$1005,"&gt;"&amp;A358)=0,1,0),"")</f>
        <v/>
      </c>
    </row>
    <row r="359">
      <c r="A359" s="13" t="n"/>
      <c r="B359" s="5" t="n"/>
      <c r="C359" s="5" t="n"/>
      <c r="D359" s="16" t="n"/>
      <c r="E359" s="6">
        <f>IF(B359&amp;""="","",IFERROR(INDEX('الأعضاء'!$B$6:$B$505,MATCH(B359&amp;"",'الأعضاء'!$A$6:$A$505,0))&amp;"","كود غير موجود"))</f>
        <v/>
      </c>
      <c r="F359" s="20">
        <f>IF(C359&amp;""="","",IFERROR(INDEX('الباقات'!$B$6:$B$205,MATCH(C359&amp;"",'الباقات'!$A$6:$A$205,0)),"باقة غير موجودة"))</f>
        <v/>
      </c>
      <c r="G359" s="20">
        <f>IF(ISNUMBER(F359),ROUND(F359-N(D359),2),"")</f>
        <v/>
      </c>
      <c r="H359" s="21">
        <f>IF(C359&amp;""="","",IFERROR(INDEX('الباقات'!$C$6:$C$205,MATCH(C359&amp;"",'الباقات'!$A$6:$A$205,0)),""))</f>
        <v/>
      </c>
      <c r="I359" s="19">
        <f>IF(AND(ISNUMBER(A359),ISNUMBER(H359)),EDATE(A359,H359)-1,"")</f>
        <v/>
      </c>
      <c r="J359" s="21">
        <f>IF(ISNUMBER(I359),IF(COUNTIFS($B$6:$B$1005,B359&amp;"",$A$6:$A$1005,"&gt;"&amp;A359)=0,1,0),"")</f>
        <v/>
      </c>
    </row>
    <row r="360">
      <c r="A360" s="13" t="n"/>
      <c r="B360" s="5" t="n"/>
      <c r="C360" s="5" t="n"/>
      <c r="D360" s="16" t="n"/>
      <c r="E360" s="6">
        <f>IF(B360&amp;""="","",IFERROR(INDEX('الأعضاء'!$B$6:$B$505,MATCH(B360&amp;"",'الأعضاء'!$A$6:$A$505,0))&amp;"","كود غير موجود"))</f>
        <v/>
      </c>
      <c r="F360" s="20">
        <f>IF(C360&amp;""="","",IFERROR(INDEX('الباقات'!$B$6:$B$205,MATCH(C360&amp;"",'الباقات'!$A$6:$A$205,0)),"باقة غير موجودة"))</f>
        <v/>
      </c>
      <c r="G360" s="20">
        <f>IF(ISNUMBER(F360),ROUND(F360-N(D360),2),"")</f>
        <v/>
      </c>
      <c r="H360" s="21">
        <f>IF(C360&amp;""="","",IFERROR(INDEX('الباقات'!$C$6:$C$205,MATCH(C360&amp;"",'الباقات'!$A$6:$A$205,0)),""))</f>
        <v/>
      </c>
      <c r="I360" s="19">
        <f>IF(AND(ISNUMBER(A360),ISNUMBER(H360)),EDATE(A360,H360)-1,"")</f>
        <v/>
      </c>
      <c r="J360" s="21">
        <f>IF(ISNUMBER(I360),IF(COUNTIFS($B$6:$B$1005,B360&amp;"",$A$6:$A$1005,"&gt;"&amp;A360)=0,1,0),"")</f>
        <v/>
      </c>
    </row>
    <row r="361">
      <c r="A361" s="13" t="n"/>
      <c r="B361" s="5" t="n"/>
      <c r="C361" s="5" t="n"/>
      <c r="D361" s="16" t="n"/>
      <c r="E361" s="6">
        <f>IF(B361&amp;""="","",IFERROR(INDEX('الأعضاء'!$B$6:$B$505,MATCH(B361&amp;"",'الأعضاء'!$A$6:$A$505,0))&amp;"","كود غير موجود"))</f>
        <v/>
      </c>
      <c r="F361" s="20">
        <f>IF(C361&amp;""="","",IFERROR(INDEX('الباقات'!$B$6:$B$205,MATCH(C361&amp;"",'الباقات'!$A$6:$A$205,0)),"باقة غير موجودة"))</f>
        <v/>
      </c>
      <c r="G361" s="20">
        <f>IF(ISNUMBER(F361),ROUND(F361-N(D361),2),"")</f>
        <v/>
      </c>
      <c r="H361" s="21">
        <f>IF(C361&amp;""="","",IFERROR(INDEX('الباقات'!$C$6:$C$205,MATCH(C361&amp;"",'الباقات'!$A$6:$A$205,0)),""))</f>
        <v/>
      </c>
      <c r="I361" s="19">
        <f>IF(AND(ISNUMBER(A361),ISNUMBER(H361)),EDATE(A361,H361)-1,"")</f>
        <v/>
      </c>
      <c r="J361" s="21">
        <f>IF(ISNUMBER(I361),IF(COUNTIFS($B$6:$B$1005,B361&amp;"",$A$6:$A$1005,"&gt;"&amp;A361)=0,1,0),"")</f>
        <v/>
      </c>
    </row>
    <row r="362">
      <c r="A362" s="13" t="n"/>
      <c r="B362" s="5" t="n"/>
      <c r="C362" s="5" t="n"/>
      <c r="D362" s="16" t="n"/>
      <c r="E362" s="6">
        <f>IF(B362&amp;""="","",IFERROR(INDEX('الأعضاء'!$B$6:$B$505,MATCH(B362&amp;"",'الأعضاء'!$A$6:$A$505,0))&amp;"","كود غير موجود"))</f>
        <v/>
      </c>
      <c r="F362" s="20">
        <f>IF(C362&amp;""="","",IFERROR(INDEX('الباقات'!$B$6:$B$205,MATCH(C362&amp;"",'الباقات'!$A$6:$A$205,0)),"باقة غير موجودة"))</f>
        <v/>
      </c>
      <c r="G362" s="20">
        <f>IF(ISNUMBER(F362),ROUND(F362-N(D362),2),"")</f>
        <v/>
      </c>
      <c r="H362" s="21">
        <f>IF(C362&amp;""="","",IFERROR(INDEX('الباقات'!$C$6:$C$205,MATCH(C362&amp;"",'الباقات'!$A$6:$A$205,0)),""))</f>
        <v/>
      </c>
      <c r="I362" s="19">
        <f>IF(AND(ISNUMBER(A362),ISNUMBER(H362)),EDATE(A362,H362)-1,"")</f>
        <v/>
      </c>
      <c r="J362" s="21">
        <f>IF(ISNUMBER(I362),IF(COUNTIFS($B$6:$B$1005,B362&amp;"",$A$6:$A$1005,"&gt;"&amp;A362)=0,1,0),"")</f>
        <v/>
      </c>
    </row>
    <row r="363">
      <c r="A363" s="13" t="n"/>
      <c r="B363" s="5" t="n"/>
      <c r="C363" s="5" t="n"/>
      <c r="D363" s="16" t="n"/>
      <c r="E363" s="6">
        <f>IF(B363&amp;""="","",IFERROR(INDEX('الأعضاء'!$B$6:$B$505,MATCH(B363&amp;"",'الأعضاء'!$A$6:$A$505,0))&amp;"","كود غير موجود"))</f>
        <v/>
      </c>
      <c r="F363" s="20">
        <f>IF(C363&amp;""="","",IFERROR(INDEX('الباقات'!$B$6:$B$205,MATCH(C363&amp;"",'الباقات'!$A$6:$A$205,0)),"باقة غير موجودة"))</f>
        <v/>
      </c>
      <c r="G363" s="20">
        <f>IF(ISNUMBER(F363),ROUND(F363-N(D363),2),"")</f>
        <v/>
      </c>
      <c r="H363" s="21">
        <f>IF(C363&amp;""="","",IFERROR(INDEX('الباقات'!$C$6:$C$205,MATCH(C363&amp;"",'الباقات'!$A$6:$A$205,0)),""))</f>
        <v/>
      </c>
      <c r="I363" s="19">
        <f>IF(AND(ISNUMBER(A363),ISNUMBER(H363)),EDATE(A363,H363)-1,"")</f>
        <v/>
      </c>
      <c r="J363" s="21">
        <f>IF(ISNUMBER(I363),IF(COUNTIFS($B$6:$B$1005,B363&amp;"",$A$6:$A$1005,"&gt;"&amp;A363)=0,1,0),"")</f>
        <v/>
      </c>
    </row>
    <row r="364">
      <c r="A364" s="13" t="n"/>
      <c r="B364" s="5" t="n"/>
      <c r="C364" s="5" t="n"/>
      <c r="D364" s="16" t="n"/>
      <c r="E364" s="6">
        <f>IF(B364&amp;""="","",IFERROR(INDEX('الأعضاء'!$B$6:$B$505,MATCH(B364&amp;"",'الأعضاء'!$A$6:$A$505,0))&amp;"","كود غير موجود"))</f>
        <v/>
      </c>
      <c r="F364" s="20">
        <f>IF(C364&amp;""="","",IFERROR(INDEX('الباقات'!$B$6:$B$205,MATCH(C364&amp;"",'الباقات'!$A$6:$A$205,0)),"باقة غير موجودة"))</f>
        <v/>
      </c>
      <c r="G364" s="20">
        <f>IF(ISNUMBER(F364),ROUND(F364-N(D364),2),"")</f>
        <v/>
      </c>
      <c r="H364" s="21">
        <f>IF(C364&amp;""="","",IFERROR(INDEX('الباقات'!$C$6:$C$205,MATCH(C364&amp;"",'الباقات'!$A$6:$A$205,0)),""))</f>
        <v/>
      </c>
      <c r="I364" s="19">
        <f>IF(AND(ISNUMBER(A364),ISNUMBER(H364)),EDATE(A364,H364)-1,"")</f>
        <v/>
      </c>
      <c r="J364" s="21">
        <f>IF(ISNUMBER(I364),IF(COUNTIFS($B$6:$B$1005,B364&amp;"",$A$6:$A$1005,"&gt;"&amp;A364)=0,1,0),"")</f>
        <v/>
      </c>
    </row>
    <row r="365">
      <c r="A365" s="13" t="n"/>
      <c r="B365" s="5" t="n"/>
      <c r="C365" s="5" t="n"/>
      <c r="D365" s="16" t="n"/>
      <c r="E365" s="6">
        <f>IF(B365&amp;""="","",IFERROR(INDEX('الأعضاء'!$B$6:$B$505,MATCH(B365&amp;"",'الأعضاء'!$A$6:$A$505,0))&amp;"","كود غير موجود"))</f>
        <v/>
      </c>
      <c r="F365" s="20">
        <f>IF(C365&amp;""="","",IFERROR(INDEX('الباقات'!$B$6:$B$205,MATCH(C365&amp;"",'الباقات'!$A$6:$A$205,0)),"باقة غير موجودة"))</f>
        <v/>
      </c>
      <c r="G365" s="20">
        <f>IF(ISNUMBER(F365),ROUND(F365-N(D365),2),"")</f>
        <v/>
      </c>
      <c r="H365" s="21">
        <f>IF(C365&amp;""="","",IFERROR(INDEX('الباقات'!$C$6:$C$205,MATCH(C365&amp;"",'الباقات'!$A$6:$A$205,0)),""))</f>
        <v/>
      </c>
      <c r="I365" s="19">
        <f>IF(AND(ISNUMBER(A365),ISNUMBER(H365)),EDATE(A365,H365)-1,"")</f>
        <v/>
      </c>
      <c r="J365" s="21">
        <f>IF(ISNUMBER(I365),IF(COUNTIFS($B$6:$B$1005,B365&amp;"",$A$6:$A$1005,"&gt;"&amp;A365)=0,1,0),"")</f>
        <v/>
      </c>
    </row>
    <row r="366">
      <c r="A366" s="13" t="n"/>
      <c r="B366" s="5" t="n"/>
      <c r="C366" s="5" t="n"/>
      <c r="D366" s="16" t="n"/>
      <c r="E366" s="6">
        <f>IF(B366&amp;""="","",IFERROR(INDEX('الأعضاء'!$B$6:$B$505,MATCH(B366&amp;"",'الأعضاء'!$A$6:$A$505,0))&amp;"","كود غير موجود"))</f>
        <v/>
      </c>
      <c r="F366" s="20">
        <f>IF(C366&amp;""="","",IFERROR(INDEX('الباقات'!$B$6:$B$205,MATCH(C366&amp;"",'الباقات'!$A$6:$A$205,0)),"باقة غير موجودة"))</f>
        <v/>
      </c>
      <c r="G366" s="20">
        <f>IF(ISNUMBER(F366),ROUND(F366-N(D366),2),"")</f>
        <v/>
      </c>
      <c r="H366" s="21">
        <f>IF(C366&amp;""="","",IFERROR(INDEX('الباقات'!$C$6:$C$205,MATCH(C366&amp;"",'الباقات'!$A$6:$A$205,0)),""))</f>
        <v/>
      </c>
      <c r="I366" s="19">
        <f>IF(AND(ISNUMBER(A366),ISNUMBER(H366)),EDATE(A366,H366)-1,"")</f>
        <v/>
      </c>
      <c r="J366" s="21">
        <f>IF(ISNUMBER(I366),IF(COUNTIFS($B$6:$B$1005,B366&amp;"",$A$6:$A$1005,"&gt;"&amp;A366)=0,1,0),"")</f>
        <v/>
      </c>
    </row>
    <row r="367">
      <c r="A367" s="13" t="n"/>
      <c r="B367" s="5" t="n"/>
      <c r="C367" s="5" t="n"/>
      <c r="D367" s="16" t="n"/>
      <c r="E367" s="6">
        <f>IF(B367&amp;""="","",IFERROR(INDEX('الأعضاء'!$B$6:$B$505,MATCH(B367&amp;"",'الأعضاء'!$A$6:$A$505,0))&amp;"","كود غير موجود"))</f>
        <v/>
      </c>
      <c r="F367" s="20">
        <f>IF(C367&amp;""="","",IFERROR(INDEX('الباقات'!$B$6:$B$205,MATCH(C367&amp;"",'الباقات'!$A$6:$A$205,0)),"باقة غير موجودة"))</f>
        <v/>
      </c>
      <c r="G367" s="20">
        <f>IF(ISNUMBER(F367),ROUND(F367-N(D367),2),"")</f>
        <v/>
      </c>
      <c r="H367" s="21">
        <f>IF(C367&amp;""="","",IFERROR(INDEX('الباقات'!$C$6:$C$205,MATCH(C367&amp;"",'الباقات'!$A$6:$A$205,0)),""))</f>
        <v/>
      </c>
      <c r="I367" s="19">
        <f>IF(AND(ISNUMBER(A367),ISNUMBER(H367)),EDATE(A367,H367)-1,"")</f>
        <v/>
      </c>
      <c r="J367" s="21">
        <f>IF(ISNUMBER(I367),IF(COUNTIFS($B$6:$B$1005,B367&amp;"",$A$6:$A$1005,"&gt;"&amp;A367)=0,1,0),"")</f>
        <v/>
      </c>
    </row>
    <row r="368">
      <c r="A368" s="13" t="n"/>
      <c r="B368" s="5" t="n"/>
      <c r="C368" s="5" t="n"/>
      <c r="D368" s="16" t="n"/>
      <c r="E368" s="6">
        <f>IF(B368&amp;""="","",IFERROR(INDEX('الأعضاء'!$B$6:$B$505,MATCH(B368&amp;"",'الأعضاء'!$A$6:$A$505,0))&amp;"","كود غير موجود"))</f>
        <v/>
      </c>
      <c r="F368" s="20">
        <f>IF(C368&amp;""="","",IFERROR(INDEX('الباقات'!$B$6:$B$205,MATCH(C368&amp;"",'الباقات'!$A$6:$A$205,0)),"باقة غير موجودة"))</f>
        <v/>
      </c>
      <c r="G368" s="20">
        <f>IF(ISNUMBER(F368),ROUND(F368-N(D368),2),"")</f>
        <v/>
      </c>
      <c r="H368" s="21">
        <f>IF(C368&amp;""="","",IFERROR(INDEX('الباقات'!$C$6:$C$205,MATCH(C368&amp;"",'الباقات'!$A$6:$A$205,0)),""))</f>
        <v/>
      </c>
      <c r="I368" s="19">
        <f>IF(AND(ISNUMBER(A368),ISNUMBER(H368)),EDATE(A368,H368)-1,"")</f>
        <v/>
      </c>
      <c r="J368" s="21">
        <f>IF(ISNUMBER(I368),IF(COUNTIFS($B$6:$B$1005,B368&amp;"",$A$6:$A$1005,"&gt;"&amp;A368)=0,1,0),"")</f>
        <v/>
      </c>
    </row>
    <row r="369">
      <c r="A369" s="13" t="n"/>
      <c r="B369" s="5" t="n"/>
      <c r="C369" s="5" t="n"/>
      <c r="D369" s="16" t="n"/>
      <c r="E369" s="6">
        <f>IF(B369&amp;""="","",IFERROR(INDEX('الأعضاء'!$B$6:$B$505,MATCH(B369&amp;"",'الأعضاء'!$A$6:$A$505,0))&amp;"","كود غير موجود"))</f>
        <v/>
      </c>
      <c r="F369" s="20">
        <f>IF(C369&amp;""="","",IFERROR(INDEX('الباقات'!$B$6:$B$205,MATCH(C369&amp;"",'الباقات'!$A$6:$A$205,0)),"باقة غير موجودة"))</f>
        <v/>
      </c>
      <c r="G369" s="20">
        <f>IF(ISNUMBER(F369),ROUND(F369-N(D369),2),"")</f>
        <v/>
      </c>
      <c r="H369" s="21">
        <f>IF(C369&amp;""="","",IFERROR(INDEX('الباقات'!$C$6:$C$205,MATCH(C369&amp;"",'الباقات'!$A$6:$A$205,0)),""))</f>
        <v/>
      </c>
      <c r="I369" s="19">
        <f>IF(AND(ISNUMBER(A369),ISNUMBER(H369)),EDATE(A369,H369)-1,"")</f>
        <v/>
      </c>
      <c r="J369" s="21">
        <f>IF(ISNUMBER(I369),IF(COUNTIFS($B$6:$B$1005,B369&amp;"",$A$6:$A$1005,"&gt;"&amp;A369)=0,1,0),"")</f>
        <v/>
      </c>
    </row>
    <row r="370">
      <c r="A370" s="13" t="n"/>
      <c r="B370" s="5" t="n"/>
      <c r="C370" s="5" t="n"/>
      <c r="D370" s="16" t="n"/>
      <c r="E370" s="6">
        <f>IF(B370&amp;""="","",IFERROR(INDEX('الأعضاء'!$B$6:$B$505,MATCH(B370&amp;"",'الأعضاء'!$A$6:$A$505,0))&amp;"","كود غير موجود"))</f>
        <v/>
      </c>
      <c r="F370" s="20">
        <f>IF(C370&amp;""="","",IFERROR(INDEX('الباقات'!$B$6:$B$205,MATCH(C370&amp;"",'الباقات'!$A$6:$A$205,0)),"باقة غير موجودة"))</f>
        <v/>
      </c>
      <c r="G370" s="20">
        <f>IF(ISNUMBER(F370),ROUND(F370-N(D370),2),"")</f>
        <v/>
      </c>
      <c r="H370" s="21">
        <f>IF(C370&amp;""="","",IFERROR(INDEX('الباقات'!$C$6:$C$205,MATCH(C370&amp;"",'الباقات'!$A$6:$A$205,0)),""))</f>
        <v/>
      </c>
      <c r="I370" s="19">
        <f>IF(AND(ISNUMBER(A370),ISNUMBER(H370)),EDATE(A370,H370)-1,"")</f>
        <v/>
      </c>
      <c r="J370" s="21">
        <f>IF(ISNUMBER(I370),IF(COUNTIFS($B$6:$B$1005,B370&amp;"",$A$6:$A$1005,"&gt;"&amp;A370)=0,1,0),"")</f>
        <v/>
      </c>
    </row>
    <row r="371">
      <c r="A371" s="13" t="n"/>
      <c r="B371" s="5" t="n"/>
      <c r="C371" s="5" t="n"/>
      <c r="D371" s="16" t="n"/>
      <c r="E371" s="6">
        <f>IF(B371&amp;""="","",IFERROR(INDEX('الأعضاء'!$B$6:$B$505,MATCH(B371&amp;"",'الأعضاء'!$A$6:$A$505,0))&amp;"","كود غير موجود"))</f>
        <v/>
      </c>
      <c r="F371" s="20">
        <f>IF(C371&amp;""="","",IFERROR(INDEX('الباقات'!$B$6:$B$205,MATCH(C371&amp;"",'الباقات'!$A$6:$A$205,0)),"باقة غير موجودة"))</f>
        <v/>
      </c>
      <c r="G371" s="20">
        <f>IF(ISNUMBER(F371),ROUND(F371-N(D371),2),"")</f>
        <v/>
      </c>
      <c r="H371" s="21">
        <f>IF(C371&amp;""="","",IFERROR(INDEX('الباقات'!$C$6:$C$205,MATCH(C371&amp;"",'الباقات'!$A$6:$A$205,0)),""))</f>
        <v/>
      </c>
      <c r="I371" s="19">
        <f>IF(AND(ISNUMBER(A371),ISNUMBER(H371)),EDATE(A371,H371)-1,"")</f>
        <v/>
      </c>
      <c r="J371" s="21">
        <f>IF(ISNUMBER(I371),IF(COUNTIFS($B$6:$B$1005,B371&amp;"",$A$6:$A$1005,"&gt;"&amp;A371)=0,1,0),"")</f>
        <v/>
      </c>
    </row>
    <row r="372">
      <c r="A372" s="13" t="n"/>
      <c r="B372" s="5" t="n"/>
      <c r="C372" s="5" t="n"/>
      <c r="D372" s="16" t="n"/>
      <c r="E372" s="6">
        <f>IF(B372&amp;""="","",IFERROR(INDEX('الأعضاء'!$B$6:$B$505,MATCH(B372&amp;"",'الأعضاء'!$A$6:$A$505,0))&amp;"","كود غير موجود"))</f>
        <v/>
      </c>
      <c r="F372" s="20">
        <f>IF(C372&amp;""="","",IFERROR(INDEX('الباقات'!$B$6:$B$205,MATCH(C372&amp;"",'الباقات'!$A$6:$A$205,0)),"باقة غير موجودة"))</f>
        <v/>
      </c>
      <c r="G372" s="20">
        <f>IF(ISNUMBER(F372),ROUND(F372-N(D372),2),"")</f>
        <v/>
      </c>
      <c r="H372" s="21">
        <f>IF(C372&amp;""="","",IFERROR(INDEX('الباقات'!$C$6:$C$205,MATCH(C372&amp;"",'الباقات'!$A$6:$A$205,0)),""))</f>
        <v/>
      </c>
      <c r="I372" s="19">
        <f>IF(AND(ISNUMBER(A372),ISNUMBER(H372)),EDATE(A372,H372)-1,"")</f>
        <v/>
      </c>
      <c r="J372" s="21">
        <f>IF(ISNUMBER(I372),IF(COUNTIFS($B$6:$B$1005,B372&amp;"",$A$6:$A$1005,"&gt;"&amp;A372)=0,1,0),"")</f>
        <v/>
      </c>
    </row>
    <row r="373">
      <c r="A373" s="13" t="n"/>
      <c r="B373" s="5" t="n"/>
      <c r="C373" s="5" t="n"/>
      <c r="D373" s="16" t="n"/>
      <c r="E373" s="6">
        <f>IF(B373&amp;""="","",IFERROR(INDEX('الأعضاء'!$B$6:$B$505,MATCH(B373&amp;"",'الأعضاء'!$A$6:$A$505,0))&amp;"","كود غير موجود"))</f>
        <v/>
      </c>
      <c r="F373" s="20">
        <f>IF(C373&amp;""="","",IFERROR(INDEX('الباقات'!$B$6:$B$205,MATCH(C373&amp;"",'الباقات'!$A$6:$A$205,0)),"باقة غير موجودة"))</f>
        <v/>
      </c>
      <c r="G373" s="20">
        <f>IF(ISNUMBER(F373),ROUND(F373-N(D373),2),"")</f>
        <v/>
      </c>
      <c r="H373" s="21">
        <f>IF(C373&amp;""="","",IFERROR(INDEX('الباقات'!$C$6:$C$205,MATCH(C373&amp;"",'الباقات'!$A$6:$A$205,0)),""))</f>
        <v/>
      </c>
      <c r="I373" s="19">
        <f>IF(AND(ISNUMBER(A373),ISNUMBER(H373)),EDATE(A373,H373)-1,"")</f>
        <v/>
      </c>
      <c r="J373" s="21">
        <f>IF(ISNUMBER(I373),IF(COUNTIFS($B$6:$B$1005,B373&amp;"",$A$6:$A$1005,"&gt;"&amp;A373)=0,1,0),"")</f>
        <v/>
      </c>
    </row>
    <row r="374">
      <c r="A374" s="13" t="n"/>
      <c r="B374" s="5" t="n"/>
      <c r="C374" s="5" t="n"/>
      <c r="D374" s="16" t="n"/>
      <c r="E374" s="6">
        <f>IF(B374&amp;""="","",IFERROR(INDEX('الأعضاء'!$B$6:$B$505,MATCH(B374&amp;"",'الأعضاء'!$A$6:$A$505,0))&amp;"","كود غير موجود"))</f>
        <v/>
      </c>
      <c r="F374" s="20">
        <f>IF(C374&amp;""="","",IFERROR(INDEX('الباقات'!$B$6:$B$205,MATCH(C374&amp;"",'الباقات'!$A$6:$A$205,0)),"باقة غير موجودة"))</f>
        <v/>
      </c>
      <c r="G374" s="20">
        <f>IF(ISNUMBER(F374),ROUND(F374-N(D374),2),"")</f>
        <v/>
      </c>
      <c r="H374" s="21">
        <f>IF(C374&amp;""="","",IFERROR(INDEX('الباقات'!$C$6:$C$205,MATCH(C374&amp;"",'الباقات'!$A$6:$A$205,0)),""))</f>
        <v/>
      </c>
      <c r="I374" s="19">
        <f>IF(AND(ISNUMBER(A374),ISNUMBER(H374)),EDATE(A374,H374)-1,"")</f>
        <v/>
      </c>
      <c r="J374" s="21">
        <f>IF(ISNUMBER(I374),IF(COUNTIFS($B$6:$B$1005,B374&amp;"",$A$6:$A$1005,"&gt;"&amp;A374)=0,1,0),"")</f>
        <v/>
      </c>
    </row>
    <row r="375">
      <c r="A375" s="13" t="n"/>
      <c r="B375" s="5" t="n"/>
      <c r="C375" s="5" t="n"/>
      <c r="D375" s="16" t="n"/>
      <c r="E375" s="6">
        <f>IF(B375&amp;""="","",IFERROR(INDEX('الأعضاء'!$B$6:$B$505,MATCH(B375&amp;"",'الأعضاء'!$A$6:$A$505,0))&amp;"","كود غير موجود"))</f>
        <v/>
      </c>
      <c r="F375" s="20">
        <f>IF(C375&amp;""="","",IFERROR(INDEX('الباقات'!$B$6:$B$205,MATCH(C375&amp;"",'الباقات'!$A$6:$A$205,0)),"باقة غير موجودة"))</f>
        <v/>
      </c>
      <c r="G375" s="20">
        <f>IF(ISNUMBER(F375),ROUND(F375-N(D375),2),"")</f>
        <v/>
      </c>
      <c r="H375" s="21">
        <f>IF(C375&amp;""="","",IFERROR(INDEX('الباقات'!$C$6:$C$205,MATCH(C375&amp;"",'الباقات'!$A$6:$A$205,0)),""))</f>
        <v/>
      </c>
      <c r="I375" s="19">
        <f>IF(AND(ISNUMBER(A375),ISNUMBER(H375)),EDATE(A375,H375)-1,"")</f>
        <v/>
      </c>
      <c r="J375" s="21">
        <f>IF(ISNUMBER(I375),IF(COUNTIFS($B$6:$B$1005,B375&amp;"",$A$6:$A$1005,"&gt;"&amp;A375)=0,1,0),"")</f>
        <v/>
      </c>
    </row>
    <row r="376">
      <c r="A376" s="13" t="n"/>
      <c r="B376" s="5" t="n"/>
      <c r="C376" s="5" t="n"/>
      <c r="D376" s="16" t="n"/>
      <c r="E376" s="6">
        <f>IF(B376&amp;""="","",IFERROR(INDEX('الأعضاء'!$B$6:$B$505,MATCH(B376&amp;"",'الأعضاء'!$A$6:$A$505,0))&amp;"","كود غير موجود"))</f>
        <v/>
      </c>
      <c r="F376" s="20">
        <f>IF(C376&amp;""="","",IFERROR(INDEX('الباقات'!$B$6:$B$205,MATCH(C376&amp;"",'الباقات'!$A$6:$A$205,0)),"باقة غير موجودة"))</f>
        <v/>
      </c>
      <c r="G376" s="20">
        <f>IF(ISNUMBER(F376),ROUND(F376-N(D376),2),"")</f>
        <v/>
      </c>
      <c r="H376" s="21">
        <f>IF(C376&amp;""="","",IFERROR(INDEX('الباقات'!$C$6:$C$205,MATCH(C376&amp;"",'الباقات'!$A$6:$A$205,0)),""))</f>
        <v/>
      </c>
      <c r="I376" s="19">
        <f>IF(AND(ISNUMBER(A376),ISNUMBER(H376)),EDATE(A376,H376)-1,"")</f>
        <v/>
      </c>
      <c r="J376" s="21">
        <f>IF(ISNUMBER(I376),IF(COUNTIFS($B$6:$B$1005,B376&amp;"",$A$6:$A$1005,"&gt;"&amp;A376)=0,1,0),"")</f>
        <v/>
      </c>
    </row>
    <row r="377">
      <c r="A377" s="13" t="n"/>
      <c r="B377" s="5" t="n"/>
      <c r="C377" s="5" t="n"/>
      <c r="D377" s="16" t="n"/>
      <c r="E377" s="6">
        <f>IF(B377&amp;""="","",IFERROR(INDEX('الأعضاء'!$B$6:$B$505,MATCH(B377&amp;"",'الأعضاء'!$A$6:$A$505,0))&amp;"","كود غير موجود"))</f>
        <v/>
      </c>
      <c r="F377" s="20">
        <f>IF(C377&amp;""="","",IFERROR(INDEX('الباقات'!$B$6:$B$205,MATCH(C377&amp;"",'الباقات'!$A$6:$A$205,0)),"باقة غير موجودة"))</f>
        <v/>
      </c>
      <c r="G377" s="20">
        <f>IF(ISNUMBER(F377),ROUND(F377-N(D377),2),"")</f>
        <v/>
      </c>
      <c r="H377" s="21">
        <f>IF(C377&amp;""="","",IFERROR(INDEX('الباقات'!$C$6:$C$205,MATCH(C377&amp;"",'الباقات'!$A$6:$A$205,0)),""))</f>
        <v/>
      </c>
      <c r="I377" s="19">
        <f>IF(AND(ISNUMBER(A377),ISNUMBER(H377)),EDATE(A377,H377)-1,"")</f>
        <v/>
      </c>
      <c r="J377" s="21">
        <f>IF(ISNUMBER(I377),IF(COUNTIFS($B$6:$B$1005,B377&amp;"",$A$6:$A$1005,"&gt;"&amp;A377)=0,1,0),"")</f>
        <v/>
      </c>
    </row>
    <row r="378">
      <c r="A378" s="13" t="n"/>
      <c r="B378" s="5" t="n"/>
      <c r="C378" s="5" t="n"/>
      <c r="D378" s="16" t="n"/>
      <c r="E378" s="6">
        <f>IF(B378&amp;""="","",IFERROR(INDEX('الأعضاء'!$B$6:$B$505,MATCH(B378&amp;"",'الأعضاء'!$A$6:$A$505,0))&amp;"","كود غير موجود"))</f>
        <v/>
      </c>
      <c r="F378" s="20">
        <f>IF(C378&amp;""="","",IFERROR(INDEX('الباقات'!$B$6:$B$205,MATCH(C378&amp;"",'الباقات'!$A$6:$A$205,0)),"باقة غير موجودة"))</f>
        <v/>
      </c>
      <c r="G378" s="20">
        <f>IF(ISNUMBER(F378),ROUND(F378-N(D378),2),"")</f>
        <v/>
      </c>
      <c r="H378" s="21">
        <f>IF(C378&amp;""="","",IFERROR(INDEX('الباقات'!$C$6:$C$205,MATCH(C378&amp;"",'الباقات'!$A$6:$A$205,0)),""))</f>
        <v/>
      </c>
      <c r="I378" s="19">
        <f>IF(AND(ISNUMBER(A378),ISNUMBER(H378)),EDATE(A378,H378)-1,"")</f>
        <v/>
      </c>
      <c r="J378" s="21">
        <f>IF(ISNUMBER(I378),IF(COUNTIFS($B$6:$B$1005,B378&amp;"",$A$6:$A$1005,"&gt;"&amp;A378)=0,1,0),"")</f>
        <v/>
      </c>
    </row>
    <row r="379">
      <c r="A379" s="13" t="n"/>
      <c r="B379" s="5" t="n"/>
      <c r="C379" s="5" t="n"/>
      <c r="D379" s="16" t="n"/>
      <c r="E379" s="6">
        <f>IF(B379&amp;""="","",IFERROR(INDEX('الأعضاء'!$B$6:$B$505,MATCH(B379&amp;"",'الأعضاء'!$A$6:$A$505,0))&amp;"","كود غير موجود"))</f>
        <v/>
      </c>
      <c r="F379" s="20">
        <f>IF(C379&amp;""="","",IFERROR(INDEX('الباقات'!$B$6:$B$205,MATCH(C379&amp;"",'الباقات'!$A$6:$A$205,0)),"باقة غير موجودة"))</f>
        <v/>
      </c>
      <c r="G379" s="20">
        <f>IF(ISNUMBER(F379),ROUND(F379-N(D379),2),"")</f>
        <v/>
      </c>
      <c r="H379" s="21">
        <f>IF(C379&amp;""="","",IFERROR(INDEX('الباقات'!$C$6:$C$205,MATCH(C379&amp;"",'الباقات'!$A$6:$A$205,0)),""))</f>
        <v/>
      </c>
      <c r="I379" s="19">
        <f>IF(AND(ISNUMBER(A379),ISNUMBER(H379)),EDATE(A379,H379)-1,"")</f>
        <v/>
      </c>
      <c r="J379" s="21">
        <f>IF(ISNUMBER(I379),IF(COUNTIFS($B$6:$B$1005,B379&amp;"",$A$6:$A$1005,"&gt;"&amp;A379)=0,1,0),"")</f>
        <v/>
      </c>
    </row>
    <row r="380">
      <c r="A380" s="13" t="n"/>
      <c r="B380" s="5" t="n"/>
      <c r="C380" s="5" t="n"/>
      <c r="D380" s="16" t="n"/>
      <c r="E380" s="6">
        <f>IF(B380&amp;""="","",IFERROR(INDEX('الأعضاء'!$B$6:$B$505,MATCH(B380&amp;"",'الأعضاء'!$A$6:$A$505,0))&amp;"","كود غير موجود"))</f>
        <v/>
      </c>
      <c r="F380" s="20">
        <f>IF(C380&amp;""="","",IFERROR(INDEX('الباقات'!$B$6:$B$205,MATCH(C380&amp;"",'الباقات'!$A$6:$A$205,0)),"باقة غير موجودة"))</f>
        <v/>
      </c>
      <c r="G380" s="20">
        <f>IF(ISNUMBER(F380),ROUND(F380-N(D380),2),"")</f>
        <v/>
      </c>
      <c r="H380" s="21">
        <f>IF(C380&amp;""="","",IFERROR(INDEX('الباقات'!$C$6:$C$205,MATCH(C380&amp;"",'الباقات'!$A$6:$A$205,0)),""))</f>
        <v/>
      </c>
      <c r="I380" s="19">
        <f>IF(AND(ISNUMBER(A380),ISNUMBER(H380)),EDATE(A380,H380)-1,"")</f>
        <v/>
      </c>
      <c r="J380" s="21">
        <f>IF(ISNUMBER(I380),IF(COUNTIFS($B$6:$B$1005,B380&amp;"",$A$6:$A$1005,"&gt;"&amp;A380)=0,1,0),"")</f>
        <v/>
      </c>
    </row>
    <row r="381">
      <c r="A381" s="13" t="n"/>
      <c r="B381" s="5" t="n"/>
      <c r="C381" s="5" t="n"/>
      <c r="D381" s="16" t="n"/>
      <c r="E381" s="6">
        <f>IF(B381&amp;""="","",IFERROR(INDEX('الأعضاء'!$B$6:$B$505,MATCH(B381&amp;"",'الأعضاء'!$A$6:$A$505,0))&amp;"","كود غير موجود"))</f>
        <v/>
      </c>
      <c r="F381" s="20">
        <f>IF(C381&amp;""="","",IFERROR(INDEX('الباقات'!$B$6:$B$205,MATCH(C381&amp;"",'الباقات'!$A$6:$A$205,0)),"باقة غير موجودة"))</f>
        <v/>
      </c>
      <c r="G381" s="20">
        <f>IF(ISNUMBER(F381),ROUND(F381-N(D381),2),"")</f>
        <v/>
      </c>
      <c r="H381" s="21">
        <f>IF(C381&amp;""="","",IFERROR(INDEX('الباقات'!$C$6:$C$205,MATCH(C381&amp;"",'الباقات'!$A$6:$A$205,0)),""))</f>
        <v/>
      </c>
      <c r="I381" s="19">
        <f>IF(AND(ISNUMBER(A381),ISNUMBER(H381)),EDATE(A381,H381)-1,"")</f>
        <v/>
      </c>
      <c r="J381" s="21">
        <f>IF(ISNUMBER(I381),IF(COUNTIFS($B$6:$B$1005,B381&amp;"",$A$6:$A$1005,"&gt;"&amp;A381)=0,1,0),"")</f>
        <v/>
      </c>
    </row>
    <row r="382">
      <c r="A382" s="13" t="n"/>
      <c r="B382" s="5" t="n"/>
      <c r="C382" s="5" t="n"/>
      <c r="D382" s="16" t="n"/>
      <c r="E382" s="6">
        <f>IF(B382&amp;""="","",IFERROR(INDEX('الأعضاء'!$B$6:$B$505,MATCH(B382&amp;"",'الأعضاء'!$A$6:$A$505,0))&amp;"","كود غير موجود"))</f>
        <v/>
      </c>
      <c r="F382" s="20">
        <f>IF(C382&amp;""="","",IFERROR(INDEX('الباقات'!$B$6:$B$205,MATCH(C382&amp;"",'الباقات'!$A$6:$A$205,0)),"باقة غير موجودة"))</f>
        <v/>
      </c>
      <c r="G382" s="20">
        <f>IF(ISNUMBER(F382),ROUND(F382-N(D382),2),"")</f>
        <v/>
      </c>
      <c r="H382" s="21">
        <f>IF(C382&amp;""="","",IFERROR(INDEX('الباقات'!$C$6:$C$205,MATCH(C382&amp;"",'الباقات'!$A$6:$A$205,0)),""))</f>
        <v/>
      </c>
      <c r="I382" s="19">
        <f>IF(AND(ISNUMBER(A382),ISNUMBER(H382)),EDATE(A382,H382)-1,"")</f>
        <v/>
      </c>
      <c r="J382" s="21">
        <f>IF(ISNUMBER(I382),IF(COUNTIFS($B$6:$B$1005,B382&amp;"",$A$6:$A$1005,"&gt;"&amp;A382)=0,1,0),"")</f>
        <v/>
      </c>
    </row>
    <row r="383">
      <c r="A383" s="13" t="n"/>
      <c r="B383" s="5" t="n"/>
      <c r="C383" s="5" t="n"/>
      <c r="D383" s="16" t="n"/>
      <c r="E383" s="6">
        <f>IF(B383&amp;""="","",IFERROR(INDEX('الأعضاء'!$B$6:$B$505,MATCH(B383&amp;"",'الأعضاء'!$A$6:$A$505,0))&amp;"","كود غير موجود"))</f>
        <v/>
      </c>
      <c r="F383" s="20">
        <f>IF(C383&amp;""="","",IFERROR(INDEX('الباقات'!$B$6:$B$205,MATCH(C383&amp;"",'الباقات'!$A$6:$A$205,0)),"باقة غير موجودة"))</f>
        <v/>
      </c>
      <c r="G383" s="20">
        <f>IF(ISNUMBER(F383),ROUND(F383-N(D383),2),"")</f>
        <v/>
      </c>
      <c r="H383" s="21">
        <f>IF(C383&amp;""="","",IFERROR(INDEX('الباقات'!$C$6:$C$205,MATCH(C383&amp;"",'الباقات'!$A$6:$A$205,0)),""))</f>
        <v/>
      </c>
      <c r="I383" s="19">
        <f>IF(AND(ISNUMBER(A383),ISNUMBER(H383)),EDATE(A383,H383)-1,"")</f>
        <v/>
      </c>
      <c r="J383" s="21">
        <f>IF(ISNUMBER(I383),IF(COUNTIFS($B$6:$B$1005,B383&amp;"",$A$6:$A$1005,"&gt;"&amp;A383)=0,1,0),"")</f>
        <v/>
      </c>
    </row>
    <row r="384">
      <c r="A384" s="13" t="n"/>
      <c r="B384" s="5" t="n"/>
      <c r="C384" s="5" t="n"/>
      <c r="D384" s="16" t="n"/>
      <c r="E384" s="6">
        <f>IF(B384&amp;""="","",IFERROR(INDEX('الأعضاء'!$B$6:$B$505,MATCH(B384&amp;"",'الأعضاء'!$A$6:$A$505,0))&amp;"","كود غير موجود"))</f>
        <v/>
      </c>
      <c r="F384" s="20">
        <f>IF(C384&amp;""="","",IFERROR(INDEX('الباقات'!$B$6:$B$205,MATCH(C384&amp;"",'الباقات'!$A$6:$A$205,0)),"باقة غير موجودة"))</f>
        <v/>
      </c>
      <c r="G384" s="20">
        <f>IF(ISNUMBER(F384),ROUND(F384-N(D384),2),"")</f>
        <v/>
      </c>
      <c r="H384" s="21">
        <f>IF(C384&amp;""="","",IFERROR(INDEX('الباقات'!$C$6:$C$205,MATCH(C384&amp;"",'الباقات'!$A$6:$A$205,0)),""))</f>
        <v/>
      </c>
      <c r="I384" s="19">
        <f>IF(AND(ISNUMBER(A384),ISNUMBER(H384)),EDATE(A384,H384)-1,"")</f>
        <v/>
      </c>
      <c r="J384" s="21">
        <f>IF(ISNUMBER(I384),IF(COUNTIFS($B$6:$B$1005,B384&amp;"",$A$6:$A$1005,"&gt;"&amp;A384)=0,1,0),"")</f>
        <v/>
      </c>
    </row>
    <row r="385">
      <c r="A385" s="13" t="n"/>
      <c r="B385" s="5" t="n"/>
      <c r="C385" s="5" t="n"/>
      <c r="D385" s="16" t="n"/>
      <c r="E385" s="6">
        <f>IF(B385&amp;""="","",IFERROR(INDEX('الأعضاء'!$B$6:$B$505,MATCH(B385&amp;"",'الأعضاء'!$A$6:$A$505,0))&amp;"","كود غير موجود"))</f>
        <v/>
      </c>
      <c r="F385" s="20">
        <f>IF(C385&amp;""="","",IFERROR(INDEX('الباقات'!$B$6:$B$205,MATCH(C385&amp;"",'الباقات'!$A$6:$A$205,0)),"باقة غير موجودة"))</f>
        <v/>
      </c>
      <c r="G385" s="20">
        <f>IF(ISNUMBER(F385),ROUND(F385-N(D385),2),"")</f>
        <v/>
      </c>
      <c r="H385" s="21">
        <f>IF(C385&amp;""="","",IFERROR(INDEX('الباقات'!$C$6:$C$205,MATCH(C385&amp;"",'الباقات'!$A$6:$A$205,0)),""))</f>
        <v/>
      </c>
      <c r="I385" s="19">
        <f>IF(AND(ISNUMBER(A385),ISNUMBER(H385)),EDATE(A385,H385)-1,"")</f>
        <v/>
      </c>
      <c r="J385" s="21">
        <f>IF(ISNUMBER(I385),IF(COUNTIFS($B$6:$B$1005,B385&amp;"",$A$6:$A$1005,"&gt;"&amp;A385)=0,1,0),"")</f>
        <v/>
      </c>
    </row>
    <row r="386">
      <c r="A386" s="13" t="n"/>
      <c r="B386" s="5" t="n"/>
      <c r="C386" s="5" t="n"/>
      <c r="D386" s="16" t="n"/>
      <c r="E386" s="6">
        <f>IF(B386&amp;""="","",IFERROR(INDEX('الأعضاء'!$B$6:$B$505,MATCH(B386&amp;"",'الأعضاء'!$A$6:$A$505,0))&amp;"","كود غير موجود"))</f>
        <v/>
      </c>
      <c r="F386" s="20">
        <f>IF(C386&amp;""="","",IFERROR(INDEX('الباقات'!$B$6:$B$205,MATCH(C386&amp;"",'الباقات'!$A$6:$A$205,0)),"باقة غير موجودة"))</f>
        <v/>
      </c>
      <c r="G386" s="20">
        <f>IF(ISNUMBER(F386),ROUND(F386-N(D386),2),"")</f>
        <v/>
      </c>
      <c r="H386" s="21">
        <f>IF(C386&amp;""="","",IFERROR(INDEX('الباقات'!$C$6:$C$205,MATCH(C386&amp;"",'الباقات'!$A$6:$A$205,0)),""))</f>
        <v/>
      </c>
      <c r="I386" s="19">
        <f>IF(AND(ISNUMBER(A386),ISNUMBER(H386)),EDATE(A386,H386)-1,"")</f>
        <v/>
      </c>
      <c r="J386" s="21">
        <f>IF(ISNUMBER(I386),IF(COUNTIFS($B$6:$B$1005,B386&amp;"",$A$6:$A$1005,"&gt;"&amp;A386)=0,1,0),"")</f>
        <v/>
      </c>
    </row>
    <row r="387">
      <c r="A387" s="13" t="n"/>
      <c r="B387" s="5" t="n"/>
      <c r="C387" s="5" t="n"/>
      <c r="D387" s="16" t="n"/>
      <c r="E387" s="6">
        <f>IF(B387&amp;""="","",IFERROR(INDEX('الأعضاء'!$B$6:$B$505,MATCH(B387&amp;"",'الأعضاء'!$A$6:$A$505,0))&amp;"","كود غير موجود"))</f>
        <v/>
      </c>
      <c r="F387" s="20">
        <f>IF(C387&amp;""="","",IFERROR(INDEX('الباقات'!$B$6:$B$205,MATCH(C387&amp;"",'الباقات'!$A$6:$A$205,0)),"باقة غير موجودة"))</f>
        <v/>
      </c>
      <c r="G387" s="20">
        <f>IF(ISNUMBER(F387),ROUND(F387-N(D387),2),"")</f>
        <v/>
      </c>
      <c r="H387" s="21">
        <f>IF(C387&amp;""="","",IFERROR(INDEX('الباقات'!$C$6:$C$205,MATCH(C387&amp;"",'الباقات'!$A$6:$A$205,0)),""))</f>
        <v/>
      </c>
      <c r="I387" s="19">
        <f>IF(AND(ISNUMBER(A387),ISNUMBER(H387)),EDATE(A387,H387)-1,"")</f>
        <v/>
      </c>
      <c r="J387" s="21">
        <f>IF(ISNUMBER(I387),IF(COUNTIFS($B$6:$B$1005,B387&amp;"",$A$6:$A$1005,"&gt;"&amp;A387)=0,1,0),"")</f>
        <v/>
      </c>
    </row>
    <row r="388">
      <c r="A388" s="13" t="n"/>
      <c r="B388" s="5" t="n"/>
      <c r="C388" s="5" t="n"/>
      <c r="D388" s="16" t="n"/>
      <c r="E388" s="6">
        <f>IF(B388&amp;""="","",IFERROR(INDEX('الأعضاء'!$B$6:$B$505,MATCH(B388&amp;"",'الأعضاء'!$A$6:$A$505,0))&amp;"","كود غير موجود"))</f>
        <v/>
      </c>
      <c r="F388" s="20">
        <f>IF(C388&amp;""="","",IFERROR(INDEX('الباقات'!$B$6:$B$205,MATCH(C388&amp;"",'الباقات'!$A$6:$A$205,0)),"باقة غير موجودة"))</f>
        <v/>
      </c>
      <c r="G388" s="20">
        <f>IF(ISNUMBER(F388),ROUND(F388-N(D388),2),"")</f>
        <v/>
      </c>
      <c r="H388" s="21">
        <f>IF(C388&amp;""="","",IFERROR(INDEX('الباقات'!$C$6:$C$205,MATCH(C388&amp;"",'الباقات'!$A$6:$A$205,0)),""))</f>
        <v/>
      </c>
      <c r="I388" s="19">
        <f>IF(AND(ISNUMBER(A388),ISNUMBER(H388)),EDATE(A388,H388)-1,"")</f>
        <v/>
      </c>
      <c r="J388" s="21">
        <f>IF(ISNUMBER(I388),IF(COUNTIFS($B$6:$B$1005,B388&amp;"",$A$6:$A$1005,"&gt;"&amp;A388)=0,1,0),"")</f>
        <v/>
      </c>
    </row>
    <row r="389">
      <c r="A389" s="13" t="n"/>
      <c r="B389" s="5" t="n"/>
      <c r="C389" s="5" t="n"/>
      <c r="D389" s="16" t="n"/>
      <c r="E389" s="6">
        <f>IF(B389&amp;""="","",IFERROR(INDEX('الأعضاء'!$B$6:$B$505,MATCH(B389&amp;"",'الأعضاء'!$A$6:$A$505,0))&amp;"","كود غير موجود"))</f>
        <v/>
      </c>
      <c r="F389" s="20">
        <f>IF(C389&amp;""="","",IFERROR(INDEX('الباقات'!$B$6:$B$205,MATCH(C389&amp;"",'الباقات'!$A$6:$A$205,0)),"باقة غير موجودة"))</f>
        <v/>
      </c>
      <c r="G389" s="20">
        <f>IF(ISNUMBER(F389),ROUND(F389-N(D389),2),"")</f>
        <v/>
      </c>
      <c r="H389" s="21">
        <f>IF(C389&amp;""="","",IFERROR(INDEX('الباقات'!$C$6:$C$205,MATCH(C389&amp;"",'الباقات'!$A$6:$A$205,0)),""))</f>
        <v/>
      </c>
      <c r="I389" s="19">
        <f>IF(AND(ISNUMBER(A389),ISNUMBER(H389)),EDATE(A389,H389)-1,"")</f>
        <v/>
      </c>
      <c r="J389" s="21">
        <f>IF(ISNUMBER(I389),IF(COUNTIFS($B$6:$B$1005,B389&amp;"",$A$6:$A$1005,"&gt;"&amp;A389)=0,1,0),"")</f>
        <v/>
      </c>
    </row>
    <row r="390">
      <c r="A390" s="13" t="n"/>
      <c r="B390" s="5" t="n"/>
      <c r="C390" s="5" t="n"/>
      <c r="D390" s="16" t="n"/>
      <c r="E390" s="6">
        <f>IF(B390&amp;""="","",IFERROR(INDEX('الأعضاء'!$B$6:$B$505,MATCH(B390&amp;"",'الأعضاء'!$A$6:$A$505,0))&amp;"","كود غير موجود"))</f>
        <v/>
      </c>
      <c r="F390" s="20">
        <f>IF(C390&amp;""="","",IFERROR(INDEX('الباقات'!$B$6:$B$205,MATCH(C390&amp;"",'الباقات'!$A$6:$A$205,0)),"باقة غير موجودة"))</f>
        <v/>
      </c>
      <c r="G390" s="20">
        <f>IF(ISNUMBER(F390),ROUND(F390-N(D390),2),"")</f>
        <v/>
      </c>
      <c r="H390" s="21">
        <f>IF(C390&amp;""="","",IFERROR(INDEX('الباقات'!$C$6:$C$205,MATCH(C390&amp;"",'الباقات'!$A$6:$A$205,0)),""))</f>
        <v/>
      </c>
      <c r="I390" s="19">
        <f>IF(AND(ISNUMBER(A390),ISNUMBER(H390)),EDATE(A390,H390)-1,"")</f>
        <v/>
      </c>
      <c r="J390" s="21">
        <f>IF(ISNUMBER(I390),IF(COUNTIFS($B$6:$B$1005,B390&amp;"",$A$6:$A$1005,"&gt;"&amp;A390)=0,1,0),"")</f>
        <v/>
      </c>
    </row>
    <row r="391">
      <c r="A391" s="13" t="n"/>
      <c r="B391" s="5" t="n"/>
      <c r="C391" s="5" t="n"/>
      <c r="D391" s="16" t="n"/>
      <c r="E391" s="6">
        <f>IF(B391&amp;""="","",IFERROR(INDEX('الأعضاء'!$B$6:$B$505,MATCH(B391&amp;"",'الأعضاء'!$A$6:$A$505,0))&amp;"","كود غير موجود"))</f>
        <v/>
      </c>
      <c r="F391" s="20">
        <f>IF(C391&amp;""="","",IFERROR(INDEX('الباقات'!$B$6:$B$205,MATCH(C391&amp;"",'الباقات'!$A$6:$A$205,0)),"باقة غير موجودة"))</f>
        <v/>
      </c>
      <c r="G391" s="20">
        <f>IF(ISNUMBER(F391),ROUND(F391-N(D391),2),"")</f>
        <v/>
      </c>
      <c r="H391" s="21">
        <f>IF(C391&amp;""="","",IFERROR(INDEX('الباقات'!$C$6:$C$205,MATCH(C391&amp;"",'الباقات'!$A$6:$A$205,0)),""))</f>
        <v/>
      </c>
      <c r="I391" s="19">
        <f>IF(AND(ISNUMBER(A391),ISNUMBER(H391)),EDATE(A391,H391)-1,"")</f>
        <v/>
      </c>
      <c r="J391" s="21">
        <f>IF(ISNUMBER(I391),IF(COUNTIFS($B$6:$B$1005,B391&amp;"",$A$6:$A$1005,"&gt;"&amp;A391)=0,1,0),"")</f>
        <v/>
      </c>
    </row>
    <row r="392">
      <c r="A392" s="13" t="n"/>
      <c r="B392" s="5" t="n"/>
      <c r="C392" s="5" t="n"/>
      <c r="D392" s="16" t="n"/>
      <c r="E392" s="6">
        <f>IF(B392&amp;""="","",IFERROR(INDEX('الأعضاء'!$B$6:$B$505,MATCH(B392&amp;"",'الأعضاء'!$A$6:$A$505,0))&amp;"","كود غير موجود"))</f>
        <v/>
      </c>
      <c r="F392" s="20">
        <f>IF(C392&amp;""="","",IFERROR(INDEX('الباقات'!$B$6:$B$205,MATCH(C392&amp;"",'الباقات'!$A$6:$A$205,0)),"باقة غير موجودة"))</f>
        <v/>
      </c>
      <c r="G392" s="20">
        <f>IF(ISNUMBER(F392),ROUND(F392-N(D392),2),"")</f>
        <v/>
      </c>
      <c r="H392" s="21">
        <f>IF(C392&amp;""="","",IFERROR(INDEX('الباقات'!$C$6:$C$205,MATCH(C392&amp;"",'الباقات'!$A$6:$A$205,0)),""))</f>
        <v/>
      </c>
      <c r="I392" s="19">
        <f>IF(AND(ISNUMBER(A392),ISNUMBER(H392)),EDATE(A392,H392)-1,"")</f>
        <v/>
      </c>
      <c r="J392" s="21">
        <f>IF(ISNUMBER(I392),IF(COUNTIFS($B$6:$B$1005,B392&amp;"",$A$6:$A$1005,"&gt;"&amp;A392)=0,1,0),"")</f>
        <v/>
      </c>
    </row>
    <row r="393">
      <c r="A393" s="13" t="n"/>
      <c r="B393" s="5" t="n"/>
      <c r="C393" s="5" t="n"/>
      <c r="D393" s="16" t="n"/>
      <c r="E393" s="6">
        <f>IF(B393&amp;""="","",IFERROR(INDEX('الأعضاء'!$B$6:$B$505,MATCH(B393&amp;"",'الأعضاء'!$A$6:$A$505,0))&amp;"","كود غير موجود"))</f>
        <v/>
      </c>
      <c r="F393" s="20">
        <f>IF(C393&amp;""="","",IFERROR(INDEX('الباقات'!$B$6:$B$205,MATCH(C393&amp;"",'الباقات'!$A$6:$A$205,0)),"باقة غير موجودة"))</f>
        <v/>
      </c>
      <c r="G393" s="20">
        <f>IF(ISNUMBER(F393),ROUND(F393-N(D393),2),"")</f>
        <v/>
      </c>
      <c r="H393" s="21">
        <f>IF(C393&amp;""="","",IFERROR(INDEX('الباقات'!$C$6:$C$205,MATCH(C393&amp;"",'الباقات'!$A$6:$A$205,0)),""))</f>
        <v/>
      </c>
      <c r="I393" s="19">
        <f>IF(AND(ISNUMBER(A393),ISNUMBER(H393)),EDATE(A393,H393)-1,"")</f>
        <v/>
      </c>
      <c r="J393" s="21">
        <f>IF(ISNUMBER(I393),IF(COUNTIFS($B$6:$B$1005,B393&amp;"",$A$6:$A$1005,"&gt;"&amp;A393)=0,1,0),"")</f>
        <v/>
      </c>
    </row>
    <row r="394">
      <c r="A394" s="13" t="n"/>
      <c r="B394" s="5" t="n"/>
      <c r="C394" s="5" t="n"/>
      <c r="D394" s="16" t="n"/>
      <c r="E394" s="6">
        <f>IF(B394&amp;""="","",IFERROR(INDEX('الأعضاء'!$B$6:$B$505,MATCH(B394&amp;"",'الأعضاء'!$A$6:$A$505,0))&amp;"","كود غير موجود"))</f>
        <v/>
      </c>
      <c r="F394" s="20">
        <f>IF(C394&amp;""="","",IFERROR(INDEX('الباقات'!$B$6:$B$205,MATCH(C394&amp;"",'الباقات'!$A$6:$A$205,0)),"باقة غير موجودة"))</f>
        <v/>
      </c>
      <c r="G394" s="20">
        <f>IF(ISNUMBER(F394),ROUND(F394-N(D394),2),"")</f>
        <v/>
      </c>
      <c r="H394" s="21">
        <f>IF(C394&amp;""="","",IFERROR(INDEX('الباقات'!$C$6:$C$205,MATCH(C394&amp;"",'الباقات'!$A$6:$A$205,0)),""))</f>
        <v/>
      </c>
      <c r="I394" s="19">
        <f>IF(AND(ISNUMBER(A394),ISNUMBER(H394)),EDATE(A394,H394)-1,"")</f>
        <v/>
      </c>
      <c r="J394" s="21">
        <f>IF(ISNUMBER(I394),IF(COUNTIFS($B$6:$B$1005,B394&amp;"",$A$6:$A$1005,"&gt;"&amp;A394)=0,1,0),"")</f>
        <v/>
      </c>
    </row>
    <row r="395">
      <c r="A395" s="13" t="n"/>
      <c r="B395" s="5" t="n"/>
      <c r="C395" s="5" t="n"/>
      <c r="D395" s="16" t="n"/>
      <c r="E395" s="6">
        <f>IF(B395&amp;""="","",IFERROR(INDEX('الأعضاء'!$B$6:$B$505,MATCH(B395&amp;"",'الأعضاء'!$A$6:$A$505,0))&amp;"","كود غير موجود"))</f>
        <v/>
      </c>
      <c r="F395" s="20">
        <f>IF(C395&amp;""="","",IFERROR(INDEX('الباقات'!$B$6:$B$205,MATCH(C395&amp;"",'الباقات'!$A$6:$A$205,0)),"باقة غير موجودة"))</f>
        <v/>
      </c>
      <c r="G395" s="20">
        <f>IF(ISNUMBER(F395),ROUND(F395-N(D395),2),"")</f>
        <v/>
      </c>
      <c r="H395" s="21">
        <f>IF(C395&amp;""="","",IFERROR(INDEX('الباقات'!$C$6:$C$205,MATCH(C395&amp;"",'الباقات'!$A$6:$A$205,0)),""))</f>
        <v/>
      </c>
      <c r="I395" s="19">
        <f>IF(AND(ISNUMBER(A395),ISNUMBER(H395)),EDATE(A395,H395)-1,"")</f>
        <v/>
      </c>
      <c r="J395" s="21">
        <f>IF(ISNUMBER(I395),IF(COUNTIFS($B$6:$B$1005,B395&amp;"",$A$6:$A$1005,"&gt;"&amp;A395)=0,1,0),"")</f>
        <v/>
      </c>
    </row>
    <row r="396">
      <c r="A396" s="13" t="n"/>
      <c r="B396" s="5" t="n"/>
      <c r="C396" s="5" t="n"/>
      <c r="D396" s="16" t="n"/>
      <c r="E396" s="6">
        <f>IF(B396&amp;""="","",IFERROR(INDEX('الأعضاء'!$B$6:$B$505,MATCH(B396&amp;"",'الأعضاء'!$A$6:$A$505,0))&amp;"","كود غير موجود"))</f>
        <v/>
      </c>
      <c r="F396" s="20">
        <f>IF(C396&amp;""="","",IFERROR(INDEX('الباقات'!$B$6:$B$205,MATCH(C396&amp;"",'الباقات'!$A$6:$A$205,0)),"باقة غير موجودة"))</f>
        <v/>
      </c>
      <c r="G396" s="20">
        <f>IF(ISNUMBER(F396),ROUND(F396-N(D396),2),"")</f>
        <v/>
      </c>
      <c r="H396" s="21">
        <f>IF(C396&amp;""="","",IFERROR(INDEX('الباقات'!$C$6:$C$205,MATCH(C396&amp;"",'الباقات'!$A$6:$A$205,0)),""))</f>
        <v/>
      </c>
      <c r="I396" s="19">
        <f>IF(AND(ISNUMBER(A396),ISNUMBER(H396)),EDATE(A396,H396)-1,"")</f>
        <v/>
      </c>
      <c r="J396" s="21">
        <f>IF(ISNUMBER(I396),IF(COUNTIFS($B$6:$B$1005,B396&amp;"",$A$6:$A$1005,"&gt;"&amp;A396)=0,1,0),"")</f>
        <v/>
      </c>
    </row>
    <row r="397">
      <c r="A397" s="13" t="n"/>
      <c r="B397" s="5" t="n"/>
      <c r="C397" s="5" t="n"/>
      <c r="D397" s="16" t="n"/>
      <c r="E397" s="6">
        <f>IF(B397&amp;""="","",IFERROR(INDEX('الأعضاء'!$B$6:$B$505,MATCH(B397&amp;"",'الأعضاء'!$A$6:$A$505,0))&amp;"","كود غير موجود"))</f>
        <v/>
      </c>
      <c r="F397" s="20">
        <f>IF(C397&amp;""="","",IFERROR(INDEX('الباقات'!$B$6:$B$205,MATCH(C397&amp;"",'الباقات'!$A$6:$A$205,0)),"باقة غير موجودة"))</f>
        <v/>
      </c>
      <c r="G397" s="20">
        <f>IF(ISNUMBER(F397),ROUND(F397-N(D397),2),"")</f>
        <v/>
      </c>
      <c r="H397" s="21">
        <f>IF(C397&amp;""="","",IFERROR(INDEX('الباقات'!$C$6:$C$205,MATCH(C397&amp;"",'الباقات'!$A$6:$A$205,0)),""))</f>
        <v/>
      </c>
      <c r="I397" s="19">
        <f>IF(AND(ISNUMBER(A397),ISNUMBER(H397)),EDATE(A397,H397)-1,"")</f>
        <v/>
      </c>
      <c r="J397" s="21">
        <f>IF(ISNUMBER(I397),IF(COUNTIFS($B$6:$B$1005,B397&amp;"",$A$6:$A$1005,"&gt;"&amp;A397)=0,1,0),"")</f>
        <v/>
      </c>
    </row>
    <row r="398">
      <c r="A398" s="13" t="n"/>
      <c r="B398" s="5" t="n"/>
      <c r="C398" s="5" t="n"/>
      <c r="D398" s="16" t="n"/>
      <c r="E398" s="6">
        <f>IF(B398&amp;""="","",IFERROR(INDEX('الأعضاء'!$B$6:$B$505,MATCH(B398&amp;"",'الأعضاء'!$A$6:$A$505,0))&amp;"","كود غير موجود"))</f>
        <v/>
      </c>
      <c r="F398" s="20">
        <f>IF(C398&amp;""="","",IFERROR(INDEX('الباقات'!$B$6:$B$205,MATCH(C398&amp;"",'الباقات'!$A$6:$A$205,0)),"باقة غير موجودة"))</f>
        <v/>
      </c>
      <c r="G398" s="20">
        <f>IF(ISNUMBER(F398),ROUND(F398-N(D398),2),"")</f>
        <v/>
      </c>
      <c r="H398" s="21">
        <f>IF(C398&amp;""="","",IFERROR(INDEX('الباقات'!$C$6:$C$205,MATCH(C398&amp;"",'الباقات'!$A$6:$A$205,0)),""))</f>
        <v/>
      </c>
      <c r="I398" s="19">
        <f>IF(AND(ISNUMBER(A398),ISNUMBER(H398)),EDATE(A398,H398)-1,"")</f>
        <v/>
      </c>
      <c r="J398" s="21">
        <f>IF(ISNUMBER(I398),IF(COUNTIFS($B$6:$B$1005,B398&amp;"",$A$6:$A$1005,"&gt;"&amp;A398)=0,1,0),"")</f>
        <v/>
      </c>
    </row>
    <row r="399">
      <c r="A399" s="13" t="n"/>
      <c r="B399" s="5" t="n"/>
      <c r="C399" s="5" t="n"/>
      <c r="D399" s="16" t="n"/>
      <c r="E399" s="6">
        <f>IF(B399&amp;""="","",IFERROR(INDEX('الأعضاء'!$B$6:$B$505,MATCH(B399&amp;"",'الأعضاء'!$A$6:$A$505,0))&amp;"","كود غير موجود"))</f>
        <v/>
      </c>
      <c r="F399" s="20">
        <f>IF(C399&amp;""="","",IFERROR(INDEX('الباقات'!$B$6:$B$205,MATCH(C399&amp;"",'الباقات'!$A$6:$A$205,0)),"باقة غير موجودة"))</f>
        <v/>
      </c>
      <c r="G399" s="20">
        <f>IF(ISNUMBER(F399),ROUND(F399-N(D399),2),"")</f>
        <v/>
      </c>
      <c r="H399" s="21">
        <f>IF(C399&amp;""="","",IFERROR(INDEX('الباقات'!$C$6:$C$205,MATCH(C399&amp;"",'الباقات'!$A$6:$A$205,0)),""))</f>
        <v/>
      </c>
      <c r="I399" s="19">
        <f>IF(AND(ISNUMBER(A399),ISNUMBER(H399)),EDATE(A399,H399)-1,"")</f>
        <v/>
      </c>
      <c r="J399" s="21">
        <f>IF(ISNUMBER(I399),IF(COUNTIFS($B$6:$B$1005,B399&amp;"",$A$6:$A$1005,"&gt;"&amp;A399)=0,1,0),"")</f>
        <v/>
      </c>
    </row>
    <row r="400">
      <c r="A400" s="13" t="n"/>
      <c r="B400" s="5" t="n"/>
      <c r="C400" s="5" t="n"/>
      <c r="D400" s="16" t="n"/>
      <c r="E400" s="6">
        <f>IF(B400&amp;""="","",IFERROR(INDEX('الأعضاء'!$B$6:$B$505,MATCH(B400&amp;"",'الأعضاء'!$A$6:$A$505,0))&amp;"","كود غير موجود"))</f>
        <v/>
      </c>
      <c r="F400" s="20">
        <f>IF(C400&amp;""="","",IFERROR(INDEX('الباقات'!$B$6:$B$205,MATCH(C400&amp;"",'الباقات'!$A$6:$A$205,0)),"باقة غير موجودة"))</f>
        <v/>
      </c>
      <c r="G400" s="20">
        <f>IF(ISNUMBER(F400),ROUND(F400-N(D400),2),"")</f>
        <v/>
      </c>
      <c r="H400" s="21">
        <f>IF(C400&amp;""="","",IFERROR(INDEX('الباقات'!$C$6:$C$205,MATCH(C400&amp;"",'الباقات'!$A$6:$A$205,0)),""))</f>
        <v/>
      </c>
      <c r="I400" s="19">
        <f>IF(AND(ISNUMBER(A400),ISNUMBER(H400)),EDATE(A400,H400)-1,"")</f>
        <v/>
      </c>
      <c r="J400" s="21">
        <f>IF(ISNUMBER(I400),IF(COUNTIFS($B$6:$B$1005,B400&amp;"",$A$6:$A$1005,"&gt;"&amp;A400)=0,1,0),"")</f>
        <v/>
      </c>
    </row>
    <row r="401">
      <c r="A401" s="13" t="n"/>
      <c r="B401" s="5" t="n"/>
      <c r="C401" s="5" t="n"/>
      <c r="D401" s="16" t="n"/>
      <c r="E401" s="6">
        <f>IF(B401&amp;""="","",IFERROR(INDEX('الأعضاء'!$B$6:$B$505,MATCH(B401&amp;"",'الأعضاء'!$A$6:$A$505,0))&amp;"","كود غير موجود"))</f>
        <v/>
      </c>
      <c r="F401" s="20">
        <f>IF(C401&amp;""="","",IFERROR(INDEX('الباقات'!$B$6:$B$205,MATCH(C401&amp;"",'الباقات'!$A$6:$A$205,0)),"باقة غير موجودة"))</f>
        <v/>
      </c>
      <c r="G401" s="20">
        <f>IF(ISNUMBER(F401),ROUND(F401-N(D401),2),"")</f>
        <v/>
      </c>
      <c r="H401" s="21">
        <f>IF(C401&amp;""="","",IFERROR(INDEX('الباقات'!$C$6:$C$205,MATCH(C401&amp;"",'الباقات'!$A$6:$A$205,0)),""))</f>
        <v/>
      </c>
      <c r="I401" s="19">
        <f>IF(AND(ISNUMBER(A401),ISNUMBER(H401)),EDATE(A401,H401)-1,"")</f>
        <v/>
      </c>
      <c r="J401" s="21">
        <f>IF(ISNUMBER(I401),IF(COUNTIFS($B$6:$B$1005,B401&amp;"",$A$6:$A$1005,"&gt;"&amp;A401)=0,1,0),"")</f>
        <v/>
      </c>
    </row>
    <row r="402">
      <c r="A402" s="13" t="n"/>
      <c r="B402" s="5" t="n"/>
      <c r="C402" s="5" t="n"/>
      <c r="D402" s="16" t="n"/>
      <c r="E402" s="6">
        <f>IF(B402&amp;""="","",IFERROR(INDEX('الأعضاء'!$B$6:$B$505,MATCH(B402&amp;"",'الأعضاء'!$A$6:$A$505,0))&amp;"","كود غير موجود"))</f>
        <v/>
      </c>
      <c r="F402" s="20">
        <f>IF(C402&amp;""="","",IFERROR(INDEX('الباقات'!$B$6:$B$205,MATCH(C402&amp;"",'الباقات'!$A$6:$A$205,0)),"باقة غير موجودة"))</f>
        <v/>
      </c>
      <c r="G402" s="20">
        <f>IF(ISNUMBER(F402),ROUND(F402-N(D402),2),"")</f>
        <v/>
      </c>
      <c r="H402" s="21">
        <f>IF(C402&amp;""="","",IFERROR(INDEX('الباقات'!$C$6:$C$205,MATCH(C402&amp;"",'الباقات'!$A$6:$A$205,0)),""))</f>
        <v/>
      </c>
      <c r="I402" s="19">
        <f>IF(AND(ISNUMBER(A402),ISNUMBER(H402)),EDATE(A402,H402)-1,"")</f>
        <v/>
      </c>
      <c r="J402" s="21">
        <f>IF(ISNUMBER(I402),IF(COUNTIFS($B$6:$B$1005,B402&amp;"",$A$6:$A$1005,"&gt;"&amp;A402)=0,1,0),"")</f>
        <v/>
      </c>
    </row>
    <row r="403">
      <c r="A403" s="13" t="n"/>
      <c r="B403" s="5" t="n"/>
      <c r="C403" s="5" t="n"/>
      <c r="D403" s="16" t="n"/>
      <c r="E403" s="6">
        <f>IF(B403&amp;""="","",IFERROR(INDEX('الأعضاء'!$B$6:$B$505,MATCH(B403&amp;"",'الأعضاء'!$A$6:$A$505,0))&amp;"","كود غير موجود"))</f>
        <v/>
      </c>
      <c r="F403" s="20">
        <f>IF(C403&amp;""="","",IFERROR(INDEX('الباقات'!$B$6:$B$205,MATCH(C403&amp;"",'الباقات'!$A$6:$A$205,0)),"باقة غير موجودة"))</f>
        <v/>
      </c>
      <c r="G403" s="20">
        <f>IF(ISNUMBER(F403),ROUND(F403-N(D403),2),"")</f>
        <v/>
      </c>
      <c r="H403" s="21">
        <f>IF(C403&amp;""="","",IFERROR(INDEX('الباقات'!$C$6:$C$205,MATCH(C403&amp;"",'الباقات'!$A$6:$A$205,0)),""))</f>
        <v/>
      </c>
      <c r="I403" s="19">
        <f>IF(AND(ISNUMBER(A403),ISNUMBER(H403)),EDATE(A403,H403)-1,"")</f>
        <v/>
      </c>
      <c r="J403" s="21">
        <f>IF(ISNUMBER(I403),IF(COUNTIFS($B$6:$B$1005,B403&amp;"",$A$6:$A$1005,"&gt;"&amp;A403)=0,1,0),"")</f>
        <v/>
      </c>
    </row>
    <row r="404">
      <c r="A404" s="13" t="n"/>
      <c r="B404" s="5" t="n"/>
      <c r="C404" s="5" t="n"/>
      <c r="D404" s="16" t="n"/>
      <c r="E404" s="6">
        <f>IF(B404&amp;""="","",IFERROR(INDEX('الأعضاء'!$B$6:$B$505,MATCH(B404&amp;"",'الأعضاء'!$A$6:$A$505,0))&amp;"","كود غير موجود"))</f>
        <v/>
      </c>
      <c r="F404" s="20">
        <f>IF(C404&amp;""="","",IFERROR(INDEX('الباقات'!$B$6:$B$205,MATCH(C404&amp;"",'الباقات'!$A$6:$A$205,0)),"باقة غير موجودة"))</f>
        <v/>
      </c>
      <c r="G404" s="20">
        <f>IF(ISNUMBER(F404),ROUND(F404-N(D404),2),"")</f>
        <v/>
      </c>
      <c r="H404" s="21">
        <f>IF(C404&amp;""="","",IFERROR(INDEX('الباقات'!$C$6:$C$205,MATCH(C404&amp;"",'الباقات'!$A$6:$A$205,0)),""))</f>
        <v/>
      </c>
      <c r="I404" s="19">
        <f>IF(AND(ISNUMBER(A404),ISNUMBER(H404)),EDATE(A404,H404)-1,"")</f>
        <v/>
      </c>
      <c r="J404" s="21">
        <f>IF(ISNUMBER(I404),IF(COUNTIFS($B$6:$B$1005,B404&amp;"",$A$6:$A$1005,"&gt;"&amp;A404)=0,1,0),"")</f>
        <v/>
      </c>
    </row>
    <row r="405">
      <c r="A405" s="13" t="n"/>
      <c r="B405" s="5" t="n"/>
      <c r="C405" s="5" t="n"/>
      <c r="D405" s="16" t="n"/>
      <c r="E405" s="6">
        <f>IF(B405&amp;""="","",IFERROR(INDEX('الأعضاء'!$B$6:$B$505,MATCH(B405&amp;"",'الأعضاء'!$A$6:$A$505,0))&amp;"","كود غير موجود"))</f>
        <v/>
      </c>
      <c r="F405" s="20">
        <f>IF(C405&amp;""="","",IFERROR(INDEX('الباقات'!$B$6:$B$205,MATCH(C405&amp;"",'الباقات'!$A$6:$A$205,0)),"باقة غير موجودة"))</f>
        <v/>
      </c>
      <c r="G405" s="20">
        <f>IF(ISNUMBER(F405),ROUND(F405-N(D405),2),"")</f>
        <v/>
      </c>
      <c r="H405" s="21">
        <f>IF(C405&amp;""="","",IFERROR(INDEX('الباقات'!$C$6:$C$205,MATCH(C405&amp;"",'الباقات'!$A$6:$A$205,0)),""))</f>
        <v/>
      </c>
      <c r="I405" s="19">
        <f>IF(AND(ISNUMBER(A405),ISNUMBER(H405)),EDATE(A405,H405)-1,"")</f>
        <v/>
      </c>
      <c r="J405" s="21">
        <f>IF(ISNUMBER(I405),IF(COUNTIFS($B$6:$B$1005,B405&amp;"",$A$6:$A$1005,"&gt;"&amp;A405)=0,1,0),"")</f>
        <v/>
      </c>
    </row>
    <row r="406">
      <c r="A406" s="13" t="n"/>
      <c r="B406" s="5" t="n"/>
      <c r="C406" s="5" t="n"/>
      <c r="D406" s="16" t="n"/>
      <c r="E406" s="6">
        <f>IF(B406&amp;""="","",IFERROR(INDEX('الأعضاء'!$B$6:$B$505,MATCH(B406&amp;"",'الأعضاء'!$A$6:$A$505,0))&amp;"","كود غير موجود"))</f>
        <v/>
      </c>
      <c r="F406" s="20">
        <f>IF(C406&amp;""="","",IFERROR(INDEX('الباقات'!$B$6:$B$205,MATCH(C406&amp;"",'الباقات'!$A$6:$A$205,0)),"باقة غير موجودة"))</f>
        <v/>
      </c>
      <c r="G406" s="20">
        <f>IF(ISNUMBER(F406),ROUND(F406-N(D406),2),"")</f>
        <v/>
      </c>
      <c r="H406" s="21">
        <f>IF(C406&amp;""="","",IFERROR(INDEX('الباقات'!$C$6:$C$205,MATCH(C406&amp;"",'الباقات'!$A$6:$A$205,0)),""))</f>
        <v/>
      </c>
      <c r="I406" s="19">
        <f>IF(AND(ISNUMBER(A406),ISNUMBER(H406)),EDATE(A406,H406)-1,"")</f>
        <v/>
      </c>
      <c r="J406" s="21">
        <f>IF(ISNUMBER(I406),IF(COUNTIFS($B$6:$B$1005,B406&amp;"",$A$6:$A$1005,"&gt;"&amp;A406)=0,1,0),"")</f>
        <v/>
      </c>
    </row>
    <row r="407">
      <c r="A407" s="13" t="n"/>
      <c r="B407" s="5" t="n"/>
      <c r="C407" s="5" t="n"/>
      <c r="D407" s="16" t="n"/>
      <c r="E407" s="6">
        <f>IF(B407&amp;""="","",IFERROR(INDEX('الأعضاء'!$B$6:$B$505,MATCH(B407&amp;"",'الأعضاء'!$A$6:$A$505,0))&amp;"","كود غير موجود"))</f>
        <v/>
      </c>
      <c r="F407" s="20">
        <f>IF(C407&amp;""="","",IFERROR(INDEX('الباقات'!$B$6:$B$205,MATCH(C407&amp;"",'الباقات'!$A$6:$A$205,0)),"باقة غير موجودة"))</f>
        <v/>
      </c>
      <c r="G407" s="20">
        <f>IF(ISNUMBER(F407),ROUND(F407-N(D407),2),"")</f>
        <v/>
      </c>
      <c r="H407" s="21">
        <f>IF(C407&amp;""="","",IFERROR(INDEX('الباقات'!$C$6:$C$205,MATCH(C407&amp;"",'الباقات'!$A$6:$A$205,0)),""))</f>
        <v/>
      </c>
      <c r="I407" s="19">
        <f>IF(AND(ISNUMBER(A407),ISNUMBER(H407)),EDATE(A407,H407)-1,"")</f>
        <v/>
      </c>
      <c r="J407" s="21">
        <f>IF(ISNUMBER(I407),IF(COUNTIFS($B$6:$B$1005,B407&amp;"",$A$6:$A$1005,"&gt;"&amp;A407)=0,1,0),"")</f>
        <v/>
      </c>
    </row>
    <row r="408">
      <c r="A408" s="13" t="n"/>
      <c r="B408" s="5" t="n"/>
      <c r="C408" s="5" t="n"/>
      <c r="D408" s="16" t="n"/>
      <c r="E408" s="6">
        <f>IF(B408&amp;""="","",IFERROR(INDEX('الأعضاء'!$B$6:$B$505,MATCH(B408&amp;"",'الأعضاء'!$A$6:$A$505,0))&amp;"","كود غير موجود"))</f>
        <v/>
      </c>
      <c r="F408" s="20">
        <f>IF(C408&amp;""="","",IFERROR(INDEX('الباقات'!$B$6:$B$205,MATCH(C408&amp;"",'الباقات'!$A$6:$A$205,0)),"باقة غير موجودة"))</f>
        <v/>
      </c>
      <c r="G408" s="20">
        <f>IF(ISNUMBER(F408),ROUND(F408-N(D408),2),"")</f>
        <v/>
      </c>
      <c r="H408" s="21">
        <f>IF(C408&amp;""="","",IFERROR(INDEX('الباقات'!$C$6:$C$205,MATCH(C408&amp;"",'الباقات'!$A$6:$A$205,0)),""))</f>
        <v/>
      </c>
      <c r="I408" s="19">
        <f>IF(AND(ISNUMBER(A408),ISNUMBER(H408)),EDATE(A408,H408)-1,"")</f>
        <v/>
      </c>
      <c r="J408" s="21">
        <f>IF(ISNUMBER(I408),IF(COUNTIFS($B$6:$B$1005,B408&amp;"",$A$6:$A$1005,"&gt;"&amp;A408)=0,1,0),"")</f>
        <v/>
      </c>
    </row>
    <row r="409">
      <c r="A409" s="13" t="n"/>
      <c r="B409" s="5" t="n"/>
      <c r="C409" s="5" t="n"/>
      <c r="D409" s="16" t="n"/>
      <c r="E409" s="6">
        <f>IF(B409&amp;""="","",IFERROR(INDEX('الأعضاء'!$B$6:$B$505,MATCH(B409&amp;"",'الأعضاء'!$A$6:$A$505,0))&amp;"","كود غير موجود"))</f>
        <v/>
      </c>
      <c r="F409" s="20">
        <f>IF(C409&amp;""="","",IFERROR(INDEX('الباقات'!$B$6:$B$205,MATCH(C409&amp;"",'الباقات'!$A$6:$A$205,0)),"باقة غير موجودة"))</f>
        <v/>
      </c>
      <c r="G409" s="20">
        <f>IF(ISNUMBER(F409),ROUND(F409-N(D409),2),"")</f>
        <v/>
      </c>
      <c r="H409" s="21">
        <f>IF(C409&amp;""="","",IFERROR(INDEX('الباقات'!$C$6:$C$205,MATCH(C409&amp;"",'الباقات'!$A$6:$A$205,0)),""))</f>
        <v/>
      </c>
      <c r="I409" s="19">
        <f>IF(AND(ISNUMBER(A409),ISNUMBER(H409)),EDATE(A409,H409)-1,"")</f>
        <v/>
      </c>
      <c r="J409" s="21">
        <f>IF(ISNUMBER(I409),IF(COUNTIFS($B$6:$B$1005,B409&amp;"",$A$6:$A$1005,"&gt;"&amp;A409)=0,1,0),"")</f>
        <v/>
      </c>
    </row>
    <row r="410">
      <c r="A410" s="13" t="n"/>
      <c r="B410" s="5" t="n"/>
      <c r="C410" s="5" t="n"/>
      <c r="D410" s="16" t="n"/>
      <c r="E410" s="6">
        <f>IF(B410&amp;""="","",IFERROR(INDEX('الأعضاء'!$B$6:$B$505,MATCH(B410&amp;"",'الأعضاء'!$A$6:$A$505,0))&amp;"","كود غير موجود"))</f>
        <v/>
      </c>
      <c r="F410" s="20">
        <f>IF(C410&amp;""="","",IFERROR(INDEX('الباقات'!$B$6:$B$205,MATCH(C410&amp;"",'الباقات'!$A$6:$A$205,0)),"باقة غير موجودة"))</f>
        <v/>
      </c>
      <c r="G410" s="20">
        <f>IF(ISNUMBER(F410),ROUND(F410-N(D410),2),"")</f>
        <v/>
      </c>
      <c r="H410" s="21">
        <f>IF(C410&amp;""="","",IFERROR(INDEX('الباقات'!$C$6:$C$205,MATCH(C410&amp;"",'الباقات'!$A$6:$A$205,0)),""))</f>
        <v/>
      </c>
      <c r="I410" s="19">
        <f>IF(AND(ISNUMBER(A410),ISNUMBER(H410)),EDATE(A410,H410)-1,"")</f>
        <v/>
      </c>
      <c r="J410" s="21">
        <f>IF(ISNUMBER(I410),IF(COUNTIFS($B$6:$B$1005,B410&amp;"",$A$6:$A$1005,"&gt;"&amp;A410)=0,1,0),"")</f>
        <v/>
      </c>
    </row>
    <row r="411">
      <c r="A411" s="13" t="n"/>
      <c r="B411" s="5" t="n"/>
      <c r="C411" s="5" t="n"/>
      <c r="D411" s="16" t="n"/>
      <c r="E411" s="6">
        <f>IF(B411&amp;""="","",IFERROR(INDEX('الأعضاء'!$B$6:$B$505,MATCH(B411&amp;"",'الأعضاء'!$A$6:$A$505,0))&amp;"","كود غير موجود"))</f>
        <v/>
      </c>
      <c r="F411" s="20">
        <f>IF(C411&amp;""="","",IFERROR(INDEX('الباقات'!$B$6:$B$205,MATCH(C411&amp;"",'الباقات'!$A$6:$A$205,0)),"باقة غير موجودة"))</f>
        <v/>
      </c>
      <c r="G411" s="20">
        <f>IF(ISNUMBER(F411),ROUND(F411-N(D411),2),"")</f>
        <v/>
      </c>
      <c r="H411" s="21">
        <f>IF(C411&amp;""="","",IFERROR(INDEX('الباقات'!$C$6:$C$205,MATCH(C411&amp;"",'الباقات'!$A$6:$A$205,0)),""))</f>
        <v/>
      </c>
      <c r="I411" s="19">
        <f>IF(AND(ISNUMBER(A411),ISNUMBER(H411)),EDATE(A411,H411)-1,"")</f>
        <v/>
      </c>
      <c r="J411" s="21">
        <f>IF(ISNUMBER(I411),IF(COUNTIFS($B$6:$B$1005,B411&amp;"",$A$6:$A$1005,"&gt;"&amp;A411)=0,1,0),"")</f>
        <v/>
      </c>
    </row>
    <row r="412">
      <c r="A412" s="13" t="n"/>
      <c r="B412" s="5" t="n"/>
      <c r="C412" s="5" t="n"/>
      <c r="D412" s="16" t="n"/>
      <c r="E412" s="6">
        <f>IF(B412&amp;""="","",IFERROR(INDEX('الأعضاء'!$B$6:$B$505,MATCH(B412&amp;"",'الأعضاء'!$A$6:$A$505,0))&amp;"","كود غير موجود"))</f>
        <v/>
      </c>
      <c r="F412" s="20">
        <f>IF(C412&amp;""="","",IFERROR(INDEX('الباقات'!$B$6:$B$205,MATCH(C412&amp;"",'الباقات'!$A$6:$A$205,0)),"باقة غير موجودة"))</f>
        <v/>
      </c>
      <c r="G412" s="20">
        <f>IF(ISNUMBER(F412),ROUND(F412-N(D412),2),"")</f>
        <v/>
      </c>
      <c r="H412" s="21">
        <f>IF(C412&amp;""="","",IFERROR(INDEX('الباقات'!$C$6:$C$205,MATCH(C412&amp;"",'الباقات'!$A$6:$A$205,0)),""))</f>
        <v/>
      </c>
      <c r="I412" s="19">
        <f>IF(AND(ISNUMBER(A412),ISNUMBER(H412)),EDATE(A412,H412)-1,"")</f>
        <v/>
      </c>
      <c r="J412" s="21">
        <f>IF(ISNUMBER(I412),IF(COUNTIFS($B$6:$B$1005,B412&amp;"",$A$6:$A$1005,"&gt;"&amp;A412)=0,1,0),"")</f>
        <v/>
      </c>
    </row>
    <row r="413">
      <c r="A413" s="13" t="n"/>
      <c r="B413" s="5" t="n"/>
      <c r="C413" s="5" t="n"/>
      <c r="D413" s="16" t="n"/>
      <c r="E413" s="6">
        <f>IF(B413&amp;""="","",IFERROR(INDEX('الأعضاء'!$B$6:$B$505,MATCH(B413&amp;"",'الأعضاء'!$A$6:$A$505,0))&amp;"","كود غير موجود"))</f>
        <v/>
      </c>
      <c r="F413" s="20">
        <f>IF(C413&amp;""="","",IFERROR(INDEX('الباقات'!$B$6:$B$205,MATCH(C413&amp;"",'الباقات'!$A$6:$A$205,0)),"باقة غير موجودة"))</f>
        <v/>
      </c>
      <c r="G413" s="20">
        <f>IF(ISNUMBER(F413),ROUND(F413-N(D413),2),"")</f>
        <v/>
      </c>
      <c r="H413" s="21">
        <f>IF(C413&amp;""="","",IFERROR(INDEX('الباقات'!$C$6:$C$205,MATCH(C413&amp;"",'الباقات'!$A$6:$A$205,0)),""))</f>
        <v/>
      </c>
      <c r="I413" s="19">
        <f>IF(AND(ISNUMBER(A413),ISNUMBER(H413)),EDATE(A413,H413)-1,"")</f>
        <v/>
      </c>
      <c r="J413" s="21">
        <f>IF(ISNUMBER(I413),IF(COUNTIFS($B$6:$B$1005,B413&amp;"",$A$6:$A$1005,"&gt;"&amp;A413)=0,1,0),"")</f>
        <v/>
      </c>
    </row>
    <row r="414">
      <c r="A414" s="13" t="n"/>
      <c r="B414" s="5" t="n"/>
      <c r="C414" s="5" t="n"/>
      <c r="D414" s="16" t="n"/>
      <c r="E414" s="6">
        <f>IF(B414&amp;""="","",IFERROR(INDEX('الأعضاء'!$B$6:$B$505,MATCH(B414&amp;"",'الأعضاء'!$A$6:$A$505,0))&amp;"","كود غير موجود"))</f>
        <v/>
      </c>
      <c r="F414" s="20">
        <f>IF(C414&amp;""="","",IFERROR(INDEX('الباقات'!$B$6:$B$205,MATCH(C414&amp;"",'الباقات'!$A$6:$A$205,0)),"باقة غير موجودة"))</f>
        <v/>
      </c>
      <c r="G414" s="20">
        <f>IF(ISNUMBER(F414),ROUND(F414-N(D414),2),"")</f>
        <v/>
      </c>
      <c r="H414" s="21">
        <f>IF(C414&amp;""="","",IFERROR(INDEX('الباقات'!$C$6:$C$205,MATCH(C414&amp;"",'الباقات'!$A$6:$A$205,0)),""))</f>
        <v/>
      </c>
      <c r="I414" s="19">
        <f>IF(AND(ISNUMBER(A414),ISNUMBER(H414)),EDATE(A414,H414)-1,"")</f>
        <v/>
      </c>
      <c r="J414" s="21">
        <f>IF(ISNUMBER(I414),IF(COUNTIFS($B$6:$B$1005,B414&amp;"",$A$6:$A$1005,"&gt;"&amp;A414)=0,1,0),"")</f>
        <v/>
      </c>
    </row>
    <row r="415">
      <c r="A415" s="13" t="n"/>
      <c r="B415" s="5" t="n"/>
      <c r="C415" s="5" t="n"/>
      <c r="D415" s="16" t="n"/>
      <c r="E415" s="6">
        <f>IF(B415&amp;""="","",IFERROR(INDEX('الأعضاء'!$B$6:$B$505,MATCH(B415&amp;"",'الأعضاء'!$A$6:$A$505,0))&amp;"","كود غير موجود"))</f>
        <v/>
      </c>
      <c r="F415" s="20">
        <f>IF(C415&amp;""="","",IFERROR(INDEX('الباقات'!$B$6:$B$205,MATCH(C415&amp;"",'الباقات'!$A$6:$A$205,0)),"باقة غير موجودة"))</f>
        <v/>
      </c>
      <c r="G415" s="20">
        <f>IF(ISNUMBER(F415),ROUND(F415-N(D415),2),"")</f>
        <v/>
      </c>
      <c r="H415" s="21">
        <f>IF(C415&amp;""="","",IFERROR(INDEX('الباقات'!$C$6:$C$205,MATCH(C415&amp;"",'الباقات'!$A$6:$A$205,0)),""))</f>
        <v/>
      </c>
      <c r="I415" s="19">
        <f>IF(AND(ISNUMBER(A415),ISNUMBER(H415)),EDATE(A415,H415)-1,"")</f>
        <v/>
      </c>
      <c r="J415" s="21">
        <f>IF(ISNUMBER(I415),IF(COUNTIFS($B$6:$B$1005,B415&amp;"",$A$6:$A$1005,"&gt;"&amp;A415)=0,1,0),"")</f>
        <v/>
      </c>
    </row>
    <row r="416">
      <c r="A416" s="13" t="n"/>
      <c r="B416" s="5" t="n"/>
      <c r="C416" s="5" t="n"/>
      <c r="D416" s="16" t="n"/>
      <c r="E416" s="6">
        <f>IF(B416&amp;""="","",IFERROR(INDEX('الأعضاء'!$B$6:$B$505,MATCH(B416&amp;"",'الأعضاء'!$A$6:$A$505,0))&amp;"","كود غير موجود"))</f>
        <v/>
      </c>
      <c r="F416" s="20">
        <f>IF(C416&amp;""="","",IFERROR(INDEX('الباقات'!$B$6:$B$205,MATCH(C416&amp;"",'الباقات'!$A$6:$A$205,0)),"باقة غير موجودة"))</f>
        <v/>
      </c>
      <c r="G416" s="20">
        <f>IF(ISNUMBER(F416),ROUND(F416-N(D416),2),"")</f>
        <v/>
      </c>
      <c r="H416" s="21">
        <f>IF(C416&amp;""="","",IFERROR(INDEX('الباقات'!$C$6:$C$205,MATCH(C416&amp;"",'الباقات'!$A$6:$A$205,0)),""))</f>
        <v/>
      </c>
      <c r="I416" s="19">
        <f>IF(AND(ISNUMBER(A416),ISNUMBER(H416)),EDATE(A416,H416)-1,"")</f>
        <v/>
      </c>
      <c r="J416" s="21">
        <f>IF(ISNUMBER(I416),IF(COUNTIFS($B$6:$B$1005,B416&amp;"",$A$6:$A$1005,"&gt;"&amp;A416)=0,1,0),"")</f>
        <v/>
      </c>
    </row>
    <row r="417">
      <c r="A417" s="13" t="n"/>
      <c r="B417" s="5" t="n"/>
      <c r="C417" s="5" t="n"/>
      <c r="D417" s="16" t="n"/>
      <c r="E417" s="6">
        <f>IF(B417&amp;""="","",IFERROR(INDEX('الأعضاء'!$B$6:$B$505,MATCH(B417&amp;"",'الأعضاء'!$A$6:$A$505,0))&amp;"","كود غير موجود"))</f>
        <v/>
      </c>
      <c r="F417" s="20">
        <f>IF(C417&amp;""="","",IFERROR(INDEX('الباقات'!$B$6:$B$205,MATCH(C417&amp;"",'الباقات'!$A$6:$A$205,0)),"باقة غير موجودة"))</f>
        <v/>
      </c>
      <c r="G417" s="20">
        <f>IF(ISNUMBER(F417),ROUND(F417-N(D417),2),"")</f>
        <v/>
      </c>
      <c r="H417" s="21">
        <f>IF(C417&amp;""="","",IFERROR(INDEX('الباقات'!$C$6:$C$205,MATCH(C417&amp;"",'الباقات'!$A$6:$A$205,0)),""))</f>
        <v/>
      </c>
      <c r="I417" s="19">
        <f>IF(AND(ISNUMBER(A417),ISNUMBER(H417)),EDATE(A417,H417)-1,"")</f>
        <v/>
      </c>
      <c r="J417" s="21">
        <f>IF(ISNUMBER(I417),IF(COUNTIFS($B$6:$B$1005,B417&amp;"",$A$6:$A$1005,"&gt;"&amp;A417)=0,1,0),"")</f>
        <v/>
      </c>
    </row>
    <row r="418">
      <c r="A418" s="13" t="n"/>
      <c r="B418" s="5" t="n"/>
      <c r="C418" s="5" t="n"/>
      <c r="D418" s="16" t="n"/>
      <c r="E418" s="6">
        <f>IF(B418&amp;""="","",IFERROR(INDEX('الأعضاء'!$B$6:$B$505,MATCH(B418&amp;"",'الأعضاء'!$A$6:$A$505,0))&amp;"","كود غير موجود"))</f>
        <v/>
      </c>
      <c r="F418" s="20">
        <f>IF(C418&amp;""="","",IFERROR(INDEX('الباقات'!$B$6:$B$205,MATCH(C418&amp;"",'الباقات'!$A$6:$A$205,0)),"باقة غير موجودة"))</f>
        <v/>
      </c>
      <c r="G418" s="20">
        <f>IF(ISNUMBER(F418),ROUND(F418-N(D418),2),"")</f>
        <v/>
      </c>
      <c r="H418" s="21">
        <f>IF(C418&amp;""="","",IFERROR(INDEX('الباقات'!$C$6:$C$205,MATCH(C418&amp;"",'الباقات'!$A$6:$A$205,0)),""))</f>
        <v/>
      </c>
      <c r="I418" s="19">
        <f>IF(AND(ISNUMBER(A418),ISNUMBER(H418)),EDATE(A418,H418)-1,"")</f>
        <v/>
      </c>
      <c r="J418" s="21">
        <f>IF(ISNUMBER(I418),IF(COUNTIFS($B$6:$B$1005,B418&amp;"",$A$6:$A$1005,"&gt;"&amp;A418)=0,1,0),"")</f>
        <v/>
      </c>
    </row>
    <row r="419">
      <c r="A419" s="13" t="n"/>
      <c r="B419" s="5" t="n"/>
      <c r="C419" s="5" t="n"/>
      <c r="D419" s="16" t="n"/>
      <c r="E419" s="6">
        <f>IF(B419&amp;""="","",IFERROR(INDEX('الأعضاء'!$B$6:$B$505,MATCH(B419&amp;"",'الأعضاء'!$A$6:$A$505,0))&amp;"","كود غير موجود"))</f>
        <v/>
      </c>
      <c r="F419" s="20">
        <f>IF(C419&amp;""="","",IFERROR(INDEX('الباقات'!$B$6:$B$205,MATCH(C419&amp;"",'الباقات'!$A$6:$A$205,0)),"باقة غير موجودة"))</f>
        <v/>
      </c>
      <c r="G419" s="20">
        <f>IF(ISNUMBER(F419),ROUND(F419-N(D419),2),"")</f>
        <v/>
      </c>
      <c r="H419" s="21">
        <f>IF(C419&amp;""="","",IFERROR(INDEX('الباقات'!$C$6:$C$205,MATCH(C419&amp;"",'الباقات'!$A$6:$A$205,0)),""))</f>
        <v/>
      </c>
      <c r="I419" s="19">
        <f>IF(AND(ISNUMBER(A419),ISNUMBER(H419)),EDATE(A419,H419)-1,"")</f>
        <v/>
      </c>
      <c r="J419" s="21">
        <f>IF(ISNUMBER(I419),IF(COUNTIFS($B$6:$B$1005,B419&amp;"",$A$6:$A$1005,"&gt;"&amp;A419)=0,1,0),"")</f>
        <v/>
      </c>
    </row>
    <row r="420">
      <c r="A420" s="13" t="n"/>
      <c r="B420" s="5" t="n"/>
      <c r="C420" s="5" t="n"/>
      <c r="D420" s="16" t="n"/>
      <c r="E420" s="6">
        <f>IF(B420&amp;""="","",IFERROR(INDEX('الأعضاء'!$B$6:$B$505,MATCH(B420&amp;"",'الأعضاء'!$A$6:$A$505,0))&amp;"","كود غير موجود"))</f>
        <v/>
      </c>
      <c r="F420" s="20">
        <f>IF(C420&amp;""="","",IFERROR(INDEX('الباقات'!$B$6:$B$205,MATCH(C420&amp;"",'الباقات'!$A$6:$A$205,0)),"باقة غير موجودة"))</f>
        <v/>
      </c>
      <c r="G420" s="20">
        <f>IF(ISNUMBER(F420),ROUND(F420-N(D420),2),"")</f>
        <v/>
      </c>
      <c r="H420" s="21">
        <f>IF(C420&amp;""="","",IFERROR(INDEX('الباقات'!$C$6:$C$205,MATCH(C420&amp;"",'الباقات'!$A$6:$A$205,0)),""))</f>
        <v/>
      </c>
      <c r="I420" s="19">
        <f>IF(AND(ISNUMBER(A420),ISNUMBER(H420)),EDATE(A420,H420)-1,"")</f>
        <v/>
      </c>
      <c r="J420" s="21">
        <f>IF(ISNUMBER(I420),IF(COUNTIFS($B$6:$B$1005,B420&amp;"",$A$6:$A$1005,"&gt;"&amp;A420)=0,1,0),"")</f>
        <v/>
      </c>
    </row>
    <row r="421">
      <c r="A421" s="13" t="n"/>
      <c r="B421" s="5" t="n"/>
      <c r="C421" s="5" t="n"/>
      <c r="D421" s="16" t="n"/>
      <c r="E421" s="6">
        <f>IF(B421&amp;""="","",IFERROR(INDEX('الأعضاء'!$B$6:$B$505,MATCH(B421&amp;"",'الأعضاء'!$A$6:$A$505,0))&amp;"","كود غير موجود"))</f>
        <v/>
      </c>
      <c r="F421" s="20">
        <f>IF(C421&amp;""="","",IFERROR(INDEX('الباقات'!$B$6:$B$205,MATCH(C421&amp;"",'الباقات'!$A$6:$A$205,0)),"باقة غير موجودة"))</f>
        <v/>
      </c>
      <c r="G421" s="20">
        <f>IF(ISNUMBER(F421),ROUND(F421-N(D421),2),"")</f>
        <v/>
      </c>
      <c r="H421" s="21">
        <f>IF(C421&amp;""="","",IFERROR(INDEX('الباقات'!$C$6:$C$205,MATCH(C421&amp;"",'الباقات'!$A$6:$A$205,0)),""))</f>
        <v/>
      </c>
      <c r="I421" s="19">
        <f>IF(AND(ISNUMBER(A421),ISNUMBER(H421)),EDATE(A421,H421)-1,"")</f>
        <v/>
      </c>
      <c r="J421" s="21">
        <f>IF(ISNUMBER(I421),IF(COUNTIFS($B$6:$B$1005,B421&amp;"",$A$6:$A$1005,"&gt;"&amp;A421)=0,1,0),"")</f>
        <v/>
      </c>
    </row>
    <row r="422">
      <c r="A422" s="13" t="n"/>
      <c r="B422" s="5" t="n"/>
      <c r="C422" s="5" t="n"/>
      <c r="D422" s="16" t="n"/>
      <c r="E422" s="6">
        <f>IF(B422&amp;""="","",IFERROR(INDEX('الأعضاء'!$B$6:$B$505,MATCH(B422&amp;"",'الأعضاء'!$A$6:$A$505,0))&amp;"","كود غير موجود"))</f>
        <v/>
      </c>
      <c r="F422" s="20">
        <f>IF(C422&amp;""="","",IFERROR(INDEX('الباقات'!$B$6:$B$205,MATCH(C422&amp;"",'الباقات'!$A$6:$A$205,0)),"باقة غير موجودة"))</f>
        <v/>
      </c>
      <c r="G422" s="20">
        <f>IF(ISNUMBER(F422),ROUND(F422-N(D422),2),"")</f>
        <v/>
      </c>
      <c r="H422" s="21">
        <f>IF(C422&amp;""="","",IFERROR(INDEX('الباقات'!$C$6:$C$205,MATCH(C422&amp;"",'الباقات'!$A$6:$A$205,0)),""))</f>
        <v/>
      </c>
      <c r="I422" s="19">
        <f>IF(AND(ISNUMBER(A422),ISNUMBER(H422)),EDATE(A422,H422)-1,"")</f>
        <v/>
      </c>
      <c r="J422" s="21">
        <f>IF(ISNUMBER(I422),IF(COUNTIFS($B$6:$B$1005,B422&amp;"",$A$6:$A$1005,"&gt;"&amp;A422)=0,1,0),"")</f>
        <v/>
      </c>
    </row>
    <row r="423">
      <c r="A423" s="13" t="n"/>
      <c r="B423" s="5" t="n"/>
      <c r="C423" s="5" t="n"/>
      <c r="D423" s="16" t="n"/>
      <c r="E423" s="6">
        <f>IF(B423&amp;""="","",IFERROR(INDEX('الأعضاء'!$B$6:$B$505,MATCH(B423&amp;"",'الأعضاء'!$A$6:$A$505,0))&amp;"","كود غير موجود"))</f>
        <v/>
      </c>
      <c r="F423" s="20">
        <f>IF(C423&amp;""="","",IFERROR(INDEX('الباقات'!$B$6:$B$205,MATCH(C423&amp;"",'الباقات'!$A$6:$A$205,0)),"باقة غير موجودة"))</f>
        <v/>
      </c>
      <c r="G423" s="20">
        <f>IF(ISNUMBER(F423),ROUND(F423-N(D423),2),"")</f>
        <v/>
      </c>
      <c r="H423" s="21">
        <f>IF(C423&amp;""="","",IFERROR(INDEX('الباقات'!$C$6:$C$205,MATCH(C423&amp;"",'الباقات'!$A$6:$A$205,0)),""))</f>
        <v/>
      </c>
      <c r="I423" s="19">
        <f>IF(AND(ISNUMBER(A423),ISNUMBER(H423)),EDATE(A423,H423)-1,"")</f>
        <v/>
      </c>
      <c r="J423" s="21">
        <f>IF(ISNUMBER(I423),IF(COUNTIFS($B$6:$B$1005,B423&amp;"",$A$6:$A$1005,"&gt;"&amp;A423)=0,1,0),"")</f>
        <v/>
      </c>
    </row>
    <row r="424">
      <c r="A424" s="13" t="n"/>
      <c r="B424" s="5" t="n"/>
      <c r="C424" s="5" t="n"/>
      <c r="D424" s="16" t="n"/>
      <c r="E424" s="6">
        <f>IF(B424&amp;""="","",IFERROR(INDEX('الأعضاء'!$B$6:$B$505,MATCH(B424&amp;"",'الأعضاء'!$A$6:$A$505,0))&amp;"","كود غير موجود"))</f>
        <v/>
      </c>
      <c r="F424" s="20">
        <f>IF(C424&amp;""="","",IFERROR(INDEX('الباقات'!$B$6:$B$205,MATCH(C424&amp;"",'الباقات'!$A$6:$A$205,0)),"باقة غير موجودة"))</f>
        <v/>
      </c>
      <c r="G424" s="20">
        <f>IF(ISNUMBER(F424),ROUND(F424-N(D424),2),"")</f>
        <v/>
      </c>
      <c r="H424" s="21">
        <f>IF(C424&amp;""="","",IFERROR(INDEX('الباقات'!$C$6:$C$205,MATCH(C424&amp;"",'الباقات'!$A$6:$A$205,0)),""))</f>
        <v/>
      </c>
      <c r="I424" s="19">
        <f>IF(AND(ISNUMBER(A424),ISNUMBER(H424)),EDATE(A424,H424)-1,"")</f>
        <v/>
      </c>
      <c r="J424" s="21">
        <f>IF(ISNUMBER(I424),IF(COUNTIFS($B$6:$B$1005,B424&amp;"",$A$6:$A$1005,"&gt;"&amp;A424)=0,1,0),"")</f>
        <v/>
      </c>
    </row>
    <row r="425">
      <c r="A425" s="13" t="n"/>
      <c r="B425" s="5" t="n"/>
      <c r="C425" s="5" t="n"/>
      <c r="D425" s="16" t="n"/>
      <c r="E425" s="6">
        <f>IF(B425&amp;""="","",IFERROR(INDEX('الأعضاء'!$B$6:$B$505,MATCH(B425&amp;"",'الأعضاء'!$A$6:$A$505,0))&amp;"","كود غير موجود"))</f>
        <v/>
      </c>
      <c r="F425" s="20">
        <f>IF(C425&amp;""="","",IFERROR(INDEX('الباقات'!$B$6:$B$205,MATCH(C425&amp;"",'الباقات'!$A$6:$A$205,0)),"باقة غير موجودة"))</f>
        <v/>
      </c>
      <c r="G425" s="20">
        <f>IF(ISNUMBER(F425),ROUND(F425-N(D425),2),"")</f>
        <v/>
      </c>
      <c r="H425" s="21">
        <f>IF(C425&amp;""="","",IFERROR(INDEX('الباقات'!$C$6:$C$205,MATCH(C425&amp;"",'الباقات'!$A$6:$A$205,0)),""))</f>
        <v/>
      </c>
      <c r="I425" s="19">
        <f>IF(AND(ISNUMBER(A425),ISNUMBER(H425)),EDATE(A425,H425)-1,"")</f>
        <v/>
      </c>
      <c r="J425" s="21">
        <f>IF(ISNUMBER(I425),IF(COUNTIFS($B$6:$B$1005,B425&amp;"",$A$6:$A$1005,"&gt;"&amp;A425)=0,1,0),"")</f>
        <v/>
      </c>
    </row>
    <row r="426">
      <c r="A426" s="13" t="n"/>
      <c r="B426" s="5" t="n"/>
      <c r="C426" s="5" t="n"/>
      <c r="D426" s="16" t="n"/>
      <c r="E426" s="6">
        <f>IF(B426&amp;""="","",IFERROR(INDEX('الأعضاء'!$B$6:$B$505,MATCH(B426&amp;"",'الأعضاء'!$A$6:$A$505,0))&amp;"","كود غير موجود"))</f>
        <v/>
      </c>
      <c r="F426" s="20">
        <f>IF(C426&amp;""="","",IFERROR(INDEX('الباقات'!$B$6:$B$205,MATCH(C426&amp;"",'الباقات'!$A$6:$A$205,0)),"باقة غير موجودة"))</f>
        <v/>
      </c>
      <c r="G426" s="20">
        <f>IF(ISNUMBER(F426),ROUND(F426-N(D426),2),"")</f>
        <v/>
      </c>
      <c r="H426" s="21">
        <f>IF(C426&amp;""="","",IFERROR(INDEX('الباقات'!$C$6:$C$205,MATCH(C426&amp;"",'الباقات'!$A$6:$A$205,0)),""))</f>
        <v/>
      </c>
      <c r="I426" s="19">
        <f>IF(AND(ISNUMBER(A426),ISNUMBER(H426)),EDATE(A426,H426)-1,"")</f>
        <v/>
      </c>
      <c r="J426" s="21">
        <f>IF(ISNUMBER(I426),IF(COUNTIFS($B$6:$B$1005,B426&amp;"",$A$6:$A$1005,"&gt;"&amp;A426)=0,1,0),"")</f>
        <v/>
      </c>
    </row>
    <row r="427">
      <c r="A427" s="13" t="n"/>
      <c r="B427" s="5" t="n"/>
      <c r="C427" s="5" t="n"/>
      <c r="D427" s="16" t="n"/>
      <c r="E427" s="6">
        <f>IF(B427&amp;""="","",IFERROR(INDEX('الأعضاء'!$B$6:$B$505,MATCH(B427&amp;"",'الأعضاء'!$A$6:$A$505,0))&amp;"","كود غير موجود"))</f>
        <v/>
      </c>
      <c r="F427" s="20">
        <f>IF(C427&amp;""="","",IFERROR(INDEX('الباقات'!$B$6:$B$205,MATCH(C427&amp;"",'الباقات'!$A$6:$A$205,0)),"باقة غير موجودة"))</f>
        <v/>
      </c>
      <c r="G427" s="20">
        <f>IF(ISNUMBER(F427),ROUND(F427-N(D427),2),"")</f>
        <v/>
      </c>
      <c r="H427" s="21">
        <f>IF(C427&amp;""="","",IFERROR(INDEX('الباقات'!$C$6:$C$205,MATCH(C427&amp;"",'الباقات'!$A$6:$A$205,0)),""))</f>
        <v/>
      </c>
      <c r="I427" s="19">
        <f>IF(AND(ISNUMBER(A427),ISNUMBER(H427)),EDATE(A427,H427)-1,"")</f>
        <v/>
      </c>
      <c r="J427" s="21">
        <f>IF(ISNUMBER(I427),IF(COUNTIFS($B$6:$B$1005,B427&amp;"",$A$6:$A$1005,"&gt;"&amp;A427)=0,1,0),"")</f>
        <v/>
      </c>
    </row>
    <row r="428">
      <c r="A428" s="13" t="n"/>
      <c r="B428" s="5" t="n"/>
      <c r="C428" s="5" t="n"/>
      <c r="D428" s="16" t="n"/>
      <c r="E428" s="6">
        <f>IF(B428&amp;""="","",IFERROR(INDEX('الأعضاء'!$B$6:$B$505,MATCH(B428&amp;"",'الأعضاء'!$A$6:$A$505,0))&amp;"","كود غير موجود"))</f>
        <v/>
      </c>
      <c r="F428" s="20">
        <f>IF(C428&amp;""="","",IFERROR(INDEX('الباقات'!$B$6:$B$205,MATCH(C428&amp;"",'الباقات'!$A$6:$A$205,0)),"باقة غير موجودة"))</f>
        <v/>
      </c>
      <c r="G428" s="20">
        <f>IF(ISNUMBER(F428),ROUND(F428-N(D428),2),"")</f>
        <v/>
      </c>
      <c r="H428" s="21">
        <f>IF(C428&amp;""="","",IFERROR(INDEX('الباقات'!$C$6:$C$205,MATCH(C428&amp;"",'الباقات'!$A$6:$A$205,0)),""))</f>
        <v/>
      </c>
      <c r="I428" s="19">
        <f>IF(AND(ISNUMBER(A428),ISNUMBER(H428)),EDATE(A428,H428)-1,"")</f>
        <v/>
      </c>
      <c r="J428" s="21">
        <f>IF(ISNUMBER(I428),IF(COUNTIFS($B$6:$B$1005,B428&amp;"",$A$6:$A$1005,"&gt;"&amp;A428)=0,1,0),"")</f>
        <v/>
      </c>
    </row>
    <row r="429">
      <c r="A429" s="13" t="n"/>
      <c r="B429" s="5" t="n"/>
      <c r="C429" s="5" t="n"/>
      <c r="D429" s="16" t="n"/>
      <c r="E429" s="6">
        <f>IF(B429&amp;""="","",IFERROR(INDEX('الأعضاء'!$B$6:$B$505,MATCH(B429&amp;"",'الأعضاء'!$A$6:$A$505,0))&amp;"","كود غير موجود"))</f>
        <v/>
      </c>
      <c r="F429" s="20">
        <f>IF(C429&amp;""="","",IFERROR(INDEX('الباقات'!$B$6:$B$205,MATCH(C429&amp;"",'الباقات'!$A$6:$A$205,0)),"باقة غير موجودة"))</f>
        <v/>
      </c>
      <c r="G429" s="20">
        <f>IF(ISNUMBER(F429),ROUND(F429-N(D429),2),"")</f>
        <v/>
      </c>
      <c r="H429" s="21">
        <f>IF(C429&amp;""="","",IFERROR(INDEX('الباقات'!$C$6:$C$205,MATCH(C429&amp;"",'الباقات'!$A$6:$A$205,0)),""))</f>
        <v/>
      </c>
      <c r="I429" s="19">
        <f>IF(AND(ISNUMBER(A429),ISNUMBER(H429)),EDATE(A429,H429)-1,"")</f>
        <v/>
      </c>
      <c r="J429" s="21">
        <f>IF(ISNUMBER(I429),IF(COUNTIFS($B$6:$B$1005,B429&amp;"",$A$6:$A$1005,"&gt;"&amp;A429)=0,1,0),"")</f>
        <v/>
      </c>
    </row>
    <row r="430">
      <c r="A430" s="13" t="n"/>
      <c r="B430" s="5" t="n"/>
      <c r="C430" s="5" t="n"/>
      <c r="D430" s="16" t="n"/>
      <c r="E430" s="6">
        <f>IF(B430&amp;""="","",IFERROR(INDEX('الأعضاء'!$B$6:$B$505,MATCH(B430&amp;"",'الأعضاء'!$A$6:$A$505,0))&amp;"","كود غير موجود"))</f>
        <v/>
      </c>
      <c r="F430" s="20">
        <f>IF(C430&amp;""="","",IFERROR(INDEX('الباقات'!$B$6:$B$205,MATCH(C430&amp;"",'الباقات'!$A$6:$A$205,0)),"باقة غير موجودة"))</f>
        <v/>
      </c>
      <c r="G430" s="20">
        <f>IF(ISNUMBER(F430),ROUND(F430-N(D430),2),"")</f>
        <v/>
      </c>
      <c r="H430" s="21">
        <f>IF(C430&amp;""="","",IFERROR(INDEX('الباقات'!$C$6:$C$205,MATCH(C430&amp;"",'الباقات'!$A$6:$A$205,0)),""))</f>
        <v/>
      </c>
      <c r="I430" s="19">
        <f>IF(AND(ISNUMBER(A430),ISNUMBER(H430)),EDATE(A430,H430)-1,"")</f>
        <v/>
      </c>
      <c r="J430" s="21">
        <f>IF(ISNUMBER(I430),IF(COUNTIFS($B$6:$B$1005,B430&amp;"",$A$6:$A$1005,"&gt;"&amp;A430)=0,1,0),"")</f>
        <v/>
      </c>
    </row>
    <row r="431">
      <c r="A431" s="13" t="n"/>
      <c r="B431" s="5" t="n"/>
      <c r="C431" s="5" t="n"/>
      <c r="D431" s="16" t="n"/>
      <c r="E431" s="6">
        <f>IF(B431&amp;""="","",IFERROR(INDEX('الأعضاء'!$B$6:$B$505,MATCH(B431&amp;"",'الأعضاء'!$A$6:$A$505,0))&amp;"","كود غير موجود"))</f>
        <v/>
      </c>
      <c r="F431" s="20">
        <f>IF(C431&amp;""="","",IFERROR(INDEX('الباقات'!$B$6:$B$205,MATCH(C431&amp;"",'الباقات'!$A$6:$A$205,0)),"باقة غير موجودة"))</f>
        <v/>
      </c>
      <c r="G431" s="20">
        <f>IF(ISNUMBER(F431),ROUND(F431-N(D431),2),"")</f>
        <v/>
      </c>
      <c r="H431" s="21">
        <f>IF(C431&amp;""="","",IFERROR(INDEX('الباقات'!$C$6:$C$205,MATCH(C431&amp;"",'الباقات'!$A$6:$A$205,0)),""))</f>
        <v/>
      </c>
      <c r="I431" s="19">
        <f>IF(AND(ISNUMBER(A431),ISNUMBER(H431)),EDATE(A431,H431)-1,"")</f>
        <v/>
      </c>
      <c r="J431" s="21">
        <f>IF(ISNUMBER(I431),IF(COUNTIFS($B$6:$B$1005,B431&amp;"",$A$6:$A$1005,"&gt;"&amp;A431)=0,1,0),"")</f>
        <v/>
      </c>
    </row>
    <row r="432">
      <c r="A432" s="13" t="n"/>
      <c r="B432" s="5" t="n"/>
      <c r="C432" s="5" t="n"/>
      <c r="D432" s="16" t="n"/>
      <c r="E432" s="6">
        <f>IF(B432&amp;""="","",IFERROR(INDEX('الأعضاء'!$B$6:$B$505,MATCH(B432&amp;"",'الأعضاء'!$A$6:$A$505,0))&amp;"","كود غير موجود"))</f>
        <v/>
      </c>
      <c r="F432" s="20">
        <f>IF(C432&amp;""="","",IFERROR(INDEX('الباقات'!$B$6:$B$205,MATCH(C432&amp;"",'الباقات'!$A$6:$A$205,0)),"باقة غير موجودة"))</f>
        <v/>
      </c>
      <c r="G432" s="20">
        <f>IF(ISNUMBER(F432),ROUND(F432-N(D432),2),"")</f>
        <v/>
      </c>
      <c r="H432" s="21">
        <f>IF(C432&amp;""="","",IFERROR(INDEX('الباقات'!$C$6:$C$205,MATCH(C432&amp;"",'الباقات'!$A$6:$A$205,0)),""))</f>
        <v/>
      </c>
      <c r="I432" s="19">
        <f>IF(AND(ISNUMBER(A432),ISNUMBER(H432)),EDATE(A432,H432)-1,"")</f>
        <v/>
      </c>
      <c r="J432" s="21">
        <f>IF(ISNUMBER(I432),IF(COUNTIFS($B$6:$B$1005,B432&amp;"",$A$6:$A$1005,"&gt;"&amp;A432)=0,1,0),"")</f>
        <v/>
      </c>
    </row>
    <row r="433">
      <c r="A433" s="13" t="n"/>
      <c r="B433" s="5" t="n"/>
      <c r="C433" s="5" t="n"/>
      <c r="D433" s="16" t="n"/>
      <c r="E433" s="6">
        <f>IF(B433&amp;""="","",IFERROR(INDEX('الأعضاء'!$B$6:$B$505,MATCH(B433&amp;"",'الأعضاء'!$A$6:$A$505,0))&amp;"","كود غير موجود"))</f>
        <v/>
      </c>
      <c r="F433" s="20">
        <f>IF(C433&amp;""="","",IFERROR(INDEX('الباقات'!$B$6:$B$205,MATCH(C433&amp;"",'الباقات'!$A$6:$A$205,0)),"باقة غير موجودة"))</f>
        <v/>
      </c>
      <c r="G433" s="20">
        <f>IF(ISNUMBER(F433),ROUND(F433-N(D433),2),"")</f>
        <v/>
      </c>
      <c r="H433" s="21">
        <f>IF(C433&amp;""="","",IFERROR(INDEX('الباقات'!$C$6:$C$205,MATCH(C433&amp;"",'الباقات'!$A$6:$A$205,0)),""))</f>
        <v/>
      </c>
      <c r="I433" s="19">
        <f>IF(AND(ISNUMBER(A433),ISNUMBER(H433)),EDATE(A433,H433)-1,"")</f>
        <v/>
      </c>
      <c r="J433" s="21">
        <f>IF(ISNUMBER(I433),IF(COUNTIFS($B$6:$B$1005,B433&amp;"",$A$6:$A$1005,"&gt;"&amp;A433)=0,1,0),"")</f>
        <v/>
      </c>
    </row>
    <row r="434">
      <c r="A434" s="13" t="n"/>
      <c r="B434" s="5" t="n"/>
      <c r="C434" s="5" t="n"/>
      <c r="D434" s="16" t="n"/>
      <c r="E434" s="6">
        <f>IF(B434&amp;""="","",IFERROR(INDEX('الأعضاء'!$B$6:$B$505,MATCH(B434&amp;"",'الأعضاء'!$A$6:$A$505,0))&amp;"","كود غير موجود"))</f>
        <v/>
      </c>
      <c r="F434" s="20">
        <f>IF(C434&amp;""="","",IFERROR(INDEX('الباقات'!$B$6:$B$205,MATCH(C434&amp;"",'الباقات'!$A$6:$A$205,0)),"باقة غير موجودة"))</f>
        <v/>
      </c>
      <c r="G434" s="20">
        <f>IF(ISNUMBER(F434),ROUND(F434-N(D434),2),"")</f>
        <v/>
      </c>
      <c r="H434" s="21">
        <f>IF(C434&amp;""="","",IFERROR(INDEX('الباقات'!$C$6:$C$205,MATCH(C434&amp;"",'الباقات'!$A$6:$A$205,0)),""))</f>
        <v/>
      </c>
      <c r="I434" s="19">
        <f>IF(AND(ISNUMBER(A434),ISNUMBER(H434)),EDATE(A434,H434)-1,"")</f>
        <v/>
      </c>
      <c r="J434" s="21">
        <f>IF(ISNUMBER(I434),IF(COUNTIFS($B$6:$B$1005,B434&amp;"",$A$6:$A$1005,"&gt;"&amp;A434)=0,1,0),"")</f>
        <v/>
      </c>
    </row>
    <row r="435">
      <c r="A435" s="13" t="n"/>
      <c r="B435" s="5" t="n"/>
      <c r="C435" s="5" t="n"/>
      <c r="D435" s="16" t="n"/>
      <c r="E435" s="6">
        <f>IF(B435&amp;""="","",IFERROR(INDEX('الأعضاء'!$B$6:$B$505,MATCH(B435&amp;"",'الأعضاء'!$A$6:$A$505,0))&amp;"","كود غير موجود"))</f>
        <v/>
      </c>
      <c r="F435" s="20">
        <f>IF(C435&amp;""="","",IFERROR(INDEX('الباقات'!$B$6:$B$205,MATCH(C435&amp;"",'الباقات'!$A$6:$A$205,0)),"باقة غير موجودة"))</f>
        <v/>
      </c>
      <c r="G435" s="20">
        <f>IF(ISNUMBER(F435),ROUND(F435-N(D435),2),"")</f>
        <v/>
      </c>
      <c r="H435" s="21">
        <f>IF(C435&amp;""="","",IFERROR(INDEX('الباقات'!$C$6:$C$205,MATCH(C435&amp;"",'الباقات'!$A$6:$A$205,0)),""))</f>
        <v/>
      </c>
      <c r="I435" s="19">
        <f>IF(AND(ISNUMBER(A435),ISNUMBER(H435)),EDATE(A435,H435)-1,"")</f>
        <v/>
      </c>
      <c r="J435" s="21">
        <f>IF(ISNUMBER(I435),IF(COUNTIFS($B$6:$B$1005,B435&amp;"",$A$6:$A$1005,"&gt;"&amp;A435)=0,1,0),"")</f>
        <v/>
      </c>
    </row>
    <row r="436">
      <c r="A436" s="13" t="n"/>
      <c r="B436" s="5" t="n"/>
      <c r="C436" s="5" t="n"/>
      <c r="D436" s="16" t="n"/>
      <c r="E436" s="6">
        <f>IF(B436&amp;""="","",IFERROR(INDEX('الأعضاء'!$B$6:$B$505,MATCH(B436&amp;"",'الأعضاء'!$A$6:$A$505,0))&amp;"","كود غير موجود"))</f>
        <v/>
      </c>
      <c r="F436" s="20">
        <f>IF(C436&amp;""="","",IFERROR(INDEX('الباقات'!$B$6:$B$205,MATCH(C436&amp;"",'الباقات'!$A$6:$A$205,0)),"باقة غير موجودة"))</f>
        <v/>
      </c>
      <c r="G436" s="20">
        <f>IF(ISNUMBER(F436),ROUND(F436-N(D436),2),"")</f>
        <v/>
      </c>
      <c r="H436" s="21">
        <f>IF(C436&amp;""="","",IFERROR(INDEX('الباقات'!$C$6:$C$205,MATCH(C436&amp;"",'الباقات'!$A$6:$A$205,0)),""))</f>
        <v/>
      </c>
      <c r="I436" s="19">
        <f>IF(AND(ISNUMBER(A436),ISNUMBER(H436)),EDATE(A436,H436)-1,"")</f>
        <v/>
      </c>
      <c r="J436" s="21">
        <f>IF(ISNUMBER(I436),IF(COUNTIFS($B$6:$B$1005,B436&amp;"",$A$6:$A$1005,"&gt;"&amp;A436)=0,1,0),"")</f>
        <v/>
      </c>
    </row>
    <row r="437">
      <c r="A437" s="13" t="n"/>
      <c r="B437" s="5" t="n"/>
      <c r="C437" s="5" t="n"/>
      <c r="D437" s="16" t="n"/>
      <c r="E437" s="6">
        <f>IF(B437&amp;""="","",IFERROR(INDEX('الأعضاء'!$B$6:$B$505,MATCH(B437&amp;"",'الأعضاء'!$A$6:$A$505,0))&amp;"","كود غير موجود"))</f>
        <v/>
      </c>
      <c r="F437" s="20">
        <f>IF(C437&amp;""="","",IFERROR(INDEX('الباقات'!$B$6:$B$205,MATCH(C437&amp;"",'الباقات'!$A$6:$A$205,0)),"باقة غير موجودة"))</f>
        <v/>
      </c>
      <c r="G437" s="20">
        <f>IF(ISNUMBER(F437),ROUND(F437-N(D437),2),"")</f>
        <v/>
      </c>
      <c r="H437" s="21">
        <f>IF(C437&amp;""="","",IFERROR(INDEX('الباقات'!$C$6:$C$205,MATCH(C437&amp;"",'الباقات'!$A$6:$A$205,0)),""))</f>
        <v/>
      </c>
      <c r="I437" s="19">
        <f>IF(AND(ISNUMBER(A437),ISNUMBER(H437)),EDATE(A437,H437)-1,"")</f>
        <v/>
      </c>
      <c r="J437" s="21">
        <f>IF(ISNUMBER(I437),IF(COUNTIFS($B$6:$B$1005,B437&amp;"",$A$6:$A$1005,"&gt;"&amp;A437)=0,1,0),"")</f>
        <v/>
      </c>
    </row>
    <row r="438">
      <c r="A438" s="13" t="n"/>
      <c r="B438" s="5" t="n"/>
      <c r="C438" s="5" t="n"/>
      <c r="D438" s="16" t="n"/>
      <c r="E438" s="6">
        <f>IF(B438&amp;""="","",IFERROR(INDEX('الأعضاء'!$B$6:$B$505,MATCH(B438&amp;"",'الأعضاء'!$A$6:$A$505,0))&amp;"","كود غير موجود"))</f>
        <v/>
      </c>
      <c r="F438" s="20">
        <f>IF(C438&amp;""="","",IFERROR(INDEX('الباقات'!$B$6:$B$205,MATCH(C438&amp;"",'الباقات'!$A$6:$A$205,0)),"باقة غير موجودة"))</f>
        <v/>
      </c>
      <c r="G438" s="20">
        <f>IF(ISNUMBER(F438),ROUND(F438-N(D438),2),"")</f>
        <v/>
      </c>
      <c r="H438" s="21">
        <f>IF(C438&amp;""="","",IFERROR(INDEX('الباقات'!$C$6:$C$205,MATCH(C438&amp;"",'الباقات'!$A$6:$A$205,0)),""))</f>
        <v/>
      </c>
      <c r="I438" s="19">
        <f>IF(AND(ISNUMBER(A438),ISNUMBER(H438)),EDATE(A438,H438)-1,"")</f>
        <v/>
      </c>
      <c r="J438" s="21">
        <f>IF(ISNUMBER(I438),IF(COUNTIFS($B$6:$B$1005,B438&amp;"",$A$6:$A$1005,"&gt;"&amp;A438)=0,1,0),"")</f>
        <v/>
      </c>
    </row>
    <row r="439">
      <c r="A439" s="13" t="n"/>
      <c r="B439" s="5" t="n"/>
      <c r="C439" s="5" t="n"/>
      <c r="D439" s="16" t="n"/>
      <c r="E439" s="6">
        <f>IF(B439&amp;""="","",IFERROR(INDEX('الأعضاء'!$B$6:$B$505,MATCH(B439&amp;"",'الأعضاء'!$A$6:$A$505,0))&amp;"","كود غير موجود"))</f>
        <v/>
      </c>
      <c r="F439" s="20">
        <f>IF(C439&amp;""="","",IFERROR(INDEX('الباقات'!$B$6:$B$205,MATCH(C439&amp;"",'الباقات'!$A$6:$A$205,0)),"باقة غير موجودة"))</f>
        <v/>
      </c>
      <c r="G439" s="20">
        <f>IF(ISNUMBER(F439),ROUND(F439-N(D439),2),"")</f>
        <v/>
      </c>
      <c r="H439" s="21">
        <f>IF(C439&amp;""="","",IFERROR(INDEX('الباقات'!$C$6:$C$205,MATCH(C439&amp;"",'الباقات'!$A$6:$A$205,0)),""))</f>
        <v/>
      </c>
      <c r="I439" s="19">
        <f>IF(AND(ISNUMBER(A439),ISNUMBER(H439)),EDATE(A439,H439)-1,"")</f>
        <v/>
      </c>
      <c r="J439" s="21">
        <f>IF(ISNUMBER(I439),IF(COUNTIFS($B$6:$B$1005,B439&amp;"",$A$6:$A$1005,"&gt;"&amp;A439)=0,1,0),"")</f>
        <v/>
      </c>
    </row>
    <row r="440">
      <c r="A440" s="13" t="n"/>
      <c r="B440" s="5" t="n"/>
      <c r="C440" s="5" t="n"/>
      <c r="D440" s="16" t="n"/>
      <c r="E440" s="6">
        <f>IF(B440&amp;""="","",IFERROR(INDEX('الأعضاء'!$B$6:$B$505,MATCH(B440&amp;"",'الأعضاء'!$A$6:$A$505,0))&amp;"","كود غير موجود"))</f>
        <v/>
      </c>
      <c r="F440" s="20">
        <f>IF(C440&amp;""="","",IFERROR(INDEX('الباقات'!$B$6:$B$205,MATCH(C440&amp;"",'الباقات'!$A$6:$A$205,0)),"باقة غير موجودة"))</f>
        <v/>
      </c>
      <c r="G440" s="20">
        <f>IF(ISNUMBER(F440),ROUND(F440-N(D440),2),"")</f>
        <v/>
      </c>
      <c r="H440" s="21">
        <f>IF(C440&amp;""="","",IFERROR(INDEX('الباقات'!$C$6:$C$205,MATCH(C440&amp;"",'الباقات'!$A$6:$A$205,0)),""))</f>
        <v/>
      </c>
      <c r="I440" s="19">
        <f>IF(AND(ISNUMBER(A440),ISNUMBER(H440)),EDATE(A440,H440)-1,"")</f>
        <v/>
      </c>
      <c r="J440" s="21">
        <f>IF(ISNUMBER(I440),IF(COUNTIFS($B$6:$B$1005,B440&amp;"",$A$6:$A$1005,"&gt;"&amp;A440)=0,1,0),"")</f>
        <v/>
      </c>
    </row>
    <row r="441">
      <c r="A441" s="13" t="n"/>
      <c r="B441" s="5" t="n"/>
      <c r="C441" s="5" t="n"/>
      <c r="D441" s="16" t="n"/>
      <c r="E441" s="6">
        <f>IF(B441&amp;""="","",IFERROR(INDEX('الأعضاء'!$B$6:$B$505,MATCH(B441&amp;"",'الأعضاء'!$A$6:$A$505,0))&amp;"","كود غير موجود"))</f>
        <v/>
      </c>
      <c r="F441" s="20">
        <f>IF(C441&amp;""="","",IFERROR(INDEX('الباقات'!$B$6:$B$205,MATCH(C441&amp;"",'الباقات'!$A$6:$A$205,0)),"باقة غير موجودة"))</f>
        <v/>
      </c>
      <c r="G441" s="20">
        <f>IF(ISNUMBER(F441),ROUND(F441-N(D441),2),"")</f>
        <v/>
      </c>
      <c r="H441" s="21">
        <f>IF(C441&amp;""="","",IFERROR(INDEX('الباقات'!$C$6:$C$205,MATCH(C441&amp;"",'الباقات'!$A$6:$A$205,0)),""))</f>
        <v/>
      </c>
      <c r="I441" s="19">
        <f>IF(AND(ISNUMBER(A441),ISNUMBER(H441)),EDATE(A441,H441)-1,"")</f>
        <v/>
      </c>
      <c r="J441" s="21">
        <f>IF(ISNUMBER(I441),IF(COUNTIFS($B$6:$B$1005,B441&amp;"",$A$6:$A$1005,"&gt;"&amp;A441)=0,1,0),"")</f>
        <v/>
      </c>
    </row>
    <row r="442">
      <c r="A442" s="13" t="n"/>
      <c r="B442" s="5" t="n"/>
      <c r="C442" s="5" t="n"/>
      <c r="D442" s="16" t="n"/>
      <c r="E442" s="6">
        <f>IF(B442&amp;""="","",IFERROR(INDEX('الأعضاء'!$B$6:$B$505,MATCH(B442&amp;"",'الأعضاء'!$A$6:$A$505,0))&amp;"","كود غير موجود"))</f>
        <v/>
      </c>
      <c r="F442" s="20">
        <f>IF(C442&amp;""="","",IFERROR(INDEX('الباقات'!$B$6:$B$205,MATCH(C442&amp;"",'الباقات'!$A$6:$A$205,0)),"باقة غير موجودة"))</f>
        <v/>
      </c>
      <c r="G442" s="20">
        <f>IF(ISNUMBER(F442),ROUND(F442-N(D442),2),"")</f>
        <v/>
      </c>
      <c r="H442" s="21">
        <f>IF(C442&amp;""="","",IFERROR(INDEX('الباقات'!$C$6:$C$205,MATCH(C442&amp;"",'الباقات'!$A$6:$A$205,0)),""))</f>
        <v/>
      </c>
      <c r="I442" s="19">
        <f>IF(AND(ISNUMBER(A442),ISNUMBER(H442)),EDATE(A442,H442)-1,"")</f>
        <v/>
      </c>
      <c r="J442" s="21">
        <f>IF(ISNUMBER(I442),IF(COUNTIFS($B$6:$B$1005,B442&amp;"",$A$6:$A$1005,"&gt;"&amp;A442)=0,1,0),"")</f>
        <v/>
      </c>
    </row>
    <row r="443">
      <c r="A443" s="13" t="n"/>
      <c r="B443" s="5" t="n"/>
      <c r="C443" s="5" t="n"/>
      <c r="D443" s="16" t="n"/>
      <c r="E443" s="6">
        <f>IF(B443&amp;""="","",IFERROR(INDEX('الأعضاء'!$B$6:$B$505,MATCH(B443&amp;"",'الأعضاء'!$A$6:$A$505,0))&amp;"","كود غير موجود"))</f>
        <v/>
      </c>
      <c r="F443" s="20">
        <f>IF(C443&amp;""="","",IFERROR(INDEX('الباقات'!$B$6:$B$205,MATCH(C443&amp;"",'الباقات'!$A$6:$A$205,0)),"باقة غير موجودة"))</f>
        <v/>
      </c>
      <c r="G443" s="20">
        <f>IF(ISNUMBER(F443),ROUND(F443-N(D443),2),"")</f>
        <v/>
      </c>
      <c r="H443" s="21">
        <f>IF(C443&amp;""="","",IFERROR(INDEX('الباقات'!$C$6:$C$205,MATCH(C443&amp;"",'الباقات'!$A$6:$A$205,0)),""))</f>
        <v/>
      </c>
      <c r="I443" s="19">
        <f>IF(AND(ISNUMBER(A443),ISNUMBER(H443)),EDATE(A443,H443)-1,"")</f>
        <v/>
      </c>
      <c r="J443" s="21">
        <f>IF(ISNUMBER(I443),IF(COUNTIFS($B$6:$B$1005,B443&amp;"",$A$6:$A$1005,"&gt;"&amp;A443)=0,1,0),"")</f>
        <v/>
      </c>
    </row>
    <row r="444">
      <c r="A444" s="13" t="n"/>
      <c r="B444" s="5" t="n"/>
      <c r="C444" s="5" t="n"/>
      <c r="D444" s="16" t="n"/>
      <c r="E444" s="6">
        <f>IF(B444&amp;""="","",IFERROR(INDEX('الأعضاء'!$B$6:$B$505,MATCH(B444&amp;"",'الأعضاء'!$A$6:$A$505,0))&amp;"","كود غير موجود"))</f>
        <v/>
      </c>
      <c r="F444" s="20">
        <f>IF(C444&amp;""="","",IFERROR(INDEX('الباقات'!$B$6:$B$205,MATCH(C444&amp;"",'الباقات'!$A$6:$A$205,0)),"باقة غير موجودة"))</f>
        <v/>
      </c>
      <c r="G444" s="20">
        <f>IF(ISNUMBER(F444),ROUND(F444-N(D444),2),"")</f>
        <v/>
      </c>
      <c r="H444" s="21">
        <f>IF(C444&amp;""="","",IFERROR(INDEX('الباقات'!$C$6:$C$205,MATCH(C444&amp;"",'الباقات'!$A$6:$A$205,0)),""))</f>
        <v/>
      </c>
      <c r="I444" s="19">
        <f>IF(AND(ISNUMBER(A444),ISNUMBER(H444)),EDATE(A444,H444)-1,"")</f>
        <v/>
      </c>
      <c r="J444" s="21">
        <f>IF(ISNUMBER(I444),IF(COUNTIFS($B$6:$B$1005,B444&amp;"",$A$6:$A$1005,"&gt;"&amp;A444)=0,1,0),"")</f>
        <v/>
      </c>
    </row>
    <row r="445">
      <c r="A445" s="13" t="n"/>
      <c r="B445" s="5" t="n"/>
      <c r="C445" s="5" t="n"/>
      <c r="D445" s="16" t="n"/>
      <c r="E445" s="6">
        <f>IF(B445&amp;""="","",IFERROR(INDEX('الأعضاء'!$B$6:$B$505,MATCH(B445&amp;"",'الأعضاء'!$A$6:$A$505,0))&amp;"","كود غير موجود"))</f>
        <v/>
      </c>
      <c r="F445" s="20">
        <f>IF(C445&amp;""="","",IFERROR(INDEX('الباقات'!$B$6:$B$205,MATCH(C445&amp;"",'الباقات'!$A$6:$A$205,0)),"باقة غير موجودة"))</f>
        <v/>
      </c>
      <c r="G445" s="20">
        <f>IF(ISNUMBER(F445),ROUND(F445-N(D445),2),"")</f>
        <v/>
      </c>
      <c r="H445" s="21">
        <f>IF(C445&amp;""="","",IFERROR(INDEX('الباقات'!$C$6:$C$205,MATCH(C445&amp;"",'الباقات'!$A$6:$A$205,0)),""))</f>
        <v/>
      </c>
      <c r="I445" s="19">
        <f>IF(AND(ISNUMBER(A445),ISNUMBER(H445)),EDATE(A445,H445)-1,"")</f>
        <v/>
      </c>
      <c r="J445" s="21">
        <f>IF(ISNUMBER(I445),IF(COUNTIFS($B$6:$B$1005,B445&amp;"",$A$6:$A$1005,"&gt;"&amp;A445)=0,1,0),"")</f>
        <v/>
      </c>
    </row>
    <row r="446">
      <c r="A446" s="13" t="n"/>
      <c r="B446" s="5" t="n"/>
      <c r="C446" s="5" t="n"/>
      <c r="D446" s="16" t="n"/>
      <c r="E446" s="6">
        <f>IF(B446&amp;""="","",IFERROR(INDEX('الأعضاء'!$B$6:$B$505,MATCH(B446&amp;"",'الأعضاء'!$A$6:$A$505,0))&amp;"","كود غير موجود"))</f>
        <v/>
      </c>
      <c r="F446" s="20">
        <f>IF(C446&amp;""="","",IFERROR(INDEX('الباقات'!$B$6:$B$205,MATCH(C446&amp;"",'الباقات'!$A$6:$A$205,0)),"باقة غير موجودة"))</f>
        <v/>
      </c>
      <c r="G446" s="20">
        <f>IF(ISNUMBER(F446),ROUND(F446-N(D446),2),"")</f>
        <v/>
      </c>
      <c r="H446" s="21">
        <f>IF(C446&amp;""="","",IFERROR(INDEX('الباقات'!$C$6:$C$205,MATCH(C446&amp;"",'الباقات'!$A$6:$A$205,0)),""))</f>
        <v/>
      </c>
      <c r="I446" s="19">
        <f>IF(AND(ISNUMBER(A446),ISNUMBER(H446)),EDATE(A446,H446)-1,"")</f>
        <v/>
      </c>
      <c r="J446" s="21">
        <f>IF(ISNUMBER(I446),IF(COUNTIFS($B$6:$B$1005,B446&amp;"",$A$6:$A$1005,"&gt;"&amp;A446)=0,1,0),"")</f>
        <v/>
      </c>
    </row>
    <row r="447">
      <c r="A447" s="13" t="n"/>
      <c r="B447" s="5" t="n"/>
      <c r="C447" s="5" t="n"/>
      <c r="D447" s="16" t="n"/>
      <c r="E447" s="6">
        <f>IF(B447&amp;""="","",IFERROR(INDEX('الأعضاء'!$B$6:$B$505,MATCH(B447&amp;"",'الأعضاء'!$A$6:$A$505,0))&amp;"","كود غير موجود"))</f>
        <v/>
      </c>
      <c r="F447" s="20">
        <f>IF(C447&amp;""="","",IFERROR(INDEX('الباقات'!$B$6:$B$205,MATCH(C447&amp;"",'الباقات'!$A$6:$A$205,0)),"باقة غير موجودة"))</f>
        <v/>
      </c>
      <c r="G447" s="20">
        <f>IF(ISNUMBER(F447),ROUND(F447-N(D447),2),"")</f>
        <v/>
      </c>
      <c r="H447" s="21">
        <f>IF(C447&amp;""="","",IFERROR(INDEX('الباقات'!$C$6:$C$205,MATCH(C447&amp;"",'الباقات'!$A$6:$A$205,0)),""))</f>
        <v/>
      </c>
      <c r="I447" s="19">
        <f>IF(AND(ISNUMBER(A447),ISNUMBER(H447)),EDATE(A447,H447)-1,"")</f>
        <v/>
      </c>
      <c r="J447" s="21">
        <f>IF(ISNUMBER(I447),IF(COUNTIFS($B$6:$B$1005,B447&amp;"",$A$6:$A$1005,"&gt;"&amp;A447)=0,1,0),"")</f>
        <v/>
      </c>
    </row>
    <row r="448">
      <c r="A448" s="13" t="n"/>
      <c r="B448" s="5" t="n"/>
      <c r="C448" s="5" t="n"/>
      <c r="D448" s="16" t="n"/>
      <c r="E448" s="6">
        <f>IF(B448&amp;""="","",IFERROR(INDEX('الأعضاء'!$B$6:$B$505,MATCH(B448&amp;"",'الأعضاء'!$A$6:$A$505,0))&amp;"","كود غير موجود"))</f>
        <v/>
      </c>
      <c r="F448" s="20">
        <f>IF(C448&amp;""="","",IFERROR(INDEX('الباقات'!$B$6:$B$205,MATCH(C448&amp;"",'الباقات'!$A$6:$A$205,0)),"باقة غير موجودة"))</f>
        <v/>
      </c>
      <c r="G448" s="20">
        <f>IF(ISNUMBER(F448),ROUND(F448-N(D448),2),"")</f>
        <v/>
      </c>
      <c r="H448" s="21">
        <f>IF(C448&amp;""="","",IFERROR(INDEX('الباقات'!$C$6:$C$205,MATCH(C448&amp;"",'الباقات'!$A$6:$A$205,0)),""))</f>
        <v/>
      </c>
      <c r="I448" s="19">
        <f>IF(AND(ISNUMBER(A448),ISNUMBER(H448)),EDATE(A448,H448)-1,"")</f>
        <v/>
      </c>
      <c r="J448" s="21">
        <f>IF(ISNUMBER(I448),IF(COUNTIFS($B$6:$B$1005,B448&amp;"",$A$6:$A$1005,"&gt;"&amp;A448)=0,1,0),"")</f>
        <v/>
      </c>
    </row>
    <row r="449">
      <c r="A449" s="13" t="n"/>
      <c r="B449" s="5" t="n"/>
      <c r="C449" s="5" t="n"/>
      <c r="D449" s="16" t="n"/>
      <c r="E449" s="6">
        <f>IF(B449&amp;""="","",IFERROR(INDEX('الأعضاء'!$B$6:$B$505,MATCH(B449&amp;"",'الأعضاء'!$A$6:$A$505,0))&amp;"","كود غير موجود"))</f>
        <v/>
      </c>
      <c r="F449" s="20">
        <f>IF(C449&amp;""="","",IFERROR(INDEX('الباقات'!$B$6:$B$205,MATCH(C449&amp;"",'الباقات'!$A$6:$A$205,0)),"باقة غير موجودة"))</f>
        <v/>
      </c>
      <c r="G449" s="20">
        <f>IF(ISNUMBER(F449),ROUND(F449-N(D449),2),"")</f>
        <v/>
      </c>
      <c r="H449" s="21">
        <f>IF(C449&amp;""="","",IFERROR(INDEX('الباقات'!$C$6:$C$205,MATCH(C449&amp;"",'الباقات'!$A$6:$A$205,0)),""))</f>
        <v/>
      </c>
      <c r="I449" s="19">
        <f>IF(AND(ISNUMBER(A449),ISNUMBER(H449)),EDATE(A449,H449)-1,"")</f>
        <v/>
      </c>
      <c r="J449" s="21">
        <f>IF(ISNUMBER(I449),IF(COUNTIFS($B$6:$B$1005,B449&amp;"",$A$6:$A$1005,"&gt;"&amp;A449)=0,1,0),"")</f>
        <v/>
      </c>
    </row>
    <row r="450">
      <c r="A450" s="13" t="n"/>
      <c r="B450" s="5" t="n"/>
      <c r="C450" s="5" t="n"/>
      <c r="D450" s="16" t="n"/>
      <c r="E450" s="6">
        <f>IF(B450&amp;""="","",IFERROR(INDEX('الأعضاء'!$B$6:$B$505,MATCH(B450&amp;"",'الأعضاء'!$A$6:$A$505,0))&amp;"","كود غير موجود"))</f>
        <v/>
      </c>
      <c r="F450" s="20">
        <f>IF(C450&amp;""="","",IFERROR(INDEX('الباقات'!$B$6:$B$205,MATCH(C450&amp;"",'الباقات'!$A$6:$A$205,0)),"باقة غير موجودة"))</f>
        <v/>
      </c>
      <c r="G450" s="20">
        <f>IF(ISNUMBER(F450),ROUND(F450-N(D450),2),"")</f>
        <v/>
      </c>
      <c r="H450" s="21">
        <f>IF(C450&amp;""="","",IFERROR(INDEX('الباقات'!$C$6:$C$205,MATCH(C450&amp;"",'الباقات'!$A$6:$A$205,0)),""))</f>
        <v/>
      </c>
      <c r="I450" s="19">
        <f>IF(AND(ISNUMBER(A450),ISNUMBER(H450)),EDATE(A450,H450)-1,"")</f>
        <v/>
      </c>
      <c r="J450" s="21">
        <f>IF(ISNUMBER(I450),IF(COUNTIFS($B$6:$B$1005,B450&amp;"",$A$6:$A$1005,"&gt;"&amp;A450)=0,1,0),"")</f>
        <v/>
      </c>
    </row>
    <row r="451">
      <c r="A451" s="13" t="n"/>
      <c r="B451" s="5" t="n"/>
      <c r="C451" s="5" t="n"/>
      <c r="D451" s="16" t="n"/>
      <c r="E451" s="6">
        <f>IF(B451&amp;""="","",IFERROR(INDEX('الأعضاء'!$B$6:$B$505,MATCH(B451&amp;"",'الأعضاء'!$A$6:$A$505,0))&amp;"","كود غير موجود"))</f>
        <v/>
      </c>
      <c r="F451" s="20">
        <f>IF(C451&amp;""="","",IFERROR(INDEX('الباقات'!$B$6:$B$205,MATCH(C451&amp;"",'الباقات'!$A$6:$A$205,0)),"باقة غير موجودة"))</f>
        <v/>
      </c>
      <c r="G451" s="20">
        <f>IF(ISNUMBER(F451),ROUND(F451-N(D451),2),"")</f>
        <v/>
      </c>
      <c r="H451" s="21">
        <f>IF(C451&amp;""="","",IFERROR(INDEX('الباقات'!$C$6:$C$205,MATCH(C451&amp;"",'الباقات'!$A$6:$A$205,0)),""))</f>
        <v/>
      </c>
      <c r="I451" s="19">
        <f>IF(AND(ISNUMBER(A451),ISNUMBER(H451)),EDATE(A451,H451)-1,"")</f>
        <v/>
      </c>
      <c r="J451" s="21">
        <f>IF(ISNUMBER(I451),IF(COUNTIFS($B$6:$B$1005,B451&amp;"",$A$6:$A$1005,"&gt;"&amp;A451)=0,1,0),"")</f>
        <v/>
      </c>
    </row>
    <row r="452">
      <c r="A452" s="13" t="n"/>
      <c r="B452" s="5" t="n"/>
      <c r="C452" s="5" t="n"/>
      <c r="D452" s="16" t="n"/>
      <c r="E452" s="6">
        <f>IF(B452&amp;""="","",IFERROR(INDEX('الأعضاء'!$B$6:$B$505,MATCH(B452&amp;"",'الأعضاء'!$A$6:$A$505,0))&amp;"","كود غير موجود"))</f>
        <v/>
      </c>
      <c r="F452" s="20">
        <f>IF(C452&amp;""="","",IFERROR(INDEX('الباقات'!$B$6:$B$205,MATCH(C452&amp;"",'الباقات'!$A$6:$A$205,0)),"باقة غير موجودة"))</f>
        <v/>
      </c>
      <c r="G452" s="20">
        <f>IF(ISNUMBER(F452),ROUND(F452-N(D452),2),"")</f>
        <v/>
      </c>
      <c r="H452" s="21">
        <f>IF(C452&amp;""="","",IFERROR(INDEX('الباقات'!$C$6:$C$205,MATCH(C452&amp;"",'الباقات'!$A$6:$A$205,0)),""))</f>
        <v/>
      </c>
      <c r="I452" s="19">
        <f>IF(AND(ISNUMBER(A452),ISNUMBER(H452)),EDATE(A452,H452)-1,"")</f>
        <v/>
      </c>
      <c r="J452" s="21">
        <f>IF(ISNUMBER(I452),IF(COUNTIFS($B$6:$B$1005,B452&amp;"",$A$6:$A$1005,"&gt;"&amp;A452)=0,1,0),"")</f>
        <v/>
      </c>
    </row>
    <row r="453">
      <c r="A453" s="13" t="n"/>
      <c r="B453" s="5" t="n"/>
      <c r="C453" s="5" t="n"/>
      <c r="D453" s="16" t="n"/>
      <c r="E453" s="6">
        <f>IF(B453&amp;""="","",IFERROR(INDEX('الأعضاء'!$B$6:$B$505,MATCH(B453&amp;"",'الأعضاء'!$A$6:$A$505,0))&amp;"","كود غير موجود"))</f>
        <v/>
      </c>
      <c r="F453" s="20">
        <f>IF(C453&amp;""="","",IFERROR(INDEX('الباقات'!$B$6:$B$205,MATCH(C453&amp;"",'الباقات'!$A$6:$A$205,0)),"باقة غير موجودة"))</f>
        <v/>
      </c>
      <c r="G453" s="20">
        <f>IF(ISNUMBER(F453),ROUND(F453-N(D453),2),"")</f>
        <v/>
      </c>
      <c r="H453" s="21">
        <f>IF(C453&amp;""="","",IFERROR(INDEX('الباقات'!$C$6:$C$205,MATCH(C453&amp;"",'الباقات'!$A$6:$A$205,0)),""))</f>
        <v/>
      </c>
      <c r="I453" s="19">
        <f>IF(AND(ISNUMBER(A453),ISNUMBER(H453)),EDATE(A453,H453)-1,"")</f>
        <v/>
      </c>
      <c r="J453" s="21">
        <f>IF(ISNUMBER(I453),IF(COUNTIFS($B$6:$B$1005,B453&amp;"",$A$6:$A$1005,"&gt;"&amp;A453)=0,1,0),"")</f>
        <v/>
      </c>
    </row>
    <row r="454">
      <c r="A454" s="13" t="n"/>
      <c r="B454" s="5" t="n"/>
      <c r="C454" s="5" t="n"/>
      <c r="D454" s="16" t="n"/>
      <c r="E454" s="6">
        <f>IF(B454&amp;""="","",IFERROR(INDEX('الأعضاء'!$B$6:$B$505,MATCH(B454&amp;"",'الأعضاء'!$A$6:$A$505,0))&amp;"","كود غير موجود"))</f>
        <v/>
      </c>
      <c r="F454" s="20">
        <f>IF(C454&amp;""="","",IFERROR(INDEX('الباقات'!$B$6:$B$205,MATCH(C454&amp;"",'الباقات'!$A$6:$A$205,0)),"باقة غير موجودة"))</f>
        <v/>
      </c>
      <c r="G454" s="20">
        <f>IF(ISNUMBER(F454),ROUND(F454-N(D454),2),"")</f>
        <v/>
      </c>
      <c r="H454" s="21">
        <f>IF(C454&amp;""="","",IFERROR(INDEX('الباقات'!$C$6:$C$205,MATCH(C454&amp;"",'الباقات'!$A$6:$A$205,0)),""))</f>
        <v/>
      </c>
      <c r="I454" s="19">
        <f>IF(AND(ISNUMBER(A454),ISNUMBER(H454)),EDATE(A454,H454)-1,"")</f>
        <v/>
      </c>
      <c r="J454" s="21">
        <f>IF(ISNUMBER(I454),IF(COUNTIFS($B$6:$B$1005,B454&amp;"",$A$6:$A$1005,"&gt;"&amp;A454)=0,1,0),"")</f>
        <v/>
      </c>
    </row>
    <row r="455">
      <c r="A455" s="13" t="n"/>
      <c r="B455" s="5" t="n"/>
      <c r="C455" s="5" t="n"/>
      <c r="D455" s="16" t="n"/>
      <c r="E455" s="6">
        <f>IF(B455&amp;""="","",IFERROR(INDEX('الأعضاء'!$B$6:$B$505,MATCH(B455&amp;"",'الأعضاء'!$A$6:$A$505,0))&amp;"","كود غير موجود"))</f>
        <v/>
      </c>
      <c r="F455" s="20">
        <f>IF(C455&amp;""="","",IFERROR(INDEX('الباقات'!$B$6:$B$205,MATCH(C455&amp;"",'الباقات'!$A$6:$A$205,0)),"باقة غير موجودة"))</f>
        <v/>
      </c>
      <c r="G455" s="20">
        <f>IF(ISNUMBER(F455),ROUND(F455-N(D455),2),"")</f>
        <v/>
      </c>
      <c r="H455" s="21">
        <f>IF(C455&amp;""="","",IFERROR(INDEX('الباقات'!$C$6:$C$205,MATCH(C455&amp;"",'الباقات'!$A$6:$A$205,0)),""))</f>
        <v/>
      </c>
      <c r="I455" s="19">
        <f>IF(AND(ISNUMBER(A455),ISNUMBER(H455)),EDATE(A455,H455)-1,"")</f>
        <v/>
      </c>
      <c r="J455" s="21">
        <f>IF(ISNUMBER(I455),IF(COUNTIFS($B$6:$B$1005,B455&amp;"",$A$6:$A$1005,"&gt;"&amp;A455)=0,1,0),"")</f>
        <v/>
      </c>
    </row>
    <row r="456">
      <c r="A456" s="13" t="n"/>
      <c r="B456" s="5" t="n"/>
      <c r="C456" s="5" t="n"/>
      <c r="D456" s="16" t="n"/>
      <c r="E456" s="6">
        <f>IF(B456&amp;""="","",IFERROR(INDEX('الأعضاء'!$B$6:$B$505,MATCH(B456&amp;"",'الأعضاء'!$A$6:$A$505,0))&amp;"","كود غير موجود"))</f>
        <v/>
      </c>
      <c r="F456" s="20">
        <f>IF(C456&amp;""="","",IFERROR(INDEX('الباقات'!$B$6:$B$205,MATCH(C456&amp;"",'الباقات'!$A$6:$A$205,0)),"باقة غير موجودة"))</f>
        <v/>
      </c>
      <c r="G456" s="20">
        <f>IF(ISNUMBER(F456),ROUND(F456-N(D456),2),"")</f>
        <v/>
      </c>
      <c r="H456" s="21">
        <f>IF(C456&amp;""="","",IFERROR(INDEX('الباقات'!$C$6:$C$205,MATCH(C456&amp;"",'الباقات'!$A$6:$A$205,0)),""))</f>
        <v/>
      </c>
      <c r="I456" s="19">
        <f>IF(AND(ISNUMBER(A456),ISNUMBER(H456)),EDATE(A456,H456)-1,"")</f>
        <v/>
      </c>
      <c r="J456" s="21">
        <f>IF(ISNUMBER(I456),IF(COUNTIFS($B$6:$B$1005,B456&amp;"",$A$6:$A$1005,"&gt;"&amp;A456)=0,1,0),"")</f>
        <v/>
      </c>
    </row>
    <row r="457">
      <c r="A457" s="13" t="n"/>
      <c r="B457" s="5" t="n"/>
      <c r="C457" s="5" t="n"/>
      <c r="D457" s="16" t="n"/>
      <c r="E457" s="6">
        <f>IF(B457&amp;""="","",IFERROR(INDEX('الأعضاء'!$B$6:$B$505,MATCH(B457&amp;"",'الأعضاء'!$A$6:$A$505,0))&amp;"","كود غير موجود"))</f>
        <v/>
      </c>
      <c r="F457" s="20">
        <f>IF(C457&amp;""="","",IFERROR(INDEX('الباقات'!$B$6:$B$205,MATCH(C457&amp;"",'الباقات'!$A$6:$A$205,0)),"باقة غير موجودة"))</f>
        <v/>
      </c>
      <c r="G457" s="20">
        <f>IF(ISNUMBER(F457),ROUND(F457-N(D457),2),"")</f>
        <v/>
      </c>
      <c r="H457" s="21">
        <f>IF(C457&amp;""="","",IFERROR(INDEX('الباقات'!$C$6:$C$205,MATCH(C457&amp;"",'الباقات'!$A$6:$A$205,0)),""))</f>
        <v/>
      </c>
      <c r="I457" s="19">
        <f>IF(AND(ISNUMBER(A457),ISNUMBER(H457)),EDATE(A457,H457)-1,"")</f>
        <v/>
      </c>
      <c r="J457" s="21">
        <f>IF(ISNUMBER(I457),IF(COUNTIFS($B$6:$B$1005,B457&amp;"",$A$6:$A$1005,"&gt;"&amp;A457)=0,1,0),"")</f>
        <v/>
      </c>
    </row>
    <row r="458">
      <c r="A458" s="13" t="n"/>
      <c r="B458" s="5" t="n"/>
      <c r="C458" s="5" t="n"/>
      <c r="D458" s="16" t="n"/>
      <c r="E458" s="6">
        <f>IF(B458&amp;""="","",IFERROR(INDEX('الأعضاء'!$B$6:$B$505,MATCH(B458&amp;"",'الأعضاء'!$A$6:$A$505,0))&amp;"","كود غير موجود"))</f>
        <v/>
      </c>
      <c r="F458" s="20">
        <f>IF(C458&amp;""="","",IFERROR(INDEX('الباقات'!$B$6:$B$205,MATCH(C458&amp;"",'الباقات'!$A$6:$A$205,0)),"باقة غير موجودة"))</f>
        <v/>
      </c>
      <c r="G458" s="20">
        <f>IF(ISNUMBER(F458),ROUND(F458-N(D458),2),"")</f>
        <v/>
      </c>
      <c r="H458" s="21">
        <f>IF(C458&amp;""="","",IFERROR(INDEX('الباقات'!$C$6:$C$205,MATCH(C458&amp;"",'الباقات'!$A$6:$A$205,0)),""))</f>
        <v/>
      </c>
      <c r="I458" s="19">
        <f>IF(AND(ISNUMBER(A458),ISNUMBER(H458)),EDATE(A458,H458)-1,"")</f>
        <v/>
      </c>
      <c r="J458" s="21">
        <f>IF(ISNUMBER(I458),IF(COUNTIFS($B$6:$B$1005,B458&amp;"",$A$6:$A$1005,"&gt;"&amp;A458)=0,1,0),"")</f>
        <v/>
      </c>
    </row>
    <row r="459">
      <c r="A459" s="13" t="n"/>
      <c r="B459" s="5" t="n"/>
      <c r="C459" s="5" t="n"/>
      <c r="D459" s="16" t="n"/>
      <c r="E459" s="6">
        <f>IF(B459&amp;""="","",IFERROR(INDEX('الأعضاء'!$B$6:$B$505,MATCH(B459&amp;"",'الأعضاء'!$A$6:$A$505,0))&amp;"","كود غير موجود"))</f>
        <v/>
      </c>
      <c r="F459" s="20">
        <f>IF(C459&amp;""="","",IFERROR(INDEX('الباقات'!$B$6:$B$205,MATCH(C459&amp;"",'الباقات'!$A$6:$A$205,0)),"باقة غير موجودة"))</f>
        <v/>
      </c>
      <c r="G459" s="20">
        <f>IF(ISNUMBER(F459),ROUND(F459-N(D459),2),"")</f>
        <v/>
      </c>
      <c r="H459" s="21">
        <f>IF(C459&amp;""="","",IFERROR(INDEX('الباقات'!$C$6:$C$205,MATCH(C459&amp;"",'الباقات'!$A$6:$A$205,0)),""))</f>
        <v/>
      </c>
      <c r="I459" s="19">
        <f>IF(AND(ISNUMBER(A459),ISNUMBER(H459)),EDATE(A459,H459)-1,"")</f>
        <v/>
      </c>
      <c r="J459" s="21">
        <f>IF(ISNUMBER(I459),IF(COUNTIFS($B$6:$B$1005,B459&amp;"",$A$6:$A$1005,"&gt;"&amp;A459)=0,1,0),"")</f>
        <v/>
      </c>
    </row>
    <row r="460">
      <c r="A460" s="13" t="n"/>
      <c r="B460" s="5" t="n"/>
      <c r="C460" s="5" t="n"/>
      <c r="D460" s="16" t="n"/>
      <c r="E460" s="6">
        <f>IF(B460&amp;""="","",IFERROR(INDEX('الأعضاء'!$B$6:$B$505,MATCH(B460&amp;"",'الأعضاء'!$A$6:$A$505,0))&amp;"","كود غير موجود"))</f>
        <v/>
      </c>
      <c r="F460" s="20">
        <f>IF(C460&amp;""="","",IFERROR(INDEX('الباقات'!$B$6:$B$205,MATCH(C460&amp;"",'الباقات'!$A$6:$A$205,0)),"باقة غير موجودة"))</f>
        <v/>
      </c>
      <c r="G460" s="20">
        <f>IF(ISNUMBER(F460),ROUND(F460-N(D460),2),"")</f>
        <v/>
      </c>
      <c r="H460" s="21">
        <f>IF(C460&amp;""="","",IFERROR(INDEX('الباقات'!$C$6:$C$205,MATCH(C460&amp;"",'الباقات'!$A$6:$A$205,0)),""))</f>
        <v/>
      </c>
      <c r="I460" s="19">
        <f>IF(AND(ISNUMBER(A460),ISNUMBER(H460)),EDATE(A460,H460)-1,"")</f>
        <v/>
      </c>
      <c r="J460" s="21">
        <f>IF(ISNUMBER(I460),IF(COUNTIFS($B$6:$B$1005,B460&amp;"",$A$6:$A$1005,"&gt;"&amp;A460)=0,1,0),"")</f>
        <v/>
      </c>
    </row>
    <row r="461">
      <c r="A461" s="13" t="n"/>
      <c r="B461" s="5" t="n"/>
      <c r="C461" s="5" t="n"/>
      <c r="D461" s="16" t="n"/>
      <c r="E461" s="6">
        <f>IF(B461&amp;""="","",IFERROR(INDEX('الأعضاء'!$B$6:$B$505,MATCH(B461&amp;"",'الأعضاء'!$A$6:$A$505,0))&amp;"","كود غير موجود"))</f>
        <v/>
      </c>
      <c r="F461" s="20">
        <f>IF(C461&amp;""="","",IFERROR(INDEX('الباقات'!$B$6:$B$205,MATCH(C461&amp;"",'الباقات'!$A$6:$A$205,0)),"باقة غير موجودة"))</f>
        <v/>
      </c>
      <c r="G461" s="20">
        <f>IF(ISNUMBER(F461),ROUND(F461-N(D461),2),"")</f>
        <v/>
      </c>
      <c r="H461" s="21">
        <f>IF(C461&amp;""="","",IFERROR(INDEX('الباقات'!$C$6:$C$205,MATCH(C461&amp;"",'الباقات'!$A$6:$A$205,0)),""))</f>
        <v/>
      </c>
      <c r="I461" s="19">
        <f>IF(AND(ISNUMBER(A461),ISNUMBER(H461)),EDATE(A461,H461)-1,"")</f>
        <v/>
      </c>
      <c r="J461" s="21">
        <f>IF(ISNUMBER(I461),IF(COUNTIFS($B$6:$B$1005,B461&amp;"",$A$6:$A$1005,"&gt;"&amp;A461)=0,1,0),"")</f>
        <v/>
      </c>
    </row>
    <row r="462">
      <c r="A462" s="13" t="n"/>
      <c r="B462" s="5" t="n"/>
      <c r="C462" s="5" t="n"/>
      <c r="D462" s="16" t="n"/>
      <c r="E462" s="6">
        <f>IF(B462&amp;""="","",IFERROR(INDEX('الأعضاء'!$B$6:$B$505,MATCH(B462&amp;"",'الأعضاء'!$A$6:$A$505,0))&amp;"","كود غير موجود"))</f>
        <v/>
      </c>
      <c r="F462" s="20">
        <f>IF(C462&amp;""="","",IFERROR(INDEX('الباقات'!$B$6:$B$205,MATCH(C462&amp;"",'الباقات'!$A$6:$A$205,0)),"باقة غير موجودة"))</f>
        <v/>
      </c>
      <c r="G462" s="20">
        <f>IF(ISNUMBER(F462),ROUND(F462-N(D462),2),"")</f>
        <v/>
      </c>
      <c r="H462" s="21">
        <f>IF(C462&amp;""="","",IFERROR(INDEX('الباقات'!$C$6:$C$205,MATCH(C462&amp;"",'الباقات'!$A$6:$A$205,0)),""))</f>
        <v/>
      </c>
      <c r="I462" s="19">
        <f>IF(AND(ISNUMBER(A462),ISNUMBER(H462)),EDATE(A462,H462)-1,"")</f>
        <v/>
      </c>
      <c r="J462" s="21">
        <f>IF(ISNUMBER(I462),IF(COUNTIFS($B$6:$B$1005,B462&amp;"",$A$6:$A$1005,"&gt;"&amp;A462)=0,1,0),"")</f>
        <v/>
      </c>
    </row>
    <row r="463">
      <c r="A463" s="13" t="n"/>
      <c r="B463" s="5" t="n"/>
      <c r="C463" s="5" t="n"/>
      <c r="D463" s="16" t="n"/>
      <c r="E463" s="6">
        <f>IF(B463&amp;""="","",IFERROR(INDEX('الأعضاء'!$B$6:$B$505,MATCH(B463&amp;"",'الأعضاء'!$A$6:$A$505,0))&amp;"","كود غير موجود"))</f>
        <v/>
      </c>
      <c r="F463" s="20">
        <f>IF(C463&amp;""="","",IFERROR(INDEX('الباقات'!$B$6:$B$205,MATCH(C463&amp;"",'الباقات'!$A$6:$A$205,0)),"باقة غير موجودة"))</f>
        <v/>
      </c>
      <c r="G463" s="20">
        <f>IF(ISNUMBER(F463),ROUND(F463-N(D463),2),"")</f>
        <v/>
      </c>
      <c r="H463" s="21">
        <f>IF(C463&amp;""="","",IFERROR(INDEX('الباقات'!$C$6:$C$205,MATCH(C463&amp;"",'الباقات'!$A$6:$A$205,0)),""))</f>
        <v/>
      </c>
      <c r="I463" s="19">
        <f>IF(AND(ISNUMBER(A463),ISNUMBER(H463)),EDATE(A463,H463)-1,"")</f>
        <v/>
      </c>
      <c r="J463" s="21">
        <f>IF(ISNUMBER(I463),IF(COUNTIFS($B$6:$B$1005,B463&amp;"",$A$6:$A$1005,"&gt;"&amp;A463)=0,1,0),"")</f>
        <v/>
      </c>
    </row>
    <row r="464">
      <c r="A464" s="13" t="n"/>
      <c r="B464" s="5" t="n"/>
      <c r="C464" s="5" t="n"/>
      <c r="D464" s="16" t="n"/>
      <c r="E464" s="6">
        <f>IF(B464&amp;""="","",IFERROR(INDEX('الأعضاء'!$B$6:$B$505,MATCH(B464&amp;"",'الأعضاء'!$A$6:$A$505,0))&amp;"","كود غير موجود"))</f>
        <v/>
      </c>
      <c r="F464" s="20">
        <f>IF(C464&amp;""="","",IFERROR(INDEX('الباقات'!$B$6:$B$205,MATCH(C464&amp;"",'الباقات'!$A$6:$A$205,0)),"باقة غير موجودة"))</f>
        <v/>
      </c>
      <c r="G464" s="20">
        <f>IF(ISNUMBER(F464),ROUND(F464-N(D464),2),"")</f>
        <v/>
      </c>
      <c r="H464" s="21">
        <f>IF(C464&amp;""="","",IFERROR(INDEX('الباقات'!$C$6:$C$205,MATCH(C464&amp;"",'الباقات'!$A$6:$A$205,0)),""))</f>
        <v/>
      </c>
      <c r="I464" s="19">
        <f>IF(AND(ISNUMBER(A464),ISNUMBER(H464)),EDATE(A464,H464)-1,"")</f>
        <v/>
      </c>
      <c r="J464" s="21">
        <f>IF(ISNUMBER(I464),IF(COUNTIFS($B$6:$B$1005,B464&amp;"",$A$6:$A$1005,"&gt;"&amp;A464)=0,1,0),"")</f>
        <v/>
      </c>
    </row>
    <row r="465">
      <c r="A465" s="13" t="n"/>
      <c r="B465" s="5" t="n"/>
      <c r="C465" s="5" t="n"/>
      <c r="D465" s="16" t="n"/>
      <c r="E465" s="6">
        <f>IF(B465&amp;""="","",IFERROR(INDEX('الأعضاء'!$B$6:$B$505,MATCH(B465&amp;"",'الأعضاء'!$A$6:$A$505,0))&amp;"","كود غير موجود"))</f>
        <v/>
      </c>
      <c r="F465" s="20">
        <f>IF(C465&amp;""="","",IFERROR(INDEX('الباقات'!$B$6:$B$205,MATCH(C465&amp;"",'الباقات'!$A$6:$A$205,0)),"باقة غير موجودة"))</f>
        <v/>
      </c>
      <c r="G465" s="20">
        <f>IF(ISNUMBER(F465),ROUND(F465-N(D465),2),"")</f>
        <v/>
      </c>
      <c r="H465" s="21">
        <f>IF(C465&amp;""="","",IFERROR(INDEX('الباقات'!$C$6:$C$205,MATCH(C465&amp;"",'الباقات'!$A$6:$A$205,0)),""))</f>
        <v/>
      </c>
      <c r="I465" s="19">
        <f>IF(AND(ISNUMBER(A465),ISNUMBER(H465)),EDATE(A465,H465)-1,"")</f>
        <v/>
      </c>
      <c r="J465" s="21">
        <f>IF(ISNUMBER(I465),IF(COUNTIFS($B$6:$B$1005,B465&amp;"",$A$6:$A$1005,"&gt;"&amp;A465)=0,1,0),"")</f>
        <v/>
      </c>
    </row>
    <row r="466">
      <c r="A466" s="13" t="n"/>
      <c r="B466" s="5" t="n"/>
      <c r="C466" s="5" t="n"/>
      <c r="D466" s="16" t="n"/>
      <c r="E466" s="6">
        <f>IF(B466&amp;""="","",IFERROR(INDEX('الأعضاء'!$B$6:$B$505,MATCH(B466&amp;"",'الأعضاء'!$A$6:$A$505,0))&amp;"","كود غير موجود"))</f>
        <v/>
      </c>
      <c r="F466" s="20">
        <f>IF(C466&amp;""="","",IFERROR(INDEX('الباقات'!$B$6:$B$205,MATCH(C466&amp;"",'الباقات'!$A$6:$A$205,0)),"باقة غير موجودة"))</f>
        <v/>
      </c>
      <c r="G466" s="20">
        <f>IF(ISNUMBER(F466),ROUND(F466-N(D466),2),"")</f>
        <v/>
      </c>
      <c r="H466" s="21">
        <f>IF(C466&amp;""="","",IFERROR(INDEX('الباقات'!$C$6:$C$205,MATCH(C466&amp;"",'الباقات'!$A$6:$A$205,0)),""))</f>
        <v/>
      </c>
      <c r="I466" s="19">
        <f>IF(AND(ISNUMBER(A466),ISNUMBER(H466)),EDATE(A466,H466)-1,"")</f>
        <v/>
      </c>
      <c r="J466" s="21">
        <f>IF(ISNUMBER(I466),IF(COUNTIFS($B$6:$B$1005,B466&amp;"",$A$6:$A$1005,"&gt;"&amp;A466)=0,1,0),"")</f>
        <v/>
      </c>
    </row>
    <row r="467">
      <c r="A467" s="13" t="n"/>
      <c r="B467" s="5" t="n"/>
      <c r="C467" s="5" t="n"/>
      <c r="D467" s="16" t="n"/>
      <c r="E467" s="6">
        <f>IF(B467&amp;""="","",IFERROR(INDEX('الأعضاء'!$B$6:$B$505,MATCH(B467&amp;"",'الأعضاء'!$A$6:$A$505,0))&amp;"","كود غير موجود"))</f>
        <v/>
      </c>
      <c r="F467" s="20">
        <f>IF(C467&amp;""="","",IFERROR(INDEX('الباقات'!$B$6:$B$205,MATCH(C467&amp;"",'الباقات'!$A$6:$A$205,0)),"باقة غير موجودة"))</f>
        <v/>
      </c>
      <c r="G467" s="20">
        <f>IF(ISNUMBER(F467),ROUND(F467-N(D467),2),"")</f>
        <v/>
      </c>
      <c r="H467" s="21">
        <f>IF(C467&amp;""="","",IFERROR(INDEX('الباقات'!$C$6:$C$205,MATCH(C467&amp;"",'الباقات'!$A$6:$A$205,0)),""))</f>
        <v/>
      </c>
      <c r="I467" s="19">
        <f>IF(AND(ISNUMBER(A467),ISNUMBER(H467)),EDATE(A467,H467)-1,"")</f>
        <v/>
      </c>
      <c r="J467" s="21">
        <f>IF(ISNUMBER(I467),IF(COUNTIFS($B$6:$B$1005,B467&amp;"",$A$6:$A$1005,"&gt;"&amp;A467)=0,1,0),"")</f>
        <v/>
      </c>
    </row>
    <row r="468">
      <c r="A468" s="13" t="n"/>
      <c r="B468" s="5" t="n"/>
      <c r="C468" s="5" t="n"/>
      <c r="D468" s="16" t="n"/>
      <c r="E468" s="6">
        <f>IF(B468&amp;""="","",IFERROR(INDEX('الأعضاء'!$B$6:$B$505,MATCH(B468&amp;"",'الأعضاء'!$A$6:$A$505,0))&amp;"","كود غير موجود"))</f>
        <v/>
      </c>
      <c r="F468" s="20">
        <f>IF(C468&amp;""="","",IFERROR(INDEX('الباقات'!$B$6:$B$205,MATCH(C468&amp;"",'الباقات'!$A$6:$A$205,0)),"باقة غير موجودة"))</f>
        <v/>
      </c>
      <c r="G468" s="20">
        <f>IF(ISNUMBER(F468),ROUND(F468-N(D468),2),"")</f>
        <v/>
      </c>
      <c r="H468" s="21">
        <f>IF(C468&amp;""="","",IFERROR(INDEX('الباقات'!$C$6:$C$205,MATCH(C468&amp;"",'الباقات'!$A$6:$A$205,0)),""))</f>
        <v/>
      </c>
      <c r="I468" s="19">
        <f>IF(AND(ISNUMBER(A468),ISNUMBER(H468)),EDATE(A468,H468)-1,"")</f>
        <v/>
      </c>
      <c r="J468" s="21">
        <f>IF(ISNUMBER(I468),IF(COUNTIFS($B$6:$B$1005,B468&amp;"",$A$6:$A$1005,"&gt;"&amp;A468)=0,1,0),"")</f>
        <v/>
      </c>
    </row>
    <row r="469">
      <c r="A469" s="13" t="n"/>
      <c r="B469" s="5" t="n"/>
      <c r="C469" s="5" t="n"/>
      <c r="D469" s="16" t="n"/>
      <c r="E469" s="6">
        <f>IF(B469&amp;""="","",IFERROR(INDEX('الأعضاء'!$B$6:$B$505,MATCH(B469&amp;"",'الأعضاء'!$A$6:$A$505,0))&amp;"","كود غير موجود"))</f>
        <v/>
      </c>
      <c r="F469" s="20">
        <f>IF(C469&amp;""="","",IFERROR(INDEX('الباقات'!$B$6:$B$205,MATCH(C469&amp;"",'الباقات'!$A$6:$A$205,0)),"باقة غير موجودة"))</f>
        <v/>
      </c>
      <c r="G469" s="20">
        <f>IF(ISNUMBER(F469),ROUND(F469-N(D469),2),"")</f>
        <v/>
      </c>
      <c r="H469" s="21">
        <f>IF(C469&amp;""="","",IFERROR(INDEX('الباقات'!$C$6:$C$205,MATCH(C469&amp;"",'الباقات'!$A$6:$A$205,0)),""))</f>
        <v/>
      </c>
      <c r="I469" s="19">
        <f>IF(AND(ISNUMBER(A469),ISNUMBER(H469)),EDATE(A469,H469)-1,"")</f>
        <v/>
      </c>
      <c r="J469" s="21">
        <f>IF(ISNUMBER(I469),IF(COUNTIFS($B$6:$B$1005,B469&amp;"",$A$6:$A$1005,"&gt;"&amp;A469)=0,1,0),"")</f>
        <v/>
      </c>
    </row>
    <row r="470">
      <c r="A470" s="13" t="n"/>
      <c r="B470" s="5" t="n"/>
      <c r="C470" s="5" t="n"/>
      <c r="D470" s="16" t="n"/>
      <c r="E470" s="6">
        <f>IF(B470&amp;""="","",IFERROR(INDEX('الأعضاء'!$B$6:$B$505,MATCH(B470&amp;"",'الأعضاء'!$A$6:$A$505,0))&amp;"","كود غير موجود"))</f>
        <v/>
      </c>
      <c r="F470" s="20">
        <f>IF(C470&amp;""="","",IFERROR(INDEX('الباقات'!$B$6:$B$205,MATCH(C470&amp;"",'الباقات'!$A$6:$A$205,0)),"باقة غير موجودة"))</f>
        <v/>
      </c>
      <c r="G470" s="20">
        <f>IF(ISNUMBER(F470),ROUND(F470-N(D470),2),"")</f>
        <v/>
      </c>
      <c r="H470" s="21">
        <f>IF(C470&amp;""="","",IFERROR(INDEX('الباقات'!$C$6:$C$205,MATCH(C470&amp;"",'الباقات'!$A$6:$A$205,0)),""))</f>
        <v/>
      </c>
      <c r="I470" s="19">
        <f>IF(AND(ISNUMBER(A470),ISNUMBER(H470)),EDATE(A470,H470)-1,"")</f>
        <v/>
      </c>
      <c r="J470" s="21">
        <f>IF(ISNUMBER(I470),IF(COUNTIFS($B$6:$B$1005,B470&amp;"",$A$6:$A$1005,"&gt;"&amp;A470)=0,1,0),"")</f>
        <v/>
      </c>
    </row>
    <row r="471">
      <c r="A471" s="13" t="n"/>
      <c r="B471" s="5" t="n"/>
      <c r="C471" s="5" t="n"/>
      <c r="D471" s="16" t="n"/>
      <c r="E471" s="6">
        <f>IF(B471&amp;""="","",IFERROR(INDEX('الأعضاء'!$B$6:$B$505,MATCH(B471&amp;"",'الأعضاء'!$A$6:$A$505,0))&amp;"","كود غير موجود"))</f>
        <v/>
      </c>
      <c r="F471" s="20">
        <f>IF(C471&amp;""="","",IFERROR(INDEX('الباقات'!$B$6:$B$205,MATCH(C471&amp;"",'الباقات'!$A$6:$A$205,0)),"باقة غير موجودة"))</f>
        <v/>
      </c>
      <c r="G471" s="20">
        <f>IF(ISNUMBER(F471),ROUND(F471-N(D471),2),"")</f>
        <v/>
      </c>
      <c r="H471" s="21">
        <f>IF(C471&amp;""="","",IFERROR(INDEX('الباقات'!$C$6:$C$205,MATCH(C471&amp;"",'الباقات'!$A$6:$A$205,0)),""))</f>
        <v/>
      </c>
      <c r="I471" s="19">
        <f>IF(AND(ISNUMBER(A471),ISNUMBER(H471)),EDATE(A471,H471)-1,"")</f>
        <v/>
      </c>
      <c r="J471" s="21">
        <f>IF(ISNUMBER(I471),IF(COUNTIFS($B$6:$B$1005,B471&amp;"",$A$6:$A$1005,"&gt;"&amp;A471)=0,1,0),"")</f>
        <v/>
      </c>
    </row>
    <row r="472">
      <c r="A472" s="13" t="n"/>
      <c r="B472" s="5" t="n"/>
      <c r="C472" s="5" t="n"/>
      <c r="D472" s="16" t="n"/>
      <c r="E472" s="6">
        <f>IF(B472&amp;""="","",IFERROR(INDEX('الأعضاء'!$B$6:$B$505,MATCH(B472&amp;"",'الأعضاء'!$A$6:$A$505,0))&amp;"","كود غير موجود"))</f>
        <v/>
      </c>
      <c r="F472" s="20">
        <f>IF(C472&amp;""="","",IFERROR(INDEX('الباقات'!$B$6:$B$205,MATCH(C472&amp;"",'الباقات'!$A$6:$A$205,0)),"باقة غير موجودة"))</f>
        <v/>
      </c>
      <c r="G472" s="20">
        <f>IF(ISNUMBER(F472),ROUND(F472-N(D472),2),"")</f>
        <v/>
      </c>
      <c r="H472" s="21">
        <f>IF(C472&amp;""="","",IFERROR(INDEX('الباقات'!$C$6:$C$205,MATCH(C472&amp;"",'الباقات'!$A$6:$A$205,0)),""))</f>
        <v/>
      </c>
      <c r="I472" s="19">
        <f>IF(AND(ISNUMBER(A472),ISNUMBER(H472)),EDATE(A472,H472)-1,"")</f>
        <v/>
      </c>
      <c r="J472" s="21">
        <f>IF(ISNUMBER(I472),IF(COUNTIFS($B$6:$B$1005,B472&amp;"",$A$6:$A$1005,"&gt;"&amp;A472)=0,1,0),"")</f>
        <v/>
      </c>
    </row>
    <row r="473">
      <c r="A473" s="13" t="n"/>
      <c r="B473" s="5" t="n"/>
      <c r="C473" s="5" t="n"/>
      <c r="D473" s="16" t="n"/>
      <c r="E473" s="6">
        <f>IF(B473&amp;""="","",IFERROR(INDEX('الأعضاء'!$B$6:$B$505,MATCH(B473&amp;"",'الأعضاء'!$A$6:$A$505,0))&amp;"","كود غير موجود"))</f>
        <v/>
      </c>
      <c r="F473" s="20">
        <f>IF(C473&amp;""="","",IFERROR(INDEX('الباقات'!$B$6:$B$205,MATCH(C473&amp;"",'الباقات'!$A$6:$A$205,0)),"باقة غير موجودة"))</f>
        <v/>
      </c>
      <c r="G473" s="20">
        <f>IF(ISNUMBER(F473),ROUND(F473-N(D473),2),"")</f>
        <v/>
      </c>
      <c r="H473" s="21">
        <f>IF(C473&amp;""="","",IFERROR(INDEX('الباقات'!$C$6:$C$205,MATCH(C473&amp;"",'الباقات'!$A$6:$A$205,0)),""))</f>
        <v/>
      </c>
      <c r="I473" s="19">
        <f>IF(AND(ISNUMBER(A473),ISNUMBER(H473)),EDATE(A473,H473)-1,"")</f>
        <v/>
      </c>
      <c r="J473" s="21">
        <f>IF(ISNUMBER(I473),IF(COUNTIFS($B$6:$B$1005,B473&amp;"",$A$6:$A$1005,"&gt;"&amp;A473)=0,1,0),"")</f>
        <v/>
      </c>
    </row>
    <row r="474">
      <c r="A474" s="13" t="n"/>
      <c r="B474" s="5" t="n"/>
      <c r="C474" s="5" t="n"/>
      <c r="D474" s="16" t="n"/>
      <c r="E474" s="6">
        <f>IF(B474&amp;""="","",IFERROR(INDEX('الأعضاء'!$B$6:$B$505,MATCH(B474&amp;"",'الأعضاء'!$A$6:$A$505,0))&amp;"","كود غير موجود"))</f>
        <v/>
      </c>
      <c r="F474" s="20">
        <f>IF(C474&amp;""="","",IFERROR(INDEX('الباقات'!$B$6:$B$205,MATCH(C474&amp;"",'الباقات'!$A$6:$A$205,0)),"باقة غير موجودة"))</f>
        <v/>
      </c>
      <c r="G474" s="20">
        <f>IF(ISNUMBER(F474),ROUND(F474-N(D474),2),"")</f>
        <v/>
      </c>
      <c r="H474" s="21">
        <f>IF(C474&amp;""="","",IFERROR(INDEX('الباقات'!$C$6:$C$205,MATCH(C474&amp;"",'الباقات'!$A$6:$A$205,0)),""))</f>
        <v/>
      </c>
      <c r="I474" s="19">
        <f>IF(AND(ISNUMBER(A474),ISNUMBER(H474)),EDATE(A474,H474)-1,"")</f>
        <v/>
      </c>
      <c r="J474" s="21">
        <f>IF(ISNUMBER(I474),IF(COUNTIFS($B$6:$B$1005,B474&amp;"",$A$6:$A$1005,"&gt;"&amp;A474)=0,1,0),"")</f>
        <v/>
      </c>
    </row>
    <row r="475">
      <c r="A475" s="13" t="n"/>
      <c r="B475" s="5" t="n"/>
      <c r="C475" s="5" t="n"/>
      <c r="D475" s="16" t="n"/>
      <c r="E475" s="6">
        <f>IF(B475&amp;""="","",IFERROR(INDEX('الأعضاء'!$B$6:$B$505,MATCH(B475&amp;"",'الأعضاء'!$A$6:$A$505,0))&amp;"","كود غير موجود"))</f>
        <v/>
      </c>
      <c r="F475" s="20">
        <f>IF(C475&amp;""="","",IFERROR(INDEX('الباقات'!$B$6:$B$205,MATCH(C475&amp;"",'الباقات'!$A$6:$A$205,0)),"باقة غير موجودة"))</f>
        <v/>
      </c>
      <c r="G475" s="20">
        <f>IF(ISNUMBER(F475),ROUND(F475-N(D475),2),"")</f>
        <v/>
      </c>
      <c r="H475" s="21">
        <f>IF(C475&amp;""="","",IFERROR(INDEX('الباقات'!$C$6:$C$205,MATCH(C475&amp;"",'الباقات'!$A$6:$A$205,0)),""))</f>
        <v/>
      </c>
      <c r="I475" s="19">
        <f>IF(AND(ISNUMBER(A475),ISNUMBER(H475)),EDATE(A475,H475)-1,"")</f>
        <v/>
      </c>
      <c r="J475" s="21">
        <f>IF(ISNUMBER(I475),IF(COUNTIFS($B$6:$B$1005,B475&amp;"",$A$6:$A$1005,"&gt;"&amp;A475)=0,1,0),"")</f>
        <v/>
      </c>
    </row>
    <row r="476">
      <c r="A476" s="13" t="n"/>
      <c r="B476" s="5" t="n"/>
      <c r="C476" s="5" t="n"/>
      <c r="D476" s="16" t="n"/>
      <c r="E476" s="6">
        <f>IF(B476&amp;""="","",IFERROR(INDEX('الأعضاء'!$B$6:$B$505,MATCH(B476&amp;"",'الأعضاء'!$A$6:$A$505,0))&amp;"","كود غير موجود"))</f>
        <v/>
      </c>
      <c r="F476" s="20">
        <f>IF(C476&amp;""="","",IFERROR(INDEX('الباقات'!$B$6:$B$205,MATCH(C476&amp;"",'الباقات'!$A$6:$A$205,0)),"باقة غير موجودة"))</f>
        <v/>
      </c>
      <c r="G476" s="20">
        <f>IF(ISNUMBER(F476),ROUND(F476-N(D476),2),"")</f>
        <v/>
      </c>
      <c r="H476" s="21">
        <f>IF(C476&amp;""="","",IFERROR(INDEX('الباقات'!$C$6:$C$205,MATCH(C476&amp;"",'الباقات'!$A$6:$A$205,0)),""))</f>
        <v/>
      </c>
      <c r="I476" s="19">
        <f>IF(AND(ISNUMBER(A476),ISNUMBER(H476)),EDATE(A476,H476)-1,"")</f>
        <v/>
      </c>
      <c r="J476" s="21">
        <f>IF(ISNUMBER(I476),IF(COUNTIFS($B$6:$B$1005,B476&amp;"",$A$6:$A$1005,"&gt;"&amp;A476)=0,1,0),"")</f>
        <v/>
      </c>
    </row>
    <row r="477">
      <c r="A477" s="13" t="n"/>
      <c r="B477" s="5" t="n"/>
      <c r="C477" s="5" t="n"/>
      <c r="D477" s="16" t="n"/>
      <c r="E477" s="6">
        <f>IF(B477&amp;""="","",IFERROR(INDEX('الأعضاء'!$B$6:$B$505,MATCH(B477&amp;"",'الأعضاء'!$A$6:$A$505,0))&amp;"","كود غير موجود"))</f>
        <v/>
      </c>
      <c r="F477" s="20">
        <f>IF(C477&amp;""="","",IFERROR(INDEX('الباقات'!$B$6:$B$205,MATCH(C477&amp;"",'الباقات'!$A$6:$A$205,0)),"باقة غير موجودة"))</f>
        <v/>
      </c>
      <c r="G477" s="20">
        <f>IF(ISNUMBER(F477),ROUND(F477-N(D477),2),"")</f>
        <v/>
      </c>
      <c r="H477" s="21">
        <f>IF(C477&amp;""="","",IFERROR(INDEX('الباقات'!$C$6:$C$205,MATCH(C477&amp;"",'الباقات'!$A$6:$A$205,0)),""))</f>
        <v/>
      </c>
      <c r="I477" s="19">
        <f>IF(AND(ISNUMBER(A477),ISNUMBER(H477)),EDATE(A477,H477)-1,"")</f>
        <v/>
      </c>
      <c r="J477" s="21">
        <f>IF(ISNUMBER(I477),IF(COUNTIFS($B$6:$B$1005,B477&amp;"",$A$6:$A$1005,"&gt;"&amp;A477)=0,1,0),"")</f>
        <v/>
      </c>
    </row>
    <row r="478">
      <c r="A478" s="13" t="n"/>
      <c r="B478" s="5" t="n"/>
      <c r="C478" s="5" t="n"/>
      <c r="D478" s="16" t="n"/>
      <c r="E478" s="6">
        <f>IF(B478&amp;""="","",IFERROR(INDEX('الأعضاء'!$B$6:$B$505,MATCH(B478&amp;"",'الأعضاء'!$A$6:$A$505,0))&amp;"","كود غير موجود"))</f>
        <v/>
      </c>
      <c r="F478" s="20">
        <f>IF(C478&amp;""="","",IFERROR(INDEX('الباقات'!$B$6:$B$205,MATCH(C478&amp;"",'الباقات'!$A$6:$A$205,0)),"باقة غير موجودة"))</f>
        <v/>
      </c>
      <c r="G478" s="20">
        <f>IF(ISNUMBER(F478),ROUND(F478-N(D478),2),"")</f>
        <v/>
      </c>
      <c r="H478" s="21">
        <f>IF(C478&amp;""="","",IFERROR(INDEX('الباقات'!$C$6:$C$205,MATCH(C478&amp;"",'الباقات'!$A$6:$A$205,0)),""))</f>
        <v/>
      </c>
      <c r="I478" s="19">
        <f>IF(AND(ISNUMBER(A478),ISNUMBER(H478)),EDATE(A478,H478)-1,"")</f>
        <v/>
      </c>
      <c r="J478" s="21">
        <f>IF(ISNUMBER(I478),IF(COUNTIFS($B$6:$B$1005,B478&amp;"",$A$6:$A$1005,"&gt;"&amp;A478)=0,1,0),"")</f>
        <v/>
      </c>
    </row>
    <row r="479">
      <c r="A479" s="13" t="n"/>
      <c r="B479" s="5" t="n"/>
      <c r="C479" s="5" t="n"/>
      <c r="D479" s="16" t="n"/>
      <c r="E479" s="6">
        <f>IF(B479&amp;""="","",IFERROR(INDEX('الأعضاء'!$B$6:$B$505,MATCH(B479&amp;"",'الأعضاء'!$A$6:$A$505,0))&amp;"","كود غير موجود"))</f>
        <v/>
      </c>
      <c r="F479" s="20">
        <f>IF(C479&amp;""="","",IFERROR(INDEX('الباقات'!$B$6:$B$205,MATCH(C479&amp;"",'الباقات'!$A$6:$A$205,0)),"باقة غير موجودة"))</f>
        <v/>
      </c>
      <c r="G479" s="20">
        <f>IF(ISNUMBER(F479),ROUND(F479-N(D479),2),"")</f>
        <v/>
      </c>
      <c r="H479" s="21">
        <f>IF(C479&amp;""="","",IFERROR(INDEX('الباقات'!$C$6:$C$205,MATCH(C479&amp;"",'الباقات'!$A$6:$A$205,0)),""))</f>
        <v/>
      </c>
      <c r="I479" s="19">
        <f>IF(AND(ISNUMBER(A479),ISNUMBER(H479)),EDATE(A479,H479)-1,"")</f>
        <v/>
      </c>
      <c r="J479" s="21">
        <f>IF(ISNUMBER(I479),IF(COUNTIFS($B$6:$B$1005,B479&amp;"",$A$6:$A$1005,"&gt;"&amp;A479)=0,1,0),"")</f>
        <v/>
      </c>
    </row>
    <row r="480">
      <c r="A480" s="13" t="n"/>
      <c r="B480" s="5" t="n"/>
      <c r="C480" s="5" t="n"/>
      <c r="D480" s="16" t="n"/>
      <c r="E480" s="6">
        <f>IF(B480&amp;""="","",IFERROR(INDEX('الأعضاء'!$B$6:$B$505,MATCH(B480&amp;"",'الأعضاء'!$A$6:$A$505,0))&amp;"","كود غير موجود"))</f>
        <v/>
      </c>
      <c r="F480" s="20">
        <f>IF(C480&amp;""="","",IFERROR(INDEX('الباقات'!$B$6:$B$205,MATCH(C480&amp;"",'الباقات'!$A$6:$A$205,0)),"باقة غير موجودة"))</f>
        <v/>
      </c>
      <c r="G480" s="20">
        <f>IF(ISNUMBER(F480),ROUND(F480-N(D480),2),"")</f>
        <v/>
      </c>
      <c r="H480" s="21">
        <f>IF(C480&amp;""="","",IFERROR(INDEX('الباقات'!$C$6:$C$205,MATCH(C480&amp;"",'الباقات'!$A$6:$A$205,0)),""))</f>
        <v/>
      </c>
      <c r="I480" s="19">
        <f>IF(AND(ISNUMBER(A480),ISNUMBER(H480)),EDATE(A480,H480)-1,"")</f>
        <v/>
      </c>
      <c r="J480" s="21">
        <f>IF(ISNUMBER(I480),IF(COUNTIFS($B$6:$B$1005,B480&amp;"",$A$6:$A$1005,"&gt;"&amp;A480)=0,1,0),"")</f>
        <v/>
      </c>
    </row>
    <row r="481">
      <c r="A481" s="13" t="n"/>
      <c r="B481" s="5" t="n"/>
      <c r="C481" s="5" t="n"/>
      <c r="D481" s="16" t="n"/>
      <c r="E481" s="6">
        <f>IF(B481&amp;""="","",IFERROR(INDEX('الأعضاء'!$B$6:$B$505,MATCH(B481&amp;"",'الأعضاء'!$A$6:$A$505,0))&amp;"","كود غير موجود"))</f>
        <v/>
      </c>
      <c r="F481" s="20">
        <f>IF(C481&amp;""="","",IFERROR(INDEX('الباقات'!$B$6:$B$205,MATCH(C481&amp;"",'الباقات'!$A$6:$A$205,0)),"باقة غير موجودة"))</f>
        <v/>
      </c>
      <c r="G481" s="20">
        <f>IF(ISNUMBER(F481),ROUND(F481-N(D481),2),"")</f>
        <v/>
      </c>
      <c r="H481" s="21">
        <f>IF(C481&amp;""="","",IFERROR(INDEX('الباقات'!$C$6:$C$205,MATCH(C481&amp;"",'الباقات'!$A$6:$A$205,0)),""))</f>
        <v/>
      </c>
      <c r="I481" s="19">
        <f>IF(AND(ISNUMBER(A481),ISNUMBER(H481)),EDATE(A481,H481)-1,"")</f>
        <v/>
      </c>
      <c r="J481" s="21">
        <f>IF(ISNUMBER(I481),IF(COUNTIFS($B$6:$B$1005,B481&amp;"",$A$6:$A$1005,"&gt;"&amp;A481)=0,1,0),"")</f>
        <v/>
      </c>
    </row>
    <row r="482">
      <c r="A482" s="13" t="n"/>
      <c r="B482" s="5" t="n"/>
      <c r="C482" s="5" t="n"/>
      <c r="D482" s="16" t="n"/>
      <c r="E482" s="6">
        <f>IF(B482&amp;""="","",IFERROR(INDEX('الأعضاء'!$B$6:$B$505,MATCH(B482&amp;"",'الأعضاء'!$A$6:$A$505,0))&amp;"","كود غير موجود"))</f>
        <v/>
      </c>
      <c r="F482" s="20">
        <f>IF(C482&amp;""="","",IFERROR(INDEX('الباقات'!$B$6:$B$205,MATCH(C482&amp;"",'الباقات'!$A$6:$A$205,0)),"باقة غير موجودة"))</f>
        <v/>
      </c>
      <c r="G482" s="20">
        <f>IF(ISNUMBER(F482),ROUND(F482-N(D482),2),"")</f>
        <v/>
      </c>
      <c r="H482" s="21">
        <f>IF(C482&amp;""="","",IFERROR(INDEX('الباقات'!$C$6:$C$205,MATCH(C482&amp;"",'الباقات'!$A$6:$A$205,0)),""))</f>
        <v/>
      </c>
      <c r="I482" s="19">
        <f>IF(AND(ISNUMBER(A482),ISNUMBER(H482)),EDATE(A482,H482)-1,"")</f>
        <v/>
      </c>
      <c r="J482" s="21">
        <f>IF(ISNUMBER(I482),IF(COUNTIFS($B$6:$B$1005,B482&amp;"",$A$6:$A$1005,"&gt;"&amp;A482)=0,1,0),"")</f>
        <v/>
      </c>
    </row>
    <row r="483">
      <c r="A483" s="13" t="n"/>
      <c r="B483" s="5" t="n"/>
      <c r="C483" s="5" t="n"/>
      <c r="D483" s="16" t="n"/>
      <c r="E483" s="6">
        <f>IF(B483&amp;""="","",IFERROR(INDEX('الأعضاء'!$B$6:$B$505,MATCH(B483&amp;"",'الأعضاء'!$A$6:$A$505,0))&amp;"","كود غير موجود"))</f>
        <v/>
      </c>
      <c r="F483" s="20">
        <f>IF(C483&amp;""="","",IFERROR(INDEX('الباقات'!$B$6:$B$205,MATCH(C483&amp;"",'الباقات'!$A$6:$A$205,0)),"باقة غير موجودة"))</f>
        <v/>
      </c>
      <c r="G483" s="20">
        <f>IF(ISNUMBER(F483),ROUND(F483-N(D483),2),"")</f>
        <v/>
      </c>
      <c r="H483" s="21">
        <f>IF(C483&amp;""="","",IFERROR(INDEX('الباقات'!$C$6:$C$205,MATCH(C483&amp;"",'الباقات'!$A$6:$A$205,0)),""))</f>
        <v/>
      </c>
      <c r="I483" s="19">
        <f>IF(AND(ISNUMBER(A483),ISNUMBER(H483)),EDATE(A483,H483)-1,"")</f>
        <v/>
      </c>
      <c r="J483" s="21">
        <f>IF(ISNUMBER(I483),IF(COUNTIFS($B$6:$B$1005,B483&amp;"",$A$6:$A$1005,"&gt;"&amp;A483)=0,1,0),"")</f>
        <v/>
      </c>
    </row>
    <row r="484">
      <c r="A484" s="13" t="n"/>
      <c r="B484" s="5" t="n"/>
      <c r="C484" s="5" t="n"/>
      <c r="D484" s="16" t="n"/>
      <c r="E484" s="6">
        <f>IF(B484&amp;""="","",IFERROR(INDEX('الأعضاء'!$B$6:$B$505,MATCH(B484&amp;"",'الأعضاء'!$A$6:$A$505,0))&amp;"","كود غير موجود"))</f>
        <v/>
      </c>
      <c r="F484" s="20">
        <f>IF(C484&amp;""="","",IFERROR(INDEX('الباقات'!$B$6:$B$205,MATCH(C484&amp;"",'الباقات'!$A$6:$A$205,0)),"باقة غير موجودة"))</f>
        <v/>
      </c>
      <c r="G484" s="20">
        <f>IF(ISNUMBER(F484),ROUND(F484-N(D484),2),"")</f>
        <v/>
      </c>
      <c r="H484" s="21">
        <f>IF(C484&amp;""="","",IFERROR(INDEX('الباقات'!$C$6:$C$205,MATCH(C484&amp;"",'الباقات'!$A$6:$A$205,0)),""))</f>
        <v/>
      </c>
      <c r="I484" s="19">
        <f>IF(AND(ISNUMBER(A484),ISNUMBER(H484)),EDATE(A484,H484)-1,"")</f>
        <v/>
      </c>
      <c r="J484" s="21">
        <f>IF(ISNUMBER(I484),IF(COUNTIFS($B$6:$B$1005,B484&amp;"",$A$6:$A$1005,"&gt;"&amp;A484)=0,1,0),"")</f>
        <v/>
      </c>
    </row>
    <row r="485">
      <c r="A485" s="13" t="n"/>
      <c r="B485" s="5" t="n"/>
      <c r="C485" s="5" t="n"/>
      <c r="D485" s="16" t="n"/>
      <c r="E485" s="6">
        <f>IF(B485&amp;""="","",IFERROR(INDEX('الأعضاء'!$B$6:$B$505,MATCH(B485&amp;"",'الأعضاء'!$A$6:$A$505,0))&amp;"","كود غير موجود"))</f>
        <v/>
      </c>
      <c r="F485" s="20">
        <f>IF(C485&amp;""="","",IFERROR(INDEX('الباقات'!$B$6:$B$205,MATCH(C485&amp;"",'الباقات'!$A$6:$A$205,0)),"باقة غير موجودة"))</f>
        <v/>
      </c>
      <c r="G485" s="20">
        <f>IF(ISNUMBER(F485),ROUND(F485-N(D485),2),"")</f>
        <v/>
      </c>
      <c r="H485" s="21">
        <f>IF(C485&amp;""="","",IFERROR(INDEX('الباقات'!$C$6:$C$205,MATCH(C485&amp;"",'الباقات'!$A$6:$A$205,0)),""))</f>
        <v/>
      </c>
      <c r="I485" s="19">
        <f>IF(AND(ISNUMBER(A485),ISNUMBER(H485)),EDATE(A485,H485)-1,"")</f>
        <v/>
      </c>
      <c r="J485" s="21">
        <f>IF(ISNUMBER(I485),IF(COUNTIFS($B$6:$B$1005,B485&amp;"",$A$6:$A$1005,"&gt;"&amp;A485)=0,1,0),"")</f>
        <v/>
      </c>
    </row>
    <row r="486">
      <c r="A486" s="13" t="n"/>
      <c r="B486" s="5" t="n"/>
      <c r="C486" s="5" t="n"/>
      <c r="D486" s="16" t="n"/>
      <c r="E486" s="6">
        <f>IF(B486&amp;""="","",IFERROR(INDEX('الأعضاء'!$B$6:$B$505,MATCH(B486&amp;"",'الأعضاء'!$A$6:$A$505,0))&amp;"","كود غير موجود"))</f>
        <v/>
      </c>
      <c r="F486" s="20">
        <f>IF(C486&amp;""="","",IFERROR(INDEX('الباقات'!$B$6:$B$205,MATCH(C486&amp;"",'الباقات'!$A$6:$A$205,0)),"باقة غير موجودة"))</f>
        <v/>
      </c>
      <c r="G486" s="20">
        <f>IF(ISNUMBER(F486),ROUND(F486-N(D486),2),"")</f>
        <v/>
      </c>
      <c r="H486" s="21">
        <f>IF(C486&amp;""="","",IFERROR(INDEX('الباقات'!$C$6:$C$205,MATCH(C486&amp;"",'الباقات'!$A$6:$A$205,0)),""))</f>
        <v/>
      </c>
      <c r="I486" s="19">
        <f>IF(AND(ISNUMBER(A486),ISNUMBER(H486)),EDATE(A486,H486)-1,"")</f>
        <v/>
      </c>
      <c r="J486" s="21">
        <f>IF(ISNUMBER(I486),IF(COUNTIFS($B$6:$B$1005,B486&amp;"",$A$6:$A$1005,"&gt;"&amp;A486)=0,1,0),"")</f>
        <v/>
      </c>
    </row>
    <row r="487">
      <c r="A487" s="13" t="n"/>
      <c r="B487" s="5" t="n"/>
      <c r="C487" s="5" t="n"/>
      <c r="D487" s="16" t="n"/>
      <c r="E487" s="6">
        <f>IF(B487&amp;""="","",IFERROR(INDEX('الأعضاء'!$B$6:$B$505,MATCH(B487&amp;"",'الأعضاء'!$A$6:$A$505,0))&amp;"","كود غير موجود"))</f>
        <v/>
      </c>
      <c r="F487" s="20">
        <f>IF(C487&amp;""="","",IFERROR(INDEX('الباقات'!$B$6:$B$205,MATCH(C487&amp;"",'الباقات'!$A$6:$A$205,0)),"باقة غير موجودة"))</f>
        <v/>
      </c>
      <c r="G487" s="20">
        <f>IF(ISNUMBER(F487),ROUND(F487-N(D487),2),"")</f>
        <v/>
      </c>
      <c r="H487" s="21">
        <f>IF(C487&amp;""="","",IFERROR(INDEX('الباقات'!$C$6:$C$205,MATCH(C487&amp;"",'الباقات'!$A$6:$A$205,0)),""))</f>
        <v/>
      </c>
      <c r="I487" s="19">
        <f>IF(AND(ISNUMBER(A487),ISNUMBER(H487)),EDATE(A487,H487)-1,"")</f>
        <v/>
      </c>
      <c r="J487" s="21">
        <f>IF(ISNUMBER(I487),IF(COUNTIFS($B$6:$B$1005,B487&amp;"",$A$6:$A$1005,"&gt;"&amp;A487)=0,1,0),"")</f>
        <v/>
      </c>
    </row>
    <row r="488">
      <c r="A488" s="13" t="n"/>
      <c r="B488" s="5" t="n"/>
      <c r="C488" s="5" t="n"/>
      <c r="D488" s="16" t="n"/>
      <c r="E488" s="6">
        <f>IF(B488&amp;""="","",IFERROR(INDEX('الأعضاء'!$B$6:$B$505,MATCH(B488&amp;"",'الأعضاء'!$A$6:$A$505,0))&amp;"","كود غير موجود"))</f>
        <v/>
      </c>
      <c r="F488" s="20">
        <f>IF(C488&amp;""="","",IFERROR(INDEX('الباقات'!$B$6:$B$205,MATCH(C488&amp;"",'الباقات'!$A$6:$A$205,0)),"باقة غير موجودة"))</f>
        <v/>
      </c>
      <c r="G488" s="20">
        <f>IF(ISNUMBER(F488),ROUND(F488-N(D488),2),"")</f>
        <v/>
      </c>
      <c r="H488" s="21">
        <f>IF(C488&amp;""="","",IFERROR(INDEX('الباقات'!$C$6:$C$205,MATCH(C488&amp;"",'الباقات'!$A$6:$A$205,0)),""))</f>
        <v/>
      </c>
      <c r="I488" s="19">
        <f>IF(AND(ISNUMBER(A488),ISNUMBER(H488)),EDATE(A488,H488)-1,"")</f>
        <v/>
      </c>
      <c r="J488" s="21">
        <f>IF(ISNUMBER(I488),IF(COUNTIFS($B$6:$B$1005,B488&amp;"",$A$6:$A$1005,"&gt;"&amp;A488)=0,1,0),"")</f>
        <v/>
      </c>
    </row>
    <row r="489">
      <c r="A489" s="13" t="n"/>
      <c r="B489" s="5" t="n"/>
      <c r="C489" s="5" t="n"/>
      <c r="D489" s="16" t="n"/>
      <c r="E489" s="6">
        <f>IF(B489&amp;""="","",IFERROR(INDEX('الأعضاء'!$B$6:$B$505,MATCH(B489&amp;"",'الأعضاء'!$A$6:$A$505,0))&amp;"","كود غير موجود"))</f>
        <v/>
      </c>
      <c r="F489" s="20">
        <f>IF(C489&amp;""="","",IFERROR(INDEX('الباقات'!$B$6:$B$205,MATCH(C489&amp;"",'الباقات'!$A$6:$A$205,0)),"باقة غير موجودة"))</f>
        <v/>
      </c>
      <c r="G489" s="20">
        <f>IF(ISNUMBER(F489),ROUND(F489-N(D489),2),"")</f>
        <v/>
      </c>
      <c r="H489" s="21">
        <f>IF(C489&amp;""="","",IFERROR(INDEX('الباقات'!$C$6:$C$205,MATCH(C489&amp;"",'الباقات'!$A$6:$A$205,0)),""))</f>
        <v/>
      </c>
      <c r="I489" s="19">
        <f>IF(AND(ISNUMBER(A489),ISNUMBER(H489)),EDATE(A489,H489)-1,"")</f>
        <v/>
      </c>
      <c r="J489" s="21">
        <f>IF(ISNUMBER(I489),IF(COUNTIFS($B$6:$B$1005,B489&amp;"",$A$6:$A$1005,"&gt;"&amp;A489)=0,1,0),"")</f>
        <v/>
      </c>
    </row>
    <row r="490">
      <c r="A490" s="13" t="n"/>
      <c r="B490" s="5" t="n"/>
      <c r="C490" s="5" t="n"/>
      <c r="D490" s="16" t="n"/>
      <c r="E490" s="6">
        <f>IF(B490&amp;""="","",IFERROR(INDEX('الأعضاء'!$B$6:$B$505,MATCH(B490&amp;"",'الأعضاء'!$A$6:$A$505,0))&amp;"","كود غير موجود"))</f>
        <v/>
      </c>
      <c r="F490" s="20">
        <f>IF(C490&amp;""="","",IFERROR(INDEX('الباقات'!$B$6:$B$205,MATCH(C490&amp;"",'الباقات'!$A$6:$A$205,0)),"باقة غير موجودة"))</f>
        <v/>
      </c>
      <c r="G490" s="20">
        <f>IF(ISNUMBER(F490),ROUND(F490-N(D490),2),"")</f>
        <v/>
      </c>
      <c r="H490" s="21">
        <f>IF(C490&amp;""="","",IFERROR(INDEX('الباقات'!$C$6:$C$205,MATCH(C490&amp;"",'الباقات'!$A$6:$A$205,0)),""))</f>
        <v/>
      </c>
      <c r="I490" s="19">
        <f>IF(AND(ISNUMBER(A490),ISNUMBER(H490)),EDATE(A490,H490)-1,"")</f>
        <v/>
      </c>
      <c r="J490" s="21">
        <f>IF(ISNUMBER(I490),IF(COUNTIFS($B$6:$B$1005,B490&amp;"",$A$6:$A$1005,"&gt;"&amp;A490)=0,1,0),"")</f>
        <v/>
      </c>
    </row>
    <row r="491">
      <c r="A491" s="13" t="n"/>
      <c r="B491" s="5" t="n"/>
      <c r="C491" s="5" t="n"/>
      <c r="D491" s="16" t="n"/>
      <c r="E491" s="6">
        <f>IF(B491&amp;""="","",IFERROR(INDEX('الأعضاء'!$B$6:$B$505,MATCH(B491&amp;"",'الأعضاء'!$A$6:$A$505,0))&amp;"","كود غير موجود"))</f>
        <v/>
      </c>
      <c r="F491" s="20">
        <f>IF(C491&amp;""="","",IFERROR(INDEX('الباقات'!$B$6:$B$205,MATCH(C491&amp;"",'الباقات'!$A$6:$A$205,0)),"باقة غير موجودة"))</f>
        <v/>
      </c>
      <c r="G491" s="20">
        <f>IF(ISNUMBER(F491),ROUND(F491-N(D491),2),"")</f>
        <v/>
      </c>
      <c r="H491" s="21">
        <f>IF(C491&amp;""="","",IFERROR(INDEX('الباقات'!$C$6:$C$205,MATCH(C491&amp;"",'الباقات'!$A$6:$A$205,0)),""))</f>
        <v/>
      </c>
      <c r="I491" s="19">
        <f>IF(AND(ISNUMBER(A491),ISNUMBER(H491)),EDATE(A491,H491)-1,"")</f>
        <v/>
      </c>
      <c r="J491" s="21">
        <f>IF(ISNUMBER(I491),IF(COUNTIFS($B$6:$B$1005,B491&amp;"",$A$6:$A$1005,"&gt;"&amp;A491)=0,1,0),"")</f>
        <v/>
      </c>
    </row>
    <row r="492">
      <c r="A492" s="13" t="n"/>
      <c r="B492" s="5" t="n"/>
      <c r="C492" s="5" t="n"/>
      <c r="D492" s="16" t="n"/>
      <c r="E492" s="6">
        <f>IF(B492&amp;""="","",IFERROR(INDEX('الأعضاء'!$B$6:$B$505,MATCH(B492&amp;"",'الأعضاء'!$A$6:$A$505,0))&amp;"","كود غير موجود"))</f>
        <v/>
      </c>
      <c r="F492" s="20">
        <f>IF(C492&amp;""="","",IFERROR(INDEX('الباقات'!$B$6:$B$205,MATCH(C492&amp;"",'الباقات'!$A$6:$A$205,0)),"باقة غير موجودة"))</f>
        <v/>
      </c>
      <c r="G492" s="20">
        <f>IF(ISNUMBER(F492),ROUND(F492-N(D492),2),"")</f>
        <v/>
      </c>
      <c r="H492" s="21">
        <f>IF(C492&amp;""="","",IFERROR(INDEX('الباقات'!$C$6:$C$205,MATCH(C492&amp;"",'الباقات'!$A$6:$A$205,0)),""))</f>
        <v/>
      </c>
      <c r="I492" s="19">
        <f>IF(AND(ISNUMBER(A492),ISNUMBER(H492)),EDATE(A492,H492)-1,"")</f>
        <v/>
      </c>
      <c r="J492" s="21">
        <f>IF(ISNUMBER(I492),IF(COUNTIFS($B$6:$B$1005,B492&amp;"",$A$6:$A$1005,"&gt;"&amp;A492)=0,1,0),"")</f>
        <v/>
      </c>
    </row>
    <row r="493">
      <c r="A493" s="13" t="n"/>
      <c r="B493" s="5" t="n"/>
      <c r="C493" s="5" t="n"/>
      <c r="D493" s="16" t="n"/>
      <c r="E493" s="6">
        <f>IF(B493&amp;""="","",IFERROR(INDEX('الأعضاء'!$B$6:$B$505,MATCH(B493&amp;"",'الأعضاء'!$A$6:$A$505,0))&amp;"","كود غير موجود"))</f>
        <v/>
      </c>
      <c r="F493" s="20">
        <f>IF(C493&amp;""="","",IFERROR(INDEX('الباقات'!$B$6:$B$205,MATCH(C493&amp;"",'الباقات'!$A$6:$A$205,0)),"باقة غير موجودة"))</f>
        <v/>
      </c>
      <c r="G493" s="20">
        <f>IF(ISNUMBER(F493),ROUND(F493-N(D493),2),"")</f>
        <v/>
      </c>
      <c r="H493" s="21">
        <f>IF(C493&amp;""="","",IFERROR(INDEX('الباقات'!$C$6:$C$205,MATCH(C493&amp;"",'الباقات'!$A$6:$A$205,0)),""))</f>
        <v/>
      </c>
      <c r="I493" s="19">
        <f>IF(AND(ISNUMBER(A493),ISNUMBER(H493)),EDATE(A493,H493)-1,"")</f>
        <v/>
      </c>
      <c r="J493" s="21">
        <f>IF(ISNUMBER(I493),IF(COUNTIFS($B$6:$B$1005,B493&amp;"",$A$6:$A$1005,"&gt;"&amp;A493)=0,1,0),"")</f>
        <v/>
      </c>
    </row>
    <row r="494">
      <c r="A494" s="13" t="n"/>
      <c r="B494" s="5" t="n"/>
      <c r="C494" s="5" t="n"/>
      <c r="D494" s="16" t="n"/>
      <c r="E494" s="6">
        <f>IF(B494&amp;""="","",IFERROR(INDEX('الأعضاء'!$B$6:$B$505,MATCH(B494&amp;"",'الأعضاء'!$A$6:$A$505,0))&amp;"","كود غير موجود"))</f>
        <v/>
      </c>
      <c r="F494" s="20">
        <f>IF(C494&amp;""="","",IFERROR(INDEX('الباقات'!$B$6:$B$205,MATCH(C494&amp;"",'الباقات'!$A$6:$A$205,0)),"باقة غير موجودة"))</f>
        <v/>
      </c>
      <c r="G494" s="20">
        <f>IF(ISNUMBER(F494),ROUND(F494-N(D494),2),"")</f>
        <v/>
      </c>
      <c r="H494" s="21">
        <f>IF(C494&amp;""="","",IFERROR(INDEX('الباقات'!$C$6:$C$205,MATCH(C494&amp;"",'الباقات'!$A$6:$A$205,0)),""))</f>
        <v/>
      </c>
      <c r="I494" s="19">
        <f>IF(AND(ISNUMBER(A494),ISNUMBER(H494)),EDATE(A494,H494)-1,"")</f>
        <v/>
      </c>
      <c r="J494" s="21">
        <f>IF(ISNUMBER(I494),IF(COUNTIFS($B$6:$B$1005,B494&amp;"",$A$6:$A$1005,"&gt;"&amp;A494)=0,1,0),"")</f>
        <v/>
      </c>
    </row>
    <row r="495">
      <c r="A495" s="13" t="n"/>
      <c r="B495" s="5" t="n"/>
      <c r="C495" s="5" t="n"/>
      <c r="D495" s="16" t="n"/>
      <c r="E495" s="6">
        <f>IF(B495&amp;""="","",IFERROR(INDEX('الأعضاء'!$B$6:$B$505,MATCH(B495&amp;"",'الأعضاء'!$A$6:$A$505,0))&amp;"","كود غير موجود"))</f>
        <v/>
      </c>
      <c r="F495" s="20">
        <f>IF(C495&amp;""="","",IFERROR(INDEX('الباقات'!$B$6:$B$205,MATCH(C495&amp;"",'الباقات'!$A$6:$A$205,0)),"باقة غير موجودة"))</f>
        <v/>
      </c>
      <c r="G495" s="20">
        <f>IF(ISNUMBER(F495),ROUND(F495-N(D495),2),"")</f>
        <v/>
      </c>
      <c r="H495" s="21">
        <f>IF(C495&amp;""="","",IFERROR(INDEX('الباقات'!$C$6:$C$205,MATCH(C495&amp;"",'الباقات'!$A$6:$A$205,0)),""))</f>
        <v/>
      </c>
      <c r="I495" s="19">
        <f>IF(AND(ISNUMBER(A495),ISNUMBER(H495)),EDATE(A495,H495)-1,"")</f>
        <v/>
      </c>
      <c r="J495" s="21">
        <f>IF(ISNUMBER(I495),IF(COUNTIFS($B$6:$B$1005,B495&amp;"",$A$6:$A$1005,"&gt;"&amp;A495)=0,1,0),"")</f>
        <v/>
      </c>
    </row>
    <row r="496">
      <c r="A496" s="13" t="n"/>
      <c r="B496" s="5" t="n"/>
      <c r="C496" s="5" t="n"/>
      <c r="D496" s="16" t="n"/>
      <c r="E496" s="6">
        <f>IF(B496&amp;""="","",IFERROR(INDEX('الأعضاء'!$B$6:$B$505,MATCH(B496&amp;"",'الأعضاء'!$A$6:$A$505,0))&amp;"","كود غير موجود"))</f>
        <v/>
      </c>
      <c r="F496" s="20">
        <f>IF(C496&amp;""="","",IFERROR(INDEX('الباقات'!$B$6:$B$205,MATCH(C496&amp;"",'الباقات'!$A$6:$A$205,0)),"باقة غير موجودة"))</f>
        <v/>
      </c>
      <c r="G496" s="20">
        <f>IF(ISNUMBER(F496),ROUND(F496-N(D496),2),"")</f>
        <v/>
      </c>
      <c r="H496" s="21">
        <f>IF(C496&amp;""="","",IFERROR(INDEX('الباقات'!$C$6:$C$205,MATCH(C496&amp;"",'الباقات'!$A$6:$A$205,0)),""))</f>
        <v/>
      </c>
      <c r="I496" s="19">
        <f>IF(AND(ISNUMBER(A496),ISNUMBER(H496)),EDATE(A496,H496)-1,"")</f>
        <v/>
      </c>
      <c r="J496" s="21">
        <f>IF(ISNUMBER(I496),IF(COUNTIFS($B$6:$B$1005,B496&amp;"",$A$6:$A$1005,"&gt;"&amp;A496)=0,1,0),"")</f>
        <v/>
      </c>
    </row>
    <row r="497">
      <c r="A497" s="13" t="n"/>
      <c r="B497" s="5" t="n"/>
      <c r="C497" s="5" t="n"/>
      <c r="D497" s="16" t="n"/>
      <c r="E497" s="6">
        <f>IF(B497&amp;""="","",IFERROR(INDEX('الأعضاء'!$B$6:$B$505,MATCH(B497&amp;"",'الأعضاء'!$A$6:$A$505,0))&amp;"","كود غير موجود"))</f>
        <v/>
      </c>
      <c r="F497" s="20">
        <f>IF(C497&amp;""="","",IFERROR(INDEX('الباقات'!$B$6:$B$205,MATCH(C497&amp;"",'الباقات'!$A$6:$A$205,0)),"باقة غير موجودة"))</f>
        <v/>
      </c>
      <c r="G497" s="20">
        <f>IF(ISNUMBER(F497),ROUND(F497-N(D497),2),"")</f>
        <v/>
      </c>
      <c r="H497" s="21">
        <f>IF(C497&amp;""="","",IFERROR(INDEX('الباقات'!$C$6:$C$205,MATCH(C497&amp;"",'الباقات'!$A$6:$A$205,0)),""))</f>
        <v/>
      </c>
      <c r="I497" s="19">
        <f>IF(AND(ISNUMBER(A497),ISNUMBER(H497)),EDATE(A497,H497)-1,"")</f>
        <v/>
      </c>
      <c r="J497" s="21">
        <f>IF(ISNUMBER(I497),IF(COUNTIFS($B$6:$B$1005,B497&amp;"",$A$6:$A$1005,"&gt;"&amp;A497)=0,1,0),"")</f>
        <v/>
      </c>
    </row>
    <row r="498">
      <c r="A498" s="13" t="n"/>
      <c r="B498" s="5" t="n"/>
      <c r="C498" s="5" t="n"/>
      <c r="D498" s="16" t="n"/>
      <c r="E498" s="6">
        <f>IF(B498&amp;""="","",IFERROR(INDEX('الأعضاء'!$B$6:$B$505,MATCH(B498&amp;"",'الأعضاء'!$A$6:$A$505,0))&amp;"","كود غير موجود"))</f>
        <v/>
      </c>
      <c r="F498" s="20">
        <f>IF(C498&amp;""="","",IFERROR(INDEX('الباقات'!$B$6:$B$205,MATCH(C498&amp;"",'الباقات'!$A$6:$A$205,0)),"باقة غير موجودة"))</f>
        <v/>
      </c>
      <c r="G498" s="20">
        <f>IF(ISNUMBER(F498),ROUND(F498-N(D498),2),"")</f>
        <v/>
      </c>
      <c r="H498" s="21">
        <f>IF(C498&amp;""="","",IFERROR(INDEX('الباقات'!$C$6:$C$205,MATCH(C498&amp;"",'الباقات'!$A$6:$A$205,0)),""))</f>
        <v/>
      </c>
      <c r="I498" s="19">
        <f>IF(AND(ISNUMBER(A498),ISNUMBER(H498)),EDATE(A498,H498)-1,"")</f>
        <v/>
      </c>
      <c r="J498" s="21">
        <f>IF(ISNUMBER(I498),IF(COUNTIFS($B$6:$B$1005,B498&amp;"",$A$6:$A$1005,"&gt;"&amp;A498)=0,1,0),"")</f>
        <v/>
      </c>
    </row>
    <row r="499">
      <c r="A499" s="13" t="n"/>
      <c r="B499" s="5" t="n"/>
      <c r="C499" s="5" t="n"/>
      <c r="D499" s="16" t="n"/>
      <c r="E499" s="6">
        <f>IF(B499&amp;""="","",IFERROR(INDEX('الأعضاء'!$B$6:$B$505,MATCH(B499&amp;"",'الأعضاء'!$A$6:$A$505,0))&amp;"","كود غير موجود"))</f>
        <v/>
      </c>
      <c r="F499" s="20">
        <f>IF(C499&amp;""="","",IFERROR(INDEX('الباقات'!$B$6:$B$205,MATCH(C499&amp;"",'الباقات'!$A$6:$A$205,0)),"باقة غير موجودة"))</f>
        <v/>
      </c>
      <c r="G499" s="20">
        <f>IF(ISNUMBER(F499),ROUND(F499-N(D499),2),"")</f>
        <v/>
      </c>
      <c r="H499" s="21">
        <f>IF(C499&amp;""="","",IFERROR(INDEX('الباقات'!$C$6:$C$205,MATCH(C499&amp;"",'الباقات'!$A$6:$A$205,0)),""))</f>
        <v/>
      </c>
      <c r="I499" s="19">
        <f>IF(AND(ISNUMBER(A499),ISNUMBER(H499)),EDATE(A499,H499)-1,"")</f>
        <v/>
      </c>
      <c r="J499" s="21">
        <f>IF(ISNUMBER(I499),IF(COUNTIFS($B$6:$B$1005,B499&amp;"",$A$6:$A$1005,"&gt;"&amp;A499)=0,1,0),"")</f>
        <v/>
      </c>
    </row>
    <row r="500">
      <c r="A500" s="13" t="n"/>
      <c r="B500" s="5" t="n"/>
      <c r="C500" s="5" t="n"/>
      <c r="D500" s="16" t="n"/>
      <c r="E500" s="6">
        <f>IF(B500&amp;""="","",IFERROR(INDEX('الأعضاء'!$B$6:$B$505,MATCH(B500&amp;"",'الأعضاء'!$A$6:$A$505,0))&amp;"","كود غير موجود"))</f>
        <v/>
      </c>
      <c r="F500" s="20">
        <f>IF(C500&amp;""="","",IFERROR(INDEX('الباقات'!$B$6:$B$205,MATCH(C500&amp;"",'الباقات'!$A$6:$A$205,0)),"باقة غير موجودة"))</f>
        <v/>
      </c>
      <c r="G500" s="20">
        <f>IF(ISNUMBER(F500),ROUND(F500-N(D500),2),"")</f>
        <v/>
      </c>
      <c r="H500" s="21">
        <f>IF(C500&amp;""="","",IFERROR(INDEX('الباقات'!$C$6:$C$205,MATCH(C500&amp;"",'الباقات'!$A$6:$A$205,0)),""))</f>
        <v/>
      </c>
      <c r="I500" s="19">
        <f>IF(AND(ISNUMBER(A500),ISNUMBER(H500)),EDATE(A500,H500)-1,"")</f>
        <v/>
      </c>
      <c r="J500" s="21">
        <f>IF(ISNUMBER(I500),IF(COUNTIFS($B$6:$B$1005,B500&amp;"",$A$6:$A$1005,"&gt;"&amp;A500)=0,1,0),"")</f>
        <v/>
      </c>
    </row>
    <row r="501">
      <c r="A501" s="13" t="n"/>
      <c r="B501" s="5" t="n"/>
      <c r="C501" s="5" t="n"/>
      <c r="D501" s="16" t="n"/>
      <c r="E501" s="6">
        <f>IF(B501&amp;""="","",IFERROR(INDEX('الأعضاء'!$B$6:$B$505,MATCH(B501&amp;"",'الأعضاء'!$A$6:$A$505,0))&amp;"","كود غير موجود"))</f>
        <v/>
      </c>
      <c r="F501" s="20">
        <f>IF(C501&amp;""="","",IFERROR(INDEX('الباقات'!$B$6:$B$205,MATCH(C501&amp;"",'الباقات'!$A$6:$A$205,0)),"باقة غير موجودة"))</f>
        <v/>
      </c>
      <c r="G501" s="20">
        <f>IF(ISNUMBER(F501),ROUND(F501-N(D501),2),"")</f>
        <v/>
      </c>
      <c r="H501" s="21">
        <f>IF(C501&amp;""="","",IFERROR(INDEX('الباقات'!$C$6:$C$205,MATCH(C501&amp;"",'الباقات'!$A$6:$A$205,0)),""))</f>
        <v/>
      </c>
      <c r="I501" s="19">
        <f>IF(AND(ISNUMBER(A501),ISNUMBER(H501)),EDATE(A501,H501)-1,"")</f>
        <v/>
      </c>
      <c r="J501" s="21">
        <f>IF(ISNUMBER(I501),IF(COUNTIFS($B$6:$B$1005,B501&amp;"",$A$6:$A$1005,"&gt;"&amp;A501)=0,1,0),"")</f>
        <v/>
      </c>
    </row>
    <row r="502">
      <c r="A502" s="13" t="n"/>
      <c r="B502" s="5" t="n"/>
      <c r="C502" s="5" t="n"/>
      <c r="D502" s="16" t="n"/>
      <c r="E502" s="6">
        <f>IF(B502&amp;""="","",IFERROR(INDEX('الأعضاء'!$B$6:$B$505,MATCH(B502&amp;"",'الأعضاء'!$A$6:$A$505,0))&amp;"","كود غير موجود"))</f>
        <v/>
      </c>
      <c r="F502" s="20">
        <f>IF(C502&amp;""="","",IFERROR(INDEX('الباقات'!$B$6:$B$205,MATCH(C502&amp;"",'الباقات'!$A$6:$A$205,0)),"باقة غير موجودة"))</f>
        <v/>
      </c>
      <c r="G502" s="20">
        <f>IF(ISNUMBER(F502),ROUND(F502-N(D502),2),"")</f>
        <v/>
      </c>
      <c r="H502" s="21">
        <f>IF(C502&amp;""="","",IFERROR(INDEX('الباقات'!$C$6:$C$205,MATCH(C502&amp;"",'الباقات'!$A$6:$A$205,0)),""))</f>
        <v/>
      </c>
      <c r="I502" s="19">
        <f>IF(AND(ISNUMBER(A502),ISNUMBER(H502)),EDATE(A502,H502)-1,"")</f>
        <v/>
      </c>
      <c r="J502" s="21">
        <f>IF(ISNUMBER(I502),IF(COUNTIFS($B$6:$B$1005,B502&amp;"",$A$6:$A$1005,"&gt;"&amp;A502)=0,1,0),"")</f>
        <v/>
      </c>
    </row>
    <row r="503">
      <c r="A503" s="13" t="n"/>
      <c r="B503" s="5" t="n"/>
      <c r="C503" s="5" t="n"/>
      <c r="D503" s="16" t="n"/>
      <c r="E503" s="6">
        <f>IF(B503&amp;""="","",IFERROR(INDEX('الأعضاء'!$B$6:$B$505,MATCH(B503&amp;"",'الأعضاء'!$A$6:$A$505,0))&amp;"","كود غير موجود"))</f>
        <v/>
      </c>
      <c r="F503" s="20">
        <f>IF(C503&amp;""="","",IFERROR(INDEX('الباقات'!$B$6:$B$205,MATCH(C503&amp;"",'الباقات'!$A$6:$A$205,0)),"باقة غير موجودة"))</f>
        <v/>
      </c>
      <c r="G503" s="20">
        <f>IF(ISNUMBER(F503),ROUND(F503-N(D503),2),"")</f>
        <v/>
      </c>
      <c r="H503" s="21">
        <f>IF(C503&amp;""="","",IFERROR(INDEX('الباقات'!$C$6:$C$205,MATCH(C503&amp;"",'الباقات'!$A$6:$A$205,0)),""))</f>
        <v/>
      </c>
      <c r="I503" s="19">
        <f>IF(AND(ISNUMBER(A503),ISNUMBER(H503)),EDATE(A503,H503)-1,"")</f>
        <v/>
      </c>
      <c r="J503" s="21">
        <f>IF(ISNUMBER(I503),IF(COUNTIFS($B$6:$B$1005,B503&amp;"",$A$6:$A$1005,"&gt;"&amp;A503)=0,1,0),"")</f>
        <v/>
      </c>
    </row>
    <row r="504">
      <c r="A504" s="13" t="n"/>
      <c r="B504" s="5" t="n"/>
      <c r="C504" s="5" t="n"/>
      <c r="D504" s="16" t="n"/>
      <c r="E504" s="6">
        <f>IF(B504&amp;""="","",IFERROR(INDEX('الأعضاء'!$B$6:$B$505,MATCH(B504&amp;"",'الأعضاء'!$A$6:$A$505,0))&amp;"","كود غير موجود"))</f>
        <v/>
      </c>
      <c r="F504" s="20">
        <f>IF(C504&amp;""="","",IFERROR(INDEX('الباقات'!$B$6:$B$205,MATCH(C504&amp;"",'الباقات'!$A$6:$A$205,0)),"باقة غير موجودة"))</f>
        <v/>
      </c>
      <c r="G504" s="20">
        <f>IF(ISNUMBER(F504),ROUND(F504-N(D504),2),"")</f>
        <v/>
      </c>
      <c r="H504" s="21">
        <f>IF(C504&amp;""="","",IFERROR(INDEX('الباقات'!$C$6:$C$205,MATCH(C504&amp;"",'الباقات'!$A$6:$A$205,0)),""))</f>
        <v/>
      </c>
      <c r="I504" s="19">
        <f>IF(AND(ISNUMBER(A504),ISNUMBER(H504)),EDATE(A504,H504)-1,"")</f>
        <v/>
      </c>
      <c r="J504" s="21">
        <f>IF(ISNUMBER(I504),IF(COUNTIFS($B$6:$B$1005,B504&amp;"",$A$6:$A$1005,"&gt;"&amp;A504)=0,1,0),"")</f>
        <v/>
      </c>
    </row>
    <row r="505">
      <c r="A505" s="13" t="n"/>
      <c r="B505" s="5" t="n"/>
      <c r="C505" s="5" t="n"/>
      <c r="D505" s="16" t="n"/>
      <c r="E505" s="6">
        <f>IF(B505&amp;""="","",IFERROR(INDEX('الأعضاء'!$B$6:$B$505,MATCH(B505&amp;"",'الأعضاء'!$A$6:$A$505,0))&amp;"","كود غير موجود"))</f>
        <v/>
      </c>
      <c r="F505" s="20">
        <f>IF(C505&amp;""="","",IFERROR(INDEX('الباقات'!$B$6:$B$205,MATCH(C505&amp;"",'الباقات'!$A$6:$A$205,0)),"باقة غير موجودة"))</f>
        <v/>
      </c>
      <c r="G505" s="20">
        <f>IF(ISNUMBER(F505),ROUND(F505-N(D505),2),"")</f>
        <v/>
      </c>
      <c r="H505" s="21">
        <f>IF(C505&amp;""="","",IFERROR(INDEX('الباقات'!$C$6:$C$205,MATCH(C505&amp;"",'الباقات'!$A$6:$A$205,0)),""))</f>
        <v/>
      </c>
      <c r="I505" s="19">
        <f>IF(AND(ISNUMBER(A505),ISNUMBER(H505)),EDATE(A505,H505)-1,"")</f>
        <v/>
      </c>
      <c r="J505" s="21">
        <f>IF(ISNUMBER(I505),IF(COUNTIFS($B$6:$B$1005,B505&amp;"",$A$6:$A$1005,"&gt;"&amp;A505)=0,1,0),"")</f>
        <v/>
      </c>
    </row>
    <row r="506">
      <c r="A506" s="13" t="n"/>
      <c r="B506" s="5" t="n"/>
      <c r="C506" s="5" t="n"/>
      <c r="D506" s="16" t="n"/>
      <c r="E506" s="6">
        <f>IF(B506&amp;""="","",IFERROR(INDEX('الأعضاء'!$B$6:$B$505,MATCH(B506&amp;"",'الأعضاء'!$A$6:$A$505,0))&amp;"","كود غير موجود"))</f>
        <v/>
      </c>
      <c r="F506" s="20">
        <f>IF(C506&amp;""="","",IFERROR(INDEX('الباقات'!$B$6:$B$205,MATCH(C506&amp;"",'الباقات'!$A$6:$A$205,0)),"باقة غير موجودة"))</f>
        <v/>
      </c>
      <c r="G506" s="20">
        <f>IF(ISNUMBER(F506),ROUND(F506-N(D506),2),"")</f>
        <v/>
      </c>
      <c r="H506" s="21">
        <f>IF(C506&amp;""="","",IFERROR(INDEX('الباقات'!$C$6:$C$205,MATCH(C506&amp;"",'الباقات'!$A$6:$A$205,0)),""))</f>
        <v/>
      </c>
      <c r="I506" s="19">
        <f>IF(AND(ISNUMBER(A506),ISNUMBER(H506)),EDATE(A506,H506)-1,"")</f>
        <v/>
      </c>
      <c r="J506" s="21">
        <f>IF(ISNUMBER(I506),IF(COUNTIFS($B$6:$B$1005,B506&amp;"",$A$6:$A$1005,"&gt;"&amp;A506)=0,1,0),"")</f>
        <v/>
      </c>
    </row>
    <row r="507">
      <c r="A507" s="13" t="n"/>
      <c r="B507" s="5" t="n"/>
      <c r="C507" s="5" t="n"/>
      <c r="D507" s="16" t="n"/>
      <c r="E507" s="6">
        <f>IF(B507&amp;""="","",IFERROR(INDEX('الأعضاء'!$B$6:$B$505,MATCH(B507&amp;"",'الأعضاء'!$A$6:$A$505,0))&amp;"","كود غير موجود"))</f>
        <v/>
      </c>
      <c r="F507" s="20">
        <f>IF(C507&amp;""="","",IFERROR(INDEX('الباقات'!$B$6:$B$205,MATCH(C507&amp;"",'الباقات'!$A$6:$A$205,0)),"باقة غير موجودة"))</f>
        <v/>
      </c>
      <c r="G507" s="20">
        <f>IF(ISNUMBER(F507),ROUND(F507-N(D507),2),"")</f>
        <v/>
      </c>
      <c r="H507" s="21">
        <f>IF(C507&amp;""="","",IFERROR(INDEX('الباقات'!$C$6:$C$205,MATCH(C507&amp;"",'الباقات'!$A$6:$A$205,0)),""))</f>
        <v/>
      </c>
      <c r="I507" s="19">
        <f>IF(AND(ISNUMBER(A507),ISNUMBER(H507)),EDATE(A507,H507)-1,"")</f>
        <v/>
      </c>
      <c r="J507" s="21">
        <f>IF(ISNUMBER(I507),IF(COUNTIFS($B$6:$B$1005,B507&amp;"",$A$6:$A$1005,"&gt;"&amp;A507)=0,1,0),"")</f>
        <v/>
      </c>
    </row>
    <row r="508">
      <c r="A508" s="13" t="n"/>
      <c r="B508" s="5" t="n"/>
      <c r="C508" s="5" t="n"/>
      <c r="D508" s="16" t="n"/>
      <c r="E508" s="6">
        <f>IF(B508&amp;""="","",IFERROR(INDEX('الأعضاء'!$B$6:$B$505,MATCH(B508&amp;"",'الأعضاء'!$A$6:$A$505,0))&amp;"","كود غير موجود"))</f>
        <v/>
      </c>
      <c r="F508" s="20">
        <f>IF(C508&amp;""="","",IFERROR(INDEX('الباقات'!$B$6:$B$205,MATCH(C508&amp;"",'الباقات'!$A$6:$A$205,0)),"باقة غير موجودة"))</f>
        <v/>
      </c>
      <c r="G508" s="20">
        <f>IF(ISNUMBER(F508),ROUND(F508-N(D508),2),"")</f>
        <v/>
      </c>
      <c r="H508" s="21">
        <f>IF(C508&amp;""="","",IFERROR(INDEX('الباقات'!$C$6:$C$205,MATCH(C508&amp;"",'الباقات'!$A$6:$A$205,0)),""))</f>
        <v/>
      </c>
      <c r="I508" s="19">
        <f>IF(AND(ISNUMBER(A508),ISNUMBER(H508)),EDATE(A508,H508)-1,"")</f>
        <v/>
      </c>
      <c r="J508" s="21">
        <f>IF(ISNUMBER(I508),IF(COUNTIFS($B$6:$B$1005,B508&amp;"",$A$6:$A$1005,"&gt;"&amp;A508)=0,1,0),"")</f>
        <v/>
      </c>
    </row>
    <row r="509">
      <c r="A509" s="13" t="n"/>
      <c r="B509" s="5" t="n"/>
      <c r="C509" s="5" t="n"/>
      <c r="D509" s="16" t="n"/>
      <c r="E509" s="6">
        <f>IF(B509&amp;""="","",IFERROR(INDEX('الأعضاء'!$B$6:$B$505,MATCH(B509&amp;"",'الأعضاء'!$A$6:$A$505,0))&amp;"","كود غير موجود"))</f>
        <v/>
      </c>
      <c r="F509" s="20">
        <f>IF(C509&amp;""="","",IFERROR(INDEX('الباقات'!$B$6:$B$205,MATCH(C509&amp;"",'الباقات'!$A$6:$A$205,0)),"باقة غير موجودة"))</f>
        <v/>
      </c>
      <c r="G509" s="20">
        <f>IF(ISNUMBER(F509),ROUND(F509-N(D509),2),"")</f>
        <v/>
      </c>
      <c r="H509" s="21">
        <f>IF(C509&amp;""="","",IFERROR(INDEX('الباقات'!$C$6:$C$205,MATCH(C509&amp;"",'الباقات'!$A$6:$A$205,0)),""))</f>
        <v/>
      </c>
      <c r="I509" s="19">
        <f>IF(AND(ISNUMBER(A509),ISNUMBER(H509)),EDATE(A509,H509)-1,"")</f>
        <v/>
      </c>
      <c r="J509" s="21">
        <f>IF(ISNUMBER(I509),IF(COUNTIFS($B$6:$B$1005,B509&amp;"",$A$6:$A$1005,"&gt;"&amp;A509)=0,1,0),"")</f>
        <v/>
      </c>
    </row>
    <row r="510">
      <c r="A510" s="13" t="n"/>
      <c r="B510" s="5" t="n"/>
      <c r="C510" s="5" t="n"/>
      <c r="D510" s="16" t="n"/>
      <c r="E510" s="6">
        <f>IF(B510&amp;""="","",IFERROR(INDEX('الأعضاء'!$B$6:$B$505,MATCH(B510&amp;"",'الأعضاء'!$A$6:$A$505,0))&amp;"","كود غير موجود"))</f>
        <v/>
      </c>
      <c r="F510" s="20">
        <f>IF(C510&amp;""="","",IFERROR(INDEX('الباقات'!$B$6:$B$205,MATCH(C510&amp;"",'الباقات'!$A$6:$A$205,0)),"باقة غير موجودة"))</f>
        <v/>
      </c>
      <c r="G510" s="20">
        <f>IF(ISNUMBER(F510),ROUND(F510-N(D510),2),"")</f>
        <v/>
      </c>
      <c r="H510" s="21">
        <f>IF(C510&amp;""="","",IFERROR(INDEX('الباقات'!$C$6:$C$205,MATCH(C510&amp;"",'الباقات'!$A$6:$A$205,0)),""))</f>
        <v/>
      </c>
      <c r="I510" s="19">
        <f>IF(AND(ISNUMBER(A510),ISNUMBER(H510)),EDATE(A510,H510)-1,"")</f>
        <v/>
      </c>
      <c r="J510" s="21">
        <f>IF(ISNUMBER(I510),IF(COUNTIFS($B$6:$B$1005,B510&amp;"",$A$6:$A$1005,"&gt;"&amp;A510)=0,1,0),"")</f>
        <v/>
      </c>
    </row>
    <row r="511">
      <c r="A511" s="13" t="n"/>
      <c r="B511" s="5" t="n"/>
      <c r="C511" s="5" t="n"/>
      <c r="D511" s="16" t="n"/>
      <c r="E511" s="6">
        <f>IF(B511&amp;""="","",IFERROR(INDEX('الأعضاء'!$B$6:$B$505,MATCH(B511&amp;"",'الأعضاء'!$A$6:$A$505,0))&amp;"","كود غير موجود"))</f>
        <v/>
      </c>
      <c r="F511" s="20">
        <f>IF(C511&amp;""="","",IFERROR(INDEX('الباقات'!$B$6:$B$205,MATCH(C511&amp;"",'الباقات'!$A$6:$A$205,0)),"باقة غير موجودة"))</f>
        <v/>
      </c>
      <c r="G511" s="20">
        <f>IF(ISNUMBER(F511),ROUND(F511-N(D511),2),"")</f>
        <v/>
      </c>
      <c r="H511" s="21">
        <f>IF(C511&amp;""="","",IFERROR(INDEX('الباقات'!$C$6:$C$205,MATCH(C511&amp;"",'الباقات'!$A$6:$A$205,0)),""))</f>
        <v/>
      </c>
      <c r="I511" s="19">
        <f>IF(AND(ISNUMBER(A511),ISNUMBER(H511)),EDATE(A511,H511)-1,"")</f>
        <v/>
      </c>
      <c r="J511" s="21">
        <f>IF(ISNUMBER(I511),IF(COUNTIFS($B$6:$B$1005,B511&amp;"",$A$6:$A$1005,"&gt;"&amp;A511)=0,1,0),"")</f>
        <v/>
      </c>
    </row>
    <row r="512">
      <c r="A512" s="13" t="n"/>
      <c r="B512" s="5" t="n"/>
      <c r="C512" s="5" t="n"/>
      <c r="D512" s="16" t="n"/>
      <c r="E512" s="6">
        <f>IF(B512&amp;""="","",IFERROR(INDEX('الأعضاء'!$B$6:$B$505,MATCH(B512&amp;"",'الأعضاء'!$A$6:$A$505,0))&amp;"","كود غير موجود"))</f>
        <v/>
      </c>
      <c r="F512" s="20">
        <f>IF(C512&amp;""="","",IFERROR(INDEX('الباقات'!$B$6:$B$205,MATCH(C512&amp;"",'الباقات'!$A$6:$A$205,0)),"باقة غير موجودة"))</f>
        <v/>
      </c>
      <c r="G512" s="20">
        <f>IF(ISNUMBER(F512),ROUND(F512-N(D512),2),"")</f>
        <v/>
      </c>
      <c r="H512" s="21">
        <f>IF(C512&amp;""="","",IFERROR(INDEX('الباقات'!$C$6:$C$205,MATCH(C512&amp;"",'الباقات'!$A$6:$A$205,0)),""))</f>
        <v/>
      </c>
      <c r="I512" s="19">
        <f>IF(AND(ISNUMBER(A512),ISNUMBER(H512)),EDATE(A512,H512)-1,"")</f>
        <v/>
      </c>
      <c r="J512" s="21">
        <f>IF(ISNUMBER(I512),IF(COUNTIFS($B$6:$B$1005,B512&amp;"",$A$6:$A$1005,"&gt;"&amp;A512)=0,1,0),"")</f>
        <v/>
      </c>
    </row>
    <row r="513">
      <c r="A513" s="13" t="n"/>
      <c r="B513" s="5" t="n"/>
      <c r="C513" s="5" t="n"/>
      <c r="D513" s="16" t="n"/>
      <c r="E513" s="6">
        <f>IF(B513&amp;""="","",IFERROR(INDEX('الأعضاء'!$B$6:$B$505,MATCH(B513&amp;"",'الأعضاء'!$A$6:$A$505,0))&amp;"","كود غير موجود"))</f>
        <v/>
      </c>
      <c r="F513" s="20">
        <f>IF(C513&amp;""="","",IFERROR(INDEX('الباقات'!$B$6:$B$205,MATCH(C513&amp;"",'الباقات'!$A$6:$A$205,0)),"باقة غير موجودة"))</f>
        <v/>
      </c>
      <c r="G513" s="20">
        <f>IF(ISNUMBER(F513),ROUND(F513-N(D513),2),"")</f>
        <v/>
      </c>
      <c r="H513" s="21">
        <f>IF(C513&amp;""="","",IFERROR(INDEX('الباقات'!$C$6:$C$205,MATCH(C513&amp;"",'الباقات'!$A$6:$A$205,0)),""))</f>
        <v/>
      </c>
      <c r="I513" s="19">
        <f>IF(AND(ISNUMBER(A513),ISNUMBER(H513)),EDATE(A513,H513)-1,"")</f>
        <v/>
      </c>
      <c r="J513" s="21">
        <f>IF(ISNUMBER(I513),IF(COUNTIFS($B$6:$B$1005,B513&amp;"",$A$6:$A$1005,"&gt;"&amp;A513)=0,1,0),"")</f>
        <v/>
      </c>
    </row>
    <row r="514">
      <c r="A514" s="13" t="n"/>
      <c r="B514" s="5" t="n"/>
      <c r="C514" s="5" t="n"/>
      <c r="D514" s="16" t="n"/>
      <c r="E514" s="6">
        <f>IF(B514&amp;""="","",IFERROR(INDEX('الأعضاء'!$B$6:$B$505,MATCH(B514&amp;"",'الأعضاء'!$A$6:$A$505,0))&amp;"","كود غير موجود"))</f>
        <v/>
      </c>
      <c r="F514" s="20">
        <f>IF(C514&amp;""="","",IFERROR(INDEX('الباقات'!$B$6:$B$205,MATCH(C514&amp;"",'الباقات'!$A$6:$A$205,0)),"باقة غير موجودة"))</f>
        <v/>
      </c>
      <c r="G514" s="20">
        <f>IF(ISNUMBER(F514),ROUND(F514-N(D514),2),"")</f>
        <v/>
      </c>
      <c r="H514" s="21">
        <f>IF(C514&amp;""="","",IFERROR(INDEX('الباقات'!$C$6:$C$205,MATCH(C514&amp;"",'الباقات'!$A$6:$A$205,0)),""))</f>
        <v/>
      </c>
      <c r="I514" s="19">
        <f>IF(AND(ISNUMBER(A514),ISNUMBER(H514)),EDATE(A514,H514)-1,"")</f>
        <v/>
      </c>
      <c r="J514" s="21">
        <f>IF(ISNUMBER(I514),IF(COUNTIFS($B$6:$B$1005,B514&amp;"",$A$6:$A$1005,"&gt;"&amp;A514)=0,1,0),"")</f>
        <v/>
      </c>
    </row>
    <row r="515">
      <c r="A515" s="13" t="n"/>
      <c r="B515" s="5" t="n"/>
      <c r="C515" s="5" t="n"/>
      <c r="D515" s="16" t="n"/>
      <c r="E515" s="6">
        <f>IF(B515&amp;""="","",IFERROR(INDEX('الأعضاء'!$B$6:$B$505,MATCH(B515&amp;"",'الأعضاء'!$A$6:$A$505,0))&amp;"","كود غير موجود"))</f>
        <v/>
      </c>
      <c r="F515" s="20">
        <f>IF(C515&amp;""="","",IFERROR(INDEX('الباقات'!$B$6:$B$205,MATCH(C515&amp;"",'الباقات'!$A$6:$A$205,0)),"باقة غير موجودة"))</f>
        <v/>
      </c>
      <c r="G515" s="20">
        <f>IF(ISNUMBER(F515),ROUND(F515-N(D515),2),"")</f>
        <v/>
      </c>
      <c r="H515" s="21">
        <f>IF(C515&amp;""="","",IFERROR(INDEX('الباقات'!$C$6:$C$205,MATCH(C515&amp;"",'الباقات'!$A$6:$A$205,0)),""))</f>
        <v/>
      </c>
      <c r="I515" s="19">
        <f>IF(AND(ISNUMBER(A515),ISNUMBER(H515)),EDATE(A515,H515)-1,"")</f>
        <v/>
      </c>
      <c r="J515" s="21">
        <f>IF(ISNUMBER(I515),IF(COUNTIFS($B$6:$B$1005,B515&amp;"",$A$6:$A$1005,"&gt;"&amp;A515)=0,1,0),"")</f>
        <v/>
      </c>
    </row>
    <row r="516">
      <c r="A516" s="13" t="n"/>
      <c r="B516" s="5" t="n"/>
      <c r="C516" s="5" t="n"/>
      <c r="D516" s="16" t="n"/>
      <c r="E516" s="6">
        <f>IF(B516&amp;""="","",IFERROR(INDEX('الأعضاء'!$B$6:$B$505,MATCH(B516&amp;"",'الأعضاء'!$A$6:$A$505,0))&amp;"","كود غير موجود"))</f>
        <v/>
      </c>
      <c r="F516" s="20">
        <f>IF(C516&amp;""="","",IFERROR(INDEX('الباقات'!$B$6:$B$205,MATCH(C516&amp;"",'الباقات'!$A$6:$A$205,0)),"باقة غير موجودة"))</f>
        <v/>
      </c>
      <c r="G516" s="20">
        <f>IF(ISNUMBER(F516),ROUND(F516-N(D516),2),"")</f>
        <v/>
      </c>
      <c r="H516" s="21">
        <f>IF(C516&amp;""="","",IFERROR(INDEX('الباقات'!$C$6:$C$205,MATCH(C516&amp;"",'الباقات'!$A$6:$A$205,0)),""))</f>
        <v/>
      </c>
      <c r="I516" s="19">
        <f>IF(AND(ISNUMBER(A516),ISNUMBER(H516)),EDATE(A516,H516)-1,"")</f>
        <v/>
      </c>
      <c r="J516" s="21">
        <f>IF(ISNUMBER(I516),IF(COUNTIFS($B$6:$B$1005,B516&amp;"",$A$6:$A$1005,"&gt;"&amp;A516)=0,1,0),"")</f>
        <v/>
      </c>
    </row>
    <row r="517">
      <c r="A517" s="13" t="n"/>
      <c r="B517" s="5" t="n"/>
      <c r="C517" s="5" t="n"/>
      <c r="D517" s="16" t="n"/>
      <c r="E517" s="6">
        <f>IF(B517&amp;""="","",IFERROR(INDEX('الأعضاء'!$B$6:$B$505,MATCH(B517&amp;"",'الأعضاء'!$A$6:$A$505,0))&amp;"","كود غير موجود"))</f>
        <v/>
      </c>
      <c r="F517" s="20">
        <f>IF(C517&amp;""="","",IFERROR(INDEX('الباقات'!$B$6:$B$205,MATCH(C517&amp;"",'الباقات'!$A$6:$A$205,0)),"باقة غير موجودة"))</f>
        <v/>
      </c>
      <c r="G517" s="20">
        <f>IF(ISNUMBER(F517),ROUND(F517-N(D517),2),"")</f>
        <v/>
      </c>
      <c r="H517" s="21">
        <f>IF(C517&amp;""="","",IFERROR(INDEX('الباقات'!$C$6:$C$205,MATCH(C517&amp;"",'الباقات'!$A$6:$A$205,0)),""))</f>
        <v/>
      </c>
      <c r="I517" s="19">
        <f>IF(AND(ISNUMBER(A517),ISNUMBER(H517)),EDATE(A517,H517)-1,"")</f>
        <v/>
      </c>
      <c r="J517" s="21">
        <f>IF(ISNUMBER(I517),IF(COUNTIFS($B$6:$B$1005,B517&amp;"",$A$6:$A$1005,"&gt;"&amp;A517)=0,1,0),"")</f>
        <v/>
      </c>
    </row>
    <row r="518">
      <c r="A518" s="13" t="n"/>
      <c r="B518" s="5" t="n"/>
      <c r="C518" s="5" t="n"/>
      <c r="D518" s="16" t="n"/>
      <c r="E518" s="6">
        <f>IF(B518&amp;""="","",IFERROR(INDEX('الأعضاء'!$B$6:$B$505,MATCH(B518&amp;"",'الأعضاء'!$A$6:$A$505,0))&amp;"","كود غير موجود"))</f>
        <v/>
      </c>
      <c r="F518" s="20">
        <f>IF(C518&amp;""="","",IFERROR(INDEX('الباقات'!$B$6:$B$205,MATCH(C518&amp;"",'الباقات'!$A$6:$A$205,0)),"باقة غير موجودة"))</f>
        <v/>
      </c>
      <c r="G518" s="20">
        <f>IF(ISNUMBER(F518),ROUND(F518-N(D518),2),"")</f>
        <v/>
      </c>
      <c r="H518" s="21">
        <f>IF(C518&amp;""="","",IFERROR(INDEX('الباقات'!$C$6:$C$205,MATCH(C518&amp;"",'الباقات'!$A$6:$A$205,0)),""))</f>
        <v/>
      </c>
      <c r="I518" s="19">
        <f>IF(AND(ISNUMBER(A518),ISNUMBER(H518)),EDATE(A518,H518)-1,"")</f>
        <v/>
      </c>
      <c r="J518" s="21">
        <f>IF(ISNUMBER(I518),IF(COUNTIFS($B$6:$B$1005,B518&amp;"",$A$6:$A$1005,"&gt;"&amp;A518)=0,1,0),"")</f>
        <v/>
      </c>
    </row>
    <row r="519">
      <c r="A519" s="13" t="n"/>
      <c r="B519" s="5" t="n"/>
      <c r="C519" s="5" t="n"/>
      <c r="D519" s="16" t="n"/>
      <c r="E519" s="6">
        <f>IF(B519&amp;""="","",IFERROR(INDEX('الأعضاء'!$B$6:$B$505,MATCH(B519&amp;"",'الأعضاء'!$A$6:$A$505,0))&amp;"","كود غير موجود"))</f>
        <v/>
      </c>
      <c r="F519" s="20">
        <f>IF(C519&amp;""="","",IFERROR(INDEX('الباقات'!$B$6:$B$205,MATCH(C519&amp;"",'الباقات'!$A$6:$A$205,0)),"باقة غير موجودة"))</f>
        <v/>
      </c>
      <c r="G519" s="20">
        <f>IF(ISNUMBER(F519),ROUND(F519-N(D519),2),"")</f>
        <v/>
      </c>
      <c r="H519" s="21">
        <f>IF(C519&amp;""="","",IFERROR(INDEX('الباقات'!$C$6:$C$205,MATCH(C519&amp;"",'الباقات'!$A$6:$A$205,0)),""))</f>
        <v/>
      </c>
      <c r="I519" s="19">
        <f>IF(AND(ISNUMBER(A519),ISNUMBER(H519)),EDATE(A519,H519)-1,"")</f>
        <v/>
      </c>
      <c r="J519" s="21">
        <f>IF(ISNUMBER(I519),IF(COUNTIFS($B$6:$B$1005,B519&amp;"",$A$6:$A$1005,"&gt;"&amp;A519)=0,1,0),"")</f>
        <v/>
      </c>
    </row>
    <row r="520">
      <c r="A520" s="13" t="n"/>
      <c r="B520" s="5" t="n"/>
      <c r="C520" s="5" t="n"/>
      <c r="D520" s="16" t="n"/>
      <c r="E520" s="6">
        <f>IF(B520&amp;""="","",IFERROR(INDEX('الأعضاء'!$B$6:$B$505,MATCH(B520&amp;"",'الأعضاء'!$A$6:$A$505,0))&amp;"","كود غير موجود"))</f>
        <v/>
      </c>
      <c r="F520" s="20">
        <f>IF(C520&amp;""="","",IFERROR(INDEX('الباقات'!$B$6:$B$205,MATCH(C520&amp;"",'الباقات'!$A$6:$A$205,0)),"باقة غير موجودة"))</f>
        <v/>
      </c>
      <c r="G520" s="20">
        <f>IF(ISNUMBER(F520),ROUND(F520-N(D520),2),"")</f>
        <v/>
      </c>
      <c r="H520" s="21">
        <f>IF(C520&amp;""="","",IFERROR(INDEX('الباقات'!$C$6:$C$205,MATCH(C520&amp;"",'الباقات'!$A$6:$A$205,0)),""))</f>
        <v/>
      </c>
      <c r="I520" s="19">
        <f>IF(AND(ISNUMBER(A520),ISNUMBER(H520)),EDATE(A520,H520)-1,"")</f>
        <v/>
      </c>
      <c r="J520" s="21">
        <f>IF(ISNUMBER(I520),IF(COUNTIFS($B$6:$B$1005,B520&amp;"",$A$6:$A$1005,"&gt;"&amp;A520)=0,1,0),"")</f>
        <v/>
      </c>
    </row>
    <row r="521">
      <c r="A521" s="13" t="n"/>
      <c r="B521" s="5" t="n"/>
      <c r="C521" s="5" t="n"/>
      <c r="D521" s="16" t="n"/>
      <c r="E521" s="6">
        <f>IF(B521&amp;""="","",IFERROR(INDEX('الأعضاء'!$B$6:$B$505,MATCH(B521&amp;"",'الأعضاء'!$A$6:$A$505,0))&amp;"","كود غير موجود"))</f>
        <v/>
      </c>
      <c r="F521" s="20">
        <f>IF(C521&amp;""="","",IFERROR(INDEX('الباقات'!$B$6:$B$205,MATCH(C521&amp;"",'الباقات'!$A$6:$A$205,0)),"باقة غير موجودة"))</f>
        <v/>
      </c>
      <c r="G521" s="20">
        <f>IF(ISNUMBER(F521),ROUND(F521-N(D521),2),"")</f>
        <v/>
      </c>
      <c r="H521" s="21">
        <f>IF(C521&amp;""="","",IFERROR(INDEX('الباقات'!$C$6:$C$205,MATCH(C521&amp;"",'الباقات'!$A$6:$A$205,0)),""))</f>
        <v/>
      </c>
      <c r="I521" s="19">
        <f>IF(AND(ISNUMBER(A521),ISNUMBER(H521)),EDATE(A521,H521)-1,"")</f>
        <v/>
      </c>
      <c r="J521" s="21">
        <f>IF(ISNUMBER(I521),IF(COUNTIFS($B$6:$B$1005,B521&amp;"",$A$6:$A$1005,"&gt;"&amp;A521)=0,1,0),"")</f>
        <v/>
      </c>
    </row>
    <row r="522">
      <c r="A522" s="13" t="n"/>
      <c r="B522" s="5" t="n"/>
      <c r="C522" s="5" t="n"/>
      <c r="D522" s="16" t="n"/>
      <c r="E522" s="6">
        <f>IF(B522&amp;""="","",IFERROR(INDEX('الأعضاء'!$B$6:$B$505,MATCH(B522&amp;"",'الأعضاء'!$A$6:$A$505,0))&amp;"","كود غير موجود"))</f>
        <v/>
      </c>
      <c r="F522" s="20">
        <f>IF(C522&amp;""="","",IFERROR(INDEX('الباقات'!$B$6:$B$205,MATCH(C522&amp;"",'الباقات'!$A$6:$A$205,0)),"باقة غير موجودة"))</f>
        <v/>
      </c>
      <c r="G522" s="20">
        <f>IF(ISNUMBER(F522),ROUND(F522-N(D522),2),"")</f>
        <v/>
      </c>
      <c r="H522" s="21">
        <f>IF(C522&amp;""="","",IFERROR(INDEX('الباقات'!$C$6:$C$205,MATCH(C522&amp;"",'الباقات'!$A$6:$A$205,0)),""))</f>
        <v/>
      </c>
      <c r="I522" s="19">
        <f>IF(AND(ISNUMBER(A522),ISNUMBER(H522)),EDATE(A522,H522)-1,"")</f>
        <v/>
      </c>
      <c r="J522" s="21">
        <f>IF(ISNUMBER(I522),IF(COUNTIFS($B$6:$B$1005,B522&amp;"",$A$6:$A$1005,"&gt;"&amp;A522)=0,1,0),"")</f>
        <v/>
      </c>
    </row>
    <row r="523">
      <c r="A523" s="13" t="n"/>
      <c r="B523" s="5" t="n"/>
      <c r="C523" s="5" t="n"/>
      <c r="D523" s="16" t="n"/>
      <c r="E523" s="6">
        <f>IF(B523&amp;""="","",IFERROR(INDEX('الأعضاء'!$B$6:$B$505,MATCH(B523&amp;"",'الأعضاء'!$A$6:$A$505,0))&amp;"","كود غير موجود"))</f>
        <v/>
      </c>
      <c r="F523" s="20">
        <f>IF(C523&amp;""="","",IFERROR(INDEX('الباقات'!$B$6:$B$205,MATCH(C523&amp;"",'الباقات'!$A$6:$A$205,0)),"باقة غير موجودة"))</f>
        <v/>
      </c>
      <c r="G523" s="20">
        <f>IF(ISNUMBER(F523),ROUND(F523-N(D523),2),"")</f>
        <v/>
      </c>
      <c r="H523" s="21">
        <f>IF(C523&amp;""="","",IFERROR(INDEX('الباقات'!$C$6:$C$205,MATCH(C523&amp;"",'الباقات'!$A$6:$A$205,0)),""))</f>
        <v/>
      </c>
      <c r="I523" s="19">
        <f>IF(AND(ISNUMBER(A523),ISNUMBER(H523)),EDATE(A523,H523)-1,"")</f>
        <v/>
      </c>
      <c r="J523" s="21">
        <f>IF(ISNUMBER(I523),IF(COUNTIFS($B$6:$B$1005,B523&amp;"",$A$6:$A$1005,"&gt;"&amp;A523)=0,1,0),"")</f>
        <v/>
      </c>
    </row>
    <row r="524">
      <c r="A524" s="13" t="n"/>
      <c r="B524" s="5" t="n"/>
      <c r="C524" s="5" t="n"/>
      <c r="D524" s="16" t="n"/>
      <c r="E524" s="6">
        <f>IF(B524&amp;""="","",IFERROR(INDEX('الأعضاء'!$B$6:$B$505,MATCH(B524&amp;"",'الأعضاء'!$A$6:$A$505,0))&amp;"","كود غير موجود"))</f>
        <v/>
      </c>
      <c r="F524" s="20">
        <f>IF(C524&amp;""="","",IFERROR(INDEX('الباقات'!$B$6:$B$205,MATCH(C524&amp;"",'الباقات'!$A$6:$A$205,0)),"باقة غير موجودة"))</f>
        <v/>
      </c>
      <c r="G524" s="20">
        <f>IF(ISNUMBER(F524),ROUND(F524-N(D524),2),"")</f>
        <v/>
      </c>
      <c r="H524" s="21">
        <f>IF(C524&amp;""="","",IFERROR(INDEX('الباقات'!$C$6:$C$205,MATCH(C524&amp;"",'الباقات'!$A$6:$A$205,0)),""))</f>
        <v/>
      </c>
      <c r="I524" s="19">
        <f>IF(AND(ISNUMBER(A524),ISNUMBER(H524)),EDATE(A524,H524)-1,"")</f>
        <v/>
      </c>
      <c r="J524" s="21">
        <f>IF(ISNUMBER(I524),IF(COUNTIFS($B$6:$B$1005,B524&amp;"",$A$6:$A$1005,"&gt;"&amp;A524)=0,1,0),"")</f>
        <v/>
      </c>
    </row>
    <row r="525">
      <c r="A525" s="13" t="n"/>
      <c r="B525" s="5" t="n"/>
      <c r="C525" s="5" t="n"/>
      <c r="D525" s="16" t="n"/>
      <c r="E525" s="6">
        <f>IF(B525&amp;""="","",IFERROR(INDEX('الأعضاء'!$B$6:$B$505,MATCH(B525&amp;"",'الأعضاء'!$A$6:$A$505,0))&amp;"","كود غير موجود"))</f>
        <v/>
      </c>
      <c r="F525" s="20">
        <f>IF(C525&amp;""="","",IFERROR(INDEX('الباقات'!$B$6:$B$205,MATCH(C525&amp;"",'الباقات'!$A$6:$A$205,0)),"باقة غير موجودة"))</f>
        <v/>
      </c>
      <c r="G525" s="20">
        <f>IF(ISNUMBER(F525),ROUND(F525-N(D525),2),"")</f>
        <v/>
      </c>
      <c r="H525" s="21">
        <f>IF(C525&amp;""="","",IFERROR(INDEX('الباقات'!$C$6:$C$205,MATCH(C525&amp;"",'الباقات'!$A$6:$A$205,0)),""))</f>
        <v/>
      </c>
      <c r="I525" s="19">
        <f>IF(AND(ISNUMBER(A525),ISNUMBER(H525)),EDATE(A525,H525)-1,"")</f>
        <v/>
      </c>
      <c r="J525" s="21">
        <f>IF(ISNUMBER(I525),IF(COUNTIFS($B$6:$B$1005,B525&amp;"",$A$6:$A$1005,"&gt;"&amp;A525)=0,1,0),"")</f>
        <v/>
      </c>
    </row>
    <row r="526">
      <c r="A526" s="13" t="n"/>
      <c r="B526" s="5" t="n"/>
      <c r="C526" s="5" t="n"/>
      <c r="D526" s="16" t="n"/>
      <c r="E526" s="6">
        <f>IF(B526&amp;""="","",IFERROR(INDEX('الأعضاء'!$B$6:$B$505,MATCH(B526&amp;"",'الأعضاء'!$A$6:$A$505,0))&amp;"","كود غير موجود"))</f>
        <v/>
      </c>
      <c r="F526" s="20">
        <f>IF(C526&amp;""="","",IFERROR(INDEX('الباقات'!$B$6:$B$205,MATCH(C526&amp;"",'الباقات'!$A$6:$A$205,0)),"باقة غير موجودة"))</f>
        <v/>
      </c>
      <c r="G526" s="20">
        <f>IF(ISNUMBER(F526),ROUND(F526-N(D526),2),"")</f>
        <v/>
      </c>
      <c r="H526" s="21">
        <f>IF(C526&amp;""="","",IFERROR(INDEX('الباقات'!$C$6:$C$205,MATCH(C526&amp;"",'الباقات'!$A$6:$A$205,0)),""))</f>
        <v/>
      </c>
      <c r="I526" s="19">
        <f>IF(AND(ISNUMBER(A526),ISNUMBER(H526)),EDATE(A526,H526)-1,"")</f>
        <v/>
      </c>
      <c r="J526" s="21">
        <f>IF(ISNUMBER(I526),IF(COUNTIFS($B$6:$B$1005,B526&amp;"",$A$6:$A$1005,"&gt;"&amp;A526)=0,1,0),"")</f>
        <v/>
      </c>
    </row>
    <row r="527">
      <c r="A527" s="13" t="n"/>
      <c r="B527" s="5" t="n"/>
      <c r="C527" s="5" t="n"/>
      <c r="D527" s="16" t="n"/>
      <c r="E527" s="6">
        <f>IF(B527&amp;""="","",IFERROR(INDEX('الأعضاء'!$B$6:$B$505,MATCH(B527&amp;"",'الأعضاء'!$A$6:$A$505,0))&amp;"","كود غير موجود"))</f>
        <v/>
      </c>
      <c r="F527" s="20">
        <f>IF(C527&amp;""="","",IFERROR(INDEX('الباقات'!$B$6:$B$205,MATCH(C527&amp;"",'الباقات'!$A$6:$A$205,0)),"باقة غير موجودة"))</f>
        <v/>
      </c>
      <c r="G527" s="20">
        <f>IF(ISNUMBER(F527),ROUND(F527-N(D527),2),"")</f>
        <v/>
      </c>
      <c r="H527" s="21">
        <f>IF(C527&amp;""="","",IFERROR(INDEX('الباقات'!$C$6:$C$205,MATCH(C527&amp;"",'الباقات'!$A$6:$A$205,0)),""))</f>
        <v/>
      </c>
      <c r="I527" s="19">
        <f>IF(AND(ISNUMBER(A527),ISNUMBER(H527)),EDATE(A527,H527)-1,"")</f>
        <v/>
      </c>
      <c r="J527" s="21">
        <f>IF(ISNUMBER(I527),IF(COUNTIFS($B$6:$B$1005,B527&amp;"",$A$6:$A$1005,"&gt;"&amp;A527)=0,1,0),"")</f>
        <v/>
      </c>
    </row>
    <row r="528">
      <c r="A528" s="13" t="n"/>
      <c r="B528" s="5" t="n"/>
      <c r="C528" s="5" t="n"/>
      <c r="D528" s="16" t="n"/>
      <c r="E528" s="6">
        <f>IF(B528&amp;""="","",IFERROR(INDEX('الأعضاء'!$B$6:$B$505,MATCH(B528&amp;"",'الأعضاء'!$A$6:$A$505,0))&amp;"","كود غير موجود"))</f>
        <v/>
      </c>
      <c r="F528" s="20">
        <f>IF(C528&amp;""="","",IFERROR(INDEX('الباقات'!$B$6:$B$205,MATCH(C528&amp;"",'الباقات'!$A$6:$A$205,0)),"باقة غير موجودة"))</f>
        <v/>
      </c>
      <c r="G528" s="20">
        <f>IF(ISNUMBER(F528),ROUND(F528-N(D528),2),"")</f>
        <v/>
      </c>
      <c r="H528" s="21">
        <f>IF(C528&amp;""="","",IFERROR(INDEX('الباقات'!$C$6:$C$205,MATCH(C528&amp;"",'الباقات'!$A$6:$A$205,0)),""))</f>
        <v/>
      </c>
      <c r="I528" s="19">
        <f>IF(AND(ISNUMBER(A528),ISNUMBER(H528)),EDATE(A528,H528)-1,"")</f>
        <v/>
      </c>
      <c r="J528" s="21">
        <f>IF(ISNUMBER(I528),IF(COUNTIFS($B$6:$B$1005,B528&amp;"",$A$6:$A$1005,"&gt;"&amp;A528)=0,1,0),"")</f>
        <v/>
      </c>
    </row>
    <row r="529">
      <c r="A529" s="13" t="n"/>
      <c r="B529" s="5" t="n"/>
      <c r="C529" s="5" t="n"/>
      <c r="D529" s="16" t="n"/>
      <c r="E529" s="6">
        <f>IF(B529&amp;""="","",IFERROR(INDEX('الأعضاء'!$B$6:$B$505,MATCH(B529&amp;"",'الأعضاء'!$A$6:$A$505,0))&amp;"","كود غير موجود"))</f>
        <v/>
      </c>
      <c r="F529" s="20">
        <f>IF(C529&amp;""="","",IFERROR(INDEX('الباقات'!$B$6:$B$205,MATCH(C529&amp;"",'الباقات'!$A$6:$A$205,0)),"باقة غير موجودة"))</f>
        <v/>
      </c>
      <c r="G529" s="20">
        <f>IF(ISNUMBER(F529),ROUND(F529-N(D529),2),"")</f>
        <v/>
      </c>
      <c r="H529" s="21">
        <f>IF(C529&amp;""="","",IFERROR(INDEX('الباقات'!$C$6:$C$205,MATCH(C529&amp;"",'الباقات'!$A$6:$A$205,0)),""))</f>
        <v/>
      </c>
      <c r="I529" s="19">
        <f>IF(AND(ISNUMBER(A529),ISNUMBER(H529)),EDATE(A529,H529)-1,"")</f>
        <v/>
      </c>
      <c r="J529" s="21">
        <f>IF(ISNUMBER(I529),IF(COUNTIFS($B$6:$B$1005,B529&amp;"",$A$6:$A$1005,"&gt;"&amp;A529)=0,1,0),"")</f>
        <v/>
      </c>
    </row>
    <row r="530">
      <c r="A530" s="13" t="n"/>
      <c r="B530" s="5" t="n"/>
      <c r="C530" s="5" t="n"/>
      <c r="D530" s="16" t="n"/>
      <c r="E530" s="6">
        <f>IF(B530&amp;""="","",IFERROR(INDEX('الأعضاء'!$B$6:$B$505,MATCH(B530&amp;"",'الأعضاء'!$A$6:$A$505,0))&amp;"","كود غير موجود"))</f>
        <v/>
      </c>
      <c r="F530" s="20">
        <f>IF(C530&amp;""="","",IFERROR(INDEX('الباقات'!$B$6:$B$205,MATCH(C530&amp;"",'الباقات'!$A$6:$A$205,0)),"باقة غير موجودة"))</f>
        <v/>
      </c>
      <c r="G530" s="20">
        <f>IF(ISNUMBER(F530),ROUND(F530-N(D530),2),"")</f>
        <v/>
      </c>
      <c r="H530" s="21">
        <f>IF(C530&amp;""="","",IFERROR(INDEX('الباقات'!$C$6:$C$205,MATCH(C530&amp;"",'الباقات'!$A$6:$A$205,0)),""))</f>
        <v/>
      </c>
      <c r="I530" s="19">
        <f>IF(AND(ISNUMBER(A530),ISNUMBER(H530)),EDATE(A530,H530)-1,"")</f>
        <v/>
      </c>
      <c r="J530" s="21">
        <f>IF(ISNUMBER(I530),IF(COUNTIFS($B$6:$B$1005,B530&amp;"",$A$6:$A$1005,"&gt;"&amp;A530)=0,1,0),"")</f>
        <v/>
      </c>
    </row>
    <row r="531">
      <c r="A531" s="13" t="n"/>
      <c r="B531" s="5" t="n"/>
      <c r="C531" s="5" t="n"/>
      <c r="D531" s="16" t="n"/>
      <c r="E531" s="6">
        <f>IF(B531&amp;""="","",IFERROR(INDEX('الأعضاء'!$B$6:$B$505,MATCH(B531&amp;"",'الأعضاء'!$A$6:$A$505,0))&amp;"","كود غير موجود"))</f>
        <v/>
      </c>
      <c r="F531" s="20">
        <f>IF(C531&amp;""="","",IFERROR(INDEX('الباقات'!$B$6:$B$205,MATCH(C531&amp;"",'الباقات'!$A$6:$A$205,0)),"باقة غير موجودة"))</f>
        <v/>
      </c>
      <c r="G531" s="20">
        <f>IF(ISNUMBER(F531),ROUND(F531-N(D531),2),"")</f>
        <v/>
      </c>
      <c r="H531" s="21">
        <f>IF(C531&amp;""="","",IFERROR(INDEX('الباقات'!$C$6:$C$205,MATCH(C531&amp;"",'الباقات'!$A$6:$A$205,0)),""))</f>
        <v/>
      </c>
      <c r="I531" s="19">
        <f>IF(AND(ISNUMBER(A531),ISNUMBER(H531)),EDATE(A531,H531)-1,"")</f>
        <v/>
      </c>
      <c r="J531" s="21">
        <f>IF(ISNUMBER(I531),IF(COUNTIFS($B$6:$B$1005,B531&amp;"",$A$6:$A$1005,"&gt;"&amp;A531)=0,1,0),"")</f>
        <v/>
      </c>
    </row>
    <row r="532">
      <c r="A532" s="13" t="n"/>
      <c r="B532" s="5" t="n"/>
      <c r="C532" s="5" t="n"/>
      <c r="D532" s="16" t="n"/>
      <c r="E532" s="6">
        <f>IF(B532&amp;""="","",IFERROR(INDEX('الأعضاء'!$B$6:$B$505,MATCH(B532&amp;"",'الأعضاء'!$A$6:$A$505,0))&amp;"","كود غير موجود"))</f>
        <v/>
      </c>
      <c r="F532" s="20">
        <f>IF(C532&amp;""="","",IFERROR(INDEX('الباقات'!$B$6:$B$205,MATCH(C532&amp;"",'الباقات'!$A$6:$A$205,0)),"باقة غير موجودة"))</f>
        <v/>
      </c>
      <c r="G532" s="20">
        <f>IF(ISNUMBER(F532),ROUND(F532-N(D532),2),"")</f>
        <v/>
      </c>
      <c r="H532" s="21">
        <f>IF(C532&amp;""="","",IFERROR(INDEX('الباقات'!$C$6:$C$205,MATCH(C532&amp;"",'الباقات'!$A$6:$A$205,0)),""))</f>
        <v/>
      </c>
      <c r="I532" s="19">
        <f>IF(AND(ISNUMBER(A532),ISNUMBER(H532)),EDATE(A532,H532)-1,"")</f>
        <v/>
      </c>
      <c r="J532" s="21">
        <f>IF(ISNUMBER(I532),IF(COUNTIFS($B$6:$B$1005,B532&amp;"",$A$6:$A$1005,"&gt;"&amp;A532)=0,1,0),"")</f>
        <v/>
      </c>
    </row>
    <row r="533">
      <c r="A533" s="13" t="n"/>
      <c r="B533" s="5" t="n"/>
      <c r="C533" s="5" t="n"/>
      <c r="D533" s="16" t="n"/>
      <c r="E533" s="6">
        <f>IF(B533&amp;""="","",IFERROR(INDEX('الأعضاء'!$B$6:$B$505,MATCH(B533&amp;"",'الأعضاء'!$A$6:$A$505,0))&amp;"","كود غير موجود"))</f>
        <v/>
      </c>
      <c r="F533" s="20">
        <f>IF(C533&amp;""="","",IFERROR(INDEX('الباقات'!$B$6:$B$205,MATCH(C533&amp;"",'الباقات'!$A$6:$A$205,0)),"باقة غير موجودة"))</f>
        <v/>
      </c>
      <c r="G533" s="20">
        <f>IF(ISNUMBER(F533),ROUND(F533-N(D533),2),"")</f>
        <v/>
      </c>
      <c r="H533" s="21">
        <f>IF(C533&amp;""="","",IFERROR(INDEX('الباقات'!$C$6:$C$205,MATCH(C533&amp;"",'الباقات'!$A$6:$A$205,0)),""))</f>
        <v/>
      </c>
      <c r="I533" s="19">
        <f>IF(AND(ISNUMBER(A533),ISNUMBER(H533)),EDATE(A533,H533)-1,"")</f>
        <v/>
      </c>
      <c r="J533" s="21">
        <f>IF(ISNUMBER(I533),IF(COUNTIFS($B$6:$B$1005,B533&amp;"",$A$6:$A$1005,"&gt;"&amp;A533)=0,1,0),"")</f>
        <v/>
      </c>
    </row>
    <row r="534">
      <c r="A534" s="13" t="n"/>
      <c r="B534" s="5" t="n"/>
      <c r="C534" s="5" t="n"/>
      <c r="D534" s="16" t="n"/>
      <c r="E534" s="6">
        <f>IF(B534&amp;""="","",IFERROR(INDEX('الأعضاء'!$B$6:$B$505,MATCH(B534&amp;"",'الأعضاء'!$A$6:$A$505,0))&amp;"","كود غير موجود"))</f>
        <v/>
      </c>
      <c r="F534" s="20">
        <f>IF(C534&amp;""="","",IFERROR(INDEX('الباقات'!$B$6:$B$205,MATCH(C534&amp;"",'الباقات'!$A$6:$A$205,0)),"باقة غير موجودة"))</f>
        <v/>
      </c>
      <c r="G534" s="20">
        <f>IF(ISNUMBER(F534),ROUND(F534-N(D534),2),"")</f>
        <v/>
      </c>
      <c r="H534" s="21">
        <f>IF(C534&amp;""="","",IFERROR(INDEX('الباقات'!$C$6:$C$205,MATCH(C534&amp;"",'الباقات'!$A$6:$A$205,0)),""))</f>
        <v/>
      </c>
      <c r="I534" s="19">
        <f>IF(AND(ISNUMBER(A534),ISNUMBER(H534)),EDATE(A534,H534)-1,"")</f>
        <v/>
      </c>
      <c r="J534" s="21">
        <f>IF(ISNUMBER(I534),IF(COUNTIFS($B$6:$B$1005,B534&amp;"",$A$6:$A$1005,"&gt;"&amp;A534)=0,1,0),"")</f>
        <v/>
      </c>
    </row>
    <row r="535">
      <c r="A535" s="13" t="n"/>
      <c r="B535" s="5" t="n"/>
      <c r="C535" s="5" t="n"/>
      <c r="D535" s="16" t="n"/>
      <c r="E535" s="6">
        <f>IF(B535&amp;""="","",IFERROR(INDEX('الأعضاء'!$B$6:$B$505,MATCH(B535&amp;"",'الأعضاء'!$A$6:$A$505,0))&amp;"","كود غير موجود"))</f>
        <v/>
      </c>
      <c r="F535" s="20">
        <f>IF(C535&amp;""="","",IFERROR(INDEX('الباقات'!$B$6:$B$205,MATCH(C535&amp;"",'الباقات'!$A$6:$A$205,0)),"باقة غير موجودة"))</f>
        <v/>
      </c>
      <c r="G535" s="20">
        <f>IF(ISNUMBER(F535),ROUND(F535-N(D535),2),"")</f>
        <v/>
      </c>
      <c r="H535" s="21">
        <f>IF(C535&amp;""="","",IFERROR(INDEX('الباقات'!$C$6:$C$205,MATCH(C535&amp;"",'الباقات'!$A$6:$A$205,0)),""))</f>
        <v/>
      </c>
      <c r="I535" s="19">
        <f>IF(AND(ISNUMBER(A535),ISNUMBER(H535)),EDATE(A535,H535)-1,"")</f>
        <v/>
      </c>
      <c r="J535" s="21">
        <f>IF(ISNUMBER(I535),IF(COUNTIFS($B$6:$B$1005,B535&amp;"",$A$6:$A$1005,"&gt;"&amp;A535)=0,1,0),"")</f>
        <v/>
      </c>
    </row>
    <row r="536">
      <c r="A536" s="13" t="n"/>
      <c r="B536" s="5" t="n"/>
      <c r="C536" s="5" t="n"/>
      <c r="D536" s="16" t="n"/>
      <c r="E536" s="6">
        <f>IF(B536&amp;""="","",IFERROR(INDEX('الأعضاء'!$B$6:$B$505,MATCH(B536&amp;"",'الأعضاء'!$A$6:$A$505,0))&amp;"","كود غير موجود"))</f>
        <v/>
      </c>
      <c r="F536" s="20">
        <f>IF(C536&amp;""="","",IFERROR(INDEX('الباقات'!$B$6:$B$205,MATCH(C536&amp;"",'الباقات'!$A$6:$A$205,0)),"باقة غير موجودة"))</f>
        <v/>
      </c>
      <c r="G536" s="20">
        <f>IF(ISNUMBER(F536),ROUND(F536-N(D536),2),"")</f>
        <v/>
      </c>
      <c r="H536" s="21">
        <f>IF(C536&amp;""="","",IFERROR(INDEX('الباقات'!$C$6:$C$205,MATCH(C536&amp;"",'الباقات'!$A$6:$A$205,0)),""))</f>
        <v/>
      </c>
      <c r="I536" s="19">
        <f>IF(AND(ISNUMBER(A536),ISNUMBER(H536)),EDATE(A536,H536)-1,"")</f>
        <v/>
      </c>
      <c r="J536" s="21">
        <f>IF(ISNUMBER(I536),IF(COUNTIFS($B$6:$B$1005,B536&amp;"",$A$6:$A$1005,"&gt;"&amp;A536)=0,1,0),"")</f>
        <v/>
      </c>
    </row>
    <row r="537">
      <c r="A537" s="13" t="n"/>
      <c r="B537" s="5" t="n"/>
      <c r="C537" s="5" t="n"/>
      <c r="D537" s="16" t="n"/>
      <c r="E537" s="6">
        <f>IF(B537&amp;""="","",IFERROR(INDEX('الأعضاء'!$B$6:$B$505,MATCH(B537&amp;"",'الأعضاء'!$A$6:$A$505,0))&amp;"","كود غير موجود"))</f>
        <v/>
      </c>
      <c r="F537" s="20">
        <f>IF(C537&amp;""="","",IFERROR(INDEX('الباقات'!$B$6:$B$205,MATCH(C537&amp;"",'الباقات'!$A$6:$A$205,0)),"باقة غير موجودة"))</f>
        <v/>
      </c>
      <c r="G537" s="20">
        <f>IF(ISNUMBER(F537),ROUND(F537-N(D537),2),"")</f>
        <v/>
      </c>
      <c r="H537" s="21">
        <f>IF(C537&amp;""="","",IFERROR(INDEX('الباقات'!$C$6:$C$205,MATCH(C537&amp;"",'الباقات'!$A$6:$A$205,0)),""))</f>
        <v/>
      </c>
      <c r="I537" s="19">
        <f>IF(AND(ISNUMBER(A537),ISNUMBER(H537)),EDATE(A537,H537)-1,"")</f>
        <v/>
      </c>
      <c r="J537" s="21">
        <f>IF(ISNUMBER(I537),IF(COUNTIFS($B$6:$B$1005,B537&amp;"",$A$6:$A$1005,"&gt;"&amp;A537)=0,1,0),"")</f>
        <v/>
      </c>
    </row>
    <row r="538">
      <c r="A538" s="13" t="n"/>
      <c r="B538" s="5" t="n"/>
      <c r="C538" s="5" t="n"/>
      <c r="D538" s="16" t="n"/>
      <c r="E538" s="6">
        <f>IF(B538&amp;""="","",IFERROR(INDEX('الأعضاء'!$B$6:$B$505,MATCH(B538&amp;"",'الأعضاء'!$A$6:$A$505,0))&amp;"","كود غير موجود"))</f>
        <v/>
      </c>
      <c r="F538" s="20">
        <f>IF(C538&amp;""="","",IFERROR(INDEX('الباقات'!$B$6:$B$205,MATCH(C538&amp;"",'الباقات'!$A$6:$A$205,0)),"باقة غير موجودة"))</f>
        <v/>
      </c>
      <c r="G538" s="20">
        <f>IF(ISNUMBER(F538),ROUND(F538-N(D538),2),"")</f>
        <v/>
      </c>
      <c r="H538" s="21">
        <f>IF(C538&amp;""="","",IFERROR(INDEX('الباقات'!$C$6:$C$205,MATCH(C538&amp;"",'الباقات'!$A$6:$A$205,0)),""))</f>
        <v/>
      </c>
      <c r="I538" s="19">
        <f>IF(AND(ISNUMBER(A538),ISNUMBER(H538)),EDATE(A538,H538)-1,"")</f>
        <v/>
      </c>
      <c r="J538" s="21">
        <f>IF(ISNUMBER(I538),IF(COUNTIFS($B$6:$B$1005,B538&amp;"",$A$6:$A$1005,"&gt;"&amp;A538)=0,1,0),"")</f>
        <v/>
      </c>
    </row>
    <row r="539">
      <c r="A539" s="13" t="n"/>
      <c r="B539" s="5" t="n"/>
      <c r="C539" s="5" t="n"/>
      <c r="D539" s="16" t="n"/>
      <c r="E539" s="6">
        <f>IF(B539&amp;""="","",IFERROR(INDEX('الأعضاء'!$B$6:$B$505,MATCH(B539&amp;"",'الأعضاء'!$A$6:$A$505,0))&amp;"","كود غير موجود"))</f>
        <v/>
      </c>
      <c r="F539" s="20">
        <f>IF(C539&amp;""="","",IFERROR(INDEX('الباقات'!$B$6:$B$205,MATCH(C539&amp;"",'الباقات'!$A$6:$A$205,0)),"باقة غير موجودة"))</f>
        <v/>
      </c>
      <c r="G539" s="20">
        <f>IF(ISNUMBER(F539),ROUND(F539-N(D539),2),"")</f>
        <v/>
      </c>
      <c r="H539" s="21">
        <f>IF(C539&amp;""="","",IFERROR(INDEX('الباقات'!$C$6:$C$205,MATCH(C539&amp;"",'الباقات'!$A$6:$A$205,0)),""))</f>
        <v/>
      </c>
      <c r="I539" s="19">
        <f>IF(AND(ISNUMBER(A539),ISNUMBER(H539)),EDATE(A539,H539)-1,"")</f>
        <v/>
      </c>
      <c r="J539" s="21">
        <f>IF(ISNUMBER(I539),IF(COUNTIFS($B$6:$B$1005,B539&amp;"",$A$6:$A$1005,"&gt;"&amp;A539)=0,1,0),"")</f>
        <v/>
      </c>
    </row>
    <row r="540">
      <c r="A540" s="13" t="n"/>
      <c r="B540" s="5" t="n"/>
      <c r="C540" s="5" t="n"/>
      <c r="D540" s="16" t="n"/>
      <c r="E540" s="6">
        <f>IF(B540&amp;""="","",IFERROR(INDEX('الأعضاء'!$B$6:$B$505,MATCH(B540&amp;"",'الأعضاء'!$A$6:$A$505,0))&amp;"","كود غير موجود"))</f>
        <v/>
      </c>
      <c r="F540" s="20">
        <f>IF(C540&amp;""="","",IFERROR(INDEX('الباقات'!$B$6:$B$205,MATCH(C540&amp;"",'الباقات'!$A$6:$A$205,0)),"باقة غير موجودة"))</f>
        <v/>
      </c>
      <c r="G540" s="20">
        <f>IF(ISNUMBER(F540),ROUND(F540-N(D540),2),"")</f>
        <v/>
      </c>
      <c r="H540" s="21">
        <f>IF(C540&amp;""="","",IFERROR(INDEX('الباقات'!$C$6:$C$205,MATCH(C540&amp;"",'الباقات'!$A$6:$A$205,0)),""))</f>
        <v/>
      </c>
      <c r="I540" s="19">
        <f>IF(AND(ISNUMBER(A540),ISNUMBER(H540)),EDATE(A540,H540)-1,"")</f>
        <v/>
      </c>
      <c r="J540" s="21">
        <f>IF(ISNUMBER(I540),IF(COUNTIFS($B$6:$B$1005,B540&amp;"",$A$6:$A$1005,"&gt;"&amp;A540)=0,1,0),"")</f>
        <v/>
      </c>
    </row>
    <row r="541">
      <c r="A541" s="13" t="n"/>
      <c r="B541" s="5" t="n"/>
      <c r="C541" s="5" t="n"/>
      <c r="D541" s="16" t="n"/>
      <c r="E541" s="6">
        <f>IF(B541&amp;""="","",IFERROR(INDEX('الأعضاء'!$B$6:$B$505,MATCH(B541&amp;"",'الأعضاء'!$A$6:$A$505,0))&amp;"","كود غير موجود"))</f>
        <v/>
      </c>
      <c r="F541" s="20">
        <f>IF(C541&amp;""="","",IFERROR(INDEX('الباقات'!$B$6:$B$205,MATCH(C541&amp;"",'الباقات'!$A$6:$A$205,0)),"باقة غير موجودة"))</f>
        <v/>
      </c>
      <c r="G541" s="20">
        <f>IF(ISNUMBER(F541),ROUND(F541-N(D541),2),"")</f>
        <v/>
      </c>
      <c r="H541" s="21">
        <f>IF(C541&amp;""="","",IFERROR(INDEX('الباقات'!$C$6:$C$205,MATCH(C541&amp;"",'الباقات'!$A$6:$A$205,0)),""))</f>
        <v/>
      </c>
      <c r="I541" s="19">
        <f>IF(AND(ISNUMBER(A541),ISNUMBER(H541)),EDATE(A541,H541)-1,"")</f>
        <v/>
      </c>
      <c r="J541" s="21">
        <f>IF(ISNUMBER(I541),IF(COUNTIFS($B$6:$B$1005,B541&amp;"",$A$6:$A$1005,"&gt;"&amp;A541)=0,1,0),"")</f>
        <v/>
      </c>
    </row>
    <row r="542">
      <c r="A542" s="13" t="n"/>
      <c r="B542" s="5" t="n"/>
      <c r="C542" s="5" t="n"/>
      <c r="D542" s="16" t="n"/>
      <c r="E542" s="6">
        <f>IF(B542&amp;""="","",IFERROR(INDEX('الأعضاء'!$B$6:$B$505,MATCH(B542&amp;"",'الأعضاء'!$A$6:$A$505,0))&amp;"","كود غير موجود"))</f>
        <v/>
      </c>
      <c r="F542" s="20">
        <f>IF(C542&amp;""="","",IFERROR(INDEX('الباقات'!$B$6:$B$205,MATCH(C542&amp;"",'الباقات'!$A$6:$A$205,0)),"باقة غير موجودة"))</f>
        <v/>
      </c>
      <c r="G542" s="20">
        <f>IF(ISNUMBER(F542),ROUND(F542-N(D542),2),"")</f>
        <v/>
      </c>
      <c r="H542" s="21">
        <f>IF(C542&amp;""="","",IFERROR(INDEX('الباقات'!$C$6:$C$205,MATCH(C542&amp;"",'الباقات'!$A$6:$A$205,0)),""))</f>
        <v/>
      </c>
      <c r="I542" s="19">
        <f>IF(AND(ISNUMBER(A542),ISNUMBER(H542)),EDATE(A542,H542)-1,"")</f>
        <v/>
      </c>
      <c r="J542" s="21">
        <f>IF(ISNUMBER(I542),IF(COUNTIFS($B$6:$B$1005,B542&amp;"",$A$6:$A$1005,"&gt;"&amp;A542)=0,1,0),"")</f>
        <v/>
      </c>
    </row>
    <row r="543">
      <c r="A543" s="13" t="n"/>
      <c r="B543" s="5" t="n"/>
      <c r="C543" s="5" t="n"/>
      <c r="D543" s="16" t="n"/>
      <c r="E543" s="6">
        <f>IF(B543&amp;""="","",IFERROR(INDEX('الأعضاء'!$B$6:$B$505,MATCH(B543&amp;"",'الأعضاء'!$A$6:$A$505,0))&amp;"","كود غير موجود"))</f>
        <v/>
      </c>
      <c r="F543" s="20">
        <f>IF(C543&amp;""="","",IFERROR(INDEX('الباقات'!$B$6:$B$205,MATCH(C543&amp;"",'الباقات'!$A$6:$A$205,0)),"باقة غير موجودة"))</f>
        <v/>
      </c>
      <c r="G543" s="20">
        <f>IF(ISNUMBER(F543),ROUND(F543-N(D543),2),"")</f>
        <v/>
      </c>
      <c r="H543" s="21">
        <f>IF(C543&amp;""="","",IFERROR(INDEX('الباقات'!$C$6:$C$205,MATCH(C543&amp;"",'الباقات'!$A$6:$A$205,0)),""))</f>
        <v/>
      </c>
      <c r="I543" s="19">
        <f>IF(AND(ISNUMBER(A543),ISNUMBER(H543)),EDATE(A543,H543)-1,"")</f>
        <v/>
      </c>
      <c r="J543" s="21">
        <f>IF(ISNUMBER(I543),IF(COUNTIFS($B$6:$B$1005,B543&amp;"",$A$6:$A$1005,"&gt;"&amp;A543)=0,1,0),"")</f>
        <v/>
      </c>
    </row>
    <row r="544">
      <c r="A544" s="13" t="n"/>
      <c r="B544" s="5" t="n"/>
      <c r="C544" s="5" t="n"/>
      <c r="D544" s="16" t="n"/>
      <c r="E544" s="6">
        <f>IF(B544&amp;""="","",IFERROR(INDEX('الأعضاء'!$B$6:$B$505,MATCH(B544&amp;"",'الأعضاء'!$A$6:$A$505,0))&amp;"","كود غير موجود"))</f>
        <v/>
      </c>
      <c r="F544" s="20">
        <f>IF(C544&amp;""="","",IFERROR(INDEX('الباقات'!$B$6:$B$205,MATCH(C544&amp;"",'الباقات'!$A$6:$A$205,0)),"باقة غير موجودة"))</f>
        <v/>
      </c>
      <c r="G544" s="20">
        <f>IF(ISNUMBER(F544),ROUND(F544-N(D544),2),"")</f>
        <v/>
      </c>
      <c r="H544" s="21">
        <f>IF(C544&amp;""="","",IFERROR(INDEX('الباقات'!$C$6:$C$205,MATCH(C544&amp;"",'الباقات'!$A$6:$A$205,0)),""))</f>
        <v/>
      </c>
      <c r="I544" s="19">
        <f>IF(AND(ISNUMBER(A544),ISNUMBER(H544)),EDATE(A544,H544)-1,"")</f>
        <v/>
      </c>
      <c r="J544" s="21">
        <f>IF(ISNUMBER(I544),IF(COUNTIFS($B$6:$B$1005,B544&amp;"",$A$6:$A$1005,"&gt;"&amp;A544)=0,1,0),"")</f>
        <v/>
      </c>
    </row>
    <row r="545">
      <c r="A545" s="13" t="n"/>
      <c r="B545" s="5" t="n"/>
      <c r="C545" s="5" t="n"/>
      <c r="D545" s="16" t="n"/>
      <c r="E545" s="6">
        <f>IF(B545&amp;""="","",IFERROR(INDEX('الأعضاء'!$B$6:$B$505,MATCH(B545&amp;"",'الأعضاء'!$A$6:$A$505,0))&amp;"","كود غير موجود"))</f>
        <v/>
      </c>
      <c r="F545" s="20">
        <f>IF(C545&amp;""="","",IFERROR(INDEX('الباقات'!$B$6:$B$205,MATCH(C545&amp;"",'الباقات'!$A$6:$A$205,0)),"باقة غير موجودة"))</f>
        <v/>
      </c>
      <c r="G545" s="20">
        <f>IF(ISNUMBER(F545),ROUND(F545-N(D545),2),"")</f>
        <v/>
      </c>
      <c r="H545" s="21">
        <f>IF(C545&amp;""="","",IFERROR(INDEX('الباقات'!$C$6:$C$205,MATCH(C545&amp;"",'الباقات'!$A$6:$A$205,0)),""))</f>
        <v/>
      </c>
      <c r="I545" s="19">
        <f>IF(AND(ISNUMBER(A545),ISNUMBER(H545)),EDATE(A545,H545)-1,"")</f>
        <v/>
      </c>
      <c r="J545" s="21">
        <f>IF(ISNUMBER(I545),IF(COUNTIFS($B$6:$B$1005,B545&amp;"",$A$6:$A$1005,"&gt;"&amp;A545)=0,1,0),"")</f>
        <v/>
      </c>
    </row>
    <row r="546">
      <c r="A546" s="13" t="n"/>
      <c r="B546" s="5" t="n"/>
      <c r="C546" s="5" t="n"/>
      <c r="D546" s="16" t="n"/>
      <c r="E546" s="6">
        <f>IF(B546&amp;""="","",IFERROR(INDEX('الأعضاء'!$B$6:$B$505,MATCH(B546&amp;"",'الأعضاء'!$A$6:$A$505,0))&amp;"","كود غير موجود"))</f>
        <v/>
      </c>
      <c r="F546" s="20">
        <f>IF(C546&amp;""="","",IFERROR(INDEX('الباقات'!$B$6:$B$205,MATCH(C546&amp;"",'الباقات'!$A$6:$A$205,0)),"باقة غير موجودة"))</f>
        <v/>
      </c>
      <c r="G546" s="20">
        <f>IF(ISNUMBER(F546),ROUND(F546-N(D546),2),"")</f>
        <v/>
      </c>
      <c r="H546" s="21">
        <f>IF(C546&amp;""="","",IFERROR(INDEX('الباقات'!$C$6:$C$205,MATCH(C546&amp;"",'الباقات'!$A$6:$A$205,0)),""))</f>
        <v/>
      </c>
      <c r="I546" s="19">
        <f>IF(AND(ISNUMBER(A546),ISNUMBER(H546)),EDATE(A546,H546)-1,"")</f>
        <v/>
      </c>
      <c r="J546" s="21">
        <f>IF(ISNUMBER(I546),IF(COUNTIFS($B$6:$B$1005,B546&amp;"",$A$6:$A$1005,"&gt;"&amp;A546)=0,1,0),"")</f>
        <v/>
      </c>
    </row>
    <row r="547">
      <c r="A547" s="13" t="n"/>
      <c r="B547" s="5" t="n"/>
      <c r="C547" s="5" t="n"/>
      <c r="D547" s="16" t="n"/>
      <c r="E547" s="6">
        <f>IF(B547&amp;""="","",IFERROR(INDEX('الأعضاء'!$B$6:$B$505,MATCH(B547&amp;"",'الأعضاء'!$A$6:$A$505,0))&amp;"","كود غير موجود"))</f>
        <v/>
      </c>
      <c r="F547" s="20">
        <f>IF(C547&amp;""="","",IFERROR(INDEX('الباقات'!$B$6:$B$205,MATCH(C547&amp;"",'الباقات'!$A$6:$A$205,0)),"باقة غير موجودة"))</f>
        <v/>
      </c>
      <c r="G547" s="20">
        <f>IF(ISNUMBER(F547),ROUND(F547-N(D547),2),"")</f>
        <v/>
      </c>
      <c r="H547" s="21">
        <f>IF(C547&amp;""="","",IFERROR(INDEX('الباقات'!$C$6:$C$205,MATCH(C547&amp;"",'الباقات'!$A$6:$A$205,0)),""))</f>
        <v/>
      </c>
      <c r="I547" s="19">
        <f>IF(AND(ISNUMBER(A547),ISNUMBER(H547)),EDATE(A547,H547)-1,"")</f>
        <v/>
      </c>
      <c r="J547" s="21">
        <f>IF(ISNUMBER(I547),IF(COUNTIFS($B$6:$B$1005,B547&amp;"",$A$6:$A$1005,"&gt;"&amp;A547)=0,1,0),"")</f>
        <v/>
      </c>
    </row>
    <row r="548">
      <c r="A548" s="13" t="n"/>
      <c r="B548" s="5" t="n"/>
      <c r="C548" s="5" t="n"/>
      <c r="D548" s="16" t="n"/>
      <c r="E548" s="6">
        <f>IF(B548&amp;""="","",IFERROR(INDEX('الأعضاء'!$B$6:$B$505,MATCH(B548&amp;"",'الأعضاء'!$A$6:$A$505,0))&amp;"","كود غير موجود"))</f>
        <v/>
      </c>
      <c r="F548" s="20">
        <f>IF(C548&amp;""="","",IFERROR(INDEX('الباقات'!$B$6:$B$205,MATCH(C548&amp;"",'الباقات'!$A$6:$A$205,0)),"باقة غير موجودة"))</f>
        <v/>
      </c>
      <c r="G548" s="20">
        <f>IF(ISNUMBER(F548),ROUND(F548-N(D548),2),"")</f>
        <v/>
      </c>
      <c r="H548" s="21">
        <f>IF(C548&amp;""="","",IFERROR(INDEX('الباقات'!$C$6:$C$205,MATCH(C548&amp;"",'الباقات'!$A$6:$A$205,0)),""))</f>
        <v/>
      </c>
      <c r="I548" s="19">
        <f>IF(AND(ISNUMBER(A548),ISNUMBER(H548)),EDATE(A548,H548)-1,"")</f>
        <v/>
      </c>
      <c r="J548" s="21">
        <f>IF(ISNUMBER(I548),IF(COUNTIFS($B$6:$B$1005,B548&amp;"",$A$6:$A$1005,"&gt;"&amp;A548)=0,1,0),"")</f>
        <v/>
      </c>
    </row>
    <row r="549">
      <c r="A549" s="13" t="n"/>
      <c r="B549" s="5" t="n"/>
      <c r="C549" s="5" t="n"/>
      <c r="D549" s="16" t="n"/>
      <c r="E549" s="6">
        <f>IF(B549&amp;""="","",IFERROR(INDEX('الأعضاء'!$B$6:$B$505,MATCH(B549&amp;"",'الأعضاء'!$A$6:$A$505,0))&amp;"","كود غير موجود"))</f>
        <v/>
      </c>
      <c r="F549" s="20">
        <f>IF(C549&amp;""="","",IFERROR(INDEX('الباقات'!$B$6:$B$205,MATCH(C549&amp;"",'الباقات'!$A$6:$A$205,0)),"باقة غير موجودة"))</f>
        <v/>
      </c>
      <c r="G549" s="20">
        <f>IF(ISNUMBER(F549),ROUND(F549-N(D549),2),"")</f>
        <v/>
      </c>
      <c r="H549" s="21">
        <f>IF(C549&amp;""="","",IFERROR(INDEX('الباقات'!$C$6:$C$205,MATCH(C549&amp;"",'الباقات'!$A$6:$A$205,0)),""))</f>
        <v/>
      </c>
      <c r="I549" s="19">
        <f>IF(AND(ISNUMBER(A549),ISNUMBER(H549)),EDATE(A549,H549)-1,"")</f>
        <v/>
      </c>
      <c r="J549" s="21">
        <f>IF(ISNUMBER(I549),IF(COUNTIFS($B$6:$B$1005,B549&amp;"",$A$6:$A$1005,"&gt;"&amp;A549)=0,1,0),"")</f>
        <v/>
      </c>
    </row>
    <row r="550">
      <c r="A550" s="13" t="n"/>
      <c r="B550" s="5" t="n"/>
      <c r="C550" s="5" t="n"/>
      <c r="D550" s="16" t="n"/>
      <c r="E550" s="6">
        <f>IF(B550&amp;""="","",IFERROR(INDEX('الأعضاء'!$B$6:$B$505,MATCH(B550&amp;"",'الأعضاء'!$A$6:$A$505,0))&amp;"","كود غير موجود"))</f>
        <v/>
      </c>
      <c r="F550" s="20">
        <f>IF(C550&amp;""="","",IFERROR(INDEX('الباقات'!$B$6:$B$205,MATCH(C550&amp;"",'الباقات'!$A$6:$A$205,0)),"باقة غير موجودة"))</f>
        <v/>
      </c>
      <c r="G550" s="20">
        <f>IF(ISNUMBER(F550),ROUND(F550-N(D550),2),"")</f>
        <v/>
      </c>
      <c r="H550" s="21">
        <f>IF(C550&amp;""="","",IFERROR(INDEX('الباقات'!$C$6:$C$205,MATCH(C550&amp;"",'الباقات'!$A$6:$A$205,0)),""))</f>
        <v/>
      </c>
      <c r="I550" s="19">
        <f>IF(AND(ISNUMBER(A550),ISNUMBER(H550)),EDATE(A550,H550)-1,"")</f>
        <v/>
      </c>
      <c r="J550" s="21">
        <f>IF(ISNUMBER(I550),IF(COUNTIFS($B$6:$B$1005,B550&amp;"",$A$6:$A$1005,"&gt;"&amp;A550)=0,1,0),"")</f>
        <v/>
      </c>
    </row>
    <row r="551">
      <c r="A551" s="13" t="n"/>
      <c r="B551" s="5" t="n"/>
      <c r="C551" s="5" t="n"/>
      <c r="D551" s="16" t="n"/>
      <c r="E551" s="6">
        <f>IF(B551&amp;""="","",IFERROR(INDEX('الأعضاء'!$B$6:$B$505,MATCH(B551&amp;"",'الأعضاء'!$A$6:$A$505,0))&amp;"","كود غير موجود"))</f>
        <v/>
      </c>
      <c r="F551" s="20">
        <f>IF(C551&amp;""="","",IFERROR(INDEX('الباقات'!$B$6:$B$205,MATCH(C551&amp;"",'الباقات'!$A$6:$A$205,0)),"باقة غير موجودة"))</f>
        <v/>
      </c>
      <c r="G551" s="20">
        <f>IF(ISNUMBER(F551),ROUND(F551-N(D551),2),"")</f>
        <v/>
      </c>
      <c r="H551" s="21">
        <f>IF(C551&amp;""="","",IFERROR(INDEX('الباقات'!$C$6:$C$205,MATCH(C551&amp;"",'الباقات'!$A$6:$A$205,0)),""))</f>
        <v/>
      </c>
      <c r="I551" s="19">
        <f>IF(AND(ISNUMBER(A551),ISNUMBER(H551)),EDATE(A551,H551)-1,"")</f>
        <v/>
      </c>
      <c r="J551" s="21">
        <f>IF(ISNUMBER(I551),IF(COUNTIFS($B$6:$B$1005,B551&amp;"",$A$6:$A$1005,"&gt;"&amp;A551)=0,1,0),"")</f>
        <v/>
      </c>
    </row>
    <row r="552">
      <c r="A552" s="13" t="n"/>
      <c r="B552" s="5" t="n"/>
      <c r="C552" s="5" t="n"/>
      <c r="D552" s="16" t="n"/>
      <c r="E552" s="6">
        <f>IF(B552&amp;""="","",IFERROR(INDEX('الأعضاء'!$B$6:$B$505,MATCH(B552&amp;"",'الأعضاء'!$A$6:$A$505,0))&amp;"","كود غير موجود"))</f>
        <v/>
      </c>
      <c r="F552" s="20">
        <f>IF(C552&amp;""="","",IFERROR(INDEX('الباقات'!$B$6:$B$205,MATCH(C552&amp;"",'الباقات'!$A$6:$A$205,0)),"باقة غير موجودة"))</f>
        <v/>
      </c>
      <c r="G552" s="20">
        <f>IF(ISNUMBER(F552),ROUND(F552-N(D552),2),"")</f>
        <v/>
      </c>
      <c r="H552" s="21">
        <f>IF(C552&amp;""="","",IFERROR(INDEX('الباقات'!$C$6:$C$205,MATCH(C552&amp;"",'الباقات'!$A$6:$A$205,0)),""))</f>
        <v/>
      </c>
      <c r="I552" s="19">
        <f>IF(AND(ISNUMBER(A552),ISNUMBER(H552)),EDATE(A552,H552)-1,"")</f>
        <v/>
      </c>
      <c r="J552" s="21">
        <f>IF(ISNUMBER(I552),IF(COUNTIFS($B$6:$B$1005,B552&amp;"",$A$6:$A$1005,"&gt;"&amp;A552)=0,1,0),"")</f>
        <v/>
      </c>
    </row>
    <row r="553">
      <c r="A553" s="13" t="n"/>
      <c r="B553" s="5" t="n"/>
      <c r="C553" s="5" t="n"/>
      <c r="D553" s="16" t="n"/>
      <c r="E553" s="6">
        <f>IF(B553&amp;""="","",IFERROR(INDEX('الأعضاء'!$B$6:$B$505,MATCH(B553&amp;"",'الأعضاء'!$A$6:$A$505,0))&amp;"","كود غير موجود"))</f>
        <v/>
      </c>
      <c r="F553" s="20">
        <f>IF(C553&amp;""="","",IFERROR(INDEX('الباقات'!$B$6:$B$205,MATCH(C553&amp;"",'الباقات'!$A$6:$A$205,0)),"باقة غير موجودة"))</f>
        <v/>
      </c>
      <c r="G553" s="20">
        <f>IF(ISNUMBER(F553),ROUND(F553-N(D553),2),"")</f>
        <v/>
      </c>
      <c r="H553" s="21">
        <f>IF(C553&amp;""="","",IFERROR(INDEX('الباقات'!$C$6:$C$205,MATCH(C553&amp;"",'الباقات'!$A$6:$A$205,0)),""))</f>
        <v/>
      </c>
      <c r="I553" s="19">
        <f>IF(AND(ISNUMBER(A553),ISNUMBER(H553)),EDATE(A553,H553)-1,"")</f>
        <v/>
      </c>
      <c r="J553" s="21">
        <f>IF(ISNUMBER(I553),IF(COUNTIFS($B$6:$B$1005,B553&amp;"",$A$6:$A$1005,"&gt;"&amp;A553)=0,1,0),"")</f>
        <v/>
      </c>
    </row>
    <row r="554">
      <c r="A554" s="13" t="n"/>
      <c r="B554" s="5" t="n"/>
      <c r="C554" s="5" t="n"/>
      <c r="D554" s="16" t="n"/>
      <c r="E554" s="6">
        <f>IF(B554&amp;""="","",IFERROR(INDEX('الأعضاء'!$B$6:$B$505,MATCH(B554&amp;"",'الأعضاء'!$A$6:$A$505,0))&amp;"","كود غير موجود"))</f>
        <v/>
      </c>
      <c r="F554" s="20">
        <f>IF(C554&amp;""="","",IFERROR(INDEX('الباقات'!$B$6:$B$205,MATCH(C554&amp;"",'الباقات'!$A$6:$A$205,0)),"باقة غير موجودة"))</f>
        <v/>
      </c>
      <c r="G554" s="20">
        <f>IF(ISNUMBER(F554),ROUND(F554-N(D554),2),"")</f>
        <v/>
      </c>
      <c r="H554" s="21">
        <f>IF(C554&amp;""="","",IFERROR(INDEX('الباقات'!$C$6:$C$205,MATCH(C554&amp;"",'الباقات'!$A$6:$A$205,0)),""))</f>
        <v/>
      </c>
      <c r="I554" s="19">
        <f>IF(AND(ISNUMBER(A554),ISNUMBER(H554)),EDATE(A554,H554)-1,"")</f>
        <v/>
      </c>
      <c r="J554" s="21">
        <f>IF(ISNUMBER(I554),IF(COUNTIFS($B$6:$B$1005,B554&amp;"",$A$6:$A$1005,"&gt;"&amp;A554)=0,1,0),"")</f>
        <v/>
      </c>
    </row>
    <row r="555">
      <c r="A555" s="13" t="n"/>
      <c r="B555" s="5" t="n"/>
      <c r="C555" s="5" t="n"/>
      <c r="D555" s="16" t="n"/>
      <c r="E555" s="6">
        <f>IF(B555&amp;""="","",IFERROR(INDEX('الأعضاء'!$B$6:$B$505,MATCH(B555&amp;"",'الأعضاء'!$A$6:$A$505,0))&amp;"","كود غير موجود"))</f>
        <v/>
      </c>
      <c r="F555" s="20">
        <f>IF(C555&amp;""="","",IFERROR(INDEX('الباقات'!$B$6:$B$205,MATCH(C555&amp;"",'الباقات'!$A$6:$A$205,0)),"باقة غير موجودة"))</f>
        <v/>
      </c>
      <c r="G555" s="20">
        <f>IF(ISNUMBER(F555),ROUND(F555-N(D555),2),"")</f>
        <v/>
      </c>
      <c r="H555" s="21">
        <f>IF(C555&amp;""="","",IFERROR(INDEX('الباقات'!$C$6:$C$205,MATCH(C555&amp;"",'الباقات'!$A$6:$A$205,0)),""))</f>
        <v/>
      </c>
      <c r="I555" s="19">
        <f>IF(AND(ISNUMBER(A555),ISNUMBER(H555)),EDATE(A555,H555)-1,"")</f>
        <v/>
      </c>
      <c r="J555" s="21">
        <f>IF(ISNUMBER(I555),IF(COUNTIFS($B$6:$B$1005,B555&amp;"",$A$6:$A$1005,"&gt;"&amp;A555)=0,1,0),"")</f>
        <v/>
      </c>
    </row>
    <row r="556">
      <c r="A556" s="13" t="n"/>
      <c r="B556" s="5" t="n"/>
      <c r="C556" s="5" t="n"/>
      <c r="D556" s="16" t="n"/>
      <c r="E556" s="6">
        <f>IF(B556&amp;""="","",IFERROR(INDEX('الأعضاء'!$B$6:$B$505,MATCH(B556&amp;"",'الأعضاء'!$A$6:$A$505,0))&amp;"","كود غير موجود"))</f>
        <v/>
      </c>
      <c r="F556" s="20">
        <f>IF(C556&amp;""="","",IFERROR(INDEX('الباقات'!$B$6:$B$205,MATCH(C556&amp;"",'الباقات'!$A$6:$A$205,0)),"باقة غير موجودة"))</f>
        <v/>
      </c>
      <c r="G556" s="20">
        <f>IF(ISNUMBER(F556),ROUND(F556-N(D556),2),"")</f>
        <v/>
      </c>
      <c r="H556" s="21">
        <f>IF(C556&amp;""="","",IFERROR(INDEX('الباقات'!$C$6:$C$205,MATCH(C556&amp;"",'الباقات'!$A$6:$A$205,0)),""))</f>
        <v/>
      </c>
      <c r="I556" s="19">
        <f>IF(AND(ISNUMBER(A556),ISNUMBER(H556)),EDATE(A556,H556)-1,"")</f>
        <v/>
      </c>
      <c r="J556" s="21">
        <f>IF(ISNUMBER(I556),IF(COUNTIFS($B$6:$B$1005,B556&amp;"",$A$6:$A$1005,"&gt;"&amp;A556)=0,1,0),"")</f>
        <v/>
      </c>
    </row>
    <row r="557">
      <c r="A557" s="13" t="n"/>
      <c r="B557" s="5" t="n"/>
      <c r="C557" s="5" t="n"/>
      <c r="D557" s="16" t="n"/>
      <c r="E557" s="6">
        <f>IF(B557&amp;""="","",IFERROR(INDEX('الأعضاء'!$B$6:$B$505,MATCH(B557&amp;"",'الأعضاء'!$A$6:$A$505,0))&amp;"","كود غير موجود"))</f>
        <v/>
      </c>
      <c r="F557" s="20">
        <f>IF(C557&amp;""="","",IFERROR(INDEX('الباقات'!$B$6:$B$205,MATCH(C557&amp;"",'الباقات'!$A$6:$A$205,0)),"باقة غير موجودة"))</f>
        <v/>
      </c>
      <c r="G557" s="20">
        <f>IF(ISNUMBER(F557),ROUND(F557-N(D557),2),"")</f>
        <v/>
      </c>
      <c r="H557" s="21">
        <f>IF(C557&amp;""="","",IFERROR(INDEX('الباقات'!$C$6:$C$205,MATCH(C557&amp;"",'الباقات'!$A$6:$A$205,0)),""))</f>
        <v/>
      </c>
      <c r="I557" s="19">
        <f>IF(AND(ISNUMBER(A557),ISNUMBER(H557)),EDATE(A557,H557)-1,"")</f>
        <v/>
      </c>
      <c r="J557" s="21">
        <f>IF(ISNUMBER(I557),IF(COUNTIFS($B$6:$B$1005,B557&amp;"",$A$6:$A$1005,"&gt;"&amp;A557)=0,1,0),"")</f>
        <v/>
      </c>
    </row>
    <row r="558">
      <c r="A558" s="13" t="n"/>
      <c r="B558" s="5" t="n"/>
      <c r="C558" s="5" t="n"/>
      <c r="D558" s="16" t="n"/>
      <c r="E558" s="6">
        <f>IF(B558&amp;""="","",IFERROR(INDEX('الأعضاء'!$B$6:$B$505,MATCH(B558&amp;"",'الأعضاء'!$A$6:$A$505,0))&amp;"","كود غير موجود"))</f>
        <v/>
      </c>
      <c r="F558" s="20">
        <f>IF(C558&amp;""="","",IFERROR(INDEX('الباقات'!$B$6:$B$205,MATCH(C558&amp;"",'الباقات'!$A$6:$A$205,0)),"باقة غير موجودة"))</f>
        <v/>
      </c>
      <c r="G558" s="20">
        <f>IF(ISNUMBER(F558),ROUND(F558-N(D558),2),"")</f>
        <v/>
      </c>
      <c r="H558" s="21">
        <f>IF(C558&amp;""="","",IFERROR(INDEX('الباقات'!$C$6:$C$205,MATCH(C558&amp;"",'الباقات'!$A$6:$A$205,0)),""))</f>
        <v/>
      </c>
      <c r="I558" s="19">
        <f>IF(AND(ISNUMBER(A558),ISNUMBER(H558)),EDATE(A558,H558)-1,"")</f>
        <v/>
      </c>
      <c r="J558" s="21">
        <f>IF(ISNUMBER(I558),IF(COUNTIFS($B$6:$B$1005,B558&amp;"",$A$6:$A$1005,"&gt;"&amp;A558)=0,1,0),"")</f>
        <v/>
      </c>
    </row>
    <row r="559">
      <c r="A559" s="13" t="n"/>
      <c r="B559" s="5" t="n"/>
      <c r="C559" s="5" t="n"/>
      <c r="D559" s="16" t="n"/>
      <c r="E559" s="6">
        <f>IF(B559&amp;""="","",IFERROR(INDEX('الأعضاء'!$B$6:$B$505,MATCH(B559&amp;"",'الأعضاء'!$A$6:$A$505,0))&amp;"","كود غير موجود"))</f>
        <v/>
      </c>
      <c r="F559" s="20">
        <f>IF(C559&amp;""="","",IFERROR(INDEX('الباقات'!$B$6:$B$205,MATCH(C559&amp;"",'الباقات'!$A$6:$A$205,0)),"باقة غير موجودة"))</f>
        <v/>
      </c>
      <c r="G559" s="20">
        <f>IF(ISNUMBER(F559),ROUND(F559-N(D559),2),"")</f>
        <v/>
      </c>
      <c r="H559" s="21">
        <f>IF(C559&amp;""="","",IFERROR(INDEX('الباقات'!$C$6:$C$205,MATCH(C559&amp;"",'الباقات'!$A$6:$A$205,0)),""))</f>
        <v/>
      </c>
      <c r="I559" s="19">
        <f>IF(AND(ISNUMBER(A559),ISNUMBER(H559)),EDATE(A559,H559)-1,"")</f>
        <v/>
      </c>
      <c r="J559" s="21">
        <f>IF(ISNUMBER(I559),IF(COUNTIFS($B$6:$B$1005,B559&amp;"",$A$6:$A$1005,"&gt;"&amp;A559)=0,1,0),"")</f>
        <v/>
      </c>
    </row>
    <row r="560">
      <c r="A560" s="13" t="n"/>
      <c r="B560" s="5" t="n"/>
      <c r="C560" s="5" t="n"/>
      <c r="D560" s="16" t="n"/>
      <c r="E560" s="6">
        <f>IF(B560&amp;""="","",IFERROR(INDEX('الأعضاء'!$B$6:$B$505,MATCH(B560&amp;"",'الأعضاء'!$A$6:$A$505,0))&amp;"","كود غير موجود"))</f>
        <v/>
      </c>
      <c r="F560" s="20">
        <f>IF(C560&amp;""="","",IFERROR(INDEX('الباقات'!$B$6:$B$205,MATCH(C560&amp;"",'الباقات'!$A$6:$A$205,0)),"باقة غير موجودة"))</f>
        <v/>
      </c>
      <c r="G560" s="20">
        <f>IF(ISNUMBER(F560),ROUND(F560-N(D560),2),"")</f>
        <v/>
      </c>
      <c r="H560" s="21">
        <f>IF(C560&amp;""="","",IFERROR(INDEX('الباقات'!$C$6:$C$205,MATCH(C560&amp;"",'الباقات'!$A$6:$A$205,0)),""))</f>
        <v/>
      </c>
      <c r="I560" s="19">
        <f>IF(AND(ISNUMBER(A560),ISNUMBER(H560)),EDATE(A560,H560)-1,"")</f>
        <v/>
      </c>
      <c r="J560" s="21">
        <f>IF(ISNUMBER(I560),IF(COUNTIFS($B$6:$B$1005,B560&amp;"",$A$6:$A$1005,"&gt;"&amp;A560)=0,1,0),"")</f>
        <v/>
      </c>
    </row>
    <row r="561">
      <c r="A561" s="13" t="n"/>
      <c r="B561" s="5" t="n"/>
      <c r="C561" s="5" t="n"/>
      <c r="D561" s="16" t="n"/>
      <c r="E561" s="6">
        <f>IF(B561&amp;""="","",IFERROR(INDEX('الأعضاء'!$B$6:$B$505,MATCH(B561&amp;"",'الأعضاء'!$A$6:$A$505,0))&amp;"","كود غير موجود"))</f>
        <v/>
      </c>
      <c r="F561" s="20">
        <f>IF(C561&amp;""="","",IFERROR(INDEX('الباقات'!$B$6:$B$205,MATCH(C561&amp;"",'الباقات'!$A$6:$A$205,0)),"باقة غير موجودة"))</f>
        <v/>
      </c>
      <c r="G561" s="20">
        <f>IF(ISNUMBER(F561),ROUND(F561-N(D561),2),"")</f>
        <v/>
      </c>
      <c r="H561" s="21">
        <f>IF(C561&amp;""="","",IFERROR(INDEX('الباقات'!$C$6:$C$205,MATCH(C561&amp;"",'الباقات'!$A$6:$A$205,0)),""))</f>
        <v/>
      </c>
      <c r="I561" s="19">
        <f>IF(AND(ISNUMBER(A561),ISNUMBER(H561)),EDATE(A561,H561)-1,"")</f>
        <v/>
      </c>
      <c r="J561" s="21">
        <f>IF(ISNUMBER(I561),IF(COUNTIFS($B$6:$B$1005,B561&amp;"",$A$6:$A$1005,"&gt;"&amp;A561)=0,1,0),"")</f>
        <v/>
      </c>
    </row>
    <row r="562">
      <c r="A562" s="13" t="n"/>
      <c r="B562" s="5" t="n"/>
      <c r="C562" s="5" t="n"/>
      <c r="D562" s="16" t="n"/>
      <c r="E562" s="6">
        <f>IF(B562&amp;""="","",IFERROR(INDEX('الأعضاء'!$B$6:$B$505,MATCH(B562&amp;"",'الأعضاء'!$A$6:$A$505,0))&amp;"","كود غير موجود"))</f>
        <v/>
      </c>
      <c r="F562" s="20">
        <f>IF(C562&amp;""="","",IFERROR(INDEX('الباقات'!$B$6:$B$205,MATCH(C562&amp;"",'الباقات'!$A$6:$A$205,0)),"باقة غير موجودة"))</f>
        <v/>
      </c>
      <c r="G562" s="20">
        <f>IF(ISNUMBER(F562),ROUND(F562-N(D562),2),"")</f>
        <v/>
      </c>
      <c r="H562" s="21">
        <f>IF(C562&amp;""="","",IFERROR(INDEX('الباقات'!$C$6:$C$205,MATCH(C562&amp;"",'الباقات'!$A$6:$A$205,0)),""))</f>
        <v/>
      </c>
      <c r="I562" s="19">
        <f>IF(AND(ISNUMBER(A562),ISNUMBER(H562)),EDATE(A562,H562)-1,"")</f>
        <v/>
      </c>
      <c r="J562" s="21">
        <f>IF(ISNUMBER(I562),IF(COUNTIFS($B$6:$B$1005,B562&amp;"",$A$6:$A$1005,"&gt;"&amp;A562)=0,1,0),"")</f>
        <v/>
      </c>
    </row>
    <row r="563">
      <c r="A563" s="13" t="n"/>
      <c r="B563" s="5" t="n"/>
      <c r="C563" s="5" t="n"/>
      <c r="D563" s="16" t="n"/>
      <c r="E563" s="6">
        <f>IF(B563&amp;""="","",IFERROR(INDEX('الأعضاء'!$B$6:$B$505,MATCH(B563&amp;"",'الأعضاء'!$A$6:$A$505,0))&amp;"","كود غير موجود"))</f>
        <v/>
      </c>
      <c r="F563" s="20">
        <f>IF(C563&amp;""="","",IFERROR(INDEX('الباقات'!$B$6:$B$205,MATCH(C563&amp;"",'الباقات'!$A$6:$A$205,0)),"باقة غير موجودة"))</f>
        <v/>
      </c>
      <c r="G563" s="20">
        <f>IF(ISNUMBER(F563),ROUND(F563-N(D563),2),"")</f>
        <v/>
      </c>
      <c r="H563" s="21">
        <f>IF(C563&amp;""="","",IFERROR(INDEX('الباقات'!$C$6:$C$205,MATCH(C563&amp;"",'الباقات'!$A$6:$A$205,0)),""))</f>
        <v/>
      </c>
      <c r="I563" s="19">
        <f>IF(AND(ISNUMBER(A563),ISNUMBER(H563)),EDATE(A563,H563)-1,"")</f>
        <v/>
      </c>
      <c r="J563" s="21">
        <f>IF(ISNUMBER(I563),IF(COUNTIFS($B$6:$B$1005,B563&amp;"",$A$6:$A$1005,"&gt;"&amp;A563)=0,1,0),"")</f>
        <v/>
      </c>
    </row>
    <row r="564">
      <c r="A564" s="13" t="n"/>
      <c r="B564" s="5" t="n"/>
      <c r="C564" s="5" t="n"/>
      <c r="D564" s="16" t="n"/>
      <c r="E564" s="6">
        <f>IF(B564&amp;""="","",IFERROR(INDEX('الأعضاء'!$B$6:$B$505,MATCH(B564&amp;"",'الأعضاء'!$A$6:$A$505,0))&amp;"","كود غير موجود"))</f>
        <v/>
      </c>
      <c r="F564" s="20">
        <f>IF(C564&amp;""="","",IFERROR(INDEX('الباقات'!$B$6:$B$205,MATCH(C564&amp;"",'الباقات'!$A$6:$A$205,0)),"باقة غير موجودة"))</f>
        <v/>
      </c>
      <c r="G564" s="20">
        <f>IF(ISNUMBER(F564),ROUND(F564-N(D564),2),"")</f>
        <v/>
      </c>
      <c r="H564" s="21">
        <f>IF(C564&amp;""="","",IFERROR(INDEX('الباقات'!$C$6:$C$205,MATCH(C564&amp;"",'الباقات'!$A$6:$A$205,0)),""))</f>
        <v/>
      </c>
      <c r="I564" s="19">
        <f>IF(AND(ISNUMBER(A564),ISNUMBER(H564)),EDATE(A564,H564)-1,"")</f>
        <v/>
      </c>
      <c r="J564" s="21">
        <f>IF(ISNUMBER(I564),IF(COUNTIFS($B$6:$B$1005,B564&amp;"",$A$6:$A$1005,"&gt;"&amp;A564)=0,1,0),"")</f>
        <v/>
      </c>
    </row>
    <row r="565">
      <c r="A565" s="13" t="n"/>
      <c r="B565" s="5" t="n"/>
      <c r="C565" s="5" t="n"/>
      <c r="D565" s="16" t="n"/>
      <c r="E565" s="6">
        <f>IF(B565&amp;""="","",IFERROR(INDEX('الأعضاء'!$B$6:$B$505,MATCH(B565&amp;"",'الأعضاء'!$A$6:$A$505,0))&amp;"","كود غير موجود"))</f>
        <v/>
      </c>
      <c r="F565" s="20">
        <f>IF(C565&amp;""="","",IFERROR(INDEX('الباقات'!$B$6:$B$205,MATCH(C565&amp;"",'الباقات'!$A$6:$A$205,0)),"باقة غير موجودة"))</f>
        <v/>
      </c>
      <c r="G565" s="20">
        <f>IF(ISNUMBER(F565),ROUND(F565-N(D565),2),"")</f>
        <v/>
      </c>
      <c r="H565" s="21">
        <f>IF(C565&amp;""="","",IFERROR(INDEX('الباقات'!$C$6:$C$205,MATCH(C565&amp;"",'الباقات'!$A$6:$A$205,0)),""))</f>
        <v/>
      </c>
      <c r="I565" s="19">
        <f>IF(AND(ISNUMBER(A565),ISNUMBER(H565)),EDATE(A565,H565)-1,"")</f>
        <v/>
      </c>
      <c r="J565" s="21">
        <f>IF(ISNUMBER(I565),IF(COUNTIFS($B$6:$B$1005,B565&amp;"",$A$6:$A$1005,"&gt;"&amp;A565)=0,1,0),"")</f>
        <v/>
      </c>
    </row>
    <row r="566">
      <c r="A566" s="13" t="n"/>
      <c r="B566" s="5" t="n"/>
      <c r="C566" s="5" t="n"/>
      <c r="D566" s="16" t="n"/>
      <c r="E566" s="6">
        <f>IF(B566&amp;""="","",IFERROR(INDEX('الأعضاء'!$B$6:$B$505,MATCH(B566&amp;"",'الأعضاء'!$A$6:$A$505,0))&amp;"","كود غير موجود"))</f>
        <v/>
      </c>
      <c r="F566" s="20">
        <f>IF(C566&amp;""="","",IFERROR(INDEX('الباقات'!$B$6:$B$205,MATCH(C566&amp;"",'الباقات'!$A$6:$A$205,0)),"باقة غير موجودة"))</f>
        <v/>
      </c>
      <c r="G566" s="20">
        <f>IF(ISNUMBER(F566),ROUND(F566-N(D566),2),"")</f>
        <v/>
      </c>
      <c r="H566" s="21">
        <f>IF(C566&amp;""="","",IFERROR(INDEX('الباقات'!$C$6:$C$205,MATCH(C566&amp;"",'الباقات'!$A$6:$A$205,0)),""))</f>
        <v/>
      </c>
      <c r="I566" s="19">
        <f>IF(AND(ISNUMBER(A566),ISNUMBER(H566)),EDATE(A566,H566)-1,"")</f>
        <v/>
      </c>
      <c r="J566" s="21">
        <f>IF(ISNUMBER(I566),IF(COUNTIFS($B$6:$B$1005,B566&amp;"",$A$6:$A$1005,"&gt;"&amp;A566)=0,1,0),"")</f>
        <v/>
      </c>
    </row>
    <row r="567">
      <c r="A567" s="13" t="n"/>
      <c r="B567" s="5" t="n"/>
      <c r="C567" s="5" t="n"/>
      <c r="D567" s="16" t="n"/>
      <c r="E567" s="6">
        <f>IF(B567&amp;""="","",IFERROR(INDEX('الأعضاء'!$B$6:$B$505,MATCH(B567&amp;"",'الأعضاء'!$A$6:$A$505,0))&amp;"","كود غير موجود"))</f>
        <v/>
      </c>
      <c r="F567" s="20">
        <f>IF(C567&amp;""="","",IFERROR(INDEX('الباقات'!$B$6:$B$205,MATCH(C567&amp;"",'الباقات'!$A$6:$A$205,0)),"باقة غير موجودة"))</f>
        <v/>
      </c>
      <c r="G567" s="20">
        <f>IF(ISNUMBER(F567),ROUND(F567-N(D567),2),"")</f>
        <v/>
      </c>
      <c r="H567" s="21">
        <f>IF(C567&amp;""="","",IFERROR(INDEX('الباقات'!$C$6:$C$205,MATCH(C567&amp;"",'الباقات'!$A$6:$A$205,0)),""))</f>
        <v/>
      </c>
      <c r="I567" s="19">
        <f>IF(AND(ISNUMBER(A567),ISNUMBER(H567)),EDATE(A567,H567)-1,"")</f>
        <v/>
      </c>
      <c r="J567" s="21">
        <f>IF(ISNUMBER(I567),IF(COUNTIFS($B$6:$B$1005,B567&amp;"",$A$6:$A$1005,"&gt;"&amp;A567)=0,1,0),"")</f>
        <v/>
      </c>
    </row>
    <row r="568">
      <c r="A568" s="13" t="n"/>
      <c r="B568" s="5" t="n"/>
      <c r="C568" s="5" t="n"/>
      <c r="D568" s="16" t="n"/>
      <c r="E568" s="6">
        <f>IF(B568&amp;""="","",IFERROR(INDEX('الأعضاء'!$B$6:$B$505,MATCH(B568&amp;"",'الأعضاء'!$A$6:$A$505,0))&amp;"","كود غير موجود"))</f>
        <v/>
      </c>
      <c r="F568" s="20">
        <f>IF(C568&amp;""="","",IFERROR(INDEX('الباقات'!$B$6:$B$205,MATCH(C568&amp;"",'الباقات'!$A$6:$A$205,0)),"باقة غير موجودة"))</f>
        <v/>
      </c>
      <c r="G568" s="20">
        <f>IF(ISNUMBER(F568),ROUND(F568-N(D568),2),"")</f>
        <v/>
      </c>
      <c r="H568" s="21">
        <f>IF(C568&amp;""="","",IFERROR(INDEX('الباقات'!$C$6:$C$205,MATCH(C568&amp;"",'الباقات'!$A$6:$A$205,0)),""))</f>
        <v/>
      </c>
      <c r="I568" s="19">
        <f>IF(AND(ISNUMBER(A568),ISNUMBER(H568)),EDATE(A568,H568)-1,"")</f>
        <v/>
      </c>
      <c r="J568" s="21">
        <f>IF(ISNUMBER(I568),IF(COUNTIFS($B$6:$B$1005,B568&amp;"",$A$6:$A$1005,"&gt;"&amp;A568)=0,1,0),"")</f>
        <v/>
      </c>
    </row>
    <row r="569">
      <c r="A569" s="13" t="n"/>
      <c r="B569" s="5" t="n"/>
      <c r="C569" s="5" t="n"/>
      <c r="D569" s="16" t="n"/>
      <c r="E569" s="6">
        <f>IF(B569&amp;""="","",IFERROR(INDEX('الأعضاء'!$B$6:$B$505,MATCH(B569&amp;"",'الأعضاء'!$A$6:$A$505,0))&amp;"","كود غير موجود"))</f>
        <v/>
      </c>
      <c r="F569" s="20">
        <f>IF(C569&amp;""="","",IFERROR(INDEX('الباقات'!$B$6:$B$205,MATCH(C569&amp;"",'الباقات'!$A$6:$A$205,0)),"باقة غير موجودة"))</f>
        <v/>
      </c>
      <c r="G569" s="20">
        <f>IF(ISNUMBER(F569),ROUND(F569-N(D569),2),"")</f>
        <v/>
      </c>
      <c r="H569" s="21">
        <f>IF(C569&amp;""="","",IFERROR(INDEX('الباقات'!$C$6:$C$205,MATCH(C569&amp;"",'الباقات'!$A$6:$A$205,0)),""))</f>
        <v/>
      </c>
      <c r="I569" s="19">
        <f>IF(AND(ISNUMBER(A569),ISNUMBER(H569)),EDATE(A569,H569)-1,"")</f>
        <v/>
      </c>
      <c r="J569" s="21">
        <f>IF(ISNUMBER(I569),IF(COUNTIFS($B$6:$B$1005,B569&amp;"",$A$6:$A$1005,"&gt;"&amp;A569)=0,1,0),"")</f>
        <v/>
      </c>
    </row>
    <row r="570">
      <c r="A570" s="13" t="n"/>
      <c r="B570" s="5" t="n"/>
      <c r="C570" s="5" t="n"/>
      <c r="D570" s="16" t="n"/>
      <c r="E570" s="6">
        <f>IF(B570&amp;""="","",IFERROR(INDEX('الأعضاء'!$B$6:$B$505,MATCH(B570&amp;"",'الأعضاء'!$A$6:$A$505,0))&amp;"","كود غير موجود"))</f>
        <v/>
      </c>
      <c r="F570" s="20">
        <f>IF(C570&amp;""="","",IFERROR(INDEX('الباقات'!$B$6:$B$205,MATCH(C570&amp;"",'الباقات'!$A$6:$A$205,0)),"باقة غير موجودة"))</f>
        <v/>
      </c>
      <c r="G570" s="20">
        <f>IF(ISNUMBER(F570),ROUND(F570-N(D570),2),"")</f>
        <v/>
      </c>
      <c r="H570" s="21">
        <f>IF(C570&amp;""="","",IFERROR(INDEX('الباقات'!$C$6:$C$205,MATCH(C570&amp;"",'الباقات'!$A$6:$A$205,0)),""))</f>
        <v/>
      </c>
      <c r="I570" s="19">
        <f>IF(AND(ISNUMBER(A570),ISNUMBER(H570)),EDATE(A570,H570)-1,"")</f>
        <v/>
      </c>
      <c r="J570" s="21">
        <f>IF(ISNUMBER(I570),IF(COUNTIFS($B$6:$B$1005,B570&amp;"",$A$6:$A$1005,"&gt;"&amp;A570)=0,1,0),"")</f>
        <v/>
      </c>
    </row>
    <row r="571">
      <c r="A571" s="13" t="n"/>
      <c r="B571" s="5" t="n"/>
      <c r="C571" s="5" t="n"/>
      <c r="D571" s="16" t="n"/>
      <c r="E571" s="6">
        <f>IF(B571&amp;""="","",IFERROR(INDEX('الأعضاء'!$B$6:$B$505,MATCH(B571&amp;"",'الأعضاء'!$A$6:$A$505,0))&amp;"","كود غير موجود"))</f>
        <v/>
      </c>
      <c r="F571" s="20">
        <f>IF(C571&amp;""="","",IFERROR(INDEX('الباقات'!$B$6:$B$205,MATCH(C571&amp;"",'الباقات'!$A$6:$A$205,0)),"باقة غير موجودة"))</f>
        <v/>
      </c>
      <c r="G571" s="20">
        <f>IF(ISNUMBER(F571),ROUND(F571-N(D571),2),"")</f>
        <v/>
      </c>
      <c r="H571" s="21">
        <f>IF(C571&amp;""="","",IFERROR(INDEX('الباقات'!$C$6:$C$205,MATCH(C571&amp;"",'الباقات'!$A$6:$A$205,0)),""))</f>
        <v/>
      </c>
      <c r="I571" s="19">
        <f>IF(AND(ISNUMBER(A571),ISNUMBER(H571)),EDATE(A571,H571)-1,"")</f>
        <v/>
      </c>
      <c r="J571" s="21">
        <f>IF(ISNUMBER(I571),IF(COUNTIFS($B$6:$B$1005,B571&amp;"",$A$6:$A$1005,"&gt;"&amp;A571)=0,1,0),"")</f>
        <v/>
      </c>
    </row>
    <row r="572">
      <c r="A572" s="13" t="n"/>
      <c r="B572" s="5" t="n"/>
      <c r="C572" s="5" t="n"/>
      <c r="D572" s="16" t="n"/>
      <c r="E572" s="6">
        <f>IF(B572&amp;""="","",IFERROR(INDEX('الأعضاء'!$B$6:$B$505,MATCH(B572&amp;"",'الأعضاء'!$A$6:$A$505,0))&amp;"","كود غير موجود"))</f>
        <v/>
      </c>
      <c r="F572" s="20">
        <f>IF(C572&amp;""="","",IFERROR(INDEX('الباقات'!$B$6:$B$205,MATCH(C572&amp;"",'الباقات'!$A$6:$A$205,0)),"باقة غير موجودة"))</f>
        <v/>
      </c>
      <c r="G572" s="20">
        <f>IF(ISNUMBER(F572),ROUND(F572-N(D572),2),"")</f>
        <v/>
      </c>
      <c r="H572" s="21">
        <f>IF(C572&amp;""="","",IFERROR(INDEX('الباقات'!$C$6:$C$205,MATCH(C572&amp;"",'الباقات'!$A$6:$A$205,0)),""))</f>
        <v/>
      </c>
      <c r="I572" s="19">
        <f>IF(AND(ISNUMBER(A572),ISNUMBER(H572)),EDATE(A572,H572)-1,"")</f>
        <v/>
      </c>
      <c r="J572" s="21">
        <f>IF(ISNUMBER(I572),IF(COUNTIFS($B$6:$B$1005,B572&amp;"",$A$6:$A$1005,"&gt;"&amp;A572)=0,1,0),"")</f>
        <v/>
      </c>
    </row>
    <row r="573">
      <c r="A573" s="13" t="n"/>
      <c r="B573" s="5" t="n"/>
      <c r="C573" s="5" t="n"/>
      <c r="D573" s="16" t="n"/>
      <c r="E573" s="6">
        <f>IF(B573&amp;""="","",IFERROR(INDEX('الأعضاء'!$B$6:$B$505,MATCH(B573&amp;"",'الأعضاء'!$A$6:$A$505,0))&amp;"","كود غير موجود"))</f>
        <v/>
      </c>
      <c r="F573" s="20">
        <f>IF(C573&amp;""="","",IFERROR(INDEX('الباقات'!$B$6:$B$205,MATCH(C573&amp;"",'الباقات'!$A$6:$A$205,0)),"باقة غير موجودة"))</f>
        <v/>
      </c>
      <c r="G573" s="20">
        <f>IF(ISNUMBER(F573),ROUND(F573-N(D573),2),"")</f>
        <v/>
      </c>
      <c r="H573" s="21">
        <f>IF(C573&amp;""="","",IFERROR(INDEX('الباقات'!$C$6:$C$205,MATCH(C573&amp;"",'الباقات'!$A$6:$A$205,0)),""))</f>
        <v/>
      </c>
      <c r="I573" s="19">
        <f>IF(AND(ISNUMBER(A573),ISNUMBER(H573)),EDATE(A573,H573)-1,"")</f>
        <v/>
      </c>
      <c r="J573" s="21">
        <f>IF(ISNUMBER(I573),IF(COUNTIFS($B$6:$B$1005,B573&amp;"",$A$6:$A$1005,"&gt;"&amp;A573)=0,1,0),"")</f>
        <v/>
      </c>
    </row>
    <row r="574">
      <c r="A574" s="13" t="n"/>
      <c r="B574" s="5" t="n"/>
      <c r="C574" s="5" t="n"/>
      <c r="D574" s="16" t="n"/>
      <c r="E574" s="6">
        <f>IF(B574&amp;""="","",IFERROR(INDEX('الأعضاء'!$B$6:$B$505,MATCH(B574&amp;"",'الأعضاء'!$A$6:$A$505,0))&amp;"","كود غير موجود"))</f>
        <v/>
      </c>
      <c r="F574" s="20">
        <f>IF(C574&amp;""="","",IFERROR(INDEX('الباقات'!$B$6:$B$205,MATCH(C574&amp;"",'الباقات'!$A$6:$A$205,0)),"باقة غير موجودة"))</f>
        <v/>
      </c>
      <c r="G574" s="20">
        <f>IF(ISNUMBER(F574),ROUND(F574-N(D574),2),"")</f>
        <v/>
      </c>
      <c r="H574" s="21">
        <f>IF(C574&amp;""="","",IFERROR(INDEX('الباقات'!$C$6:$C$205,MATCH(C574&amp;"",'الباقات'!$A$6:$A$205,0)),""))</f>
        <v/>
      </c>
      <c r="I574" s="19">
        <f>IF(AND(ISNUMBER(A574),ISNUMBER(H574)),EDATE(A574,H574)-1,"")</f>
        <v/>
      </c>
      <c r="J574" s="21">
        <f>IF(ISNUMBER(I574),IF(COUNTIFS($B$6:$B$1005,B574&amp;"",$A$6:$A$1005,"&gt;"&amp;A574)=0,1,0),"")</f>
        <v/>
      </c>
    </row>
    <row r="575">
      <c r="A575" s="13" t="n"/>
      <c r="B575" s="5" t="n"/>
      <c r="C575" s="5" t="n"/>
      <c r="D575" s="16" t="n"/>
      <c r="E575" s="6">
        <f>IF(B575&amp;""="","",IFERROR(INDEX('الأعضاء'!$B$6:$B$505,MATCH(B575&amp;"",'الأعضاء'!$A$6:$A$505,0))&amp;"","كود غير موجود"))</f>
        <v/>
      </c>
      <c r="F575" s="20">
        <f>IF(C575&amp;""="","",IFERROR(INDEX('الباقات'!$B$6:$B$205,MATCH(C575&amp;"",'الباقات'!$A$6:$A$205,0)),"باقة غير موجودة"))</f>
        <v/>
      </c>
      <c r="G575" s="20">
        <f>IF(ISNUMBER(F575),ROUND(F575-N(D575),2),"")</f>
        <v/>
      </c>
      <c r="H575" s="21">
        <f>IF(C575&amp;""="","",IFERROR(INDEX('الباقات'!$C$6:$C$205,MATCH(C575&amp;"",'الباقات'!$A$6:$A$205,0)),""))</f>
        <v/>
      </c>
      <c r="I575" s="19">
        <f>IF(AND(ISNUMBER(A575),ISNUMBER(H575)),EDATE(A575,H575)-1,"")</f>
        <v/>
      </c>
      <c r="J575" s="21">
        <f>IF(ISNUMBER(I575),IF(COUNTIFS($B$6:$B$1005,B575&amp;"",$A$6:$A$1005,"&gt;"&amp;A575)=0,1,0),"")</f>
        <v/>
      </c>
    </row>
    <row r="576">
      <c r="A576" s="13" t="n"/>
      <c r="B576" s="5" t="n"/>
      <c r="C576" s="5" t="n"/>
      <c r="D576" s="16" t="n"/>
      <c r="E576" s="6">
        <f>IF(B576&amp;""="","",IFERROR(INDEX('الأعضاء'!$B$6:$B$505,MATCH(B576&amp;"",'الأعضاء'!$A$6:$A$505,0))&amp;"","كود غير موجود"))</f>
        <v/>
      </c>
      <c r="F576" s="20">
        <f>IF(C576&amp;""="","",IFERROR(INDEX('الباقات'!$B$6:$B$205,MATCH(C576&amp;"",'الباقات'!$A$6:$A$205,0)),"باقة غير موجودة"))</f>
        <v/>
      </c>
      <c r="G576" s="20">
        <f>IF(ISNUMBER(F576),ROUND(F576-N(D576),2),"")</f>
        <v/>
      </c>
      <c r="H576" s="21">
        <f>IF(C576&amp;""="","",IFERROR(INDEX('الباقات'!$C$6:$C$205,MATCH(C576&amp;"",'الباقات'!$A$6:$A$205,0)),""))</f>
        <v/>
      </c>
      <c r="I576" s="19">
        <f>IF(AND(ISNUMBER(A576),ISNUMBER(H576)),EDATE(A576,H576)-1,"")</f>
        <v/>
      </c>
      <c r="J576" s="21">
        <f>IF(ISNUMBER(I576),IF(COUNTIFS($B$6:$B$1005,B576&amp;"",$A$6:$A$1005,"&gt;"&amp;A576)=0,1,0),"")</f>
        <v/>
      </c>
    </row>
    <row r="577">
      <c r="A577" s="13" t="n"/>
      <c r="B577" s="5" t="n"/>
      <c r="C577" s="5" t="n"/>
      <c r="D577" s="16" t="n"/>
      <c r="E577" s="6">
        <f>IF(B577&amp;""="","",IFERROR(INDEX('الأعضاء'!$B$6:$B$505,MATCH(B577&amp;"",'الأعضاء'!$A$6:$A$505,0))&amp;"","كود غير موجود"))</f>
        <v/>
      </c>
      <c r="F577" s="20">
        <f>IF(C577&amp;""="","",IFERROR(INDEX('الباقات'!$B$6:$B$205,MATCH(C577&amp;"",'الباقات'!$A$6:$A$205,0)),"باقة غير موجودة"))</f>
        <v/>
      </c>
      <c r="G577" s="20">
        <f>IF(ISNUMBER(F577),ROUND(F577-N(D577),2),"")</f>
        <v/>
      </c>
      <c r="H577" s="21">
        <f>IF(C577&amp;""="","",IFERROR(INDEX('الباقات'!$C$6:$C$205,MATCH(C577&amp;"",'الباقات'!$A$6:$A$205,0)),""))</f>
        <v/>
      </c>
      <c r="I577" s="19">
        <f>IF(AND(ISNUMBER(A577),ISNUMBER(H577)),EDATE(A577,H577)-1,"")</f>
        <v/>
      </c>
      <c r="J577" s="21">
        <f>IF(ISNUMBER(I577),IF(COUNTIFS($B$6:$B$1005,B577&amp;"",$A$6:$A$1005,"&gt;"&amp;A577)=0,1,0),"")</f>
        <v/>
      </c>
    </row>
    <row r="578">
      <c r="A578" s="13" t="n"/>
      <c r="B578" s="5" t="n"/>
      <c r="C578" s="5" t="n"/>
      <c r="D578" s="16" t="n"/>
      <c r="E578" s="6">
        <f>IF(B578&amp;""="","",IFERROR(INDEX('الأعضاء'!$B$6:$B$505,MATCH(B578&amp;"",'الأعضاء'!$A$6:$A$505,0))&amp;"","كود غير موجود"))</f>
        <v/>
      </c>
      <c r="F578" s="20">
        <f>IF(C578&amp;""="","",IFERROR(INDEX('الباقات'!$B$6:$B$205,MATCH(C578&amp;"",'الباقات'!$A$6:$A$205,0)),"باقة غير موجودة"))</f>
        <v/>
      </c>
      <c r="G578" s="20">
        <f>IF(ISNUMBER(F578),ROUND(F578-N(D578),2),"")</f>
        <v/>
      </c>
      <c r="H578" s="21">
        <f>IF(C578&amp;""="","",IFERROR(INDEX('الباقات'!$C$6:$C$205,MATCH(C578&amp;"",'الباقات'!$A$6:$A$205,0)),""))</f>
        <v/>
      </c>
      <c r="I578" s="19">
        <f>IF(AND(ISNUMBER(A578),ISNUMBER(H578)),EDATE(A578,H578)-1,"")</f>
        <v/>
      </c>
      <c r="J578" s="21">
        <f>IF(ISNUMBER(I578),IF(COUNTIFS($B$6:$B$1005,B578&amp;"",$A$6:$A$1005,"&gt;"&amp;A578)=0,1,0),"")</f>
        <v/>
      </c>
    </row>
    <row r="579">
      <c r="A579" s="13" t="n"/>
      <c r="B579" s="5" t="n"/>
      <c r="C579" s="5" t="n"/>
      <c r="D579" s="16" t="n"/>
      <c r="E579" s="6">
        <f>IF(B579&amp;""="","",IFERROR(INDEX('الأعضاء'!$B$6:$B$505,MATCH(B579&amp;"",'الأعضاء'!$A$6:$A$505,0))&amp;"","كود غير موجود"))</f>
        <v/>
      </c>
      <c r="F579" s="20">
        <f>IF(C579&amp;""="","",IFERROR(INDEX('الباقات'!$B$6:$B$205,MATCH(C579&amp;"",'الباقات'!$A$6:$A$205,0)),"باقة غير موجودة"))</f>
        <v/>
      </c>
      <c r="G579" s="20">
        <f>IF(ISNUMBER(F579),ROUND(F579-N(D579),2),"")</f>
        <v/>
      </c>
      <c r="H579" s="21">
        <f>IF(C579&amp;""="","",IFERROR(INDEX('الباقات'!$C$6:$C$205,MATCH(C579&amp;"",'الباقات'!$A$6:$A$205,0)),""))</f>
        <v/>
      </c>
      <c r="I579" s="19">
        <f>IF(AND(ISNUMBER(A579),ISNUMBER(H579)),EDATE(A579,H579)-1,"")</f>
        <v/>
      </c>
      <c r="J579" s="21">
        <f>IF(ISNUMBER(I579),IF(COUNTIFS($B$6:$B$1005,B579&amp;"",$A$6:$A$1005,"&gt;"&amp;A579)=0,1,0),"")</f>
        <v/>
      </c>
    </row>
    <row r="580">
      <c r="A580" s="13" t="n"/>
      <c r="B580" s="5" t="n"/>
      <c r="C580" s="5" t="n"/>
      <c r="D580" s="16" t="n"/>
      <c r="E580" s="6">
        <f>IF(B580&amp;""="","",IFERROR(INDEX('الأعضاء'!$B$6:$B$505,MATCH(B580&amp;"",'الأعضاء'!$A$6:$A$505,0))&amp;"","كود غير موجود"))</f>
        <v/>
      </c>
      <c r="F580" s="20">
        <f>IF(C580&amp;""="","",IFERROR(INDEX('الباقات'!$B$6:$B$205,MATCH(C580&amp;"",'الباقات'!$A$6:$A$205,0)),"باقة غير موجودة"))</f>
        <v/>
      </c>
      <c r="G580" s="20">
        <f>IF(ISNUMBER(F580),ROUND(F580-N(D580),2),"")</f>
        <v/>
      </c>
      <c r="H580" s="21">
        <f>IF(C580&amp;""="","",IFERROR(INDEX('الباقات'!$C$6:$C$205,MATCH(C580&amp;"",'الباقات'!$A$6:$A$205,0)),""))</f>
        <v/>
      </c>
      <c r="I580" s="19">
        <f>IF(AND(ISNUMBER(A580),ISNUMBER(H580)),EDATE(A580,H580)-1,"")</f>
        <v/>
      </c>
      <c r="J580" s="21">
        <f>IF(ISNUMBER(I580),IF(COUNTIFS($B$6:$B$1005,B580&amp;"",$A$6:$A$1005,"&gt;"&amp;A580)=0,1,0),"")</f>
        <v/>
      </c>
    </row>
    <row r="581">
      <c r="A581" s="13" t="n"/>
      <c r="B581" s="5" t="n"/>
      <c r="C581" s="5" t="n"/>
      <c r="D581" s="16" t="n"/>
      <c r="E581" s="6">
        <f>IF(B581&amp;""="","",IFERROR(INDEX('الأعضاء'!$B$6:$B$505,MATCH(B581&amp;"",'الأعضاء'!$A$6:$A$505,0))&amp;"","كود غير موجود"))</f>
        <v/>
      </c>
      <c r="F581" s="20">
        <f>IF(C581&amp;""="","",IFERROR(INDEX('الباقات'!$B$6:$B$205,MATCH(C581&amp;"",'الباقات'!$A$6:$A$205,0)),"باقة غير موجودة"))</f>
        <v/>
      </c>
      <c r="G581" s="20">
        <f>IF(ISNUMBER(F581),ROUND(F581-N(D581),2),"")</f>
        <v/>
      </c>
      <c r="H581" s="21">
        <f>IF(C581&amp;""="","",IFERROR(INDEX('الباقات'!$C$6:$C$205,MATCH(C581&amp;"",'الباقات'!$A$6:$A$205,0)),""))</f>
        <v/>
      </c>
      <c r="I581" s="19">
        <f>IF(AND(ISNUMBER(A581),ISNUMBER(H581)),EDATE(A581,H581)-1,"")</f>
        <v/>
      </c>
      <c r="J581" s="21">
        <f>IF(ISNUMBER(I581),IF(COUNTIFS($B$6:$B$1005,B581&amp;"",$A$6:$A$1005,"&gt;"&amp;A581)=0,1,0),"")</f>
        <v/>
      </c>
    </row>
    <row r="582">
      <c r="A582" s="13" t="n"/>
      <c r="B582" s="5" t="n"/>
      <c r="C582" s="5" t="n"/>
      <c r="D582" s="16" t="n"/>
      <c r="E582" s="6">
        <f>IF(B582&amp;""="","",IFERROR(INDEX('الأعضاء'!$B$6:$B$505,MATCH(B582&amp;"",'الأعضاء'!$A$6:$A$505,0))&amp;"","كود غير موجود"))</f>
        <v/>
      </c>
      <c r="F582" s="20">
        <f>IF(C582&amp;""="","",IFERROR(INDEX('الباقات'!$B$6:$B$205,MATCH(C582&amp;"",'الباقات'!$A$6:$A$205,0)),"باقة غير موجودة"))</f>
        <v/>
      </c>
      <c r="G582" s="20">
        <f>IF(ISNUMBER(F582),ROUND(F582-N(D582),2),"")</f>
        <v/>
      </c>
      <c r="H582" s="21">
        <f>IF(C582&amp;""="","",IFERROR(INDEX('الباقات'!$C$6:$C$205,MATCH(C582&amp;"",'الباقات'!$A$6:$A$205,0)),""))</f>
        <v/>
      </c>
      <c r="I582" s="19">
        <f>IF(AND(ISNUMBER(A582),ISNUMBER(H582)),EDATE(A582,H582)-1,"")</f>
        <v/>
      </c>
      <c r="J582" s="21">
        <f>IF(ISNUMBER(I582),IF(COUNTIFS($B$6:$B$1005,B582&amp;"",$A$6:$A$1005,"&gt;"&amp;A582)=0,1,0),"")</f>
        <v/>
      </c>
    </row>
    <row r="583">
      <c r="A583" s="13" t="n"/>
      <c r="B583" s="5" t="n"/>
      <c r="C583" s="5" t="n"/>
      <c r="D583" s="16" t="n"/>
      <c r="E583" s="6">
        <f>IF(B583&amp;""="","",IFERROR(INDEX('الأعضاء'!$B$6:$B$505,MATCH(B583&amp;"",'الأعضاء'!$A$6:$A$505,0))&amp;"","كود غير موجود"))</f>
        <v/>
      </c>
      <c r="F583" s="20">
        <f>IF(C583&amp;""="","",IFERROR(INDEX('الباقات'!$B$6:$B$205,MATCH(C583&amp;"",'الباقات'!$A$6:$A$205,0)),"باقة غير موجودة"))</f>
        <v/>
      </c>
      <c r="G583" s="20">
        <f>IF(ISNUMBER(F583),ROUND(F583-N(D583),2),"")</f>
        <v/>
      </c>
      <c r="H583" s="21">
        <f>IF(C583&amp;""="","",IFERROR(INDEX('الباقات'!$C$6:$C$205,MATCH(C583&amp;"",'الباقات'!$A$6:$A$205,0)),""))</f>
        <v/>
      </c>
      <c r="I583" s="19">
        <f>IF(AND(ISNUMBER(A583),ISNUMBER(H583)),EDATE(A583,H583)-1,"")</f>
        <v/>
      </c>
      <c r="J583" s="21">
        <f>IF(ISNUMBER(I583),IF(COUNTIFS($B$6:$B$1005,B583&amp;"",$A$6:$A$1005,"&gt;"&amp;A583)=0,1,0),"")</f>
        <v/>
      </c>
    </row>
    <row r="584">
      <c r="A584" s="13" t="n"/>
      <c r="B584" s="5" t="n"/>
      <c r="C584" s="5" t="n"/>
      <c r="D584" s="16" t="n"/>
      <c r="E584" s="6">
        <f>IF(B584&amp;""="","",IFERROR(INDEX('الأعضاء'!$B$6:$B$505,MATCH(B584&amp;"",'الأعضاء'!$A$6:$A$505,0))&amp;"","كود غير موجود"))</f>
        <v/>
      </c>
      <c r="F584" s="20">
        <f>IF(C584&amp;""="","",IFERROR(INDEX('الباقات'!$B$6:$B$205,MATCH(C584&amp;"",'الباقات'!$A$6:$A$205,0)),"باقة غير موجودة"))</f>
        <v/>
      </c>
      <c r="G584" s="20">
        <f>IF(ISNUMBER(F584),ROUND(F584-N(D584),2),"")</f>
        <v/>
      </c>
      <c r="H584" s="21">
        <f>IF(C584&amp;""="","",IFERROR(INDEX('الباقات'!$C$6:$C$205,MATCH(C584&amp;"",'الباقات'!$A$6:$A$205,0)),""))</f>
        <v/>
      </c>
      <c r="I584" s="19">
        <f>IF(AND(ISNUMBER(A584),ISNUMBER(H584)),EDATE(A584,H584)-1,"")</f>
        <v/>
      </c>
      <c r="J584" s="21">
        <f>IF(ISNUMBER(I584),IF(COUNTIFS($B$6:$B$1005,B584&amp;"",$A$6:$A$1005,"&gt;"&amp;A584)=0,1,0),"")</f>
        <v/>
      </c>
    </row>
    <row r="585">
      <c r="A585" s="13" t="n"/>
      <c r="B585" s="5" t="n"/>
      <c r="C585" s="5" t="n"/>
      <c r="D585" s="16" t="n"/>
      <c r="E585" s="6">
        <f>IF(B585&amp;""="","",IFERROR(INDEX('الأعضاء'!$B$6:$B$505,MATCH(B585&amp;"",'الأعضاء'!$A$6:$A$505,0))&amp;"","كود غير موجود"))</f>
        <v/>
      </c>
      <c r="F585" s="20">
        <f>IF(C585&amp;""="","",IFERROR(INDEX('الباقات'!$B$6:$B$205,MATCH(C585&amp;"",'الباقات'!$A$6:$A$205,0)),"باقة غير موجودة"))</f>
        <v/>
      </c>
      <c r="G585" s="20">
        <f>IF(ISNUMBER(F585),ROUND(F585-N(D585),2),"")</f>
        <v/>
      </c>
      <c r="H585" s="21">
        <f>IF(C585&amp;""="","",IFERROR(INDEX('الباقات'!$C$6:$C$205,MATCH(C585&amp;"",'الباقات'!$A$6:$A$205,0)),""))</f>
        <v/>
      </c>
      <c r="I585" s="19">
        <f>IF(AND(ISNUMBER(A585),ISNUMBER(H585)),EDATE(A585,H585)-1,"")</f>
        <v/>
      </c>
      <c r="J585" s="21">
        <f>IF(ISNUMBER(I585),IF(COUNTIFS($B$6:$B$1005,B585&amp;"",$A$6:$A$1005,"&gt;"&amp;A585)=0,1,0),"")</f>
        <v/>
      </c>
    </row>
    <row r="586">
      <c r="A586" s="13" t="n"/>
      <c r="B586" s="5" t="n"/>
      <c r="C586" s="5" t="n"/>
      <c r="D586" s="16" t="n"/>
      <c r="E586" s="6">
        <f>IF(B586&amp;""="","",IFERROR(INDEX('الأعضاء'!$B$6:$B$505,MATCH(B586&amp;"",'الأعضاء'!$A$6:$A$505,0))&amp;"","كود غير موجود"))</f>
        <v/>
      </c>
      <c r="F586" s="20">
        <f>IF(C586&amp;""="","",IFERROR(INDEX('الباقات'!$B$6:$B$205,MATCH(C586&amp;"",'الباقات'!$A$6:$A$205,0)),"باقة غير موجودة"))</f>
        <v/>
      </c>
      <c r="G586" s="20">
        <f>IF(ISNUMBER(F586),ROUND(F586-N(D586),2),"")</f>
        <v/>
      </c>
      <c r="H586" s="21">
        <f>IF(C586&amp;""="","",IFERROR(INDEX('الباقات'!$C$6:$C$205,MATCH(C586&amp;"",'الباقات'!$A$6:$A$205,0)),""))</f>
        <v/>
      </c>
      <c r="I586" s="19">
        <f>IF(AND(ISNUMBER(A586),ISNUMBER(H586)),EDATE(A586,H586)-1,"")</f>
        <v/>
      </c>
      <c r="J586" s="21">
        <f>IF(ISNUMBER(I586),IF(COUNTIFS($B$6:$B$1005,B586&amp;"",$A$6:$A$1005,"&gt;"&amp;A586)=0,1,0),"")</f>
        <v/>
      </c>
    </row>
    <row r="587">
      <c r="A587" s="13" t="n"/>
      <c r="B587" s="5" t="n"/>
      <c r="C587" s="5" t="n"/>
      <c r="D587" s="16" t="n"/>
      <c r="E587" s="6">
        <f>IF(B587&amp;""="","",IFERROR(INDEX('الأعضاء'!$B$6:$B$505,MATCH(B587&amp;"",'الأعضاء'!$A$6:$A$505,0))&amp;"","كود غير موجود"))</f>
        <v/>
      </c>
      <c r="F587" s="20">
        <f>IF(C587&amp;""="","",IFERROR(INDEX('الباقات'!$B$6:$B$205,MATCH(C587&amp;"",'الباقات'!$A$6:$A$205,0)),"باقة غير موجودة"))</f>
        <v/>
      </c>
      <c r="G587" s="20">
        <f>IF(ISNUMBER(F587),ROUND(F587-N(D587),2),"")</f>
        <v/>
      </c>
      <c r="H587" s="21">
        <f>IF(C587&amp;""="","",IFERROR(INDEX('الباقات'!$C$6:$C$205,MATCH(C587&amp;"",'الباقات'!$A$6:$A$205,0)),""))</f>
        <v/>
      </c>
      <c r="I587" s="19">
        <f>IF(AND(ISNUMBER(A587),ISNUMBER(H587)),EDATE(A587,H587)-1,"")</f>
        <v/>
      </c>
      <c r="J587" s="21">
        <f>IF(ISNUMBER(I587),IF(COUNTIFS($B$6:$B$1005,B587&amp;"",$A$6:$A$1005,"&gt;"&amp;A587)=0,1,0),"")</f>
        <v/>
      </c>
    </row>
    <row r="588">
      <c r="A588" s="13" t="n"/>
      <c r="B588" s="5" t="n"/>
      <c r="C588" s="5" t="n"/>
      <c r="D588" s="16" t="n"/>
      <c r="E588" s="6">
        <f>IF(B588&amp;""="","",IFERROR(INDEX('الأعضاء'!$B$6:$B$505,MATCH(B588&amp;"",'الأعضاء'!$A$6:$A$505,0))&amp;"","كود غير موجود"))</f>
        <v/>
      </c>
      <c r="F588" s="20">
        <f>IF(C588&amp;""="","",IFERROR(INDEX('الباقات'!$B$6:$B$205,MATCH(C588&amp;"",'الباقات'!$A$6:$A$205,0)),"باقة غير موجودة"))</f>
        <v/>
      </c>
      <c r="G588" s="20">
        <f>IF(ISNUMBER(F588),ROUND(F588-N(D588),2),"")</f>
        <v/>
      </c>
      <c r="H588" s="21">
        <f>IF(C588&amp;""="","",IFERROR(INDEX('الباقات'!$C$6:$C$205,MATCH(C588&amp;"",'الباقات'!$A$6:$A$205,0)),""))</f>
        <v/>
      </c>
      <c r="I588" s="19">
        <f>IF(AND(ISNUMBER(A588),ISNUMBER(H588)),EDATE(A588,H588)-1,"")</f>
        <v/>
      </c>
      <c r="J588" s="21">
        <f>IF(ISNUMBER(I588),IF(COUNTIFS($B$6:$B$1005,B588&amp;"",$A$6:$A$1005,"&gt;"&amp;A588)=0,1,0),"")</f>
        <v/>
      </c>
    </row>
    <row r="589">
      <c r="A589" s="13" t="n"/>
      <c r="B589" s="5" t="n"/>
      <c r="C589" s="5" t="n"/>
      <c r="D589" s="16" t="n"/>
      <c r="E589" s="6">
        <f>IF(B589&amp;""="","",IFERROR(INDEX('الأعضاء'!$B$6:$B$505,MATCH(B589&amp;"",'الأعضاء'!$A$6:$A$505,0))&amp;"","كود غير موجود"))</f>
        <v/>
      </c>
      <c r="F589" s="20">
        <f>IF(C589&amp;""="","",IFERROR(INDEX('الباقات'!$B$6:$B$205,MATCH(C589&amp;"",'الباقات'!$A$6:$A$205,0)),"باقة غير موجودة"))</f>
        <v/>
      </c>
      <c r="G589" s="20">
        <f>IF(ISNUMBER(F589),ROUND(F589-N(D589),2),"")</f>
        <v/>
      </c>
      <c r="H589" s="21">
        <f>IF(C589&amp;""="","",IFERROR(INDEX('الباقات'!$C$6:$C$205,MATCH(C589&amp;"",'الباقات'!$A$6:$A$205,0)),""))</f>
        <v/>
      </c>
      <c r="I589" s="19">
        <f>IF(AND(ISNUMBER(A589),ISNUMBER(H589)),EDATE(A589,H589)-1,"")</f>
        <v/>
      </c>
      <c r="J589" s="21">
        <f>IF(ISNUMBER(I589),IF(COUNTIFS($B$6:$B$1005,B589&amp;"",$A$6:$A$1005,"&gt;"&amp;A589)=0,1,0),"")</f>
        <v/>
      </c>
    </row>
    <row r="590">
      <c r="A590" s="13" t="n"/>
      <c r="B590" s="5" t="n"/>
      <c r="C590" s="5" t="n"/>
      <c r="D590" s="16" t="n"/>
      <c r="E590" s="6">
        <f>IF(B590&amp;""="","",IFERROR(INDEX('الأعضاء'!$B$6:$B$505,MATCH(B590&amp;"",'الأعضاء'!$A$6:$A$505,0))&amp;"","كود غير موجود"))</f>
        <v/>
      </c>
      <c r="F590" s="20">
        <f>IF(C590&amp;""="","",IFERROR(INDEX('الباقات'!$B$6:$B$205,MATCH(C590&amp;"",'الباقات'!$A$6:$A$205,0)),"باقة غير موجودة"))</f>
        <v/>
      </c>
      <c r="G590" s="20">
        <f>IF(ISNUMBER(F590),ROUND(F590-N(D590),2),"")</f>
        <v/>
      </c>
      <c r="H590" s="21">
        <f>IF(C590&amp;""="","",IFERROR(INDEX('الباقات'!$C$6:$C$205,MATCH(C590&amp;"",'الباقات'!$A$6:$A$205,0)),""))</f>
        <v/>
      </c>
      <c r="I590" s="19">
        <f>IF(AND(ISNUMBER(A590),ISNUMBER(H590)),EDATE(A590,H590)-1,"")</f>
        <v/>
      </c>
      <c r="J590" s="21">
        <f>IF(ISNUMBER(I590),IF(COUNTIFS($B$6:$B$1005,B590&amp;"",$A$6:$A$1005,"&gt;"&amp;A590)=0,1,0),"")</f>
        <v/>
      </c>
    </row>
    <row r="591">
      <c r="A591" s="13" t="n"/>
      <c r="B591" s="5" t="n"/>
      <c r="C591" s="5" t="n"/>
      <c r="D591" s="16" t="n"/>
      <c r="E591" s="6">
        <f>IF(B591&amp;""="","",IFERROR(INDEX('الأعضاء'!$B$6:$B$505,MATCH(B591&amp;"",'الأعضاء'!$A$6:$A$505,0))&amp;"","كود غير موجود"))</f>
        <v/>
      </c>
      <c r="F591" s="20">
        <f>IF(C591&amp;""="","",IFERROR(INDEX('الباقات'!$B$6:$B$205,MATCH(C591&amp;"",'الباقات'!$A$6:$A$205,0)),"باقة غير موجودة"))</f>
        <v/>
      </c>
      <c r="G591" s="20">
        <f>IF(ISNUMBER(F591),ROUND(F591-N(D591),2),"")</f>
        <v/>
      </c>
      <c r="H591" s="21">
        <f>IF(C591&amp;""="","",IFERROR(INDEX('الباقات'!$C$6:$C$205,MATCH(C591&amp;"",'الباقات'!$A$6:$A$205,0)),""))</f>
        <v/>
      </c>
      <c r="I591" s="19">
        <f>IF(AND(ISNUMBER(A591),ISNUMBER(H591)),EDATE(A591,H591)-1,"")</f>
        <v/>
      </c>
      <c r="J591" s="21">
        <f>IF(ISNUMBER(I591),IF(COUNTIFS($B$6:$B$1005,B591&amp;"",$A$6:$A$1005,"&gt;"&amp;A591)=0,1,0),"")</f>
        <v/>
      </c>
    </row>
    <row r="592">
      <c r="A592" s="13" t="n"/>
      <c r="B592" s="5" t="n"/>
      <c r="C592" s="5" t="n"/>
      <c r="D592" s="16" t="n"/>
      <c r="E592" s="6">
        <f>IF(B592&amp;""="","",IFERROR(INDEX('الأعضاء'!$B$6:$B$505,MATCH(B592&amp;"",'الأعضاء'!$A$6:$A$505,0))&amp;"","كود غير موجود"))</f>
        <v/>
      </c>
      <c r="F592" s="20">
        <f>IF(C592&amp;""="","",IFERROR(INDEX('الباقات'!$B$6:$B$205,MATCH(C592&amp;"",'الباقات'!$A$6:$A$205,0)),"باقة غير موجودة"))</f>
        <v/>
      </c>
      <c r="G592" s="20">
        <f>IF(ISNUMBER(F592),ROUND(F592-N(D592),2),"")</f>
        <v/>
      </c>
      <c r="H592" s="21">
        <f>IF(C592&amp;""="","",IFERROR(INDEX('الباقات'!$C$6:$C$205,MATCH(C592&amp;"",'الباقات'!$A$6:$A$205,0)),""))</f>
        <v/>
      </c>
      <c r="I592" s="19">
        <f>IF(AND(ISNUMBER(A592),ISNUMBER(H592)),EDATE(A592,H592)-1,"")</f>
        <v/>
      </c>
      <c r="J592" s="21">
        <f>IF(ISNUMBER(I592),IF(COUNTIFS($B$6:$B$1005,B592&amp;"",$A$6:$A$1005,"&gt;"&amp;A592)=0,1,0),"")</f>
        <v/>
      </c>
    </row>
    <row r="593">
      <c r="A593" s="13" t="n"/>
      <c r="B593" s="5" t="n"/>
      <c r="C593" s="5" t="n"/>
      <c r="D593" s="16" t="n"/>
      <c r="E593" s="6">
        <f>IF(B593&amp;""="","",IFERROR(INDEX('الأعضاء'!$B$6:$B$505,MATCH(B593&amp;"",'الأعضاء'!$A$6:$A$505,0))&amp;"","كود غير موجود"))</f>
        <v/>
      </c>
      <c r="F593" s="20">
        <f>IF(C593&amp;""="","",IFERROR(INDEX('الباقات'!$B$6:$B$205,MATCH(C593&amp;"",'الباقات'!$A$6:$A$205,0)),"باقة غير موجودة"))</f>
        <v/>
      </c>
      <c r="G593" s="20">
        <f>IF(ISNUMBER(F593),ROUND(F593-N(D593),2),"")</f>
        <v/>
      </c>
      <c r="H593" s="21">
        <f>IF(C593&amp;""="","",IFERROR(INDEX('الباقات'!$C$6:$C$205,MATCH(C593&amp;"",'الباقات'!$A$6:$A$205,0)),""))</f>
        <v/>
      </c>
      <c r="I593" s="19">
        <f>IF(AND(ISNUMBER(A593),ISNUMBER(H593)),EDATE(A593,H593)-1,"")</f>
        <v/>
      </c>
      <c r="J593" s="21">
        <f>IF(ISNUMBER(I593),IF(COUNTIFS($B$6:$B$1005,B593&amp;"",$A$6:$A$1005,"&gt;"&amp;A593)=0,1,0),"")</f>
        <v/>
      </c>
    </row>
    <row r="594">
      <c r="A594" s="13" t="n"/>
      <c r="B594" s="5" t="n"/>
      <c r="C594" s="5" t="n"/>
      <c r="D594" s="16" t="n"/>
      <c r="E594" s="6">
        <f>IF(B594&amp;""="","",IFERROR(INDEX('الأعضاء'!$B$6:$B$505,MATCH(B594&amp;"",'الأعضاء'!$A$6:$A$505,0))&amp;"","كود غير موجود"))</f>
        <v/>
      </c>
      <c r="F594" s="20">
        <f>IF(C594&amp;""="","",IFERROR(INDEX('الباقات'!$B$6:$B$205,MATCH(C594&amp;"",'الباقات'!$A$6:$A$205,0)),"باقة غير موجودة"))</f>
        <v/>
      </c>
      <c r="G594" s="20">
        <f>IF(ISNUMBER(F594),ROUND(F594-N(D594),2),"")</f>
        <v/>
      </c>
      <c r="H594" s="21">
        <f>IF(C594&amp;""="","",IFERROR(INDEX('الباقات'!$C$6:$C$205,MATCH(C594&amp;"",'الباقات'!$A$6:$A$205,0)),""))</f>
        <v/>
      </c>
      <c r="I594" s="19">
        <f>IF(AND(ISNUMBER(A594),ISNUMBER(H594)),EDATE(A594,H594)-1,"")</f>
        <v/>
      </c>
      <c r="J594" s="21">
        <f>IF(ISNUMBER(I594),IF(COUNTIFS($B$6:$B$1005,B594&amp;"",$A$6:$A$1005,"&gt;"&amp;A594)=0,1,0),"")</f>
        <v/>
      </c>
    </row>
    <row r="595">
      <c r="A595" s="13" t="n"/>
      <c r="B595" s="5" t="n"/>
      <c r="C595" s="5" t="n"/>
      <c r="D595" s="16" t="n"/>
      <c r="E595" s="6">
        <f>IF(B595&amp;""="","",IFERROR(INDEX('الأعضاء'!$B$6:$B$505,MATCH(B595&amp;"",'الأعضاء'!$A$6:$A$505,0))&amp;"","كود غير موجود"))</f>
        <v/>
      </c>
      <c r="F595" s="20">
        <f>IF(C595&amp;""="","",IFERROR(INDEX('الباقات'!$B$6:$B$205,MATCH(C595&amp;"",'الباقات'!$A$6:$A$205,0)),"باقة غير موجودة"))</f>
        <v/>
      </c>
      <c r="G595" s="20">
        <f>IF(ISNUMBER(F595),ROUND(F595-N(D595),2),"")</f>
        <v/>
      </c>
      <c r="H595" s="21">
        <f>IF(C595&amp;""="","",IFERROR(INDEX('الباقات'!$C$6:$C$205,MATCH(C595&amp;"",'الباقات'!$A$6:$A$205,0)),""))</f>
        <v/>
      </c>
      <c r="I595" s="19">
        <f>IF(AND(ISNUMBER(A595),ISNUMBER(H595)),EDATE(A595,H595)-1,"")</f>
        <v/>
      </c>
      <c r="J595" s="21">
        <f>IF(ISNUMBER(I595),IF(COUNTIFS($B$6:$B$1005,B595&amp;"",$A$6:$A$1005,"&gt;"&amp;A595)=0,1,0),"")</f>
        <v/>
      </c>
    </row>
    <row r="596">
      <c r="A596" s="13" t="n"/>
      <c r="B596" s="5" t="n"/>
      <c r="C596" s="5" t="n"/>
      <c r="D596" s="16" t="n"/>
      <c r="E596" s="6">
        <f>IF(B596&amp;""="","",IFERROR(INDEX('الأعضاء'!$B$6:$B$505,MATCH(B596&amp;"",'الأعضاء'!$A$6:$A$505,0))&amp;"","كود غير موجود"))</f>
        <v/>
      </c>
      <c r="F596" s="20">
        <f>IF(C596&amp;""="","",IFERROR(INDEX('الباقات'!$B$6:$B$205,MATCH(C596&amp;"",'الباقات'!$A$6:$A$205,0)),"باقة غير موجودة"))</f>
        <v/>
      </c>
      <c r="G596" s="20">
        <f>IF(ISNUMBER(F596),ROUND(F596-N(D596),2),"")</f>
        <v/>
      </c>
      <c r="H596" s="21">
        <f>IF(C596&amp;""="","",IFERROR(INDEX('الباقات'!$C$6:$C$205,MATCH(C596&amp;"",'الباقات'!$A$6:$A$205,0)),""))</f>
        <v/>
      </c>
      <c r="I596" s="19">
        <f>IF(AND(ISNUMBER(A596),ISNUMBER(H596)),EDATE(A596,H596)-1,"")</f>
        <v/>
      </c>
      <c r="J596" s="21">
        <f>IF(ISNUMBER(I596),IF(COUNTIFS($B$6:$B$1005,B596&amp;"",$A$6:$A$1005,"&gt;"&amp;A596)=0,1,0),"")</f>
        <v/>
      </c>
    </row>
    <row r="597">
      <c r="A597" s="13" t="n"/>
      <c r="B597" s="5" t="n"/>
      <c r="C597" s="5" t="n"/>
      <c r="D597" s="16" t="n"/>
      <c r="E597" s="6">
        <f>IF(B597&amp;""="","",IFERROR(INDEX('الأعضاء'!$B$6:$B$505,MATCH(B597&amp;"",'الأعضاء'!$A$6:$A$505,0))&amp;"","كود غير موجود"))</f>
        <v/>
      </c>
      <c r="F597" s="20">
        <f>IF(C597&amp;""="","",IFERROR(INDEX('الباقات'!$B$6:$B$205,MATCH(C597&amp;"",'الباقات'!$A$6:$A$205,0)),"باقة غير موجودة"))</f>
        <v/>
      </c>
      <c r="G597" s="20">
        <f>IF(ISNUMBER(F597),ROUND(F597-N(D597),2),"")</f>
        <v/>
      </c>
      <c r="H597" s="21">
        <f>IF(C597&amp;""="","",IFERROR(INDEX('الباقات'!$C$6:$C$205,MATCH(C597&amp;"",'الباقات'!$A$6:$A$205,0)),""))</f>
        <v/>
      </c>
      <c r="I597" s="19">
        <f>IF(AND(ISNUMBER(A597),ISNUMBER(H597)),EDATE(A597,H597)-1,"")</f>
        <v/>
      </c>
      <c r="J597" s="21">
        <f>IF(ISNUMBER(I597),IF(COUNTIFS($B$6:$B$1005,B597&amp;"",$A$6:$A$1005,"&gt;"&amp;A597)=0,1,0),"")</f>
        <v/>
      </c>
    </row>
    <row r="598">
      <c r="A598" s="13" t="n"/>
      <c r="B598" s="5" t="n"/>
      <c r="C598" s="5" t="n"/>
      <c r="D598" s="16" t="n"/>
      <c r="E598" s="6">
        <f>IF(B598&amp;""="","",IFERROR(INDEX('الأعضاء'!$B$6:$B$505,MATCH(B598&amp;"",'الأعضاء'!$A$6:$A$505,0))&amp;"","كود غير موجود"))</f>
        <v/>
      </c>
      <c r="F598" s="20">
        <f>IF(C598&amp;""="","",IFERROR(INDEX('الباقات'!$B$6:$B$205,MATCH(C598&amp;"",'الباقات'!$A$6:$A$205,0)),"باقة غير موجودة"))</f>
        <v/>
      </c>
      <c r="G598" s="20">
        <f>IF(ISNUMBER(F598),ROUND(F598-N(D598),2),"")</f>
        <v/>
      </c>
      <c r="H598" s="21">
        <f>IF(C598&amp;""="","",IFERROR(INDEX('الباقات'!$C$6:$C$205,MATCH(C598&amp;"",'الباقات'!$A$6:$A$205,0)),""))</f>
        <v/>
      </c>
      <c r="I598" s="19">
        <f>IF(AND(ISNUMBER(A598),ISNUMBER(H598)),EDATE(A598,H598)-1,"")</f>
        <v/>
      </c>
      <c r="J598" s="21">
        <f>IF(ISNUMBER(I598),IF(COUNTIFS($B$6:$B$1005,B598&amp;"",$A$6:$A$1005,"&gt;"&amp;A598)=0,1,0),"")</f>
        <v/>
      </c>
    </row>
    <row r="599">
      <c r="A599" s="13" t="n"/>
      <c r="B599" s="5" t="n"/>
      <c r="C599" s="5" t="n"/>
      <c r="D599" s="16" t="n"/>
      <c r="E599" s="6">
        <f>IF(B599&amp;""="","",IFERROR(INDEX('الأعضاء'!$B$6:$B$505,MATCH(B599&amp;"",'الأعضاء'!$A$6:$A$505,0))&amp;"","كود غير موجود"))</f>
        <v/>
      </c>
      <c r="F599" s="20">
        <f>IF(C599&amp;""="","",IFERROR(INDEX('الباقات'!$B$6:$B$205,MATCH(C599&amp;"",'الباقات'!$A$6:$A$205,0)),"باقة غير موجودة"))</f>
        <v/>
      </c>
      <c r="G599" s="20">
        <f>IF(ISNUMBER(F599),ROUND(F599-N(D599),2),"")</f>
        <v/>
      </c>
      <c r="H599" s="21">
        <f>IF(C599&amp;""="","",IFERROR(INDEX('الباقات'!$C$6:$C$205,MATCH(C599&amp;"",'الباقات'!$A$6:$A$205,0)),""))</f>
        <v/>
      </c>
      <c r="I599" s="19">
        <f>IF(AND(ISNUMBER(A599),ISNUMBER(H599)),EDATE(A599,H599)-1,"")</f>
        <v/>
      </c>
      <c r="J599" s="21">
        <f>IF(ISNUMBER(I599),IF(COUNTIFS($B$6:$B$1005,B599&amp;"",$A$6:$A$1005,"&gt;"&amp;A599)=0,1,0),"")</f>
        <v/>
      </c>
    </row>
    <row r="600">
      <c r="A600" s="13" t="n"/>
      <c r="B600" s="5" t="n"/>
      <c r="C600" s="5" t="n"/>
      <c r="D600" s="16" t="n"/>
      <c r="E600" s="6">
        <f>IF(B600&amp;""="","",IFERROR(INDEX('الأعضاء'!$B$6:$B$505,MATCH(B600&amp;"",'الأعضاء'!$A$6:$A$505,0))&amp;"","كود غير موجود"))</f>
        <v/>
      </c>
      <c r="F600" s="20">
        <f>IF(C600&amp;""="","",IFERROR(INDEX('الباقات'!$B$6:$B$205,MATCH(C600&amp;"",'الباقات'!$A$6:$A$205,0)),"باقة غير موجودة"))</f>
        <v/>
      </c>
      <c r="G600" s="20">
        <f>IF(ISNUMBER(F600),ROUND(F600-N(D600),2),"")</f>
        <v/>
      </c>
      <c r="H600" s="21">
        <f>IF(C600&amp;""="","",IFERROR(INDEX('الباقات'!$C$6:$C$205,MATCH(C600&amp;"",'الباقات'!$A$6:$A$205,0)),""))</f>
        <v/>
      </c>
      <c r="I600" s="19">
        <f>IF(AND(ISNUMBER(A600),ISNUMBER(H600)),EDATE(A600,H600)-1,"")</f>
        <v/>
      </c>
      <c r="J600" s="21">
        <f>IF(ISNUMBER(I600),IF(COUNTIFS($B$6:$B$1005,B600&amp;"",$A$6:$A$1005,"&gt;"&amp;A600)=0,1,0),"")</f>
        <v/>
      </c>
    </row>
    <row r="601">
      <c r="A601" s="13" t="n"/>
      <c r="B601" s="5" t="n"/>
      <c r="C601" s="5" t="n"/>
      <c r="D601" s="16" t="n"/>
      <c r="E601" s="6">
        <f>IF(B601&amp;""="","",IFERROR(INDEX('الأعضاء'!$B$6:$B$505,MATCH(B601&amp;"",'الأعضاء'!$A$6:$A$505,0))&amp;"","كود غير موجود"))</f>
        <v/>
      </c>
      <c r="F601" s="20">
        <f>IF(C601&amp;""="","",IFERROR(INDEX('الباقات'!$B$6:$B$205,MATCH(C601&amp;"",'الباقات'!$A$6:$A$205,0)),"باقة غير موجودة"))</f>
        <v/>
      </c>
      <c r="G601" s="20">
        <f>IF(ISNUMBER(F601),ROUND(F601-N(D601),2),"")</f>
        <v/>
      </c>
      <c r="H601" s="21">
        <f>IF(C601&amp;""="","",IFERROR(INDEX('الباقات'!$C$6:$C$205,MATCH(C601&amp;"",'الباقات'!$A$6:$A$205,0)),""))</f>
        <v/>
      </c>
      <c r="I601" s="19">
        <f>IF(AND(ISNUMBER(A601),ISNUMBER(H601)),EDATE(A601,H601)-1,"")</f>
        <v/>
      </c>
      <c r="J601" s="21">
        <f>IF(ISNUMBER(I601),IF(COUNTIFS($B$6:$B$1005,B601&amp;"",$A$6:$A$1005,"&gt;"&amp;A601)=0,1,0),"")</f>
        <v/>
      </c>
    </row>
    <row r="602">
      <c r="A602" s="13" t="n"/>
      <c r="B602" s="5" t="n"/>
      <c r="C602" s="5" t="n"/>
      <c r="D602" s="16" t="n"/>
      <c r="E602" s="6">
        <f>IF(B602&amp;""="","",IFERROR(INDEX('الأعضاء'!$B$6:$B$505,MATCH(B602&amp;"",'الأعضاء'!$A$6:$A$505,0))&amp;"","كود غير موجود"))</f>
        <v/>
      </c>
      <c r="F602" s="20">
        <f>IF(C602&amp;""="","",IFERROR(INDEX('الباقات'!$B$6:$B$205,MATCH(C602&amp;"",'الباقات'!$A$6:$A$205,0)),"باقة غير موجودة"))</f>
        <v/>
      </c>
      <c r="G602" s="20">
        <f>IF(ISNUMBER(F602),ROUND(F602-N(D602),2),"")</f>
        <v/>
      </c>
      <c r="H602" s="21">
        <f>IF(C602&amp;""="","",IFERROR(INDEX('الباقات'!$C$6:$C$205,MATCH(C602&amp;"",'الباقات'!$A$6:$A$205,0)),""))</f>
        <v/>
      </c>
      <c r="I602" s="19">
        <f>IF(AND(ISNUMBER(A602),ISNUMBER(H602)),EDATE(A602,H602)-1,"")</f>
        <v/>
      </c>
      <c r="J602" s="21">
        <f>IF(ISNUMBER(I602),IF(COUNTIFS($B$6:$B$1005,B602&amp;"",$A$6:$A$1005,"&gt;"&amp;A602)=0,1,0),"")</f>
        <v/>
      </c>
    </row>
    <row r="603">
      <c r="A603" s="13" t="n"/>
      <c r="B603" s="5" t="n"/>
      <c r="C603" s="5" t="n"/>
      <c r="D603" s="16" t="n"/>
      <c r="E603" s="6">
        <f>IF(B603&amp;""="","",IFERROR(INDEX('الأعضاء'!$B$6:$B$505,MATCH(B603&amp;"",'الأعضاء'!$A$6:$A$505,0))&amp;"","كود غير موجود"))</f>
        <v/>
      </c>
      <c r="F603" s="20">
        <f>IF(C603&amp;""="","",IFERROR(INDEX('الباقات'!$B$6:$B$205,MATCH(C603&amp;"",'الباقات'!$A$6:$A$205,0)),"باقة غير موجودة"))</f>
        <v/>
      </c>
      <c r="G603" s="20">
        <f>IF(ISNUMBER(F603),ROUND(F603-N(D603),2),"")</f>
        <v/>
      </c>
      <c r="H603" s="21">
        <f>IF(C603&amp;""="","",IFERROR(INDEX('الباقات'!$C$6:$C$205,MATCH(C603&amp;"",'الباقات'!$A$6:$A$205,0)),""))</f>
        <v/>
      </c>
      <c r="I603" s="19">
        <f>IF(AND(ISNUMBER(A603),ISNUMBER(H603)),EDATE(A603,H603)-1,"")</f>
        <v/>
      </c>
      <c r="J603" s="21">
        <f>IF(ISNUMBER(I603),IF(COUNTIFS($B$6:$B$1005,B603&amp;"",$A$6:$A$1005,"&gt;"&amp;A603)=0,1,0),"")</f>
        <v/>
      </c>
    </row>
    <row r="604">
      <c r="A604" s="13" t="n"/>
      <c r="B604" s="5" t="n"/>
      <c r="C604" s="5" t="n"/>
      <c r="D604" s="16" t="n"/>
      <c r="E604" s="6">
        <f>IF(B604&amp;""="","",IFERROR(INDEX('الأعضاء'!$B$6:$B$505,MATCH(B604&amp;"",'الأعضاء'!$A$6:$A$505,0))&amp;"","كود غير موجود"))</f>
        <v/>
      </c>
      <c r="F604" s="20">
        <f>IF(C604&amp;""="","",IFERROR(INDEX('الباقات'!$B$6:$B$205,MATCH(C604&amp;"",'الباقات'!$A$6:$A$205,0)),"باقة غير موجودة"))</f>
        <v/>
      </c>
      <c r="G604" s="20">
        <f>IF(ISNUMBER(F604),ROUND(F604-N(D604),2),"")</f>
        <v/>
      </c>
      <c r="H604" s="21">
        <f>IF(C604&amp;""="","",IFERROR(INDEX('الباقات'!$C$6:$C$205,MATCH(C604&amp;"",'الباقات'!$A$6:$A$205,0)),""))</f>
        <v/>
      </c>
      <c r="I604" s="19">
        <f>IF(AND(ISNUMBER(A604),ISNUMBER(H604)),EDATE(A604,H604)-1,"")</f>
        <v/>
      </c>
      <c r="J604" s="21">
        <f>IF(ISNUMBER(I604),IF(COUNTIFS($B$6:$B$1005,B604&amp;"",$A$6:$A$1005,"&gt;"&amp;A604)=0,1,0),"")</f>
        <v/>
      </c>
    </row>
    <row r="605">
      <c r="A605" s="13" t="n"/>
      <c r="B605" s="5" t="n"/>
      <c r="C605" s="5" t="n"/>
      <c r="D605" s="16" t="n"/>
      <c r="E605" s="6">
        <f>IF(B605&amp;""="","",IFERROR(INDEX('الأعضاء'!$B$6:$B$505,MATCH(B605&amp;"",'الأعضاء'!$A$6:$A$505,0))&amp;"","كود غير موجود"))</f>
        <v/>
      </c>
      <c r="F605" s="20">
        <f>IF(C605&amp;""="","",IFERROR(INDEX('الباقات'!$B$6:$B$205,MATCH(C605&amp;"",'الباقات'!$A$6:$A$205,0)),"باقة غير موجودة"))</f>
        <v/>
      </c>
      <c r="G605" s="20">
        <f>IF(ISNUMBER(F605),ROUND(F605-N(D605),2),"")</f>
        <v/>
      </c>
      <c r="H605" s="21">
        <f>IF(C605&amp;""="","",IFERROR(INDEX('الباقات'!$C$6:$C$205,MATCH(C605&amp;"",'الباقات'!$A$6:$A$205,0)),""))</f>
        <v/>
      </c>
      <c r="I605" s="19">
        <f>IF(AND(ISNUMBER(A605),ISNUMBER(H605)),EDATE(A605,H605)-1,"")</f>
        <v/>
      </c>
      <c r="J605" s="21">
        <f>IF(ISNUMBER(I605),IF(COUNTIFS($B$6:$B$1005,B605&amp;"",$A$6:$A$1005,"&gt;"&amp;A605)=0,1,0),"")</f>
        <v/>
      </c>
    </row>
    <row r="606">
      <c r="A606" s="13" t="n"/>
      <c r="B606" s="5" t="n"/>
      <c r="C606" s="5" t="n"/>
      <c r="D606" s="16" t="n"/>
      <c r="E606" s="6">
        <f>IF(B606&amp;""="","",IFERROR(INDEX('الأعضاء'!$B$6:$B$505,MATCH(B606&amp;"",'الأعضاء'!$A$6:$A$505,0))&amp;"","كود غير موجود"))</f>
        <v/>
      </c>
      <c r="F606" s="20">
        <f>IF(C606&amp;""="","",IFERROR(INDEX('الباقات'!$B$6:$B$205,MATCH(C606&amp;"",'الباقات'!$A$6:$A$205,0)),"باقة غير موجودة"))</f>
        <v/>
      </c>
      <c r="G606" s="20">
        <f>IF(ISNUMBER(F606),ROUND(F606-N(D606),2),"")</f>
        <v/>
      </c>
      <c r="H606" s="21">
        <f>IF(C606&amp;""="","",IFERROR(INDEX('الباقات'!$C$6:$C$205,MATCH(C606&amp;"",'الباقات'!$A$6:$A$205,0)),""))</f>
        <v/>
      </c>
      <c r="I606" s="19">
        <f>IF(AND(ISNUMBER(A606),ISNUMBER(H606)),EDATE(A606,H606)-1,"")</f>
        <v/>
      </c>
      <c r="J606" s="21">
        <f>IF(ISNUMBER(I606),IF(COUNTIFS($B$6:$B$1005,B606&amp;"",$A$6:$A$1005,"&gt;"&amp;A606)=0,1,0),"")</f>
        <v/>
      </c>
    </row>
    <row r="607">
      <c r="A607" s="13" t="n"/>
      <c r="B607" s="5" t="n"/>
      <c r="C607" s="5" t="n"/>
      <c r="D607" s="16" t="n"/>
      <c r="E607" s="6">
        <f>IF(B607&amp;""="","",IFERROR(INDEX('الأعضاء'!$B$6:$B$505,MATCH(B607&amp;"",'الأعضاء'!$A$6:$A$505,0))&amp;"","كود غير موجود"))</f>
        <v/>
      </c>
      <c r="F607" s="20">
        <f>IF(C607&amp;""="","",IFERROR(INDEX('الباقات'!$B$6:$B$205,MATCH(C607&amp;"",'الباقات'!$A$6:$A$205,0)),"باقة غير موجودة"))</f>
        <v/>
      </c>
      <c r="G607" s="20">
        <f>IF(ISNUMBER(F607),ROUND(F607-N(D607),2),"")</f>
        <v/>
      </c>
      <c r="H607" s="21">
        <f>IF(C607&amp;""="","",IFERROR(INDEX('الباقات'!$C$6:$C$205,MATCH(C607&amp;"",'الباقات'!$A$6:$A$205,0)),""))</f>
        <v/>
      </c>
      <c r="I607" s="19">
        <f>IF(AND(ISNUMBER(A607),ISNUMBER(H607)),EDATE(A607,H607)-1,"")</f>
        <v/>
      </c>
      <c r="J607" s="21">
        <f>IF(ISNUMBER(I607),IF(COUNTIFS($B$6:$B$1005,B607&amp;"",$A$6:$A$1005,"&gt;"&amp;A607)=0,1,0),"")</f>
        <v/>
      </c>
    </row>
    <row r="608">
      <c r="A608" s="13" t="n"/>
      <c r="B608" s="5" t="n"/>
      <c r="C608" s="5" t="n"/>
      <c r="D608" s="16" t="n"/>
      <c r="E608" s="6">
        <f>IF(B608&amp;""="","",IFERROR(INDEX('الأعضاء'!$B$6:$B$505,MATCH(B608&amp;"",'الأعضاء'!$A$6:$A$505,0))&amp;"","كود غير موجود"))</f>
        <v/>
      </c>
      <c r="F608" s="20">
        <f>IF(C608&amp;""="","",IFERROR(INDEX('الباقات'!$B$6:$B$205,MATCH(C608&amp;"",'الباقات'!$A$6:$A$205,0)),"باقة غير موجودة"))</f>
        <v/>
      </c>
      <c r="G608" s="20">
        <f>IF(ISNUMBER(F608),ROUND(F608-N(D608),2),"")</f>
        <v/>
      </c>
      <c r="H608" s="21">
        <f>IF(C608&amp;""="","",IFERROR(INDEX('الباقات'!$C$6:$C$205,MATCH(C608&amp;"",'الباقات'!$A$6:$A$205,0)),""))</f>
        <v/>
      </c>
      <c r="I608" s="19">
        <f>IF(AND(ISNUMBER(A608),ISNUMBER(H608)),EDATE(A608,H608)-1,"")</f>
        <v/>
      </c>
      <c r="J608" s="21">
        <f>IF(ISNUMBER(I608),IF(COUNTIFS($B$6:$B$1005,B608&amp;"",$A$6:$A$1005,"&gt;"&amp;A608)=0,1,0),"")</f>
        <v/>
      </c>
    </row>
    <row r="609">
      <c r="A609" s="13" t="n"/>
      <c r="B609" s="5" t="n"/>
      <c r="C609" s="5" t="n"/>
      <c r="D609" s="16" t="n"/>
      <c r="E609" s="6">
        <f>IF(B609&amp;""="","",IFERROR(INDEX('الأعضاء'!$B$6:$B$505,MATCH(B609&amp;"",'الأعضاء'!$A$6:$A$505,0))&amp;"","كود غير موجود"))</f>
        <v/>
      </c>
      <c r="F609" s="20">
        <f>IF(C609&amp;""="","",IFERROR(INDEX('الباقات'!$B$6:$B$205,MATCH(C609&amp;"",'الباقات'!$A$6:$A$205,0)),"باقة غير موجودة"))</f>
        <v/>
      </c>
      <c r="G609" s="20">
        <f>IF(ISNUMBER(F609),ROUND(F609-N(D609),2),"")</f>
        <v/>
      </c>
      <c r="H609" s="21">
        <f>IF(C609&amp;""="","",IFERROR(INDEX('الباقات'!$C$6:$C$205,MATCH(C609&amp;"",'الباقات'!$A$6:$A$205,0)),""))</f>
        <v/>
      </c>
      <c r="I609" s="19">
        <f>IF(AND(ISNUMBER(A609),ISNUMBER(H609)),EDATE(A609,H609)-1,"")</f>
        <v/>
      </c>
      <c r="J609" s="21">
        <f>IF(ISNUMBER(I609),IF(COUNTIFS($B$6:$B$1005,B609&amp;"",$A$6:$A$1005,"&gt;"&amp;A609)=0,1,0),"")</f>
        <v/>
      </c>
    </row>
    <row r="610">
      <c r="A610" s="13" t="n"/>
      <c r="B610" s="5" t="n"/>
      <c r="C610" s="5" t="n"/>
      <c r="D610" s="16" t="n"/>
      <c r="E610" s="6">
        <f>IF(B610&amp;""="","",IFERROR(INDEX('الأعضاء'!$B$6:$B$505,MATCH(B610&amp;"",'الأعضاء'!$A$6:$A$505,0))&amp;"","كود غير موجود"))</f>
        <v/>
      </c>
      <c r="F610" s="20">
        <f>IF(C610&amp;""="","",IFERROR(INDEX('الباقات'!$B$6:$B$205,MATCH(C610&amp;"",'الباقات'!$A$6:$A$205,0)),"باقة غير موجودة"))</f>
        <v/>
      </c>
      <c r="G610" s="20">
        <f>IF(ISNUMBER(F610),ROUND(F610-N(D610),2),"")</f>
        <v/>
      </c>
      <c r="H610" s="21">
        <f>IF(C610&amp;""="","",IFERROR(INDEX('الباقات'!$C$6:$C$205,MATCH(C610&amp;"",'الباقات'!$A$6:$A$205,0)),""))</f>
        <v/>
      </c>
      <c r="I610" s="19">
        <f>IF(AND(ISNUMBER(A610),ISNUMBER(H610)),EDATE(A610,H610)-1,"")</f>
        <v/>
      </c>
      <c r="J610" s="21">
        <f>IF(ISNUMBER(I610),IF(COUNTIFS($B$6:$B$1005,B610&amp;"",$A$6:$A$1005,"&gt;"&amp;A610)=0,1,0),"")</f>
        <v/>
      </c>
    </row>
    <row r="611">
      <c r="A611" s="13" t="n"/>
      <c r="B611" s="5" t="n"/>
      <c r="C611" s="5" t="n"/>
      <c r="D611" s="16" t="n"/>
      <c r="E611" s="6">
        <f>IF(B611&amp;""="","",IFERROR(INDEX('الأعضاء'!$B$6:$B$505,MATCH(B611&amp;"",'الأعضاء'!$A$6:$A$505,0))&amp;"","كود غير موجود"))</f>
        <v/>
      </c>
      <c r="F611" s="20">
        <f>IF(C611&amp;""="","",IFERROR(INDEX('الباقات'!$B$6:$B$205,MATCH(C611&amp;"",'الباقات'!$A$6:$A$205,0)),"باقة غير موجودة"))</f>
        <v/>
      </c>
      <c r="G611" s="20">
        <f>IF(ISNUMBER(F611),ROUND(F611-N(D611),2),"")</f>
        <v/>
      </c>
      <c r="H611" s="21">
        <f>IF(C611&amp;""="","",IFERROR(INDEX('الباقات'!$C$6:$C$205,MATCH(C611&amp;"",'الباقات'!$A$6:$A$205,0)),""))</f>
        <v/>
      </c>
      <c r="I611" s="19">
        <f>IF(AND(ISNUMBER(A611),ISNUMBER(H611)),EDATE(A611,H611)-1,"")</f>
        <v/>
      </c>
      <c r="J611" s="21">
        <f>IF(ISNUMBER(I611),IF(COUNTIFS($B$6:$B$1005,B611&amp;"",$A$6:$A$1005,"&gt;"&amp;A611)=0,1,0),"")</f>
        <v/>
      </c>
    </row>
    <row r="612">
      <c r="A612" s="13" t="n"/>
      <c r="B612" s="5" t="n"/>
      <c r="C612" s="5" t="n"/>
      <c r="D612" s="16" t="n"/>
      <c r="E612" s="6">
        <f>IF(B612&amp;""="","",IFERROR(INDEX('الأعضاء'!$B$6:$B$505,MATCH(B612&amp;"",'الأعضاء'!$A$6:$A$505,0))&amp;"","كود غير موجود"))</f>
        <v/>
      </c>
      <c r="F612" s="20">
        <f>IF(C612&amp;""="","",IFERROR(INDEX('الباقات'!$B$6:$B$205,MATCH(C612&amp;"",'الباقات'!$A$6:$A$205,0)),"باقة غير موجودة"))</f>
        <v/>
      </c>
      <c r="G612" s="20">
        <f>IF(ISNUMBER(F612),ROUND(F612-N(D612),2),"")</f>
        <v/>
      </c>
      <c r="H612" s="21">
        <f>IF(C612&amp;""="","",IFERROR(INDEX('الباقات'!$C$6:$C$205,MATCH(C612&amp;"",'الباقات'!$A$6:$A$205,0)),""))</f>
        <v/>
      </c>
      <c r="I612" s="19">
        <f>IF(AND(ISNUMBER(A612),ISNUMBER(H612)),EDATE(A612,H612)-1,"")</f>
        <v/>
      </c>
      <c r="J612" s="21">
        <f>IF(ISNUMBER(I612),IF(COUNTIFS($B$6:$B$1005,B612&amp;"",$A$6:$A$1005,"&gt;"&amp;A612)=0,1,0),"")</f>
        <v/>
      </c>
    </row>
    <row r="613">
      <c r="A613" s="13" t="n"/>
      <c r="B613" s="5" t="n"/>
      <c r="C613" s="5" t="n"/>
      <c r="D613" s="16" t="n"/>
      <c r="E613" s="6">
        <f>IF(B613&amp;""="","",IFERROR(INDEX('الأعضاء'!$B$6:$B$505,MATCH(B613&amp;"",'الأعضاء'!$A$6:$A$505,0))&amp;"","كود غير موجود"))</f>
        <v/>
      </c>
      <c r="F613" s="20">
        <f>IF(C613&amp;""="","",IFERROR(INDEX('الباقات'!$B$6:$B$205,MATCH(C613&amp;"",'الباقات'!$A$6:$A$205,0)),"باقة غير موجودة"))</f>
        <v/>
      </c>
      <c r="G613" s="20">
        <f>IF(ISNUMBER(F613),ROUND(F613-N(D613),2),"")</f>
        <v/>
      </c>
      <c r="H613" s="21">
        <f>IF(C613&amp;""="","",IFERROR(INDEX('الباقات'!$C$6:$C$205,MATCH(C613&amp;"",'الباقات'!$A$6:$A$205,0)),""))</f>
        <v/>
      </c>
      <c r="I613" s="19">
        <f>IF(AND(ISNUMBER(A613),ISNUMBER(H613)),EDATE(A613,H613)-1,"")</f>
        <v/>
      </c>
      <c r="J613" s="21">
        <f>IF(ISNUMBER(I613),IF(COUNTIFS($B$6:$B$1005,B613&amp;"",$A$6:$A$1005,"&gt;"&amp;A613)=0,1,0),"")</f>
        <v/>
      </c>
    </row>
    <row r="614">
      <c r="A614" s="13" t="n"/>
      <c r="B614" s="5" t="n"/>
      <c r="C614" s="5" t="n"/>
      <c r="D614" s="16" t="n"/>
      <c r="E614" s="6">
        <f>IF(B614&amp;""="","",IFERROR(INDEX('الأعضاء'!$B$6:$B$505,MATCH(B614&amp;"",'الأعضاء'!$A$6:$A$505,0))&amp;"","كود غير موجود"))</f>
        <v/>
      </c>
      <c r="F614" s="20">
        <f>IF(C614&amp;""="","",IFERROR(INDEX('الباقات'!$B$6:$B$205,MATCH(C614&amp;"",'الباقات'!$A$6:$A$205,0)),"باقة غير موجودة"))</f>
        <v/>
      </c>
      <c r="G614" s="20">
        <f>IF(ISNUMBER(F614),ROUND(F614-N(D614),2),"")</f>
        <v/>
      </c>
      <c r="H614" s="21">
        <f>IF(C614&amp;""="","",IFERROR(INDEX('الباقات'!$C$6:$C$205,MATCH(C614&amp;"",'الباقات'!$A$6:$A$205,0)),""))</f>
        <v/>
      </c>
      <c r="I614" s="19">
        <f>IF(AND(ISNUMBER(A614),ISNUMBER(H614)),EDATE(A614,H614)-1,"")</f>
        <v/>
      </c>
      <c r="J614" s="21">
        <f>IF(ISNUMBER(I614),IF(COUNTIFS($B$6:$B$1005,B614&amp;"",$A$6:$A$1005,"&gt;"&amp;A614)=0,1,0),"")</f>
        <v/>
      </c>
    </row>
    <row r="615">
      <c r="A615" s="13" t="n"/>
      <c r="B615" s="5" t="n"/>
      <c r="C615" s="5" t="n"/>
      <c r="D615" s="16" t="n"/>
      <c r="E615" s="6">
        <f>IF(B615&amp;""="","",IFERROR(INDEX('الأعضاء'!$B$6:$B$505,MATCH(B615&amp;"",'الأعضاء'!$A$6:$A$505,0))&amp;"","كود غير موجود"))</f>
        <v/>
      </c>
      <c r="F615" s="20">
        <f>IF(C615&amp;""="","",IFERROR(INDEX('الباقات'!$B$6:$B$205,MATCH(C615&amp;"",'الباقات'!$A$6:$A$205,0)),"باقة غير موجودة"))</f>
        <v/>
      </c>
      <c r="G615" s="20">
        <f>IF(ISNUMBER(F615),ROUND(F615-N(D615),2),"")</f>
        <v/>
      </c>
      <c r="H615" s="21">
        <f>IF(C615&amp;""="","",IFERROR(INDEX('الباقات'!$C$6:$C$205,MATCH(C615&amp;"",'الباقات'!$A$6:$A$205,0)),""))</f>
        <v/>
      </c>
      <c r="I615" s="19">
        <f>IF(AND(ISNUMBER(A615),ISNUMBER(H615)),EDATE(A615,H615)-1,"")</f>
        <v/>
      </c>
      <c r="J615" s="21">
        <f>IF(ISNUMBER(I615),IF(COUNTIFS($B$6:$B$1005,B615&amp;"",$A$6:$A$1005,"&gt;"&amp;A615)=0,1,0),"")</f>
        <v/>
      </c>
    </row>
    <row r="616">
      <c r="A616" s="13" t="n"/>
      <c r="B616" s="5" t="n"/>
      <c r="C616" s="5" t="n"/>
      <c r="D616" s="16" t="n"/>
      <c r="E616" s="6">
        <f>IF(B616&amp;""="","",IFERROR(INDEX('الأعضاء'!$B$6:$B$505,MATCH(B616&amp;"",'الأعضاء'!$A$6:$A$505,0))&amp;"","كود غير موجود"))</f>
        <v/>
      </c>
      <c r="F616" s="20">
        <f>IF(C616&amp;""="","",IFERROR(INDEX('الباقات'!$B$6:$B$205,MATCH(C616&amp;"",'الباقات'!$A$6:$A$205,0)),"باقة غير موجودة"))</f>
        <v/>
      </c>
      <c r="G616" s="20">
        <f>IF(ISNUMBER(F616),ROUND(F616-N(D616),2),"")</f>
        <v/>
      </c>
      <c r="H616" s="21">
        <f>IF(C616&amp;""="","",IFERROR(INDEX('الباقات'!$C$6:$C$205,MATCH(C616&amp;"",'الباقات'!$A$6:$A$205,0)),""))</f>
        <v/>
      </c>
      <c r="I616" s="19">
        <f>IF(AND(ISNUMBER(A616),ISNUMBER(H616)),EDATE(A616,H616)-1,"")</f>
        <v/>
      </c>
      <c r="J616" s="21">
        <f>IF(ISNUMBER(I616),IF(COUNTIFS($B$6:$B$1005,B616&amp;"",$A$6:$A$1005,"&gt;"&amp;A616)=0,1,0),"")</f>
        <v/>
      </c>
    </row>
    <row r="617">
      <c r="A617" s="13" t="n"/>
      <c r="B617" s="5" t="n"/>
      <c r="C617" s="5" t="n"/>
      <c r="D617" s="16" t="n"/>
      <c r="E617" s="6">
        <f>IF(B617&amp;""="","",IFERROR(INDEX('الأعضاء'!$B$6:$B$505,MATCH(B617&amp;"",'الأعضاء'!$A$6:$A$505,0))&amp;"","كود غير موجود"))</f>
        <v/>
      </c>
      <c r="F617" s="20">
        <f>IF(C617&amp;""="","",IFERROR(INDEX('الباقات'!$B$6:$B$205,MATCH(C617&amp;"",'الباقات'!$A$6:$A$205,0)),"باقة غير موجودة"))</f>
        <v/>
      </c>
      <c r="G617" s="20">
        <f>IF(ISNUMBER(F617),ROUND(F617-N(D617),2),"")</f>
        <v/>
      </c>
      <c r="H617" s="21">
        <f>IF(C617&amp;""="","",IFERROR(INDEX('الباقات'!$C$6:$C$205,MATCH(C617&amp;"",'الباقات'!$A$6:$A$205,0)),""))</f>
        <v/>
      </c>
      <c r="I617" s="19">
        <f>IF(AND(ISNUMBER(A617),ISNUMBER(H617)),EDATE(A617,H617)-1,"")</f>
        <v/>
      </c>
      <c r="J617" s="21">
        <f>IF(ISNUMBER(I617),IF(COUNTIFS($B$6:$B$1005,B617&amp;"",$A$6:$A$1005,"&gt;"&amp;A617)=0,1,0),"")</f>
        <v/>
      </c>
    </row>
    <row r="618">
      <c r="A618" s="13" t="n"/>
      <c r="B618" s="5" t="n"/>
      <c r="C618" s="5" t="n"/>
      <c r="D618" s="16" t="n"/>
      <c r="E618" s="6">
        <f>IF(B618&amp;""="","",IFERROR(INDEX('الأعضاء'!$B$6:$B$505,MATCH(B618&amp;"",'الأعضاء'!$A$6:$A$505,0))&amp;"","كود غير موجود"))</f>
        <v/>
      </c>
      <c r="F618" s="20">
        <f>IF(C618&amp;""="","",IFERROR(INDEX('الباقات'!$B$6:$B$205,MATCH(C618&amp;"",'الباقات'!$A$6:$A$205,0)),"باقة غير موجودة"))</f>
        <v/>
      </c>
      <c r="G618" s="20">
        <f>IF(ISNUMBER(F618),ROUND(F618-N(D618),2),"")</f>
        <v/>
      </c>
      <c r="H618" s="21">
        <f>IF(C618&amp;""="","",IFERROR(INDEX('الباقات'!$C$6:$C$205,MATCH(C618&amp;"",'الباقات'!$A$6:$A$205,0)),""))</f>
        <v/>
      </c>
      <c r="I618" s="19">
        <f>IF(AND(ISNUMBER(A618),ISNUMBER(H618)),EDATE(A618,H618)-1,"")</f>
        <v/>
      </c>
      <c r="J618" s="21">
        <f>IF(ISNUMBER(I618),IF(COUNTIFS($B$6:$B$1005,B618&amp;"",$A$6:$A$1005,"&gt;"&amp;A618)=0,1,0),"")</f>
        <v/>
      </c>
    </row>
    <row r="619">
      <c r="A619" s="13" t="n"/>
      <c r="B619" s="5" t="n"/>
      <c r="C619" s="5" t="n"/>
      <c r="D619" s="16" t="n"/>
      <c r="E619" s="6">
        <f>IF(B619&amp;""="","",IFERROR(INDEX('الأعضاء'!$B$6:$B$505,MATCH(B619&amp;"",'الأعضاء'!$A$6:$A$505,0))&amp;"","كود غير موجود"))</f>
        <v/>
      </c>
      <c r="F619" s="20">
        <f>IF(C619&amp;""="","",IFERROR(INDEX('الباقات'!$B$6:$B$205,MATCH(C619&amp;"",'الباقات'!$A$6:$A$205,0)),"باقة غير موجودة"))</f>
        <v/>
      </c>
      <c r="G619" s="20">
        <f>IF(ISNUMBER(F619),ROUND(F619-N(D619),2),"")</f>
        <v/>
      </c>
      <c r="H619" s="21">
        <f>IF(C619&amp;""="","",IFERROR(INDEX('الباقات'!$C$6:$C$205,MATCH(C619&amp;"",'الباقات'!$A$6:$A$205,0)),""))</f>
        <v/>
      </c>
      <c r="I619" s="19">
        <f>IF(AND(ISNUMBER(A619),ISNUMBER(H619)),EDATE(A619,H619)-1,"")</f>
        <v/>
      </c>
      <c r="J619" s="21">
        <f>IF(ISNUMBER(I619),IF(COUNTIFS($B$6:$B$1005,B619&amp;"",$A$6:$A$1005,"&gt;"&amp;A619)=0,1,0),"")</f>
        <v/>
      </c>
    </row>
    <row r="620">
      <c r="A620" s="13" t="n"/>
      <c r="B620" s="5" t="n"/>
      <c r="C620" s="5" t="n"/>
      <c r="D620" s="16" t="n"/>
      <c r="E620" s="6">
        <f>IF(B620&amp;""="","",IFERROR(INDEX('الأعضاء'!$B$6:$B$505,MATCH(B620&amp;"",'الأعضاء'!$A$6:$A$505,0))&amp;"","كود غير موجود"))</f>
        <v/>
      </c>
      <c r="F620" s="20">
        <f>IF(C620&amp;""="","",IFERROR(INDEX('الباقات'!$B$6:$B$205,MATCH(C620&amp;"",'الباقات'!$A$6:$A$205,0)),"باقة غير موجودة"))</f>
        <v/>
      </c>
      <c r="G620" s="20">
        <f>IF(ISNUMBER(F620),ROUND(F620-N(D620),2),"")</f>
        <v/>
      </c>
      <c r="H620" s="21">
        <f>IF(C620&amp;""="","",IFERROR(INDEX('الباقات'!$C$6:$C$205,MATCH(C620&amp;"",'الباقات'!$A$6:$A$205,0)),""))</f>
        <v/>
      </c>
      <c r="I620" s="19">
        <f>IF(AND(ISNUMBER(A620),ISNUMBER(H620)),EDATE(A620,H620)-1,"")</f>
        <v/>
      </c>
      <c r="J620" s="21">
        <f>IF(ISNUMBER(I620),IF(COUNTIFS($B$6:$B$1005,B620&amp;"",$A$6:$A$1005,"&gt;"&amp;A620)=0,1,0),"")</f>
        <v/>
      </c>
    </row>
    <row r="621">
      <c r="A621" s="13" t="n"/>
      <c r="B621" s="5" t="n"/>
      <c r="C621" s="5" t="n"/>
      <c r="D621" s="16" t="n"/>
      <c r="E621" s="6">
        <f>IF(B621&amp;""="","",IFERROR(INDEX('الأعضاء'!$B$6:$B$505,MATCH(B621&amp;"",'الأعضاء'!$A$6:$A$505,0))&amp;"","كود غير موجود"))</f>
        <v/>
      </c>
      <c r="F621" s="20">
        <f>IF(C621&amp;""="","",IFERROR(INDEX('الباقات'!$B$6:$B$205,MATCH(C621&amp;"",'الباقات'!$A$6:$A$205,0)),"باقة غير موجودة"))</f>
        <v/>
      </c>
      <c r="G621" s="20">
        <f>IF(ISNUMBER(F621),ROUND(F621-N(D621),2),"")</f>
        <v/>
      </c>
      <c r="H621" s="21">
        <f>IF(C621&amp;""="","",IFERROR(INDEX('الباقات'!$C$6:$C$205,MATCH(C621&amp;"",'الباقات'!$A$6:$A$205,0)),""))</f>
        <v/>
      </c>
      <c r="I621" s="19">
        <f>IF(AND(ISNUMBER(A621),ISNUMBER(H621)),EDATE(A621,H621)-1,"")</f>
        <v/>
      </c>
      <c r="J621" s="21">
        <f>IF(ISNUMBER(I621),IF(COUNTIFS($B$6:$B$1005,B621&amp;"",$A$6:$A$1005,"&gt;"&amp;A621)=0,1,0),"")</f>
        <v/>
      </c>
    </row>
    <row r="622">
      <c r="A622" s="13" t="n"/>
      <c r="B622" s="5" t="n"/>
      <c r="C622" s="5" t="n"/>
      <c r="D622" s="16" t="n"/>
      <c r="E622" s="6">
        <f>IF(B622&amp;""="","",IFERROR(INDEX('الأعضاء'!$B$6:$B$505,MATCH(B622&amp;"",'الأعضاء'!$A$6:$A$505,0))&amp;"","كود غير موجود"))</f>
        <v/>
      </c>
      <c r="F622" s="20">
        <f>IF(C622&amp;""="","",IFERROR(INDEX('الباقات'!$B$6:$B$205,MATCH(C622&amp;"",'الباقات'!$A$6:$A$205,0)),"باقة غير موجودة"))</f>
        <v/>
      </c>
      <c r="G622" s="20">
        <f>IF(ISNUMBER(F622),ROUND(F622-N(D622),2),"")</f>
        <v/>
      </c>
      <c r="H622" s="21">
        <f>IF(C622&amp;""="","",IFERROR(INDEX('الباقات'!$C$6:$C$205,MATCH(C622&amp;"",'الباقات'!$A$6:$A$205,0)),""))</f>
        <v/>
      </c>
      <c r="I622" s="19">
        <f>IF(AND(ISNUMBER(A622),ISNUMBER(H622)),EDATE(A622,H622)-1,"")</f>
        <v/>
      </c>
      <c r="J622" s="21">
        <f>IF(ISNUMBER(I622),IF(COUNTIFS($B$6:$B$1005,B622&amp;"",$A$6:$A$1005,"&gt;"&amp;A622)=0,1,0),"")</f>
        <v/>
      </c>
    </row>
    <row r="623">
      <c r="A623" s="13" t="n"/>
      <c r="B623" s="5" t="n"/>
      <c r="C623" s="5" t="n"/>
      <c r="D623" s="16" t="n"/>
      <c r="E623" s="6">
        <f>IF(B623&amp;""="","",IFERROR(INDEX('الأعضاء'!$B$6:$B$505,MATCH(B623&amp;"",'الأعضاء'!$A$6:$A$505,0))&amp;"","كود غير موجود"))</f>
        <v/>
      </c>
      <c r="F623" s="20">
        <f>IF(C623&amp;""="","",IFERROR(INDEX('الباقات'!$B$6:$B$205,MATCH(C623&amp;"",'الباقات'!$A$6:$A$205,0)),"باقة غير موجودة"))</f>
        <v/>
      </c>
      <c r="G623" s="20">
        <f>IF(ISNUMBER(F623),ROUND(F623-N(D623),2),"")</f>
        <v/>
      </c>
      <c r="H623" s="21">
        <f>IF(C623&amp;""="","",IFERROR(INDEX('الباقات'!$C$6:$C$205,MATCH(C623&amp;"",'الباقات'!$A$6:$A$205,0)),""))</f>
        <v/>
      </c>
      <c r="I623" s="19">
        <f>IF(AND(ISNUMBER(A623),ISNUMBER(H623)),EDATE(A623,H623)-1,"")</f>
        <v/>
      </c>
      <c r="J623" s="21">
        <f>IF(ISNUMBER(I623),IF(COUNTIFS($B$6:$B$1005,B623&amp;"",$A$6:$A$1005,"&gt;"&amp;A623)=0,1,0),"")</f>
        <v/>
      </c>
    </row>
    <row r="624">
      <c r="A624" s="13" t="n"/>
      <c r="B624" s="5" t="n"/>
      <c r="C624" s="5" t="n"/>
      <c r="D624" s="16" t="n"/>
      <c r="E624" s="6">
        <f>IF(B624&amp;""="","",IFERROR(INDEX('الأعضاء'!$B$6:$B$505,MATCH(B624&amp;"",'الأعضاء'!$A$6:$A$505,0))&amp;"","كود غير موجود"))</f>
        <v/>
      </c>
      <c r="F624" s="20">
        <f>IF(C624&amp;""="","",IFERROR(INDEX('الباقات'!$B$6:$B$205,MATCH(C624&amp;"",'الباقات'!$A$6:$A$205,0)),"باقة غير موجودة"))</f>
        <v/>
      </c>
      <c r="G624" s="20">
        <f>IF(ISNUMBER(F624),ROUND(F624-N(D624),2),"")</f>
        <v/>
      </c>
      <c r="H624" s="21">
        <f>IF(C624&amp;""="","",IFERROR(INDEX('الباقات'!$C$6:$C$205,MATCH(C624&amp;"",'الباقات'!$A$6:$A$205,0)),""))</f>
        <v/>
      </c>
      <c r="I624" s="19">
        <f>IF(AND(ISNUMBER(A624),ISNUMBER(H624)),EDATE(A624,H624)-1,"")</f>
        <v/>
      </c>
      <c r="J624" s="21">
        <f>IF(ISNUMBER(I624),IF(COUNTIFS($B$6:$B$1005,B624&amp;"",$A$6:$A$1005,"&gt;"&amp;A624)=0,1,0),"")</f>
        <v/>
      </c>
    </row>
    <row r="625">
      <c r="A625" s="13" t="n"/>
      <c r="B625" s="5" t="n"/>
      <c r="C625" s="5" t="n"/>
      <c r="D625" s="16" t="n"/>
      <c r="E625" s="6">
        <f>IF(B625&amp;""="","",IFERROR(INDEX('الأعضاء'!$B$6:$B$505,MATCH(B625&amp;"",'الأعضاء'!$A$6:$A$505,0))&amp;"","كود غير موجود"))</f>
        <v/>
      </c>
      <c r="F625" s="20">
        <f>IF(C625&amp;""="","",IFERROR(INDEX('الباقات'!$B$6:$B$205,MATCH(C625&amp;"",'الباقات'!$A$6:$A$205,0)),"باقة غير موجودة"))</f>
        <v/>
      </c>
      <c r="G625" s="20">
        <f>IF(ISNUMBER(F625),ROUND(F625-N(D625),2),"")</f>
        <v/>
      </c>
      <c r="H625" s="21">
        <f>IF(C625&amp;""="","",IFERROR(INDEX('الباقات'!$C$6:$C$205,MATCH(C625&amp;"",'الباقات'!$A$6:$A$205,0)),""))</f>
        <v/>
      </c>
      <c r="I625" s="19">
        <f>IF(AND(ISNUMBER(A625),ISNUMBER(H625)),EDATE(A625,H625)-1,"")</f>
        <v/>
      </c>
      <c r="J625" s="21">
        <f>IF(ISNUMBER(I625),IF(COUNTIFS($B$6:$B$1005,B625&amp;"",$A$6:$A$1005,"&gt;"&amp;A625)=0,1,0),"")</f>
        <v/>
      </c>
    </row>
    <row r="626">
      <c r="A626" s="13" t="n"/>
      <c r="B626" s="5" t="n"/>
      <c r="C626" s="5" t="n"/>
      <c r="D626" s="16" t="n"/>
      <c r="E626" s="6">
        <f>IF(B626&amp;""="","",IFERROR(INDEX('الأعضاء'!$B$6:$B$505,MATCH(B626&amp;"",'الأعضاء'!$A$6:$A$505,0))&amp;"","كود غير موجود"))</f>
        <v/>
      </c>
      <c r="F626" s="20">
        <f>IF(C626&amp;""="","",IFERROR(INDEX('الباقات'!$B$6:$B$205,MATCH(C626&amp;"",'الباقات'!$A$6:$A$205,0)),"باقة غير موجودة"))</f>
        <v/>
      </c>
      <c r="G626" s="20">
        <f>IF(ISNUMBER(F626),ROUND(F626-N(D626),2),"")</f>
        <v/>
      </c>
      <c r="H626" s="21">
        <f>IF(C626&amp;""="","",IFERROR(INDEX('الباقات'!$C$6:$C$205,MATCH(C626&amp;"",'الباقات'!$A$6:$A$205,0)),""))</f>
        <v/>
      </c>
      <c r="I626" s="19">
        <f>IF(AND(ISNUMBER(A626),ISNUMBER(H626)),EDATE(A626,H626)-1,"")</f>
        <v/>
      </c>
      <c r="J626" s="21">
        <f>IF(ISNUMBER(I626),IF(COUNTIFS($B$6:$B$1005,B626&amp;"",$A$6:$A$1005,"&gt;"&amp;A626)=0,1,0),"")</f>
        <v/>
      </c>
    </row>
    <row r="627">
      <c r="A627" s="13" t="n"/>
      <c r="B627" s="5" t="n"/>
      <c r="C627" s="5" t="n"/>
      <c r="D627" s="16" t="n"/>
      <c r="E627" s="6">
        <f>IF(B627&amp;""="","",IFERROR(INDEX('الأعضاء'!$B$6:$B$505,MATCH(B627&amp;"",'الأعضاء'!$A$6:$A$505,0))&amp;"","كود غير موجود"))</f>
        <v/>
      </c>
      <c r="F627" s="20">
        <f>IF(C627&amp;""="","",IFERROR(INDEX('الباقات'!$B$6:$B$205,MATCH(C627&amp;"",'الباقات'!$A$6:$A$205,0)),"باقة غير موجودة"))</f>
        <v/>
      </c>
      <c r="G627" s="20">
        <f>IF(ISNUMBER(F627),ROUND(F627-N(D627),2),"")</f>
        <v/>
      </c>
      <c r="H627" s="21">
        <f>IF(C627&amp;""="","",IFERROR(INDEX('الباقات'!$C$6:$C$205,MATCH(C627&amp;"",'الباقات'!$A$6:$A$205,0)),""))</f>
        <v/>
      </c>
      <c r="I627" s="19">
        <f>IF(AND(ISNUMBER(A627),ISNUMBER(H627)),EDATE(A627,H627)-1,"")</f>
        <v/>
      </c>
      <c r="J627" s="21">
        <f>IF(ISNUMBER(I627),IF(COUNTIFS($B$6:$B$1005,B627&amp;"",$A$6:$A$1005,"&gt;"&amp;A627)=0,1,0),"")</f>
        <v/>
      </c>
    </row>
    <row r="628">
      <c r="A628" s="13" t="n"/>
      <c r="B628" s="5" t="n"/>
      <c r="C628" s="5" t="n"/>
      <c r="D628" s="16" t="n"/>
      <c r="E628" s="6">
        <f>IF(B628&amp;""="","",IFERROR(INDEX('الأعضاء'!$B$6:$B$505,MATCH(B628&amp;"",'الأعضاء'!$A$6:$A$505,0))&amp;"","كود غير موجود"))</f>
        <v/>
      </c>
      <c r="F628" s="20">
        <f>IF(C628&amp;""="","",IFERROR(INDEX('الباقات'!$B$6:$B$205,MATCH(C628&amp;"",'الباقات'!$A$6:$A$205,0)),"باقة غير موجودة"))</f>
        <v/>
      </c>
      <c r="G628" s="20">
        <f>IF(ISNUMBER(F628),ROUND(F628-N(D628),2),"")</f>
        <v/>
      </c>
      <c r="H628" s="21">
        <f>IF(C628&amp;""="","",IFERROR(INDEX('الباقات'!$C$6:$C$205,MATCH(C628&amp;"",'الباقات'!$A$6:$A$205,0)),""))</f>
        <v/>
      </c>
      <c r="I628" s="19">
        <f>IF(AND(ISNUMBER(A628),ISNUMBER(H628)),EDATE(A628,H628)-1,"")</f>
        <v/>
      </c>
      <c r="J628" s="21">
        <f>IF(ISNUMBER(I628),IF(COUNTIFS($B$6:$B$1005,B628&amp;"",$A$6:$A$1005,"&gt;"&amp;A628)=0,1,0),"")</f>
        <v/>
      </c>
    </row>
    <row r="629">
      <c r="A629" s="13" t="n"/>
      <c r="B629" s="5" t="n"/>
      <c r="C629" s="5" t="n"/>
      <c r="D629" s="16" t="n"/>
      <c r="E629" s="6">
        <f>IF(B629&amp;""="","",IFERROR(INDEX('الأعضاء'!$B$6:$B$505,MATCH(B629&amp;"",'الأعضاء'!$A$6:$A$505,0))&amp;"","كود غير موجود"))</f>
        <v/>
      </c>
      <c r="F629" s="20">
        <f>IF(C629&amp;""="","",IFERROR(INDEX('الباقات'!$B$6:$B$205,MATCH(C629&amp;"",'الباقات'!$A$6:$A$205,0)),"باقة غير موجودة"))</f>
        <v/>
      </c>
      <c r="G629" s="20">
        <f>IF(ISNUMBER(F629),ROUND(F629-N(D629),2),"")</f>
        <v/>
      </c>
      <c r="H629" s="21">
        <f>IF(C629&amp;""="","",IFERROR(INDEX('الباقات'!$C$6:$C$205,MATCH(C629&amp;"",'الباقات'!$A$6:$A$205,0)),""))</f>
        <v/>
      </c>
      <c r="I629" s="19">
        <f>IF(AND(ISNUMBER(A629),ISNUMBER(H629)),EDATE(A629,H629)-1,"")</f>
        <v/>
      </c>
      <c r="J629" s="21">
        <f>IF(ISNUMBER(I629),IF(COUNTIFS($B$6:$B$1005,B629&amp;"",$A$6:$A$1005,"&gt;"&amp;A629)=0,1,0),"")</f>
        <v/>
      </c>
    </row>
    <row r="630">
      <c r="A630" s="13" t="n"/>
      <c r="B630" s="5" t="n"/>
      <c r="C630" s="5" t="n"/>
      <c r="D630" s="16" t="n"/>
      <c r="E630" s="6">
        <f>IF(B630&amp;""="","",IFERROR(INDEX('الأعضاء'!$B$6:$B$505,MATCH(B630&amp;"",'الأعضاء'!$A$6:$A$505,0))&amp;"","كود غير موجود"))</f>
        <v/>
      </c>
      <c r="F630" s="20">
        <f>IF(C630&amp;""="","",IFERROR(INDEX('الباقات'!$B$6:$B$205,MATCH(C630&amp;"",'الباقات'!$A$6:$A$205,0)),"باقة غير موجودة"))</f>
        <v/>
      </c>
      <c r="G630" s="20">
        <f>IF(ISNUMBER(F630),ROUND(F630-N(D630),2),"")</f>
        <v/>
      </c>
      <c r="H630" s="21">
        <f>IF(C630&amp;""="","",IFERROR(INDEX('الباقات'!$C$6:$C$205,MATCH(C630&amp;"",'الباقات'!$A$6:$A$205,0)),""))</f>
        <v/>
      </c>
      <c r="I630" s="19">
        <f>IF(AND(ISNUMBER(A630),ISNUMBER(H630)),EDATE(A630,H630)-1,"")</f>
        <v/>
      </c>
      <c r="J630" s="21">
        <f>IF(ISNUMBER(I630),IF(COUNTIFS($B$6:$B$1005,B630&amp;"",$A$6:$A$1005,"&gt;"&amp;A630)=0,1,0),"")</f>
        <v/>
      </c>
    </row>
    <row r="631">
      <c r="A631" s="13" t="n"/>
      <c r="B631" s="5" t="n"/>
      <c r="C631" s="5" t="n"/>
      <c r="D631" s="16" t="n"/>
      <c r="E631" s="6">
        <f>IF(B631&amp;""="","",IFERROR(INDEX('الأعضاء'!$B$6:$B$505,MATCH(B631&amp;"",'الأعضاء'!$A$6:$A$505,0))&amp;"","كود غير موجود"))</f>
        <v/>
      </c>
      <c r="F631" s="20">
        <f>IF(C631&amp;""="","",IFERROR(INDEX('الباقات'!$B$6:$B$205,MATCH(C631&amp;"",'الباقات'!$A$6:$A$205,0)),"باقة غير موجودة"))</f>
        <v/>
      </c>
      <c r="G631" s="20">
        <f>IF(ISNUMBER(F631),ROUND(F631-N(D631),2),"")</f>
        <v/>
      </c>
      <c r="H631" s="21">
        <f>IF(C631&amp;""="","",IFERROR(INDEX('الباقات'!$C$6:$C$205,MATCH(C631&amp;"",'الباقات'!$A$6:$A$205,0)),""))</f>
        <v/>
      </c>
      <c r="I631" s="19">
        <f>IF(AND(ISNUMBER(A631),ISNUMBER(H631)),EDATE(A631,H631)-1,"")</f>
        <v/>
      </c>
      <c r="J631" s="21">
        <f>IF(ISNUMBER(I631),IF(COUNTIFS($B$6:$B$1005,B631&amp;"",$A$6:$A$1005,"&gt;"&amp;A631)=0,1,0),"")</f>
        <v/>
      </c>
    </row>
    <row r="632">
      <c r="A632" s="13" t="n"/>
      <c r="B632" s="5" t="n"/>
      <c r="C632" s="5" t="n"/>
      <c r="D632" s="16" t="n"/>
      <c r="E632" s="6">
        <f>IF(B632&amp;""="","",IFERROR(INDEX('الأعضاء'!$B$6:$B$505,MATCH(B632&amp;"",'الأعضاء'!$A$6:$A$505,0))&amp;"","كود غير موجود"))</f>
        <v/>
      </c>
      <c r="F632" s="20">
        <f>IF(C632&amp;""="","",IFERROR(INDEX('الباقات'!$B$6:$B$205,MATCH(C632&amp;"",'الباقات'!$A$6:$A$205,0)),"باقة غير موجودة"))</f>
        <v/>
      </c>
      <c r="G632" s="20">
        <f>IF(ISNUMBER(F632),ROUND(F632-N(D632),2),"")</f>
        <v/>
      </c>
      <c r="H632" s="21">
        <f>IF(C632&amp;""="","",IFERROR(INDEX('الباقات'!$C$6:$C$205,MATCH(C632&amp;"",'الباقات'!$A$6:$A$205,0)),""))</f>
        <v/>
      </c>
      <c r="I632" s="19">
        <f>IF(AND(ISNUMBER(A632),ISNUMBER(H632)),EDATE(A632,H632)-1,"")</f>
        <v/>
      </c>
      <c r="J632" s="21">
        <f>IF(ISNUMBER(I632),IF(COUNTIFS($B$6:$B$1005,B632&amp;"",$A$6:$A$1005,"&gt;"&amp;A632)=0,1,0),"")</f>
        <v/>
      </c>
    </row>
    <row r="633">
      <c r="A633" s="13" t="n"/>
      <c r="B633" s="5" t="n"/>
      <c r="C633" s="5" t="n"/>
      <c r="D633" s="16" t="n"/>
      <c r="E633" s="6">
        <f>IF(B633&amp;""="","",IFERROR(INDEX('الأعضاء'!$B$6:$B$505,MATCH(B633&amp;"",'الأعضاء'!$A$6:$A$505,0))&amp;"","كود غير موجود"))</f>
        <v/>
      </c>
      <c r="F633" s="20">
        <f>IF(C633&amp;""="","",IFERROR(INDEX('الباقات'!$B$6:$B$205,MATCH(C633&amp;"",'الباقات'!$A$6:$A$205,0)),"باقة غير موجودة"))</f>
        <v/>
      </c>
      <c r="G633" s="20">
        <f>IF(ISNUMBER(F633),ROUND(F633-N(D633),2),"")</f>
        <v/>
      </c>
      <c r="H633" s="21">
        <f>IF(C633&amp;""="","",IFERROR(INDEX('الباقات'!$C$6:$C$205,MATCH(C633&amp;"",'الباقات'!$A$6:$A$205,0)),""))</f>
        <v/>
      </c>
      <c r="I633" s="19">
        <f>IF(AND(ISNUMBER(A633),ISNUMBER(H633)),EDATE(A633,H633)-1,"")</f>
        <v/>
      </c>
      <c r="J633" s="21">
        <f>IF(ISNUMBER(I633),IF(COUNTIFS($B$6:$B$1005,B633&amp;"",$A$6:$A$1005,"&gt;"&amp;A633)=0,1,0),"")</f>
        <v/>
      </c>
    </row>
    <row r="634">
      <c r="A634" s="13" t="n"/>
      <c r="B634" s="5" t="n"/>
      <c r="C634" s="5" t="n"/>
      <c r="D634" s="16" t="n"/>
      <c r="E634" s="6">
        <f>IF(B634&amp;""="","",IFERROR(INDEX('الأعضاء'!$B$6:$B$505,MATCH(B634&amp;"",'الأعضاء'!$A$6:$A$505,0))&amp;"","كود غير موجود"))</f>
        <v/>
      </c>
      <c r="F634" s="20">
        <f>IF(C634&amp;""="","",IFERROR(INDEX('الباقات'!$B$6:$B$205,MATCH(C634&amp;"",'الباقات'!$A$6:$A$205,0)),"باقة غير موجودة"))</f>
        <v/>
      </c>
      <c r="G634" s="20">
        <f>IF(ISNUMBER(F634),ROUND(F634-N(D634),2),"")</f>
        <v/>
      </c>
      <c r="H634" s="21">
        <f>IF(C634&amp;""="","",IFERROR(INDEX('الباقات'!$C$6:$C$205,MATCH(C634&amp;"",'الباقات'!$A$6:$A$205,0)),""))</f>
        <v/>
      </c>
      <c r="I634" s="19">
        <f>IF(AND(ISNUMBER(A634),ISNUMBER(H634)),EDATE(A634,H634)-1,"")</f>
        <v/>
      </c>
      <c r="J634" s="21">
        <f>IF(ISNUMBER(I634),IF(COUNTIFS($B$6:$B$1005,B634&amp;"",$A$6:$A$1005,"&gt;"&amp;A634)=0,1,0),"")</f>
        <v/>
      </c>
    </row>
    <row r="635">
      <c r="A635" s="13" t="n"/>
      <c r="B635" s="5" t="n"/>
      <c r="C635" s="5" t="n"/>
      <c r="D635" s="16" t="n"/>
      <c r="E635" s="6">
        <f>IF(B635&amp;""="","",IFERROR(INDEX('الأعضاء'!$B$6:$B$505,MATCH(B635&amp;"",'الأعضاء'!$A$6:$A$505,0))&amp;"","كود غير موجود"))</f>
        <v/>
      </c>
      <c r="F635" s="20">
        <f>IF(C635&amp;""="","",IFERROR(INDEX('الباقات'!$B$6:$B$205,MATCH(C635&amp;"",'الباقات'!$A$6:$A$205,0)),"باقة غير موجودة"))</f>
        <v/>
      </c>
      <c r="G635" s="20">
        <f>IF(ISNUMBER(F635),ROUND(F635-N(D635),2),"")</f>
        <v/>
      </c>
      <c r="H635" s="21">
        <f>IF(C635&amp;""="","",IFERROR(INDEX('الباقات'!$C$6:$C$205,MATCH(C635&amp;"",'الباقات'!$A$6:$A$205,0)),""))</f>
        <v/>
      </c>
      <c r="I635" s="19">
        <f>IF(AND(ISNUMBER(A635),ISNUMBER(H635)),EDATE(A635,H635)-1,"")</f>
        <v/>
      </c>
      <c r="J635" s="21">
        <f>IF(ISNUMBER(I635),IF(COUNTIFS($B$6:$B$1005,B635&amp;"",$A$6:$A$1005,"&gt;"&amp;A635)=0,1,0),"")</f>
        <v/>
      </c>
    </row>
    <row r="636">
      <c r="A636" s="13" t="n"/>
      <c r="B636" s="5" t="n"/>
      <c r="C636" s="5" t="n"/>
      <c r="D636" s="16" t="n"/>
      <c r="E636" s="6">
        <f>IF(B636&amp;""="","",IFERROR(INDEX('الأعضاء'!$B$6:$B$505,MATCH(B636&amp;"",'الأعضاء'!$A$6:$A$505,0))&amp;"","كود غير موجود"))</f>
        <v/>
      </c>
      <c r="F636" s="20">
        <f>IF(C636&amp;""="","",IFERROR(INDEX('الباقات'!$B$6:$B$205,MATCH(C636&amp;"",'الباقات'!$A$6:$A$205,0)),"باقة غير موجودة"))</f>
        <v/>
      </c>
      <c r="G636" s="20">
        <f>IF(ISNUMBER(F636),ROUND(F636-N(D636),2),"")</f>
        <v/>
      </c>
      <c r="H636" s="21">
        <f>IF(C636&amp;""="","",IFERROR(INDEX('الباقات'!$C$6:$C$205,MATCH(C636&amp;"",'الباقات'!$A$6:$A$205,0)),""))</f>
        <v/>
      </c>
      <c r="I636" s="19">
        <f>IF(AND(ISNUMBER(A636),ISNUMBER(H636)),EDATE(A636,H636)-1,"")</f>
        <v/>
      </c>
      <c r="J636" s="21">
        <f>IF(ISNUMBER(I636),IF(COUNTIFS($B$6:$B$1005,B636&amp;"",$A$6:$A$1005,"&gt;"&amp;A636)=0,1,0),"")</f>
        <v/>
      </c>
    </row>
    <row r="637">
      <c r="A637" s="13" t="n"/>
      <c r="B637" s="5" t="n"/>
      <c r="C637" s="5" t="n"/>
      <c r="D637" s="16" t="n"/>
      <c r="E637" s="6">
        <f>IF(B637&amp;""="","",IFERROR(INDEX('الأعضاء'!$B$6:$B$505,MATCH(B637&amp;"",'الأعضاء'!$A$6:$A$505,0))&amp;"","كود غير موجود"))</f>
        <v/>
      </c>
      <c r="F637" s="20">
        <f>IF(C637&amp;""="","",IFERROR(INDEX('الباقات'!$B$6:$B$205,MATCH(C637&amp;"",'الباقات'!$A$6:$A$205,0)),"باقة غير موجودة"))</f>
        <v/>
      </c>
      <c r="G637" s="20">
        <f>IF(ISNUMBER(F637),ROUND(F637-N(D637),2),"")</f>
        <v/>
      </c>
      <c r="H637" s="21">
        <f>IF(C637&amp;""="","",IFERROR(INDEX('الباقات'!$C$6:$C$205,MATCH(C637&amp;"",'الباقات'!$A$6:$A$205,0)),""))</f>
        <v/>
      </c>
      <c r="I637" s="19">
        <f>IF(AND(ISNUMBER(A637),ISNUMBER(H637)),EDATE(A637,H637)-1,"")</f>
        <v/>
      </c>
      <c r="J637" s="21">
        <f>IF(ISNUMBER(I637),IF(COUNTIFS($B$6:$B$1005,B637&amp;"",$A$6:$A$1005,"&gt;"&amp;A637)=0,1,0),"")</f>
        <v/>
      </c>
    </row>
    <row r="638">
      <c r="A638" s="13" t="n"/>
      <c r="B638" s="5" t="n"/>
      <c r="C638" s="5" t="n"/>
      <c r="D638" s="16" t="n"/>
      <c r="E638" s="6">
        <f>IF(B638&amp;""="","",IFERROR(INDEX('الأعضاء'!$B$6:$B$505,MATCH(B638&amp;"",'الأعضاء'!$A$6:$A$505,0))&amp;"","كود غير موجود"))</f>
        <v/>
      </c>
      <c r="F638" s="20">
        <f>IF(C638&amp;""="","",IFERROR(INDEX('الباقات'!$B$6:$B$205,MATCH(C638&amp;"",'الباقات'!$A$6:$A$205,0)),"باقة غير موجودة"))</f>
        <v/>
      </c>
      <c r="G638" s="20">
        <f>IF(ISNUMBER(F638),ROUND(F638-N(D638),2),"")</f>
        <v/>
      </c>
      <c r="H638" s="21">
        <f>IF(C638&amp;""="","",IFERROR(INDEX('الباقات'!$C$6:$C$205,MATCH(C638&amp;"",'الباقات'!$A$6:$A$205,0)),""))</f>
        <v/>
      </c>
      <c r="I638" s="19">
        <f>IF(AND(ISNUMBER(A638),ISNUMBER(H638)),EDATE(A638,H638)-1,"")</f>
        <v/>
      </c>
      <c r="J638" s="21">
        <f>IF(ISNUMBER(I638),IF(COUNTIFS($B$6:$B$1005,B638&amp;"",$A$6:$A$1005,"&gt;"&amp;A638)=0,1,0),"")</f>
        <v/>
      </c>
    </row>
    <row r="639">
      <c r="A639" s="13" t="n"/>
      <c r="B639" s="5" t="n"/>
      <c r="C639" s="5" t="n"/>
      <c r="D639" s="16" t="n"/>
      <c r="E639" s="6">
        <f>IF(B639&amp;""="","",IFERROR(INDEX('الأعضاء'!$B$6:$B$505,MATCH(B639&amp;"",'الأعضاء'!$A$6:$A$505,0))&amp;"","كود غير موجود"))</f>
        <v/>
      </c>
      <c r="F639" s="20">
        <f>IF(C639&amp;""="","",IFERROR(INDEX('الباقات'!$B$6:$B$205,MATCH(C639&amp;"",'الباقات'!$A$6:$A$205,0)),"باقة غير موجودة"))</f>
        <v/>
      </c>
      <c r="G639" s="20">
        <f>IF(ISNUMBER(F639),ROUND(F639-N(D639),2),"")</f>
        <v/>
      </c>
      <c r="H639" s="21">
        <f>IF(C639&amp;""="","",IFERROR(INDEX('الباقات'!$C$6:$C$205,MATCH(C639&amp;"",'الباقات'!$A$6:$A$205,0)),""))</f>
        <v/>
      </c>
      <c r="I639" s="19">
        <f>IF(AND(ISNUMBER(A639),ISNUMBER(H639)),EDATE(A639,H639)-1,"")</f>
        <v/>
      </c>
      <c r="J639" s="21">
        <f>IF(ISNUMBER(I639),IF(COUNTIFS($B$6:$B$1005,B639&amp;"",$A$6:$A$1005,"&gt;"&amp;A639)=0,1,0),"")</f>
        <v/>
      </c>
    </row>
    <row r="640">
      <c r="A640" s="13" t="n"/>
      <c r="B640" s="5" t="n"/>
      <c r="C640" s="5" t="n"/>
      <c r="D640" s="16" t="n"/>
      <c r="E640" s="6">
        <f>IF(B640&amp;""="","",IFERROR(INDEX('الأعضاء'!$B$6:$B$505,MATCH(B640&amp;"",'الأعضاء'!$A$6:$A$505,0))&amp;"","كود غير موجود"))</f>
        <v/>
      </c>
      <c r="F640" s="20">
        <f>IF(C640&amp;""="","",IFERROR(INDEX('الباقات'!$B$6:$B$205,MATCH(C640&amp;"",'الباقات'!$A$6:$A$205,0)),"باقة غير موجودة"))</f>
        <v/>
      </c>
      <c r="G640" s="20">
        <f>IF(ISNUMBER(F640),ROUND(F640-N(D640),2),"")</f>
        <v/>
      </c>
      <c r="H640" s="21">
        <f>IF(C640&amp;""="","",IFERROR(INDEX('الباقات'!$C$6:$C$205,MATCH(C640&amp;"",'الباقات'!$A$6:$A$205,0)),""))</f>
        <v/>
      </c>
      <c r="I640" s="19">
        <f>IF(AND(ISNUMBER(A640),ISNUMBER(H640)),EDATE(A640,H640)-1,"")</f>
        <v/>
      </c>
      <c r="J640" s="21">
        <f>IF(ISNUMBER(I640),IF(COUNTIFS($B$6:$B$1005,B640&amp;"",$A$6:$A$1005,"&gt;"&amp;A640)=0,1,0),"")</f>
        <v/>
      </c>
    </row>
    <row r="641">
      <c r="A641" s="13" t="n"/>
      <c r="B641" s="5" t="n"/>
      <c r="C641" s="5" t="n"/>
      <c r="D641" s="16" t="n"/>
      <c r="E641" s="6">
        <f>IF(B641&amp;""="","",IFERROR(INDEX('الأعضاء'!$B$6:$B$505,MATCH(B641&amp;"",'الأعضاء'!$A$6:$A$505,0))&amp;"","كود غير موجود"))</f>
        <v/>
      </c>
      <c r="F641" s="20">
        <f>IF(C641&amp;""="","",IFERROR(INDEX('الباقات'!$B$6:$B$205,MATCH(C641&amp;"",'الباقات'!$A$6:$A$205,0)),"باقة غير موجودة"))</f>
        <v/>
      </c>
      <c r="G641" s="20">
        <f>IF(ISNUMBER(F641),ROUND(F641-N(D641),2),"")</f>
        <v/>
      </c>
      <c r="H641" s="21">
        <f>IF(C641&amp;""="","",IFERROR(INDEX('الباقات'!$C$6:$C$205,MATCH(C641&amp;"",'الباقات'!$A$6:$A$205,0)),""))</f>
        <v/>
      </c>
      <c r="I641" s="19">
        <f>IF(AND(ISNUMBER(A641),ISNUMBER(H641)),EDATE(A641,H641)-1,"")</f>
        <v/>
      </c>
      <c r="J641" s="21">
        <f>IF(ISNUMBER(I641),IF(COUNTIFS($B$6:$B$1005,B641&amp;"",$A$6:$A$1005,"&gt;"&amp;A641)=0,1,0),"")</f>
        <v/>
      </c>
    </row>
    <row r="642">
      <c r="A642" s="13" t="n"/>
      <c r="B642" s="5" t="n"/>
      <c r="C642" s="5" t="n"/>
      <c r="D642" s="16" t="n"/>
      <c r="E642" s="6">
        <f>IF(B642&amp;""="","",IFERROR(INDEX('الأعضاء'!$B$6:$B$505,MATCH(B642&amp;"",'الأعضاء'!$A$6:$A$505,0))&amp;"","كود غير موجود"))</f>
        <v/>
      </c>
      <c r="F642" s="20">
        <f>IF(C642&amp;""="","",IFERROR(INDEX('الباقات'!$B$6:$B$205,MATCH(C642&amp;"",'الباقات'!$A$6:$A$205,0)),"باقة غير موجودة"))</f>
        <v/>
      </c>
      <c r="G642" s="20">
        <f>IF(ISNUMBER(F642),ROUND(F642-N(D642),2),"")</f>
        <v/>
      </c>
      <c r="H642" s="21">
        <f>IF(C642&amp;""="","",IFERROR(INDEX('الباقات'!$C$6:$C$205,MATCH(C642&amp;"",'الباقات'!$A$6:$A$205,0)),""))</f>
        <v/>
      </c>
      <c r="I642" s="19">
        <f>IF(AND(ISNUMBER(A642),ISNUMBER(H642)),EDATE(A642,H642)-1,"")</f>
        <v/>
      </c>
      <c r="J642" s="21">
        <f>IF(ISNUMBER(I642),IF(COUNTIFS($B$6:$B$1005,B642&amp;"",$A$6:$A$1005,"&gt;"&amp;A642)=0,1,0),"")</f>
        <v/>
      </c>
    </row>
    <row r="643">
      <c r="A643" s="13" t="n"/>
      <c r="B643" s="5" t="n"/>
      <c r="C643" s="5" t="n"/>
      <c r="D643" s="16" t="n"/>
      <c r="E643" s="6">
        <f>IF(B643&amp;""="","",IFERROR(INDEX('الأعضاء'!$B$6:$B$505,MATCH(B643&amp;"",'الأعضاء'!$A$6:$A$505,0))&amp;"","كود غير موجود"))</f>
        <v/>
      </c>
      <c r="F643" s="20">
        <f>IF(C643&amp;""="","",IFERROR(INDEX('الباقات'!$B$6:$B$205,MATCH(C643&amp;"",'الباقات'!$A$6:$A$205,0)),"باقة غير موجودة"))</f>
        <v/>
      </c>
      <c r="G643" s="20">
        <f>IF(ISNUMBER(F643),ROUND(F643-N(D643),2),"")</f>
        <v/>
      </c>
      <c r="H643" s="21">
        <f>IF(C643&amp;""="","",IFERROR(INDEX('الباقات'!$C$6:$C$205,MATCH(C643&amp;"",'الباقات'!$A$6:$A$205,0)),""))</f>
        <v/>
      </c>
      <c r="I643" s="19">
        <f>IF(AND(ISNUMBER(A643),ISNUMBER(H643)),EDATE(A643,H643)-1,"")</f>
        <v/>
      </c>
      <c r="J643" s="21">
        <f>IF(ISNUMBER(I643),IF(COUNTIFS($B$6:$B$1005,B643&amp;"",$A$6:$A$1005,"&gt;"&amp;A643)=0,1,0),"")</f>
        <v/>
      </c>
    </row>
    <row r="644">
      <c r="A644" s="13" t="n"/>
      <c r="B644" s="5" t="n"/>
      <c r="C644" s="5" t="n"/>
      <c r="D644" s="16" t="n"/>
      <c r="E644" s="6">
        <f>IF(B644&amp;""="","",IFERROR(INDEX('الأعضاء'!$B$6:$B$505,MATCH(B644&amp;"",'الأعضاء'!$A$6:$A$505,0))&amp;"","كود غير موجود"))</f>
        <v/>
      </c>
      <c r="F644" s="20">
        <f>IF(C644&amp;""="","",IFERROR(INDEX('الباقات'!$B$6:$B$205,MATCH(C644&amp;"",'الباقات'!$A$6:$A$205,0)),"باقة غير موجودة"))</f>
        <v/>
      </c>
      <c r="G644" s="20">
        <f>IF(ISNUMBER(F644),ROUND(F644-N(D644),2),"")</f>
        <v/>
      </c>
      <c r="H644" s="21">
        <f>IF(C644&amp;""="","",IFERROR(INDEX('الباقات'!$C$6:$C$205,MATCH(C644&amp;"",'الباقات'!$A$6:$A$205,0)),""))</f>
        <v/>
      </c>
      <c r="I644" s="19">
        <f>IF(AND(ISNUMBER(A644),ISNUMBER(H644)),EDATE(A644,H644)-1,"")</f>
        <v/>
      </c>
      <c r="J644" s="21">
        <f>IF(ISNUMBER(I644),IF(COUNTIFS($B$6:$B$1005,B644&amp;"",$A$6:$A$1005,"&gt;"&amp;A644)=0,1,0),"")</f>
        <v/>
      </c>
    </row>
    <row r="645">
      <c r="A645" s="13" t="n"/>
      <c r="B645" s="5" t="n"/>
      <c r="C645" s="5" t="n"/>
      <c r="D645" s="16" t="n"/>
      <c r="E645" s="6">
        <f>IF(B645&amp;""="","",IFERROR(INDEX('الأعضاء'!$B$6:$B$505,MATCH(B645&amp;"",'الأعضاء'!$A$6:$A$505,0))&amp;"","كود غير موجود"))</f>
        <v/>
      </c>
      <c r="F645" s="20">
        <f>IF(C645&amp;""="","",IFERROR(INDEX('الباقات'!$B$6:$B$205,MATCH(C645&amp;"",'الباقات'!$A$6:$A$205,0)),"باقة غير موجودة"))</f>
        <v/>
      </c>
      <c r="G645" s="20">
        <f>IF(ISNUMBER(F645),ROUND(F645-N(D645),2),"")</f>
        <v/>
      </c>
      <c r="H645" s="21">
        <f>IF(C645&amp;""="","",IFERROR(INDEX('الباقات'!$C$6:$C$205,MATCH(C645&amp;"",'الباقات'!$A$6:$A$205,0)),""))</f>
        <v/>
      </c>
      <c r="I645" s="19">
        <f>IF(AND(ISNUMBER(A645),ISNUMBER(H645)),EDATE(A645,H645)-1,"")</f>
        <v/>
      </c>
      <c r="J645" s="21">
        <f>IF(ISNUMBER(I645),IF(COUNTIFS($B$6:$B$1005,B645&amp;"",$A$6:$A$1005,"&gt;"&amp;A645)=0,1,0),"")</f>
        <v/>
      </c>
    </row>
    <row r="646">
      <c r="A646" s="13" t="n"/>
      <c r="B646" s="5" t="n"/>
      <c r="C646" s="5" t="n"/>
      <c r="D646" s="16" t="n"/>
      <c r="E646" s="6">
        <f>IF(B646&amp;""="","",IFERROR(INDEX('الأعضاء'!$B$6:$B$505,MATCH(B646&amp;"",'الأعضاء'!$A$6:$A$505,0))&amp;"","كود غير موجود"))</f>
        <v/>
      </c>
      <c r="F646" s="20">
        <f>IF(C646&amp;""="","",IFERROR(INDEX('الباقات'!$B$6:$B$205,MATCH(C646&amp;"",'الباقات'!$A$6:$A$205,0)),"باقة غير موجودة"))</f>
        <v/>
      </c>
      <c r="G646" s="20">
        <f>IF(ISNUMBER(F646),ROUND(F646-N(D646),2),"")</f>
        <v/>
      </c>
      <c r="H646" s="21">
        <f>IF(C646&amp;""="","",IFERROR(INDEX('الباقات'!$C$6:$C$205,MATCH(C646&amp;"",'الباقات'!$A$6:$A$205,0)),""))</f>
        <v/>
      </c>
      <c r="I646" s="19">
        <f>IF(AND(ISNUMBER(A646),ISNUMBER(H646)),EDATE(A646,H646)-1,"")</f>
        <v/>
      </c>
      <c r="J646" s="21">
        <f>IF(ISNUMBER(I646),IF(COUNTIFS($B$6:$B$1005,B646&amp;"",$A$6:$A$1005,"&gt;"&amp;A646)=0,1,0),"")</f>
        <v/>
      </c>
    </row>
    <row r="647">
      <c r="A647" s="13" t="n"/>
      <c r="B647" s="5" t="n"/>
      <c r="C647" s="5" t="n"/>
      <c r="D647" s="16" t="n"/>
      <c r="E647" s="6">
        <f>IF(B647&amp;""="","",IFERROR(INDEX('الأعضاء'!$B$6:$B$505,MATCH(B647&amp;"",'الأعضاء'!$A$6:$A$505,0))&amp;"","كود غير موجود"))</f>
        <v/>
      </c>
      <c r="F647" s="20">
        <f>IF(C647&amp;""="","",IFERROR(INDEX('الباقات'!$B$6:$B$205,MATCH(C647&amp;"",'الباقات'!$A$6:$A$205,0)),"باقة غير موجودة"))</f>
        <v/>
      </c>
      <c r="G647" s="20">
        <f>IF(ISNUMBER(F647),ROUND(F647-N(D647),2),"")</f>
        <v/>
      </c>
      <c r="H647" s="21">
        <f>IF(C647&amp;""="","",IFERROR(INDEX('الباقات'!$C$6:$C$205,MATCH(C647&amp;"",'الباقات'!$A$6:$A$205,0)),""))</f>
        <v/>
      </c>
      <c r="I647" s="19">
        <f>IF(AND(ISNUMBER(A647),ISNUMBER(H647)),EDATE(A647,H647)-1,"")</f>
        <v/>
      </c>
      <c r="J647" s="21">
        <f>IF(ISNUMBER(I647),IF(COUNTIFS($B$6:$B$1005,B647&amp;"",$A$6:$A$1005,"&gt;"&amp;A647)=0,1,0),"")</f>
        <v/>
      </c>
    </row>
    <row r="648">
      <c r="A648" s="13" t="n"/>
      <c r="B648" s="5" t="n"/>
      <c r="C648" s="5" t="n"/>
      <c r="D648" s="16" t="n"/>
      <c r="E648" s="6">
        <f>IF(B648&amp;""="","",IFERROR(INDEX('الأعضاء'!$B$6:$B$505,MATCH(B648&amp;"",'الأعضاء'!$A$6:$A$505,0))&amp;"","كود غير موجود"))</f>
        <v/>
      </c>
      <c r="F648" s="20">
        <f>IF(C648&amp;""="","",IFERROR(INDEX('الباقات'!$B$6:$B$205,MATCH(C648&amp;"",'الباقات'!$A$6:$A$205,0)),"باقة غير موجودة"))</f>
        <v/>
      </c>
      <c r="G648" s="20">
        <f>IF(ISNUMBER(F648),ROUND(F648-N(D648),2),"")</f>
        <v/>
      </c>
      <c r="H648" s="21">
        <f>IF(C648&amp;""="","",IFERROR(INDEX('الباقات'!$C$6:$C$205,MATCH(C648&amp;"",'الباقات'!$A$6:$A$205,0)),""))</f>
        <v/>
      </c>
      <c r="I648" s="19">
        <f>IF(AND(ISNUMBER(A648),ISNUMBER(H648)),EDATE(A648,H648)-1,"")</f>
        <v/>
      </c>
      <c r="J648" s="21">
        <f>IF(ISNUMBER(I648),IF(COUNTIFS($B$6:$B$1005,B648&amp;"",$A$6:$A$1005,"&gt;"&amp;A648)=0,1,0),"")</f>
        <v/>
      </c>
    </row>
    <row r="649">
      <c r="A649" s="13" t="n"/>
      <c r="B649" s="5" t="n"/>
      <c r="C649" s="5" t="n"/>
      <c r="D649" s="16" t="n"/>
      <c r="E649" s="6">
        <f>IF(B649&amp;""="","",IFERROR(INDEX('الأعضاء'!$B$6:$B$505,MATCH(B649&amp;"",'الأعضاء'!$A$6:$A$505,0))&amp;"","كود غير موجود"))</f>
        <v/>
      </c>
      <c r="F649" s="20">
        <f>IF(C649&amp;""="","",IFERROR(INDEX('الباقات'!$B$6:$B$205,MATCH(C649&amp;"",'الباقات'!$A$6:$A$205,0)),"باقة غير موجودة"))</f>
        <v/>
      </c>
      <c r="G649" s="20">
        <f>IF(ISNUMBER(F649),ROUND(F649-N(D649),2),"")</f>
        <v/>
      </c>
      <c r="H649" s="21">
        <f>IF(C649&amp;""="","",IFERROR(INDEX('الباقات'!$C$6:$C$205,MATCH(C649&amp;"",'الباقات'!$A$6:$A$205,0)),""))</f>
        <v/>
      </c>
      <c r="I649" s="19">
        <f>IF(AND(ISNUMBER(A649),ISNUMBER(H649)),EDATE(A649,H649)-1,"")</f>
        <v/>
      </c>
      <c r="J649" s="21">
        <f>IF(ISNUMBER(I649),IF(COUNTIFS($B$6:$B$1005,B649&amp;"",$A$6:$A$1005,"&gt;"&amp;A649)=0,1,0),"")</f>
        <v/>
      </c>
    </row>
    <row r="650">
      <c r="A650" s="13" t="n"/>
      <c r="B650" s="5" t="n"/>
      <c r="C650" s="5" t="n"/>
      <c r="D650" s="16" t="n"/>
      <c r="E650" s="6">
        <f>IF(B650&amp;""="","",IFERROR(INDEX('الأعضاء'!$B$6:$B$505,MATCH(B650&amp;"",'الأعضاء'!$A$6:$A$505,0))&amp;"","كود غير موجود"))</f>
        <v/>
      </c>
      <c r="F650" s="20">
        <f>IF(C650&amp;""="","",IFERROR(INDEX('الباقات'!$B$6:$B$205,MATCH(C650&amp;"",'الباقات'!$A$6:$A$205,0)),"باقة غير موجودة"))</f>
        <v/>
      </c>
      <c r="G650" s="20">
        <f>IF(ISNUMBER(F650),ROUND(F650-N(D650),2),"")</f>
        <v/>
      </c>
      <c r="H650" s="21">
        <f>IF(C650&amp;""="","",IFERROR(INDEX('الباقات'!$C$6:$C$205,MATCH(C650&amp;"",'الباقات'!$A$6:$A$205,0)),""))</f>
        <v/>
      </c>
      <c r="I650" s="19">
        <f>IF(AND(ISNUMBER(A650),ISNUMBER(H650)),EDATE(A650,H650)-1,"")</f>
        <v/>
      </c>
      <c r="J650" s="21">
        <f>IF(ISNUMBER(I650),IF(COUNTIFS($B$6:$B$1005,B650&amp;"",$A$6:$A$1005,"&gt;"&amp;A650)=0,1,0),"")</f>
        <v/>
      </c>
    </row>
    <row r="651">
      <c r="A651" s="13" t="n"/>
      <c r="B651" s="5" t="n"/>
      <c r="C651" s="5" t="n"/>
      <c r="D651" s="16" t="n"/>
      <c r="E651" s="6">
        <f>IF(B651&amp;""="","",IFERROR(INDEX('الأعضاء'!$B$6:$B$505,MATCH(B651&amp;"",'الأعضاء'!$A$6:$A$505,0))&amp;"","كود غير موجود"))</f>
        <v/>
      </c>
      <c r="F651" s="20">
        <f>IF(C651&amp;""="","",IFERROR(INDEX('الباقات'!$B$6:$B$205,MATCH(C651&amp;"",'الباقات'!$A$6:$A$205,0)),"باقة غير موجودة"))</f>
        <v/>
      </c>
      <c r="G651" s="20">
        <f>IF(ISNUMBER(F651),ROUND(F651-N(D651),2),"")</f>
        <v/>
      </c>
      <c r="H651" s="21">
        <f>IF(C651&amp;""="","",IFERROR(INDEX('الباقات'!$C$6:$C$205,MATCH(C651&amp;"",'الباقات'!$A$6:$A$205,0)),""))</f>
        <v/>
      </c>
      <c r="I651" s="19">
        <f>IF(AND(ISNUMBER(A651),ISNUMBER(H651)),EDATE(A651,H651)-1,"")</f>
        <v/>
      </c>
      <c r="J651" s="21">
        <f>IF(ISNUMBER(I651),IF(COUNTIFS($B$6:$B$1005,B651&amp;"",$A$6:$A$1005,"&gt;"&amp;A651)=0,1,0),"")</f>
        <v/>
      </c>
    </row>
    <row r="652">
      <c r="A652" s="13" t="n"/>
      <c r="B652" s="5" t="n"/>
      <c r="C652" s="5" t="n"/>
      <c r="D652" s="16" t="n"/>
      <c r="E652" s="6">
        <f>IF(B652&amp;""="","",IFERROR(INDEX('الأعضاء'!$B$6:$B$505,MATCH(B652&amp;"",'الأعضاء'!$A$6:$A$505,0))&amp;"","كود غير موجود"))</f>
        <v/>
      </c>
      <c r="F652" s="20">
        <f>IF(C652&amp;""="","",IFERROR(INDEX('الباقات'!$B$6:$B$205,MATCH(C652&amp;"",'الباقات'!$A$6:$A$205,0)),"باقة غير موجودة"))</f>
        <v/>
      </c>
      <c r="G652" s="20">
        <f>IF(ISNUMBER(F652),ROUND(F652-N(D652),2),"")</f>
        <v/>
      </c>
      <c r="H652" s="21">
        <f>IF(C652&amp;""="","",IFERROR(INDEX('الباقات'!$C$6:$C$205,MATCH(C652&amp;"",'الباقات'!$A$6:$A$205,0)),""))</f>
        <v/>
      </c>
      <c r="I652" s="19">
        <f>IF(AND(ISNUMBER(A652),ISNUMBER(H652)),EDATE(A652,H652)-1,"")</f>
        <v/>
      </c>
      <c r="J652" s="21">
        <f>IF(ISNUMBER(I652),IF(COUNTIFS($B$6:$B$1005,B652&amp;"",$A$6:$A$1005,"&gt;"&amp;A652)=0,1,0),"")</f>
        <v/>
      </c>
    </row>
    <row r="653">
      <c r="A653" s="13" t="n"/>
      <c r="B653" s="5" t="n"/>
      <c r="C653" s="5" t="n"/>
      <c r="D653" s="16" t="n"/>
      <c r="E653" s="6">
        <f>IF(B653&amp;""="","",IFERROR(INDEX('الأعضاء'!$B$6:$B$505,MATCH(B653&amp;"",'الأعضاء'!$A$6:$A$505,0))&amp;"","كود غير موجود"))</f>
        <v/>
      </c>
      <c r="F653" s="20">
        <f>IF(C653&amp;""="","",IFERROR(INDEX('الباقات'!$B$6:$B$205,MATCH(C653&amp;"",'الباقات'!$A$6:$A$205,0)),"باقة غير موجودة"))</f>
        <v/>
      </c>
      <c r="G653" s="20">
        <f>IF(ISNUMBER(F653),ROUND(F653-N(D653),2),"")</f>
        <v/>
      </c>
      <c r="H653" s="21">
        <f>IF(C653&amp;""="","",IFERROR(INDEX('الباقات'!$C$6:$C$205,MATCH(C653&amp;"",'الباقات'!$A$6:$A$205,0)),""))</f>
        <v/>
      </c>
      <c r="I653" s="19">
        <f>IF(AND(ISNUMBER(A653),ISNUMBER(H653)),EDATE(A653,H653)-1,"")</f>
        <v/>
      </c>
      <c r="J653" s="21">
        <f>IF(ISNUMBER(I653),IF(COUNTIFS($B$6:$B$1005,B653&amp;"",$A$6:$A$1005,"&gt;"&amp;A653)=0,1,0),"")</f>
        <v/>
      </c>
    </row>
    <row r="654">
      <c r="A654" s="13" t="n"/>
      <c r="B654" s="5" t="n"/>
      <c r="C654" s="5" t="n"/>
      <c r="D654" s="16" t="n"/>
      <c r="E654" s="6">
        <f>IF(B654&amp;""="","",IFERROR(INDEX('الأعضاء'!$B$6:$B$505,MATCH(B654&amp;"",'الأعضاء'!$A$6:$A$505,0))&amp;"","كود غير موجود"))</f>
        <v/>
      </c>
      <c r="F654" s="20">
        <f>IF(C654&amp;""="","",IFERROR(INDEX('الباقات'!$B$6:$B$205,MATCH(C654&amp;"",'الباقات'!$A$6:$A$205,0)),"باقة غير موجودة"))</f>
        <v/>
      </c>
      <c r="G654" s="20">
        <f>IF(ISNUMBER(F654),ROUND(F654-N(D654),2),"")</f>
        <v/>
      </c>
      <c r="H654" s="21">
        <f>IF(C654&amp;""="","",IFERROR(INDEX('الباقات'!$C$6:$C$205,MATCH(C654&amp;"",'الباقات'!$A$6:$A$205,0)),""))</f>
        <v/>
      </c>
      <c r="I654" s="19">
        <f>IF(AND(ISNUMBER(A654),ISNUMBER(H654)),EDATE(A654,H654)-1,"")</f>
        <v/>
      </c>
      <c r="J654" s="21">
        <f>IF(ISNUMBER(I654),IF(COUNTIFS($B$6:$B$1005,B654&amp;"",$A$6:$A$1005,"&gt;"&amp;A654)=0,1,0),"")</f>
        <v/>
      </c>
    </row>
    <row r="655">
      <c r="A655" s="13" t="n"/>
      <c r="B655" s="5" t="n"/>
      <c r="C655" s="5" t="n"/>
      <c r="D655" s="16" t="n"/>
      <c r="E655" s="6">
        <f>IF(B655&amp;""="","",IFERROR(INDEX('الأعضاء'!$B$6:$B$505,MATCH(B655&amp;"",'الأعضاء'!$A$6:$A$505,0))&amp;"","كود غير موجود"))</f>
        <v/>
      </c>
      <c r="F655" s="20">
        <f>IF(C655&amp;""="","",IFERROR(INDEX('الباقات'!$B$6:$B$205,MATCH(C655&amp;"",'الباقات'!$A$6:$A$205,0)),"باقة غير موجودة"))</f>
        <v/>
      </c>
      <c r="G655" s="20">
        <f>IF(ISNUMBER(F655),ROUND(F655-N(D655),2),"")</f>
        <v/>
      </c>
      <c r="H655" s="21">
        <f>IF(C655&amp;""="","",IFERROR(INDEX('الباقات'!$C$6:$C$205,MATCH(C655&amp;"",'الباقات'!$A$6:$A$205,0)),""))</f>
        <v/>
      </c>
      <c r="I655" s="19">
        <f>IF(AND(ISNUMBER(A655),ISNUMBER(H655)),EDATE(A655,H655)-1,"")</f>
        <v/>
      </c>
      <c r="J655" s="21">
        <f>IF(ISNUMBER(I655),IF(COUNTIFS($B$6:$B$1005,B655&amp;"",$A$6:$A$1005,"&gt;"&amp;A655)=0,1,0),"")</f>
        <v/>
      </c>
    </row>
    <row r="656">
      <c r="A656" s="13" t="n"/>
      <c r="B656" s="5" t="n"/>
      <c r="C656" s="5" t="n"/>
      <c r="D656" s="16" t="n"/>
      <c r="E656" s="6">
        <f>IF(B656&amp;""="","",IFERROR(INDEX('الأعضاء'!$B$6:$B$505,MATCH(B656&amp;"",'الأعضاء'!$A$6:$A$505,0))&amp;"","كود غير موجود"))</f>
        <v/>
      </c>
      <c r="F656" s="20">
        <f>IF(C656&amp;""="","",IFERROR(INDEX('الباقات'!$B$6:$B$205,MATCH(C656&amp;"",'الباقات'!$A$6:$A$205,0)),"باقة غير موجودة"))</f>
        <v/>
      </c>
      <c r="G656" s="20">
        <f>IF(ISNUMBER(F656),ROUND(F656-N(D656),2),"")</f>
        <v/>
      </c>
      <c r="H656" s="21">
        <f>IF(C656&amp;""="","",IFERROR(INDEX('الباقات'!$C$6:$C$205,MATCH(C656&amp;"",'الباقات'!$A$6:$A$205,0)),""))</f>
        <v/>
      </c>
      <c r="I656" s="19">
        <f>IF(AND(ISNUMBER(A656),ISNUMBER(H656)),EDATE(A656,H656)-1,"")</f>
        <v/>
      </c>
      <c r="J656" s="21">
        <f>IF(ISNUMBER(I656),IF(COUNTIFS($B$6:$B$1005,B656&amp;"",$A$6:$A$1005,"&gt;"&amp;A656)=0,1,0),"")</f>
        <v/>
      </c>
    </row>
    <row r="657">
      <c r="A657" s="13" t="n"/>
      <c r="B657" s="5" t="n"/>
      <c r="C657" s="5" t="n"/>
      <c r="D657" s="16" t="n"/>
      <c r="E657" s="6">
        <f>IF(B657&amp;""="","",IFERROR(INDEX('الأعضاء'!$B$6:$B$505,MATCH(B657&amp;"",'الأعضاء'!$A$6:$A$505,0))&amp;"","كود غير موجود"))</f>
        <v/>
      </c>
      <c r="F657" s="20">
        <f>IF(C657&amp;""="","",IFERROR(INDEX('الباقات'!$B$6:$B$205,MATCH(C657&amp;"",'الباقات'!$A$6:$A$205,0)),"باقة غير موجودة"))</f>
        <v/>
      </c>
      <c r="G657" s="20">
        <f>IF(ISNUMBER(F657),ROUND(F657-N(D657),2),"")</f>
        <v/>
      </c>
      <c r="H657" s="21">
        <f>IF(C657&amp;""="","",IFERROR(INDEX('الباقات'!$C$6:$C$205,MATCH(C657&amp;"",'الباقات'!$A$6:$A$205,0)),""))</f>
        <v/>
      </c>
      <c r="I657" s="19">
        <f>IF(AND(ISNUMBER(A657),ISNUMBER(H657)),EDATE(A657,H657)-1,"")</f>
        <v/>
      </c>
      <c r="J657" s="21">
        <f>IF(ISNUMBER(I657),IF(COUNTIFS($B$6:$B$1005,B657&amp;"",$A$6:$A$1005,"&gt;"&amp;A657)=0,1,0),"")</f>
        <v/>
      </c>
    </row>
    <row r="658">
      <c r="A658" s="13" t="n"/>
      <c r="B658" s="5" t="n"/>
      <c r="C658" s="5" t="n"/>
      <c r="D658" s="16" t="n"/>
      <c r="E658" s="6">
        <f>IF(B658&amp;""="","",IFERROR(INDEX('الأعضاء'!$B$6:$B$505,MATCH(B658&amp;"",'الأعضاء'!$A$6:$A$505,0))&amp;"","كود غير موجود"))</f>
        <v/>
      </c>
      <c r="F658" s="20">
        <f>IF(C658&amp;""="","",IFERROR(INDEX('الباقات'!$B$6:$B$205,MATCH(C658&amp;"",'الباقات'!$A$6:$A$205,0)),"باقة غير موجودة"))</f>
        <v/>
      </c>
      <c r="G658" s="20">
        <f>IF(ISNUMBER(F658),ROUND(F658-N(D658),2),"")</f>
        <v/>
      </c>
      <c r="H658" s="21">
        <f>IF(C658&amp;""="","",IFERROR(INDEX('الباقات'!$C$6:$C$205,MATCH(C658&amp;"",'الباقات'!$A$6:$A$205,0)),""))</f>
        <v/>
      </c>
      <c r="I658" s="19">
        <f>IF(AND(ISNUMBER(A658),ISNUMBER(H658)),EDATE(A658,H658)-1,"")</f>
        <v/>
      </c>
      <c r="J658" s="21">
        <f>IF(ISNUMBER(I658),IF(COUNTIFS($B$6:$B$1005,B658&amp;"",$A$6:$A$1005,"&gt;"&amp;A658)=0,1,0),"")</f>
        <v/>
      </c>
    </row>
    <row r="659">
      <c r="A659" s="13" t="n"/>
      <c r="B659" s="5" t="n"/>
      <c r="C659" s="5" t="n"/>
      <c r="D659" s="16" t="n"/>
      <c r="E659" s="6">
        <f>IF(B659&amp;""="","",IFERROR(INDEX('الأعضاء'!$B$6:$B$505,MATCH(B659&amp;"",'الأعضاء'!$A$6:$A$505,0))&amp;"","كود غير موجود"))</f>
        <v/>
      </c>
      <c r="F659" s="20">
        <f>IF(C659&amp;""="","",IFERROR(INDEX('الباقات'!$B$6:$B$205,MATCH(C659&amp;"",'الباقات'!$A$6:$A$205,0)),"باقة غير موجودة"))</f>
        <v/>
      </c>
      <c r="G659" s="20">
        <f>IF(ISNUMBER(F659),ROUND(F659-N(D659),2),"")</f>
        <v/>
      </c>
      <c r="H659" s="21">
        <f>IF(C659&amp;""="","",IFERROR(INDEX('الباقات'!$C$6:$C$205,MATCH(C659&amp;"",'الباقات'!$A$6:$A$205,0)),""))</f>
        <v/>
      </c>
      <c r="I659" s="19">
        <f>IF(AND(ISNUMBER(A659),ISNUMBER(H659)),EDATE(A659,H659)-1,"")</f>
        <v/>
      </c>
      <c r="J659" s="21">
        <f>IF(ISNUMBER(I659),IF(COUNTIFS($B$6:$B$1005,B659&amp;"",$A$6:$A$1005,"&gt;"&amp;A659)=0,1,0),"")</f>
        <v/>
      </c>
    </row>
    <row r="660">
      <c r="A660" s="13" t="n"/>
      <c r="B660" s="5" t="n"/>
      <c r="C660" s="5" t="n"/>
      <c r="D660" s="16" t="n"/>
      <c r="E660" s="6">
        <f>IF(B660&amp;""="","",IFERROR(INDEX('الأعضاء'!$B$6:$B$505,MATCH(B660&amp;"",'الأعضاء'!$A$6:$A$505,0))&amp;"","كود غير موجود"))</f>
        <v/>
      </c>
      <c r="F660" s="20">
        <f>IF(C660&amp;""="","",IFERROR(INDEX('الباقات'!$B$6:$B$205,MATCH(C660&amp;"",'الباقات'!$A$6:$A$205,0)),"باقة غير موجودة"))</f>
        <v/>
      </c>
      <c r="G660" s="20">
        <f>IF(ISNUMBER(F660),ROUND(F660-N(D660),2),"")</f>
        <v/>
      </c>
      <c r="H660" s="21">
        <f>IF(C660&amp;""="","",IFERROR(INDEX('الباقات'!$C$6:$C$205,MATCH(C660&amp;"",'الباقات'!$A$6:$A$205,0)),""))</f>
        <v/>
      </c>
      <c r="I660" s="19">
        <f>IF(AND(ISNUMBER(A660),ISNUMBER(H660)),EDATE(A660,H660)-1,"")</f>
        <v/>
      </c>
      <c r="J660" s="21">
        <f>IF(ISNUMBER(I660),IF(COUNTIFS($B$6:$B$1005,B660&amp;"",$A$6:$A$1005,"&gt;"&amp;A660)=0,1,0),"")</f>
        <v/>
      </c>
    </row>
    <row r="661">
      <c r="A661" s="13" t="n"/>
      <c r="B661" s="5" t="n"/>
      <c r="C661" s="5" t="n"/>
      <c r="D661" s="16" t="n"/>
      <c r="E661" s="6">
        <f>IF(B661&amp;""="","",IFERROR(INDEX('الأعضاء'!$B$6:$B$505,MATCH(B661&amp;"",'الأعضاء'!$A$6:$A$505,0))&amp;"","كود غير موجود"))</f>
        <v/>
      </c>
      <c r="F661" s="20">
        <f>IF(C661&amp;""="","",IFERROR(INDEX('الباقات'!$B$6:$B$205,MATCH(C661&amp;"",'الباقات'!$A$6:$A$205,0)),"باقة غير موجودة"))</f>
        <v/>
      </c>
      <c r="G661" s="20">
        <f>IF(ISNUMBER(F661),ROUND(F661-N(D661),2),"")</f>
        <v/>
      </c>
      <c r="H661" s="21">
        <f>IF(C661&amp;""="","",IFERROR(INDEX('الباقات'!$C$6:$C$205,MATCH(C661&amp;"",'الباقات'!$A$6:$A$205,0)),""))</f>
        <v/>
      </c>
      <c r="I661" s="19">
        <f>IF(AND(ISNUMBER(A661),ISNUMBER(H661)),EDATE(A661,H661)-1,"")</f>
        <v/>
      </c>
      <c r="J661" s="21">
        <f>IF(ISNUMBER(I661),IF(COUNTIFS($B$6:$B$1005,B661&amp;"",$A$6:$A$1005,"&gt;"&amp;A661)=0,1,0),"")</f>
        <v/>
      </c>
    </row>
    <row r="662">
      <c r="A662" s="13" t="n"/>
      <c r="B662" s="5" t="n"/>
      <c r="C662" s="5" t="n"/>
      <c r="D662" s="16" t="n"/>
      <c r="E662" s="6">
        <f>IF(B662&amp;""="","",IFERROR(INDEX('الأعضاء'!$B$6:$B$505,MATCH(B662&amp;"",'الأعضاء'!$A$6:$A$505,0))&amp;"","كود غير موجود"))</f>
        <v/>
      </c>
      <c r="F662" s="20">
        <f>IF(C662&amp;""="","",IFERROR(INDEX('الباقات'!$B$6:$B$205,MATCH(C662&amp;"",'الباقات'!$A$6:$A$205,0)),"باقة غير موجودة"))</f>
        <v/>
      </c>
      <c r="G662" s="20">
        <f>IF(ISNUMBER(F662),ROUND(F662-N(D662),2),"")</f>
        <v/>
      </c>
      <c r="H662" s="21">
        <f>IF(C662&amp;""="","",IFERROR(INDEX('الباقات'!$C$6:$C$205,MATCH(C662&amp;"",'الباقات'!$A$6:$A$205,0)),""))</f>
        <v/>
      </c>
      <c r="I662" s="19">
        <f>IF(AND(ISNUMBER(A662),ISNUMBER(H662)),EDATE(A662,H662)-1,"")</f>
        <v/>
      </c>
      <c r="J662" s="21">
        <f>IF(ISNUMBER(I662),IF(COUNTIFS($B$6:$B$1005,B662&amp;"",$A$6:$A$1005,"&gt;"&amp;A662)=0,1,0),"")</f>
        <v/>
      </c>
    </row>
    <row r="663">
      <c r="A663" s="13" t="n"/>
      <c r="B663" s="5" t="n"/>
      <c r="C663" s="5" t="n"/>
      <c r="D663" s="16" t="n"/>
      <c r="E663" s="6">
        <f>IF(B663&amp;""="","",IFERROR(INDEX('الأعضاء'!$B$6:$B$505,MATCH(B663&amp;"",'الأعضاء'!$A$6:$A$505,0))&amp;"","كود غير موجود"))</f>
        <v/>
      </c>
      <c r="F663" s="20">
        <f>IF(C663&amp;""="","",IFERROR(INDEX('الباقات'!$B$6:$B$205,MATCH(C663&amp;"",'الباقات'!$A$6:$A$205,0)),"باقة غير موجودة"))</f>
        <v/>
      </c>
      <c r="G663" s="20">
        <f>IF(ISNUMBER(F663),ROUND(F663-N(D663),2),"")</f>
        <v/>
      </c>
      <c r="H663" s="21">
        <f>IF(C663&amp;""="","",IFERROR(INDEX('الباقات'!$C$6:$C$205,MATCH(C663&amp;"",'الباقات'!$A$6:$A$205,0)),""))</f>
        <v/>
      </c>
      <c r="I663" s="19">
        <f>IF(AND(ISNUMBER(A663),ISNUMBER(H663)),EDATE(A663,H663)-1,"")</f>
        <v/>
      </c>
      <c r="J663" s="21">
        <f>IF(ISNUMBER(I663),IF(COUNTIFS($B$6:$B$1005,B663&amp;"",$A$6:$A$1005,"&gt;"&amp;A663)=0,1,0),"")</f>
        <v/>
      </c>
    </row>
    <row r="664">
      <c r="A664" s="13" t="n"/>
      <c r="B664" s="5" t="n"/>
      <c r="C664" s="5" t="n"/>
      <c r="D664" s="16" t="n"/>
      <c r="E664" s="6">
        <f>IF(B664&amp;""="","",IFERROR(INDEX('الأعضاء'!$B$6:$B$505,MATCH(B664&amp;"",'الأعضاء'!$A$6:$A$505,0))&amp;"","كود غير موجود"))</f>
        <v/>
      </c>
      <c r="F664" s="20">
        <f>IF(C664&amp;""="","",IFERROR(INDEX('الباقات'!$B$6:$B$205,MATCH(C664&amp;"",'الباقات'!$A$6:$A$205,0)),"باقة غير موجودة"))</f>
        <v/>
      </c>
      <c r="G664" s="20">
        <f>IF(ISNUMBER(F664),ROUND(F664-N(D664),2),"")</f>
        <v/>
      </c>
      <c r="H664" s="21">
        <f>IF(C664&amp;""="","",IFERROR(INDEX('الباقات'!$C$6:$C$205,MATCH(C664&amp;"",'الباقات'!$A$6:$A$205,0)),""))</f>
        <v/>
      </c>
      <c r="I664" s="19">
        <f>IF(AND(ISNUMBER(A664),ISNUMBER(H664)),EDATE(A664,H664)-1,"")</f>
        <v/>
      </c>
      <c r="J664" s="21">
        <f>IF(ISNUMBER(I664),IF(COUNTIFS($B$6:$B$1005,B664&amp;"",$A$6:$A$1005,"&gt;"&amp;A664)=0,1,0),"")</f>
        <v/>
      </c>
    </row>
    <row r="665">
      <c r="A665" s="13" t="n"/>
      <c r="B665" s="5" t="n"/>
      <c r="C665" s="5" t="n"/>
      <c r="D665" s="16" t="n"/>
      <c r="E665" s="6">
        <f>IF(B665&amp;""="","",IFERROR(INDEX('الأعضاء'!$B$6:$B$505,MATCH(B665&amp;"",'الأعضاء'!$A$6:$A$505,0))&amp;"","كود غير موجود"))</f>
        <v/>
      </c>
      <c r="F665" s="20">
        <f>IF(C665&amp;""="","",IFERROR(INDEX('الباقات'!$B$6:$B$205,MATCH(C665&amp;"",'الباقات'!$A$6:$A$205,0)),"باقة غير موجودة"))</f>
        <v/>
      </c>
      <c r="G665" s="20">
        <f>IF(ISNUMBER(F665),ROUND(F665-N(D665),2),"")</f>
        <v/>
      </c>
      <c r="H665" s="21">
        <f>IF(C665&amp;""="","",IFERROR(INDEX('الباقات'!$C$6:$C$205,MATCH(C665&amp;"",'الباقات'!$A$6:$A$205,0)),""))</f>
        <v/>
      </c>
      <c r="I665" s="19">
        <f>IF(AND(ISNUMBER(A665),ISNUMBER(H665)),EDATE(A665,H665)-1,"")</f>
        <v/>
      </c>
      <c r="J665" s="21">
        <f>IF(ISNUMBER(I665),IF(COUNTIFS($B$6:$B$1005,B665&amp;"",$A$6:$A$1005,"&gt;"&amp;A665)=0,1,0),"")</f>
        <v/>
      </c>
    </row>
    <row r="666">
      <c r="A666" s="13" t="n"/>
      <c r="B666" s="5" t="n"/>
      <c r="C666" s="5" t="n"/>
      <c r="D666" s="16" t="n"/>
      <c r="E666" s="6">
        <f>IF(B666&amp;""="","",IFERROR(INDEX('الأعضاء'!$B$6:$B$505,MATCH(B666&amp;"",'الأعضاء'!$A$6:$A$505,0))&amp;"","كود غير موجود"))</f>
        <v/>
      </c>
      <c r="F666" s="20">
        <f>IF(C666&amp;""="","",IFERROR(INDEX('الباقات'!$B$6:$B$205,MATCH(C666&amp;"",'الباقات'!$A$6:$A$205,0)),"باقة غير موجودة"))</f>
        <v/>
      </c>
      <c r="G666" s="20">
        <f>IF(ISNUMBER(F666),ROUND(F666-N(D666),2),"")</f>
        <v/>
      </c>
      <c r="H666" s="21">
        <f>IF(C666&amp;""="","",IFERROR(INDEX('الباقات'!$C$6:$C$205,MATCH(C666&amp;"",'الباقات'!$A$6:$A$205,0)),""))</f>
        <v/>
      </c>
      <c r="I666" s="19">
        <f>IF(AND(ISNUMBER(A666),ISNUMBER(H666)),EDATE(A666,H666)-1,"")</f>
        <v/>
      </c>
      <c r="J666" s="21">
        <f>IF(ISNUMBER(I666),IF(COUNTIFS($B$6:$B$1005,B666&amp;"",$A$6:$A$1005,"&gt;"&amp;A666)=0,1,0),"")</f>
        <v/>
      </c>
    </row>
    <row r="667">
      <c r="A667" s="13" t="n"/>
      <c r="B667" s="5" t="n"/>
      <c r="C667" s="5" t="n"/>
      <c r="D667" s="16" t="n"/>
      <c r="E667" s="6">
        <f>IF(B667&amp;""="","",IFERROR(INDEX('الأعضاء'!$B$6:$B$505,MATCH(B667&amp;"",'الأعضاء'!$A$6:$A$505,0))&amp;"","كود غير موجود"))</f>
        <v/>
      </c>
      <c r="F667" s="20">
        <f>IF(C667&amp;""="","",IFERROR(INDEX('الباقات'!$B$6:$B$205,MATCH(C667&amp;"",'الباقات'!$A$6:$A$205,0)),"باقة غير موجودة"))</f>
        <v/>
      </c>
      <c r="G667" s="20">
        <f>IF(ISNUMBER(F667),ROUND(F667-N(D667),2),"")</f>
        <v/>
      </c>
      <c r="H667" s="21">
        <f>IF(C667&amp;""="","",IFERROR(INDEX('الباقات'!$C$6:$C$205,MATCH(C667&amp;"",'الباقات'!$A$6:$A$205,0)),""))</f>
        <v/>
      </c>
      <c r="I667" s="19">
        <f>IF(AND(ISNUMBER(A667),ISNUMBER(H667)),EDATE(A667,H667)-1,"")</f>
        <v/>
      </c>
      <c r="J667" s="21">
        <f>IF(ISNUMBER(I667),IF(COUNTIFS($B$6:$B$1005,B667&amp;"",$A$6:$A$1005,"&gt;"&amp;A667)=0,1,0),"")</f>
        <v/>
      </c>
    </row>
    <row r="668">
      <c r="A668" s="13" t="n"/>
      <c r="B668" s="5" t="n"/>
      <c r="C668" s="5" t="n"/>
      <c r="D668" s="16" t="n"/>
      <c r="E668" s="6">
        <f>IF(B668&amp;""="","",IFERROR(INDEX('الأعضاء'!$B$6:$B$505,MATCH(B668&amp;"",'الأعضاء'!$A$6:$A$505,0))&amp;"","كود غير موجود"))</f>
        <v/>
      </c>
      <c r="F668" s="20">
        <f>IF(C668&amp;""="","",IFERROR(INDEX('الباقات'!$B$6:$B$205,MATCH(C668&amp;"",'الباقات'!$A$6:$A$205,0)),"باقة غير موجودة"))</f>
        <v/>
      </c>
      <c r="G668" s="20">
        <f>IF(ISNUMBER(F668),ROUND(F668-N(D668),2),"")</f>
        <v/>
      </c>
      <c r="H668" s="21">
        <f>IF(C668&amp;""="","",IFERROR(INDEX('الباقات'!$C$6:$C$205,MATCH(C668&amp;"",'الباقات'!$A$6:$A$205,0)),""))</f>
        <v/>
      </c>
      <c r="I668" s="19">
        <f>IF(AND(ISNUMBER(A668),ISNUMBER(H668)),EDATE(A668,H668)-1,"")</f>
        <v/>
      </c>
      <c r="J668" s="21">
        <f>IF(ISNUMBER(I668),IF(COUNTIFS($B$6:$B$1005,B668&amp;"",$A$6:$A$1005,"&gt;"&amp;A668)=0,1,0),"")</f>
        <v/>
      </c>
    </row>
    <row r="669">
      <c r="A669" s="13" t="n"/>
      <c r="B669" s="5" t="n"/>
      <c r="C669" s="5" t="n"/>
      <c r="D669" s="16" t="n"/>
      <c r="E669" s="6">
        <f>IF(B669&amp;""="","",IFERROR(INDEX('الأعضاء'!$B$6:$B$505,MATCH(B669&amp;"",'الأعضاء'!$A$6:$A$505,0))&amp;"","كود غير موجود"))</f>
        <v/>
      </c>
      <c r="F669" s="20">
        <f>IF(C669&amp;""="","",IFERROR(INDEX('الباقات'!$B$6:$B$205,MATCH(C669&amp;"",'الباقات'!$A$6:$A$205,0)),"باقة غير موجودة"))</f>
        <v/>
      </c>
      <c r="G669" s="20">
        <f>IF(ISNUMBER(F669),ROUND(F669-N(D669),2),"")</f>
        <v/>
      </c>
      <c r="H669" s="21">
        <f>IF(C669&amp;""="","",IFERROR(INDEX('الباقات'!$C$6:$C$205,MATCH(C669&amp;"",'الباقات'!$A$6:$A$205,0)),""))</f>
        <v/>
      </c>
      <c r="I669" s="19">
        <f>IF(AND(ISNUMBER(A669),ISNUMBER(H669)),EDATE(A669,H669)-1,"")</f>
        <v/>
      </c>
      <c r="J669" s="21">
        <f>IF(ISNUMBER(I669),IF(COUNTIFS($B$6:$B$1005,B669&amp;"",$A$6:$A$1005,"&gt;"&amp;A669)=0,1,0),"")</f>
        <v/>
      </c>
    </row>
    <row r="670">
      <c r="A670" s="13" t="n"/>
      <c r="B670" s="5" t="n"/>
      <c r="C670" s="5" t="n"/>
      <c r="D670" s="16" t="n"/>
      <c r="E670" s="6">
        <f>IF(B670&amp;""="","",IFERROR(INDEX('الأعضاء'!$B$6:$B$505,MATCH(B670&amp;"",'الأعضاء'!$A$6:$A$505,0))&amp;"","كود غير موجود"))</f>
        <v/>
      </c>
      <c r="F670" s="20">
        <f>IF(C670&amp;""="","",IFERROR(INDEX('الباقات'!$B$6:$B$205,MATCH(C670&amp;"",'الباقات'!$A$6:$A$205,0)),"باقة غير موجودة"))</f>
        <v/>
      </c>
      <c r="G670" s="20">
        <f>IF(ISNUMBER(F670),ROUND(F670-N(D670),2),"")</f>
        <v/>
      </c>
      <c r="H670" s="21">
        <f>IF(C670&amp;""="","",IFERROR(INDEX('الباقات'!$C$6:$C$205,MATCH(C670&amp;"",'الباقات'!$A$6:$A$205,0)),""))</f>
        <v/>
      </c>
      <c r="I670" s="19">
        <f>IF(AND(ISNUMBER(A670),ISNUMBER(H670)),EDATE(A670,H670)-1,"")</f>
        <v/>
      </c>
      <c r="J670" s="21">
        <f>IF(ISNUMBER(I670),IF(COUNTIFS($B$6:$B$1005,B670&amp;"",$A$6:$A$1005,"&gt;"&amp;A670)=0,1,0),"")</f>
        <v/>
      </c>
    </row>
    <row r="671">
      <c r="A671" s="13" t="n"/>
      <c r="B671" s="5" t="n"/>
      <c r="C671" s="5" t="n"/>
      <c r="D671" s="16" t="n"/>
      <c r="E671" s="6">
        <f>IF(B671&amp;""="","",IFERROR(INDEX('الأعضاء'!$B$6:$B$505,MATCH(B671&amp;"",'الأعضاء'!$A$6:$A$505,0))&amp;"","كود غير موجود"))</f>
        <v/>
      </c>
      <c r="F671" s="20">
        <f>IF(C671&amp;""="","",IFERROR(INDEX('الباقات'!$B$6:$B$205,MATCH(C671&amp;"",'الباقات'!$A$6:$A$205,0)),"باقة غير موجودة"))</f>
        <v/>
      </c>
      <c r="G671" s="20">
        <f>IF(ISNUMBER(F671),ROUND(F671-N(D671),2),"")</f>
        <v/>
      </c>
      <c r="H671" s="21">
        <f>IF(C671&amp;""="","",IFERROR(INDEX('الباقات'!$C$6:$C$205,MATCH(C671&amp;"",'الباقات'!$A$6:$A$205,0)),""))</f>
        <v/>
      </c>
      <c r="I671" s="19">
        <f>IF(AND(ISNUMBER(A671),ISNUMBER(H671)),EDATE(A671,H671)-1,"")</f>
        <v/>
      </c>
      <c r="J671" s="21">
        <f>IF(ISNUMBER(I671),IF(COUNTIFS($B$6:$B$1005,B671&amp;"",$A$6:$A$1005,"&gt;"&amp;A671)=0,1,0),"")</f>
        <v/>
      </c>
    </row>
    <row r="672">
      <c r="A672" s="13" t="n"/>
      <c r="B672" s="5" t="n"/>
      <c r="C672" s="5" t="n"/>
      <c r="D672" s="16" t="n"/>
      <c r="E672" s="6">
        <f>IF(B672&amp;""="","",IFERROR(INDEX('الأعضاء'!$B$6:$B$505,MATCH(B672&amp;"",'الأعضاء'!$A$6:$A$505,0))&amp;"","كود غير موجود"))</f>
        <v/>
      </c>
      <c r="F672" s="20">
        <f>IF(C672&amp;""="","",IFERROR(INDEX('الباقات'!$B$6:$B$205,MATCH(C672&amp;"",'الباقات'!$A$6:$A$205,0)),"باقة غير موجودة"))</f>
        <v/>
      </c>
      <c r="G672" s="20">
        <f>IF(ISNUMBER(F672),ROUND(F672-N(D672),2),"")</f>
        <v/>
      </c>
      <c r="H672" s="21">
        <f>IF(C672&amp;""="","",IFERROR(INDEX('الباقات'!$C$6:$C$205,MATCH(C672&amp;"",'الباقات'!$A$6:$A$205,0)),""))</f>
        <v/>
      </c>
      <c r="I672" s="19">
        <f>IF(AND(ISNUMBER(A672),ISNUMBER(H672)),EDATE(A672,H672)-1,"")</f>
        <v/>
      </c>
      <c r="J672" s="21">
        <f>IF(ISNUMBER(I672),IF(COUNTIFS($B$6:$B$1005,B672&amp;"",$A$6:$A$1005,"&gt;"&amp;A672)=0,1,0),"")</f>
        <v/>
      </c>
    </row>
    <row r="673">
      <c r="A673" s="13" t="n"/>
      <c r="B673" s="5" t="n"/>
      <c r="C673" s="5" t="n"/>
      <c r="D673" s="16" t="n"/>
      <c r="E673" s="6">
        <f>IF(B673&amp;""="","",IFERROR(INDEX('الأعضاء'!$B$6:$B$505,MATCH(B673&amp;"",'الأعضاء'!$A$6:$A$505,0))&amp;"","كود غير موجود"))</f>
        <v/>
      </c>
      <c r="F673" s="20">
        <f>IF(C673&amp;""="","",IFERROR(INDEX('الباقات'!$B$6:$B$205,MATCH(C673&amp;"",'الباقات'!$A$6:$A$205,0)),"باقة غير موجودة"))</f>
        <v/>
      </c>
      <c r="G673" s="20">
        <f>IF(ISNUMBER(F673),ROUND(F673-N(D673),2),"")</f>
        <v/>
      </c>
      <c r="H673" s="21">
        <f>IF(C673&amp;""="","",IFERROR(INDEX('الباقات'!$C$6:$C$205,MATCH(C673&amp;"",'الباقات'!$A$6:$A$205,0)),""))</f>
        <v/>
      </c>
      <c r="I673" s="19">
        <f>IF(AND(ISNUMBER(A673),ISNUMBER(H673)),EDATE(A673,H673)-1,"")</f>
        <v/>
      </c>
      <c r="J673" s="21">
        <f>IF(ISNUMBER(I673),IF(COUNTIFS($B$6:$B$1005,B673&amp;"",$A$6:$A$1005,"&gt;"&amp;A673)=0,1,0),"")</f>
        <v/>
      </c>
    </row>
    <row r="674">
      <c r="A674" s="13" t="n"/>
      <c r="B674" s="5" t="n"/>
      <c r="C674" s="5" t="n"/>
      <c r="D674" s="16" t="n"/>
      <c r="E674" s="6">
        <f>IF(B674&amp;""="","",IFERROR(INDEX('الأعضاء'!$B$6:$B$505,MATCH(B674&amp;"",'الأعضاء'!$A$6:$A$505,0))&amp;"","كود غير موجود"))</f>
        <v/>
      </c>
      <c r="F674" s="20">
        <f>IF(C674&amp;""="","",IFERROR(INDEX('الباقات'!$B$6:$B$205,MATCH(C674&amp;"",'الباقات'!$A$6:$A$205,0)),"باقة غير موجودة"))</f>
        <v/>
      </c>
      <c r="G674" s="20">
        <f>IF(ISNUMBER(F674),ROUND(F674-N(D674),2),"")</f>
        <v/>
      </c>
      <c r="H674" s="21">
        <f>IF(C674&amp;""="","",IFERROR(INDEX('الباقات'!$C$6:$C$205,MATCH(C674&amp;"",'الباقات'!$A$6:$A$205,0)),""))</f>
        <v/>
      </c>
      <c r="I674" s="19">
        <f>IF(AND(ISNUMBER(A674),ISNUMBER(H674)),EDATE(A674,H674)-1,"")</f>
        <v/>
      </c>
      <c r="J674" s="21">
        <f>IF(ISNUMBER(I674),IF(COUNTIFS($B$6:$B$1005,B674&amp;"",$A$6:$A$1005,"&gt;"&amp;A674)=0,1,0),"")</f>
        <v/>
      </c>
    </row>
    <row r="675">
      <c r="A675" s="13" t="n"/>
      <c r="B675" s="5" t="n"/>
      <c r="C675" s="5" t="n"/>
      <c r="D675" s="16" t="n"/>
      <c r="E675" s="6">
        <f>IF(B675&amp;""="","",IFERROR(INDEX('الأعضاء'!$B$6:$B$505,MATCH(B675&amp;"",'الأعضاء'!$A$6:$A$505,0))&amp;"","كود غير موجود"))</f>
        <v/>
      </c>
      <c r="F675" s="20">
        <f>IF(C675&amp;""="","",IFERROR(INDEX('الباقات'!$B$6:$B$205,MATCH(C675&amp;"",'الباقات'!$A$6:$A$205,0)),"باقة غير موجودة"))</f>
        <v/>
      </c>
      <c r="G675" s="20">
        <f>IF(ISNUMBER(F675),ROUND(F675-N(D675),2),"")</f>
        <v/>
      </c>
      <c r="H675" s="21">
        <f>IF(C675&amp;""="","",IFERROR(INDEX('الباقات'!$C$6:$C$205,MATCH(C675&amp;"",'الباقات'!$A$6:$A$205,0)),""))</f>
        <v/>
      </c>
      <c r="I675" s="19">
        <f>IF(AND(ISNUMBER(A675),ISNUMBER(H675)),EDATE(A675,H675)-1,"")</f>
        <v/>
      </c>
      <c r="J675" s="21">
        <f>IF(ISNUMBER(I675),IF(COUNTIFS($B$6:$B$1005,B675&amp;"",$A$6:$A$1005,"&gt;"&amp;A675)=0,1,0),"")</f>
        <v/>
      </c>
    </row>
    <row r="676">
      <c r="A676" s="13" t="n"/>
      <c r="B676" s="5" t="n"/>
      <c r="C676" s="5" t="n"/>
      <c r="D676" s="16" t="n"/>
      <c r="E676" s="6">
        <f>IF(B676&amp;""="","",IFERROR(INDEX('الأعضاء'!$B$6:$B$505,MATCH(B676&amp;"",'الأعضاء'!$A$6:$A$505,0))&amp;"","كود غير موجود"))</f>
        <v/>
      </c>
      <c r="F676" s="20">
        <f>IF(C676&amp;""="","",IFERROR(INDEX('الباقات'!$B$6:$B$205,MATCH(C676&amp;"",'الباقات'!$A$6:$A$205,0)),"باقة غير موجودة"))</f>
        <v/>
      </c>
      <c r="G676" s="20">
        <f>IF(ISNUMBER(F676),ROUND(F676-N(D676),2),"")</f>
        <v/>
      </c>
      <c r="H676" s="21">
        <f>IF(C676&amp;""="","",IFERROR(INDEX('الباقات'!$C$6:$C$205,MATCH(C676&amp;"",'الباقات'!$A$6:$A$205,0)),""))</f>
        <v/>
      </c>
      <c r="I676" s="19">
        <f>IF(AND(ISNUMBER(A676),ISNUMBER(H676)),EDATE(A676,H676)-1,"")</f>
        <v/>
      </c>
      <c r="J676" s="21">
        <f>IF(ISNUMBER(I676),IF(COUNTIFS($B$6:$B$1005,B676&amp;"",$A$6:$A$1005,"&gt;"&amp;A676)=0,1,0),"")</f>
        <v/>
      </c>
    </row>
    <row r="677">
      <c r="A677" s="13" t="n"/>
      <c r="B677" s="5" t="n"/>
      <c r="C677" s="5" t="n"/>
      <c r="D677" s="16" t="n"/>
      <c r="E677" s="6">
        <f>IF(B677&amp;""="","",IFERROR(INDEX('الأعضاء'!$B$6:$B$505,MATCH(B677&amp;"",'الأعضاء'!$A$6:$A$505,0))&amp;"","كود غير موجود"))</f>
        <v/>
      </c>
      <c r="F677" s="20">
        <f>IF(C677&amp;""="","",IFERROR(INDEX('الباقات'!$B$6:$B$205,MATCH(C677&amp;"",'الباقات'!$A$6:$A$205,0)),"باقة غير موجودة"))</f>
        <v/>
      </c>
      <c r="G677" s="20">
        <f>IF(ISNUMBER(F677),ROUND(F677-N(D677),2),"")</f>
        <v/>
      </c>
      <c r="H677" s="21">
        <f>IF(C677&amp;""="","",IFERROR(INDEX('الباقات'!$C$6:$C$205,MATCH(C677&amp;"",'الباقات'!$A$6:$A$205,0)),""))</f>
        <v/>
      </c>
      <c r="I677" s="19">
        <f>IF(AND(ISNUMBER(A677),ISNUMBER(H677)),EDATE(A677,H677)-1,"")</f>
        <v/>
      </c>
      <c r="J677" s="21">
        <f>IF(ISNUMBER(I677),IF(COUNTIFS($B$6:$B$1005,B677&amp;"",$A$6:$A$1005,"&gt;"&amp;A677)=0,1,0),"")</f>
        <v/>
      </c>
    </row>
    <row r="678">
      <c r="A678" s="13" t="n"/>
      <c r="B678" s="5" t="n"/>
      <c r="C678" s="5" t="n"/>
      <c r="D678" s="16" t="n"/>
      <c r="E678" s="6">
        <f>IF(B678&amp;""="","",IFERROR(INDEX('الأعضاء'!$B$6:$B$505,MATCH(B678&amp;"",'الأعضاء'!$A$6:$A$505,0))&amp;"","كود غير موجود"))</f>
        <v/>
      </c>
      <c r="F678" s="20">
        <f>IF(C678&amp;""="","",IFERROR(INDEX('الباقات'!$B$6:$B$205,MATCH(C678&amp;"",'الباقات'!$A$6:$A$205,0)),"باقة غير موجودة"))</f>
        <v/>
      </c>
      <c r="G678" s="20">
        <f>IF(ISNUMBER(F678),ROUND(F678-N(D678),2),"")</f>
        <v/>
      </c>
      <c r="H678" s="21">
        <f>IF(C678&amp;""="","",IFERROR(INDEX('الباقات'!$C$6:$C$205,MATCH(C678&amp;"",'الباقات'!$A$6:$A$205,0)),""))</f>
        <v/>
      </c>
      <c r="I678" s="19">
        <f>IF(AND(ISNUMBER(A678),ISNUMBER(H678)),EDATE(A678,H678)-1,"")</f>
        <v/>
      </c>
      <c r="J678" s="21">
        <f>IF(ISNUMBER(I678),IF(COUNTIFS($B$6:$B$1005,B678&amp;"",$A$6:$A$1005,"&gt;"&amp;A678)=0,1,0),"")</f>
        <v/>
      </c>
    </row>
    <row r="679">
      <c r="A679" s="13" t="n"/>
      <c r="B679" s="5" t="n"/>
      <c r="C679" s="5" t="n"/>
      <c r="D679" s="16" t="n"/>
      <c r="E679" s="6">
        <f>IF(B679&amp;""="","",IFERROR(INDEX('الأعضاء'!$B$6:$B$505,MATCH(B679&amp;"",'الأعضاء'!$A$6:$A$505,0))&amp;"","كود غير موجود"))</f>
        <v/>
      </c>
      <c r="F679" s="20">
        <f>IF(C679&amp;""="","",IFERROR(INDEX('الباقات'!$B$6:$B$205,MATCH(C679&amp;"",'الباقات'!$A$6:$A$205,0)),"باقة غير موجودة"))</f>
        <v/>
      </c>
      <c r="G679" s="20">
        <f>IF(ISNUMBER(F679),ROUND(F679-N(D679),2),"")</f>
        <v/>
      </c>
      <c r="H679" s="21">
        <f>IF(C679&amp;""="","",IFERROR(INDEX('الباقات'!$C$6:$C$205,MATCH(C679&amp;"",'الباقات'!$A$6:$A$205,0)),""))</f>
        <v/>
      </c>
      <c r="I679" s="19">
        <f>IF(AND(ISNUMBER(A679),ISNUMBER(H679)),EDATE(A679,H679)-1,"")</f>
        <v/>
      </c>
      <c r="J679" s="21">
        <f>IF(ISNUMBER(I679),IF(COUNTIFS($B$6:$B$1005,B679&amp;"",$A$6:$A$1005,"&gt;"&amp;A679)=0,1,0),"")</f>
        <v/>
      </c>
    </row>
    <row r="680">
      <c r="A680" s="13" t="n"/>
      <c r="B680" s="5" t="n"/>
      <c r="C680" s="5" t="n"/>
      <c r="D680" s="16" t="n"/>
      <c r="E680" s="6">
        <f>IF(B680&amp;""="","",IFERROR(INDEX('الأعضاء'!$B$6:$B$505,MATCH(B680&amp;"",'الأعضاء'!$A$6:$A$505,0))&amp;"","كود غير موجود"))</f>
        <v/>
      </c>
      <c r="F680" s="20">
        <f>IF(C680&amp;""="","",IFERROR(INDEX('الباقات'!$B$6:$B$205,MATCH(C680&amp;"",'الباقات'!$A$6:$A$205,0)),"باقة غير موجودة"))</f>
        <v/>
      </c>
      <c r="G680" s="20">
        <f>IF(ISNUMBER(F680),ROUND(F680-N(D680),2),"")</f>
        <v/>
      </c>
      <c r="H680" s="21">
        <f>IF(C680&amp;""="","",IFERROR(INDEX('الباقات'!$C$6:$C$205,MATCH(C680&amp;"",'الباقات'!$A$6:$A$205,0)),""))</f>
        <v/>
      </c>
      <c r="I680" s="19">
        <f>IF(AND(ISNUMBER(A680),ISNUMBER(H680)),EDATE(A680,H680)-1,"")</f>
        <v/>
      </c>
      <c r="J680" s="21">
        <f>IF(ISNUMBER(I680),IF(COUNTIFS($B$6:$B$1005,B680&amp;"",$A$6:$A$1005,"&gt;"&amp;A680)=0,1,0),"")</f>
        <v/>
      </c>
    </row>
    <row r="681">
      <c r="A681" s="13" t="n"/>
      <c r="B681" s="5" t="n"/>
      <c r="C681" s="5" t="n"/>
      <c r="D681" s="16" t="n"/>
      <c r="E681" s="6">
        <f>IF(B681&amp;""="","",IFERROR(INDEX('الأعضاء'!$B$6:$B$505,MATCH(B681&amp;"",'الأعضاء'!$A$6:$A$505,0))&amp;"","كود غير موجود"))</f>
        <v/>
      </c>
      <c r="F681" s="20">
        <f>IF(C681&amp;""="","",IFERROR(INDEX('الباقات'!$B$6:$B$205,MATCH(C681&amp;"",'الباقات'!$A$6:$A$205,0)),"باقة غير موجودة"))</f>
        <v/>
      </c>
      <c r="G681" s="20">
        <f>IF(ISNUMBER(F681),ROUND(F681-N(D681),2),"")</f>
        <v/>
      </c>
      <c r="H681" s="21">
        <f>IF(C681&amp;""="","",IFERROR(INDEX('الباقات'!$C$6:$C$205,MATCH(C681&amp;"",'الباقات'!$A$6:$A$205,0)),""))</f>
        <v/>
      </c>
      <c r="I681" s="19">
        <f>IF(AND(ISNUMBER(A681),ISNUMBER(H681)),EDATE(A681,H681)-1,"")</f>
        <v/>
      </c>
      <c r="J681" s="21">
        <f>IF(ISNUMBER(I681),IF(COUNTIFS($B$6:$B$1005,B681&amp;"",$A$6:$A$1005,"&gt;"&amp;A681)=0,1,0),"")</f>
        <v/>
      </c>
    </row>
    <row r="682">
      <c r="A682" s="13" t="n"/>
      <c r="B682" s="5" t="n"/>
      <c r="C682" s="5" t="n"/>
      <c r="D682" s="16" t="n"/>
      <c r="E682" s="6">
        <f>IF(B682&amp;""="","",IFERROR(INDEX('الأعضاء'!$B$6:$B$505,MATCH(B682&amp;"",'الأعضاء'!$A$6:$A$505,0))&amp;"","كود غير موجود"))</f>
        <v/>
      </c>
      <c r="F682" s="20">
        <f>IF(C682&amp;""="","",IFERROR(INDEX('الباقات'!$B$6:$B$205,MATCH(C682&amp;"",'الباقات'!$A$6:$A$205,0)),"باقة غير موجودة"))</f>
        <v/>
      </c>
      <c r="G682" s="20">
        <f>IF(ISNUMBER(F682),ROUND(F682-N(D682),2),"")</f>
        <v/>
      </c>
      <c r="H682" s="21">
        <f>IF(C682&amp;""="","",IFERROR(INDEX('الباقات'!$C$6:$C$205,MATCH(C682&amp;"",'الباقات'!$A$6:$A$205,0)),""))</f>
        <v/>
      </c>
      <c r="I682" s="19">
        <f>IF(AND(ISNUMBER(A682),ISNUMBER(H682)),EDATE(A682,H682)-1,"")</f>
        <v/>
      </c>
      <c r="J682" s="21">
        <f>IF(ISNUMBER(I682),IF(COUNTIFS($B$6:$B$1005,B682&amp;"",$A$6:$A$1005,"&gt;"&amp;A682)=0,1,0),"")</f>
        <v/>
      </c>
    </row>
    <row r="683">
      <c r="A683" s="13" t="n"/>
      <c r="B683" s="5" t="n"/>
      <c r="C683" s="5" t="n"/>
      <c r="D683" s="16" t="n"/>
      <c r="E683" s="6">
        <f>IF(B683&amp;""="","",IFERROR(INDEX('الأعضاء'!$B$6:$B$505,MATCH(B683&amp;"",'الأعضاء'!$A$6:$A$505,0))&amp;"","كود غير موجود"))</f>
        <v/>
      </c>
      <c r="F683" s="20">
        <f>IF(C683&amp;""="","",IFERROR(INDEX('الباقات'!$B$6:$B$205,MATCH(C683&amp;"",'الباقات'!$A$6:$A$205,0)),"باقة غير موجودة"))</f>
        <v/>
      </c>
      <c r="G683" s="20">
        <f>IF(ISNUMBER(F683),ROUND(F683-N(D683),2),"")</f>
        <v/>
      </c>
      <c r="H683" s="21">
        <f>IF(C683&amp;""="","",IFERROR(INDEX('الباقات'!$C$6:$C$205,MATCH(C683&amp;"",'الباقات'!$A$6:$A$205,0)),""))</f>
        <v/>
      </c>
      <c r="I683" s="19">
        <f>IF(AND(ISNUMBER(A683),ISNUMBER(H683)),EDATE(A683,H683)-1,"")</f>
        <v/>
      </c>
      <c r="J683" s="21">
        <f>IF(ISNUMBER(I683),IF(COUNTIFS($B$6:$B$1005,B683&amp;"",$A$6:$A$1005,"&gt;"&amp;A683)=0,1,0),"")</f>
        <v/>
      </c>
    </row>
    <row r="684">
      <c r="A684" s="13" t="n"/>
      <c r="B684" s="5" t="n"/>
      <c r="C684" s="5" t="n"/>
      <c r="D684" s="16" t="n"/>
      <c r="E684" s="6">
        <f>IF(B684&amp;""="","",IFERROR(INDEX('الأعضاء'!$B$6:$B$505,MATCH(B684&amp;"",'الأعضاء'!$A$6:$A$505,0))&amp;"","كود غير موجود"))</f>
        <v/>
      </c>
      <c r="F684" s="20">
        <f>IF(C684&amp;""="","",IFERROR(INDEX('الباقات'!$B$6:$B$205,MATCH(C684&amp;"",'الباقات'!$A$6:$A$205,0)),"باقة غير موجودة"))</f>
        <v/>
      </c>
      <c r="G684" s="20">
        <f>IF(ISNUMBER(F684),ROUND(F684-N(D684),2),"")</f>
        <v/>
      </c>
      <c r="H684" s="21">
        <f>IF(C684&amp;""="","",IFERROR(INDEX('الباقات'!$C$6:$C$205,MATCH(C684&amp;"",'الباقات'!$A$6:$A$205,0)),""))</f>
        <v/>
      </c>
      <c r="I684" s="19">
        <f>IF(AND(ISNUMBER(A684),ISNUMBER(H684)),EDATE(A684,H684)-1,"")</f>
        <v/>
      </c>
      <c r="J684" s="21">
        <f>IF(ISNUMBER(I684),IF(COUNTIFS($B$6:$B$1005,B684&amp;"",$A$6:$A$1005,"&gt;"&amp;A684)=0,1,0),"")</f>
        <v/>
      </c>
    </row>
    <row r="685">
      <c r="A685" s="13" t="n"/>
      <c r="B685" s="5" t="n"/>
      <c r="C685" s="5" t="n"/>
      <c r="D685" s="16" t="n"/>
      <c r="E685" s="6">
        <f>IF(B685&amp;""="","",IFERROR(INDEX('الأعضاء'!$B$6:$B$505,MATCH(B685&amp;"",'الأعضاء'!$A$6:$A$505,0))&amp;"","كود غير موجود"))</f>
        <v/>
      </c>
      <c r="F685" s="20">
        <f>IF(C685&amp;""="","",IFERROR(INDEX('الباقات'!$B$6:$B$205,MATCH(C685&amp;"",'الباقات'!$A$6:$A$205,0)),"باقة غير موجودة"))</f>
        <v/>
      </c>
      <c r="G685" s="20">
        <f>IF(ISNUMBER(F685),ROUND(F685-N(D685),2),"")</f>
        <v/>
      </c>
      <c r="H685" s="21">
        <f>IF(C685&amp;""="","",IFERROR(INDEX('الباقات'!$C$6:$C$205,MATCH(C685&amp;"",'الباقات'!$A$6:$A$205,0)),""))</f>
        <v/>
      </c>
      <c r="I685" s="19">
        <f>IF(AND(ISNUMBER(A685),ISNUMBER(H685)),EDATE(A685,H685)-1,"")</f>
        <v/>
      </c>
      <c r="J685" s="21">
        <f>IF(ISNUMBER(I685),IF(COUNTIFS($B$6:$B$1005,B685&amp;"",$A$6:$A$1005,"&gt;"&amp;A685)=0,1,0),"")</f>
        <v/>
      </c>
    </row>
    <row r="686">
      <c r="A686" s="13" t="n"/>
      <c r="B686" s="5" t="n"/>
      <c r="C686" s="5" t="n"/>
      <c r="D686" s="16" t="n"/>
      <c r="E686" s="6">
        <f>IF(B686&amp;""="","",IFERROR(INDEX('الأعضاء'!$B$6:$B$505,MATCH(B686&amp;"",'الأعضاء'!$A$6:$A$505,0))&amp;"","كود غير موجود"))</f>
        <v/>
      </c>
      <c r="F686" s="20">
        <f>IF(C686&amp;""="","",IFERROR(INDEX('الباقات'!$B$6:$B$205,MATCH(C686&amp;"",'الباقات'!$A$6:$A$205,0)),"باقة غير موجودة"))</f>
        <v/>
      </c>
      <c r="G686" s="20">
        <f>IF(ISNUMBER(F686),ROUND(F686-N(D686),2),"")</f>
        <v/>
      </c>
      <c r="H686" s="21">
        <f>IF(C686&amp;""="","",IFERROR(INDEX('الباقات'!$C$6:$C$205,MATCH(C686&amp;"",'الباقات'!$A$6:$A$205,0)),""))</f>
        <v/>
      </c>
      <c r="I686" s="19">
        <f>IF(AND(ISNUMBER(A686),ISNUMBER(H686)),EDATE(A686,H686)-1,"")</f>
        <v/>
      </c>
      <c r="J686" s="21">
        <f>IF(ISNUMBER(I686),IF(COUNTIFS($B$6:$B$1005,B686&amp;"",$A$6:$A$1005,"&gt;"&amp;A686)=0,1,0),"")</f>
        <v/>
      </c>
    </row>
    <row r="687">
      <c r="A687" s="13" t="n"/>
      <c r="B687" s="5" t="n"/>
      <c r="C687" s="5" t="n"/>
      <c r="D687" s="16" t="n"/>
      <c r="E687" s="6">
        <f>IF(B687&amp;""="","",IFERROR(INDEX('الأعضاء'!$B$6:$B$505,MATCH(B687&amp;"",'الأعضاء'!$A$6:$A$505,0))&amp;"","كود غير موجود"))</f>
        <v/>
      </c>
      <c r="F687" s="20">
        <f>IF(C687&amp;""="","",IFERROR(INDEX('الباقات'!$B$6:$B$205,MATCH(C687&amp;"",'الباقات'!$A$6:$A$205,0)),"باقة غير موجودة"))</f>
        <v/>
      </c>
      <c r="G687" s="20">
        <f>IF(ISNUMBER(F687),ROUND(F687-N(D687),2),"")</f>
        <v/>
      </c>
      <c r="H687" s="21">
        <f>IF(C687&amp;""="","",IFERROR(INDEX('الباقات'!$C$6:$C$205,MATCH(C687&amp;"",'الباقات'!$A$6:$A$205,0)),""))</f>
        <v/>
      </c>
      <c r="I687" s="19">
        <f>IF(AND(ISNUMBER(A687),ISNUMBER(H687)),EDATE(A687,H687)-1,"")</f>
        <v/>
      </c>
      <c r="J687" s="21">
        <f>IF(ISNUMBER(I687),IF(COUNTIFS($B$6:$B$1005,B687&amp;"",$A$6:$A$1005,"&gt;"&amp;A687)=0,1,0),"")</f>
        <v/>
      </c>
    </row>
    <row r="688">
      <c r="A688" s="13" t="n"/>
      <c r="B688" s="5" t="n"/>
      <c r="C688" s="5" t="n"/>
      <c r="D688" s="16" t="n"/>
      <c r="E688" s="6">
        <f>IF(B688&amp;""="","",IFERROR(INDEX('الأعضاء'!$B$6:$B$505,MATCH(B688&amp;"",'الأعضاء'!$A$6:$A$505,0))&amp;"","كود غير موجود"))</f>
        <v/>
      </c>
      <c r="F688" s="20">
        <f>IF(C688&amp;""="","",IFERROR(INDEX('الباقات'!$B$6:$B$205,MATCH(C688&amp;"",'الباقات'!$A$6:$A$205,0)),"باقة غير موجودة"))</f>
        <v/>
      </c>
      <c r="G688" s="20">
        <f>IF(ISNUMBER(F688),ROUND(F688-N(D688),2),"")</f>
        <v/>
      </c>
      <c r="H688" s="21">
        <f>IF(C688&amp;""="","",IFERROR(INDEX('الباقات'!$C$6:$C$205,MATCH(C688&amp;"",'الباقات'!$A$6:$A$205,0)),""))</f>
        <v/>
      </c>
      <c r="I688" s="19">
        <f>IF(AND(ISNUMBER(A688),ISNUMBER(H688)),EDATE(A688,H688)-1,"")</f>
        <v/>
      </c>
      <c r="J688" s="21">
        <f>IF(ISNUMBER(I688),IF(COUNTIFS($B$6:$B$1005,B688&amp;"",$A$6:$A$1005,"&gt;"&amp;A688)=0,1,0),"")</f>
        <v/>
      </c>
    </row>
    <row r="689">
      <c r="A689" s="13" t="n"/>
      <c r="B689" s="5" t="n"/>
      <c r="C689" s="5" t="n"/>
      <c r="D689" s="16" t="n"/>
      <c r="E689" s="6">
        <f>IF(B689&amp;""="","",IFERROR(INDEX('الأعضاء'!$B$6:$B$505,MATCH(B689&amp;"",'الأعضاء'!$A$6:$A$505,0))&amp;"","كود غير موجود"))</f>
        <v/>
      </c>
      <c r="F689" s="20">
        <f>IF(C689&amp;""="","",IFERROR(INDEX('الباقات'!$B$6:$B$205,MATCH(C689&amp;"",'الباقات'!$A$6:$A$205,0)),"باقة غير موجودة"))</f>
        <v/>
      </c>
      <c r="G689" s="20">
        <f>IF(ISNUMBER(F689),ROUND(F689-N(D689),2),"")</f>
        <v/>
      </c>
      <c r="H689" s="21">
        <f>IF(C689&amp;""="","",IFERROR(INDEX('الباقات'!$C$6:$C$205,MATCH(C689&amp;"",'الباقات'!$A$6:$A$205,0)),""))</f>
        <v/>
      </c>
      <c r="I689" s="19">
        <f>IF(AND(ISNUMBER(A689),ISNUMBER(H689)),EDATE(A689,H689)-1,"")</f>
        <v/>
      </c>
      <c r="J689" s="21">
        <f>IF(ISNUMBER(I689),IF(COUNTIFS($B$6:$B$1005,B689&amp;"",$A$6:$A$1005,"&gt;"&amp;A689)=0,1,0),"")</f>
        <v/>
      </c>
    </row>
    <row r="690">
      <c r="A690" s="13" t="n"/>
      <c r="B690" s="5" t="n"/>
      <c r="C690" s="5" t="n"/>
      <c r="D690" s="16" t="n"/>
      <c r="E690" s="6">
        <f>IF(B690&amp;""="","",IFERROR(INDEX('الأعضاء'!$B$6:$B$505,MATCH(B690&amp;"",'الأعضاء'!$A$6:$A$505,0))&amp;"","كود غير موجود"))</f>
        <v/>
      </c>
      <c r="F690" s="20">
        <f>IF(C690&amp;""="","",IFERROR(INDEX('الباقات'!$B$6:$B$205,MATCH(C690&amp;"",'الباقات'!$A$6:$A$205,0)),"باقة غير موجودة"))</f>
        <v/>
      </c>
      <c r="G690" s="20">
        <f>IF(ISNUMBER(F690),ROUND(F690-N(D690),2),"")</f>
        <v/>
      </c>
      <c r="H690" s="21">
        <f>IF(C690&amp;""="","",IFERROR(INDEX('الباقات'!$C$6:$C$205,MATCH(C690&amp;"",'الباقات'!$A$6:$A$205,0)),""))</f>
        <v/>
      </c>
      <c r="I690" s="19">
        <f>IF(AND(ISNUMBER(A690),ISNUMBER(H690)),EDATE(A690,H690)-1,"")</f>
        <v/>
      </c>
      <c r="J690" s="21">
        <f>IF(ISNUMBER(I690),IF(COUNTIFS($B$6:$B$1005,B690&amp;"",$A$6:$A$1005,"&gt;"&amp;A690)=0,1,0),"")</f>
        <v/>
      </c>
    </row>
    <row r="691">
      <c r="A691" s="13" t="n"/>
      <c r="B691" s="5" t="n"/>
      <c r="C691" s="5" t="n"/>
      <c r="D691" s="16" t="n"/>
      <c r="E691" s="6">
        <f>IF(B691&amp;""="","",IFERROR(INDEX('الأعضاء'!$B$6:$B$505,MATCH(B691&amp;"",'الأعضاء'!$A$6:$A$505,0))&amp;"","كود غير موجود"))</f>
        <v/>
      </c>
      <c r="F691" s="20">
        <f>IF(C691&amp;""="","",IFERROR(INDEX('الباقات'!$B$6:$B$205,MATCH(C691&amp;"",'الباقات'!$A$6:$A$205,0)),"باقة غير موجودة"))</f>
        <v/>
      </c>
      <c r="G691" s="20">
        <f>IF(ISNUMBER(F691),ROUND(F691-N(D691),2),"")</f>
        <v/>
      </c>
      <c r="H691" s="21">
        <f>IF(C691&amp;""="","",IFERROR(INDEX('الباقات'!$C$6:$C$205,MATCH(C691&amp;"",'الباقات'!$A$6:$A$205,0)),""))</f>
        <v/>
      </c>
      <c r="I691" s="19">
        <f>IF(AND(ISNUMBER(A691),ISNUMBER(H691)),EDATE(A691,H691)-1,"")</f>
        <v/>
      </c>
      <c r="J691" s="21">
        <f>IF(ISNUMBER(I691),IF(COUNTIFS($B$6:$B$1005,B691&amp;"",$A$6:$A$1005,"&gt;"&amp;A691)=0,1,0),"")</f>
        <v/>
      </c>
    </row>
    <row r="692">
      <c r="A692" s="13" t="n"/>
      <c r="B692" s="5" t="n"/>
      <c r="C692" s="5" t="n"/>
      <c r="D692" s="16" t="n"/>
      <c r="E692" s="6">
        <f>IF(B692&amp;""="","",IFERROR(INDEX('الأعضاء'!$B$6:$B$505,MATCH(B692&amp;"",'الأعضاء'!$A$6:$A$505,0))&amp;"","كود غير موجود"))</f>
        <v/>
      </c>
      <c r="F692" s="20">
        <f>IF(C692&amp;""="","",IFERROR(INDEX('الباقات'!$B$6:$B$205,MATCH(C692&amp;"",'الباقات'!$A$6:$A$205,0)),"باقة غير موجودة"))</f>
        <v/>
      </c>
      <c r="G692" s="20">
        <f>IF(ISNUMBER(F692),ROUND(F692-N(D692),2),"")</f>
        <v/>
      </c>
      <c r="H692" s="21">
        <f>IF(C692&amp;""="","",IFERROR(INDEX('الباقات'!$C$6:$C$205,MATCH(C692&amp;"",'الباقات'!$A$6:$A$205,0)),""))</f>
        <v/>
      </c>
      <c r="I692" s="19">
        <f>IF(AND(ISNUMBER(A692),ISNUMBER(H692)),EDATE(A692,H692)-1,"")</f>
        <v/>
      </c>
      <c r="J692" s="21">
        <f>IF(ISNUMBER(I692),IF(COUNTIFS($B$6:$B$1005,B692&amp;"",$A$6:$A$1005,"&gt;"&amp;A692)=0,1,0),"")</f>
        <v/>
      </c>
    </row>
    <row r="693">
      <c r="A693" s="13" t="n"/>
      <c r="B693" s="5" t="n"/>
      <c r="C693" s="5" t="n"/>
      <c r="D693" s="16" t="n"/>
      <c r="E693" s="6">
        <f>IF(B693&amp;""="","",IFERROR(INDEX('الأعضاء'!$B$6:$B$505,MATCH(B693&amp;"",'الأعضاء'!$A$6:$A$505,0))&amp;"","كود غير موجود"))</f>
        <v/>
      </c>
      <c r="F693" s="20">
        <f>IF(C693&amp;""="","",IFERROR(INDEX('الباقات'!$B$6:$B$205,MATCH(C693&amp;"",'الباقات'!$A$6:$A$205,0)),"باقة غير موجودة"))</f>
        <v/>
      </c>
      <c r="G693" s="20">
        <f>IF(ISNUMBER(F693),ROUND(F693-N(D693),2),"")</f>
        <v/>
      </c>
      <c r="H693" s="21">
        <f>IF(C693&amp;""="","",IFERROR(INDEX('الباقات'!$C$6:$C$205,MATCH(C693&amp;"",'الباقات'!$A$6:$A$205,0)),""))</f>
        <v/>
      </c>
      <c r="I693" s="19">
        <f>IF(AND(ISNUMBER(A693),ISNUMBER(H693)),EDATE(A693,H693)-1,"")</f>
        <v/>
      </c>
      <c r="J693" s="21">
        <f>IF(ISNUMBER(I693),IF(COUNTIFS($B$6:$B$1005,B693&amp;"",$A$6:$A$1005,"&gt;"&amp;A693)=0,1,0),"")</f>
        <v/>
      </c>
    </row>
    <row r="694">
      <c r="A694" s="13" t="n"/>
      <c r="B694" s="5" t="n"/>
      <c r="C694" s="5" t="n"/>
      <c r="D694" s="16" t="n"/>
      <c r="E694" s="6">
        <f>IF(B694&amp;""="","",IFERROR(INDEX('الأعضاء'!$B$6:$B$505,MATCH(B694&amp;"",'الأعضاء'!$A$6:$A$505,0))&amp;"","كود غير موجود"))</f>
        <v/>
      </c>
      <c r="F694" s="20">
        <f>IF(C694&amp;""="","",IFERROR(INDEX('الباقات'!$B$6:$B$205,MATCH(C694&amp;"",'الباقات'!$A$6:$A$205,0)),"باقة غير موجودة"))</f>
        <v/>
      </c>
      <c r="G694" s="20">
        <f>IF(ISNUMBER(F694),ROUND(F694-N(D694),2),"")</f>
        <v/>
      </c>
      <c r="H694" s="21">
        <f>IF(C694&amp;""="","",IFERROR(INDEX('الباقات'!$C$6:$C$205,MATCH(C694&amp;"",'الباقات'!$A$6:$A$205,0)),""))</f>
        <v/>
      </c>
      <c r="I694" s="19">
        <f>IF(AND(ISNUMBER(A694),ISNUMBER(H694)),EDATE(A694,H694)-1,"")</f>
        <v/>
      </c>
      <c r="J694" s="21">
        <f>IF(ISNUMBER(I694),IF(COUNTIFS($B$6:$B$1005,B694&amp;"",$A$6:$A$1005,"&gt;"&amp;A694)=0,1,0),"")</f>
        <v/>
      </c>
    </row>
    <row r="695">
      <c r="A695" s="13" t="n"/>
      <c r="B695" s="5" t="n"/>
      <c r="C695" s="5" t="n"/>
      <c r="D695" s="16" t="n"/>
      <c r="E695" s="6">
        <f>IF(B695&amp;""="","",IFERROR(INDEX('الأعضاء'!$B$6:$B$505,MATCH(B695&amp;"",'الأعضاء'!$A$6:$A$505,0))&amp;"","كود غير موجود"))</f>
        <v/>
      </c>
      <c r="F695" s="20">
        <f>IF(C695&amp;""="","",IFERROR(INDEX('الباقات'!$B$6:$B$205,MATCH(C695&amp;"",'الباقات'!$A$6:$A$205,0)),"باقة غير موجودة"))</f>
        <v/>
      </c>
      <c r="G695" s="20">
        <f>IF(ISNUMBER(F695),ROUND(F695-N(D695),2),"")</f>
        <v/>
      </c>
      <c r="H695" s="21">
        <f>IF(C695&amp;""="","",IFERROR(INDEX('الباقات'!$C$6:$C$205,MATCH(C695&amp;"",'الباقات'!$A$6:$A$205,0)),""))</f>
        <v/>
      </c>
      <c r="I695" s="19">
        <f>IF(AND(ISNUMBER(A695),ISNUMBER(H695)),EDATE(A695,H695)-1,"")</f>
        <v/>
      </c>
      <c r="J695" s="21">
        <f>IF(ISNUMBER(I695),IF(COUNTIFS($B$6:$B$1005,B695&amp;"",$A$6:$A$1005,"&gt;"&amp;A695)=0,1,0),"")</f>
        <v/>
      </c>
    </row>
    <row r="696">
      <c r="A696" s="13" t="n"/>
      <c r="B696" s="5" t="n"/>
      <c r="C696" s="5" t="n"/>
      <c r="D696" s="16" t="n"/>
      <c r="E696" s="6">
        <f>IF(B696&amp;""="","",IFERROR(INDEX('الأعضاء'!$B$6:$B$505,MATCH(B696&amp;"",'الأعضاء'!$A$6:$A$505,0))&amp;"","كود غير موجود"))</f>
        <v/>
      </c>
      <c r="F696" s="20">
        <f>IF(C696&amp;""="","",IFERROR(INDEX('الباقات'!$B$6:$B$205,MATCH(C696&amp;"",'الباقات'!$A$6:$A$205,0)),"باقة غير موجودة"))</f>
        <v/>
      </c>
      <c r="G696" s="20">
        <f>IF(ISNUMBER(F696),ROUND(F696-N(D696),2),"")</f>
        <v/>
      </c>
      <c r="H696" s="21">
        <f>IF(C696&amp;""="","",IFERROR(INDEX('الباقات'!$C$6:$C$205,MATCH(C696&amp;"",'الباقات'!$A$6:$A$205,0)),""))</f>
        <v/>
      </c>
      <c r="I696" s="19">
        <f>IF(AND(ISNUMBER(A696),ISNUMBER(H696)),EDATE(A696,H696)-1,"")</f>
        <v/>
      </c>
      <c r="J696" s="21">
        <f>IF(ISNUMBER(I696),IF(COUNTIFS($B$6:$B$1005,B696&amp;"",$A$6:$A$1005,"&gt;"&amp;A696)=0,1,0),"")</f>
        <v/>
      </c>
    </row>
    <row r="697">
      <c r="A697" s="13" t="n"/>
      <c r="B697" s="5" t="n"/>
      <c r="C697" s="5" t="n"/>
      <c r="D697" s="16" t="n"/>
      <c r="E697" s="6">
        <f>IF(B697&amp;""="","",IFERROR(INDEX('الأعضاء'!$B$6:$B$505,MATCH(B697&amp;"",'الأعضاء'!$A$6:$A$505,0))&amp;"","كود غير موجود"))</f>
        <v/>
      </c>
      <c r="F697" s="20">
        <f>IF(C697&amp;""="","",IFERROR(INDEX('الباقات'!$B$6:$B$205,MATCH(C697&amp;"",'الباقات'!$A$6:$A$205,0)),"باقة غير موجودة"))</f>
        <v/>
      </c>
      <c r="G697" s="20">
        <f>IF(ISNUMBER(F697),ROUND(F697-N(D697),2),"")</f>
        <v/>
      </c>
      <c r="H697" s="21">
        <f>IF(C697&amp;""="","",IFERROR(INDEX('الباقات'!$C$6:$C$205,MATCH(C697&amp;"",'الباقات'!$A$6:$A$205,0)),""))</f>
        <v/>
      </c>
      <c r="I697" s="19">
        <f>IF(AND(ISNUMBER(A697),ISNUMBER(H697)),EDATE(A697,H697)-1,"")</f>
        <v/>
      </c>
      <c r="J697" s="21">
        <f>IF(ISNUMBER(I697),IF(COUNTIFS($B$6:$B$1005,B697&amp;"",$A$6:$A$1005,"&gt;"&amp;A697)=0,1,0),"")</f>
        <v/>
      </c>
    </row>
    <row r="698">
      <c r="A698" s="13" t="n"/>
      <c r="B698" s="5" t="n"/>
      <c r="C698" s="5" t="n"/>
      <c r="D698" s="16" t="n"/>
      <c r="E698" s="6">
        <f>IF(B698&amp;""="","",IFERROR(INDEX('الأعضاء'!$B$6:$B$505,MATCH(B698&amp;"",'الأعضاء'!$A$6:$A$505,0))&amp;"","كود غير موجود"))</f>
        <v/>
      </c>
      <c r="F698" s="20">
        <f>IF(C698&amp;""="","",IFERROR(INDEX('الباقات'!$B$6:$B$205,MATCH(C698&amp;"",'الباقات'!$A$6:$A$205,0)),"باقة غير موجودة"))</f>
        <v/>
      </c>
      <c r="G698" s="20">
        <f>IF(ISNUMBER(F698),ROUND(F698-N(D698),2),"")</f>
        <v/>
      </c>
      <c r="H698" s="21">
        <f>IF(C698&amp;""="","",IFERROR(INDEX('الباقات'!$C$6:$C$205,MATCH(C698&amp;"",'الباقات'!$A$6:$A$205,0)),""))</f>
        <v/>
      </c>
      <c r="I698" s="19">
        <f>IF(AND(ISNUMBER(A698),ISNUMBER(H698)),EDATE(A698,H698)-1,"")</f>
        <v/>
      </c>
      <c r="J698" s="21">
        <f>IF(ISNUMBER(I698),IF(COUNTIFS($B$6:$B$1005,B698&amp;"",$A$6:$A$1005,"&gt;"&amp;A698)=0,1,0),"")</f>
        <v/>
      </c>
    </row>
    <row r="699">
      <c r="A699" s="13" t="n"/>
      <c r="B699" s="5" t="n"/>
      <c r="C699" s="5" t="n"/>
      <c r="D699" s="16" t="n"/>
      <c r="E699" s="6">
        <f>IF(B699&amp;""="","",IFERROR(INDEX('الأعضاء'!$B$6:$B$505,MATCH(B699&amp;"",'الأعضاء'!$A$6:$A$505,0))&amp;"","كود غير موجود"))</f>
        <v/>
      </c>
      <c r="F699" s="20">
        <f>IF(C699&amp;""="","",IFERROR(INDEX('الباقات'!$B$6:$B$205,MATCH(C699&amp;"",'الباقات'!$A$6:$A$205,0)),"باقة غير موجودة"))</f>
        <v/>
      </c>
      <c r="G699" s="20">
        <f>IF(ISNUMBER(F699),ROUND(F699-N(D699),2),"")</f>
        <v/>
      </c>
      <c r="H699" s="21">
        <f>IF(C699&amp;""="","",IFERROR(INDEX('الباقات'!$C$6:$C$205,MATCH(C699&amp;"",'الباقات'!$A$6:$A$205,0)),""))</f>
        <v/>
      </c>
      <c r="I699" s="19">
        <f>IF(AND(ISNUMBER(A699),ISNUMBER(H699)),EDATE(A699,H699)-1,"")</f>
        <v/>
      </c>
      <c r="J699" s="21">
        <f>IF(ISNUMBER(I699),IF(COUNTIFS($B$6:$B$1005,B699&amp;"",$A$6:$A$1005,"&gt;"&amp;A699)=0,1,0),"")</f>
        <v/>
      </c>
    </row>
    <row r="700">
      <c r="A700" s="13" t="n"/>
      <c r="B700" s="5" t="n"/>
      <c r="C700" s="5" t="n"/>
      <c r="D700" s="16" t="n"/>
      <c r="E700" s="6">
        <f>IF(B700&amp;""="","",IFERROR(INDEX('الأعضاء'!$B$6:$B$505,MATCH(B700&amp;"",'الأعضاء'!$A$6:$A$505,0))&amp;"","كود غير موجود"))</f>
        <v/>
      </c>
      <c r="F700" s="20">
        <f>IF(C700&amp;""="","",IFERROR(INDEX('الباقات'!$B$6:$B$205,MATCH(C700&amp;"",'الباقات'!$A$6:$A$205,0)),"باقة غير موجودة"))</f>
        <v/>
      </c>
      <c r="G700" s="20">
        <f>IF(ISNUMBER(F700),ROUND(F700-N(D700),2),"")</f>
        <v/>
      </c>
      <c r="H700" s="21">
        <f>IF(C700&amp;""="","",IFERROR(INDEX('الباقات'!$C$6:$C$205,MATCH(C700&amp;"",'الباقات'!$A$6:$A$205,0)),""))</f>
        <v/>
      </c>
      <c r="I700" s="19">
        <f>IF(AND(ISNUMBER(A700),ISNUMBER(H700)),EDATE(A700,H700)-1,"")</f>
        <v/>
      </c>
      <c r="J700" s="21">
        <f>IF(ISNUMBER(I700),IF(COUNTIFS($B$6:$B$1005,B700&amp;"",$A$6:$A$1005,"&gt;"&amp;A700)=0,1,0),"")</f>
        <v/>
      </c>
    </row>
    <row r="701">
      <c r="A701" s="13" t="n"/>
      <c r="B701" s="5" t="n"/>
      <c r="C701" s="5" t="n"/>
      <c r="D701" s="16" t="n"/>
      <c r="E701" s="6">
        <f>IF(B701&amp;""="","",IFERROR(INDEX('الأعضاء'!$B$6:$B$505,MATCH(B701&amp;"",'الأعضاء'!$A$6:$A$505,0))&amp;"","كود غير موجود"))</f>
        <v/>
      </c>
      <c r="F701" s="20">
        <f>IF(C701&amp;""="","",IFERROR(INDEX('الباقات'!$B$6:$B$205,MATCH(C701&amp;"",'الباقات'!$A$6:$A$205,0)),"باقة غير موجودة"))</f>
        <v/>
      </c>
      <c r="G701" s="20">
        <f>IF(ISNUMBER(F701),ROUND(F701-N(D701),2),"")</f>
        <v/>
      </c>
      <c r="H701" s="21">
        <f>IF(C701&amp;""="","",IFERROR(INDEX('الباقات'!$C$6:$C$205,MATCH(C701&amp;"",'الباقات'!$A$6:$A$205,0)),""))</f>
        <v/>
      </c>
      <c r="I701" s="19">
        <f>IF(AND(ISNUMBER(A701),ISNUMBER(H701)),EDATE(A701,H701)-1,"")</f>
        <v/>
      </c>
      <c r="J701" s="21">
        <f>IF(ISNUMBER(I701),IF(COUNTIFS($B$6:$B$1005,B701&amp;"",$A$6:$A$1005,"&gt;"&amp;A701)=0,1,0),"")</f>
        <v/>
      </c>
    </row>
    <row r="702">
      <c r="A702" s="13" t="n"/>
      <c r="B702" s="5" t="n"/>
      <c r="C702" s="5" t="n"/>
      <c r="D702" s="16" t="n"/>
      <c r="E702" s="6">
        <f>IF(B702&amp;""="","",IFERROR(INDEX('الأعضاء'!$B$6:$B$505,MATCH(B702&amp;"",'الأعضاء'!$A$6:$A$505,0))&amp;"","كود غير موجود"))</f>
        <v/>
      </c>
      <c r="F702" s="20">
        <f>IF(C702&amp;""="","",IFERROR(INDEX('الباقات'!$B$6:$B$205,MATCH(C702&amp;"",'الباقات'!$A$6:$A$205,0)),"باقة غير موجودة"))</f>
        <v/>
      </c>
      <c r="G702" s="20">
        <f>IF(ISNUMBER(F702),ROUND(F702-N(D702),2),"")</f>
        <v/>
      </c>
      <c r="H702" s="21">
        <f>IF(C702&amp;""="","",IFERROR(INDEX('الباقات'!$C$6:$C$205,MATCH(C702&amp;"",'الباقات'!$A$6:$A$205,0)),""))</f>
        <v/>
      </c>
      <c r="I702" s="19">
        <f>IF(AND(ISNUMBER(A702),ISNUMBER(H702)),EDATE(A702,H702)-1,"")</f>
        <v/>
      </c>
      <c r="J702" s="21">
        <f>IF(ISNUMBER(I702),IF(COUNTIFS($B$6:$B$1005,B702&amp;"",$A$6:$A$1005,"&gt;"&amp;A702)=0,1,0),"")</f>
        <v/>
      </c>
    </row>
    <row r="703">
      <c r="A703" s="13" t="n"/>
      <c r="B703" s="5" t="n"/>
      <c r="C703" s="5" t="n"/>
      <c r="D703" s="16" t="n"/>
      <c r="E703" s="6">
        <f>IF(B703&amp;""="","",IFERROR(INDEX('الأعضاء'!$B$6:$B$505,MATCH(B703&amp;"",'الأعضاء'!$A$6:$A$505,0))&amp;"","كود غير موجود"))</f>
        <v/>
      </c>
      <c r="F703" s="20">
        <f>IF(C703&amp;""="","",IFERROR(INDEX('الباقات'!$B$6:$B$205,MATCH(C703&amp;"",'الباقات'!$A$6:$A$205,0)),"باقة غير موجودة"))</f>
        <v/>
      </c>
      <c r="G703" s="20">
        <f>IF(ISNUMBER(F703),ROUND(F703-N(D703),2),"")</f>
        <v/>
      </c>
      <c r="H703" s="21">
        <f>IF(C703&amp;""="","",IFERROR(INDEX('الباقات'!$C$6:$C$205,MATCH(C703&amp;"",'الباقات'!$A$6:$A$205,0)),""))</f>
        <v/>
      </c>
      <c r="I703" s="19">
        <f>IF(AND(ISNUMBER(A703),ISNUMBER(H703)),EDATE(A703,H703)-1,"")</f>
        <v/>
      </c>
      <c r="J703" s="21">
        <f>IF(ISNUMBER(I703),IF(COUNTIFS($B$6:$B$1005,B703&amp;"",$A$6:$A$1005,"&gt;"&amp;A703)=0,1,0),"")</f>
        <v/>
      </c>
    </row>
    <row r="704">
      <c r="A704" s="13" t="n"/>
      <c r="B704" s="5" t="n"/>
      <c r="C704" s="5" t="n"/>
      <c r="D704" s="16" t="n"/>
      <c r="E704" s="6">
        <f>IF(B704&amp;""="","",IFERROR(INDEX('الأعضاء'!$B$6:$B$505,MATCH(B704&amp;"",'الأعضاء'!$A$6:$A$505,0))&amp;"","كود غير موجود"))</f>
        <v/>
      </c>
      <c r="F704" s="20">
        <f>IF(C704&amp;""="","",IFERROR(INDEX('الباقات'!$B$6:$B$205,MATCH(C704&amp;"",'الباقات'!$A$6:$A$205,0)),"باقة غير موجودة"))</f>
        <v/>
      </c>
      <c r="G704" s="20">
        <f>IF(ISNUMBER(F704),ROUND(F704-N(D704),2),"")</f>
        <v/>
      </c>
      <c r="H704" s="21">
        <f>IF(C704&amp;""="","",IFERROR(INDEX('الباقات'!$C$6:$C$205,MATCH(C704&amp;"",'الباقات'!$A$6:$A$205,0)),""))</f>
        <v/>
      </c>
      <c r="I704" s="19">
        <f>IF(AND(ISNUMBER(A704),ISNUMBER(H704)),EDATE(A704,H704)-1,"")</f>
        <v/>
      </c>
      <c r="J704" s="21">
        <f>IF(ISNUMBER(I704),IF(COUNTIFS($B$6:$B$1005,B704&amp;"",$A$6:$A$1005,"&gt;"&amp;A704)=0,1,0),"")</f>
        <v/>
      </c>
    </row>
    <row r="705">
      <c r="A705" s="13" t="n"/>
      <c r="B705" s="5" t="n"/>
      <c r="C705" s="5" t="n"/>
      <c r="D705" s="16" t="n"/>
      <c r="E705" s="6">
        <f>IF(B705&amp;""="","",IFERROR(INDEX('الأعضاء'!$B$6:$B$505,MATCH(B705&amp;"",'الأعضاء'!$A$6:$A$505,0))&amp;"","كود غير موجود"))</f>
        <v/>
      </c>
      <c r="F705" s="20">
        <f>IF(C705&amp;""="","",IFERROR(INDEX('الباقات'!$B$6:$B$205,MATCH(C705&amp;"",'الباقات'!$A$6:$A$205,0)),"باقة غير موجودة"))</f>
        <v/>
      </c>
      <c r="G705" s="20">
        <f>IF(ISNUMBER(F705),ROUND(F705-N(D705),2),"")</f>
        <v/>
      </c>
      <c r="H705" s="21">
        <f>IF(C705&amp;""="","",IFERROR(INDEX('الباقات'!$C$6:$C$205,MATCH(C705&amp;"",'الباقات'!$A$6:$A$205,0)),""))</f>
        <v/>
      </c>
      <c r="I705" s="19">
        <f>IF(AND(ISNUMBER(A705),ISNUMBER(H705)),EDATE(A705,H705)-1,"")</f>
        <v/>
      </c>
      <c r="J705" s="21">
        <f>IF(ISNUMBER(I705),IF(COUNTIFS($B$6:$B$1005,B705&amp;"",$A$6:$A$1005,"&gt;"&amp;A705)=0,1,0),"")</f>
        <v/>
      </c>
    </row>
    <row r="706">
      <c r="A706" s="13" t="n"/>
      <c r="B706" s="5" t="n"/>
      <c r="C706" s="5" t="n"/>
      <c r="D706" s="16" t="n"/>
      <c r="E706" s="6">
        <f>IF(B706&amp;""="","",IFERROR(INDEX('الأعضاء'!$B$6:$B$505,MATCH(B706&amp;"",'الأعضاء'!$A$6:$A$505,0))&amp;"","كود غير موجود"))</f>
        <v/>
      </c>
      <c r="F706" s="20">
        <f>IF(C706&amp;""="","",IFERROR(INDEX('الباقات'!$B$6:$B$205,MATCH(C706&amp;"",'الباقات'!$A$6:$A$205,0)),"باقة غير موجودة"))</f>
        <v/>
      </c>
      <c r="G706" s="20">
        <f>IF(ISNUMBER(F706),ROUND(F706-N(D706),2),"")</f>
        <v/>
      </c>
      <c r="H706" s="21">
        <f>IF(C706&amp;""="","",IFERROR(INDEX('الباقات'!$C$6:$C$205,MATCH(C706&amp;"",'الباقات'!$A$6:$A$205,0)),""))</f>
        <v/>
      </c>
      <c r="I706" s="19">
        <f>IF(AND(ISNUMBER(A706),ISNUMBER(H706)),EDATE(A706,H706)-1,"")</f>
        <v/>
      </c>
      <c r="J706" s="21">
        <f>IF(ISNUMBER(I706),IF(COUNTIFS($B$6:$B$1005,B706&amp;"",$A$6:$A$1005,"&gt;"&amp;A706)=0,1,0),"")</f>
        <v/>
      </c>
    </row>
    <row r="707">
      <c r="A707" s="13" t="n"/>
      <c r="B707" s="5" t="n"/>
      <c r="C707" s="5" t="n"/>
      <c r="D707" s="16" t="n"/>
      <c r="E707" s="6">
        <f>IF(B707&amp;""="","",IFERROR(INDEX('الأعضاء'!$B$6:$B$505,MATCH(B707&amp;"",'الأعضاء'!$A$6:$A$505,0))&amp;"","كود غير موجود"))</f>
        <v/>
      </c>
      <c r="F707" s="20">
        <f>IF(C707&amp;""="","",IFERROR(INDEX('الباقات'!$B$6:$B$205,MATCH(C707&amp;"",'الباقات'!$A$6:$A$205,0)),"باقة غير موجودة"))</f>
        <v/>
      </c>
      <c r="G707" s="20">
        <f>IF(ISNUMBER(F707),ROUND(F707-N(D707),2),"")</f>
        <v/>
      </c>
      <c r="H707" s="21">
        <f>IF(C707&amp;""="","",IFERROR(INDEX('الباقات'!$C$6:$C$205,MATCH(C707&amp;"",'الباقات'!$A$6:$A$205,0)),""))</f>
        <v/>
      </c>
      <c r="I707" s="19">
        <f>IF(AND(ISNUMBER(A707),ISNUMBER(H707)),EDATE(A707,H707)-1,"")</f>
        <v/>
      </c>
      <c r="J707" s="21">
        <f>IF(ISNUMBER(I707),IF(COUNTIFS($B$6:$B$1005,B707&amp;"",$A$6:$A$1005,"&gt;"&amp;A707)=0,1,0),"")</f>
        <v/>
      </c>
    </row>
    <row r="708">
      <c r="A708" s="13" t="n"/>
      <c r="B708" s="5" t="n"/>
      <c r="C708" s="5" t="n"/>
      <c r="D708" s="16" t="n"/>
      <c r="E708" s="6">
        <f>IF(B708&amp;""="","",IFERROR(INDEX('الأعضاء'!$B$6:$B$505,MATCH(B708&amp;"",'الأعضاء'!$A$6:$A$505,0))&amp;"","كود غير موجود"))</f>
        <v/>
      </c>
      <c r="F708" s="20">
        <f>IF(C708&amp;""="","",IFERROR(INDEX('الباقات'!$B$6:$B$205,MATCH(C708&amp;"",'الباقات'!$A$6:$A$205,0)),"باقة غير موجودة"))</f>
        <v/>
      </c>
      <c r="G708" s="20">
        <f>IF(ISNUMBER(F708),ROUND(F708-N(D708),2),"")</f>
        <v/>
      </c>
      <c r="H708" s="21">
        <f>IF(C708&amp;""="","",IFERROR(INDEX('الباقات'!$C$6:$C$205,MATCH(C708&amp;"",'الباقات'!$A$6:$A$205,0)),""))</f>
        <v/>
      </c>
      <c r="I708" s="19">
        <f>IF(AND(ISNUMBER(A708),ISNUMBER(H708)),EDATE(A708,H708)-1,"")</f>
        <v/>
      </c>
      <c r="J708" s="21">
        <f>IF(ISNUMBER(I708),IF(COUNTIFS($B$6:$B$1005,B708&amp;"",$A$6:$A$1005,"&gt;"&amp;A708)=0,1,0),"")</f>
        <v/>
      </c>
    </row>
    <row r="709">
      <c r="A709" s="13" t="n"/>
      <c r="B709" s="5" t="n"/>
      <c r="C709" s="5" t="n"/>
      <c r="D709" s="16" t="n"/>
      <c r="E709" s="6">
        <f>IF(B709&amp;""="","",IFERROR(INDEX('الأعضاء'!$B$6:$B$505,MATCH(B709&amp;"",'الأعضاء'!$A$6:$A$505,0))&amp;"","كود غير موجود"))</f>
        <v/>
      </c>
      <c r="F709" s="20">
        <f>IF(C709&amp;""="","",IFERROR(INDEX('الباقات'!$B$6:$B$205,MATCH(C709&amp;"",'الباقات'!$A$6:$A$205,0)),"باقة غير موجودة"))</f>
        <v/>
      </c>
      <c r="G709" s="20">
        <f>IF(ISNUMBER(F709),ROUND(F709-N(D709),2),"")</f>
        <v/>
      </c>
      <c r="H709" s="21">
        <f>IF(C709&amp;""="","",IFERROR(INDEX('الباقات'!$C$6:$C$205,MATCH(C709&amp;"",'الباقات'!$A$6:$A$205,0)),""))</f>
        <v/>
      </c>
      <c r="I709" s="19">
        <f>IF(AND(ISNUMBER(A709),ISNUMBER(H709)),EDATE(A709,H709)-1,"")</f>
        <v/>
      </c>
      <c r="J709" s="21">
        <f>IF(ISNUMBER(I709),IF(COUNTIFS($B$6:$B$1005,B709&amp;"",$A$6:$A$1005,"&gt;"&amp;A709)=0,1,0),"")</f>
        <v/>
      </c>
    </row>
    <row r="710">
      <c r="A710" s="13" t="n"/>
      <c r="B710" s="5" t="n"/>
      <c r="C710" s="5" t="n"/>
      <c r="D710" s="16" t="n"/>
      <c r="E710" s="6">
        <f>IF(B710&amp;""="","",IFERROR(INDEX('الأعضاء'!$B$6:$B$505,MATCH(B710&amp;"",'الأعضاء'!$A$6:$A$505,0))&amp;"","كود غير موجود"))</f>
        <v/>
      </c>
      <c r="F710" s="20">
        <f>IF(C710&amp;""="","",IFERROR(INDEX('الباقات'!$B$6:$B$205,MATCH(C710&amp;"",'الباقات'!$A$6:$A$205,0)),"باقة غير موجودة"))</f>
        <v/>
      </c>
      <c r="G710" s="20">
        <f>IF(ISNUMBER(F710),ROUND(F710-N(D710),2),"")</f>
        <v/>
      </c>
      <c r="H710" s="21">
        <f>IF(C710&amp;""="","",IFERROR(INDEX('الباقات'!$C$6:$C$205,MATCH(C710&amp;"",'الباقات'!$A$6:$A$205,0)),""))</f>
        <v/>
      </c>
      <c r="I710" s="19">
        <f>IF(AND(ISNUMBER(A710),ISNUMBER(H710)),EDATE(A710,H710)-1,"")</f>
        <v/>
      </c>
      <c r="J710" s="21">
        <f>IF(ISNUMBER(I710),IF(COUNTIFS($B$6:$B$1005,B710&amp;"",$A$6:$A$1005,"&gt;"&amp;A710)=0,1,0),"")</f>
        <v/>
      </c>
    </row>
    <row r="711">
      <c r="A711" s="13" t="n"/>
      <c r="B711" s="5" t="n"/>
      <c r="C711" s="5" t="n"/>
      <c r="D711" s="16" t="n"/>
      <c r="E711" s="6">
        <f>IF(B711&amp;""="","",IFERROR(INDEX('الأعضاء'!$B$6:$B$505,MATCH(B711&amp;"",'الأعضاء'!$A$6:$A$505,0))&amp;"","كود غير موجود"))</f>
        <v/>
      </c>
      <c r="F711" s="20">
        <f>IF(C711&amp;""="","",IFERROR(INDEX('الباقات'!$B$6:$B$205,MATCH(C711&amp;"",'الباقات'!$A$6:$A$205,0)),"باقة غير موجودة"))</f>
        <v/>
      </c>
      <c r="G711" s="20">
        <f>IF(ISNUMBER(F711),ROUND(F711-N(D711),2),"")</f>
        <v/>
      </c>
      <c r="H711" s="21">
        <f>IF(C711&amp;""="","",IFERROR(INDEX('الباقات'!$C$6:$C$205,MATCH(C711&amp;"",'الباقات'!$A$6:$A$205,0)),""))</f>
        <v/>
      </c>
      <c r="I711" s="19">
        <f>IF(AND(ISNUMBER(A711),ISNUMBER(H711)),EDATE(A711,H711)-1,"")</f>
        <v/>
      </c>
      <c r="J711" s="21">
        <f>IF(ISNUMBER(I711),IF(COUNTIFS($B$6:$B$1005,B711&amp;"",$A$6:$A$1005,"&gt;"&amp;A711)=0,1,0),"")</f>
        <v/>
      </c>
    </row>
    <row r="712">
      <c r="A712" s="13" t="n"/>
      <c r="B712" s="5" t="n"/>
      <c r="C712" s="5" t="n"/>
      <c r="D712" s="16" t="n"/>
      <c r="E712" s="6">
        <f>IF(B712&amp;""="","",IFERROR(INDEX('الأعضاء'!$B$6:$B$505,MATCH(B712&amp;"",'الأعضاء'!$A$6:$A$505,0))&amp;"","كود غير موجود"))</f>
        <v/>
      </c>
      <c r="F712" s="20">
        <f>IF(C712&amp;""="","",IFERROR(INDEX('الباقات'!$B$6:$B$205,MATCH(C712&amp;"",'الباقات'!$A$6:$A$205,0)),"باقة غير موجودة"))</f>
        <v/>
      </c>
      <c r="G712" s="20">
        <f>IF(ISNUMBER(F712),ROUND(F712-N(D712),2),"")</f>
        <v/>
      </c>
      <c r="H712" s="21">
        <f>IF(C712&amp;""="","",IFERROR(INDEX('الباقات'!$C$6:$C$205,MATCH(C712&amp;"",'الباقات'!$A$6:$A$205,0)),""))</f>
        <v/>
      </c>
      <c r="I712" s="19">
        <f>IF(AND(ISNUMBER(A712),ISNUMBER(H712)),EDATE(A712,H712)-1,"")</f>
        <v/>
      </c>
      <c r="J712" s="21">
        <f>IF(ISNUMBER(I712),IF(COUNTIFS($B$6:$B$1005,B712&amp;"",$A$6:$A$1005,"&gt;"&amp;A712)=0,1,0),"")</f>
        <v/>
      </c>
    </row>
    <row r="713">
      <c r="A713" s="13" t="n"/>
      <c r="B713" s="5" t="n"/>
      <c r="C713" s="5" t="n"/>
      <c r="D713" s="16" t="n"/>
      <c r="E713" s="6">
        <f>IF(B713&amp;""="","",IFERROR(INDEX('الأعضاء'!$B$6:$B$505,MATCH(B713&amp;"",'الأعضاء'!$A$6:$A$505,0))&amp;"","كود غير موجود"))</f>
        <v/>
      </c>
      <c r="F713" s="20">
        <f>IF(C713&amp;""="","",IFERROR(INDEX('الباقات'!$B$6:$B$205,MATCH(C713&amp;"",'الباقات'!$A$6:$A$205,0)),"باقة غير موجودة"))</f>
        <v/>
      </c>
      <c r="G713" s="20">
        <f>IF(ISNUMBER(F713),ROUND(F713-N(D713),2),"")</f>
        <v/>
      </c>
      <c r="H713" s="21">
        <f>IF(C713&amp;""="","",IFERROR(INDEX('الباقات'!$C$6:$C$205,MATCH(C713&amp;"",'الباقات'!$A$6:$A$205,0)),""))</f>
        <v/>
      </c>
      <c r="I713" s="19">
        <f>IF(AND(ISNUMBER(A713),ISNUMBER(H713)),EDATE(A713,H713)-1,"")</f>
        <v/>
      </c>
      <c r="J713" s="21">
        <f>IF(ISNUMBER(I713),IF(COUNTIFS($B$6:$B$1005,B713&amp;"",$A$6:$A$1005,"&gt;"&amp;A713)=0,1,0),"")</f>
        <v/>
      </c>
    </row>
    <row r="714">
      <c r="A714" s="13" t="n"/>
      <c r="B714" s="5" t="n"/>
      <c r="C714" s="5" t="n"/>
      <c r="D714" s="16" t="n"/>
      <c r="E714" s="6">
        <f>IF(B714&amp;""="","",IFERROR(INDEX('الأعضاء'!$B$6:$B$505,MATCH(B714&amp;"",'الأعضاء'!$A$6:$A$505,0))&amp;"","كود غير موجود"))</f>
        <v/>
      </c>
      <c r="F714" s="20">
        <f>IF(C714&amp;""="","",IFERROR(INDEX('الباقات'!$B$6:$B$205,MATCH(C714&amp;"",'الباقات'!$A$6:$A$205,0)),"باقة غير موجودة"))</f>
        <v/>
      </c>
      <c r="G714" s="20">
        <f>IF(ISNUMBER(F714),ROUND(F714-N(D714),2),"")</f>
        <v/>
      </c>
      <c r="H714" s="21">
        <f>IF(C714&amp;""="","",IFERROR(INDEX('الباقات'!$C$6:$C$205,MATCH(C714&amp;"",'الباقات'!$A$6:$A$205,0)),""))</f>
        <v/>
      </c>
      <c r="I714" s="19">
        <f>IF(AND(ISNUMBER(A714),ISNUMBER(H714)),EDATE(A714,H714)-1,"")</f>
        <v/>
      </c>
      <c r="J714" s="21">
        <f>IF(ISNUMBER(I714),IF(COUNTIFS($B$6:$B$1005,B714&amp;"",$A$6:$A$1005,"&gt;"&amp;A714)=0,1,0),"")</f>
        <v/>
      </c>
    </row>
    <row r="715">
      <c r="A715" s="13" t="n"/>
      <c r="B715" s="5" t="n"/>
      <c r="C715" s="5" t="n"/>
      <c r="D715" s="16" t="n"/>
      <c r="E715" s="6">
        <f>IF(B715&amp;""="","",IFERROR(INDEX('الأعضاء'!$B$6:$B$505,MATCH(B715&amp;"",'الأعضاء'!$A$6:$A$505,0))&amp;"","كود غير موجود"))</f>
        <v/>
      </c>
      <c r="F715" s="20">
        <f>IF(C715&amp;""="","",IFERROR(INDEX('الباقات'!$B$6:$B$205,MATCH(C715&amp;"",'الباقات'!$A$6:$A$205,0)),"باقة غير موجودة"))</f>
        <v/>
      </c>
      <c r="G715" s="20">
        <f>IF(ISNUMBER(F715),ROUND(F715-N(D715),2),"")</f>
        <v/>
      </c>
      <c r="H715" s="21">
        <f>IF(C715&amp;""="","",IFERROR(INDEX('الباقات'!$C$6:$C$205,MATCH(C715&amp;"",'الباقات'!$A$6:$A$205,0)),""))</f>
        <v/>
      </c>
      <c r="I715" s="19">
        <f>IF(AND(ISNUMBER(A715),ISNUMBER(H715)),EDATE(A715,H715)-1,"")</f>
        <v/>
      </c>
      <c r="J715" s="21">
        <f>IF(ISNUMBER(I715),IF(COUNTIFS($B$6:$B$1005,B715&amp;"",$A$6:$A$1005,"&gt;"&amp;A715)=0,1,0),"")</f>
        <v/>
      </c>
    </row>
    <row r="716">
      <c r="A716" s="13" t="n"/>
      <c r="B716" s="5" t="n"/>
      <c r="C716" s="5" t="n"/>
      <c r="D716" s="16" t="n"/>
      <c r="E716" s="6">
        <f>IF(B716&amp;""="","",IFERROR(INDEX('الأعضاء'!$B$6:$B$505,MATCH(B716&amp;"",'الأعضاء'!$A$6:$A$505,0))&amp;"","كود غير موجود"))</f>
        <v/>
      </c>
      <c r="F716" s="20">
        <f>IF(C716&amp;""="","",IFERROR(INDEX('الباقات'!$B$6:$B$205,MATCH(C716&amp;"",'الباقات'!$A$6:$A$205,0)),"باقة غير موجودة"))</f>
        <v/>
      </c>
      <c r="G716" s="20">
        <f>IF(ISNUMBER(F716),ROUND(F716-N(D716),2),"")</f>
        <v/>
      </c>
      <c r="H716" s="21">
        <f>IF(C716&amp;""="","",IFERROR(INDEX('الباقات'!$C$6:$C$205,MATCH(C716&amp;"",'الباقات'!$A$6:$A$205,0)),""))</f>
        <v/>
      </c>
      <c r="I716" s="19">
        <f>IF(AND(ISNUMBER(A716),ISNUMBER(H716)),EDATE(A716,H716)-1,"")</f>
        <v/>
      </c>
      <c r="J716" s="21">
        <f>IF(ISNUMBER(I716),IF(COUNTIFS($B$6:$B$1005,B716&amp;"",$A$6:$A$1005,"&gt;"&amp;A716)=0,1,0),"")</f>
        <v/>
      </c>
    </row>
    <row r="717">
      <c r="A717" s="13" t="n"/>
      <c r="B717" s="5" t="n"/>
      <c r="C717" s="5" t="n"/>
      <c r="D717" s="16" t="n"/>
      <c r="E717" s="6">
        <f>IF(B717&amp;""="","",IFERROR(INDEX('الأعضاء'!$B$6:$B$505,MATCH(B717&amp;"",'الأعضاء'!$A$6:$A$505,0))&amp;"","كود غير موجود"))</f>
        <v/>
      </c>
      <c r="F717" s="20">
        <f>IF(C717&amp;""="","",IFERROR(INDEX('الباقات'!$B$6:$B$205,MATCH(C717&amp;"",'الباقات'!$A$6:$A$205,0)),"باقة غير موجودة"))</f>
        <v/>
      </c>
      <c r="G717" s="20">
        <f>IF(ISNUMBER(F717),ROUND(F717-N(D717),2),"")</f>
        <v/>
      </c>
      <c r="H717" s="21">
        <f>IF(C717&amp;""="","",IFERROR(INDEX('الباقات'!$C$6:$C$205,MATCH(C717&amp;"",'الباقات'!$A$6:$A$205,0)),""))</f>
        <v/>
      </c>
      <c r="I717" s="19">
        <f>IF(AND(ISNUMBER(A717),ISNUMBER(H717)),EDATE(A717,H717)-1,"")</f>
        <v/>
      </c>
      <c r="J717" s="21">
        <f>IF(ISNUMBER(I717),IF(COUNTIFS($B$6:$B$1005,B717&amp;"",$A$6:$A$1005,"&gt;"&amp;A717)=0,1,0),"")</f>
        <v/>
      </c>
    </row>
    <row r="718">
      <c r="A718" s="13" t="n"/>
      <c r="B718" s="5" t="n"/>
      <c r="C718" s="5" t="n"/>
      <c r="D718" s="16" t="n"/>
      <c r="E718" s="6">
        <f>IF(B718&amp;""="","",IFERROR(INDEX('الأعضاء'!$B$6:$B$505,MATCH(B718&amp;"",'الأعضاء'!$A$6:$A$505,0))&amp;"","كود غير موجود"))</f>
        <v/>
      </c>
      <c r="F718" s="20">
        <f>IF(C718&amp;""="","",IFERROR(INDEX('الباقات'!$B$6:$B$205,MATCH(C718&amp;"",'الباقات'!$A$6:$A$205,0)),"باقة غير موجودة"))</f>
        <v/>
      </c>
      <c r="G718" s="20">
        <f>IF(ISNUMBER(F718),ROUND(F718-N(D718),2),"")</f>
        <v/>
      </c>
      <c r="H718" s="21">
        <f>IF(C718&amp;""="","",IFERROR(INDEX('الباقات'!$C$6:$C$205,MATCH(C718&amp;"",'الباقات'!$A$6:$A$205,0)),""))</f>
        <v/>
      </c>
      <c r="I718" s="19">
        <f>IF(AND(ISNUMBER(A718),ISNUMBER(H718)),EDATE(A718,H718)-1,"")</f>
        <v/>
      </c>
      <c r="J718" s="21">
        <f>IF(ISNUMBER(I718),IF(COUNTIFS($B$6:$B$1005,B718&amp;"",$A$6:$A$1005,"&gt;"&amp;A718)=0,1,0),"")</f>
        <v/>
      </c>
    </row>
    <row r="719">
      <c r="A719" s="13" t="n"/>
      <c r="B719" s="5" t="n"/>
      <c r="C719" s="5" t="n"/>
      <c r="D719" s="16" t="n"/>
      <c r="E719" s="6">
        <f>IF(B719&amp;""="","",IFERROR(INDEX('الأعضاء'!$B$6:$B$505,MATCH(B719&amp;"",'الأعضاء'!$A$6:$A$505,0))&amp;"","كود غير موجود"))</f>
        <v/>
      </c>
      <c r="F719" s="20">
        <f>IF(C719&amp;""="","",IFERROR(INDEX('الباقات'!$B$6:$B$205,MATCH(C719&amp;"",'الباقات'!$A$6:$A$205,0)),"باقة غير موجودة"))</f>
        <v/>
      </c>
      <c r="G719" s="20">
        <f>IF(ISNUMBER(F719),ROUND(F719-N(D719),2),"")</f>
        <v/>
      </c>
      <c r="H719" s="21">
        <f>IF(C719&amp;""="","",IFERROR(INDEX('الباقات'!$C$6:$C$205,MATCH(C719&amp;"",'الباقات'!$A$6:$A$205,0)),""))</f>
        <v/>
      </c>
      <c r="I719" s="19">
        <f>IF(AND(ISNUMBER(A719),ISNUMBER(H719)),EDATE(A719,H719)-1,"")</f>
        <v/>
      </c>
      <c r="J719" s="21">
        <f>IF(ISNUMBER(I719),IF(COUNTIFS($B$6:$B$1005,B719&amp;"",$A$6:$A$1005,"&gt;"&amp;A719)=0,1,0),"")</f>
        <v/>
      </c>
    </row>
    <row r="720">
      <c r="A720" s="13" t="n"/>
      <c r="B720" s="5" t="n"/>
      <c r="C720" s="5" t="n"/>
      <c r="D720" s="16" t="n"/>
      <c r="E720" s="6">
        <f>IF(B720&amp;""="","",IFERROR(INDEX('الأعضاء'!$B$6:$B$505,MATCH(B720&amp;"",'الأعضاء'!$A$6:$A$505,0))&amp;"","كود غير موجود"))</f>
        <v/>
      </c>
      <c r="F720" s="20">
        <f>IF(C720&amp;""="","",IFERROR(INDEX('الباقات'!$B$6:$B$205,MATCH(C720&amp;"",'الباقات'!$A$6:$A$205,0)),"باقة غير موجودة"))</f>
        <v/>
      </c>
      <c r="G720" s="20">
        <f>IF(ISNUMBER(F720),ROUND(F720-N(D720),2),"")</f>
        <v/>
      </c>
      <c r="H720" s="21">
        <f>IF(C720&amp;""="","",IFERROR(INDEX('الباقات'!$C$6:$C$205,MATCH(C720&amp;"",'الباقات'!$A$6:$A$205,0)),""))</f>
        <v/>
      </c>
      <c r="I720" s="19">
        <f>IF(AND(ISNUMBER(A720),ISNUMBER(H720)),EDATE(A720,H720)-1,"")</f>
        <v/>
      </c>
      <c r="J720" s="21">
        <f>IF(ISNUMBER(I720),IF(COUNTIFS($B$6:$B$1005,B720&amp;"",$A$6:$A$1005,"&gt;"&amp;A720)=0,1,0),"")</f>
        <v/>
      </c>
    </row>
    <row r="721">
      <c r="A721" s="13" t="n"/>
      <c r="B721" s="5" t="n"/>
      <c r="C721" s="5" t="n"/>
      <c r="D721" s="16" t="n"/>
      <c r="E721" s="6">
        <f>IF(B721&amp;""="","",IFERROR(INDEX('الأعضاء'!$B$6:$B$505,MATCH(B721&amp;"",'الأعضاء'!$A$6:$A$505,0))&amp;"","كود غير موجود"))</f>
        <v/>
      </c>
      <c r="F721" s="20">
        <f>IF(C721&amp;""="","",IFERROR(INDEX('الباقات'!$B$6:$B$205,MATCH(C721&amp;"",'الباقات'!$A$6:$A$205,0)),"باقة غير موجودة"))</f>
        <v/>
      </c>
      <c r="G721" s="20">
        <f>IF(ISNUMBER(F721),ROUND(F721-N(D721),2),"")</f>
        <v/>
      </c>
      <c r="H721" s="21">
        <f>IF(C721&amp;""="","",IFERROR(INDEX('الباقات'!$C$6:$C$205,MATCH(C721&amp;"",'الباقات'!$A$6:$A$205,0)),""))</f>
        <v/>
      </c>
      <c r="I721" s="19">
        <f>IF(AND(ISNUMBER(A721),ISNUMBER(H721)),EDATE(A721,H721)-1,"")</f>
        <v/>
      </c>
      <c r="J721" s="21">
        <f>IF(ISNUMBER(I721),IF(COUNTIFS($B$6:$B$1005,B721&amp;"",$A$6:$A$1005,"&gt;"&amp;A721)=0,1,0),"")</f>
        <v/>
      </c>
    </row>
    <row r="722">
      <c r="A722" s="13" t="n"/>
      <c r="B722" s="5" t="n"/>
      <c r="C722" s="5" t="n"/>
      <c r="D722" s="16" t="n"/>
      <c r="E722" s="6">
        <f>IF(B722&amp;""="","",IFERROR(INDEX('الأعضاء'!$B$6:$B$505,MATCH(B722&amp;"",'الأعضاء'!$A$6:$A$505,0))&amp;"","كود غير موجود"))</f>
        <v/>
      </c>
      <c r="F722" s="20">
        <f>IF(C722&amp;""="","",IFERROR(INDEX('الباقات'!$B$6:$B$205,MATCH(C722&amp;"",'الباقات'!$A$6:$A$205,0)),"باقة غير موجودة"))</f>
        <v/>
      </c>
      <c r="G722" s="20">
        <f>IF(ISNUMBER(F722),ROUND(F722-N(D722),2),"")</f>
        <v/>
      </c>
      <c r="H722" s="21">
        <f>IF(C722&amp;""="","",IFERROR(INDEX('الباقات'!$C$6:$C$205,MATCH(C722&amp;"",'الباقات'!$A$6:$A$205,0)),""))</f>
        <v/>
      </c>
      <c r="I722" s="19">
        <f>IF(AND(ISNUMBER(A722),ISNUMBER(H722)),EDATE(A722,H722)-1,"")</f>
        <v/>
      </c>
      <c r="J722" s="21">
        <f>IF(ISNUMBER(I722),IF(COUNTIFS($B$6:$B$1005,B722&amp;"",$A$6:$A$1005,"&gt;"&amp;A722)=0,1,0),"")</f>
        <v/>
      </c>
    </row>
    <row r="723">
      <c r="A723" s="13" t="n"/>
      <c r="B723" s="5" t="n"/>
      <c r="C723" s="5" t="n"/>
      <c r="D723" s="16" t="n"/>
      <c r="E723" s="6">
        <f>IF(B723&amp;""="","",IFERROR(INDEX('الأعضاء'!$B$6:$B$505,MATCH(B723&amp;"",'الأعضاء'!$A$6:$A$505,0))&amp;"","كود غير موجود"))</f>
        <v/>
      </c>
      <c r="F723" s="20">
        <f>IF(C723&amp;""="","",IFERROR(INDEX('الباقات'!$B$6:$B$205,MATCH(C723&amp;"",'الباقات'!$A$6:$A$205,0)),"باقة غير موجودة"))</f>
        <v/>
      </c>
      <c r="G723" s="20">
        <f>IF(ISNUMBER(F723),ROUND(F723-N(D723),2),"")</f>
        <v/>
      </c>
      <c r="H723" s="21">
        <f>IF(C723&amp;""="","",IFERROR(INDEX('الباقات'!$C$6:$C$205,MATCH(C723&amp;"",'الباقات'!$A$6:$A$205,0)),""))</f>
        <v/>
      </c>
      <c r="I723" s="19">
        <f>IF(AND(ISNUMBER(A723),ISNUMBER(H723)),EDATE(A723,H723)-1,"")</f>
        <v/>
      </c>
      <c r="J723" s="21">
        <f>IF(ISNUMBER(I723),IF(COUNTIFS($B$6:$B$1005,B723&amp;"",$A$6:$A$1005,"&gt;"&amp;A723)=0,1,0),"")</f>
        <v/>
      </c>
    </row>
    <row r="724">
      <c r="A724" s="13" t="n"/>
      <c r="B724" s="5" t="n"/>
      <c r="C724" s="5" t="n"/>
      <c r="D724" s="16" t="n"/>
      <c r="E724" s="6">
        <f>IF(B724&amp;""="","",IFERROR(INDEX('الأعضاء'!$B$6:$B$505,MATCH(B724&amp;"",'الأعضاء'!$A$6:$A$505,0))&amp;"","كود غير موجود"))</f>
        <v/>
      </c>
      <c r="F724" s="20">
        <f>IF(C724&amp;""="","",IFERROR(INDEX('الباقات'!$B$6:$B$205,MATCH(C724&amp;"",'الباقات'!$A$6:$A$205,0)),"باقة غير موجودة"))</f>
        <v/>
      </c>
      <c r="G724" s="20">
        <f>IF(ISNUMBER(F724),ROUND(F724-N(D724),2),"")</f>
        <v/>
      </c>
      <c r="H724" s="21">
        <f>IF(C724&amp;""="","",IFERROR(INDEX('الباقات'!$C$6:$C$205,MATCH(C724&amp;"",'الباقات'!$A$6:$A$205,0)),""))</f>
        <v/>
      </c>
      <c r="I724" s="19">
        <f>IF(AND(ISNUMBER(A724),ISNUMBER(H724)),EDATE(A724,H724)-1,"")</f>
        <v/>
      </c>
      <c r="J724" s="21">
        <f>IF(ISNUMBER(I724),IF(COUNTIFS($B$6:$B$1005,B724&amp;"",$A$6:$A$1005,"&gt;"&amp;A724)=0,1,0),"")</f>
        <v/>
      </c>
    </row>
    <row r="725">
      <c r="A725" s="13" t="n"/>
      <c r="B725" s="5" t="n"/>
      <c r="C725" s="5" t="n"/>
      <c r="D725" s="16" t="n"/>
      <c r="E725" s="6">
        <f>IF(B725&amp;""="","",IFERROR(INDEX('الأعضاء'!$B$6:$B$505,MATCH(B725&amp;"",'الأعضاء'!$A$6:$A$505,0))&amp;"","كود غير موجود"))</f>
        <v/>
      </c>
      <c r="F725" s="20">
        <f>IF(C725&amp;""="","",IFERROR(INDEX('الباقات'!$B$6:$B$205,MATCH(C725&amp;"",'الباقات'!$A$6:$A$205,0)),"باقة غير موجودة"))</f>
        <v/>
      </c>
      <c r="G725" s="20">
        <f>IF(ISNUMBER(F725),ROUND(F725-N(D725),2),"")</f>
        <v/>
      </c>
      <c r="H725" s="21">
        <f>IF(C725&amp;""="","",IFERROR(INDEX('الباقات'!$C$6:$C$205,MATCH(C725&amp;"",'الباقات'!$A$6:$A$205,0)),""))</f>
        <v/>
      </c>
      <c r="I725" s="19">
        <f>IF(AND(ISNUMBER(A725),ISNUMBER(H725)),EDATE(A725,H725)-1,"")</f>
        <v/>
      </c>
      <c r="J725" s="21">
        <f>IF(ISNUMBER(I725),IF(COUNTIFS($B$6:$B$1005,B725&amp;"",$A$6:$A$1005,"&gt;"&amp;A725)=0,1,0),"")</f>
        <v/>
      </c>
    </row>
    <row r="726">
      <c r="A726" s="13" t="n"/>
      <c r="B726" s="5" t="n"/>
      <c r="C726" s="5" t="n"/>
      <c r="D726" s="16" t="n"/>
      <c r="E726" s="6">
        <f>IF(B726&amp;""="","",IFERROR(INDEX('الأعضاء'!$B$6:$B$505,MATCH(B726&amp;"",'الأعضاء'!$A$6:$A$505,0))&amp;"","كود غير موجود"))</f>
        <v/>
      </c>
      <c r="F726" s="20">
        <f>IF(C726&amp;""="","",IFERROR(INDEX('الباقات'!$B$6:$B$205,MATCH(C726&amp;"",'الباقات'!$A$6:$A$205,0)),"باقة غير موجودة"))</f>
        <v/>
      </c>
      <c r="G726" s="20">
        <f>IF(ISNUMBER(F726),ROUND(F726-N(D726),2),"")</f>
        <v/>
      </c>
      <c r="H726" s="21">
        <f>IF(C726&amp;""="","",IFERROR(INDEX('الباقات'!$C$6:$C$205,MATCH(C726&amp;"",'الباقات'!$A$6:$A$205,0)),""))</f>
        <v/>
      </c>
      <c r="I726" s="19">
        <f>IF(AND(ISNUMBER(A726),ISNUMBER(H726)),EDATE(A726,H726)-1,"")</f>
        <v/>
      </c>
      <c r="J726" s="21">
        <f>IF(ISNUMBER(I726),IF(COUNTIFS($B$6:$B$1005,B726&amp;"",$A$6:$A$1005,"&gt;"&amp;A726)=0,1,0),"")</f>
        <v/>
      </c>
    </row>
    <row r="727">
      <c r="A727" s="13" t="n"/>
      <c r="B727" s="5" t="n"/>
      <c r="C727" s="5" t="n"/>
      <c r="D727" s="16" t="n"/>
      <c r="E727" s="6">
        <f>IF(B727&amp;""="","",IFERROR(INDEX('الأعضاء'!$B$6:$B$505,MATCH(B727&amp;"",'الأعضاء'!$A$6:$A$505,0))&amp;"","كود غير موجود"))</f>
        <v/>
      </c>
      <c r="F727" s="20">
        <f>IF(C727&amp;""="","",IFERROR(INDEX('الباقات'!$B$6:$B$205,MATCH(C727&amp;"",'الباقات'!$A$6:$A$205,0)),"باقة غير موجودة"))</f>
        <v/>
      </c>
      <c r="G727" s="20">
        <f>IF(ISNUMBER(F727),ROUND(F727-N(D727),2),"")</f>
        <v/>
      </c>
      <c r="H727" s="21">
        <f>IF(C727&amp;""="","",IFERROR(INDEX('الباقات'!$C$6:$C$205,MATCH(C727&amp;"",'الباقات'!$A$6:$A$205,0)),""))</f>
        <v/>
      </c>
      <c r="I727" s="19">
        <f>IF(AND(ISNUMBER(A727),ISNUMBER(H727)),EDATE(A727,H727)-1,"")</f>
        <v/>
      </c>
      <c r="J727" s="21">
        <f>IF(ISNUMBER(I727),IF(COUNTIFS($B$6:$B$1005,B727&amp;"",$A$6:$A$1005,"&gt;"&amp;A727)=0,1,0),"")</f>
        <v/>
      </c>
    </row>
    <row r="728">
      <c r="A728" s="13" t="n"/>
      <c r="B728" s="5" t="n"/>
      <c r="C728" s="5" t="n"/>
      <c r="D728" s="16" t="n"/>
      <c r="E728" s="6">
        <f>IF(B728&amp;""="","",IFERROR(INDEX('الأعضاء'!$B$6:$B$505,MATCH(B728&amp;"",'الأعضاء'!$A$6:$A$505,0))&amp;"","كود غير موجود"))</f>
        <v/>
      </c>
      <c r="F728" s="20">
        <f>IF(C728&amp;""="","",IFERROR(INDEX('الباقات'!$B$6:$B$205,MATCH(C728&amp;"",'الباقات'!$A$6:$A$205,0)),"باقة غير موجودة"))</f>
        <v/>
      </c>
      <c r="G728" s="20">
        <f>IF(ISNUMBER(F728),ROUND(F728-N(D728),2),"")</f>
        <v/>
      </c>
      <c r="H728" s="21">
        <f>IF(C728&amp;""="","",IFERROR(INDEX('الباقات'!$C$6:$C$205,MATCH(C728&amp;"",'الباقات'!$A$6:$A$205,0)),""))</f>
        <v/>
      </c>
      <c r="I728" s="19">
        <f>IF(AND(ISNUMBER(A728),ISNUMBER(H728)),EDATE(A728,H728)-1,"")</f>
        <v/>
      </c>
      <c r="J728" s="21">
        <f>IF(ISNUMBER(I728),IF(COUNTIFS($B$6:$B$1005,B728&amp;"",$A$6:$A$1005,"&gt;"&amp;A728)=0,1,0),"")</f>
        <v/>
      </c>
    </row>
    <row r="729">
      <c r="A729" s="13" t="n"/>
      <c r="B729" s="5" t="n"/>
      <c r="C729" s="5" t="n"/>
      <c r="D729" s="16" t="n"/>
      <c r="E729" s="6">
        <f>IF(B729&amp;""="","",IFERROR(INDEX('الأعضاء'!$B$6:$B$505,MATCH(B729&amp;"",'الأعضاء'!$A$6:$A$505,0))&amp;"","كود غير موجود"))</f>
        <v/>
      </c>
      <c r="F729" s="20">
        <f>IF(C729&amp;""="","",IFERROR(INDEX('الباقات'!$B$6:$B$205,MATCH(C729&amp;"",'الباقات'!$A$6:$A$205,0)),"باقة غير موجودة"))</f>
        <v/>
      </c>
      <c r="G729" s="20">
        <f>IF(ISNUMBER(F729),ROUND(F729-N(D729),2),"")</f>
        <v/>
      </c>
      <c r="H729" s="21">
        <f>IF(C729&amp;""="","",IFERROR(INDEX('الباقات'!$C$6:$C$205,MATCH(C729&amp;"",'الباقات'!$A$6:$A$205,0)),""))</f>
        <v/>
      </c>
      <c r="I729" s="19">
        <f>IF(AND(ISNUMBER(A729),ISNUMBER(H729)),EDATE(A729,H729)-1,"")</f>
        <v/>
      </c>
      <c r="J729" s="21">
        <f>IF(ISNUMBER(I729),IF(COUNTIFS($B$6:$B$1005,B729&amp;"",$A$6:$A$1005,"&gt;"&amp;A729)=0,1,0),"")</f>
        <v/>
      </c>
    </row>
    <row r="730">
      <c r="A730" s="13" t="n"/>
      <c r="B730" s="5" t="n"/>
      <c r="C730" s="5" t="n"/>
      <c r="D730" s="16" t="n"/>
      <c r="E730" s="6">
        <f>IF(B730&amp;""="","",IFERROR(INDEX('الأعضاء'!$B$6:$B$505,MATCH(B730&amp;"",'الأعضاء'!$A$6:$A$505,0))&amp;"","كود غير موجود"))</f>
        <v/>
      </c>
      <c r="F730" s="20">
        <f>IF(C730&amp;""="","",IFERROR(INDEX('الباقات'!$B$6:$B$205,MATCH(C730&amp;"",'الباقات'!$A$6:$A$205,0)),"باقة غير موجودة"))</f>
        <v/>
      </c>
      <c r="G730" s="20">
        <f>IF(ISNUMBER(F730),ROUND(F730-N(D730),2),"")</f>
        <v/>
      </c>
      <c r="H730" s="21">
        <f>IF(C730&amp;""="","",IFERROR(INDEX('الباقات'!$C$6:$C$205,MATCH(C730&amp;"",'الباقات'!$A$6:$A$205,0)),""))</f>
        <v/>
      </c>
      <c r="I730" s="19">
        <f>IF(AND(ISNUMBER(A730),ISNUMBER(H730)),EDATE(A730,H730)-1,"")</f>
        <v/>
      </c>
      <c r="J730" s="21">
        <f>IF(ISNUMBER(I730),IF(COUNTIFS($B$6:$B$1005,B730&amp;"",$A$6:$A$1005,"&gt;"&amp;A730)=0,1,0),"")</f>
        <v/>
      </c>
    </row>
    <row r="731">
      <c r="A731" s="13" t="n"/>
      <c r="B731" s="5" t="n"/>
      <c r="C731" s="5" t="n"/>
      <c r="D731" s="16" t="n"/>
      <c r="E731" s="6">
        <f>IF(B731&amp;""="","",IFERROR(INDEX('الأعضاء'!$B$6:$B$505,MATCH(B731&amp;"",'الأعضاء'!$A$6:$A$505,0))&amp;"","كود غير موجود"))</f>
        <v/>
      </c>
      <c r="F731" s="20">
        <f>IF(C731&amp;""="","",IFERROR(INDEX('الباقات'!$B$6:$B$205,MATCH(C731&amp;"",'الباقات'!$A$6:$A$205,0)),"باقة غير موجودة"))</f>
        <v/>
      </c>
      <c r="G731" s="20">
        <f>IF(ISNUMBER(F731),ROUND(F731-N(D731),2),"")</f>
        <v/>
      </c>
      <c r="H731" s="21">
        <f>IF(C731&amp;""="","",IFERROR(INDEX('الباقات'!$C$6:$C$205,MATCH(C731&amp;"",'الباقات'!$A$6:$A$205,0)),""))</f>
        <v/>
      </c>
      <c r="I731" s="19">
        <f>IF(AND(ISNUMBER(A731),ISNUMBER(H731)),EDATE(A731,H731)-1,"")</f>
        <v/>
      </c>
      <c r="J731" s="21">
        <f>IF(ISNUMBER(I731),IF(COUNTIFS($B$6:$B$1005,B731&amp;"",$A$6:$A$1005,"&gt;"&amp;A731)=0,1,0),"")</f>
        <v/>
      </c>
    </row>
    <row r="732">
      <c r="A732" s="13" t="n"/>
      <c r="B732" s="5" t="n"/>
      <c r="C732" s="5" t="n"/>
      <c r="D732" s="16" t="n"/>
      <c r="E732" s="6">
        <f>IF(B732&amp;""="","",IFERROR(INDEX('الأعضاء'!$B$6:$B$505,MATCH(B732&amp;"",'الأعضاء'!$A$6:$A$505,0))&amp;"","كود غير موجود"))</f>
        <v/>
      </c>
      <c r="F732" s="20">
        <f>IF(C732&amp;""="","",IFERROR(INDEX('الباقات'!$B$6:$B$205,MATCH(C732&amp;"",'الباقات'!$A$6:$A$205,0)),"باقة غير موجودة"))</f>
        <v/>
      </c>
      <c r="G732" s="20">
        <f>IF(ISNUMBER(F732),ROUND(F732-N(D732),2),"")</f>
        <v/>
      </c>
      <c r="H732" s="21">
        <f>IF(C732&amp;""="","",IFERROR(INDEX('الباقات'!$C$6:$C$205,MATCH(C732&amp;"",'الباقات'!$A$6:$A$205,0)),""))</f>
        <v/>
      </c>
      <c r="I732" s="19">
        <f>IF(AND(ISNUMBER(A732),ISNUMBER(H732)),EDATE(A732,H732)-1,"")</f>
        <v/>
      </c>
      <c r="J732" s="21">
        <f>IF(ISNUMBER(I732),IF(COUNTIFS($B$6:$B$1005,B732&amp;"",$A$6:$A$1005,"&gt;"&amp;A732)=0,1,0),"")</f>
        <v/>
      </c>
    </row>
    <row r="733">
      <c r="A733" s="13" t="n"/>
      <c r="B733" s="5" t="n"/>
      <c r="C733" s="5" t="n"/>
      <c r="D733" s="16" t="n"/>
      <c r="E733" s="6">
        <f>IF(B733&amp;""="","",IFERROR(INDEX('الأعضاء'!$B$6:$B$505,MATCH(B733&amp;"",'الأعضاء'!$A$6:$A$505,0))&amp;"","كود غير موجود"))</f>
        <v/>
      </c>
      <c r="F733" s="20">
        <f>IF(C733&amp;""="","",IFERROR(INDEX('الباقات'!$B$6:$B$205,MATCH(C733&amp;"",'الباقات'!$A$6:$A$205,0)),"باقة غير موجودة"))</f>
        <v/>
      </c>
      <c r="G733" s="20">
        <f>IF(ISNUMBER(F733),ROUND(F733-N(D733),2),"")</f>
        <v/>
      </c>
      <c r="H733" s="21">
        <f>IF(C733&amp;""="","",IFERROR(INDEX('الباقات'!$C$6:$C$205,MATCH(C733&amp;"",'الباقات'!$A$6:$A$205,0)),""))</f>
        <v/>
      </c>
      <c r="I733" s="19">
        <f>IF(AND(ISNUMBER(A733),ISNUMBER(H733)),EDATE(A733,H733)-1,"")</f>
        <v/>
      </c>
      <c r="J733" s="21">
        <f>IF(ISNUMBER(I733),IF(COUNTIFS($B$6:$B$1005,B733&amp;"",$A$6:$A$1005,"&gt;"&amp;A733)=0,1,0),"")</f>
        <v/>
      </c>
    </row>
    <row r="734">
      <c r="A734" s="13" t="n"/>
      <c r="B734" s="5" t="n"/>
      <c r="C734" s="5" t="n"/>
      <c r="D734" s="16" t="n"/>
      <c r="E734" s="6">
        <f>IF(B734&amp;""="","",IFERROR(INDEX('الأعضاء'!$B$6:$B$505,MATCH(B734&amp;"",'الأعضاء'!$A$6:$A$505,0))&amp;"","كود غير موجود"))</f>
        <v/>
      </c>
      <c r="F734" s="20">
        <f>IF(C734&amp;""="","",IFERROR(INDEX('الباقات'!$B$6:$B$205,MATCH(C734&amp;"",'الباقات'!$A$6:$A$205,0)),"باقة غير موجودة"))</f>
        <v/>
      </c>
      <c r="G734" s="20">
        <f>IF(ISNUMBER(F734),ROUND(F734-N(D734),2),"")</f>
        <v/>
      </c>
      <c r="H734" s="21">
        <f>IF(C734&amp;""="","",IFERROR(INDEX('الباقات'!$C$6:$C$205,MATCH(C734&amp;"",'الباقات'!$A$6:$A$205,0)),""))</f>
        <v/>
      </c>
      <c r="I734" s="19">
        <f>IF(AND(ISNUMBER(A734),ISNUMBER(H734)),EDATE(A734,H734)-1,"")</f>
        <v/>
      </c>
      <c r="J734" s="21">
        <f>IF(ISNUMBER(I734),IF(COUNTIFS($B$6:$B$1005,B734&amp;"",$A$6:$A$1005,"&gt;"&amp;A734)=0,1,0),"")</f>
        <v/>
      </c>
    </row>
    <row r="735">
      <c r="A735" s="13" t="n"/>
      <c r="B735" s="5" t="n"/>
      <c r="C735" s="5" t="n"/>
      <c r="D735" s="16" t="n"/>
      <c r="E735" s="6">
        <f>IF(B735&amp;""="","",IFERROR(INDEX('الأعضاء'!$B$6:$B$505,MATCH(B735&amp;"",'الأعضاء'!$A$6:$A$505,0))&amp;"","كود غير موجود"))</f>
        <v/>
      </c>
      <c r="F735" s="20">
        <f>IF(C735&amp;""="","",IFERROR(INDEX('الباقات'!$B$6:$B$205,MATCH(C735&amp;"",'الباقات'!$A$6:$A$205,0)),"باقة غير موجودة"))</f>
        <v/>
      </c>
      <c r="G735" s="20">
        <f>IF(ISNUMBER(F735),ROUND(F735-N(D735),2),"")</f>
        <v/>
      </c>
      <c r="H735" s="21">
        <f>IF(C735&amp;""="","",IFERROR(INDEX('الباقات'!$C$6:$C$205,MATCH(C735&amp;"",'الباقات'!$A$6:$A$205,0)),""))</f>
        <v/>
      </c>
      <c r="I735" s="19">
        <f>IF(AND(ISNUMBER(A735),ISNUMBER(H735)),EDATE(A735,H735)-1,"")</f>
        <v/>
      </c>
      <c r="J735" s="21">
        <f>IF(ISNUMBER(I735),IF(COUNTIFS($B$6:$B$1005,B735&amp;"",$A$6:$A$1005,"&gt;"&amp;A735)=0,1,0),"")</f>
        <v/>
      </c>
    </row>
    <row r="736">
      <c r="A736" s="13" t="n"/>
      <c r="B736" s="5" t="n"/>
      <c r="C736" s="5" t="n"/>
      <c r="D736" s="16" t="n"/>
      <c r="E736" s="6">
        <f>IF(B736&amp;""="","",IFERROR(INDEX('الأعضاء'!$B$6:$B$505,MATCH(B736&amp;"",'الأعضاء'!$A$6:$A$505,0))&amp;"","كود غير موجود"))</f>
        <v/>
      </c>
      <c r="F736" s="20">
        <f>IF(C736&amp;""="","",IFERROR(INDEX('الباقات'!$B$6:$B$205,MATCH(C736&amp;"",'الباقات'!$A$6:$A$205,0)),"باقة غير موجودة"))</f>
        <v/>
      </c>
      <c r="G736" s="20">
        <f>IF(ISNUMBER(F736),ROUND(F736-N(D736),2),"")</f>
        <v/>
      </c>
      <c r="H736" s="21">
        <f>IF(C736&amp;""="","",IFERROR(INDEX('الباقات'!$C$6:$C$205,MATCH(C736&amp;"",'الباقات'!$A$6:$A$205,0)),""))</f>
        <v/>
      </c>
      <c r="I736" s="19">
        <f>IF(AND(ISNUMBER(A736),ISNUMBER(H736)),EDATE(A736,H736)-1,"")</f>
        <v/>
      </c>
      <c r="J736" s="21">
        <f>IF(ISNUMBER(I736),IF(COUNTIFS($B$6:$B$1005,B736&amp;"",$A$6:$A$1005,"&gt;"&amp;A736)=0,1,0),"")</f>
        <v/>
      </c>
    </row>
    <row r="737">
      <c r="A737" s="13" t="n"/>
      <c r="B737" s="5" t="n"/>
      <c r="C737" s="5" t="n"/>
      <c r="D737" s="16" t="n"/>
      <c r="E737" s="6">
        <f>IF(B737&amp;""="","",IFERROR(INDEX('الأعضاء'!$B$6:$B$505,MATCH(B737&amp;"",'الأعضاء'!$A$6:$A$505,0))&amp;"","كود غير موجود"))</f>
        <v/>
      </c>
      <c r="F737" s="20">
        <f>IF(C737&amp;""="","",IFERROR(INDEX('الباقات'!$B$6:$B$205,MATCH(C737&amp;"",'الباقات'!$A$6:$A$205,0)),"باقة غير موجودة"))</f>
        <v/>
      </c>
      <c r="G737" s="20">
        <f>IF(ISNUMBER(F737),ROUND(F737-N(D737),2),"")</f>
        <v/>
      </c>
      <c r="H737" s="21">
        <f>IF(C737&amp;""="","",IFERROR(INDEX('الباقات'!$C$6:$C$205,MATCH(C737&amp;"",'الباقات'!$A$6:$A$205,0)),""))</f>
        <v/>
      </c>
      <c r="I737" s="19">
        <f>IF(AND(ISNUMBER(A737),ISNUMBER(H737)),EDATE(A737,H737)-1,"")</f>
        <v/>
      </c>
      <c r="J737" s="21">
        <f>IF(ISNUMBER(I737),IF(COUNTIFS($B$6:$B$1005,B737&amp;"",$A$6:$A$1005,"&gt;"&amp;A737)=0,1,0),"")</f>
        <v/>
      </c>
    </row>
    <row r="738">
      <c r="A738" s="13" t="n"/>
      <c r="B738" s="5" t="n"/>
      <c r="C738" s="5" t="n"/>
      <c r="D738" s="16" t="n"/>
      <c r="E738" s="6">
        <f>IF(B738&amp;""="","",IFERROR(INDEX('الأعضاء'!$B$6:$B$505,MATCH(B738&amp;"",'الأعضاء'!$A$6:$A$505,0))&amp;"","كود غير موجود"))</f>
        <v/>
      </c>
      <c r="F738" s="20">
        <f>IF(C738&amp;""="","",IFERROR(INDEX('الباقات'!$B$6:$B$205,MATCH(C738&amp;"",'الباقات'!$A$6:$A$205,0)),"باقة غير موجودة"))</f>
        <v/>
      </c>
      <c r="G738" s="20">
        <f>IF(ISNUMBER(F738),ROUND(F738-N(D738),2),"")</f>
        <v/>
      </c>
      <c r="H738" s="21">
        <f>IF(C738&amp;""="","",IFERROR(INDEX('الباقات'!$C$6:$C$205,MATCH(C738&amp;"",'الباقات'!$A$6:$A$205,0)),""))</f>
        <v/>
      </c>
      <c r="I738" s="19">
        <f>IF(AND(ISNUMBER(A738),ISNUMBER(H738)),EDATE(A738,H738)-1,"")</f>
        <v/>
      </c>
      <c r="J738" s="21">
        <f>IF(ISNUMBER(I738),IF(COUNTIFS($B$6:$B$1005,B738&amp;"",$A$6:$A$1005,"&gt;"&amp;A738)=0,1,0),"")</f>
        <v/>
      </c>
    </row>
    <row r="739">
      <c r="A739" s="13" t="n"/>
      <c r="B739" s="5" t="n"/>
      <c r="C739" s="5" t="n"/>
      <c r="D739" s="16" t="n"/>
      <c r="E739" s="6">
        <f>IF(B739&amp;""="","",IFERROR(INDEX('الأعضاء'!$B$6:$B$505,MATCH(B739&amp;"",'الأعضاء'!$A$6:$A$505,0))&amp;"","كود غير موجود"))</f>
        <v/>
      </c>
      <c r="F739" s="20">
        <f>IF(C739&amp;""="","",IFERROR(INDEX('الباقات'!$B$6:$B$205,MATCH(C739&amp;"",'الباقات'!$A$6:$A$205,0)),"باقة غير موجودة"))</f>
        <v/>
      </c>
      <c r="G739" s="20">
        <f>IF(ISNUMBER(F739),ROUND(F739-N(D739),2),"")</f>
        <v/>
      </c>
      <c r="H739" s="21">
        <f>IF(C739&amp;""="","",IFERROR(INDEX('الباقات'!$C$6:$C$205,MATCH(C739&amp;"",'الباقات'!$A$6:$A$205,0)),""))</f>
        <v/>
      </c>
      <c r="I739" s="19">
        <f>IF(AND(ISNUMBER(A739),ISNUMBER(H739)),EDATE(A739,H739)-1,"")</f>
        <v/>
      </c>
      <c r="J739" s="21">
        <f>IF(ISNUMBER(I739),IF(COUNTIFS($B$6:$B$1005,B739&amp;"",$A$6:$A$1005,"&gt;"&amp;A739)=0,1,0),"")</f>
        <v/>
      </c>
    </row>
    <row r="740">
      <c r="A740" s="13" t="n"/>
      <c r="B740" s="5" t="n"/>
      <c r="C740" s="5" t="n"/>
      <c r="D740" s="16" t="n"/>
      <c r="E740" s="6">
        <f>IF(B740&amp;""="","",IFERROR(INDEX('الأعضاء'!$B$6:$B$505,MATCH(B740&amp;"",'الأعضاء'!$A$6:$A$505,0))&amp;"","كود غير موجود"))</f>
        <v/>
      </c>
      <c r="F740" s="20">
        <f>IF(C740&amp;""="","",IFERROR(INDEX('الباقات'!$B$6:$B$205,MATCH(C740&amp;"",'الباقات'!$A$6:$A$205,0)),"باقة غير موجودة"))</f>
        <v/>
      </c>
      <c r="G740" s="20">
        <f>IF(ISNUMBER(F740),ROUND(F740-N(D740),2),"")</f>
        <v/>
      </c>
      <c r="H740" s="21">
        <f>IF(C740&amp;""="","",IFERROR(INDEX('الباقات'!$C$6:$C$205,MATCH(C740&amp;"",'الباقات'!$A$6:$A$205,0)),""))</f>
        <v/>
      </c>
      <c r="I740" s="19">
        <f>IF(AND(ISNUMBER(A740),ISNUMBER(H740)),EDATE(A740,H740)-1,"")</f>
        <v/>
      </c>
      <c r="J740" s="21">
        <f>IF(ISNUMBER(I740),IF(COUNTIFS($B$6:$B$1005,B740&amp;"",$A$6:$A$1005,"&gt;"&amp;A740)=0,1,0),"")</f>
        <v/>
      </c>
    </row>
    <row r="741">
      <c r="A741" s="13" t="n"/>
      <c r="B741" s="5" t="n"/>
      <c r="C741" s="5" t="n"/>
      <c r="D741" s="16" t="n"/>
      <c r="E741" s="6">
        <f>IF(B741&amp;""="","",IFERROR(INDEX('الأعضاء'!$B$6:$B$505,MATCH(B741&amp;"",'الأعضاء'!$A$6:$A$505,0))&amp;"","كود غير موجود"))</f>
        <v/>
      </c>
      <c r="F741" s="20">
        <f>IF(C741&amp;""="","",IFERROR(INDEX('الباقات'!$B$6:$B$205,MATCH(C741&amp;"",'الباقات'!$A$6:$A$205,0)),"باقة غير موجودة"))</f>
        <v/>
      </c>
      <c r="G741" s="20">
        <f>IF(ISNUMBER(F741),ROUND(F741-N(D741),2),"")</f>
        <v/>
      </c>
      <c r="H741" s="21">
        <f>IF(C741&amp;""="","",IFERROR(INDEX('الباقات'!$C$6:$C$205,MATCH(C741&amp;"",'الباقات'!$A$6:$A$205,0)),""))</f>
        <v/>
      </c>
      <c r="I741" s="19">
        <f>IF(AND(ISNUMBER(A741),ISNUMBER(H741)),EDATE(A741,H741)-1,"")</f>
        <v/>
      </c>
      <c r="J741" s="21">
        <f>IF(ISNUMBER(I741),IF(COUNTIFS($B$6:$B$1005,B741&amp;"",$A$6:$A$1005,"&gt;"&amp;A741)=0,1,0),"")</f>
        <v/>
      </c>
    </row>
    <row r="742">
      <c r="A742" s="13" t="n"/>
      <c r="B742" s="5" t="n"/>
      <c r="C742" s="5" t="n"/>
      <c r="D742" s="16" t="n"/>
      <c r="E742" s="6">
        <f>IF(B742&amp;""="","",IFERROR(INDEX('الأعضاء'!$B$6:$B$505,MATCH(B742&amp;"",'الأعضاء'!$A$6:$A$505,0))&amp;"","كود غير موجود"))</f>
        <v/>
      </c>
      <c r="F742" s="20">
        <f>IF(C742&amp;""="","",IFERROR(INDEX('الباقات'!$B$6:$B$205,MATCH(C742&amp;"",'الباقات'!$A$6:$A$205,0)),"باقة غير موجودة"))</f>
        <v/>
      </c>
      <c r="G742" s="20">
        <f>IF(ISNUMBER(F742),ROUND(F742-N(D742),2),"")</f>
        <v/>
      </c>
      <c r="H742" s="21">
        <f>IF(C742&amp;""="","",IFERROR(INDEX('الباقات'!$C$6:$C$205,MATCH(C742&amp;"",'الباقات'!$A$6:$A$205,0)),""))</f>
        <v/>
      </c>
      <c r="I742" s="19">
        <f>IF(AND(ISNUMBER(A742),ISNUMBER(H742)),EDATE(A742,H742)-1,"")</f>
        <v/>
      </c>
      <c r="J742" s="21">
        <f>IF(ISNUMBER(I742),IF(COUNTIFS($B$6:$B$1005,B742&amp;"",$A$6:$A$1005,"&gt;"&amp;A742)=0,1,0),"")</f>
        <v/>
      </c>
    </row>
    <row r="743">
      <c r="A743" s="13" t="n"/>
      <c r="B743" s="5" t="n"/>
      <c r="C743" s="5" t="n"/>
      <c r="D743" s="16" t="n"/>
      <c r="E743" s="6">
        <f>IF(B743&amp;""="","",IFERROR(INDEX('الأعضاء'!$B$6:$B$505,MATCH(B743&amp;"",'الأعضاء'!$A$6:$A$505,0))&amp;"","كود غير موجود"))</f>
        <v/>
      </c>
      <c r="F743" s="20">
        <f>IF(C743&amp;""="","",IFERROR(INDEX('الباقات'!$B$6:$B$205,MATCH(C743&amp;"",'الباقات'!$A$6:$A$205,0)),"باقة غير موجودة"))</f>
        <v/>
      </c>
      <c r="G743" s="20">
        <f>IF(ISNUMBER(F743),ROUND(F743-N(D743),2),"")</f>
        <v/>
      </c>
      <c r="H743" s="21">
        <f>IF(C743&amp;""="","",IFERROR(INDEX('الباقات'!$C$6:$C$205,MATCH(C743&amp;"",'الباقات'!$A$6:$A$205,0)),""))</f>
        <v/>
      </c>
      <c r="I743" s="19">
        <f>IF(AND(ISNUMBER(A743),ISNUMBER(H743)),EDATE(A743,H743)-1,"")</f>
        <v/>
      </c>
      <c r="J743" s="21">
        <f>IF(ISNUMBER(I743),IF(COUNTIFS($B$6:$B$1005,B743&amp;"",$A$6:$A$1005,"&gt;"&amp;A743)=0,1,0),"")</f>
        <v/>
      </c>
    </row>
    <row r="744">
      <c r="A744" s="13" t="n"/>
      <c r="B744" s="5" t="n"/>
      <c r="C744" s="5" t="n"/>
      <c r="D744" s="16" t="n"/>
      <c r="E744" s="6">
        <f>IF(B744&amp;""="","",IFERROR(INDEX('الأعضاء'!$B$6:$B$505,MATCH(B744&amp;"",'الأعضاء'!$A$6:$A$505,0))&amp;"","كود غير موجود"))</f>
        <v/>
      </c>
      <c r="F744" s="20">
        <f>IF(C744&amp;""="","",IFERROR(INDEX('الباقات'!$B$6:$B$205,MATCH(C744&amp;"",'الباقات'!$A$6:$A$205,0)),"باقة غير موجودة"))</f>
        <v/>
      </c>
      <c r="G744" s="20">
        <f>IF(ISNUMBER(F744),ROUND(F744-N(D744),2),"")</f>
        <v/>
      </c>
      <c r="H744" s="21">
        <f>IF(C744&amp;""="","",IFERROR(INDEX('الباقات'!$C$6:$C$205,MATCH(C744&amp;"",'الباقات'!$A$6:$A$205,0)),""))</f>
        <v/>
      </c>
      <c r="I744" s="19">
        <f>IF(AND(ISNUMBER(A744),ISNUMBER(H744)),EDATE(A744,H744)-1,"")</f>
        <v/>
      </c>
      <c r="J744" s="21">
        <f>IF(ISNUMBER(I744),IF(COUNTIFS($B$6:$B$1005,B744&amp;"",$A$6:$A$1005,"&gt;"&amp;A744)=0,1,0),"")</f>
        <v/>
      </c>
    </row>
    <row r="745">
      <c r="A745" s="13" t="n"/>
      <c r="B745" s="5" t="n"/>
      <c r="C745" s="5" t="n"/>
      <c r="D745" s="16" t="n"/>
      <c r="E745" s="6">
        <f>IF(B745&amp;""="","",IFERROR(INDEX('الأعضاء'!$B$6:$B$505,MATCH(B745&amp;"",'الأعضاء'!$A$6:$A$505,0))&amp;"","كود غير موجود"))</f>
        <v/>
      </c>
      <c r="F745" s="20">
        <f>IF(C745&amp;""="","",IFERROR(INDEX('الباقات'!$B$6:$B$205,MATCH(C745&amp;"",'الباقات'!$A$6:$A$205,0)),"باقة غير موجودة"))</f>
        <v/>
      </c>
      <c r="G745" s="20">
        <f>IF(ISNUMBER(F745),ROUND(F745-N(D745),2),"")</f>
        <v/>
      </c>
      <c r="H745" s="21">
        <f>IF(C745&amp;""="","",IFERROR(INDEX('الباقات'!$C$6:$C$205,MATCH(C745&amp;"",'الباقات'!$A$6:$A$205,0)),""))</f>
        <v/>
      </c>
      <c r="I745" s="19">
        <f>IF(AND(ISNUMBER(A745),ISNUMBER(H745)),EDATE(A745,H745)-1,"")</f>
        <v/>
      </c>
      <c r="J745" s="21">
        <f>IF(ISNUMBER(I745),IF(COUNTIFS($B$6:$B$1005,B745&amp;"",$A$6:$A$1005,"&gt;"&amp;A745)=0,1,0),"")</f>
        <v/>
      </c>
    </row>
    <row r="746">
      <c r="A746" s="13" t="n"/>
      <c r="B746" s="5" t="n"/>
      <c r="C746" s="5" t="n"/>
      <c r="D746" s="16" t="n"/>
      <c r="E746" s="6">
        <f>IF(B746&amp;""="","",IFERROR(INDEX('الأعضاء'!$B$6:$B$505,MATCH(B746&amp;"",'الأعضاء'!$A$6:$A$505,0))&amp;"","كود غير موجود"))</f>
        <v/>
      </c>
      <c r="F746" s="20">
        <f>IF(C746&amp;""="","",IFERROR(INDEX('الباقات'!$B$6:$B$205,MATCH(C746&amp;"",'الباقات'!$A$6:$A$205,0)),"باقة غير موجودة"))</f>
        <v/>
      </c>
      <c r="G746" s="20">
        <f>IF(ISNUMBER(F746),ROUND(F746-N(D746),2),"")</f>
        <v/>
      </c>
      <c r="H746" s="21">
        <f>IF(C746&amp;""="","",IFERROR(INDEX('الباقات'!$C$6:$C$205,MATCH(C746&amp;"",'الباقات'!$A$6:$A$205,0)),""))</f>
        <v/>
      </c>
      <c r="I746" s="19">
        <f>IF(AND(ISNUMBER(A746),ISNUMBER(H746)),EDATE(A746,H746)-1,"")</f>
        <v/>
      </c>
      <c r="J746" s="21">
        <f>IF(ISNUMBER(I746),IF(COUNTIFS($B$6:$B$1005,B746&amp;"",$A$6:$A$1005,"&gt;"&amp;A746)=0,1,0),"")</f>
        <v/>
      </c>
    </row>
    <row r="747">
      <c r="A747" s="13" t="n"/>
      <c r="B747" s="5" t="n"/>
      <c r="C747" s="5" t="n"/>
      <c r="D747" s="16" t="n"/>
      <c r="E747" s="6">
        <f>IF(B747&amp;""="","",IFERROR(INDEX('الأعضاء'!$B$6:$B$505,MATCH(B747&amp;"",'الأعضاء'!$A$6:$A$505,0))&amp;"","كود غير موجود"))</f>
        <v/>
      </c>
      <c r="F747" s="20">
        <f>IF(C747&amp;""="","",IFERROR(INDEX('الباقات'!$B$6:$B$205,MATCH(C747&amp;"",'الباقات'!$A$6:$A$205,0)),"باقة غير موجودة"))</f>
        <v/>
      </c>
      <c r="G747" s="20">
        <f>IF(ISNUMBER(F747),ROUND(F747-N(D747),2),"")</f>
        <v/>
      </c>
      <c r="H747" s="21">
        <f>IF(C747&amp;""="","",IFERROR(INDEX('الباقات'!$C$6:$C$205,MATCH(C747&amp;"",'الباقات'!$A$6:$A$205,0)),""))</f>
        <v/>
      </c>
      <c r="I747" s="19">
        <f>IF(AND(ISNUMBER(A747),ISNUMBER(H747)),EDATE(A747,H747)-1,"")</f>
        <v/>
      </c>
      <c r="J747" s="21">
        <f>IF(ISNUMBER(I747),IF(COUNTIFS($B$6:$B$1005,B747&amp;"",$A$6:$A$1005,"&gt;"&amp;A747)=0,1,0),"")</f>
        <v/>
      </c>
    </row>
    <row r="748">
      <c r="A748" s="13" t="n"/>
      <c r="B748" s="5" t="n"/>
      <c r="C748" s="5" t="n"/>
      <c r="D748" s="16" t="n"/>
      <c r="E748" s="6">
        <f>IF(B748&amp;""="","",IFERROR(INDEX('الأعضاء'!$B$6:$B$505,MATCH(B748&amp;"",'الأعضاء'!$A$6:$A$505,0))&amp;"","كود غير موجود"))</f>
        <v/>
      </c>
      <c r="F748" s="20">
        <f>IF(C748&amp;""="","",IFERROR(INDEX('الباقات'!$B$6:$B$205,MATCH(C748&amp;"",'الباقات'!$A$6:$A$205,0)),"باقة غير موجودة"))</f>
        <v/>
      </c>
      <c r="G748" s="20">
        <f>IF(ISNUMBER(F748),ROUND(F748-N(D748),2),"")</f>
        <v/>
      </c>
      <c r="H748" s="21">
        <f>IF(C748&amp;""="","",IFERROR(INDEX('الباقات'!$C$6:$C$205,MATCH(C748&amp;"",'الباقات'!$A$6:$A$205,0)),""))</f>
        <v/>
      </c>
      <c r="I748" s="19">
        <f>IF(AND(ISNUMBER(A748),ISNUMBER(H748)),EDATE(A748,H748)-1,"")</f>
        <v/>
      </c>
      <c r="J748" s="21">
        <f>IF(ISNUMBER(I748),IF(COUNTIFS($B$6:$B$1005,B748&amp;"",$A$6:$A$1005,"&gt;"&amp;A748)=0,1,0),"")</f>
        <v/>
      </c>
    </row>
    <row r="749">
      <c r="A749" s="13" t="n"/>
      <c r="B749" s="5" t="n"/>
      <c r="C749" s="5" t="n"/>
      <c r="D749" s="16" t="n"/>
      <c r="E749" s="6">
        <f>IF(B749&amp;""="","",IFERROR(INDEX('الأعضاء'!$B$6:$B$505,MATCH(B749&amp;"",'الأعضاء'!$A$6:$A$505,0))&amp;"","كود غير موجود"))</f>
        <v/>
      </c>
      <c r="F749" s="20">
        <f>IF(C749&amp;""="","",IFERROR(INDEX('الباقات'!$B$6:$B$205,MATCH(C749&amp;"",'الباقات'!$A$6:$A$205,0)),"باقة غير موجودة"))</f>
        <v/>
      </c>
      <c r="G749" s="20">
        <f>IF(ISNUMBER(F749),ROUND(F749-N(D749),2),"")</f>
        <v/>
      </c>
      <c r="H749" s="21">
        <f>IF(C749&amp;""="","",IFERROR(INDEX('الباقات'!$C$6:$C$205,MATCH(C749&amp;"",'الباقات'!$A$6:$A$205,0)),""))</f>
        <v/>
      </c>
      <c r="I749" s="19">
        <f>IF(AND(ISNUMBER(A749),ISNUMBER(H749)),EDATE(A749,H749)-1,"")</f>
        <v/>
      </c>
      <c r="J749" s="21">
        <f>IF(ISNUMBER(I749),IF(COUNTIFS($B$6:$B$1005,B749&amp;"",$A$6:$A$1005,"&gt;"&amp;A749)=0,1,0),"")</f>
        <v/>
      </c>
    </row>
    <row r="750">
      <c r="A750" s="13" t="n"/>
      <c r="B750" s="5" t="n"/>
      <c r="C750" s="5" t="n"/>
      <c r="D750" s="16" t="n"/>
      <c r="E750" s="6">
        <f>IF(B750&amp;""="","",IFERROR(INDEX('الأعضاء'!$B$6:$B$505,MATCH(B750&amp;"",'الأعضاء'!$A$6:$A$505,0))&amp;"","كود غير موجود"))</f>
        <v/>
      </c>
      <c r="F750" s="20">
        <f>IF(C750&amp;""="","",IFERROR(INDEX('الباقات'!$B$6:$B$205,MATCH(C750&amp;"",'الباقات'!$A$6:$A$205,0)),"باقة غير موجودة"))</f>
        <v/>
      </c>
      <c r="G750" s="20">
        <f>IF(ISNUMBER(F750),ROUND(F750-N(D750),2),"")</f>
        <v/>
      </c>
      <c r="H750" s="21">
        <f>IF(C750&amp;""="","",IFERROR(INDEX('الباقات'!$C$6:$C$205,MATCH(C750&amp;"",'الباقات'!$A$6:$A$205,0)),""))</f>
        <v/>
      </c>
      <c r="I750" s="19">
        <f>IF(AND(ISNUMBER(A750),ISNUMBER(H750)),EDATE(A750,H750)-1,"")</f>
        <v/>
      </c>
      <c r="J750" s="21">
        <f>IF(ISNUMBER(I750),IF(COUNTIFS($B$6:$B$1005,B750&amp;"",$A$6:$A$1005,"&gt;"&amp;A750)=0,1,0),"")</f>
        <v/>
      </c>
    </row>
    <row r="751">
      <c r="A751" s="13" t="n"/>
      <c r="B751" s="5" t="n"/>
      <c r="C751" s="5" t="n"/>
      <c r="D751" s="16" t="n"/>
      <c r="E751" s="6">
        <f>IF(B751&amp;""="","",IFERROR(INDEX('الأعضاء'!$B$6:$B$505,MATCH(B751&amp;"",'الأعضاء'!$A$6:$A$505,0))&amp;"","كود غير موجود"))</f>
        <v/>
      </c>
      <c r="F751" s="20">
        <f>IF(C751&amp;""="","",IFERROR(INDEX('الباقات'!$B$6:$B$205,MATCH(C751&amp;"",'الباقات'!$A$6:$A$205,0)),"باقة غير موجودة"))</f>
        <v/>
      </c>
      <c r="G751" s="20">
        <f>IF(ISNUMBER(F751),ROUND(F751-N(D751),2),"")</f>
        <v/>
      </c>
      <c r="H751" s="21">
        <f>IF(C751&amp;""="","",IFERROR(INDEX('الباقات'!$C$6:$C$205,MATCH(C751&amp;"",'الباقات'!$A$6:$A$205,0)),""))</f>
        <v/>
      </c>
      <c r="I751" s="19">
        <f>IF(AND(ISNUMBER(A751),ISNUMBER(H751)),EDATE(A751,H751)-1,"")</f>
        <v/>
      </c>
      <c r="J751" s="21">
        <f>IF(ISNUMBER(I751),IF(COUNTIFS($B$6:$B$1005,B751&amp;"",$A$6:$A$1005,"&gt;"&amp;A751)=0,1,0),"")</f>
        <v/>
      </c>
    </row>
    <row r="752">
      <c r="A752" s="13" t="n"/>
      <c r="B752" s="5" t="n"/>
      <c r="C752" s="5" t="n"/>
      <c r="D752" s="16" t="n"/>
      <c r="E752" s="6">
        <f>IF(B752&amp;""="","",IFERROR(INDEX('الأعضاء'!$B$6:$B$505,MATCH(B752&amp;"",'الأعضاء'!$A$6:$A$505,0))&amp;"","كود غير موجود"))</f>
        <v/>
      </c>
      <c r="F752" s="20">
        <f>IF(C752&amp;""="","",IFERROR(INDEX('الباقات'!$B$6:$B$205,MATCH(C752&amp;"",'الباقات'!$A$6:$A$205,0)),"باقة غير موجودة"))</f>
        <v/>
      </c>
      <c r="G752" s="20">
        <f>IF(ISNUMBER(F752),ROUND(F752-N(D752),2),"")</f>
        <v/>
      </c>
      <c r="H752" s="21">
        <f>IF(C752&amp;""="","",IFERROR(INDEX('الباقات'!$C$6:$C$205,MATCH(C752&amp;"",'الباقات'!$A$6:$A$205,0)),""))</f>
        <v/>
      </c>
      <c r="I752" s="19">
        <f>IF(AND(ISNUMBER(A752),ISNUMBER(H752)),EDATE(A752,H752)-1,"")</f>
        <v/>
      </c>
      <c r="J752" s="21">
        <f>IF(ISNUMBER(I752),IF(COUNTIFS($B$6:$B$1005,B752&amp;"",$A$6:$A$1005,"&gt;"&amp;A752)=0,1,0),"")</f>
        <v/>
      </c>
    </row>
    <row r="753">
      <c r="A753" s="13" t="n"/>
      <c r="B753" s="5" t="n"/>
      <c r="C753" s="5" t="n"/>
      <c r="D753" s="16" t="n"/>
      <c r="E753" s="6">
        <f>IF(B753&amp;""="","",IFERROR(INDEX('الأعضاء'!$B$6:$B$505,MATCH(B753&amp;"",'الأعضاء'!$A$6:$A$505,0))&amp;"","كود غير موجود"))</f>
        <v/>
      </c>
      <c r="F753" s="20">
        <f>IF(C753&amp;""="","",IFERROR(INDEX('الباقات'!$B$6:$B$205,MATCH(C753&amp;"",'الباقات'!$A$6:$A$205,0)),"باقة غير موجودة"))</f>
        <v/>
      </c>
      <c r="G753" s="20">
        <f>IF(ISNUMBER(F753),ROUND(F753-N(D753),2),"")</f>
        <v/>
      </c>
      <c r="H753" s="21">
        <f>IF(C753&amp;""="","",IFERROR(INDEX('الباقات'!$C$6:$C$205,MATCH(C753&amp;"",'الباقات'!$A$6:$A$205,0)),""))</f>
        <v/>
      </c>
      <c r="I753" s="19">
        <f>IF(AND(ISNUMBER(A753),ISNUMBER(H753)),EDATE(A753,H753)-1,"")</f>
        <v/>
      </c>
      <c r="J753" s="21">
        <f>IF(ISNUMBER(I753),IF(COUNTIFS($B$6:$B$1005,B753&amp;"",$A$6:$A$1005,"&gt;"&amp;A753)=0,1,0),"")</f>
        <v/>
      </c>
    </row>
    <row r="754">
      <c r="A754" s="13" t="n"/>
      <c r="B754" s="5" t="n"/>
      <c r="C754" s="5" t="n"/>
      <c r="D754" s="16" t="n"/>
      <c r="E754" s="6">
        <f>IF(B754&amp;""="","",IFERROR(INDEX('الأعضاء'!$B$6:$B$505,MATCH(B754&amp;"",'الأعضاء'!$A$6:$A$505,0))&amp;"","كود غير موجود"))</f>
        <v/>
      </c>
      <c r="F754" s="20">
        <f>IF(C754&amp;""="","",IFERROR(INDEX('الباقات'!$B$6:$B$205,MATCH(C754&amp;"",'الباقات'!$A$6:$A$205,0)),"باقة غير موجودة"))</f>
        <v/>
      </c>
      <c r="G754" s="20">
        <f>IF(ISNUMBER(F754),ROUND(F754-N(D754),2),"")</f>
        <v/>
      </c>
      <c r="H754" s="21">
        <f>IF(C754&amp;""="","",IFERROR(INDEX('الباقات'!$C$6:$C$205,MATCH(C754&amp;"",'الباقات'!$A$6:$A$205,0)),""))</f>
        <v/>
      </c>
      <c r="I754" s="19">
        <f>IF(AND(ISNUMBER(A754),ISNUMBER(H754)),EDATE(A754,H754)-1,"")</f>
        <v/>
      </c>
      <c r="J754" s="21">
        <f>IF(ISNUMBER(I754),IF(COUNTIFS($B$6:$B$1005,B754&amp;"",$A$6:$A$1005,"&gt;"&amp;A754)=0,1,0),"")</f>
        <v/>
      </c>
    </row>
    <row r="755">
      <c r="A755" s="13" t="n"/>
      <c r="B755" s="5" t="n"/>
      <c r="C755" s="5" t="n"/>
      <c r="D755" s="16" t="n"/>
      <c r="E755" s="6">
        <f>IF(B755&amp;""="","",IFERROR(INDEX('الأعضاء'!$B$6:$B$505,MATCH(B755&amp;"",'الأعضاء'!$A$6:$A$505,0))&amp;"","كود غير موجود"))</f>
        <v/>
      </c>
      <c r="F755" s="20">
        <f>IF(C755&amp;""="","",IFERROR(INDEX('الباقات'!$B$6:$B$205,MATCH(C755&amp;"",'الباقات'!$A$6:$A$205,0)),"باقة غير موجودة"))</f>
        <v/>
      </c>
      <c r="G755" s="20">
        <f>IF(ISNUMBER(F755),ROUND(F755-N(D755),2),"")</f>
        <v/>
      </c>
      <c r="H755" s="21">
        <f>IF(C755&amp;""="","",IFERROR(INDEX('الباقات'!$C$6:$C$205,MATCH(C755&amp;"",'الباقات'!$A$6:$A$205,0)),""))</f>
        <v/>
      </c>
      <c r="I755" s="19">
        <f>IF(AND(ISNUMBER(A755),ISNUMBER(H755)),EDATE(A755,H755)-1,"")</f>
        <v/>
      </c>
      <c r="J755" s="21">
        <f>IF(ISNUMBER(I755),IF(COUNTIFS($B$6:$B$1005,B755&amp;"",$A$6:$A$1005,"&gt;"&amp;A755)=0,1,0),"")</f>
        <v/>
      </c>
    </row>
    <row r="756">
      <c r="A756" s="13" t="n"/>
      <c r="B756" s="5" t="n"/>
      <c r="C756" s="5" t="n"/>
      <c r="D756" s="16" t="n"/>
      <c r="E756" s="6">
        <f>IF(B756&amp;""="","",IFERROR(INDEX('الأعضاء'!$B$6:$B$505,MATCH(B756&amp;"",'الأعضاء'!$A$6:$A$505,0))&amp;"","كود غير موجود"))</f>
        <v/>
      </c>
      <c r="F756" s="20">
        <f>IF(C756&amp;""="","",IFERROR(INDEX('الباقات'!$B$6:$B$205,MATCH(C756&amp;"",'الباقات'!$A$6:$A$205,0)),"باقة غير موجودة"))</f>
        <v/>
      </c>
      <c r="G756" s="20">
        <f>IF(ISNUMBER(F756),ROUND(F756-N(D756),2),"")</f>
        <v/>
      </c>
      <c r="H756" s="21">
        <f>IF(C756&amp;""="","",IFERROR(INDEX('الباقات'!$C$6:$C$205,MATCH(C756&amp;"",'الباقات'!$A$6:$A$205,0)),""))</f>
        <v/>
      </c>
      <c r="I756" s="19">
        <f>IF(AND(ISNUMBER(A756),ISNUMBER(H756)),EDATE(A756,H756)-1,"")</f>
        <v/>
      </c>
      <c r="J756" s="21">
        <f>IF(ISNUMBER(I756),IF(COUNTIFS($B$6:$B$1005,B756&amp;"",$A$6:$A$1005,"&gt;"&amp;A756)=0,1,0),"")</f>
        <v/>
      </c>
    </row>
    <row r="757">
      <c r="A757" s="13" t="n"/>
      <c r="B757" s="5" t="n"/>
      <c r="C757" s="5" t="n"/>
      <c r="D757" s="16" t="n"/>
      <c r="E757" s="6">
        <f>IF(B757&amp;""="","",IFERROR(INDEX('الأعضاء'!$B$6:$B$505,MATCH(B757&amp;"",'الأعضاء'!$A$6:$A$505,0))&amp;"","كود غير موجود"))</f>
        <v/>
      </c>
      <c r="F757" s="20">
        <f>IF(C757&amp;""="","",IFERROR(INDEX('الباقات'!$B$6:$B$205,MATCH(C757&amp;"",'الباقات'!$A$6:$A$205,0)),"باقة غير موجودة"))</f>
        <v/>
      </c>
      <c r="G757" s="20">
        <f>IF(ISNUMBER(F757),ROUND(F757-N(D757),2),"")</f>
        <v/>
      </c>
      <c r="H757" s="21">
        <f>IF(C757&amp;""="","",IFERROR(INDEX('الباقات'!$C$6:$C$205,MATCH(C757&amp;"",'الباقات'!$A$6:$A$205,0)),""))</f>
        <v/>
      </c>
      <c r="I757" s="19">
        <f>IF(AND(ISNUMBER(A757),ISNUMBER(H757)),EDATE(A757,H757)-1,"")</f>
        <v/>
      </c>
      <c r="J757" s="21">
        <f>IF(ISNUMBER(I757),IF(COUNTIFS($B$6:$B$1005,B757&amp;"",$A$6:$A$1005,"&gt;"&amp;A757)=0,1,0),"")</f>
        <v/>
      </c>
    </row>
    <row r="758">
      <c r="A758" s="13" t="n"/>
      <c r="B758" s="5" t="n"/>
      <c r="C758" s="5" t="n"/>
      <c r="D758" s="16" t="n"/>
      <c r="E758" s="6">
        <f>IF(B758&amp;""="","",IFERROR(INDEX('الأعضاء'!$B$6:$B$505,MATCH(B758&amp;"",'الأعضاء'!$A$6:$A$505,0))&amp;"","كود غير موجود"))</f>
        <v/>
      </c>
      <c r="F758" s="20">
        <f>IF(C758&amp;""="","",IFERROR(INDEX('الباقات'!$B$6:$B$205,MATCH(C758&amp;"",'الباقات'!$A$6:$A$205,0)),"باقة غير موجودة"))</f>
        <v/>
      </c>
      <c r="G758" s="20">
        <f>IF(ISNUMBER(F758),ROUND(F758-N(D758),2),"")</f>
        <v/>
      </c>
      <c r="H758" s="21">
        <f>IF(C758&amp;""="","",IFERROR(INDEX('الباقات'!$C$6:$C$205,MATCH(C758&amp;"",'الباقات'!$A$6:$A$205,0)),""))</f>
        <v/>
      </c>
      <c r="I758" s="19">
        <f>IF(AND(ISNUMBER(A758),ISNUMBER(H758)),EDATE(A758,H758)-1,"")</f>
        <v/>
      </c>
      <c r="J758" s="21">
        <f>IF(ISNUMBER(I758),IF(COUNTIFS($B$6:$B$1005,B758&amp;"",$A$6:$A$1005,"&gt;"&amp;A758)=0,1,0),"")</f>
        <v/>
      </c>
    </row>
    <row r="759">
      <c r="A759" s="13" t="n"/>
      <c r="B759" s="5" t="n"/>
      <c r="C759" s="5" t="n"/>
      <c r="D759" s="16" t="n"/>
      <c r="E759" s="6">
        <f>IF(B759&amp;""="","",IFERROR(INDEX('الأعضاء'!$B$6:$B$505,MATCH(B759&amp;"",'الأعضاء'!$A$6:$A$505,0))&amp;"","كود غير موجود"))</f>
        <v/>
      </c>
      <c r="F759" s="20">
        <f>IF(C759&amp;""="","",IFERROR(INDEX('الباقات'!$B$6:$B$205,MATCH(C759&amp;"",'الباقات'!$A$6:$A$205,0)),"باقة غير موجودة"))</f>
        <v/>
      </c>
      <c r="G759" s="20">
        <f>IF(ISNUMBER(F759),ROUND(F759-N(D759),2),"")</f>
        <v/>
      </c>
      <c r="H759" s="21">
        <f>IF(C759&amp;""="","",IFERROR(INDEX('الباقات'!$C$6:$C$205,MATCH(C759&amp;"",'الباقات'!$A$6:$A$205,0)),""))</f>
        <v/>
      </c>
      <c r="I759" s="19">
        <f>IF(AND(ISNUMBER(A759),ISNUMBER(H759)),EDATE(A759,H759)-1,"")</f>
        <v/>
      </c>
      <c r="J759" s="21">
        <f>IF(ISNUMBER(I759),IF(COUNTIFS($B$6:$B$1005,B759&amp;"",$A$6:$A$1005,"&gt;"&amp;A759)=0,1,0),"")</f>
        <v/>
      </c>
    </row>
    <row r="760">
      <c r="A760" s="13" t="n"/>
      <c r="B760" s="5" t="n"/>
      <c r="C760" s="5" t="n"/>
      <c r="D760" s="16" t="n"/>
      <c r="E760" s="6">
        <f>IF(B760&amp;""="","",IFERROR(INDEX('الأعضاء'!$B$6:$B$505,MATCH(B760&amp;"",'الأعضاء'!$A$6:$A$505,0))&amp;"","كود غير موجود"))</f>
        <v/>
      </c>
      <c r="F760" s="20">
        <f>IF(C760&amp;""="","",IFERROR(INDEX('الباقات'!$B$6:$B$205,MATCH(C760&amp;"",'الباقات'!$A$6:$A$205,0)),"باقة غير موجودة"))</f>
        <v/>
      </c>
      <c r="G760" s="20">
        <f>IF(ISNUMBER(F760),ROUND(F760-N(D760),2),"")</f>
        <v/>
      </c>
      <c r="H760" s="21">
        <f>IF(C760&amp;""="","",IFERROR(INDEX('الباقات'!$C$6:$C$205,MATCH(C760&amp;"",'الباقات'!$A$6:$A$205,0)),""))</f>
        <v/>
      </c>
      <c r="I760" s="19">
        <f>IF(AND(ISNUMBER(A760),ISNUMBER(H760)),EDATE(A760,H760)-1,"")</f>
        <v/>
      </c>
      <c r="J760" s="21">
        <f>IF(ISNUMBER(I760),IF(COUNTIFS($B$6:$B$1005,B760&amp;"",$A$6:$A$1005,"&gt;"&amp;A760)=0,1,0),"")</f>
        <v/>
      </c>
    </row>
    <row r="761">
      <c r="A761" s="13" t="n"/>
      <c r="B761" s="5" t="n"/>
      <c r="C761" s="5" t="n"/>
      <c r="D761" s="16" t="n"/>
      <c r="E761" s="6">
        <f>IF(B761&amp;""="","",IFERROR(INDEX('الأعضاء'!$B$6:$B$505,MATCH(B761&amp;"",'الأعضاء'!$A$6:$A$505,0))&amp;"","كود غير موجود"))</f>
        <v/>
      </c>
      <c r="F761" s="20">
        <f>IF(C761&amp;""="","",IFERROR(INDEX('الباقات'!$B$6:$B$205,MATCH(C761&amp;"",'الباقات'!$A$6:$A$205,0)),"باقة غير موجودة"))</f>
        <v/>
      </c>
      <c r="G761" s="20">
        <f>IF(ISNUMBER(F761),ROUND(F761-N(D761),2),"")</f>
        <v/>
      </c>
      <c r="H761" s="21">
        <f>IF(C761&amp;""="","",IFERROR(INDEX('الباقات'!$C$6:$C$205,MATCH(C761&amp;"",'الباقات'!$A$6:$A$205,0)),""))</f>
        <v/>
      </c>
      <c r="I761" s="19">
        <f>IF(AND(ISNUMBER(A761),ISNUMBER(H761)),EDATE(A761,H761)-1,"")</f>
        <v/>
      </c>
      <c r="J761" s="21">
        <f>IF(ISNUMBER(I761),IF(COUNTIFS($B$6:$B$1005,B761&amp;"",$A$6:$A$1005,"&gt;"&amp;A761)=0,1,0),"")</f>
        <v/>
      </c>
    </row>
    <row r="762">
      <c r="A762" s="13" t="n"/>
      <c r="B762" s="5" t="n"/>
      <c r="C762" s="5" t="n"/>
      <c r="D762" s="16" t="n"/>
      <c r="E762" s="6">
        <f>IF(B762&amp;""="","",IFERROR(INDEX('الأعضاء'!$B$6:$B$505,MATCH(B762&amp;"",'الأعضاء'!$A$6:$A$505,0))&amp;"","كود غير موجود"))</f>
        <v/>
      </c>
      <c r="F762" s="20">
        <f>IF(C762&amp;""="","",IFERROR(INDEX('الباقات'!$B$6:$B$205,MATCH(C762&amp;"",'الباقات'!$A$6:$A$205,0)),"باقة غير موجودة"))</f>
        <v/>
      </c>
      <c r="G762" s="20">
        <f>IF(ISNUMBER(F762),ROUND(F762-N(D762),2),"")</f>
        <v/>
      </c>
      <c r="H762" s="21">
        <f>IF(C762&amp;""="","",IFERROR(INDEX('الباقات'!$C$6:$C$205,MATCH(C762&amp;"",'الباقات'!$A$6:$A$205,0)),""))</f>
        <v/>
      </c>
      <c r="I762" s="19">
        <f>IF(AND(ISNUMBER(A762),ISNUMBER(H762)),EDATE(A762,H762)-1,"")</f>
        <v/>
      </c>
      <c r="J762" s="21">
        <f>IF(ISNUMBER(I762),IF(COUNTIFS($B$6:$B$1005,B762&amp;"",$A$6:$A$1005,"&gt;"&amp;A762)=0,1,0),"")</f>
        <v/>
      </c>
    </row>
    <row r="763">
      <c r="A763" s="13" t="n"/>
      <c r="B763" s="5" t="n"/>
      <c r="C763" s="5" t="n"/>
      <c r="D763" s="16" t="n"/>
      <c r="E763" s="6">
        <f>IF(B763&amp;""="","",IFERROR(INDEX('الأعضاء'!$B$6:$B$505,MATCH(B763&amp;"",'الأعضاء'!$A$6:$A$505,0))&amp;"","كود غير موجود"))</f>
        <v/>
      </c>
      <c r="F763" s="20">
        <f>IF(C763&amp;""="","",IFERROR(INDEX('الباقات'!$B$6:$B$205,MATCH(C763&amp;"",'الباقات'!$A$6:$A$205,0)),"باقة غير موجودة"))</f>
        <v/>
      </c>
      <c r="G763" s="20">
        <f>IF(ISNUMBER(F763),ROUND(F763-N(D763),2),"")</f>
        <v/>
      </c>
      <c r="H763" s="21">
        <f>IF(C763&amp;""="","",IFERROR(INDEX('الباقات'!$C$6:$C$205,MATCH(C763&amp;"",'الباقات'!$A$6:$A$205,0)),""))</f>
        <v/>
      </c>
      <c r="I763" s="19">
        <f>IF(AND(ISNUMBER(A763),ISNUMBER(H763)),EDATE(A763,H763)-1,"")</f>
        <v/>
      </c>
      <c r="J763" s="21">
        <f>IF(ISNUMBER(I763),IF(COUNTIFS($B$6:$B$1005,B763&amp;"",$A$6:$A$1005,"&gt;"&amp;A763)=0,1,0),"")</f>
        <v/>
      </c>
    </row>
    <row r="764">
      <c r="A764" s="13" t="n"/>
      <c r="B764" s="5" t="n"/>
      <c r="C764" s="5" t="n"/>
      <c r="D764" s="16" t="n"/>
      <c r="E764" s="6">
        <f>IF(B764&amp;""="","",IFERROR(INDEX('الأعضاء'!$B$6:$B$505,MATCH(B764&amp;"",'الأعضاء'!$A$6:$A$505,0))&amp;"","كود غير موجود"))</f>
        <v/>
      </c>
      <c r="F764" s="20">
        <f>IF(C764&amp;""="","",IFERROR(INDEX('الباقات'!$B$6:$B$205,MATCH(C764&amp;"",'الباقات'!$A$6:$A$205,0)),"باقة غير موجودة"))</f>
        <v/>
      </c>
      <c r="G764" s="20">
        <f>IF(ISNUMBER(F764),ROUND(F764-N(D764),2),"")</f>
        <v/>
      </c>
      <c r="H764" s="21">
        <f>IF(C764&amp;""="","",IFERROR(INDEX('الباقات'!$C$6:$C$205,MATCH(C764&amp;"",'الباقات'!$A$6:$A$205,0)),""))</f>
        <v/>
      </c>
      <c r="I764" s="19">
        <f>IF(AND(ISNUMBER(A764),ISNUMBER(H764)),EDATE(A764,H764)-1,"")</f>
        <v/>
      </c>
      <c r="J764" s="21">
        <f>IF(ISNUMBER(I764),IF(COUNTIFS($B$6:$B$1005,B764&amp;"",$A$6:$A$1005,"&gt;"&amp;A764)=0,1,0),"")</f>
        <v/>
      </c>
    </row>
    <row r="765">
      <c r="A765" s="13" t="n"/>
      <c r="B765" s="5" t="n"/>
      <c r="C765" s="5" t="n"/>
      <c r="D765" s="16" t="n"/>
      <c r="E765" s="6">
        <f>IF(B765&amp;""="","",IFERROR(INDEX('الأعضاء'!$B$6:$B$505,MATCH(B765&amp;"",'الأعضاء'!$A$6:$A$505,0))&amp;"","كود غير موجود"))</f>
        <v/>
      </c>
      <c r="F765" s="20">
        <f>IF(C765&amp;""="","",IFERROR(INDEX('الباقات'!$B$6:$B$205,MATCH(C765&amp;"",'الباقات'!$A$6:$A$205,0)),"باقة غير موجودة"))</f>
        <v/>
      </c>
      <c r="G765" s="20">
        <f>IF(ISNUMBER(F765),ROUND(F765-N(D765),2),"")</f>
        <v/>
      </c>
      <c r="H765" s="21">
        <f>IF(C765&amp;""="","",IFERROR(INDEX('الباقات'!$C$6:$C$205,MATCH(C765&amp;"",'الباقات'!$A$6:$A$205,0)),""))</f>
        <v/>
      </c>
      <c r="I765" s="19">
        <f>IF(AND(ISNUMBER(A765),ISNUMBER(H765)),EDATE(A765,H765)-1,"")</f>
        <v/>
      </c>
      <c r="J765" s="21">
        <f>IF(ISNUMBER(I765),IF(COUNTIFS($B$6:$B$1005,B765&amp;"",$A$6:$A$1005,"&gt;"&amp;A765)=0,1,0),"")</f>
        <v/>
      </c>
    </row>
    <row r="766">
      <c r="A766" s="13" t="n"/>
      <c r="B766" s="5" t="n"/>
      <c r="C766" s="5" t="n"/>
      <c r="D766" s="16" t="n"/>
      <c r="E766" s="6">
        <f>IF(B766&amp;""="","",IFERROR(INDEX('الأعضاء'!$B$6:$B$505,MATCH(B766&amp;"",'الأعضاء'!$A$6:$A$505,0))&amp;"","كود غير موجود"))</f>
        <v/>
      </c>
      <c r="F766" s="20">
        <f>IF(C766&amp;""="","",IFERROR(INDEX('الباقات'!$B$6:$B$205,MATCH(C766&amp;"",'الباقات'!$A$6:$A$205,0)),"باقة غير موجودة"))</f>
        <v/>
      </c>
      <c r="G766" s="20">
        <f>IF(ISNUMBER(F766),ROUND(F766-N(D766),2),"")</f>
        <v/>
      </c>
      <c r="H766" s="21">
        <f>IF(C766&amp;""="","",IFERROR(INDEX('الباقات'!$C$6:$C$205,MATCH(C766&amp;"",'الباقات'!$A$6:$A$205,0)),""))</f>
        <v/>
      </c>
      <c r="I766" s="19">
        <f>IF(AND(ISNUMBER(A766),ISNUMBER(H766)),EDATE(A766,H766)-1,"")</f>
        <v/>
      </c>
      <c r="J766" s="21">
        <f>IF(ISNUMBER(I766),IF(COUNTIFS($B$6:$B$1005,B766&amp;"",$A$6:$A$1005,"&gt;"&amp;A766)=0,1,0),"")</f>
        <v/>
      </c>
    </row>
    <row r="767">
      <c r="A767" s="13" t="n"/>
      <c r="B767" s="5" t="n"/>
      <c r="C767" s="5" t="n"/>
      <c r="D767" s="16" t="n"/>
      <c r="E767" s="6">
        <f>IF(B767&amp;""="","",IFERROR(INDEX('الأعضاء'!$B$6:$B$505,MATCH(B767&amp;"",'الأعضاء'!$A$6:$A$505,0))&amp;"","كود غير موجود"))</f>
        <v/>
      </c>
      <c r="F767" s="20">
        <f>IF(C767&amp;""="","",IFERROR(INDEX('الباقات'!$B$6:$B$205,MATCH(C767&amp;"",'الباقات'!$A$6:$A$205,0)),"باقة غير موجودة"))</f>
        <v/>
      </c>
      <c r="G767" s="20">
        <f>IF(ISNUMBER(F767),ROUND(F767-N(D767),2),"")</f>
        <v/>
      </c>
      <c r="H767" s="21">
        <f>IF(C767&amp;""="","",IFERROR(INDEX('الباقات'!$C$6:$C$205,MATCH(C767&amp;"",'الباقات'!$A$6:$A$205,0)),""))</f>
        <v/>
      </c>
      <c r="I767" s="19">
        <f>IF(AND(ISNUMBER(A767),ISNUMBER(H767)),EDATE(A767,H767)-1,"")</f>
        <v/>
      </c>
      <c r="J767" s="21">
        <f>IF(ISNUMBER(I767),IF(COUNTIFS($B$6:$B$1005,B767&amp;"",$A$6:$A$1005,"&gt;"&amp;A767)=0,1,0),"")</f>
        <v/>
      </c>
    </row>
    <row r="768">
      <c r="A768" s="13" t="n"/>
      <c r="B768" s="5" t="n"/>
      <c r="C768" s="5" t="n"/>
      <c r="D768" s="16" t="n"/>
      <c r="E768" s="6">
        <f>IF(B768&amp;""="","",IFERROR(INDEX('الأعضاء'!$B$6:$B$505,MATCH(B768&amp;"",'الأعضاء'!$A$6:$A$505,0))&amp;"","كود غير موجود"))</f>
        <v/>
      </c>
      <c r="F768" s="20">
        <f>IF(C768&amp;""="","",IFERROR(INDEX('الباقات'!$B$6:$B$205,MATCH(C768&amp;"",'الباقات'!$A$6:$A$205,0)),"باقة غير موجودة"))</f>
        <v/>
      </c>
      <c r="G768" s="20">
        <f>IF(ISNUMBER(F768),ROUND(F768-N(D768),2),"")</f>
        <v/>
      </c>
      <c r="H768" s="21">
        <f>IF(C768&amp;""="","",IFERROR(INDEX('الباقات'!$C$6:$C$205,MATCH(C768&amp;"",'الباقات'!$A$6:$A$205,0)),""))</f>
        <v/>
      </c>
      <c r="I768" s="19">
        <f>IF(AND(ISNUMBER(A768),ISNUMBER(H768)),EDATE(A768,H768)-1,"")</f>
        <v/>
      </c>
      <c r="J768" s="21">
        <f>IF(ISNUMBER(I768),IF(COUNTIFS($B$6:$B$1005,B768&amp;"",$A$6:$A$1005,"&gt;"&amp;A768)=0,1,0),"")</f>
        <v/>
      </c>
    </row>
    <row r="769">
      <c r="A769" s="13" t="n"/>
      <c r="B769" s="5" t="n"/>
      <c r="C769" s="5" t="n"/>
      <c r="D769" s="16" t="n"/>
      <c r="E769" s="6">
        <f>IF(B769&amp;""="","",IFERROR(INDEX('الأعضاء'!$B$6:$B$505,MATCH(B769&amp;"",'الأعضاء'!$A$6:$A$505,0))&amp;"","كود غير موجود"))</f>
        <v/>
      </c>
      <c r="F769" s="20">
        <f>IF(C769&amp;""="","",IFERROR(INDEX('الباقات'!$B$6:$B$205,MATCH(C769&amp;"",'الباقات'!$A$6:$A$205,0)),"باقة غير موجودة"))</f>
        <v/>
      </c>
      <c r="G769" s="20">
        <f>IF(ISNUMBER(F769),ROUND(F769-N(D769),2),"")</f>
        <v/>
      </c>
      <c r="H769" s="21">
        <f>IF(C769&amp;""="","",IFERROR(INDEX('الباقات'!$C$6:$C$205,MATCH(C769&amp;"",'الباقات'!$A$6:$A$205,0)),""))</f>
        <v/>
      </c>
      <c r="I769" s="19">
        <f>IF(AND(ISNUMBER(A769),ISNUMBER(H769)),EDATE(A769,H769)-1,"")</f>
        <v/>
      </c>
      <c r="J769" s="21">
        <f>IF(ISNUMBER(I769),IF(COUNTIFS($B$6:$B$1005,B769&amp;"",$A$6:$A$1005,"&gt;"&amp;A769)=0,1,0),"")</f>
        <v/>
      </c>
    </row>
    <row r="770">
      <c r="A770" s="13" t="n"/>
      <c r="B770" s="5" t="n"/>
      <c r="C770" s="5" t="n"/>
      <c r="D770" s="16" t="n"/>
      <c r="E770" s="6">
        <f>IF(B770&amp;""="","",IFERROR(INDEX('الأعضاء'!$B$6:$B$505,MATCH(B770&amp;"",'الأعضاء'!$A$6:$A$505,0))&amp;"","كود غير موجود"))</f>
        <v/>
      </c>
      <c r="F770" s="20">
        <f>IF(C770&amp;""="","",IFERROR(INDEX('الباقات'!$B$6:$B$205,MATCH(C770&amp;"",'الباقات'!$A$6:$A$205,0)),"باقة غير موجودة"))</f>
        <v/>
      </c>
      <c r="G770" s="20">
        <f>IF(ISNUMBER(F770),ROUND(F770-N(D770),2),"")</f>
        <v/>
      </c>
      <c r="H770" s="21">
        <f>IF(C770&amp;""="","",IFERROR(INDEX('الباقات'!$C$6:$C$205,MATCH(C770&amp;"",'الباقات'!$A$6:$A$205,0)),""))</f>
        <v/>
      </c>
      <c r="I770" s="19">
        <f>IF(AND(ISNUMBER(A770),ISNUMBER(H770)),EDATE(A770,H770)-1,"")</f>
        <v/>
      </c>
      <c r="J770" s="21">
        <f>IF(ISNUMBER(I770),IF(COUNTIFS($B$6:$B$1005,B770&amp;"",$A$6:$A$1005,"&gt;"&amp;A770)=0,1,0),"")</f>
        <v/>
      </c>
    </row>
    <row r="771">
      <c r="A771" s="13" t="n"/>
      <c r="B771" s="5" t="n"/>
      <c r="C771" s="5" t="n"/>
      <c r="D771" s="16" t="n"/>
      <c r="E771" s="6">
        <f>IF(B771&amp;""="","",IFERROR(INDEX('الأعضاء'!$B$6:$B$505,MATCH(B771&amp;"",'الأعضاء'!$A$6:$A$505,0))&amp;"","كود غير موجود"))</f>
        <v/>
      </c>
      <c r="F771" s="20">
        <f>IF(C771&amp;""="","",IFERROR(INDEX('الباقات'!$B$6:$B$205,MATCH(C771&amp;"",'الباقات'!$A$6:$A$205,0)),"باقة غير موجودة"))</f>
        <v/>
      </c>
      <c r="G771" s="20">
        <f>IF(ISNUMBER(F771),ROUND(F771-N(D771),2),"")</f>
        <v/>
      </c>
      <c r="H771" s="21">
        <f>IF(C771&amp;""="","",IFERROR(INDEX('الباقات'!$C$6:$C$205,MATCH(C771&amp;"",'الباقات'!$A$6:$A$205,0)),""))</f>
        <v/>
      </c>
      <c r="I771" s="19">
        <f>IF(AND(ISNUMBER(A771),ISNUMBER(H771)),EDATE(A771,H771)-1,"")</f>
        <v/>
      </c>
      <c r="J771" s="21">
        <f>IF(ISNUMBER(I771),IF(COUNTIFS($B$6:$B$1005,B771&amp;"",$A$6:$A$1005,"&gt;"&amp;A771)=0,1,0),"")</f>
        <v/>
      </c>
    </row>
    <row r="772">
      <c r="A772" s="13" t="n"/>
      <c r="B772" s="5" t="n"/>
      <c r="C772" s="5" t="n"/>
      <c r="D772" s="16" t="n"/>
      <c r="E772" s="6">
        <f>IF(B772&amp;""="","",IFERROR(INDEX('الأعضاء'!$B$6:$B$505,MATCH(B772&amp;"",'الأعضاء'!$A$6:$A$505,0))&amp;"","كود غير موجود"))</f>
        <v/>
      </c>
      <c r="F772" s="20">
        <f>IF(C772&amp;""="","",IFERROR(INDEX('الباقات'!$B$6:$B$205,MATCH(C772&amp;"",'الباقات'!$A$6:$A$205,0)),"باقة غير موجودة"))</f>
        <v/>
      </c>
      <c r="G772" s="20">
        <f>IF(ISNUMBER(F772),ROUND(F772-N(D772),2),"")</f>
        <v/>
      </c>
      <c r="H772" s="21">
        <f>IF(C772&amp;""="","",IFERROR(INDEX('الباقات'!$C$6:$C$205,MATCH(C772&amp;"",'الباقات'!$A$6:$A$205,0)),""))</f>
        <v/>
      </c>
      <c r="I772" s="19">
        <f>IF(AND(ISNUMBER(A772),ISNUMBER(H772)),EDATE(A772,H772)-1,"")</f>
        <v/>
      </c>
      <c r="J772" s="21">
        <f>IF(ISNUMBER(I772),IF(COUNTIFS($B$6:$B$1005,B772&amp;"",$A$6:$A$1005,"&gt;"&amp;A772)=0,1,0),"")</f>
        <v/>
      </c>
    </row>
    <row r="773">
      <c r="A773" s="13" t="n"/>
      <c r="B773" s="5" t="n"/>
      <c r="C773" s="5" t="n"/>
      <c r="D773" s="16" t="n"/>
      <c r="E773" s="6">
        <f>IF(B773&amp;""="","",IFERROR(INDEX('الأعضاء'!$B$6:$B$505,MATCH(B773&amp;"",'الأعضاء'!$A$6:$A$505,0))&amp;"","كود غير موجود"))</f>
        <v/>
      </c>
      <c r="F773" s="20">
        <f>IF(C773&amp;""="","",IFERROR(INDEX('الباقات'!$B$6:$B$205,MATCH(C773&amp;"",'الباقات'!$A$6:$A$205,0)),"باقة غير موجودة"))</f>
        <v/>
      </c>
      <c r="G773" s="20">
        <f>IF(ISNUMBER(F773),ROUND(F773-N(D773),2),"")</f>
        <v/>
      </c>
      <c r="H773" s="21">
        <f>IF(C773&amp;""="","",IFERROR(INDEX('الباقات'!$C$6:$C$205,MATCH(C773&amp;"",'الباقات'!$A$6:$A$205,0)),""))</f>
        <v/>
      </c>
      <c r="I773" s="19">
        <f>IF(AND(ISNUMBER(A773),ISNUMBER(H773)),EDATE(A773,H773)-1,"")</f>
        <v/>
      </c>
      <c r="J773" s="21">
        <f>IF(ISNUMBER(I773),IF(COUNTIFS($B$6:$B$1005,B773&amp;"",$A$6:$A$1005,"&gt;"&amp;A773)=0,1,0),"")</f>
        <v/>
      </c>
    </row>
    <row r="774">
      <c r="A774" s="13" t="n"/>
      <c r="B774" s="5" t="n"/>
      <c r="C774" s="5" t="n"/>
      <c r="D774" s="16" t="n"/>
      <c r="E774" s="6">
        <f>IF(B774&amp;""="","",IFERROR(INDEX('الأعضاء'!$B$6:$B$505,MATCH(B774&amp;"",'الأعضاء'!$A$6:$A$505,0))&amp;"","كود غير موجود"))</f>
        <v/>
      </c>
      <c r="F774" s="20">
        <f>IF(C774&amp;""="","",IFERROR(INDEX('الباقات'!$B$6:$B$205,MATCH(C774&amp;"",'الباقات'!$A$6:$A$205,0)),"باقة غير موجودة"))</f>
        <v/>
      </c>
      <c r="G774" s="20">
        <f>IF(ISNUMBER(F774),ROUND(F774-N(D774),2),"")</f>
        <v/>
      </c>
      <c r="H774" s="21">
        <f>IF(C774&amp;""="","",IFERROR(INDEX('الباقات'!$C$6:$C$205,MATCH(C774&amp;"",'الباقات'!$A$6:$A$205,0)),""))</f>
        <v/>
      </c>
      <c r="I774" s="19">
        <f>IF(AND(ISNUMBER(A774),ISNUMBER(H774)),EDATE(A774,H774)-1,"")</f>
        <v/>
      </c>
      <c r="J774" s="21">
        <f>IF(ISNUMBER(I774),IF(COUNTIFS($B$6:$B$1005,B774&amp;"",$A$6:$A$1005,"&gt;"&amp;A774)=0,1,0),"")</f>
        <v/>
      </c>
    </row>
    <row r="775">
      <c r="A775" s="13" t="n"/>
      <c r="B775" s="5" t="n"/>
      <c r="C775" s="5" t="n"/>
      <c r="D775" s="16" t="n"/>
      <c r="E775" s="6">
        <f>IF(B775&amp;""="","",IFERROR(INDEX('الأعضاء'!$B$6:$B$505,MATCH(B775&amp;"",'الأعضاء'!$A$6:$A$505,0))&amp;"","كود غير موجود"))</f>
        <v/>
      </c>
      <c r="F775" s="20">
        <f>IF(C775&amp;""="","",IFERROR(INDEX('الباقات'!$B$6:$B$205,MATCH(C775&amp;"",'الباقات'!$A$6:$A$205,0)),"باقة غير موجودة"))</f>
        <v/>
      </c>
      <c r="G775" s="20">
        <f>IF(ISNUMBER(F775),ROUND(F775-N(D775),2),"")</f>
        <v/>
      </c>
      <c r="H775" s="21">
        <f>IF(C775&amp;""="","",IFERROR(INDEX('الباقات'!$C$6:$C$205,MATCH(C775&amp;"",'الباقات'!$A$6:$A$205,0)),""))</f>
        <v/>
      </c>
      <c r="I775" s="19">
        <f>IF(AND(ISNUMBER(A775),ISNUMBER(H775)),EDATE(A775,H775)-1,"")</f>
        <v/>
      </c>
      <c r="J775" s="21">
        <f>IF(ISNUMBER(I775),IF(COUNTIFS($B$6:$B$1005,B775&amp;"",$A$6:$A$1005,"&gt;"&amp;A775)=0,1,0),"")</f>
        <v/>
      </c>
    </row>
    <row r="776">
      <c r="A776" s="13" t="n"/>
      <c r="B776" s="5" t="n"/>
      <c r="C776" s="5" t="n"/>
      <c r="D776" s="16" t="n"/>
      <c r="E776" s="6">
        <f>IF(B776&amp;""="","",IFERROR(INDEX('الأعضاء'!$B$6:$B$505,MATCH(B776&amp;"",'الأعضاء'!$A$6:$A$505,0))&amp;"","كود غير موجود"))</f>
        <v/>
      </c>
      <c r="F776" s="20">
        <f>IF(C776&amp;""="","",IFERROR(INDEX('الباقات'!$B$6:$B$205,MATCH(C776&amp;"",'الباقات'!$A$6:$A$205,0)),"باقة غير موجودة"))</f>
        <v/>
      </c>
      <c r="G776" s="20">
        <f>IF(ISNUMBER(F776),ROUND(F776-N(D776),2),"")</f>
        <v/>
      </c>
      <c r="H776" s="21">
        <f>IF(C776&amp;""="","",IFERROR(INDEX('الباقات'!$C$6:$C$205,MATCH(C776&amp;"",'الباقات'!$A$6:$A$205,0)),""))</f>
        <v/>
      </c>
      <c r="I776" s="19">
        <f>IF(AND(ISNUMBER(A776),ISNUMBER(H776)),EDATE(A776,H776)-1,"")</f>
        <v/>
      </c>
      <c r="J776" s="21">
        <f>IF(ISNUMBER(I776),IF(COUNTIFS($B$6:$B$1005,B776&amp;"",$A$6:$A$1005,"&gt;"&amp;A776)=0,1,0),"")</f>
        <v/>
      </c>
    </row>
    <row r="777">
      <c r="A777" s="13" t="n"/>
      <c r="B777" s="5" t="n"/>
      <c r="C777" s="5" t="n"/>
      <c r="D777" s="16" t="n"/>
      <c r="E777" s="6">
        <f>IF(B777&amp;""="","",IFERROR(INDEX('الأعضاء'!$B$6:$B$505,MATCH(B777&amp;"",'الأعضاء'!$A$6:$A$505,0))&amp;"","كود غير موجود"))</f>
        <v/>
      </c>
      <c r="F777" s="20">
        <f>IF(C777&amp;""="","",IFERROR(INDEX('الباقات'!$B$6:$B$205,MATCH(C777&amp;"",'الباقات'!$A$6:$A$205,0)),"باقة غير موجودة"))</f>
        <v/>
      </c>
      <c r="G777" s="20">
        <f>IF(ISNUMBER(F777),ROUND(F777-N(D777),2),"")</f>
        <v/>
      </c>
      <c r="H777" s="21">
        <f>IF(C777&amp;""="","",IFERROR(INDEX('الباقات'!$C$6:$C$205,MATCH(C777&amp;"",'الباقات'!$A$6:$A$205,0)),""))</f>
        <v/>
      </c>
      <c r="I777" s="19">
        <f>IF(AND(ISNUMBER(A777),ISNUMBER(H777)),EDATE(A777,H777)-1,"")</f>
        <v/>
      </c>
      <c r="J777" s="21">
        <f>IF(ISNUMBER(I777),IF(COUNTIFS($B$6:$B$1005,B777&amp;"",$A$6:$A$1005,"&gt;"&amp;A777)=0,1,0),"")</f>
        <v/>
      </c>
    </row>
    <row r="778">
      <c r="A778" s="13" t="n"/>
      <c r="B778" s="5" t="n"/>
      <c r="C778" s="5" t="n"/>
      <c r="D778" s="16" t="n"/>
      <c r="E778" s="6">
        <f>IF(B778&amp;""="","",IFERROR(INDEX('الأعضاء'!$B$6:$B$505,MATCH(B778&amp;"",'الأعضاء'!$A$6:$A$505,0))&amp;"","كود غير موجود"))</f>
        <v/>
      </c>
      <c r="F778" s="20">
        <f>IF(C778&amp;""="","",IFERROR(INDEX('الباقات'!$B$6:$B$205,MATCH(C778&amp;"",'الباقات'!$A$6:$A$205,0)),"باقة غير موجودة"))</f>
        <v/>
      </c>
      <c r="G778" s="20">
        <f>IF(ISNUMBER(F778),ROUND(F778-N(D778),2),"")</f>
        <v/>
      </c>
      <c r="H778" s="21">
        <f>IF(C778&amp;""="","",IFERROR(INDEX('الباقات'!$C$6:$C$205,MATCH(C778&amp;"",'الباقات'!$A$6:$A$205,0)),""))</f>
        <v/>
      </c>
      <c r="I778" s="19">
        <f>IF(AND(ISNUMBER(A778),ISNUMBER(H778)),EDATE(A778,H778)-1,"")</f>
        <v/>
      </c>
      <c r="J778" s="21">
        <f>IF(ISNUMBER(I778),IF(COUNTIFS($B$6:$B$1005,B778&amp;"",$A$6:$A$1005,"&gt;"&amp;A778)=0,1,0),"")</f>
        <v/>
      </c>
    </row>
    <row r="779">
      <c r="A779" s="13" t="n"/>
      <c r="B779" s="5" t="n"/>
      <c r="C779" s="5" t="n"/>
      <c r="D779" s="16" t="n"/>
      <c r="E779" s="6">
        <f>IF(B779&amp;""="","",IFERROR(INDEX('الأعضاء'!$B$6:$B$505,MATCH(B779&amp;"",'الأعضاء'!$A$6:$A$505,0))&amp;"","كود غير موجود"))</f>
        <v/>
      </c>
      <c r="F779" s="20">
        <f>IF(C779&amp;""="","",IFERROR(INDEX('الباقات'!$B$6:$B$205,MATCH(C779&amp;"",'الباقات'!$A$6:$A$205,0)),"باقة غير موجودة"))</f>
        <v/>
      </c>
      <c r="G779" s="20">
        <f>IF(ISNUMBER(F779),ROUND(F779-N(D779),2),"")</f>
        <v/>
      </c>
      <c r="H779" s="21">
        <f>IF(C779&amp;""="","",IFERROR(INDEX('الباقات'!$C$6:$C$205,MATCH(C779&amp;"",'الباقات'!$A$6:$A$205,0)),""))</f>
        <v/>
      </c>
      <c r="I779" s="19">
        <f>IF(AND(ISNUMBER(A779),ISNUMBER(H779)),EDATE(A779,H779)-1,"")</f>
        <v/>
      </c>
      <c r="J779" s="21">
        <f>IF(ISNUMBER(I779),IF(COUNTIFS($B$6:$B$1005,B779&amp;"",$A$6:$A$1005,"&gt;"&amp;A779)=0,1,0),"")</f>
        <v/>
      </c>
    </row>
    <row r="780">
      <c r="A780" s="13" t="n"/>
      <c r="B780" s="5" t="n"/>
      <c r="C780" s="5" t="n"/>
      <c r="D780" s="16" t="n"/>
      <c r="E780" s="6">
        <f>IF(B780&amp;""="","",IFERROR(INDEX('الأعضاء'!$B$6:$B$505,MATCH(B780&amp;"",'الأعضاء'!$A$6:$A$505,0))&amp;"","كود غير موجود"))</f>
        <v/>
      </c>
      <c r="F780" s="20">
        <f>IF(C780&amp;""="","",IFERROR(INDEX('الباقات'!$B$6:$B$205,MATCH(C780&amp;"",'الباقات'!$A$6:$A$205,0)),"باقة غير موجودة"))</f>
        <v/>
      </c>
      <c r="G780" s="20">
        <f>IF(ISNUMBER(F780),ROUND(F780-N(D780),2),"")</f>
        <v/>
      </c>
      <c r="H780" s="21">
        <f>IF(C780&amp;""="","",IFERROR(INDEX('الباقات'!$C$6:$C$205,MATCH(C780&amp;"",'الباقات'!$A$6:$A$205,0)),""))</f>
        <v/>
      </c>
      <c r="I780" s="19">
        <f>IF(AND(ISNUMBER(A780),ISNUMBER(H780)),EDATE(A780,H780)-1,"")</f>
        <v/>
      </c>
      <c r="J780" s="21">
        <f>IF(ISNUMBER(I780),IF(COUNTIFS($B$6:$B$1005,B780&amp;"",$A$6:$A$1005,"&gt;"&amp;A780)=0,1,0),"")</f>
        <v/>
      </c>
    </row>
    <row r="781">
      <c r="A781" s="13" t="n"/>
      <c r="B781" s="5" t="n"/>
      <c r="C781" s="5" t="n"/>
      <c r="D781" s="16" t="n"/>
      <c r="E781" s="6">
        <f>IF(B781&amp;""="","",IFERROR(INDEX('الأعضاء'!$B$6:$B$505,MATCH(B781&amp;"",'الأعضاء'!$A$6:$A$505,0))&amp;"","كود غير موجود"))</f>
        <v/>
      </c>
      <c r="F781" s="20">
        <f>IF(C781&amp;""="","",IFERROR(INDEX('الباقات'!$B$6:$B$205,MATCH(C781&amp;"",'الباقات'!$A$6:$A$205,0)),"باقة غير موجودة"))</f>
        <v/>
      </c>
      <c r="G781" s="20">
        <f>IF(ISNUMBER(F781),ROUND(F781-N(D781),2),"")</f>
        <v/>
      </c>
      <c r="H781" s="21">
        <f>IF(C781&amp;""="","",IFERROR(INDEX('الباقات'!$C$6:$C$205,MATCH(C781&amp;"",'الباقات'!$A$6:$A$205,0)),""))</f>
        <v/>
      </c>
      <c r="I781" s="19">
        <f>IF(AND(ISNUMBER(A781),ISNUMBER(H781)),EDATE(A781,H781)-1,"")</f>
        <v/>
      </c>
      <c r="J781" s="21">
        <f>IF(ISNUMBER(I781),IF(COUNTIFS($B$6:$B$1005,B781&amp;"",$A$6:$A$1005,"&gt;"&amp;A781)=0,1,0),"")</f>
        <v/>
      </c>
    </row>
    <row r="782">
      <c r="A782" s="13" t="n"/>
      <c r="B782" s="5" t="n"/>
      <c r="C782" s="5" t="n"/>
      <c r="D782" s="16" t="n"/>
      <c r="E782" s="6">
        <f>IF(B782&amp;""="","",IFERROR(INDEX('الأعضاء'!$B$6:$B$505,MATCH(B782&amp;"",'الأعضاء'!$A$6:$A$505,0))&amp;"","كود غير موجود"))</f>
        <v/>
      </c>
      <c r="F782" s="20">
        <f>IF(C782&amp;""="","",IFERROR(INDEX('الباقات'!$B$6:$B$205,MATCH(C782&amp;"",'الباقات'!$A$6:$A$205,0)),"باقة غير موجودة"))</f>
        <v/>
      </c>
      <c r="G782" s="20">
        <f>IF(ISNUMBER(F782),ROUND(F782-N(D782),2),"")</f>
        <v/>
      </c>
      <c r="H782" s="21">
        <f>IF(C782&amp;""="","",IFERROR(INDEX('الباقات'!$C$6:$C$205,MATCH(C782&amp;"",'الباقات'!$A$6:$A$205,0)),""))</f>
        <v/>
      </c>
      <c r="I782" s="19">
        <f>IF(AND(ISNUMBER(A782),ISNUMBER(H782)),EDATE(A782,H782)-1,"")</f>
        <v/>
      </c>
      <c r="J782" s="21">
        <f>IF(ISNUMBER(I782),IF(COUNTIFS($B$6:$B$1005,B782&amp;"",$A$6:$A$1005,"&gt;"&amp;A782)=0,1,0),"")</f>
        <v/>
      </c>
    </row>
    <row r="783">
      <c r="A783" s="13" t="n"/>
      <c r="B783" s="5" t="n"/>
      <c r="C783" s="5" t="n"/>
      <c r="D783" s="16" t="n"/>
      <c r="E783" s="6">
        <f>IF(B783&amp;""="","",IFERROR(INDEX('الأعضاء'!$B$6:$B$505,MATCH(B783&amp;"",'الأعضاء'!$A$6:$A$505,0))&amp;"","كود غير موجود"))</f>
        <v/>
      </c>
      <c r="F783" s="20">
        <f>IF(C783&amp;""="","",IFERROR(INDEX('الباقات'!$B$6:$B$205,MATCH(C783&amp;"",'الباقات'!$A$6:$A$205,0)),"باقة غير موجودة"))</f>
        <v/>
      </c>
      <c r="G783" s="20">
        <f>IF(ISNUMBER(F783),ROUND(F783-N(D783),2),"")</f>
        <v/>
      </c>
      <c r="H783" s="21">
        <f>IF(C783&amp;""="","",IFERROR(INDEX('الباقات'!$C$6:$C$205,MATCH(C783&amp;"",'الباقات'!$A$6:$A$205,0)),""))</f>
        <v/>
      </c>
      <c r="I783" s="19">
        <f>IF(AND(ISNUMBER(A783),ISNUMBER(H783)),EDATE(A783,H783)-1,"")</f>
        <v/>
      </c>
      <c r="J783" s="21">
        <f>IF(ISNUMBER(I783),IF(COUNTIFS($B$6:$B$1005,B783&amp;"",$A$6:$A$1005,"&gt;"&amp;A783)=0,1,0),"")</f>
        <v/>
      </c>
    </row>
    <row r="784">
      <c r="A784" s="13" t="n"/>
      <c r="B784" s="5" t="n"/>
      <c r="C784" s="5" t="n"/>
      <c r="D784" s="16" t="n"/>
      <c r="E784" s="6">
        <f>IF(B784&amp;""="","",IFERROR(INDEX('الأعضاء'!$B$6:$B$505,MATCH(B784&amp;"",'الأعضاء'!$A$6:$A$505,0))&amp;"","كود غير موجود"))</f>
        <v/>
      </c>
      <c r="F784" s="20">
        <f>IF(C784&amp;""="","",IFERROR(INDEX('الباقات'!$B$6:$B$205,MATCH(C784&amp;"",'الباقات'!$A$6:$A$205,0)),"باقة غير موجودة"))</f>
        <v/>
      </c>
      <c r="G784" s="20">
        <f>IF(ISNUMBER(F784),ROUND(F784-N(D784),2),"")</f>
        <v/>
      </c>
      <c r="H784" s="21">
        <f>IF(C784&amp;""="","",IFERROR(INDEX('الباقات'!$C$6:$C$205,MATCH(C784&amp;"",'الباقات'!$A$6:$A$205,0)),""))</f>
        <v/>
      </c>
      <c r="I784" s="19">
        <f>IF(AND(ISNUMBER(A784),ISNUMBER(H784)),EDATE(A784,H784)-1,"")</f>
        <v/>
      </c>
      <c r="J784" s="21">
        <f>IF(ISNUMBER(I784),IF(COUNTIFS($B$6:$B$1005,B784&amp;"",$A$6:$A$1005,"&gt;"&amp;A784)=0,1,0),"")</f>
        <v/>
      </c>
    </row>
    <row r="785">
      <c r="A785" s="13" t="n"/>
      <c r="B785" s="5" t="n"/>
      <c r="C785" s="5" t="n"/>
      <c r="D785" s="16" t="n"/>
      <c r="E785" s="6">
        <f>IF(B785&amp;""="","",IFERROR(INDEX('الأعضاء'!$B$6:$B$505,MATCH(B785&amp;"",'الأعضاء'!$A$6:$A$505,0))&amp;"","كود غير موجود"))</f>
        <v/>
      </c>
      <c r="F785" s="20">
        <f>IF(C785&amp;""="","",IFERROR(INDEX('الباقات'!$B$6:$B$205,MATCH(C785&amp;"",'الباقات'!$A$6:$A$205,0)),"باقة غير موجودة"))</f>
        <v/>
      </c>
      <c r="G785" s="20">
        <f>IF(ISNUMBER(F785),ROUND(F785-N(D785),2),"")</f>
        <v/>
      </c>
      <c r="H785" s="21">
        <f>IF(C785&amp;""="","",IFERROR(INDEX('الباقات'!$C$6:$C$205,MATCH(C785&amp;"",'الباقات'!$A$6:$A$205,0)),""))</f>
        <v/>
      </c>
      <c r="I785" s="19">
        <f>IF(AND(ISNUMBER(A785),ISNUMBER(H785)),EDATE(A785,H785)-1,"")</f>
        <v/>
      </c>
      <c r="J785" s="21">
        <f>IF(ISNUMBER(I785),IF(COUNTIFS($B$6:$B$1005,B785&amp;"",$A$6:$A$1005,"&gt;"&amp;A785)=0,1,0),"")</f>
        <v/>
      </c>
    </row>
    <row r="786">
      <c r="A786" s="13" t="n"/>
      <c r="B786" s="5" t="n"/>
      <c r="C786" s="5" t="n"/>
      <c r="D786" s="16" t="n"/>
      <c r="E786" s="6">
        <f>IF(B786&amp;""="","",IFERROR(INDEX('الأعضاء'!$B$6:$B$505,MATCH(B786&amp;"",'الأعضاء'!$A$6:$A$505,0))&amp;"","كود غير موجود"))</f>
        <v/>
      </c>
      <c r="F786" s="20">
        <f>IF(C786&amp;""="","",IFERROR(INDEX('الباقات'!$B$6:$B$205,MATCH(C786&amp;"",'الباقات'!$A$6:$A$205,0)),"باقة غير موجودة"))</f>
        <v/>
      </c>
      <c r="G786" s="20">
        <f>IF(ISNUMBER(F786),ROUND(F786-N(D786),2),"")</f>
        <v/>
      </c>
      <c r="H786" s="21">
        <f>IF(C786&amp;""="","",IFERROR(INDEX('الباقات'!$C$6:$C$205,MATCH(C786&amp;"",'الباقات'!$A$6:$A$205,0)),""))</f>
        <v/>
      </c>
      <c r="I786" s="19">
        <f>IF(AND(ISNUMBER(A786),ISNUMBER(H786)),EDATE(A786,H786)-1,"")</f>
        <v/>
      </c>
      <c r="J786" s="21">
        <f>IF(ISNUMBER(I786),IF(COUNTIFS($B$6:$B$1005,B786&amp;"",$A$6:$A$1005,"&gt;"&amp;A786)=0,1,0),"")</f>
        <v/>
      </c>
    </row>
    <row r="787">
      <c r="A787" s="13" t="n"/>
      <c r="B787" s="5" t="n"/>
      <c r="C787" s="5" t="n"/>
      <c r="D787" s="16" t="n"/>
      <c r="E787" s="6">
        <f>IF(B787&amp;""="","",IFERROR(INDEX('الأعضاء'!$B$6:$B$505,MATCH(B787&amp;"",'الأعضاء'!$A$6:$A$505,0))&amp;"","كود غير موجود"))</f>
        <v/>
      </c>
      <c r="F787" s="20">
        <f>IF(C787&amp;""="","",IFERROR(INDEX('الباقات'!$B$6:$B$205,MATCH(C787&amp;"",'الباقات'!$A$6:$A$205,0)),"باقة غير موجودة"))</f>
        <v/>
      </c>
      <c r="G787" s="20">
        <f>IF(ISNUMBER(F787),ROUND(F787-N(D787),2),"")</f>
        <v/>
      </c>
      <c r="H787" s="21">
        <f>IF(C787&amp;""="","",IFERROR(INDEX('الباقات'!$C$6:$C$205,MATCH(C787&amp;"",'الباقات'!$A$6:$A$205,0)),""))</f>
        <v/>
      </c>
      <c r="I787" s="19">
        <f>IF(AND(ISNUMBER(A787),ISNUMBER(H787)),EDATE(A787,H787)-1,"")</f>
        <v/>
      </c>
      <c r="J787" s="21">
        <f>IF(ISNUMBER(I787),IF(COUNTIFS($B$6:$B$1005,B787&amp;"",$A$6:$A$1005,"&gt;"&amp;A787)=0,1,0),"")</f>
        <v/>
      </c>
    </row>
    <row r="788">
      <c r="A788" s="13" t="n"/>
      <c r="B788" s="5" t="n"/>
      <c r="C788" s="5" t="n"/>
      <c r="D788" s="16" t="n"/>
      <c r="E788" s="6">
        <f>IF(B788&amp;""="","",IFERROR(INDEX('الأعضاء'!$B$6:$B$505,MATCH(B788&amp;"",'الأعضاء'!$A$6:$A$505,0))&amp;"","كود غير موجود"))</f>
        <v/>
      </c>
      <c r="F788" s="20">
        <f>IF(C788&amp;""="","",IFERROR(INDEX('الباقات'!$B$6:$B$205,MATCH(C788&amp;"",'الباقات'!$A$6:$A$205,0)),"باقة غير موجودة"))</f>
        <v/>
      </c>
      <c r="G788" s="20">
        <f>IF(ISNUMBER(F788),ROUND(F788-N(D788),2),"")</f>
        <v/>
      </c>
      <c r="H788" s="21">
        <f>IF(C788&amp;""="","",IFERROR(INDEX('الباقات'!$C$6:$C$205,MATCH(C788&amp;"",'الباقات'!$A$6:$A$205,0)),""))</f>
        <v/>
      </c>
      <c r="I788" s="19">
        <f>IF(AND(ISNUMBER(A788),ISNUMBER(H788)),EDATE(A788,H788)-1,"")</f>
        <v/>
      </c>
      <c r="J788" s="21">
        <f>IF(ISNUMBER(I788),IF(COUNTIFS($B$6:$B$1005,B788&amp;"",$A$6:$A$1005,"&gt;"&amp;A788)=0,1,0),"")</f>
        <v/>
      </c>
    </row>
    <row r="789">
      <c r="A789" s="13" t="n"/>
      <c r="B789" s="5" t="n"/>
      <c r="C789" s="5" t="n"/>
      <c r="D789" s="16" t="n"/>
      <c r="E789" s="6">
        <f>IF(B789&amp;""="","",IFERROR(INDEX('الأعضاء'!$B$6:$B$505,MATCH(B789&amp;"",'الأعضاء'!$A$6:$A$505,0))&amp;"","كود غير موجود"))</f>
        <v/>
      </c>
      <c r="F789" s="20">
        <f>IF(C789&amp;""="","",IFERROR(INDEX('الباقات'!$B$6:$B$205,MATCH(C789&amp;"",'الباقات'!$A$6:$A$205,0)),"باقة غير موجودة"))</f>
        <v/>
      </c>
      <c r="G789" s="20">
        <f>IF(ISNUMBER(F789),ROUND(F789-N(D789),2),"")</f>
        <v/>
      </c>
      <c r="H789" s="21">
        <f>IF(C789&amp;""="","",IFERROR(INDEX('الباقات'!$C$6:$C$205,MATCH(C789&amp;"",'الباقات'!$A$6:$A$205,0)),""))</f>
        <v/>
      </c>
      <c r="I789" s="19">
        <f>IF(AND(ISNUMBER(A789),ISNUMBER(H789)),EDATE(A789,H789)-1,"")</f>
        <v/>
      </c>
      <c r="J789" s="21">
        <f>IF(ISNUMBER(I789),IF(COUNTIFS($B$6:$B$1005,B789&amp;"",$A$6:$A$1005,"&gt;"&amp;A789)=0,1,0),"")</f>
        <v/>
      </c>
    </row>
    <row r="790">
      <c r="A790" s="13" t="n"/>
      <c r="B790" s="5" t="n"/>
      <c r="C790" s="5" t="n"/>
      <c r="D790" s="16" t="n"/>
      <c r="E790" s="6">
        <f>IF(B790&amp;""="","",IFERROR(INDEX('الأعضاء'!$B$6:$B$505,MATCH(B790&amp;"",'الأعضاء'!$A$6:$A$505,0))&amp;"","كود غير موجود"))</f>
        <v/>
      </c>
      <c r="F790" s="20">
        <f>IF(C790&amp;""="","",IFERROR(INDEX('الباقات'!$B$6:$B$205,MATCH(C790&amp;"",'الباقات'!$A$6:$A$205,0)),"باقة غير موجودة"))</f>
        <v/>
      </c>
      <c r="G790" s="20">
        <f>IF(ISNUMBER(F790),ROUND(F790-N(D790),2),"")</f>
        <v/>
      </c>
      <c r="H790" s="21">
        <f>IF(C790&amp;""="","",IFERROR(INDEX('الباقات'!$C$6:$C$205,MATCH(C790&amp;"",'الباقات'!$A$6:$A$205,0)),""))</f>
        <v/>
      </c>
      <c r="I790" s="19">
        <f>IF(AND(ISNUMBER(A790),ISNUMBER(H790)),EDATE(A790,H790)-1,"")</f>
        <v/>
      </c>
      <c r="J790" s="21">
        <f>IF(ISNUMBER(I790),IF(COUNTIFS($B$6:$B$1005,B790&amp;"",$A$6:$A$1005,"&gt;"&amp;A790)=0,1,0),"")</f>
        <v/>
      </c>
    </row>
    <row r="791">
      <c r="A791" s="13" t="n"/>
      <c r="B791" s="5" t="n"/>
      <c r="C791" s="5" t="n"/>
      <c r="D791" s="16" t="n"/>
      <c r="E791" s="6">
        <f>IF(B791&amp;""="","",IFERROR(INDEX('الأعضاء'!$B$6:$B$505,MATCH(B791&amp;"",'الأعضاء'!$A$6:$A$505,0))&amp;"","كود غير موجود"))</f>
        <v/>
      </c>
      <c r="F791" s="20">
        <f>IF(C791&amp;""="","",IFERROR(INDEX('الباقات'!$B$6:$B$205,MATCH(C791&amp;"",'الباقات'!$A$6:$A$205,0)),"باقة غير موجودة"))</f>
        <v/>
      </c>
      <c r="G791" s="20">
        <f>IF(ISNUMBER(F791),ROUND(F791-N(D791),2),"")</f>
        <v/>
      </c>
      <c r="H791" s="21">
        <f>IF(C791&amp;""="","",IFERROR(INDEX('الباقات'!$C$6:$C$205,MATCH(C791&amp;"",'الباقات'!$A$6:$A$205,0)),""))</f>
        <v/>
      </c>
      <c r="I791" s="19">
        <f>IF(AND(ISNUMBER(A791),ISNUMBER(H791)),EDATE(A791,H791)-1,"")</f>
        <v/>
      </c>
      <c r="J791" s="21">
        <f>IF(ISNUMBER(I791),IF(COUNTIFS($B$6:$B$1005,B791&amp;"",$A$6:$A$1005,"&gt;"&amp;A791)=0,1,0),"")</f>
        <v/>
      </c>
    </row>
    <row r="792">
      <c r="A792" s="13" t="n"/>
      <c r="B792" s="5" t="n"/>
      <c r="C792" s="5" t="n"/>
      <c r="D792" s="16" t="n"/>
      <c r="E792" s="6">
        <f>IF(B792&amp;""="","",IFERROR(INDEX('الأعضاء'!$B$6:$B$505,MATCH(B792&amp;"",'الأعضاء'!$A$6:$A$505,0))&amp;"","كود غير موجود"))</f>
        <v/>
      </c>
      <c r="F792" s="20">
        <f>IF(C792&amp;""="","",IFERROR(INDEX('الباقات'!$B$6:$B$205,MATCH(C792&amp;"",'الباقات'!$A$6:$A$205,0)),"باقة غير موجودة"))</f>
        <v/>
      </c>
      <c r="G792" s="20">
        <f>IF(ISNUMBER(F792),ROUND(F792-N(D792),2),"")</f>
        <v/>
      </c>
      <c r="H792" s="21">
        <f>IF(C792&amp;""="","",IFERROR(INDEX('الباقات'!$C$6:$C$205,MATCH(C792&amp;"",'الباقات'!$A$6:$A$205,0)),""))</f>
        <v/>
      </c>
      <c r="I792" s="19">
        <f>IF(AND(ISNUMBER(A792),ISNUMBER(H792)),EDATE(A792,H792)-1,"")</f>
        <v/>
      </c>
      <c r="J792" s="21">
        <f>IF(ISNUMBER(I792),IF(COUNTIFS($B$6:$B$1005,B792&amp;"",$A$6:$A$1005,"&gt;"&amp;A792)=0,1,0),"")</f>
        <v/>
      </c>
    </row>
    <row r="793">
      <c r="A793" s="13" t="n"/>
      <c r="B793" s="5" t="n"/>
      <c r="C793" s="5" t="n"/>
      <c r="D793" s="16" t="n"/>
      <c r="E793" s="6">
        <f>IF(B793&amp;""="","",IFERROR(INDEX('الأعضاء'!$B$6:$B$505,MATCH(B793&amp;"",'الأعضاء'!$A$6:$A$505,0))&amp;"","كود غير موجود"))</f>
        <v/>
      </c>
      <c r="F793" s="20">
        <f>IF(C793&amp;""="","",IFERROR(INDEX('الباقات'!$B$6:$B$205,MATCH(C793&amp;"",'الباقات'!$A$6:$A$205,0)),"باقة غير موجودة"))</f>
        <v/>
      </c>
      <c r="G793" s="20">
        <f>IF(ISNUMBER(F793),ROUND(F793-N(D793),2),"")</f>
        <v/>
      </c>
      <c r="H793" s="21">
        <f>IF(C793&amp;""="","",IFERROR(INDEX('الباقات'!$C$6:$C$205,MATCH(C793&amp;"",'الباقات'!$A$6:$A$205,0)),""))</f>
        <v/>
      </c>
      <c r="I793" s="19">
        <f>IF(AND(ISNUMBER(A793),ISNUMBER(H793)),EDATE(A793,H793)-1,"")</f>
        <v/>
      </c>
      <c r="J793" s="21">
        <f>IF(ISNUMBER(I793),IF(COUNTIFS($B$6:$B$1005,B793&amp;"",$A$6:$A$1005,"&gt;"&amp;A793)=0,1,0),"")</f>
        <v/>
      </c>
    </row>
    <row r="794">
      <c r="A794" s="13" t="n"/>
      <c r="B794" s="5" t="n"/>
      <c r="C794" s="5" t="n"/>
      <c r="D794" s="16" t="n"/>
      <c r="E794" s="6">
        <f>IF(B794&amp;""="","",IFERROR(INDEX('الأعضاء'!$B$6:$B$505,MATCH(B794&amp;"",'الأعضاء'!$A$6:$A$505,0))&amp;"","كود غير موجود"))</f>
        <v/>
      </c>
      <c r="F794" s="20">
        <f>IF(C794&amp;""="","",IFERROR(INDEX('الباقات'!$B$6:$B$205,MATCH(C794&amp;"",'الباقات'!$A$6:$A$205,0)),"باقة غير موجودة"))</f>
        <v/>
      </c>
      <c r="G794" s="20">
        <f>IF(ISNUMBER(F794),ROUND(F794-N(D794),2),"")</f>
        <v/>
      </c>
      <c r="H794" s="21">
        <f>IF(C794&amp;""="","",IFERROR(INDEX('الباقات'!$C$6:$C$205,MATCH(C794&amp;"",'الباقات'!$A$6:$A$205,0)),""))</f>
        <v/>
      </c>
      <c r="I794" s="19">
        <f>IF(AND(ISNUMBER(A794),ISNUMBER(H794)),EDATE(A794,H794)-1,"")</f>
        <v/>
      </c>
      <c r="J794" s="21">
        <f>IF(ISNUMBER(I794),IF(COUNTIFS($B$6:$B$1005,B794&amp;"",$A$6:$A$1005,"&gt;"&amp;A794)=0,1,0),"")</f>
        <v/>
      </c>
    </row>
    <row r="795">
      <c r="A795" s="13" t="n"/>
      <c r="B795" s="5" t="n"/>
      <c r="C795" s="5" t="n"/>
      <c r="D795" s="16" t="n"/>
      <c r="E795" s="6">
        <f>IF(B795&amp;""="","",IFERROR(INDEX('الأعضاء'!$B$6:$B$505,MATCH(B795&amp;"",'الأعضاء'!$A$6:$A$505,0))&amp;"","كود غير موجود"))</f>
        <v/>
      </c>
      <c r="F795" s="20">
        <f>IF(C795&amp;""="","",IFERROR(INDEX('الباقات'!$B$6:$B$205,MATCH(C795&amp;"",'الباقات'!$A$6:$A$205,0)),"باقة غير موجودة"))</f>
        <v/>
      </c>
      <c r="G795" s="20">
        <f>IF(ISNUMBER(F795),ROUND(F795-N(D795),2),"")</f>
        <v/>
      </c>
      <c r="H795" s="21">
        <f>IF(C795&amp;""="","",IFERROR(INDEX('الباقات'!$C$6:$C$205,MATCH(C795&amp;"",'الباقات'!$A$6:$A$205,0)),""))</f>
        <v/>
      </c>
      <c r="I795" s="19">
        <f>IF(AND(ISNUMBER(A795),ISNUMBER(H795)),EDATE(A795,H795)-1,"")</f>
        <v/>
      </c>
      <c r="J795" s="21">
        <f>IF(ISNUMBER(I795),IF(COUNTIFS($B$6:$B$1005,B795&amp;"",$A$6:$A$1005,"&gt;"&amp;A795)=0,1,0),"")</f>
        <v/>
      </c>
    </row>
    <row r="796">
      <c r="A796" s="13" t="n"/>
      <c r="B796" s="5" t="n"/>
      <c r="C796" s="5" t="n"/>
      <c r="D796" s="16" t="n"/>
      <c r="E796" s="6">
        <f>IF(B796&amp;""="","",IFERROR(INDEX('الأعضاء'!$B$6:$B$505,MATCH(B796&amp;"",'الأعضاء'!$A$6:$A$505,0))&amp;"","كود غير موجود"))</f>
        <v/>
      </c>
      <c r="F796" s="20">
        <f>IF(C796&amp;""="","",IFERROR(INDEX('الباقات'!$B$6:$B$205,MATCH(C796&amp;"",'الباقات'!$A$6:$A$205,0)),"باقة غير موجودة"))</f>
        <v/>
      </c>
      <c r="G796" s="20">
        <f>IF(ISNUMBER(F796),ROUND(F796-N(D796),2),"")</f>
        <v/>
      </c>
      <c r="H796" s="21">
        <f>IF(C796&amp;""="","",IFERROR(INDEX('الباقات'!$C$6:$C$205,MATCH(C796&amp;"",'الباقات'!$A$6:$A$205,0)),""))</f>
        <v/>
      </c>
      <c r="I796" s="19">
        <f>IF(AND(ISNUMBER(A796),ISNUMBER(H796)),EDATE(A796,H796)-1,"")</f>
        <v/>
      </c>
      <c r="J796" s="21">
        <f>IF(ISNUMBER(I796),IF(COUNTIFS($B$6:$B$1005,B796&amp;"",$A$6:$A$1005,"&gt;"&amp;A796)=0,1,0),"")</f>
        <v/>
      </c>
    </row>
    <row r="797">
      <c r="A797" s="13" t="n"/>
      <c r="B797" s="5" t="n"/>
      <c r="C797" s="5" t="n"/>
      <c r="D797" s="16" t="n"/>
      <c r="E797" s="6">
        <f>IF(B797&amp;""="","",IFERROR(INDEX('الأعضاء'!$B$6:$B$505,MATCH(B797&amp;"",'الأعضاء'!$A$6:$A$505,0))&amp;"","كود غير موجود"))</f>
        <v/>
      </c>
      <c r="F797" s="20">
        <f>IF(C797&amp;""="","",IFERROR(INDEX('الباقات'!$B$6:$B$205,MATCH(C797&amp;"",'الباقات'!$A$6:$A$205,0)),"باقة غير موجودة"))</f>
        <v/>
      </c>
      <c r="G797" s="20">
        <f>IF(ISNUMBER(F797),ROUND(F797-N(D797),2),"")</f>
        <v/>
      </c>
      <c r="H797" s="21">
        <f>IF(C797&amp;""="","",IFERROR(INDEX('الباقات'!$C$6:$C$205,MATCH(C797&amp;"",'الباقات'!$A$6:$A$205,0)),""))</f>
        <v/>
      </c>
      <c r="I797" s="19">
        <f>IF(AND(ISNUMBER(A797),ISNUMBER(H797)),EDATE(A797,H797)-1,"")</f>
        <v/>
      </c>
      <c r="J797" s="21">
        <f>IF(ISNUMBER(I797),IF(COUNTIFS($B$6:$B$1005,B797&amp;"",$A$6:$A$1005,"&gt;"&amp;A797)=0,1,0),"")</f>
        <v/>
      </c>
    </row>
    <row r="798">
      <c r="A798" s="13" t="n"/>
      <c r="B798" s="5" t="n"/>
      <c r="C798" s="5" t="n"/>
      <c r="D798" s="16" t="n"/>
      <c r="E798" s="6">
        <f>IF(B798&amp;""="","",IFERROR(INDEX('الأعضاء'!$B$6:$B$505,MATCH(B798&amp;"",'الأعضاء'!$A$6:$A$505,0))&amp;"","كود غير موجود"))</f>
        <v/>
      </c>
      <c r="F798" s="20">
        <f>IF(C798&amp;""="","",IFERROR(INDEX('الباقات'!$B$6:$B$205,MATCH(C798&amp;"",'الباقات'!$A$6:$A$205,0)),"باقة غير موجودة"))</f>
        <v/>
      </c>
      <c r="G798" s="20">
        <f>IF(ISNUMBER(F798),ROUND(F798-N(D798),2),"")</f>
        <v/>
      </c>
      <c r="H798" s="21">
        <f>IF(C798&amp;""="","",IFERROR(INDEX('الباقات'!$C$6:$C$205,MATCH(C798&amp;"",'الباقات'!$A$6:$A$205,0)),""))</f>
        <v/>
      </c>
      <c r="I798" s="19">
        <f>IF(AND(ISNUMBER(A798),ISNUMBER(H798)),EDATE(A798,H798)-1,"")</f>
        <v/>
      </c>
      <c r="J798" s="21">
        <f>IF(ISNUMBER(I798),IF(COUNTIFS($B$6:$B$1005,B798&amp;"",$A$6:$A$1005,"&gt;"&amp;A798)=0,1,0),"")</f>
        <v/>
      </c>
    </row>
    <row r="799">
      <c r="A799" s="13" t="n"/>
      <c r="B799" s="5" t="n"/>
      <c r="C799" s="5" t="n"/>
      <c r="D799" s="16" t="n"/>
      <c r="E799" s="6">
        <f>IF(B799&amp;""="","",IFERROR(INDEX('الأعضاء'!$B$6:$B$505,MATCH(B799&amp;"",'الأعضاء'!$A$6:$A$505,0))&amp;"","كود غير موجود"))</f>
        <v/>
      </c>
      <c r="F799" s="20">
        <f>IF(C799&amp;""="","",IFERROR(INDEX('الباقات'!$B$6:$B$205,MATCH(C799&amp;"",'الباقات'!$A$6:$A$205,0)),"باقة غير موجودة"))</f>
        <v/>
      </c>
      <c r="G799" s="20">
        <f>IF(ISNUMBER(F799),ROUND(F799-N(D799),2),"")</f>
        <v/>
      </c>
      <c r="H799" s="21">
        <f>IF(C799&amp;""="","",IFERROR(INDEX('الباقات'!$C$6:$C$205,MATCH(C799&amp;"",'الباقات'!$A$6:$A$205,0)),""))</f>
        <v/>
      </c>
      <c r="I799" s="19">
        <f>IF(AND(ISNUMBER(A799),ISNUMBER(H799)),EDATE(A799,H799)-1,"")</f>
        <v/>
      </c>
      <c r="J799" s="21">
        <f>IF(ISNUMBER(I799),IF(COUNTIFS($B$6:$B$1005,B799&amp;"",$A$6:$A$1005,"&gt;"&amp;A799)=0,1,0),"")</f>
        <v/>
      </c>
    </row>
    <row r="800">
      <c r="A800" s="13" t="n"/>
      <c r="B800" s="5" t="n"/>
      <c r="C800" s="5" t="n"/>
      <c r="D800" s="16" t="n"/>
      <c r="E800" s="6">
        <f>IF(B800&amp;""="","",IFERROR(INDEX('الأعضاء'!$B$6:$B$505,MATCH(B800&amp;"",'الأعضاء'!$A$6:$A$505,0))&amp;"","كود غير موجود"))</f>
        <v/>
      </c>
      <c r="F800" s="20">
        <f>IF(C800&amp;""="","",IFERROR(INDEX('الباقات'!$B$6:$B$205,MATCH(C800&amp;"",'الباقات'!$A$6:$A$205,0)),"باقة غير موجودة"))</f>
        <v/>
      </c>
      <c r="G800" s="20">
        <f>IF(ISNUMBER(F800),ROUND(F800-N(D800),2),"")</f>
        <v/>
      </c>
      <c r="H800" s="21">
        <f>IF(C800&amp;""="","",IFERROR(INDEX('الباقات'!$C$6:$C$205,MATCH(C800&amp;"",'الباقات'!$A$6:$A$205,0)),""))</f>
        <v/>
      </c>
      <c r="I800" s="19">
        <f>IF(AND(ISNUMBER(A800),ISNUMBER(H800)),EDATE(A800,H800)-1,"")</f>
        <v/>
      </c>
      <c r="J800" s="21">
        <f>IF(ISNUMBER(I800),IF(COUNTIFS($B$6:$B$1005,B800&amp;"",$A$6:$A$1005,"&gt;"&amp;A800)=0,1,0),"")</f>
        <v/>
      </c>
    </row>
    <row r="801">
      <c r="A801" s="13" t="n"/>
      <c r="B801" s="5" t="n"/>
      <c r="C801" s="5" t="n"/>
      <c r="D801" s="16" t="n"/>
      <c r="E801" s="6">
        <f>IF(B801&amp;""="","",IFERROR(INDEX('الأعضاء'!$B$6:$B$505,MATCH(B801&amp;"",'الأعضاء'!$A$6:$A$505,0))&amp;"","كود غير موجود"))</f>
        <v/>
      </c>
      <c r="F801" s="20">
        <f>IF(C801&amp;""="","",IFERROR(INDEX('الباقات'!$B$6:$B$205,MATCH(C801&amp;"",'الباقات'!$A$6:$A$205,0)),"باقة غير موجودة"))</f>
        <v/>
      </c>
      <c r="G801" s="20">
        <f>IF(ISNUMBER(F801),ROUND(F801-N(D801),2),"")</f>
        <v/>
      </c>
      <c r="H801" s="21">
        <f>IF(C801&amp;""="","",IFERROR(INDEX('الباقات'!$C$6:$C$205,MATCH(C801&amp;"",'الباقات'!$A$6:$A$205,0)),""))</f>
        <v/>
      </c>
      <c r="I801" s="19">
        <f>IF(AND(ISNUMBER(A801),ISNUMBER(H801)),EDATE(A801,H801)-1,"")</f>
        <v/>
      </c>
      <c r="J801" s="21">
        <f>IF(ISNUMBER(I801),IF(COUNTIFS($B$6:$B$1005,B801&amp;"",$A$6:$A$1005,"&gt;"&amp;A801)=0,1,0),"")</f>
        <v/>
      </c>
    </row>
    <row r="802">
      <c r="A802" s="13" t="n"/>
      <c r="B802" s="5" t="n"/>
      <c r="C802" s="5" t="n"/>
      <c r="D802" s="16" t="n"/>
      <c r="E802" s="6">
        <f>IF(B802&amp;""="","",IFERROR(INDEX('الأعضاء'!$B$6:$B$505,MATCH(B802&amp;"",'الأعضاء'!$A$6:$A$505,0))&amp;"","كود غير موجود"))</f>
        <v/>
      </c>
      <c r="F802" s="20">
        <f>IF(C802&amp;""="","",IFERROR(INDEX('الباقات'!$B$6:$B$205,MATCH(C802&amp;"",'الباقات'!$A$6:$A$205,0)),"باقة غير موجودة"))</f>
        <v/>
      </c>
      <c r="G802" s="20">
        <f>IF(ISNUMBER(F802),ROUND(F802-N(D802),2),"")</f>
        <v/>
      </c>
      <c r="H802" s="21">
        <f>IF(C802&amp;""="","",IFERROR(INDEX('الباقات'!$C$6:$C$205,MATCH(C802&amp;"",'الباقات'!$A$6:$A$205,0)),""))</f>
        <v/>
      </c>
      <c r="I802" s="19">
        <f>IF(AND(ISNUMBER(A802),ISNUMBER(H802)),EDATE(A802,H802)-1,"")</f>
        <v/>
      </c>
      <c r="J802" s="21">
        <f>IF(ISNUMBER(I802),IF(COUNTIFS($B$6:$B$1005,B802&amp;"",$A$6:$A$1005,"&gt;"&amp;A802)=0,1,0),"")</f>
        <v/>
      </c>
    </row>
    <row r="803">
      <c r="A803" s="13" t="n"/>
      <c r="B803" s="5" t="n"/>
      <c r="C803" s="5" t="n"/>
      <c r="D803" s="16" t="n"/>
      <c r="E803" s="6">
        <f>IF(B803&amp;""="","",IFERROR(INDEX('الأعضاء'!$B$6:$B$505,MATCH(B803&amp;"",'الأعضاء'!$A$6:$A$505,0))&amp;"","كود غير موجود"))</f>
        <v/>
      </c>
      <c r="F803" s="20">
        <f>IF(C803&amp;""="","",IFERROR(INDEX('الباقات'!$B$6:$B$205,MATCH(C803&amp;"",'الباقات'!$A$6:$A$205,0)),"باقة غير موجودة"))</f>
        <v/>
      </c>
      <c r="G803" s="20">
        <f>IF(ISNUMBER(F803),ROUND(F803-N(D803),2),"")</f>
        <v/>
      </c>
      <c r="H803" s="21">
        <f>IF(C803&amp;""="","",IFERROR(INDEX('الباقات'!$C$6:$C$205,MATCH(C803&amp;"",'الباقات'!$A$6:$A$205,0)),""))</f>
        <v/>
      </c>
      <c r="I803" s="19">
        <f>IF(AND(ISNUMBER(A803),ISNUMBER(H803)),EDATE(A803,H803)-1,"")</f>
        <v/>
      </c>
      <c r="J803" s="21">
        <f>IF(ISNUMBER(I803),IF(COUNTIFS($B$6:$B$1005,B803&amp;"",$A$6:$A$1005,"&gt;"&amp;A803)=0,1,0),"")</f>
        <v/>
      </c>
    </row>
    <row r="804">
      <c r="A804" s="13" t="n"/>
      <c r="B804" s="5" t="n"/>
      <c r="C804" s="5" t="n"/>
      <c r="D804" s="16" t="n"/>
      <c r="E804" s="6">
        <f>IF(B804&amp;""="","",IFERROR(INDEX('الأعضاء'!$B$6:$B$505,MATCH(B804&amp;"",'الأعضاء'!$A$6:$A$505,0))&amp;"","كود غير موجود"))</f>
        <v/>
      </c>
      <c r="F804" s="20">
        <f>IF(C804&amp;""="","",IFERROR(INDEX('الباقات'!$B$6:$B$205,MATCH(C804&amp;"",'الباقات'!$A$6:$A$205,0)),"باقة غير موجودة"))</f>
        <v/>
      </c>
      <c r="G804" s="20">
        <f>IF(ISNUMBER(F804),ROUND(F804-N(D804),2),"")</f>
        <v/>
      </c>
      <c r="H804" s="21">
        <f>IF(C804&amp;""="","",IFERROR(INDEX('الباقات'!$C$6:$C$205,MATCH(C804&amp;"",'الباقات'!$A$6:$A$205,0)),""))</f>
        <v/>
      </c>
      <c r="I804" s="19">
        <f>IF(AND(ISNUMBER(A804),ISNUMBER(H804)),EDATE(A804,H804)-1,"")</f>
        <v/>
      </c>
      <c r="J804" s="21">
        <f>IF(ISNUMBER(I804),IF(COUNTIFS($B$6:$B$1005,B804&amp;"",$A$6:$A$1005,"&gt;"&amp;A804)=0,1,0),"")</f>
        <v/>
      </c>
    </row>
    <row r="805">
      <c r="A805" s="13" t="n"/>
      <c r="B805" s="5" t="n"/>
      <c r="C805" s="5" t="n"/>
      <c r="D805" s="16" t="n"/>
      <c r="E805" s="6">
        <f>IF(B805&amp;""="","",IFERROR(INDEX('الأعضاء'!$B$6:$B$505,MATCH(B805&amp;"",'الأعضاء'!$A$6:$A$505,0))&amp;"","كود غير موجود"))</f>
        <v/>
      </c>
      <c r="F805" s="20">
        <f>IF(C805&amp;""="","",IFERROR(INDEX('الباقات'!$B$6:$B$205,MATCH(C805&amp;"",'الباقات'!$A$6:$A$205,0)),"باقة غير موجودة"))</f>
        <v/>
      </c>
      <c r="G805" s="20">
        <f>IF(ISNUMBER(F805),ROUND(F805-N(D805),2),"")</f>
        <v/>
      </c>
      <c r="H805" s="21">
        <f>IF(C805&amp;""="","",IFERROR(INDEX('الباقات'!$C$6:$C$205,MATCH(C805&amp;"",'الباقات'!$A$6:$A$205,0)),""))</f>
        <v/>
      </c>
      <c r="I805" s="19">
        <f>IF(AND(ISNUMBER(A805),ISNUMBER(H805)),EDATE(A805,H805)-1,"")</f>
        <v/>
      </c>
      <c r="J805" s="21">
        <f>IF(ISNUMBER(I805),IF(COUNTIFS($B$6:$B$1005,B805&amp;"",$A$6:$A$1005,"&gt;"&amp;A805)=0,1,0),"")</f>
        <v/>
      </c>
    </row>
    <row r="806">
      <c r="A806" s="13" t="n"/>
      <c r="B806" s="5" t="n"/>
      <c r="C806" s="5" t="n"/>
      <c r="D806" s="16" t="n"/>
      <c r="E806" s="6">
        <f>IF(B806&amp;""="","",IFERROR(INDEX('الأعضاء'!$B$6:$B$505,MATCH(B806&amp;"",'الأعضاء'!$A$6:$A$505,0))&amp;"","كود غير موجود"))</f>
        <v/>
      </c>
      <c r="F806" s="20">
        <f>IF(C806&amp;""="","",IFERROR(INDEX('الباقات'!$B$6:$B$205,MATCH(C806&amp;"",'الباقات'!$A$6:$A$205,0)),"باقة غير موجودة"))</f>
        <v/>
      </c>
      <c r="G806" s="20">
        <f>IF(ISNUMBER(F806),ROUND(F806-N(D806),2),"")</f>
        <v/>
      </c>
      <c r="H806" s="21">
        <f>IF(C806&amp;""="","",IFERROR(INDEX('الباقات'!$C$6:$C$205,MATCH(C806&amp;"",'الباقات'!$A$6:$A$205,0)),""))</f>
        <v/>
      </c>
      <c r="I806" s="19">
        <f>IF(AND(ISNUMBER(A806),ISNUMBER(H806)),EDATE(A806,H806)-1,"")</f>
        <v/>
      </c>
      <c r="J806" s="21">
        <f>IF(ISNUMBER(I806),IF(COUNTIFS($B$6:$B$1005,B806&amp;"",$A$6:$A$1005,"&gt;"&amp;A806)=0,1,0),"")</f>
        <v/>
      </c>
    </row>
    <row r="807">
      <c r="A807" s="13" t="n"/>
      <c r="B807" s="5" t="n"/>
      <c r="C807" s="5" t="n"/>
      <c r="D807" s="16" t="n"/>
      <c r="E807" s="6">
        <f>IF(B807&amp;""="","",IFERROR(INDEX('الأعضاء'!$B$6:$B$505,MATCH(B807&amp;"",'الأعضاء'!$A$6:$A$505,0))&amp;"","كود غير موجود"))</f>
        <v/>
      </c>
      <c r="F807" s="20">
        <f>IF(C807&amp;""="","",IFERROR(INDEX('الباقات'!$B$6:$B$205,MATCH(C807&amp;"",'الباقات'!$A$6:$A$205,0)),"باقة غير موجودة"))</f>
        <v/>
      </c>
      <c r="G807" s="20">
        <f>IF(ISNUMBER(F807),ROUND(F807-N(D807),2),"")</f>
        <v/>
      </c>
      <c r="H807" s="21">
        <f>IF(C807&amp;""="","",IFERROR(INDEX('الباقات'!$C$6:$C$205,MATCH(C807&amp;"",'الباقات'!$A$6:$A$205,0)),""))</f>
        <v/>
      </c>
      <c r="I807" s="19">
        <f>IF(AND(ISNUMBER(A807),ISNUMBER(H807)),EDATE(A807,H807)-1,"")</f>
        <v/>
      </c>
      <c r="J807" s="21">
        <f>IF(ISNUMBER(I807),IF(COUNTIFS($B$6:$B$1005,B807&amp;"",$A$6:$A$1005,"&gt;"&amp;A807)=0,1,0),"")</f>
        <v/>
      </c>
    </row>
    <row r="808">
      <c r="A808" s="13" t="n"/>
      <c r="B808" s="5" t="n"/>
      <c r="C808" s="5" t="n"/>
      <c r="D808" s="16" t="n"/>
      <c r="E808" s="6">
        <f>IF(B808&amp;""="","",IFERROR(INDEX('الأعضاء'!$B$6:$B$505,MATCH(B808&amp;"",'الأعضاء'!$A$6:$A$505,0))&amp;"","كود غير موجود"))</f>
        <v/>
      </c>
      <c r="F808" s="20">
        <f>IF(C808&amp;""="","",IFERROR(INDEX('الباقات'!$B$6:$B$205,MATCH(C808&amp;"",'الباقات'!$A$6:$A$205,0)),"باقة غير موجودة"))</f>
        <v/>
      </c>
      <c r="G808" s="20">
        <f>IF(ISNUMBER(F808),ROUND(F808-N(D808),2),"")</f>
        <v/>
      </c>
      <c r="H808" s="21">
        <f>IF(C808&amp;""="","",IFERROR(INDEX('الباقات'!$C$6:$C$205,MATCH(C808&amp;"",'الباقات'!$A$6:$A$205,0)),""))</f>
        <v/>
      </c>
      <c r="I808" s="19">
        <f>IF(AND(ISNUMBER(A808),ISNUMBER(H808)),EDATE(A808,H808)-1,"")</f>
        <v/>
      </c>
      <c r="J808" s="21">
        <f>IF(ISNUMBER(I808),IF(COUNTIFS($B$6:$B$1005,B808&amp;"",$A$6:$A$1005,"&gt;"&amp;A808)=0,1,0),"")</f>
        <v/>
      </c>
    </row>
    <row r="809">
      <c r="A809" s="13" t="n"/>
      <c r="B809" s="5" t="n"/>
      <c r="C809" s="5" t="n"/>
      <c r="D809" s="16" t="n"/>
      <c r="E809" s="6">
        <f>IF(B809&amp;""="","",IFERROR(INDEX('الأعضاء'!$B$6:$B$505,MATCH(B809&amp;"",'الأعضاء'!$A$6:$A$505,0))&amp;"","كود غير موجود"))</f>
        <v/>
      </c>
      <c r="F809" s="20">
        <f>IF(C809&amp;""="","",IFERROR(INDEX('الباقات'!$B$6:$B$205,MATCH(C809&amp;"",'الباقات'!$A$6:$A$205,0)),"باقة غير موجودة"))</f>
        <v/>
      </c>
      <c r="G809" s="20">
        <f>IF(ISNUMBER(F809),ROUND(F809-N(D809),2),"")</f>
        <v/>
      </c>
      <c r="H809" s="21">
        <f>IF(C809&amp;""="","",IFERROR(INDEX('الباقات'!$C$6:$C$205,MATCH(C809&amp;"",'الباقات'!$A$6:$A$205,0)),""))</f>
        <v/>
      </c>
      <c r="I809" s="19">
        <f>IF(AND(ISNUMBER(A809),ISNUMBER(H809)),EDATE(A809,H809)-1,"")</f>
        <v/>
      </c>
      <c r="J809" s="21">
        <f>IF(ISNUMBER(I809),IF(COUNTIFS($B$6:$B$1005,B809&amp;"",$A$6:$A$1005,"&gt;"&amp;A809)=0,1,0),"")</f>
        <v/>
      </c>
    </row>
    <row r="810">
      <c r="A810" s="13" t="n"/>
      <c r="B810" s="5" t="n"/>
      <c r="C810" s="5" t="n"/>
      <c r="D810" s="16" t="n"/>
      <c r="E810" s="6">
        <f>IF(B810&amp;""="","",IFERROR(INDEX('الأعضاء'!$B$6:$B$505,MATCH(B810&amp;"",'الأعضاء'!$A$6:$A$505,0))&amp;"","كود غير موجود"))</f>
        <v/>
      </c>
      <c r="F810" s="20">
        <f>IF(C810&amp;""="","",IFERROR(INDEX('الباقات'!$B$6:$B$205,MATCH(C810&amp;"",'الباقات'!$A$6:$A$205,0)),"باقة غير موجودة"))</f>
        <v/>
      </c>
      <c r="G810" s="20">
        <f>IF(ISNUMBER(F810),ROUND(F810-N(D810),2),"")</f>
        <v/>
      </c>
      <c r="H810" s="21">
        <f>IF(C810&amp;""="","",IFERROR(INDEX('الباقات'!$C$6:$C$205,MATCH(C810&amp;"",'الباقات'!$A$6:$A$205,0)),""))</f>
        <v/>
      </c>
      <c r="I810" s="19">
        <f>IF(AND(ISNUMBER(A810),ISNUMBER(H810)),EDATE(A810,H810)-1,"")</f>
        <v/>
      </c>
      <c r="J810" s="21">
        <f>IF(ISNUMBER(I810),IF(COUNTIFS($B$6:$B$1005,B810&amp;"",$A$6:$A$1005,"&gt;"&amp;A810)=0,1,0),"")</f>
        <v/>
      </c>
    </row>
    <row r="811">
      <c r="A811" s="13" t="n"/>
      <c r="B811" s="5" t="n"/>
      <c r="C811" s="5" t="n"/>
      <c r="D811" s="16" t="n"/>
      <c r="E811" s="6">
        <f>IF(B811&amp;""="","",IFERROR(INDEX('الأعضاء'!$B$6:$B$505,MATCH(B811&amp;"",'الأعضاء'!$A$6:$A$505,0))&amp;"","كود غير موجود"))</f>
        <v/>
      </c>
      <c r="F811" s="20">
        <f>IF(C811&amp;""="","",IFERROR(INDEX('الباقات'!$B$6:$B$205,MATCH(C811&amp;"",'الباقات'!$A$6:$A$205,0)),"باقة غير موجودة"))</f>
        <v/>
      </c>
      <c r="G811" s="20">
        <f>IF(ISNUMBER(F811),ROUND(F811-N(D811),2),"")</f>
        <v/>
      </c>
      <c r="H811" s="21">
        <f>IF(C811&amp;""="","",IFERROR(INDEX('الباقات'!$C$6:$C$205,MATCH(C811&amp;"",'الباقات'!$A$6:$A$205,0)),""))</f>
        <v/>
      </c>
      <c r="I811" s="19">
        <f>IF(AND(ISNUMBER(A811),ISNUMBER(H811)),EDATE(A811,H811)-1,"")</f>
        <v/>
      </c>
      <c r="J811" s="21">
        <f>IF(ISNUMBER(I811),IF(COUNTIFS($B$6:$B$1005,B811&amp;"",$A$6:$A$1005,"&gt;"&amp;A811)=0,1,0),"")</f>
        <v/>
      </c>
    </row>
    <row r="812">
      <c r="A812" s="13" t="n"/>
      <c r="B812" s="5" t="n"/>
      <c r="C812" s="5" t="n"/>
      <c r="D812" s="16" t="n"/>
      <c r="E812" s="6">
        <f>IF(B812&amp;""="","",IFERROR(INDEX('الأعضاء'!$B$6:$B$505,MATCH(B812&amp;"",'الأعضاء'!$A$6:$A$505,0))&amp;"","كود غير موجود"))</f>
        <v/>
      </c>
      <c r="F812" s="20">
        <f>IF(C812&amp;""="","",IFERROR(INDEX('الباقات'!$B$6:$B$205,MATCH(C812&amp;"",'الباقات'!$A$6:$A$205,0)),"باقة غير موجودة"))</f>
        <v/>
      </c>
      <c r="G812" s="20">
        <f>IF(ISNUMBER(F812),ROUND(F812-N(D812),2),"")</f>
        <v/>
      </c>
      <c r="H812" s="21">
        <f>IF(C812&amp;""="","",IFERROR(INDEX('الباقات'!$C$6:$C$205,MATCH(C812&amp;"",'الباقات'!$A$6:$A$205,0)),""))</f>
        <v/>
      </c>
      <c r="I812" s="19">
        <f>IF(AND(ISNUMBER(A812),ISNUMBER(H812)),EDATE(A812,H812)-1,"")</f>
        <v/>
      </c>
      <c r="J812" s="21">
        <f>IF(ISNUMBER(I812),IF(COUNTIFS($B$6:$B$1005,B812&amp;"",$A$6:$A$1005,"&gt;"&amp;A812)=0,1,0),"")</f>
        <v/>
      </c>
    </row>
    <row r="813">
      <c r="A813" s="13" t="n"/>
      <c r="B813" s="5" t="n"/>
      <c r="C813" s="5" t="n"/>
      <c r="D813" s="16" t="n"/>
      <c r="E813" s="6">
        <f>IF(B813&amp;""="","",IFERROR(INDEX('الأعضاء'!$B$6:$B$505,MATCH(B813&amp;"",'الأعضاء'!$A$6:$A$505,0))&amp;"","كود غير موجود"))</f>
        <v/>
      </c>
      <c r="F813" s="20">
        <f>IF(C813&amp;""="","",IFERROR(INDEX('الباقات'!$B$6:$B$205,MATCH(C813&amp;"",'الباقات'!$A$6:$A$205,0)),"باقة غير موجودة"))</f>
        <v/>
      </c>
      <c r="G813" s="20">
        <f>IF(ISNUMBER(F813),ROUND(F813-N(D813),2),"")</f>
        <v/>
      </c>
      <c r="H813" s="21">
        <f>IF(C813&amp;""="","",IFERROR(INDEX('الباقات'!$C$6:$C$205,MATCH(C813&amp;"",'الباقات'!$A$6:$A$205,0)),""))</f>
        <v/>
      </c>
      <c r="I813" s="19">
        <f>IF(AND(ISNUMBER(A813),ISNUMBER(H813)),EDATE(A813,H813)-1,"")</f>
        <v/>
      </c>
      <c r="J813" s="21">
        <f>IF(ISNUMBER(I813),IF(COUNTIFS($B$6:$B$1005,B813&amp;"",$A$6:$A$1005,"&gt;"&amp;A813)=0,1,0),"")</f>
        <v/>
      </c>
    </row>
    <row r="814">
      <c r="A814" s="13" t="n"/>
      <c r="B814" s="5" t="n"/>
      <c r="C814" s="5" t="n"/>
      <c r="D814" s="16" t="n"/>
      <c r="E814" s="6">
        <f>IF(B814&amp;""="","",IFERROR(INDEX('الأعضاء'!$B$6:$B$505,MATCH(B814&amp;"",'الأعضاء'!$A$6:$A$505,0))&amp;"","كود غير موجود"))</f>
        <v/>
      </c>
      <c r="F814" s="20">
        <f>IF(C814&amp;""="","",IFERROR(INDEX('الباقات'!$B$6:$B$205,MATCH(C814&amp;"",'الباقات'!$A$6:$A$205,0)),"باقة غير موجودة"))</f>
        <v/>
      </c>
      <c r="G814" s="20">
        <f>IF(ISNUMBER(F814),ROUND(F814-N(D814),2),"")</f>
        <v/>
      </c>
      <c r="H814" s="21">
        <f>IF(C814&amp;""="","",IFERROR(INDEX('الباقات'!$C$6:$C$205,MATCH(C814&amp;"",'الباقات'!$A$6:$A$205,0)),""))</f>
        <v/>
      </c>
      <c r="I814" s="19">
        <f>IF(AND(ISNUMBER(A814),ISNUMBER(H814)),EDATE(A814,H814)-1,"")</f>
        <v/>
      </c>
      <c r="J814" s="21">
        <f>IF(ISNUMBER(I814),IF(COUNTIFS($B$6:$B$1005,B814&amp;"",$A$6:$A$1005,"&gt;"&amp;A814)=0,1,0),"")</f>
        <v/>
      </c>
    </row>
    <row r="815">
      <c r="A815" s="13" t="n"/>
      <c r="B815" s="5" t="n"/>
      <c r="C815" s="5" t="n"/>
      <c r="D815" s="16" t="n"/>
      <c r="E815" s="6">
        <f>IF(B815&amp;""="","",IFERROR(INDEX('الأعضاء'!$B$6:$B$505,MATCH(B815&amp;"",'الأعضاء'!$A$6:$A$505,0))&amp;"","كود غير موجود"))</f>
        <v/>
      </c>
      <c r="F815" s="20">
        <f>IF(C815&amp;""="","",IFERROR(INDEX('الباقات'!$B$6:$B$205,MATCH(C815&amp;"",'الباقات'!$A$6:$A$205,0)),"باقة غير موجودة"))</f>
        <v/>
      </c>
      <c r="G815" s="20">
        <f>IF(ISNUMBER(F815),ROUND(F815-N(D815),2),"")</f>
        <v/>
      </c>
      <c r="H815" s="21">
        <f>IF(C815&amp;""="","",IFERROR(INDEX('الباقات'!$C$6:$C$205,MATCH(C815&amp;"",'الباقات'!$A$6:$A$205,0)),""))</f>
        <v/>
      </c>
      <c r="I815" s="19">
        <f>IF(AND(ISNUMBER(A815),ISNUMBER(H815)),EDATE(A815,H815)-1,"")</f>
        <v/>
      </c>
      <c r="J815" s="21">
        <f>IF(ISNUMBER(I815),IF(COUNTIFS($B$6:$B$1005,B815&amp;"",$A$6:$A$1005,"&gt;"&amp;A815)=0,1,0),"")</f>
        <v/>
      </c>
    </row>
    <row r="816">
      <c r="A816" s="13" t="n"/>
      <c r="B816" s="5" t="n"/>
      <c r="C816" s="5" t="n"/>
      <c r="D816" s="16" t="n"/>
      <c r="E816" s="6">
        <f>IF(B816&amp;""="","",IFERROR(INDEX('الأعضاء'!$B$6:$B$505,MATCH(B816&amp;"",'الأعضاء'!$A$6:$A$505,0))&amp;"","كود غير موجود"))</f>
        <v/>
      </c>
      <c r="F816" s="20">
        <f>IF(C816&amp;""="","",IFERROR(INDEX('الباقات'!$B$6:$B$205,MATCH(C816&amp;"",'الباقات'!$A$6:$A$205,0)),"باقة غير موجودة"))</f>
        <v/>
      </c>
      <c r="G816" s="20">
        <f>IF(ISNUMBER(F816),ROUND(F816-N(D816),2),"")</f>
        <v/>
      </c>
      <c r="H816" s="21">
        <f>IF(C816&amp;""="","",IFERROR(INDEX('الباقات'!$C$6:$C$205,MATCH(C816&amp;"",'الباقات'!$A$6:$A$205,0)),""))</f>
        <v/>
      </c>
      <c r="I816" s="19">
        <f>IF(AND(ISNUMBER(A816),ISNUMBER(H816)),EDATE(A816,H816)-1,"")</f>
        <v/>
      </c>
      <c r="J816" s="21">
        <f>IF(ISNUMBER(I816),IF(COUNTIFS($B$6:$B$1005,B816&amp;"",$A$6:$A$1005,"&gt;"&amp;A816)=0,1,0),"")</f>
        <v/>
      </c>
    </row>
    <row r="817">
      <c r="A817" s="13" t="n"/>
      <c r="B817" s="5" t="n"/>
      <c r="C817" s="5" t="n"/>
      <c r="D817" s="16" t="n"/>
      <c r="E817" s="6">
        <f>IF(B817&amp;""="","",IFERROR(INDEX('الأعضاء'!$B$6:$B$505,MATCH(B817&amp;"",'الأعضاء'!$A$6:$A$505,0))&amp;"","كود غير موجود"))</f>
        <v/>
      </c>
      <c r="F817" s="20">
        <f>IF(C817&amp;""="","",IFERROR(INDEX('الباقات'!$B$6:$B$205,MATCH(C817&amp;"",'الباقات'!$A$6:$A$205,0)),"باقة غير موجودة"))</f>
        <v/>
      </c>
      <c r="G817" s="20">
        <f>IF(ISNUMBER(F817),ROUND(F817-N(D817),2),"")</f>
        <v/>
      </c>
      <c r="H817" s="21">
        <f>IF(C817&amp;""="","",IFERROR(INDEX('الباقات'!$C$6:$C$205,MATCH(C817&amp;"",'الباقات'!$A$6:$A$205,0)),""))</f>
        <v/>
      </c>
      <c r="I817" s="19">
        <f>IF(AND(ISNUMBER(A817),ISNUMBER(H817)),EDATE(A817,H817)-1,"")</f>
        <v/>
      </c>
      <c r="J817" s="21">
        <f>IF(ISNUMBER(I817),IF(COUNTIFS($B$6:$B$1005,B817&amp;"",$A$6:$A$1005,"&gt;"&amp;A817)=0,1,0),"")</f>
        <v/>
      </c>
    </row>
    <row r="818">
      <c r="A818" s="13" t="n"/>
      <c r="B818" s="5" t="n"/>
      <c r="C818" s="5" t="n"/>
      <c r="D818" s="16" t="n"/>
      <c r="E818" s="6">
        <f>IF(B818&amp;""="","",IFERROR(INDEX('الأعضاء'!$B$6:$B$505,MATCH(B818&amp;"",'الأعضاء'!$A$6:$A$505,0))&amp;"","كود غير موجود"))</f>
        <v/>
      </c>
      <c r="F818" s="20">
        <f>IF(C818&amp;""="","",IFERROR(INDEX('الباقات'!$B$6:$B$205,MATCH(C818&amp;"",'الباقات'!$A$6:$A$205,0)),"باقة غير موجودة"))</f>
        <v/>
      </c>
      <c r="G818" s="20">
        <f>IF(ISNUMBER(F818),ROUND(F818-N(D818),2),"")</f>
        <v/>
      </c>
      <c r="H818" s="21">
        <f>IF(C818&amp;""="","",IFERROR(INDEX('الباقات'!$C$6:$C$205,MATCH(C818&amp;"",'الباقات'!$A$6:$A$205,0)),""))</f>
        <v/>
      </c>
      <c r="I818" s="19">
        <f>IF(AND(ISNUMBER(A818),ISNUMBER(H818)),EDATE(A818,H818)-1,"")</f>
        <v/>
      </c>
      <c r="J818" s="21">
        <f>IF(ISNUMBER(I818),IF(COUNTIFS($B$6:$B$1005,B818&amp;"",$A$6:$A$1005,"&gt;"&amp;A818)=0,1,0),"")</f>
        <v/>
      </c>
    </row>
    <row r="819">
      <c r="A819" s="13" t="n"/>
      <c r="B819" s="5" t="n"/>
      <c r="C819" s="5" t="n"/>
      <c r="D819" s="16" t="n"/>
      <c r="E819" s="6">
        <f>IF(B819&amp;""="","",IFERROR(INDEX('الأعضاء'!$B$6:$B$505,MATCH(B819&amp;"",'الأعضاء'!$A$6:$A$505,0))&amp;"","كود غير موجود"))</f>
        <v/>
      </c>
      <c r="F819" s="20">
        <f>IF(C819&amp;""="","",IFERROR(INDEX('الباقات'!$B$6:$B$205,MATCH(C819&amp;"",'الباقات'!$A$6:$A$205,0)),"باقة غير موجودة"))</f>
        <v/>
      </c>
      <c r="G819" s="20">
        <f>IF(ISNUMBER(F819),ROUND(F819-N(D819),2),"")</f>
        <v/>
      </c>
      <c r="H819" s="21">
        <f>IF(C819&amp;""="","",IFERROR(INDEX('الباقات'!$C$6:$C$205,MATCH(C819&amp;"",'الباقات'!$A$6:$A$205,0)),""))</f>
        <v/>
      </c>
      <c r="I819" s="19">
        <f>IF(AND(ISNUMBER(A819),ISNUMBER(H819)),EDATE(A819,H819)-1,"")</f>
        <v/>
      </c>
      <c r="J819" s="21">
        <f>IF(ISNUMBER(I819),IF(COUNTIFS($B$6:$B$1005,B819&amp;"",$A$6:$A$1005,"&gt;"&amp;A819)=0,1,0),"")</f>
        <v/>
      </c>
    </row>
    <row r="820">
      <c r="A820" s="13" t="n"/>
      <c r="B820" s="5" t="n"/>
      <c r="C820" s="5" t="n"/>
      <c r="D820" s="16" t="n"/>
      <c r="E820" s="6">
        <f>IF(B820&amp;""="","",IFERROR(INDEX('الأعضاء'!$B$6:$B$505,MATCH(B820&amp;"",'الأعضاء'!$A$6:$A$505,0))&amp;"","كود غير موجود"))</f>
        <v/>
      </c>
      <c r="F820" s="20">
        <f>IF(C820&amp;""="","",IFERROR(INDEX('الباقات'!$B$6:$B$205,MATCH(C820&amp;"",'الباقات'!$A$6:$A$205,0)),"باقة غير موجودة"))</f>
        <v/>
      </c>
      <c r="G820" s="20">
        <f>IF(ISNUMBER(F820),ROUND(F820-N(D820),2),"")</f>
        <v/>
      </c>
      <c r="H820" s="21">
        <f>IF(C820&amp;""="","",IFERROR(INDEX('الباقات'!$C$6:$C$205,MATCH(C820&amp;"",'الباقات'!$A$6:$A$205,0)),""))</f>
        <v/>
      </c>
      <c r="I820" s="19">
        <f>IF(AND(ISNUMBER(A820),ISNUMBER(H820)),EDATE(A820,H820)-1,"")</f>
        <v/>
      </c>
      <c r="J820" s="21">
        <f>IF(ISNUMBER(I820),IF(COUNTIFS($B$6:$B$1005,B820&amp;"",$A$6:$A$1005,"&gt;"&amp;A820)=0,1,0),"")</f>
        <v/>
      </c>
    </row>
    <row r="821">
      <c r="A821" s="13" t="n"/>
      <c r="B821" s="5" t="n"/>
      <c r="C821" s="5" t="n"/>
      <c r="D821" s="16" t="n"/>
      <c r="E821" s="6">
        <f>IF(B821&amp;""="","",IFERROR(INDEX('الأعضاء'!$B$6:$B$505,MATCH(B821&amp;"",'الأعضاء'!$A$6:$A$505,0))&amp;"","كود غير موجود"))</f>
        <v/>
      </c>
      <c r="F821" s="20">
        <f>IF(C821&amp;""="","",IFERROR(INDEX('الباقات'!$B$6:$B$205,MATCH(C821&amp;"",'الباقات'!$A$6:$A$205,0)),"باقة غير موجودة"))</f>
        <v/>
      </c>
      <c r="G821" s="20">
        <f>IF(ISNUMBER(F821),ROUND(F821-N(D821),2),"")</f>
        <v/>
      </c>
      <c r="H821" s="21">
        <f>IF(C821&amp;""="","",IFERROR(INDEX('الباقات'!$C$6:$C$205,MATCH(C821&amp;"",'الباقات'!$A$6:$A$205,0)),""))</f>
        <v/>
      </c>
      <c r="I821" s="19">
        <f>IF(AND(ISNUMBER(A821),ISNUMBER(H821)),EDATE(A821,H821)-1,"")</f>
        <v/>
      </c>
      <c r="J821" s="21">
        <f>IF(ISNUMBER(I821),IF(COUNTIFS($B$6:$B$1005,B821&amp;"",$A$6:$A$1005,"&gt;"&amp;A821)=0,1,0),"")</f>
        <v/>
      </c>
    </row>
    <row r="822">
      <c r="A822" s="13" t="n"/>
      <c r="B822" s="5" t="n"/>
      <c r="C822" s="5" t="n"/>
      <c r="D822" s="16" t="n"/>
      <c r="E822" s="6">
        <f>IF(B822&amp;""="","",IFERROR(INDEX('الأعضاء'!$B$6:$B$505,MATCH(B822&amp;"",'الأعضاء'!$A$6:$A$505,0))&amp;"","كود غير موجود"))</f>
        <v/>
      </c>
      <c r="F822" s="20">
        <f>IF(C822&amp;""="","",IFERROR(INDEX('الباقات'!$B$6:$B$205,MATCH(C822&amp;"",'الباقات'!$A$6:$A$205,0)),"باقة غير موجودة"))</f>
        <v/>
      </c>
      <c r="G822" s="20">
        <f>IF(ISNUMBER(F822),ROUND(F822-N(D822),2),"")</f>
        <v/>
      </c>
      <c r="H822" s="21">
        <f>IF(C822&amp;""="","",IFERROR(INDEX('الباقات'!$C$6:$C$205,MATCH(C822&amp;"",'الباقات'!$A$6:$A$205,0)),""))</f>
        <v/>
      </c>
      <c r="I822" s="19">
        <f>IF(AND(ISNUMBER(A822),ISNUMBER(H822)),EDATE(A822,H822)-1,"")</f>
        <v/>
      </c>
      <c r="J822" s="21">
        <f>IF(ISNUMBER(I822),IF(COUNTIFS($B$6:$B$1005,B822&amp;"",$A$6:$A$1005,"&gt;"&amp;A822)=0,1,0),"")</f>
        <v/>
      </c>
    </row>
    <row r="823">
      <c r="A823" s="13" t="n"/>
      <c r="B823" s="5" t="n"/>
      <c r="C823" s="5" t="n"/>
      <c r="D823" s="16" t="n"/>
      <c r="E823" s="6">
        <f>IF(B823&amp;""="","",IFERROR(INDEX('الأعضاء'!$B$6:$B$505,MATCH(B823&amp;"",'الأعضاء'!$A$6:$A$505,0))&amp;"","كود غير موجود"))</f>
        <v/>
      </c>
      <c r="F823" s="20">
        <f>IF(C823&amp;""="","",IFERROR(INDEX('الباقات'!$B$6:$B$205,MATCH(C823&amp;"",'الباقات'!$A$6:$A$205,0)),"باقة غير موجودة"))</f>
        <v/>
      </c>
      <c r="G823" s="20">
        <f>IF(ISNUMBER(F823),ROUND(F823-N(D823),2),"")</f>
        <v/>
      </c>
      <c r="H823" s="21">
        <f>IF(C823&amp;""="","",IFERROR(INDEX('الباقات'!$C$6:$C$205,MATCH(C823&amp;"",'الباقات'!$A$6:$A$205,0)),""))</f>
        <v/>
      </c>
      <c r="I823" s="19">
        <f>IF(AND(ISNUMBER(A823),ISNUMBER(H823)),EDATE(A823,H823)-1,"")</f>
        <v/>
      </c>
      <c r="J823" s="21">
        <f>IF(ISNUMBER(I823),IF(COUNTIFS($B$6:$B$1005,B823&amp;"",$A$6:$A$1005,"&gt;"&amp;A823)=0,1,0),"")</f>
        <v/>
      </c>
    </row>
    <row r="824">
      <c r="A824" s="13" t="n"/>
      <c r="B824" s="5" t="n"/>
      <c r="C824" s="5" t="n"/>
      <c r="D824" s="16" t="n"/>
      <c r="E824" s="6">
        <f>IF(B824&amp;""="","",IFERROR(INDEX('الأعضاء'!$B$6:$B$505,MATCH(B824&amp;"",'الأعضاء'!$A$6:$A$505,0))&amp;"","كود غير موجود"))</f>
        <v/>
      </c>
      <c r="F824" s="20">
        <f>IF(C824&amp;""="","",IFERROR(INDEX('الباقات'!$B$6:$B$205,MATCH(C824&amp;"",'الباقات'!$A$6:$A$205,0)),"باقة غير موجودة"))</f>
        <v/>
      </c>
      <c r="G824" s="20">
        <f>IF(ISNUMBER(F824),ROUND(F824-N(D824),2),"")</f>
        <v/>
      </c>
      <c r="H824" s="21">
        <f>IF(C824&amp;""="","",IFERROR(INDEX('الباقات'!$C$6:$C$205,MATCH(C824&amp;"",'الباقات'!$A$6:$A$205,0)),""))</f>
        <v/>
      </c>
      <c r="I824" s="19">
        <f>IF(AND(ISNUMBER(A824),ISNUMBER(H824)),EDATE(A824,H824)-1,"")</f>
        <v/>
      </c>
      <c r="J824" s="21">
        <f>IF(ISNUMBER(I824),IF(COUNTIFS($B$6:$B$1005,B824&amp;"",$A$6:$A$1005,"&gt;"&amp;A824)=0,1,0),"")</f>
        <v/>
      </c>
    </row>
    <row r="825">
      <c r="A825" s="13" t="n"/>
      <c r="B825" s="5" t="n"/>
      <c r="C825" s="5" t="n"/>
      <c r="D825" s="16" t="n"/>
      <c r="E825" s="6">
        <f>IF(B825&amp;""="","",IFERROR(INDEX('الأعضاء'!$B$6:$B$505,MATCH(B825&amp;"",'الأعضاء'!$A$6:$A$505,0))&amp;"","كود غير موجود"))</f>
        <v/>
      </c>
      <c r="F825" s="20">
        <f>IF(C825&amp;""="","",IFERROR(INDEX('الباقات'!$B$6:$B$205,MATCH(C825&amp;"",'الباقات'!$A$6:$A$205,0)),"باقة غير موجودة"))</f>
        <v/>
      </c>
      <c r="G825" s="20">
        <f>IF(ISNUMBER(F825),ROUND(F825-N(D825),2),"")</f>
        <v/>
      </c>
      <c r="H825" s="21">
        <f>IF(C825&amp;""="","",IFERROR(INDEX('الباقات'!$C$6:$C$205,MATCH(C825&amp;"",'الباقات'!$A$6:$A$205,0)),""))</f>
        <v/>
      </c>
      <c r="I825" s="19">
        <f>IF(AND(ISNUMBER(A825),ISNUMBER(H825)),EDATE(A825,H825)-1,"")</f>
        <v/>
      </c>
      <c r="J825" s="21">
        <f>IF(ISNUMBER(I825),IF(COUNTIFS($B$6:$B$1005,B825&amp;"",$A$6:$A$1005,"&gt;"&amp;A825)=0,1,0),"")</f>
        <v/>
      </c>
    </row>
    <row r="826">
      <c r="A826" s="13" t="n"/>
      <c r="B826" s="5" t="n"/>
      <c r="C826" s="5" t="n"/>
      <c r="D826" s="16" t="n"/>
      <c r="E826" s="6">
        <f>IF(B826&amp;""="","",IFERROR(INDEX('الأعضاء'!$B$6:$B$505,MATCH(B826&amp;"",'الأعضاء'!$A$6:$A$505,0))&amp;"","كود غير موجود"))</f>
        <v/>
      </c>
      <c r="F826" s="20">
        <f>IF(C826&amp;""="","",IFERROR(INDEX('الباقات'!$B$6:$B$205,MATCH(C826&amp;"",'الباقات'!$A$6:$A$205,0)),"باقة غير موجودة"))</f>
        <v/>
      </c>
      <c r="G826" s="20">
        <f>IF(ISNUMBER(F826),ROUND(F826-N(D826),2),"")</f>
        <v/>
      </c>
      <c r="H826" s="21">
        <f>IF(C826&amp;""="","",IFERROR(INDEX('الباقات'!$C$6:$C$205,MATCH(C826&amp;"",'الباقات'!$A$6:$A$205,0)),""))</f>
        <v/>
      </c>
      <c r="I826" s="19">
        <f>IF(AND(ISNUMBER(A826),ISNUMBER(H826)),EDATE(A826,H826)-1,"")</f>
        <v/>
      </c>
      <c r="J826" s="21">
        <f>IF(ISNUMBER(I826),IF(COUNTIFS($B$6:$B$1005,B826&amp;"",$A$6:$A$1005,"&gt;"&amp;A826)=0,1,0),"")</f>
        <v/>
      </c>
    </row>
    <row r="827">
      <c r="A827" s="13" t="n"/>
      <c r="B827" s="5" t="n"/>
      <c r="C827" s="5" t="n"/>
      <c r="D827" s="16" t="n"/>
      <c r="E827" s="6">
        <f>IF(B827&amp;""="","",IFERROR(INDEX('الأعضاء'!$B$6:$B$505,MATCH(B827&amp;"",'الأعضاء'!$A$6:$A$505,0))&amp;"","كود غير موجود"))</f>
        <v/>
      </c>
      <c r="F827" s="20">
        <f>IF(C827&amp;""="","",IFERROR(INDEX('الباقات'!$B$6:$B$205,MATCH(C827&amp;"",'الباقات'!$A$6:$A$205,0)),"باقة غير موجودة"))</f>
        <v/>
      </c>
      <c r="G827" s="20">
        <f>IF(ISNUMBER(F827),ROUND(F827-N(D827),2),"")</f>
        <v/>
      </c>
      <c r="H827" s="21">
        <f>IF(C827&amp;""="","",IFERROR(INDEX('الباقات'!$C$6:$C$205,MATCH(C827&amp;"",'الباقات'!$A$6:$A$205,0)),""))</f>
        <v/>
      </c>
      <c r="I827" s="19">
        <f>IF(AND(ISNUMBER(A827),ISNUMBER(H827)),EDATE(A827,H827)-1,"")</f>
        <v/>
      </c>
      <c r="J827" s="21">
        <f>IF(ISNUMBER(I827),IF(COUNTIFS($B$6:$B$1005,B827&amp;"",$A$6:$A$1005,"&gt;"&amp;A827)=0,1,0),"")</f>
        <v/>
      </c>
    </row>
    <row r="828">
      <c r="A828" s="13" t="n"/>
      <c r="B828" s="5" t="n"/>
      <c r="C828" s="5" t="n"/>
      <c r="D828" s="16" t="n"/>
      <c r="E828" s="6">
        <f>IF(B828&amp;""="","",IFERROR(INDEX('الأعضاء'!$B$6:$B$505,MATCH(B828&amp;"",'الأعضاء'!$A$6:$A$505,0))&amp;"","كود غير موجود"))</f>
        <v/>
      </c>
      <c r="F828" s="20">
        <f>IF(C828&amp;""="","",IFERROR(INDEX('الباقات'!$B$6:$B$205,MATCH(C828&amp;"",'الباقات'!$A$6:$A$205,0)),"باقة غير موجودة"))</f>
        <v/>
      </c>
      <c r="G828" s="20">
        <f>IF(ISNUMBER(F828),ROUND(F828-N(D828),2),"")</f>
        <v/>
      </c>
      <c r="H828" s="21">
        <f>IF(C828&amp;""="","",IFERROR(INDEX('الباقات'!$C$6:$C$205,MATCH(C828&amp;"",'الباقات'!$A$6:$A$205,0)),""))</f>
        <v/>
      </c>
      <c r="I828" s="19">
        <f>IF(AND(ISNUMBER(A828),ISNUMBER(H828)),EDATE(A828,H828)-1,"")</f>
        <v/>
      </c>
      <c r="J828" s="21">
        <f>IF(ISNUMBER(I828),IF(COUNTIFS($B$6:$B$1005,B828&amp;"",$A$6:$A$1005,"&gt;"&amp;A828)=0,1,0),"")</f>
        <v/>
      </c>
    </row>
    <row r="829">
      <c r="A829" s="13" t="n"/>
      <c r="B829" s="5" t="n"/>
      <c r="C829" s="5" t="n"/>
      <c r="D829" s="16" t="n"/>
      <c r="E829" s="6">
        <f>IF(B829&amp;""="","",IFERROR(INDEX('الأعضاء'!$B$6:$B$505,MATCH(B829&amp;"",'الأعضاء'!$A$6:$A$505,0))&amp;"","كود غير موجود"))</f>
        <v/>
      </c>
      <c r="F829" s="20">
        <f>IF(C829&amp;""="","",IFERROR(INDEX('الباقات'!$B$6:$B$205,MATCH(C829&amp;"",'الباقات'!$A$6:$A$205,0)),"باقة غير موجودة"))</f>
        <v/>
      </c>
      <c r="G829" s="20">
        <f>IF(ISNUMBER(F829),ROUND(F829-N(D829),2),"")</f>
        <v/>
      </c>
      <c r="H829" s="21">
        <f>IF(C829&amp;""="","",IFERROR(INDEX('الباقات'!$C$6:$C$205,MATCH(C829&amp;"",'الباقات'!$A$6:$A$205,0)),""))</f>
        <v/>
      </c>
      <c r="I829" s="19">
        <f>IF(AND(ISNUMBER(A829),ISNUMBER(H829)),EDATE(A829,H829)-1,"")</f>
        <v/>
      </c>
      <c r="J829" s="21">
        <f>IF(ISNUMBER(I829),IF(COUNTIFS($B$6:$B$1005,B829&amp;"",$A$6:$A$1005,"&gt;"&amp;A829)=0,1,0),"")</f>
        <v/>
      </c>
    </row>
    <row r="830">
      <c r="A830" s="13" t="n"/>
      <c r="B830" s="5" t="n"/>
      <c r="C830" s="5" t="n"/>
      <c r="D830" s="16" t="n"/>
      <c r="E830" s="6">
        <f>IF(B830&amp;""="","",IFERROR(INDEX('الأعضاء'!$B$6:$B$505,MATCH(B830&amp;"",'الأعضاء'!$A$6:$A$505,0))&amp;"","كود غير موجود"))</f>
        <v/>
      </c>
      <c r="F830" s="20">
        <f>IF(C830&amp;""="","",IFERROR(INDEX('الباقات'!$B$6:$B$205,MATCH(C830&amp;"",'الباقات'!$A$6:$A$205,0)),"باقة غير موجودة"))</f>
        <v/>
      </c>
      <c r="G830" s="20">
        <f>IF(ISNUMBER(F830),ROUND(F830-N(D830),2),"")</f>
        <v/>
      </c>
      <c r="H830" s="21">
        <f>IF(C830&amp;""="","",IFERROR(INDEX('الباقات'!$C$6:$C$205,MATCH(C830&amp;"",'الباقات'!$A$6:$A$205,0)),""))</f>
        <v/>
      </c>
      <c r="I830" s="19">
        <f>IF(AND(ISNUMBER(A830),ISNUMBER(H830)),EDATE(A830,H830)-1,"")</f>
        <v/>
      </c>
      <c r="J830" s="21">
        <f>IF(ISNUMBER(I830),IF(COUNTIFS($B$6:$B$1005,B830&amp;"",$A$6:$A$1005,"&gt;"&amp;A830)=0,1,0),"")</f>
        <v/>
      </c>
    </row>
    <row r="831">
      <c r="A831" s="13" t="n"/>
      <c r="B831" s="5" t="n"/>
      <c r="C831" s="5" t="n"/>
      <c r="D831" s="16" t="n"/>
      <c r="E831" s="6">
        <f>IF(B831&amp;""="","",IFERROR(INDEX('الأعضاء'!$B$6:$B$505,MATCH(B831&amp;"",'الأعضاء'!$A$6:$A$505,0))&amp;"","كود غير موجود"))</f>
        <v/>
      </c>
      <c r="F831" s="20">
        <f>IF(C831&amp;""="","",IFERROR(INDEX('الباقات'!$B$6:$B$205,MATCH(C831&amp;"",'الباقات'!$A$6:$A$205,0)),"باقة غير موجودة"))</f>
        <v/>
      </c>
      <c r="G831" s="20">
        <f>IF(ISNUMBER(F831),ROUND(F831-N(D831),2),"")</f>
        <v/>
      </c>
      <c r="H831" s="21">
        <f>IF(C831&amp;""="","",IFERROR(INDEX('الباقات'!$C$6:$C$205,MATCH(C831&amp;"",'الباقات'!$A$6:$A$205,0)),""))</f>
        <v/>
      </c>
      <c r="I831" s="19">
        <f>IF(AND(ISNUMBER(A831),ISNUMBER(H831)),EDATE(A831,H831)-1,"")</f>
        <v/>
      </c>
      <c r="J831" s="21">
        <f>IF(ISNUMBER(I831),IF(COUNTIFS($B$6:$B$1005,B831&amp;"",$A$6:$A$1005,"&gt;"&amp;A831)=0,1,0),"")</f>
        <v/>
      </c>
    </row>
    <row r="832">
      <c r="A832" s="13" t="n"/>
      <c r="B832" s="5" t="n"/>
      <c r="C832" s="5" t="n"/>
      <c r="D832" s="16" t="n"/>
      <c r="E832" s="6">
        <f>IF(B832&amp;""="","",IFERROR(INDEX('الأعضاء'!$B$6:$B$505,MATCH(B832&amp;"",'الأعضاء'!$A$6:$A$505,0))&amp;"","كود غير موجود"))</f>
        <v/>
      </c>
      <c r="F832" s="20">
        <f>IF(C832&amp;""="","",IFERROR(INDEX('الباقات'!$B$6:$B$205,MATCH(C832&amp;"",'الباقات'!$A$6:$A$205,0)),"باقة غير موجودة"))</f>
        <v/>
      </c>
      <c r="G832" s="20">
        <f>IF(ISNUMBER(F832),ROUND(F832-N(D832),2),"")</f>
        <v/>
      </c>
      <c r="H832" s="21">
        <f>IF(C832&amp;""="","",IFERROR(INDEX('الباقات'!$C$6:$C$205,MATCH(C832&amp;"",'الباقات'!$A$6:$A$205,0)),""))</f>
        <v/>
      </c>
      <c r="I832" s="19">
        <f>IF(AND(ISNUMBER(A832),ISNUMBER(H832)),EDATE(A832,H832)-1,"")</f>
        <v/>
      </c>
      <c r="J832" s="21">
        <f>IF(ISNUMBER(I832),IF(COUNTIFS($B$6:$B$1005,B832&amp;"",$A$6:$A$1005,"&gt;"&amp;A832)=0,1,0),"")</f>
        <v/>
      </c>
    </row>
    <row r="833">
      <c r="A833" s="13" t="n"/>
      <c r="B833" s="5" t="n"/>
      <c r="C833" s="5" t="n"/>
      <c r="D833" s="16" t="n"/>
      <c r="E833" s="6">
        <f>IF(B833&amp;""="","",IFERROR(INDEX('الأعضاء'!$B$6:$B$505,MATCH(B833&amp;"",'الأعضاء'!$A$6:$A$505,0))&amp;"","كود غير موجود"))</f>
        <v/>
      </c>
      <c r="F833" s="20">
        <f>IF(C833&amp;""="","",IFERROR(INDEX('الباقات'!$B$6:$B$205,MATCH(C833&amp;"",'الباقات'!$A$6:$A$205,0)),"باقة غير موجودة"))</f>
        <v/>
      </c>
      <c r="G833" s="20">
        <f>IF(ISNUMBER(F833),ROUND(F833-N(D833),2),"")</f>
        <v/>
      </c>
      <c r="H833" s="21">
        <f>IF(C833&amp;""="","",IFERROR(INDEX('الباقات'!$C$6:$C$205,MATCH(C833&amp;"",'الباقات'!$A$6:$A$205,0)),""))</f>
        <v/>
      </c>
      <c r="I833" s="19">
        <f>IF(AND(ISNUMBER(A833),ISNUMBER(H833)),EDATE(A833,H833)-1,"")</f>
        <v/>
      </c>
      <c r="J833" s="21">
        <f>IF(ISNUMBER(I833),IF(COUNTIFS($B$6:$B$1005,B833&amp;"",$A$6:$A$1005,"&gt;"&amp;A833)=0,1,0),"")</f>
        <v/>
      </c>
    </row>
    <row r="834">
      <c r="A834" s="13" t="n"/>
      <c r="B834" s="5" t="n"/>
      <c r="C834" s="5" t="n"/>
      <c r="D834" s="16" t="n"/>
      <c r="E834" s="6">
        <f>IF(B834&amp;""="","",IFERROR(INDEX('الأعضاء'!$B$6:$B$505,MATCH(B834&amp;"",'الأعضاء'!$A$6:$A$505,0))&amp;"","كود غير موجود"))</f>
        <v/>
      </c>
      <c r="F834" s="20">
        <f>IF(C834&amp;""="","",IFERROR(INDEX('الباقات'!$B$6:$B$205,MATCH(C834&amp;"",'الباقات'!$A$6:$A$205,0)),"باقة غير موجودة"))</f>
        <v/>
      </c>
      <c r="G834" s="20">
        <f>IF(ISNUMBER(F834),ROUND(F834-N(D834),2),"")</f>
        <v/>
      </c>
      <c r="H834" s="21">
        <f>IF(C834&amp;""="","",IFERROR(INDEX('الباقات'!$C$6:$C$205,MATCH(C834&amp;"",'الباقات'!$A$6:$A$205,0)),""))</f>
        <v/>
      </c>
      <c r="I834" s="19">
        <f>IF(AND(ISNUMBER(A834),ISNUMBER(H834)),EDATE(A834,H834)-1,"")</f>
        <v/>
      </c>
      <c r="J834" s="21">
        <f>IF(ISNUMBER(I834),IF(COUNTIFS($B$6:$B$1005,B834&amp;"",$A$6:$A$1005,"&gt;"&amp;A834)=0,1,0),"")</f>
        <v/>
      </c>
    </row>
    <row r="835">
      <c r="A835" s="13" t="n"/>
      <c r="B835" s="5" t="n"/>
      <c r="C835" s="5" t="n"/>
      <c r="D835" s="16" t="n"/>
      <c r="E835" s="6">
        <f>IF(B835&amp;""="","",IFERROR(INDEX('الأعضاء'!$B$6:$B$505,MATCH(B835&amp;"",'الأعضاء'!$A$6:$A$505,0))&amp;"","كود غير موجود"))</f>
        <v/>
      </c>
      <c r="F835" s="20">
        <f>IF(C835&amp;""="","",IFERROR(INDEX('الباقات'!$B$6:$B$205,MATCH(C835&amp;"",'الباقات'!$A$6:$A$205,0)),"باقة غير موجودة"))</f>
        <v/>
      </c>
      <c r="G835" s="20">
        <f>IF(ISNUMBER(F835),ROUND(F835-N(D835),2),"")</f>
        <v/>
      </c>
      <c r="H835" s="21">
        <f>IF(C835&amp;""="","",IFERROR(INDEX('الباقات'!$C$6:$C$205,MATCH(C835&amp;"",'الباقات'!$A$6:$A$205,0)),""))</f>
        <v/>
      </c>
      <c r="I835" s="19">
        <f>IF(AND(ISNUMBER(A835),ISNUMBER(H835)),EDATE(A835,H835)-1,"")</f>
        <v/>
      </c>
      <c r="J835" s="21">
        <f>IF(ISNUMBER(I835),IF(COUNTIFS($B$6:$B$1005,B835&amp;"",$A$6:$A$1005,"&gt;"&amp;A835)=0,1,0),"")</f>
        <v/>
      </c>
    </row>
    <row r="836">
      <c r="A836" s="13" t="n"/>
      <c r="B836" s="5" t="n"/>
      <c r="C836" s="5" t="n"/>
      <c r="D836" s="16" t="n"/>
      <c r="E836" s="6">
        <f>IF(B836&amp;""="","",IFERROR(INDEX('الأعضاء'!$B$6:$B$505,MATCH(B836&amp;"",'الأعضاء'!$A$6:$A$505,0))&amp;"","كود غير موجود"))</f>
        <v/>
      </c>
      <c r="F836" s="20">
        <f>IF(C836&amp;""="","",IFERROR(INDEX('الباقات'!$B$6:$B$205,MATCH(C836&amp;"",'الباقات'!$A$6:$A$205,0)),"باقة غير موجودة"))</f>
        <v/>
      </c>
      <c r="G836" s="20">
        <f>IF(ISNUMBER(F836),ROUND(F836-N(D836),2),"")</f>
        <v/>
      </c>
      <c r="H836" s="21">
        <f>IF(C836&amp;""="","",IFERROR(INDEX('الباقات'!$C$6:$C$205,MATCH(C836&amp;"",'الباقات'!$A$6:$A$205,0)),""))</f>
        <v/>
      </c>
      <c r="I836" s="19">
        <f>IF(AND(ISNUMBER(A836),ISNUMBER(H836)),EDATE(A836,H836)-1,"")</f>
        <v/>
      </c>
      <c r="J836" s="21">
        <f>IF(ISNUMBER(I836),IF(COUNTIFS($B$6:$B$1005,B836&amp;"",$A$6:$A$1005,"&gt;"&amp;A836)=0,1,0),"")</f>
        <v/>
      </c>
    </row>
    <row r="837">
      <c r="A837" s="13" t="n"/>
      <c r="B837" s="5" t="n"/>
      <c r="C837" s="5" t="n"/>
      <c r="D837" s="16" t="n"/>
      <c r="E837" s="6">
        <f>IF(B837&amp;""="","",IFERROR(INDEX('الأعضاء'!$B$6:$B$505,MATCH(B837&amp;"",'الأعضاء'!$A$6:$A$505,0))&amp;"","كود غير موجود"))</f>
        <v/>
      </c>
      <c r="F837" s="20">
        <f>IF(C837&amp;""="","",IFERROR(INDEX('الباقات'!$B$6:$B$205,MATCH(C837&amp;"",'الباقات'!$A$6:$A$205,0)),"باقة غير موجودة"))</f>
        <v/>
      </c>
      <c r="G837" s="20">
        <f>IF(ISNUMBER(F837),ROUND(F837-N(D837),2),"")</f>
        <v/>
      </c>
      <c r="H837" s="21">
        <f>IF(C837&amp;""="","",IFERROR(INDEX('الباقات'!$C$6:$C$205,MATCH(C837&amp;"",'الباقات'!$A$6:$A$205,0)),""))</f>
        <v/>
      </c>
      <c r="I837" s="19">
        <f>IF(AND(ISNUMBER(A837),ISNUMBER(H837)),EDATE(A837,H837)-1,"")</f>
        <v/>
      </c>
      <c r="J837" s="21">
        <f>IF(ISNUMBER(I837),IF(COUNTIFS($B$6:$B$1005,B837&amp;"",$A$6:$A$1005,"&gt;"&amp;A837)=0,1,0),"")</f>
        <v/>
      </c>
    </row>
    <row r="838">
      <c r="A838" s="13" t="n"/>
      <c r="B838" s="5" t="n"/>
      <c r="C838" s="5" t="n"/>
      <c r="D838" s="16" t="n"/>
      <c r="E838" s="6">
        <f>IF(B838&amp;""="","",IFERROR(INDEX('الأعضاء'!$B$6:$B$505,MATCH(B838&amp;"",'الأعضاء'!$A$6:$A$505,0))&amp;"","كود غير موجود"))</f>
        <v/>
      </c>
      <c r="F838" s="20">
        <f>IF(C838&amp;""="","",IFERROR(INDEX('الباقات'!$B$6:$B$205,MATCH(C838&amp;"",'الباقات'!$A$6:$A$205,0)),"باقة غير موجودة"))</f>
        <v/>
      </c>
      <c r="G838" s="20">
        <f>IF(ISNUMBER(F838),ROUND(F838-N(D838),2),"")</f>
        <v/>
      </c>
      <c r="H838" s="21">
        <f>IF(C838&amp;""="","",IFERROR(INDEX('الباقات'!$C$6:$C$205,MATCH(C838&amp;"",'الباقات'!$A$6:$A$205,0)),""))</f>
        <v/>
      </c>
      <c r="I838" s="19">
        <f>IF(AND(ISNUMBER(A838),ISNUMBER(H838)),EDATE(A838,H838)-1,"")</f>
        <v/>
      </c>
      <c r="J838" s="21">
        <f>IF(ISNUMBER(I838),IF(COUNTIFS($B$6:$B$1005,B838&amp;"",$A$6:$A$1005,"&gt;"&amp;A838)=0,1,0),"")</f>
        <v/>
      </c>
    </row>
    <row r="839">
      <c r="A839" s="13" t="n"/>
      <c r="B839" s="5" t="n"/>
      <c r="C839" s="5" t="n"/>
      <c r="D839" s="16" t="n"/>
      <c r="E839" s="6">
        <f>IF(B839&amp;""="","",IFERROR(INDEX('الأعضاء'!$B$6:$B$505,MATCH(B839&amp;"",'الأعضاء'!$A$6:$A$505,0))&amp;"","كود غير موجود"))</f>
        <v/>
      </c>
      <c r="F839" s="20">
        <f>IF(C839&amp;""="","",IFERROR(INDEX('الباقات'!$B$6:$B$205,MATCH(C839&amp;"",'الباقات'!$A$6:$A$205,0)),"باقة غير موجودة"))</f>
        <v/>
      </c>
      <c r="G839" s="20">
        <f>IF(ISNUMBER(F839),ROUND(F839-N(D839),2),"")</f>
        <v/>
      </c>
      <c r="H839" s="21">
        <f>IF(C839&amp;""="","",IFERROR(INDEX('الباقات'!$C$6:$C$205,MATCH(C839&amp;"",'الباقات'!$A$6:$A$205,0)),""))</f>
        <v/>
      </c>
      <c r="I839" s="19">
        <f>IF(AND(ISNUMBER(A839),ISNUMBER(H839)),EDATE(A839,H839)-1,"")</f>
        <v/>
      </c>
      <c r="J839" s="21">
        <f>IF(ISNUMBER(I839),IF(COUNTIFS($B$6:$B$1005,B839&amp;"",$A$6:$A$1005,"&gt;"&amp;A839)=0,1,0),"")</f>
        <v/>
      </c>
    </row>
    <row r="840">
      <c r="A840" s="13" t="n"/>
      <c r="B840" s="5" t="n"/>
      <c r="C840" s="5" t="n"/>
      <c r="D840" s="16" t="n"/>
      <c r="E840" s="6">
        <f>IF(B840&amp;""="","",IFERROR(INDEX('الأعضاء'!$B$6:$B$505,MATCH(B840&amp;"",'الأعضاء'!$A$6:$A$505,0))&amp;"","كود غير موجود"))</f>
        <v/>
      </c>
      <c r="F840" s="20">
        <f>IF(C840&amp;""="","",IFERROR(INDEX('الباقات'!$B$6:$B$205,MATCH(C840&amp;"",'الباقات'!$A$6:$A$205,0)),"باقة غير موجودة"))</f>
        <v/>
      </c>
      <c r="G840" s="20">
        <f>IF(ISNUMBER(F840),ROUND(F840-N(D840),2),"")</f>
        <v/>
      </c>
      <c r="H840" s="21">
        <f>IF(C840&amp;""="","",IFERROR(INDEX('الباقات'!$C$6:$C$205,MATCH(C840&amp;"",'الباقات'!$A$6:$A$205,0)),""))</f>
        <v/>
      </c>
      <c r="I840" s="19">
        <f>IF(AND(ISNUMBER(A840),ISNUMBER(H840)),EDATE(A840,H840)-1,"")</f>
        <v/>
      </c>
      <c r="J840" s="21">
        <f>IF(ISNUMBER(I840),IF(COUNTIFS($B$6:$B$1005,B840&amp;"",$A$6:$A$1005,"&gt;"&amp;A840)=0,1,0),"")</f>
        <v/>
      </c>
    </row>
    <row r="841">
      <c r="A841" s="13" t="n"/>
      <c r="B841" s="5" t="n"/>
      <c r="C841" s="5" t="n"/>
      <c r="D841" s="16" t="n"/>
      <c r="E841" s="6">
        <f>IF(B841&amp;""="","",IFERROR(INDEX('الأعضاء'!$B$6:$B$505,MATCH(B841&amp;"",'الأعضاء'!$A$6:$A$505,0))&amp;"","كود غير موجود"))</f>
        <v/>
      </c>
      <c r="F841" s="20">
        <f>IF(C841&amp;""="","",IFERROR(INDEX('الباقات'!$B$6:$B$205,MATCH(C841&amp;"",'الباقات'!$A$6:$A$205,0)),"باقة غير موجودة"))</f>
        <v/>
      </c>
      <c r="G841" s="20">
        <f>IF(ISNUMBER(F841),ROUND(F841-N(D841),2),"")</f>
        <v/>
      </c>
      <c r="H841" s="21">
        <f>IF(C841&amp;""="","",IFERROR(INDEX('الباقات'!$C$6:$C$205,MATCH(C841&amp;"",'الباقات'!$A$6:$A$205,0)),""))</f>
        <v/>
      </c>
      <c r="I841" s="19">
        <f>IF(AND(ISNUMBER(A841),ISNUMBER(H841)),EDATE(A841,H841)-1,"")</f>
        <v/>
      </c>
      <c r="J841" s="21">
        <f>IF(ISNUMBER(I841),IF(COUNTIFS($B$6:$B$1005,B841&amp;"",$A$6:$A$1005,"&gt;"&amp;A841)=0,1,0),"")</f>
        <v/>
      </c>
    </row>
    <row r="842">
      <c r="A842" s="13" t="n"/>
      <c r="B842" s="5" t="n"/>
      <c r="C842" s="5" t="n"/>
      <c r="D842" s="16" t="n"/>
      <c r="E842" s="6">
        <f>IF(B842&amp;""="","",IFERROR(INDEX('الأعضاء'!$B$6:$B$505,MATCH(B842&amp;"",'الأعضاء'!$A$6:$A$505,0))&amp;"","كود غير موجود"))</f>
        <v/>
      </c>
      <c r="F842" s="20">
        <f>IF(C842&amp;""="","",IFERROR(INDEX('الباقات'!$B$6:$B$205,MATCH(C842&amp;"",'الباقات'!$A$6:$A$205,0)),"باقة غير موجودة"))</f>
        <v/>
      </c>
      <c r="G842" s="20">
        <f>IF(ISNUMBER(F842),ROUND(F842-N(D842),2),"")</f>
        <v/>
      </c>
      <c r="H842" s="21">
        <f>IF(C842&amp;""="","",IFERROR(INDEX('الباقات'!$C$6:$C$205,MATCH(C842&amp;"",'الباقات'!$A$6:$A$205,0)),""))</f>
        <v/>
      </c>
      <c r="I842" s="19">
        <f>IF(AND(ISNUMBER(A842),ISNUMBER(H842)),EDATE(A842,H842)-1,"")</f>
        <v/>
      </c>
      <c r="J842" s="21">
        <f>IF(ISNUMBER(I842),IF(COUNTIFS($B$6:$B$1005,B842&amp;"",$A$6:$A$1005,"&gt;"&amp;A842)=0,1,0),"")</f>
        <v/>
      </c>
    </row>
    <row r="843">
      <c r="A843" s="13" t="n"/>
      <c r="B843" s="5" t="n"/>
      <c r="C843" s="5" t="n"/>
      <c r="D843" s="16" t="n"/>
      <c r="E843" s="6">
        <f>IF(B843&amp;""="","",IFERROR(INDEX('الأعضاء'!$B$6:$B$505,MATCH(B843&amp;"",'الأعضاء'!$A$6:$A$505,0))&amp;"","كود غير موجود"))</f>
        <v/>
      </c>
      <c r="F843" s="20">
        <f>IF(C843&amp;""="","",IFERROR(INDEX('الباقات'!$B$6:$B$205,MATCH(C843&amp;"",'الباقات'!$A$6:$A$205,0)),"باقة غير موجودة"))</f>
        <v/>
      </c>
      <c r="G843" s="20">
        <f>IF(ISNUMBER(F843),ROUND(F843-N(D843),2),"")</f>
        <v/>
      </c>
      <c r="H843" s="21">
        <f>IF(C843&amp;""="","",IFERROR(INDEX('الباقات'!$C$6:$C$205,MATCH(C843&amp;"",'الباقات'!$A$6:$A$205,0)),""))</f>
        <v/>
      </c>
      <c r="I843" s="19">
        <f>IF(AND(ISNUMBER(A843),ISNUMBER(H843)),EDATE(A843,H843)-1,"")</f>
        <v/>
      </c>
      <c r="J843" s="21">
        <f>IF(ISNUMBER(I843),IF(COUNTIFS($B$6:$B$1005,B843&amp;"",$A$6:$A$1005,"&gt;"&amp;A843)=0,1,0),"")</f>
        <v/>
      </c>
    </row>
    <row r="844">
      <c r="A844" s="13" t="n"/>
      <c r="B844" s="5" t="n"/>
      <c r="C844" s="5" t="n"/>
      <c r="D844" s="16" t="n"/>
      <c r="E844" s="6">
        <f>IF(B844&amp;""="","",IFERROR(INDEX('الأعضاء'!$B$6:$B$505,MATCH(B844&amp;"",'الأعضاء'!$A$6:$A$505,0))&amp;"","كود غير موجود"))</f>
        <v/>
      </c>
      <c r="F844" s="20">
        <f>IF(C844&amp;""="","",IFERROR(INDEX('الباقات'!$B$6:$B$205,MATCH(C844&amp;"",'الباقات'!$A$6:$A$205,0)),"باقة غير موجودة"))</f>
        <v/>
      </c>
      <c r="G844" s="20">
        <f>IF(ISNUMBER(F844),ROUND(F844-N(D844),2),"")</f>
        <v/>
      </c>
      <c r="H844" s="21">
        <f>IF(C844&amp;""="","",IFERROR(INDEX('الباقات'!$C$6:$C$205,MATCH(C844&amp;"",'الباقات'!$A$6:$A$205,0)),""))</f>
        <v/>
      </c>
      <c r="I844" s="19">
        <f>IF(AND(ISNUMBER(A844),ISNUMBER(H844)),EDATE(A844,H844)-1,"")</f>
        <v/>
      </c>
      <c r="J844" s="21">
        <f>IF(ISNUMBER(I844),IF(COUNTIFS($B$6:$B$1005,B844&amp;"",$A$6:$A$1005,"&gt;"&amp;A844)=0,1,0),"")</f>
        <v/>
      </c>
    </row>
    <row r="845">
      <c r="A845" s="13" t="n"/>
      <c r="B845" s="5" t="n"/>
      <c r="C845" s="5" t="n"/>
      <c r="D845" s="16" t="n"/>
      <c r="E845" s="6">
        <f>IF(B845&amp;""="","",IFERROR(INDEX('الأعضاء'!$B$6:$B$505,MATCH(B845&amp;"",'الأعضاء'!$A$6:$A$505,0))&amp;"","كود غير موجود"))</f>
        <v/>
      </c>
      <c r="F845" s="20">
        <f>IF(C845&amp;""="","",IFERROR(INDEX('الباقات'!$B$6:$B$205,MATCH(C845&amp;"",'الباقات'!$A$6:$A$205,0)),"باقة غير موجودة"))</f>
        <v/>
      </c>
      <c r="G845" s="20">
        <f>IF(ISNUMBER(F845),ROUND(F845-N(D845),2),"")</f>
        <v/>
      </c>
      <c r="H845" s="21">
        <f>IF(C845&amp;""="","",IFERROR(INDEX('الباقات'!$C$6:$C$205,MATCH(C845&amp;"",'الباقات'!$A$6:$A$205,0)),""))</f>
        <v/>
      </c>
      <c r="I845" s="19">
        <f>IF(AND(ISNUMBER(A845),ISNUMBER(H845)),EDATE(A845,H845)-1,"")</f>
        <v/>
      </c>
      <c r="J845" s="21">
        <f>IF(ISNUMBER(I845),IF(COUNTIFS($B$6:$B$1005,B845&amp;"",$A$6:$A$1005,"&gt;"&amp;A845)=0,1,0),"")</f>
        <v/>
      </c>
    </row>
    <row r="846">
      <c r="A846" s="13" t="n"/>
      <c r="B846" s="5" t="n"/>
      <c r="C846" s="5" t="n"/>
      <c r="D846" s="16" t="n"/>
      <c r="E846" s="6">
        <f>IF(B846&amp;""="","",IFERROR(INDEX('الأعضاء'!$B$6:$B$505,MATCH(B846&amp;"",'الأعضاء'!$A$6:$A$505,0))&amp;"","كود غير موجود"))</f>
        <v/>
      </c>
      <c r="F846" s="20">
        <f>IF(C846&amp;""="","",IFERROR(INDEX('الباقات'!$B$6:$B$205,MATCH(C846&amp;"",'الباقات'!$A$6:$A$205,0)),"باقة غير موجودة"))</f>
        <v/>
      </c>
      <c r="G846" s="20">
        <f>IF(ISNUMBER(F846),ROUND(F846-N(D846),2),"")</f>
        <v/>
      </c>
      <c r="H846" s="21">
        <f>IF(C846&amp;""="","",IFERROR(INDEX('الباقات'!$C$6:$C$205,MATCH(C846&amp;"",'الباقات'!$A$6:$A$205,0)),""))</f>
        <v/>
      </c>
      <c r="I846" s="19">
        <f>IF(AND(ISNUMBER(A846),ISNUMBER(H846)),EDATE(A846,H846)-1,"")</f>
        <v/>
      </c>
      <c r="J846" s="21">
        <f>IF(ISNUMBER(I846),IF(COUNTIFS($B$6:$B$1005,B846&amp;"",$A$6:$A$1005,"&gt;"&amp;A846)=0,1,0),"")</f>
        <v/>
      </c>
    </row>
    <row r="847">
      <c r="A847" s="13" t="n"/>
      <c r="B847" s="5" t="n"/>
      <c r="C847" s="5" t="n"/>
      <c r="D847" s="16" t="n"/>
      <c r="E847" s="6">
        <f>IF(B847&amp;""="","",IFERROR(INDEX('الأعضاء'!$B$6:$B$505,MATCH(B847&amp;"",'الأعضاء'!$A$6:$A$505,0))&amp;"","كود غير موجود"))</f>
        <v/>
      </c>
      <c r="F847" s="20">
        <f>IF(C847&amp;""="","",IFERROR(INDEX('الباقات'!$B$6:$B$205,MATCH(C847&amp;"",'الباقات'!$A$6:$A$205,0)),"باقة غير موجودة"))</f>
        <v/>
      </c>
      <c r="G847" s="20">
        <f>IF(ISNUMBER(F847),ROUND(F847-N(D847),2),"")</f>
        <v/>
      </c>
      <c r="H847" s="21">
        <f>IF(C847&amp;""="","",IFERROR(INDEX('الباقات'!$C$6:$C$205,MATCH(C847&amp;"",'الباقات'!$A$6:$A$205,0)),""))</f>
        <v/>
      </c>
      <c r="I847" s="19">
        <f>IF(AND(ISNUMBER(A847),ISNUMBER(H847)),EDATE(A847,H847)-1,"")</f>
        <v/>
      </c>
      <c r="J847" s="21">
        <f>IF(ISNUMBER(I847),IF(COUNTIFS($B$6:$B$1005,B847&amp;"",$A$6:$A$1005,"&gt;"&amp;A847)=0,1,0),"")</f>
        <v/>
      </c>
    </row>
    <row r="848">
      <c r="A848" s="13" t="n"/>
      <c r="B848" s="5" t="n"/>
      <c r="C848" s="5" t="n"/>
      <c r="D848" s="16" t="n"/>
      <c r="E848" s="6">
        <f>IF(B848&amp;""="","",IFERROR(INDEX('الأعضاء'!$B$6:$B$505,MATCH(B848&amp;"",'الأعضاء'!$A$6:$A$505,0))&amp;"","كود غير موجود"))</f>
        <v/>
      </c>
      <c r="F848" s="20">
        <f>IF(C848&amp;""="","",IFERROR(INDEX('الباقات'!$B$6:$B$205,MATCH(C848&amp;"",'الباقات'!$A$6:$A$205,0)),"باقة غير موجودة"))</f>
        <v/>
      </c>
      <c r="G848" s="20">
        <f>IF(ISNUMBER(F848),ROUND(F848-N(D848),2),"")</f>
        <v/>
      </c>
      <c r="H848" s="21">
        <f>IF(C848&amp;""="","",IFERROR(INDEX('الباقات'!$C$6:$C$205,MATCH(C848&amp;"",'الباقات'!$A$6:$A$205,0)),""))</f>
        <v/>
      </c>
      <c r="I848" s="19">
        <f>IF(AND(ISNUMBER(A848),ISNUMBER(H848)),EDATE(A848,H848)-1,"")</f>
        <v/>
      </c>
      <c r="J848" s="21">
        <f>IF(ISNUMBER(I848),IF(COUNTIFS($B$6:$B$1005,B848&amp;"",$A$6:$A$1005,"&gt;"&amp;A848)=0,1,0),"")</f>
        <v/>
      </c>
    </row>
    <row r="849">
      <c r="A849" s="13" t="n"/>
      <c r="B849" s="5" t="n"/>
      <c r="C849" s="5" t="n"/>
      <c r="D849" s="16" t="n"/>
      <c r="E849" s="6">
        <f>IF(B849&amp;""="","",IFERROR(INDEX('الأعضاء'!$B$6:$B$505,MATCH(B849&amp;"",'الأعضاء'!$A$6:$A$505,0))&amp;"","كود غير موجود"))</f>
        <v/>
      </c>
      <c r="F849" s="20">
        <f>IF(C849&amp;""="","",IFERROR(INDEX('الباقات'!$B$6:$B$205,MATCH(C849&amp;"",'الباقات'!$A$6:$A$205,0)),"باقة غير موجودة"))</f>
        <v/>
      </c>
      <c r="G849" s="20">
        <f>IF(ISNUMBER(F849),ROUND(F849-N(D849),2),"")</f>
        <v/>
      </c>
      <c r="H849" s="21">
        <f>IF(C849&amp;""="","",IFERROR(INDEX('الباقات'!$C$6:$C$205,MATCH(C849&amp;"",'الباقات'!$A$6:$A$205,0)),""))</f>
        <v/>
      </c>
      <c r="I849" s="19">
        <f>IF(AND(ISNUMBER(A849),ISNUMBER(H849)),EDATE(A849,H849)-1,"")</f>
        <v/>
      </c>
      <c r="J849" s="21">
        <f>IF(ISNUMBER(I849),IF(COUNTIFS($B$6:$B$1005,B849&amp;"",$A$6:$A$1005,"&gt;"&amp;A849)=0,1,0),"")</f>
        <v/>
      </c>
    </row>
    <row r="850">
      <c r="A850" s="13" t="n"/>
      <c r="B850" s="5" t="n"/>
      <c r="C850" s="5" t="n"/>
      <c r="D850" s="16" t="n"/>
      <c r="E850" s="6">
        <f>IF(B850&amp;""="","",IFERROR(INDEX('الأعضاء'!$B$6:$B$505,MATCH(B850&amp;"",'الأعضاء'!$A$6:$A$505,0))&amp;"","كود غير موجود"))</f>
        <v/>
      </c>
      <c r="F850" s="20">
        <f>IF(C850&amp;""="","",IFERROR(INDEX('الباقات'!$B$6:$B$205,MATCH(C850&amp;"",'الباقات'!$A$6:$A$205,0)),"باقة غير موجودة"))</f>
        <v/>
      </c>
      <c r="G850" s="20">
        <f>IF(ISNUMBER(F850),ROUND(F850-N(D850),2),"")</f>
        <v/>
      </c>
      <c r="H850" s="21">
        <f>IF(C850&amp;""="","",IFERROR(INDEX('الباقات'!$C$6:$C$205,MATCH(C850&amp;"",'الباقات'!$A$6:$A$205,0)),""))</f>
        <v/>
      </c>
      <c r="I850" s="19">
        <f>IF(AND(ISNUMBER(A850),ISNUMBER(H850)),EDATE(A850,H850)-1,"")</f>
        <v/>
      </c>
      <c r="J850" s="21">
        <f>IF(ISNUMBER(I850),IF(COUNTIFS($B$6:$B$1005,B850&amp;"",$A$6:$A$1005,"&gt;"&amp;A850)=0,1,0),"")</f>
        <v/>
      </c>
    </row>
    <row r="851">
      <c r="A851" s="13" t="n"/>
      <c r="B851" s="5" t="n"/>
      <c r="C851" s="5" t="n"/>
      <c r="D851" s="16" t="n"/>
      <c r="E851" s="6">
        <f>IF(B851&amp;""="","",IFERROR(INDEX('الأعضاء'!$B$6:$B$505,MATCH(B851&amp;"",'الأعضاء'!$A$6:$A$505,0))&amp;"","كود غير موجود"))</f>
        <v/>
      </c>
      <c r="F851" s="20">
        <f>IF(C851&amp;""="","",IFERROR(INDEX('الباقات'!$B$6:$B$205,MATCH(C851&amp;"",'الباقات'!$A$6:$A$205,0)),"باقة غير موجودة"))</f>
        <v/>
      </c>
      <c r="G851" s="20">
        <f>IF(ISNUMBER(F851),ROUND(F851-N(D851),2),"")</f>
        <v/>
      </c>
      <c r="H851" s="21">
        <f>IF(C851&amp;""="","",IFERROR(INDEX('الباقات'!$C$6:$C$205,MATCH(C851&amp;"",'الباقات'!$A$6:$A$205,0)),""))</f>
        <v/>
      </c>
      <c r="I851" s="19">
        <f>IF(AND(ISNUMBER(A851),ISNUMBER(H851)),EDATE(A851,H851)-1,"")</f>
        <v/>
      </c>
      <c r="J851" s="21">
        <f>IF(ISNUMBER(I851),IF(COUNTIFS($B$6:$B$1005,B851&amp;"",$A$6:$A$1005,"&gt;"&amp;A851)=0,1,0),"")</f>
        <v/>
      </c>
    </row>
    <row r="852">
      <c r="A852" s="13" t="n"/>
      <c r="B852" s="5" t="n"/>
      <c r="C852" s="5" t="n"/>
      <c r="D852" s="16" t="n"/>
      <c r="E852" s="6">
        <f>IF(B852&amp;""="","",IFERROR(INDEX('الأعضاء'!$B$6:$B$505,MATCH(B852&amp;"",'الأعضاء'!$A$6:$A$505,0))&amp;"","كود غير موجود"))</f>
        <v/>
      </c>
      <c r="F852" s="20">
        <f>IF(C852&amp;""="","",IFERROR(INDEX('الباقات'!$B$6:$B$205,MATCH(C852&amp;"",'الباقات'!$A$6:$A$205,0)),"باقة غير موجودة"))</f>
        <v/>
      </c>
      <c r="G852" s="20">
        <f>IF(ISNUMBER(F852),ROUND(F852-N(D852),2),"")</f>
        <v/>
      </c>
      <c r="H852" s="21">
        <f>IF(C852&amp;""="","",IFERROR(INDEX('الباقات'!$C$6:$C$205,MATCH(C852&amp;"",'الباقات'!$A$6:$A$205,0)),""))</f>
        <v/>
      </c>
      <c r="I852" s="19">
        <f>IF(AND(ISNUMBER(A852),ISNUMBER(H852)),EDATE(A852,H852)-1,"")</f>
        <v/>
      </c>
      <c r="J852" s="21">
        <f>IF(ISNUMBER(I852),IF(COUNTIFS($B$6:$B$1005,B852&amp;"",$A$6:$A$1005,"&gt;"&amp;A852)=0,1,0),"")</f>
        <v/>
      </c>
    </row>
    <row r="853">
      <c r="A853" s="13" t="n"/>
      <c r="B853" s="5" t="n"/>
      <c r="C853" s="5" t="n"/>
      <c r="D853" s="16" t="n"/>
      <c r="E853" s="6">
        <f>IF(B853&amp;""="","",IFERROR(INDEX('الأعضاء'!$B$6:$B$505,MATCH(B853&amp;"",'الأعضاء'!$A$6:$A$505,0))&amp;"","كود غير موجود"))</f>
        <v/>
      </c>
      <c r="F853" s="20">
        <f>IF(C853&amp;""="","",IFERROR(INDEX('الباقات'!$B$6:$B$205,MATCH(C853&amp;"",'الباقات'!$A$6:$A$205,0)),"باقة غير موجودة"))</f>
        <v/>
      </c>
      <c r="G853" s="20">
        <f>IF(ISNUMBER(F853),ROUND(F853-N(D853),2),"")</f>
        <v/>
      </c>
      <c r="H853" s="21">
        <f>IF(C853&amp;""="","",IFERROR(INDEX('الباقات'!$C$6:$C$205,MATCH(C853&amp;"",'الباقات'!$A$6:$A$205,0)),""))</f>
        <v/>
      </c>
      <c r="I853" s="19">
        <f>IF(AND(ISNUMBER(A853),ISNUMBER(H853)),EDATE(A853,H853)-1,"")</f>
        <v/>
      </c>
      <c r="J853" s="21">
        <f>IF(ISNUMBER(I853),IF(COUNTIFS($B$6:$B$1005,B853&amp;"",$A$6:$A$1005,"&gt;"&amp;A853)=0,1,0),"")</f>
        <v/>
      </c>
    </row>
    <row r="854">
      <c r="A854" s="13" t="n"/>
      <c r="B854" s="5" t="n"/>
      <c r="C854" s="5" t="n"/>
      <c r="D854" s="16" t="n"/>
      <c r="E854" s="6">
        <f>IF(B854&amp;""="","",IFERROR(INDEX('الأعضاء'!$B$6:$B$505,MATCH(B854&amp;"",'الأعضاء'!$A$6:$A$505,0))&amp;"","كود غير موجود"))</f>
        <v/>
      </c>
      <c r="F854" s="20">
        <f>IF(C854&amp;""="","",IFERROR(INDEX('الباقات'!$B$6:$B$205,MATCH(C854&amp;"",'الباقات'!$A$6:$A$205,0)),"باقة غير موجودة"))</f>
        <v/>
      </c>
      <c r="G854" s="20">
        <f>IF(ISNUMBER(F854),ROUND(F854-N(D854),2),"")</f>
        <v/>
      </c>
      <c r="H854" s="21">
        <f>IF(C854&amp;""="","",IFERROR(INDEX('الباقات'!$C$6:$C$205,MATCH(C854&amp;"",'الباقات'!$A$6:$A$205,0)),""))</f>
        <v/>
      </c>
      <c r="I854" s="19">
        <f>IF(AND(ISNUMBER(A854),ISNUMBER(H854)),EDATE(A854,H854)-1,"")</f>
        <v/>
      </c>
      <c r="J854" s="21">
        <f>IF(ISNUMBER(I854),IF(COUNTIFS($B$6:$B$1005,B854&amp;"",$A$6:$A$1005,"&gt;"&amp;A854)=0,1,0),"")</f>
        <v/>
      </c>
    </row>
    <row r="855">
      <c r="A855" s="13" t="n"/>
      <c r="B855" s="5" t="n"/>
      <c r="C855" s="5" t="n"/>
      <c r="D855" s="16" t="n"/>
      <c r="E855" s="6">
        <f>IF(B855&amp;""="","",IFERROR(INDEX('الأعضاء'!$B$6:$B$505,MATCH(B855&amp;"",'الأعضاء'!$A$6:$A$505,0))&amp;"","كود غير موجود"))</f>
        <v/>
      </c>
      <c r="F855" s="20">
        <f>IF(C855&amp;""="","",IFERROR(INDEX('الباقات'!$B$6:$B$205,MATCH(C855&amp;"",'الباقات'!$A$6:$A$205,0)),"باقة غير موجودة"))</f>
        <v/>
      </c>
      <c r="G855" s="20">
        <f>IF(ISNUMBER(F855),ROUND(F855-N(D855),2),"")</f>
        <v/>
      </c>
      <c r="H855" s="21">
        <f>IF(C855&amp;""="","",IFERROR(INDEX('الباقات'!$C$6:$C$205,MATCH(C855&amp;"",'الباقات'!$A$6:$A$205,0)),""))</f>
        <v/>
      </c>
      <c r="I855" s="19">
        <f>IF(AND(ISNUMBER(A855),ISNUMBER(H855)),EDATE(A855,H855)-1,"")</f>
        <v/>
      </c>
      <c r="J855" s="21">
        <f>IF(ISNUMBER(I855),IF(COUNTIFS($B$6:$B$1005,B855&amp;"",$A$6:$A$1005,"&gt;"&amp;A855)=0,1,0),"")</f>
        <v/>
      </c>
    </row>
    <row r="856">
      <c r="A856" s="13" t="n"/>
      <c r="B856" s="5" t="n"/>
      <c r="C856" s="5" t="n"/>
      <c r="D856" s="16" t="n"/>
      <c r="E856" s="6">
        <f>IF(B856&amp;""="","",IFERROR(INDEX('الأعضاء'!$B$6:$B$505,MATCH(B856&amp;"",'الأعضاء'!$A$6:$A$505,0))&amp;"","كود غير موجود"))</f>
        <v/>
      </c>
      <c r="F856" s="20">
        <f>IF(C856&amp;""="","",IFERROR(INDEX('الباقات'!$B$6:$B$205,MATCH(C856&amp;"",'الباقات'!$A$6:$A$205,0)),"باقة غير موجودة"))</f>
        <v/>
      </c>
      <c r="G856" s="20">
        <f>IF(ISNUMBER(F856),ROUND(F856-N(D856),2),"")</f>
        <v/>
      </c>
      <c r="H856" s="21">
        <f>IF(C856&amp;""="","",IFERROR(INDEX('الباقات'!$C$6:$C$205,MATCH(C856&amp;"",'الباقات'!$A$6:$A$205,0)),""))</f>
        <v/>
      </c>
      <c r="I856" s="19">
        <f>IF(AND(ISNUMBER(A856),ISNUMBER(H856)),EDATE(A856,H856)-1,"")</f>
        <v/>
      </c>
      <c r="J856" s="21">
        <f>IF(ISNUMBER(I856),IF(COUNTIFS($B$6:$B$1005,B856&amp;"",$A$6:$A$1005,"&gt;"&amp;A856)=0,1,0),"")</f>
        <v/>
      </c>
    </row>
    <row r="857">
      <c r="A857" s="13" t="n"/>
      <c r="B857" s="5" t="n"/>
      <c r="C857" s="5" t="n"/>
      <c r="D857" s="16" t="n"/>
      <c r="E857" s="6">
        <f>IF(B857&amp;""="","",IFERROR(INDEX('الأعضاء'!$B$6:$B$505,MATCH(B857&amp;"",'الأعضاء'!$A$6:$A$505,0))&amp;"","كود غير موجود"))</f>
        <v/>
      </c>
      <c r="F857" s="20">
        <f>IF(C857&amp;""="","",IFERROR(INDEX('الباقات'!$B$6:$B$205,MATCH(C857&amp;"",'الباقات'!$A$6:$A$205,0)),"باقة غير موجودة"))</f>
        <v/>
      </c>
      <c r="G857" s="20">
        <f>IF(ISNUMBER(F857),ROUND(F857-N(D857),2),"")</f>
        <v/>
      </c>
      <c r="H857" s="21">
        <f>IF(C857&amp;""="","",IFERROR(INDEX('الباقات'!$C$6:$C$205,MATCH(C857&amp;"",'الباقات'!$A$6:$A$205,0)),""))</f>
        <v/>
      </c>
      <c r="I857" s="19">
        <f>IF(AND(ISNUMBER(A857),ISNUMBER(H857)),EDATE(A857,H857)-1,"")</f>
        <v/>
      </c>
      <c r="J857" s="21">
        <f>IF(ISNUMBER(I857),IF(COUNTIFS($B$6:$B$1005,B857&amp;"",$A$6:$A$1005,"&gt;"&amp;A857)=0,1,0),"")</f>
        <v/>
      </c>
    </row>
    <row r="858">
      <c r="A858" s="13" t="n"/>
      <c r="B858" s="5" t="n"/>
      <c r="C858" s="5" t="n"/>
      <c r="D858" s="16" t="n"/>
      <c r="E858" s="6">
        <f>IF(B858&amp;""="","",IFERROR(INDEX('الأعضاء'!$B$6:$B$505,MATCH(B858&amp;"",'الأعضاء'!$A$6:$A$505,0))&amp;"","كود غير موجود"))</f>
        <v/>
      </c>
      <c r="F858" s="20">
        <f>IF(C858&amp;""="","",IFERROR(INDEX('الباقات'!$B$6:$B$205,MATCH(C858&amp;"",'الباقات'!$A$6:$A$205,0)),"باقة غير موجودة"))</f>
        <v/>
      </c>
      <c r="G858" s="20">
        <f>IF(ISNUMBER(F858),ROUND(F858-N(D858),2),"")</f>
        <v/>
      </c>
      <c r="H858" s="21">
        <f>IF(C858&amp;""="","",IFERROR(INDEX('الباقات'!$C$6:$C$205,MATCH(C858&amp;"",'الباقات'!$A$6:$A$205,0)),""))</f>
        <v/>
      </c>
      <c r="I858" s="19">
        <f>IF(AND(ISNUMBER(A858),ISNUMBER(H858)),EDATE(A858,H858)-1,"")</f>
        <v/>
      </c>
      <c r="J858" s="21">
        <f>IF(ISNUMBER(I858),IF(COUNTIFS($B$6:$B$1005,B858&amp;"",$A$6:$A$1005,"&gt;"&amp;A858)=0,1,0),"")</f>
        <v/>
      </c>
    </row>
    <row r="859">
      <c r="A859" s="13" t="n"/>
      <c r="B859" s="5" t="n"/>
      <c r="C859" s="5" t="n"/>
      <c r="D859" s="16" t="n"/>
      <c r="E859" s="6">
        <f>IF(B859&amp;""="","",IFERROR(INDEX('الأعضاء'!$B$6:$B$505,MATCH(B859&amp;"",'الأعضاء'!$A$6:$A$505,0))&amp;"","كود غير موجود"))</f>
        <v/>
      </c>
      <c r="F859" s="20">
        <f>IF(C859&amp;""="","",IFERROR(INDEX('الباقات'!$B$6:$B$205,MATCH(C859&amp;"",'الباقات'!$A$6:$A$205,0)),"باقة غير موجودة"))</f>
        <v/>
      </c>
      <c r="G859" s="20">
        <f>IF(ISNUMBER(F859),ROUND(F859-N(D859),2),"")</f>
        <v/>
      </c>
      <c r="H859" s="21">
        <f>IF(C859&amp;""="","",IFERROR(INDEX('الباقات'!$C$6:$C$205,MATCH(C859&amp;"",'الباقات'!$A$6:$A$205,0)),""))</f>
        <v/>
      </c>
      <c r="I859" s="19">
        <f>IF(AND(ISNUMBER(A859),ISNUMBER(H859)),EDATE(A859,H859)-1,"")</f>
        <v/>
      </c>
      <c r="J859" s="21">
        <f>IF(ISNUMBER(I859),IF(COUNTIFS($B$6:$B$1005,B859&amp;"",$A$6:$A$1005,"&gt;"&amp;A859)=0,1,0),"")</f>
        <v/>
      </c>
    </row>
    <row r="860">
      <c r="A860" s="13" t="n"/>
      <c r="B860" s="5" t="n"/>
      <c r="C860" s="5" t="n"/>
      <c r="D860" s="16" t="n"/>
      <c r="E860" s="6">
        <f>IF(B860&amp;""="","",IFERROR(INDEX('الأعضاء'!$B$6:$B$505,MATCH(B860&amp;"",'الأعضاء'!$A$6:$A$505,0))&amp;"","كود غير موجود"))</f>
        <v/>
      </c>
      <c r="F860" s="20">
        <f>IF(C860&amp;""="","",IFERROR(INDEX('الباقات'!$B$6:$B$205,MATCH(C860&amp;"",'الباقات'!$A$6:$A$205,0)),"باقة غير موجودة"))</f>
        <v/>
      </c>
      <c r="G860" s="20">
        <f>IF(ISNUMBER(F860),ROUND(F860-N(D860),2),"")</f>
        <v/>
      </c>
      <c r="H860" s="21">
        <f>IF(C860&amp;""="","",IFERROR(INDEX('الباقات'!$C$6:$C$205,MATCH(C860&amp;"",'الباقات'!$A$6:$A$205,0)),""))</f>
        <v/>
      </c>
      <c r="I860" s="19">
        <f>IF(AND(ISNUMBER(A860),ISNUMBER(H860)),EDATE(A860,H860)-1,"")</f>
        <v/>
      </c>
      <c r="J860" s="21">
        <f>IF(ISNUMBER(I860),IF(COUNTIFS($B$6:$B$1005,B860&amp;"",$A$6:$A$1005,"&gt;"&amp;A860)=0,1,0),"")</f>
        <v/>
      </c>
    </row>
    <row r="861">
      <c r="A861" s="13" t="n"/>
      <c r="B861" s="5" t="n"/>
      <c r="C861" s="5" t="n"/>
      <c r="D861" s="16" t="n"/>
      <c r="E861" s="6">
        <f>IF(B861&amp;""="","",IFERROR(INDEX('الأعضاء'!$B$6:$B$505,MATCH(B861&amp;"",'الأعضاء'!$A$6:$A$505,0))&amp;"","كود غير موجود"))</f>
        <v/>
      </c>
      <c r="F861" s="20">
        <f>IF(C861&amp;""="","",IFERROR(INDEX('الباقات'!$B$6:$B$205,MATCH(C861&amp;"",'الباقات'!$A$6:$A$205,0)),"باقة غير موجودة"))</f>
        <v/>
      </c>
      <c r="G861" s="20">
        <f>IF(ISNUMBER(F861),ROUND(F861-N(D861),2),"")</f>
        <v/>
      </c>
      <c r="H861" s="21">
        <f>IF(C861&amp;""="","",IFERROR(INDEX('الباقات'!$C$6:$C$205,MATCH(C861&amp;"",'الباقات'!$A$6:$A$205,0)),""))</f>
        <v/>
      </c>
      <c r="I861" s="19">
        <f>IF(AND(ISNUMBER(A861),ISNUMBER(H861)),EDATE(A861,H861)-1,"")</f>
        <v/>
      </c>
      <c r="J861" s="21">
        <f>IF(ISNUMBER(I861),IF(COUNTIFS($B$6:$B$1005,B861&amp;"",$A$6:$A$1005,"&gt;"&amp;A861)=0,1,0),"")</f>
        <v/>
      </c>
    </row>
    <row r="862">
      <c r="A862" s="13" t="n"/>
      <c r="B862" s="5" t="n"/>
      <c r="C862" s="5" t="n"/>
      <c r="D862" s="16" t="n"/>
      <c r="E862" s="6">
        <f>IF(B862&amp;""="","",IFERROR(INDEX('الأعضاء'!$B$6:$B$505,MATCH(B862&amp;"",'الأعضاء'!$A$6:$A$505,0))&amp;"","كود غير موجود"))</f>
        <v/>
      </c>
      <c r="F862" s="20">
        <f>IF(C862&amp;""="","",IFERROR(INDEX('الباقات'!$B$6:$B$205,MATCH(C862&amp;"",'الباقات'!$A$6:$A$205,0)),"باقة غير موجودة"))</f>
        <v/>
      </c>
      <c r="G862" s="20">
        <f>IF(ISNUMBER(F862),ROUND(F862-N(D862),2),"")</f>
        <v/>
      </c>
      <c r="H862" s="21">
        <f>IF(C862&amp;""="","",IFERROR(INDEX('الباقات'!$C$6:$C$205,MATCH(C862&amp;"",'الباقات'!$A$6:$A$205,0)),""))</f>
        <v/>
      </c>
      <c r="I862" s="19">
        <f>IF(AND(ISNUMBER(A862),ISNUMBER(H862)),EDATE(A862,H862)-1,"")</f>
        <v/>
      </c>
      <c r="J862" s="21">
        <f>IF(ISNUMBER(I862),IF(COUNTIFS($B$6:$B$1005,B862&amp;"",$A$6:$A$1005,"&gt;"&amp;A862)=0,1,0),"")</f>
        <v/>
      </c>
    </row>
    <row r="863">
      <c r="A863" s="13" t="n"/>
      <c r="B863" s="5" t="n"/>
      <c r="C863" s="5" t="n"/>
      <c r="D863" s="16" t="n"/>
      <c r="E863" s="6">
        <f>IF(B863&amp;""="","",IFERROR(INDEX('الأعضاء'!$B$6:$B$505,MATCH(B863&amp;"",'الأعضاء'!$A$6:$A$505,0))&amp;"","كود غير موجود"))</f>
        <v/>
      </c>
      <c r="F863" s="20">
        <f>IF(C863&amp;""="","",IFERROR(INDEX('الباقات'!$B$6:$B$205,MATCH(C863&amp;"",'الباقات'!$A$6:$A$205,0)),"باقة غير موجودة"))</f>
        <v/>
      </c>
      <c r="G863" s="20">
        <f>IF(ISNUMBER(F863),ROUND(F863-N(D863),2),"")</f>
        <v/>
      </c>
      <c r="H863" s="21">
        <f>IF(C863&amp;""="","",IFERROR(INDEX('الباقات'!$C$6:$C$205,MATCH(C863&amp;"",'الباقات'!$A$6:$A$205,0)),""))</f>
        <v/>
      </c>
      <c r="I863" s="19">
        <f>IF(AND(ISNUMBER(A863),ISNUMBER(H863)),EDATE(A863,H863)-1,"")</f>
        <v/>
      </c>
      <c r="J863" s="21">
        <f>IF(ISNUMBER(I863),IF(COUNTIFS($B$6:$B$1005,B863&amp;"",$A$6:$A$1005,"&gt;"&amp;A863)=0,1,0),"")</f>
        <v/>
      </c>
    </row>
    <row r="864">
      <c r="A864" s="13" t="n"/>
      <c r="B864" s="5" t="n"/>
      <c r="C864" s="5" t="n"/>
      <c r="D864" s="16" t="n"/>
      <c r="E864" s="6">
        <f>IF(B864&amp;""="","",IFERROR(INDEX('الأعضاء'!$B$6:$B$505,MATCH(B864&amp;"",'الأعضاء'!$A$6:$A$505,0))&amp;"","كود غير موجود"))</f>
        <v/>
      </c>
      <c r="F864" s="20">
        <f>IF(C864&amp;""="","",IFERROR(INDEX('الباقات'!$B$6:$B$205,MATCH(C864&amp;"",'الباقات'!$A$6:$A$205,0)),"باقة غير موجودة"))</f>
        <v/>
      </c>
      <c r="G864" s="20">
        <f>IF(ISNUMBER(F864),ROUND(F864-N(D864),2),"")</f>
        <v/>
      </c>
      <c r="H864" s="21">
        <f>IF(C864&amp;""="","",IFERROR(INDEX('الباقات'!$C$6:$C$205,MATCH(C864&amp;"",'الباقات'!$A$6:$A$205,0)),""))</f>
        <v/>
      </c>
      <c r="I864" s="19">
        <f>IF(AND(ISNUMBER(A864),ISNUMBER(H864)),EDATE(A864,H864)-1,"")</f>
        <v/>
      </c>
      <c r="J864" s="21">
        <f>IF(ISNUMBER(I864),IF(COUNTIFS($B$6:$B$1005,B864&amp;"",$A$6:$A$1005,"&gt;"&amp;A864)=0,1,0),"")</f>
        <v/>
      </c>
    </row>
    <row r="865">
      <c r="A865" s="13" t="n"/>
      <c r="B865" s="5" t="n"/>
      <c r="C865" s="5" t="n"/>
      <c r="D865" s="16" t="n"/>
      <c r="E865" s="6">
        <f>IF(B865&amp;""="","",IFERROR(INDEX('الأعضاء'!$B$6:$B$505,MATCH(B865&amp;"",'الأعضاء'!$A$6:$A$505,0))&amp;"","كود غير موجود"))</f>
        <v/>
      </c>
      <c r="F865" s="20">
        <f>IF(C865&amp;""="","",IFERROR(INDEX('الباقات'!$B$6:$B$205,MATCH(C865&amp;"",'الباقات'!$A$6:$A$205,0)),"باقة غير موجودة"))</f>
        <v/>
      </c>
      <c r="G865" s="20">
        <f>IF(ISNUMBER(F865),ROUND(F865-N(D865),2),"")</f>
        <v/>
      </c>
      <c r="H865" s="21">
        <f>IF(C865&amp;""="","",IFERROR(INDEX('الباقات'!$C$6:$C$205,MATCH(C865&amp;"",'الباقات'!$A$6:$A$205,0)),""))</f>
        <v/>
      </c>
      <c r="I865" s="19">
        <f>IF(AND(ISNUMBER(A865),ISNUMBER(H865)),EDATE(A865,H865)-1,"")</f>
        <v/>
      </c>
      <c r="J865" s="21">
        <f>IF(ISNUMBER(I865),IF(COUNTIFS($B$6:$B$1005,B865&amp;"",$A$6:$A$1005,"&gt;"&amp;A865)=0,1,0),"")</f>
        <v/>
      </c>
    </row>
    <row r="866">
      <c r="A866" s="13" t="n"/>
      <c r="B866" s="5" t="n"/>
      <c r="C866" s="5" t="n"/>
      <c r="D866" s="16" t="n"/>
      <c r="E866" s="6">
        <f>IF(B866&amp;""="","",IFERROR(INDEX('الأعضاء'!$B$6:$B$505,MATCH(B866&amp;"",'الأعضاء'!$A$6:$A$505,0))&amp;"","كود غير موجود"))</f>
        <v/>
      </c>
      <c r="F866" s="20">
        <f>IF(C866&amp;""="","",IFERROR(INDEX('الباقات'!$B$6:$B$205,MATCH(C866&amp;"",'الباقات'!$A$6:$A$205,0)),"باقة غير موجودة"))</f>
        <v/>
      </c>
      <c r="G866" s="20">
        <f>IF(ISNUMBER(F866),ROUND(F866-N(D866),2),"")</f>
        <v/>
      </c>
      <c r="H866" s="21">
        <f>IF(C866&amp;""="","",IFERROR(INDEX('الباقات'!$C$6:$C$205,MATCH(C866&amp;"",'الباقات'!$A$6:$A$205,0)),""))</f>
        <v/>
      </c>
      <c r="I866" s="19">
        <f>IF(AND(ISNUMBER(A866),ISNUMBER(H866)),EDATE(A866,H866)-1,"")</f>
        <v/>
      </c>
      <c r="J866" s="21">
        <f>IF(ISNUMBER(I866),IF(COUNTIFS($B$6:$B$1005,B866&amp;"",$A$6:$A$1005,"&gt;"&amp;A866)=0,1,0),"")</f>
        <v/>
      </c>
    </row>
    <row r="867">
      <c r="A867" s="13" t="n"/>
      <c r="B867" s="5" t="n"/>
      <c r="C867" s="5" t="n"/>
      <c r="D867" s="16" t="n"/>
      <c r="E867" s="6">
        <f>IF(B867&amp;""="","",IFERROR(INDEX('الأعضاء'!$B$6:$B$505,MATCH(B867&amp;"",'الأعضاء'!$A$6:$A$505,0))&amp;"","كود غير موجود"))</f>
        <v/>
      </c>
      <c r="F867" s="20">
        <f>IF(C867&amp;""="","",IFERROR(INDEX('الباقات'!$B$6:$B$205,MATCH(C867&amp;"",'الباقات'!$A$6:$A$205,0)),"باقة غير موجودة"))</f>
        <v/>
      </c>
      <c r="G867" s="20">
        <f>IF(ISNUMBER(F867),ROUND(F867-N(D867),2),"")</f>
        <v/>
      </c>
      <c r="H867" s="21">
        <f>IF(C867&amp;""="","",IFERROR(INDEX('الباقات'!$C$6:$C$205,MATCH(C867&amp;"",'الباقات'!$A$6:$A$205,0)),""))</f>
        <v/>
      </c>
      <c r="I867" s="19">
        <f>IF(AND(ISNUMBER(A867),ISNUMBER(H867)),EDATE(A867,H867)-1,"")</f>
        <v/>
      </c>
      <c r="J867" s="21">
        <f>IF(ISNUMBER(I867),IF(COUNTIFS($B$6:$B$1005,B867&amp;"",$A$6:$A$1005,"&gt;"&amp;A867)=0,1,0),"")</f>
        <v/>
      </c>
    </row>
    <row r="868">
      <c r="A868" s="13" t="n"/>
      <c r="B868" s="5" t="n"/>
      <c r="C868" s="5" t="n"/>
      <c r="D868" s="16" t="n"/>
      <c r="E868" s="6">
        <f>IF(B868&amp;""="","",IFERROR(INDEX('الأعضاء'!$B$6:$B$505,MATCH(B868&amp;"",'الأعضاء'!$A$6:$A$505,0))&amp;"","كود غير موجود"))</f>
        <v/>
      </c>
      <c r="F868" s="20">
        <f>IF(C868&amp;""="","",IFERROR(INDEX('الباقات'!$B$6:$B$205,MATCH(C868&amp;"",'الباقات'!$A$6:$A$205,0)),"باقة غير موجودة"))</f>
        <v/>
      </c>
      <c r="G868" s="20">
        <f>IF(ISNUMBER(F868),ROUND(F868-N(D868),2),"")</f>
        <v/>
      </c>
      <c r="H868" s="21">
        <f>IF(C868&amp;""="","",IFERROR(INDEX('الباقات'!$C$6:$C$205,MATCH(C868&amp;"",'الباقات'!$A$6:$A$205,0)),""))</f>
        <v/>
      </c>
      <c r="I868" s="19">
        <f>IF(AND(ISNUMBER(A868),ISNUMBER(H868)),EDATE(A868,H868)-1,"")</f>
        <v/>
      </c>
      <c r="J868" s="21">
        <f>IF(ISNUMBER(I868),IF(COUNTIFS($B$6:$B$1005,B868&amp;"",$A$6:$A$1005,"&gt;"&amp;A868)=0,1,0),"")</f>
        <v/>
      </c>
    </row>
    <row r="869">
      <c r="A869" s="13" t="n"/>
      <c r="B869" s="5" t="n"/>
      <c r="C869" s="5" t="n"/>
      <c r="D869" s="16" t="n"/>
      <c r="E869" s="6">
        <f>IF(B869&amp;""="","",IFERROR(INDEX('الأعضاء'!$B$6:$B$505,MATCH(B869&amp;"",'الأعضاء'!$A$6:$A$505,0))&amp;"","كود غير موجود"))</f>
        <v/>
      </c>
      <c r="F869" s="20">
        <f>IF(C869&amp;""="","",IFERROR(INDEX('الباقات'!$B$6:$B$205,MATCH(C869&amp;"",'الباقات'!$A$6:$A$205,0)),"باقة غير موجودة"))</f>
        <v/>
      </c>
      <c r="G869" s="20">
        <f>IF(ISNUMBER(F869),ROUND(F869-N(D869),2),"")</f>
        <v/>
      </c>
      <c r="H869" s="21">
        <f>IF(C869&amp;""="","",IFERROR(INDEX('الباقات'!$C$6:$C$205,MATCH(C869&amp;"",'الباقات'!$A$6:$A$205,0)),""))</f>
        <v/>
      </c>
      <c r="I869" s="19">
        <f>IF(AND(ISNUMBER(A869),ISNUMBER(H869)),EDATE(A869,H869)-1,"")</f>
        <v/>
      </c>
      <c r="J869" s="21">
        <f>IF(ISNUMBER(I869),IF(COUNTIFS($B$6:$B$1005,B869&amp;"",$A$6:$A$1005,"&gt;"&amp;A869)=0,1,0),"")</f>
        <v/>
      </c>
    </row>
    <row r="870">
      <c r="A870" s="13" t="n"/>
      <c r="B870" s="5" t="n"/>
      <c r="C870" s="5" t="n"/>
      <c r="D870" s="16" t="n"/>
      <c r="E870" s="6">
        <f>IF(B870&amp;""="","",IFERROR(INDEX('الأعضاء'!$B$6:$B$505,MATCH(B870&amp;"",'الأعضاء'!$A$6:$A$505,0))&amp;"","كود غير موجود"))</f>
        <v/>
      </c>
      <c r="F870" s="20">
        <f>IF(C870&amp;""="","",IFERROR(INDEX('الباقات'!$B$6:$B$205,MATCH(C870&amp;"",'الباقات'!$A$6:$A$205,0)),"باقة غير موجودة"))</f>
        <v/>
      </c>
      <c r="G870" s="20">
        <f>IF(ISNUMBER(F870),ROUND(F870-N(D870),2),"")</f>
        <v/>
      </c>
      <c r="H870" s="21">
        <f>IF(C870&amp;""="","",IFERROR(INDEX('الباقات'!$C$6:$C$205,MATCH(C870&amp;"",'الباقات'!$A$6:$A$205,0)),""))</f>
        <v/>
      </c>
      <c r="I870" s="19">
        <f>IF(AND(ISNUMBER(A870),ISNUMBER(H870)),EDATE(A870,H870)-1,"")</f>
        <v/>
      </c>
      <c r="J870" s="21">
        <f>IF(ISNUMBER(I870),IF(COUNTIFS($B$6:$B$1005,B870&amp;"",$A$6:$A$1005,"&gt;"&amp;A870)=0,1,0),"")</f>
        <v/>
      </c>
    </row>
    <row r="871">
      <c r="A871" s="13" t="n"/>
      <c r="B871" s="5" t="n"/>
      <c r="C871" s="5" t="n"/>
      <c r="D871" s="16" t="n"/>
      <c r="E871" s="6">
        <f>IF(B871&amp;""="","",IFERROR(INDEX('الأعضاء'!$B$6:$B$505,MATCH(B871&amp;"",'الأعضاء'!$A$6:$A$505,0))&amp;"","كود غير موجود"))</f>
        <v/>
      </c>
      <c r="F871" s="20">
        <f>IF(C871&amp;""="","",IFERROR(INDEX('الباقات'!$B$6:$B$205,MATCH(C871&amp;"",'الباقات'!$A$6:$A$205,0)),"باقة غير موجودة"))</f>
        <v/>
      </c>
      <c r="G871" s="20">
        <f>IF(ISNUMBER(F871),ROUND(F871-N(D871),2),"")</f>
        <v/>
      </c>
      <c r="H871" s="21">
        <f>IF(C871&amp;""="","",IFERROR(INDEX('الباقات'!$C$6:$C$205,MATCH(C871&amp;"",'الباقات'!$A$6:$A$205,0)),""))</f>
        <v/>
      </c>
      <c r="I871" s="19">
        <f>IF(AND(ISNUMBER(A871),ISNUMBER(H871)),EDATE(A871,H871)-1,"")</f>
        <v/>
      </c>
      <c r="J871" s="21">
        <f>IF(ISNUMBER(I871),IF(COUNTIFS($B$6:$B$1005,B871&amp;"",$A$6:$A$1005,"&gt;"&amp;A871)=0,1,0),"")</f>
        <v/>
      </c>
    </row>
    <row r="872">
      <c r="A872" s="13" t="n"/>
      <c r="B872" s="5" t="n"/>
      <c r="C872" s="5" t="n"/>
      <c r="D872" s="16" t="n"/>
      <c r="E872" s="6">
        <f>IF(B872&amp;""="","",IFERROR(INDEX('الأعضاء'!$B$6:$B$505,MATCH(B872&amp;"",'الأعضاء'!$A$6:$A$505,0))&amp;"","كود غير موجود"))</f>
        <v/>
      </c>
      <c r="F872" s="20">
        <f>IF(C872&amp;""="","",IFERROR(INDEX('الباقات'!$B$6:$B$205,MATCH(C872&amp;"",'الباقات'!$A$6:$A$205,0)),"باقة غير موجودة"))</f>
        <v/>
      </c>
      <c r="G872" s="20">
        <f>IF(ISNUMBER(F872),ROUND(F872-N(D872),2),"")</f>
        <v/>
      </c>
      <c r="H872" s="21">
        <f>IF(C872&amp;""="","",IFERROR(INDEX('الباقات'!$C$6:$C$205,MATCH(C872&amp;"",'الباقات'!$A$6:$A$205,0)),""))</f>
        <v/>
      </c>
      <c r="I872" s="19">
        <f>IF(AND(ISNUMBER(A872),ISNUMBER(H872)),EDATE(A872,H872)-1,"")</f>
        <v/>
      </c>
      <c r="J872" s="21">
        <f>IF(ISNUMBER(I872),IF(COUNTIFS($B$6:$B$1005,B872&amp;"",$A$6:$A$1005,"&gt;"&amp;A872)=0,1,0),"")</f>
        <v/>
      </c>
    </row>
    <row r="873">
      <c r="A873" s="13" t="n"/>
      <c r="B873" s="5" t="n"/>
      <c r="C873" s="5" t="n"/>
      <c r="D873" s="16" t="n"/>
      <c r="E873" s="6">
        <f>IF(B873&amp;""="","",IFERROR(INDEX('الأعضاء'!$B$6:$B$505,MATCH(B873&amp;"",'الأعضاء'!$A$6:$A$505,0))&amp;"","كود غير موجود"))</f>
        <v/>
      </c>
      <c r="F873" s="20">
        <f>IF(C873&amp;""="","",IFERROR(INDEX('الباقات'!$B$6:$B$205,MATCH(C873&amp;"",'الباقات'!$A$6:$A$205,0)),"باقة غير موجودة"))</f>
        <v/>
      </c>
      <c r="G873" s="20">
        <f>IF(ISNUMBER(F873),ROUND(F873-N(D873),2),"")</f>
        <v/>
      </c>
      <c r="H873" s="21">
        <f>IF(C873&amp;""="","",IFERROR(INDEX('الباقات'!$C$6:$C$205,MATCH(C873&amp;"",'الباقات'!$A$6:$A$205,0)),""))</f>
        <v/>
      </c>
      <c r="I873" s="19">
        <f>IF(AND(ISNUMBER(A873),ISNUMBER(H873)),EDATE(A873,H873)-1,"")</f>
        <v/>
      </c>
      <c r="J873" s="21">
        <f>IF(ISNUMBER(I873),IF(COUNTIFS($B$6:$B$1005,B873&amp;"",$A$6:$A$1005,"&gt;"&amp;A873)=0,1,0),"")</f>
        <v/>
      </c>
    </row>
    <row r="874">
      <c r="A874" s="13" t="n"/>
      <c r="B874" s="5" t="n"/>
      <c r="C874" s="5" t="n"/>
      <c r="D874" s="16" t="n"/>
      <c r="E874" s="6">
        <f>IF(B874&amp;""="","",IFERROR(INDEX('الأعضاء'!$B$6:$B$505,MATCH(B874&amp;"",'الأعضاء'!$A$6:$A$505,0))&amp;"","كود غير موجود"))</f>
        <v/>
      </c>
      <c r="F874" s="20">
        <f>IF(C874&amp;""="","",IFERROR(INDEX('الباقات'!$B$6:$B$205,MATCH(C874&amp;"",'الباقات'!$A$6:$A$205,0)),"باقة غير موجودة"))</f>
        <v/>
      </c>
      <c r="G874" s="20">
        <f>IF(ISNUMBER(F874),ROUND(F874-N(D874),2),"")</f>
        <v/>
      </c>
      <c r="H874" s="21">
        <f>IF(C874&amp;""="","",IFERROR(INDEX('الباقات'!$C$6:$C$205,MATCH(C874&amp;"",'الباقات'!$A$6:$A$205,0)),""))</f>
        <v/>
      </c>
      <c r="I874" s="19">
        <f>IF(AND(ISNUMBER(A874),ISNUMBER(H874)),EDATE(A874,H874)-1,"")</f>
        <v/>
      </c>
      <c r="J874" s="21">
        <f>IF(ISNUMBER(I874),IF(COUNTIFS($B$6:$B$1005,B874&amp;"",$A$6:$A$1005,"&gt;"&amp;A874)=0,1,0),"")</f>
        <v/>
      </c>
    </row>
    <row r="875">
      <c r="A875" s="13" t="n"/>
      <c r="B875" s="5" t="n"/>
      <c r="C875" s="5" t="n"/>
      <c r="D875" s="16" t="n"/>
      <c r="E875" s="6">
        <f>IF(B875&amp;""="","",IFERROR(INDEX('الأعضاء'!$B$6:$B$505,MATCH(B875&amp;"",'الأعضاء'!$A$6:$A$505,0))&amp;"","كود غير موجود"))</f>
        <v/>
      </c>
      <c r="F875" s="20">
        <f>IF(C875&amp;""="","",IFERROR(INDEX('الباقات'!$B$6:$B$205,MATCH(C875&amp;"",'الباقات'!$A$6:$A$205,0)),"باقة غير موجودة"))</f>
        <v/>
      </c>
      <c r="G875" s="20">
        <f>IF(ISNUMBER(F875),ROUND(F875-N(D875),2),"")</f>
        <v/>
      </c>
      <c r="H875" s="21">
        <f>IF(C875&amp;""="","",IFERROR(INDEX('الباقات'!$C$6:$C$205,MATCH(C875&amp;"",'الباقات'!$A$6:$A$205,0)),""))</f>
        <v/>
      </c>
      <c r="I875" s="19">
        <f>IF(AND(ISNUMBER(A875),ISNUMBER(H875)),EDATE(A875,H875)-1,"")</f>
        <v/>
      </c>
      <c r="J875" s="21">
        <f>IF(ISNUMBER(I875),IF(COUNTIFS($B$6:$B$1005,B875&amp;"",$A$6:$A$1005,"&gt;"&amp;A875)=0,1,0),"")</f>
        <v/>
      </c>
    </row>
    <row r="876">
      <c r="A876" s="13" t="n"/>
      <c r="B876" s="5" t="n"/>
      <c r="C876" s="5" t="n"/>
      <c r="D876" s="16" t="n"/>
      <c r="E876" s="6">
        <f>IF(B876&amp;""="","",IFERROR(INDEX('الأعضاء'!$B$6:$B$505,MATCH(B876&amp;"",'الأعضاء'!$A$6:$A$505,0))&amp;"","كود غير موجود"))</f>
        <v/>
      </c>
      <c r="F876" s="20">
        <f>IF(C876&amp;""="","",IFERROR(INDEX('الباقات'!$B$6:$B$205,MATCH(C876&amp;"",'الباقات'!$A$6:$A$205,0)),"باقة غير موجودة"))</f>
        <v/>
      </c>
      <c r="G876" s="20">
        <f>IF(ISNUMBER(F876),ROUND(F876-N(D876),2),"")</f>
        <v/>
      </c>
      <c r="H876" s="21">
        <f>IF(C876&amp;""="","",IFERROR(INDEX('الباقات'!$C$6:$C$205,MATCH(C876&amp;"",'الباقات'!$A$6:$A$205,0)),""))</f>
        <v/>
      </c>
      <c r="I876" s="19">
        <f>IF(AND(ISNUMBER(A876),ISNUMBER(H876)),EDATE(A876,H876)-1,"")</f>
        <v/>
      </c>
      <c r="J876" s="21">
        <f>IF(ISNUMBER(I876),IF(COUNTIFS($B$6:$B$1005,B876&amp;"",$A$6:$A$1005,"&gt;"&amp;A876)=0,1,0),"")</f>
        <v/>
      </c>
    </row>
    <row r="877">
      <c r="A877" s="13" t="n"/>
      <c r="B877" s="5" t="n"/>
      <c r="C877" s="5" t="n"/>
      <c r="D877" s="16" t="n"/>
      <c r="E877" s="6">
        <f>IF(B877&amp;""="","",IFERROR(INDEX('الأعضاء'!$B$6:$B$505,MATCH(B877&amp;"",'الأعضاء'!$A$6:$A$505,0))&amp;"","كود غير موجود"))</f>
        <v/>
      </c>
      <c r="F877" s="20">
        <f>IF(C877&amp;""="","",IFERROR(INDEX('الباقات'!$B$6:$B$205,MATCH(C877&amp;"",'الباقات'!$A$6:$A$205,0)),"باقة غير موجودة"))</f>
        <v/>
      </c>
      <c r="G877" s="20">
        <f>IF(ISNUMBER(F877),ROUND(F877-N(D877),2),"")</f>
        <v/>
      </c>
      <c r="H877" s="21">
        <f>IF(C877&amp;""="","",IFERROR(INDEX('الباقات'!$C$6:$C$205,MATCH(C877&amp;"",'الباقات'!$A$6:$A$205,0)),""))</f>
        <v/>
      </c>
      <c r="I877" s="19">
        <f>IF(AND(ISNUMBER(A877),ISNUMBER(H877)),EDATE(A877,H877)-1,"")</f>
        <v/>
      </c>
      <c r="J877" s="21">
        <f>IF(ISNUMBER(I877),IF(COUNTIFS($B$6:$B$1005,B877&amp;"",$A$6:$A$1005,"&gt;"&amp;A877)=0,1,0),"")</f>
        <v/>
      </c>
    </row>
    <row r="878">
      <c r="A878" s="13" t="n"/>
      <c r="B878" s="5" t="n"/>
      <c r="C878" s="5" t="n"/>
      <c r="D878" s="16" t="n"/>
      <c r="E878" s="6">
        <f>IF(B878&amp;""="","",IFERROR(INDEX('الأعضاء'!$B$6:$B$505,MATCH(B878&amp;"",'الأعضاء'!$A$6:$A$505,0))&amp;"","كود غير موجود"))</f>
        <v/>
      </c>
      <c r="F878" s="20">
        <f>IF(C878&amp;""="","",IFERROR(INDEX('الباقات'!$B$6:$B$205,MATCH(C878&amp;"",'الباقات'!$A$6:$A$205,0)),"باقة غير موجودة"))</f>
        <v/>
      </c>
      <c r="G878" s="20">
        <f>IF(ISNUMBER(F878),ROUND(F878-N(D878),2),"")</f>
        <v/>
      </c>
      <c r="H878" s="21">
        <f>IF(C878&amp;""="","",IFERROR(INDEX('الباقات'!$C$6:$C$205,MATCH(C878&amp;"",'الباقات'!$A$6:$A$205,0)),""))</f>
        <v/>
      </c>
      <c r="I878" s="19">
        <f>IF(AND(ISNUMBER(A878),ISNUMBER(H878)),EDATE(A878,H878)-1,"")</f>
        <v/>
      </c>
      <c r="J878" s="21">
        <f>IF(ISNUMBER(I878),IF(COUNTIFS($B$6:$B$1005,B878&amp;"",$A$6:$A$1005,"&gt;"&amp;A878)=0,1,0),"")</f>
        <v/>
      </c>
    </row>
    <row r="879">
      <c r="A879" s="13" t="n"/>
      <c r="B879" s="5" t="n"/>
      <c r="C879" s="5" t="n"/>
      <c r="D879" s="16" t="n"/>
      <c r="E879" s="6">
        <f>IF(B879&amp;""="","",IFERROR(INDEX('الأعضاء'!$B$6:$B$505,MATCH(B879&amp;"",'الأعضاء'!$A$6:$A$505,0))&amp;"","كود غير موجود"))</f>
        <v/>
      </c>
      <c r="F879" s="20">
        <f>IF(C879&amp;""="","",IFERROR(INDEX('الباقات'!$B$6:$B$205,MATCH(C879&amp;"",'الباقات'!$A$6:$A$205,0)),"باقة غير موجودة"))</f>
        <v/>
      </c>
      <c r="G879" s="20">
        <f>IF(ISNUMBER(F879),ROUND(F879-N(D879),2),"")</f>
        <v/>
      </c>
      <c r="H879" s="21">
        <f>IF(C879&amp;""="","",IFERROR(INDEX('الباقات'!$C$6:$C$205,MATCH(C879&amp;"",'الباقات'!$A$6:$A$205,0)),""))</f>
        <v/>
      </c>
      <c r="I879" s="19">
        <f>IF(AND(ISNUMBER(A879),ISNUMBER(H879)),EDATE(A879,H879)-1,"")</f>
        <v/>
      </c>
      <c r="J879" s="21">
        <f>IF(ISNUMBER(I879),IF(COUNTIFS($B$6:$B$1005,B879&amp;"",$A$6:$A$1005,"&gt;"&amp;A879)=0,1,0),"")</f>
        <v/>
      </c>
    </row>
    <row r="880">
      <c r="A880" s="13" t="n"/>
      <c r="B880" s="5" t="n"/>
      <c r="C880" s="5" t="n"/>
      <c r="D880" s="16" t="n"/>
      <c r="E880" s="6">
        <f>IF(B880&amp;""="","",IFERROR(INDEX('الأعضاء'!$B$6:$B$505,MATCH(B880&amp;"",'الأعضاء'!$A$6:$A$505,0))&amp;"","كود غير موجود"))</f>
        <v/>
      </c>
      <c r="F880" s="20">
        <f>IF(C880&amp;""="","",IFERROR(INDEX('الباقات'!$B$6:$B$205,MATCH(C880&amp;"",'الباقات'!$A$6:$A$205,0)),"باقة غير موجودة"))</f>
        <v/>
      </c>
      <c r="G880" s="20">
        <f>IF(ISNUMBER(F880),ROUND(F880-N(D880),2),"")</f>
        <v/>
      </c>
      <c r="H880" s="21">
        <f>IF(C880&amp;""="","",IFERROR(INDEX('الباقات'!$C$6:$C$205,MATCH(C880&amp;"",'الباقات'!$A$6:$A$205,0)),""))</f>
        <v/>
      </c>
      <c r="I880" s="19">
        <f>IF(AND(ISNUMBER(A880),ISNUMBER(H880)),EDATE(A880,H880)-1,"")</f>
        <v/>
      </c>
      <c r="J880" s="21">
        <f>IF(ISNUMBER(I880),IF(COUNTIFS($B$6:$B$1005,B880&amp;"",$A$6:$A$1005,"&gt;"&amp;A880)=0,1,0),"")</f>
        <v/>
      </c>
    </row>
    <row r="881">
      <c r="A881" s="13" t="n"/>
      <c r="B881" s="5" t="n"/>
      <c r="C881" s="5" t="n"/>
      <c r="D881" s="16" t="n"/>
      <c r="E881" s="6">
        <f>IF(B881&amp;""="","",IFERROR(INDEX('الأعضاء'!$B$6:$B$505,MATCH(B881&amp;"",'الأعضاء'!$A$6:$A$505,0))&amp;"","كود غير موجود"))</f>
        <v/>
      </c>
      <c r="F881" s="20">
        <f>IF(C881&amp;""="","",IFERROR(INDEX('الباقات'!$B$6:$B$205,MATCH(C881&amp;"",'الباقات'!$A$6:$A$205,0)),"باقة غير موجودة"))</f>
        <v/>
      </c>
      <c r="G881" s="20">
        <f>IF(ISNUMBER(F881),ROUND(F881-N(D881),2),"")</f>
        <v/>
      </c>
      <c r="H881" s="21">
        <f>IF(C881&amp;""="","",IFERROR(INDEX('الباقات'!$C$6:$C$205,MATCH(C881&amp;"",'الباقات'!$A$6:$A$205,0)),""))</f>
        <v/>
      </c>
      <c r="I881" s="19">
        <f>IF(AND(ISNUMBER(A881),ISNUMBER(H881)),EDATE(A881,H881)-1,"")</f>
        <v/>
      </c>
      <c r="J881" s="21">
        <f>IF(ISNUMBER(I881),IF(COUNTIFS($B$6:$B$1005,B881&amp;"",$A$6:$A$1005,"&gt;"&amp;A881)=0,1,0),"")</f>
        <v/>
      </c>
    </row>
    <row r="882">
      <c r="A882" s="13" t="n"/>
      <c r="B882" s="5" t="n"/>
      <c r="C882" s="5" t="n"/>
      <c r="D882" s="16" t="n"/>
      <c r="E882" s="6">
        <f>IF(B882&amp;""="","",IFERROR(INDEX('الأعضاء'!$B$6:$B$505,MATCH(B882&amp;"",'الأعضاء'!$A$6:$A$505,0))&amp;"","كود غير موجود"))</f>
        <v/>
      </c>
      <c r="F882" s="20">
        <f>IF(C882&amp;""="","",IFERROR(INDEX('الباقات'!$B$6:$B$205,MATCH(C882&amp;"",'الباقات'!$A$6:$A$205,0)),"باقة غير موجودة"))</f>
        <v/>
      </c>
      <c r="G882" s="20">
        <f>IF(ISNUMBER(F882),ROUND(F882-N(D882),2),"")</f>
        <v/>
      </c>
      <c r="H882" s="21">
        <f>IF(C882&amp;""="","",IFERROR(INDEX('الباقات'!$C$6:$C$205,MATCH(C882&amp;"",'الباقات'!$A$6:$A$205,0)),""))</f>
        <v/>
      </c>
      <c r="I882" s="19">
        <f>IF(AND(ISNUMBER(A882),ISNUMBER(H882)),EDATE(A882,H882)-1,"")</f>
        <v/>
      </c>
      <c r="J882" s="21">
        <f>IF(ISNUMBER(I882),IF(COUNTIFS($B$6:$B$1005,B882&amp;"",$A$6:$A$1005,"&gt;"&amp;A882)=0,1,0),"")</f>
        <v/>
      </c>
    </row>
    <row r="883">
      <c r="A883" s="13" t="n"/>
      <c r="B883" s="5" t="n"/>
      <c r="C883" s="5" t="n"/>
      <c r="D883" s="16" t="n"/>
      <c r="E883" s="6">
        <f>IF(B883&amp;""="","",IFERROR(INDEX('الأعضاء'!$B$6:$B$505,MATCH(B883&amp;"",'الأعضاء'!$A$6:$A$505,0))&amp;"","كود غير موجود"))</f>
        <v/>
      </c>
      <c r="F883" s="20">
        <f>IF(C883&amp;""="","",IFERROR(INDEX('الباقات'!$B$6:$B$205,MATCH(C883&amp;"",'الباقات'!$A$6:$A$205,0)),"باقة غير موجودة"))</f>
        <v/>
      </c>
      <c r="G883" s="20">
        <f>IF(ISNUMBER(F883),ROUND(F883-N(D883),2),"")</f>
        <v/>
      </c>
      <c r="H883" s="21">
        <f>IF(C883&amp;""="","",IFERROR(INDEX('الباقات'!$C$6:$C$205,MATCH(C883&amp;"",'الباقات'!$A$6:$A$205,0)),""))</f>
        <v/>
      </c>
      <c r="I883" s="19">
        <f>IF(AND(ISNUMBER(A883),ISNUMBER(H883)),EDATE(A883,H883)-1,"")</f>
        <v/>
      </c>
      <c r="J883" s="21">
        <f>IF(ISNUMBER(I883),IF(COUNTIFS($B$6:$B$1005,B883&amp;"",$A$6:$A$1005,"&gt;"&amp;A883)=0,1,0),"")</f>
        <v/>
      </c>
    </row>
    <row r="884">
      <c r="A884" s="13" t="n"/>
      <c r="B884" s="5" t="n"/>
      <c r="C884" s="5" t="n"/>
      <c r="D884" s="16" t="n"/>
      <c r="E884" s="6">
        <f>IF(B884&amp;""="","",IFERROR(INDEX('الأعضاء'!$B$6:$B$505,MATCH(B884&amp;"",'الأعضاء'!$A$6:$A$505,0))&amp;"","كود غير موجود"))</f>
        <v/>
      </c>
      <c r="F884" s="20">
        <f>IF(C884&amp;""="","",IFERROR(INDEX('الباقات'!$B$6:$B$205,MATCH(C884&amp;"",'الباقات'!$A$6:$A$205,0)),"باقة غير موجودة"))</f>
        <v/>
      </c>
      <c r="G884" s="20">
        <f>IF(ISNUMBER(F884),ROUND(F884-N(D884),2),"")</f>
        <v/>
      </c>
      <c r="H884" s="21">
        <f>IF(C884&amp;""="","",IFERROR(INDEX('الباقات'!$C$6:$C$205,MATCH(C884&amp;"",'الباقات'!$A$6:$A$205,0)),""))</f>
        <v/>
      </c>
      <c r="I884" s="19">
        <f>IF(AND(ISNUMBER(A884),ISNUMBER(H884)),EDATE(A884,H884)-1,"")</f>
        <v/>
      </c>
      <c r="J884" s="21">
        <f>IF(ISNUMBER(I884),IF(COUNTIFS($B$6:$B$1005,B884&amp;"",$A$6:$A$1005,"&gt;"&amp;A884)=0,1,0),"")</f>
        <v/>
      </c>
    </row>
    <row r="885">
      <c r="A885" s="13" t="n"/>
      <c r="B885" s="5" t="n"/>
      <c r="C885" s="5" t="n"/>
      <c r="D885" s="16" t="n"/>
      <c r="E885" s="6">
        <f>IF(B885&amp;""="","",IFERROR(INDEX('الأعضاء'!$B$6:$B$505,MATCH(B885&amp;"",'الأعضاء'!$A$6:$A$505,0))&amp;"","كود غير موجود"))</f>
        <v/>
      </c>
      <c r="F885" s="20">
        <f>IF(C885&amp;""="","",IFERROR(INDEX('الباقات'!$B$6:$B$205,MATCH(C885&amp;"",'الباقات'!$A$6:$A$205,0)),"باقة غير موجودة"))</f>
        <v/>
      </c>
      <c r="G885" s="20">
        <f>IF(ISNUMBER(F885),ROUND(F885-N(D885),2),"")</f>
        <v/>
      </c>
      <c r="H885" s="21">
        <f>IF(C885&amp;""="","",IFERROR(INDEX('الباقات'!$C$6:$C$205,MATCH(C885&amp;"",'الباقات'!$A$6:$A$205,0)),""))</f>
        <v/>
      </c>
      <c r="I885" s="19">
        <f>IF(AND(ISNUMBER(A885),ISNUMBER(H885)),EDATE(A885,H885)-1,"")</f>
        <v/>
      </c>
      <c r="J885" s="21">
        <f>IF(ISNUMBER(I885),IF(COUNTIFS($B$6:$B$1005,B885&amp;"",$A$6:$A$1005,"&gt;"&amp;A885)=0,1,0),"")</f>
        <v/>
      </c>
    </row>
    <row r="886">
      <c r="A886" s="13" t="n"/>
      <c r="B886" s="5" t="n"/>
      <c r="C886" s="5" t="n"/>
      <c r="D886" s="16" t="n"/>
      <c r="E886" s="6">
        <f>IF(B886&amp;""="","",IFERROR(INDEX('الأعضاء'!$B$6:$B$505,MATCH(B886&amp;"",'الأعضاء'!$A$6:$A$505,0))&amp;"","كود غير موجود"))</f>
        <v/>
      </c>
      <c r="F886" s="20">
        <f>IF(C886&amp;""="","",IFERROR(INDEX('الباقات'!$B$6:$B$205,MATCH(C886&amp;"",'الباقات'!$A$6:$A$205,0)),"باقة غير موجودة"))</f>
        <v/>
      </c>
      <c r="G886" s="20">
        <f>IF(ISNUMBER(F886),ROUND(F886-N(D886),2),"")</f>
        <v/>
      </c>
      <c r="H886" s="21">
        <f>IF(C886&amp;""="","",IFERROR(INDEX('الباقات'!$C$6:$C$205,MATCH(C886&amp;"",'الباقات'!$A$6:$A$205,0)),""))</f>
        <v/>
      </c>
      <c r="I886" s="19">
        <f>IF(AND(ISNUMBER(A886),ISNUMBER(H886)),EDATE(A886,H886)-1,"")</f>
        <v/>
      </c>
      <c r="J886" s="21">
        <f>IF(ISNUMBER(I886),IF(COUNTIFS($B$6:$B$1005,B886&amp;"",$A$6:$A$1005,"&gt;"&amp;A886)=0,1,0),"")</f>
        <v/>
      </c>
    </row>
    <row r="887">
      <c r="A887" s="13" t="n"/>
      <c r="B887" s="5" t="n"/>
      <c r="C887" s="5" t="n"/>
      <c r="D887" s="16" t="n"/>
      <c r="E887" s="6">
        <f>IF(B887&amp;""="","",IFERROR(INDEX('الأعضاء'!$B$6:$B$505,MATCH(B887&amp;"",'الأعضاء'!$A$6:$A$505,0))&amp;"","كود غير موجود"))</f>
        <v/>
      </c>
      <c r="F887" s="20">
        <f>IF(C887&amp;""="","",IFERROR(INDEX('الباقات'!$B$6:$B$205,MATCH(C887&amp;"",'الباقات'!$A$6:$A$205,0)),"باقة غير موجودة"))</f>
        <v/>
      </c>
      <c r="G887" s="20">
        <f>IF(ISNUMBER(F887),ROUND(F887-N(D887),2),"")</f>
        <v/>
      </c>
      <c r="H887" s="21">
        <f>IF(C887&amp;""="","",IFERROR(INDEX('الباقات'!$C$6:$C$205,MATCH(C887&amp;"",'الباقات'!$A$6:$A$205,0)),""))</f>
        <v/>
      </c>
      <c r="I887" s="19">
        <f>IF(AND(ISNUMBER(A887),ISNUMBER(H887)),EDATE(A887,H887)-1,"")</f>
        <v/>
      </c>
      <c r="J887" s="21">
        <f>IF(ISNUMBER(I887),IF(COUNTIFS($B$6:$B$1005,B887&amp;"",$A$6:$A$1005,"&gt;"&amp;A887)=0,1,0),"")</f>
        <v/>
      </c>
    </row>
    <row r="888">
      <c r="A888" s="13" t="n"/>
      <c r="B888" s="5" t="n"/>
      <c r="C888" s="5" t="n"/>
      <c r="D888" s="16" t="n"/>
      <c r="E888" s="6">
        <f>IF(B888&amp;""="","",IFERROR(INDEX('الأعضاء'!$B$6:$B$505,MATCH(B888&amp;"",'الأعضاء'!$A$6:$A$505,0))&amp;"","كود غير موجود"))</f>
        <v/>
      </c>
      <c r="F888" s="20">
        <f>IF(C888&amp;""="","",IFERROR(INDEX('الباقات'!$B$6:$B$205,MATCH(C888&amp;"",'الباقات'!$A$6:$A$205,0)),"باقة غير موجودة"))</f>
        <v/>
      </c>
      <c r="G888" s="20">
        <f>IF(ISNUMBER(F888),ROUND(F888-N(D888),2),"")</f>
        <v/>
      </c>
      <c r="H888" s="21">
        <f>IF(C888&amp;""="","",IFERROR(INDEX('الباقات'!$C$6:$C$205,MATCH(C888&amp;"",'الباقات'!$A$6:$A$205,0)),""))</f>
        <v/>
      </c>
      <c r="I888" s="19">
        <f>IF(AND(ISNUMBER(A888),ISNUMBER(H888)),EDATE(A888,H888)-1,"")</f>
        <v/>
      </c>
      <c r="J888" s="21">
        <f>IF(ISNUMBER(I888),IF(COUNTIFS($B$6:$B$1005,B888&amp;"",$A$6:$A$1005,"&gt;"&amp;A888)=0,1,0),"")</f>
        <v/>
      </c>
    </row>
    <row r="889">
      <c r="A889" s="13" t="n"/>
      <c r="B889" s="5" t="n"/>
      <c r="C889" s="5" t="n"/>
      <c r="D889" s="16" t="n"/>
      <c r="E889" s="6">
        <f>IF(B889&amp;""="","",IFERROR(INDEX('الأعضاء'!$B$6:$B$505,MATCH(B889&amp;"",'الأعضاء'!$A$6:$A$505,0))&amp;"","كود غير موجود"))</f>
        <v/>
      </c>
      <c r="F889" s="20">
        <f>IF(C889&amp;""="","",IFERROR(INDEX('الباقات'!$B$6:$B$205,MATCH(C889&amp;"",'الباقات'!$A$6:$A$205,0)),"باقة غير موجودة"))</f>
        <v/>
      </c>
      <c r="G889" s="20">
        <f>IF(ISNUMBER(F889),ROUND(F889-N(D889),2),"")</f>
        <v/>
      </c>
      <c r="H889" s="21">
        <f>IF(C889&amp;""="","",IFERROR(INDEX('الباقات'!$C$6:$C$205,MATCH(C889&amp;"",'الباقات'!$A$6:$A$205,0)),""))</f>
        <v/>
      </c>
      <c r="I889" s="19">
        <f>IF(AND(ISNUMBER(A889),ISNUMBER(H889)),EDATE(A889,H889)-1,"")</f>
        <v/>
      </c>
      <c r="J889" s="21">
        <f>IF(ISNUMBER(I889),IF(COUNTIFS($B$6:$B$1005,B889&amp;"",$A$6:$A$1005,"&gt;"&amp;A889)=0,1,0),"")</f>
        <v/>
      </c>
    </row>
    <row r="890">
      <c r="A890" s="13" t="n"/>
      <c r="B890" s="5" t="n"/>
      <c r="C890" s="5" t="n"/>
      <c r="D890" s="16" t="n"/>
      <c r="E890" s="6">
        <f>IF(B890&amp;""="","",IFERROR(INDEX('الأعضاء'!$B$6:$B$505,MATCH(B890&amp;"",'الأعضاء'!$A$6:$A$505,0))&amp;"","كود غير موجود"))</f>
        <v/>
      </c>
      <c r="F890" s="20">
        <f>IF(C890&amp;""="","",IFERROR(INDEX('الباقات'!$B$6:$B$205,MATCH(C890&amp;"",'الباقات'!$A$6:$A$205,0)),"باقة غير موجودة"))</f>
        <v/>
      </c>
      <c r="G890" s="20">
        <f>IF(ISNUMBER(F890),ROUND(F890-N(D890),2),"")</f>
        <v/>
      </c>
      <c r="H890" s="21">
        <f>IF(C890&amp;""="","",IFERROR(INDEX('الباقات'!$C$6:$C$205,MATCH(C890&amp;"",'الباقات'!$A$6:$A$205,0)),""))</f>
        <v/>
      </c>
      <c r="I890" s="19">
        <f>IF(AND(ISNUMBER(A890),ISNUMBER(H890)),EDATE(A890,H890)-1,"")</f>
        <v/>
      </c>
      <c r="J890" s="21">
        <f>IF(ISNUMBER(I890),IF(COUNTIFS($B$6:$B$1005,B890&amp;"",$A$6:$A$1005,"&gt;"&amp;A890)=0,1,0),"")</f>
        <v/>
      </c>
    </row>
    <row r="891">
      <c r="A891" s="13" t="n"/>
      <c r="B891" s="5" t="n"/>
      <c r="C891" s="5" t="n"/>
      <c r="D891" s="16" t="n"/>
      <c r="E891" s="6">
        <f>IF(B891&amp;""="","",IFERROR(INDEX('الأعضاء'!$B$6:$B$505,MATCH(B891&amp;"",'الأعضاء'!$A$6:$A$505,0))&amp;"","كود غير موجود"))</f>
        <v/>
      </c>
      <c r="F891" s="20">
        <f>IF(C891&amp;""="","",IFERROR(INDEX('الباقات'!$B$6:$B$205,MATCH(C891&amp;"",'الباقات'!$A$6:$A$205,0)),"باقة غير موجودة"))</f>
        <v/>
      </c>
      <c r="G891" s="20">
        <f>IF(ISNUMBER(F891),ROUND(F891-N(D891),2),"")</f>
        <v/>
      </c>
      <c r="H891" s="21">
        <f>IF(C891&amp;""="","",IFERROR(INDEX('الباقات'!$C$6:$C$205,MATCH(C891&amp;"",'الباقات'!$A$6:$A$205,0)),""))</f>
        <v/>
      </c>
      <c r="I891" s="19">
        <f>IF(AND(ISNUMBER(A891),ISNUMBER(H891)),EDATE(A891,H891)-1,"")</f>
        <v/>
      </c>
      <c r="J891" s="21">
        <f>IF(ISNUMBER(I891),IF(COUNTIFS($B$6:$B$1005,B891&amp;"",$A$6:$A$1005,"&gt;"&amp;A891)=0,1,0),"")</f>
        <v/>
      </c>
    </row>
    <row r="892">
      <c r="A892" s="13" t="n"/>
      <c r="B892" s="5" t="n"/>
      <c r="C892" s="5" t="n"/>
      <c r="D892" s="16" t="n"/>
      <c r="E892" s="6">
        <f>IF(B892&amp;""="","",IFERROR(INDEX('الأعضاء'!$B$6:$B$505,MATCH(B892&amp;"",'الأعضاء'!$A$6:$A$505,0))&amp;"","كود غير موجود"))</f>
        <v/>
      </c>
      <c r="F892" s="20">
        <f>IF(C892&amp;""="","",IFERROR(INDEX('الباقات'!$B$6:$B$205,MATCH(C892&amp;"",'الباقات'!$A$6:$A$205,0)),"باقة غير موجودة"))</f>
        <v/>
      </c>
      <c r="G892" s="20">
        <f>IF(ISNUMBER(F892),ROUND(F892-N(D892),2),"")</f>
        <v/>
      </c>
      <c r="H892" s="21">
        <f>IF(C892&amp;""="","",IFERROR(INDEX('الباقات'!$C$6:$C$205,MATCH(C892&amp;"",'الباقات'!$A$6:$A$205,0)),""))</f>
        <v/>
      </c>
      <c r="I892" s="19">
        <f>IF(AND(ISNUMBER(A892),ISNUMBER(H892)),EDATE(A892,H892)-1,"")</f>
        <v/>
      </c>
      <c r="J892" s="21">
        <f>IF(ISNUMBER(I892),IF(COUNTIFS($B$6:$B$1005,B892&amp;"",$A$6:$A$1005,"&gt;"&amp;A892)=0,1,0),"")</f>
        <v/>
      </c>
    </row>
    <row r="893">
      <c r="A893" s="13" t="n"/>
      <c r="B893" s="5" t="n"/>
      <c r="C893" s="5" t="n"/>
      <c r="D893" s="16" t="n"/>
      <c r="E893" s="6">
        <f>IF(B893&amp;""="","",IFERROR(INDEX('الأعضاء'!$B$6:$B$505,MATCH(B893&amp;"",'الأعضاء'!$A$6:$A$505,0))&amp;"","كود غير موجود"))</f>
        <v/>
      </c>
      <c r="F893" s="20">
        <f>IF(C893&amp;""="","",IFERROR(INDEX('الباقات'!$B$6:$B$205,MATCH(C893&amp;"",'الباقات'!$A$6:$A$205,0)),"باقة غير موجودة"))</f>
        <v/>
      </c>
      <c r="G893" s="20">
        <f>IF(ISNUMBER(F893),ROUND(F893-N(D893),2),"")</f>
        <v/>
      </c>
      <c r="H893" s="21">
        <f>IF(C893&amp;""="","",IFERROR(INDEX('الباقات'!$C$6:$C$205,MATCH(C893&amp;"",'الباقات'!$A$6:$A$205,0)),""))</f>
        <v/>
      </c>
      <c r="I893" s="19">
        <f>IF(AND(ISNUMBER(A893),ISNUMBER(H893)),EDATE(A893,H893)-1,"")</f>
        <v/>
      </c>
      <c r="J893" s="21">
        <f>IF(ISNUMBER(I893),IF(COUNTIFS($B$6:$B$1005,B893&amp;"",$A$6:$A$1005,"&gt;"&amp;A893)=0,1,0),"")</f>
        <v/>
      </c>
    </row>
    <row r="894">
      <c r="A894" s="13" t="n"/>
      <c r="B894" s="5" t="n"/>
      <c r="C894" s="5" t="n"/>
      <c r="D894" s="16" t="n"/>
      <c r="E894" s="6">
        <f>IF(B894&amp;""="","",IFERROR(INDEX('الأعضاء'!$B$6:$B$505,MATCH(B894&amp;"",'الأعضاء'!$A$6:$A$505,0))&amp;"","كود غير موجود"))</f>
        <v/>
      </c>
      <c r="F894" s="20">
        <f>IF(C894&amp;""="","",IFERROR(INDEX('الباقات'!$B$6:$B$205,MATCH(C894&amp;"",'الباقات'!$A$6:$A$205,0)),"باقة غير موجودة"))</f>
        <v/>
      </c>
      <c r="G894" s="20">
        <f>IF(ISNUMBER(F894),ROUND(F894-N(D894),2),"")</f>
        <v/>
      </c>
      <c r="H894" s="21">
        <f>IF(C894&amp;""="","",IFERROR(INDEX('الباقات'!$C$6:$C$205,MATCH(C894&amp;"",'الباقات'!$A$6:$A$205,0)),""))</f>
        <v/>
      </c>
      <c r="I894" s="19">
        <f>IF(AND(ISNUMBER(A894),ISNUMBER(H894)),EDATE(A894,H894)-1,"")</f>
        <v/>
      </c>
      <c r="J894" s="21">
        <f>IF(ISNUMBER(I894),IF(COUNTIFS($B$6:$B$1005,B894&amp;"",$A$6:$A$1005,"&gt;"&amp;A894)=0,1,0),"")</f>
        <v/>
      </c>
    </row>
    <row r="895">
      <c r="A895" s="13" t="n"/>
      <c r="B895" s="5" t="n"/>
      <c r="C895" s="5" t="n"/>
      <c r="D895" s="16" t="n"/>
      <c r="E895" s="6">
        <f>IF(B895&amp;""="","",IFERROR(INDEX('الأعضاء'!$B$6:$B$505,MATCH(B895&amp;"",'الأعضاء'!$A$6:$A$505,0))&amp;"","كود غير موجود"))</f>
        <v/>
      </c>
      <c r="F895" s="20">
        <f>IF(C895&amp;""="","",IFERROR(INDEX('الباقات'!$B$6:$B$205,MATCH(C895&amp;"",'الباقات'!$A$6:$A$205,0)),"باقة غير موجودة"))</f>
        <v/>
      </c>
      <c r="G895" s="20">
        <f>IF(ISNUMBER(F895),ROUND(F895-N(D895),2),"")</f>
        <v/>
      </c>
      <c r="H895" s="21">
        <f>IF(C895&amp;""="","",IFERROR(INDEX('الباقات'!$C$6:$C$205,MATCH(C895&amp;"",'الباقات'!$A$6:$A$205,0)),""))</f>
        <v/>
      </c>
      <c r="I895" s="19">
        <f>IF(AND(ISNUMBER(A895),ISNUMBER(H895)),EDATE(A895,H895)-1,"")</f>
        <v/>
      </c>
      <c r="J895" s="21">
        <f>IF(ISNUMBER(I895),IF(COUNTIFS($B$6:$B$1005,B895&amp;"",$A$6:$A$1005,"&gt;"&amp;A895)=0,1,0),"")</f>
        <v/>
      </c>
    </row>
    <row r="896">
      <c r="A896" s="13" t="n"/>
      <c r="B896" s="5" t="n"/>
      <c r="C896" s="5" t="n"/>
      <c r="D896" s="16" t="n"/>
      <c r="E896" s="6">
        <f>IF(B896&amp;""="","",IFERROR(INDEX('الأعضاء'!$B$6:$B$505,MATCH(B896&amp;"",'الأعضاء'!$A$6:$A$505,0))&amp;"","كود غير موجود"))</f>
        <v/>
      </c>
      <c r="F896" s="20">
        <f>IF(C896&amp;""="","",IFERROR(INDEX('الباقات'!$B$6:$B$205,MATCH(C896&amp;"",'الباقات'!$A$6:$A$205,0)),"باقة غير موجودة"))</f>
        <v/>
      </c>
      <c r="G896" s="20">
        <f>IF(ISNUMBER(F896),ROUND(F896-N(D896),2),"")</f>
        <v/>
      </c>
      <c r="H896" s="21">
        <f>IF(C896&amp;""="","",IFERROR(INDEX('الباقات'!$C$6:$C$205,MATCH(C896&amp;"",'الباقات'!$A$6:$A$205,0)),""))</f>
        <v/>
      </c>
      <c r="I896" s="19">
        <f>IF(AND(ISNUMBER(A896),ISNUMBER(H896)),EDATE(A896,H896)-1,"")</f>
        <v/>
      </c>
      <c r="J896" s="21">
        <f>IF(ISNUMBER(I896),IF(COUNTIFS($B$6:$B$1005,B896&amp;"",$A$6:$A$1005,"&gt;"&amp;A896)=0,1,0),"")</f>
        <v/>
      </c>
    </row>
    <row r="897">
      <c r="A897" s="13" t="n"/>
      <c r="B897" s="5" t="n"/>
      <c r="C897" s="5" t="n"/>
      <c r="D897" s="16" t="n"/>
      <c r="E897" s="6">
        <f>IF(B897&amp;""="","",IFERROR(INDEX('الأعضاء'!$B$6:$B$505,MATCH(B897&amp;"",'الأعضاء'!$A$6:$A$505,0))&amp;"","كود غير موجود"))</f>
        <v/>
      </c>
      <c r="F897" s="20">
        <f>IF(C897&amp;""="","",IFERROR(INDEX('الباقات'!$B$6:$B$205,MATCH(C897&amp;"",'الباقات'!$A$6:$A$205,0)),"باقة غير موجودة"))</f>
        <v/>
      </c>
      <c r="G897" s="20">
        <f>IF(ISNUMBER(F897),ROUND(F897-N(D897),2),"")</f>
        <v/>
      </c>
      <c r="H897" s="21">
        <f>IF(C897&amp;""="","",IFERROR(INDEX('الباقات'!$C$6:$C$205,MATCH(C897&amp;"",'الباقات'!$A$6:$A$205,0)),""))</f>
        <v/>
      </c>
      <c r="I897" s="19">
        <f>IF(AND(ISNUMBER(A897),ISNUMBER(H897)),EDATE(A897,H897)-1,"")</f>
        <v/>
      </c>
      <c r="J897" s="21">
        <f>IF(ISNUMBER(I897),IF(COUNTIFS($B$6:$B$1005,B897&amp;"",$A$6:$A$1005,"&gt;"&amp;A897)=0,1,0),"")</f>
        <v/>
      </c>
    </row>
    <row r="898">
      <c r="A898" s="13" t="n"/>
      <c r="B898" s="5" t="n"/>
      <c r="C898" s="5" t="n"/>
      <c r="D898" s="16" t="n"/>
      <c r="E898" s="6">
        <f>IF(B898&amp;""="","",IFERROR(INDEX('الأعضاء'!$B$6:$B$505,MATCH(B898&amp;"",'الأعضاء'!$A$6:$A$505,0))&amp;"","كود غير موجود"))</f>
        <v/>
      </c>
      <c r="F898" s="20">
        <f>IF(C898&amp;""="","",IFERROR(INDEX('الباقات'!$B$6:$B$205,MATCH(C898&amp;"",'الباقات'!$A$6:$A$205,0)),"باقة غير موجودة"))</f>
        <v/>
      </c>
      <c r="G898" s="20">
        <f>IF(ISNUMBER(F898),ROUND(F898-N(D898),2),"")</f>
        <v/>
      </c>
      <c r="H898" s="21">
        <f>IF(C898&amp;""="","",IFERROR(INDEX('الباقات'!$C$6:$C$205,MATCH(C898&amp;"",'الباقات'!$A$6:$A$205,0)),""))</f>
        <v/>
      </c>
      <c r="I898" s="19">
        <f>IF(AND(ISNUMBER(A898),ISNUMBER(H898)),EDATE(A898,H898)-1,"")</f>
        <v/>
      </c>
      <c r="J898" s="21">
        <f>IF(ISNUMBER(I898),IF(COUNTIFS($B$6:$B$1005,B898&amp;"",$A$6:$A$1005,"&gt;"&amp;A898)=0,1,0),"")</f>
        <v/>
      </c>
    </row>
    <row r="899">
      <c r="A899" s="13" t="n"/>
      <c r="B899" s="5" t="n"/>
      <c r="C899" s="5" t="n"/>
      <c r="D899" s="16" t="n"/>
      <c r="E899" s="6">
        <f>IF(B899&amp;""="","",IFERROR(INDEX('الأعضاء'!$B$6:$B$505,MATCH(B899&amp;"",'الأعضاء'!$A$6:$A$505,0))&amp;"","كود غير موجود"))</f>
        <v/>
      </c>
      <c r="F899" s="20">
        <f>IF(C899&amp;""="","",IFERROR(INDEX('الباقات'!$B$6:$B$205,MATCH(C899&amp;"",'الباقات'!$A$6:$A$205,0)),"باقة غير موجودة"))</f>
        <v/>
      </c>
      <c r="G899" s="20">
        <f>IF(ISNUMBER(F899),ROUND(F899-N(D899),2),"")</f>
        <v/>
      </c>
      <c r="H899" s="21">
        <f>IF(C899&amp;""="","",IFERROR(INDEX('الباقات'!$C$6:$C$205,MATCH(C899&amp;"",'الباقات'!$A$6:$A$205,0)),""))</f>
        <v/>
      </c>
      <c r="I899" s="19">
        <f>IF(AND(ISNUMBER(A899),ISNUMBER(H899)),EDATE(A899,H899)-1,"")</f>
        <v/>
      </c>
      <c r="J899" s="21">
        <f>IF(ISNUMBER(I899),IF(COUNTIFS($B$6:$B$1005,B899&amp;"",$A$6:$A$1005,"&gt;"&amp;A899)=0,1,0),"")</f>
        <v/>
      </c>
    </row>
    <row r="900">
      <c r="A900" s="13" t="n"/>
      <c r="B900" s="5" t="n"/>
      <c r="C900" s="5" t="n"/>
      <c r="D900" s="16" t="n"/>
      <c r="E900" s="6">
        <f>IF(B900&amp;""="","",IFERROR(INDEX('الأعضاء'!$B$6:$B$505,MATCH(B900&amp;"",'الأعضاء'!$A$6:$A$505,0))&amp;"","كود غير موجود"))</f>
        <v/>
      </c>
      <c r="F900" s="20">
        <f>IF(C900&amp;""="","",IFERROR(INDEX('الباقات'!$B$6:$B$205,MATCH(C900&amp;"",'الباقات'!$A$6:$A$205,0)),"باقة غير موجودة"))</f>
        <v/>
      </c>
      <c r="G900" s="20">
        <f>IF(ISNUMBER(F900),ROUND(F900-N(D900),2),"")</f>
        <v/>
      </c>
      <c r="H900" s="21">
        <f>IF(C900&amp;""="","",IFERROR(INDEX('الباقات'!$C$6:$C$205,MATCH(C900&amp;"",'الباقات'!$A$6:$A$205,0)),""))</f>
        <v/>
      </c>
      <c r="I900" s="19">
        <f>IF(AND(ISNUMBER(A900),ISNUMBER(H900)),EDATE(A900,H900)-1,"")</f>
        <v/>
      </c>
      <c r="J900" s="21">
        <f>IF(ISNUMBER(I900),IF(COUNTIFS($B$6:$B$1005,B900&amp;"",$A$6:$A$1005,"&gt;"&amp;A900)=0,1,0),"")</f>
        <v/>
      </c>
    </row>
    <row r="901">
      <c r="A901" s="13" t="n"/>
      <c r="B901" s="5" t="n"/>
      <c r="C901" s="5" t="n"/>
      <c r="D901" s="16" t="n"/>
      <c r="E901" s="6">
        <f>IF(B901&amp;""="","",IFERROR(INDEX('الأعضاء'!$B$6:$B$505,MATCH(B901&amp;"",'الأعضاء'!$A$6:$A$505,0))&amp;"","كود غير موجود"))</f>
        <v/>
      </c>
      <c r="F901" s="20">
        <f>IF(C901&amp;""="","",IFERROR(INDEX('الباقات'!$B$6:$B$205,MATCH(C901&amp;"",'الباقات'!$A$6:$A$205,0)),"باقة غير موجودة"))</f>
        <v/>
      </c>
      <c r="G901" s="20">
        <f>IF(ISNUMBER(F901),ROUND(F901-N(D901),2),"")</f>
        <v/>
      </c>
      <c r="H901" s="21">
        <f>IF(C901&amp;""="","",IFERROR(INDEX('الباقات'!$C$6:$C$205,MATCH(C901&amp;"",'الباقات'!$A$6:$A$205,0)),""))</f>
        <v/>
      </c>
      <c r="I901" s="19">
        <f>IF(AND(ISNUMBER(A901),ISNUMBER(H901)),EDATE(A901,H901)-1,"")</f>
        <v/>
      </c>
      <c r="J901" s="21">
        <f>IF(ISNUMBER(I901),IF(COUNTIFS($B$6:$B$1005,B901&amp;"",$A$6:$A$1005,"&gt;"&amp;A901)=0,1,0),"")</f>
        <v/>
      </c>
    </row>
    <row r="902">
      <c r="A902" s="13" t="n"/>
      <c r="B902" s="5" t="n"/>
      <c r="C902" s="5" t="n"/>
      <c r="D902" s="16" t="n"/>
      <c r="E902" s="6">
        <f>IF(B902&amp;""="","",IFERROR(INDEX('الأعضاء'!$B$6:$B$505,MATCH(B902&amp;"",'الأعضاء'!$A$6:$A$505,0))&amp;"","كود غير موجود"))</f>
        <v/>
      </c>
      <c r="F902" s="20">
        <f>IF(C902&amp;""="","",IFERROR(INDEX('الباقات'!$B$6:$B$205,MATCH(C902&amp;"",'الباقات'!$A$6:$A$205,0)),"باقة غير موجودة"))</f>
        <v/>
      </c>
      <c r="G902" s="20">
        <f>IF(ISNUMBER(F902),ROUND(F902-N(D902),2),"")</f>
        <v/>
      </c>
      <c r="H902" s="21">
        <f>IF(C902&amp;""="","",IFERROR(INDEX('الباقات'!$C$6:$C$205,MATCH(C902&amp;"",'الباقات'!$A$6:$A$205,0)),""))</f>
        <v/>
      </c>
      <c r="I902" s="19">
        <f>IF(AND(ISNUMBER(A902),ISNUMBER(H902)),EDATE(A902,H902)-1,"")</f>
        <v/>
      </c>
      <c r="J902" s="21">
        <f>IF(ISNUMBER(I902),IF(COUNTIFS($B$6:$B$1005,B902&amp;"",$A$6:$A$1005,"&gt;"&amp;A902)=0,1,0),"")</f>
        <v/>
      </c>
    </row>
    <row r="903">
      <c r="A903" s="13" t="n"/>
      <c r="B903" s="5" t="n"/>
      <c r="C903" s="5" t="n"/>
      <c r="D903" s="16" t="n"/>
      <c r="E903" s="6">
        <f>IF(B903&amp;""="","",IFERROR(INDEX('الأعضاء'!$B$6:$B$505,MATCH(B903&amp;"",'الأعضاء'!$A$6:$A$505,0))&amp;"","كود غير موجود"))</f>
        <v/>
      </c>
      <c r="F903" s="20">
        <f>IF(C903&amp;""="","",IFERROR(INDEX('الباقات'!$B$6:$B$205,MATCH(C903&amp;"",'الباقات'!$A$6:$A$205,0)),"باقة غير موجودة"))</f>
        <v/>
      </c>
      <c r="G903" s="20">
        <f>IF(ISNUMBER(F903),ROUND(F903-N(D903),2),"")</f>
        <v/>
      </c>
      <c r="H903" s="21">
        <f>IF(C903&amp;""="","",IFERROR(INDEX('الباقات'!$C$6:$C$205,MATCH(C903&amp;"",'الباقات'!$A$6:$A$205,0)),""))</f>
        <v/>
      </c>
      <c r="I903" s="19">
        <f>IF(AND(ISNUMBER(A903),ISNUMBER(H903)),EDATE(A903,H903)-1,"")</f>
        <v/>
      </c>
      <c r="J903" s="21">
        <f>IF(ISNUMBER(I903),IF(COUNTIFS($B$6:$B$1005,B903&amp;"",$A$6:$A$1005,"&gt;"&amp;A903)=0,1,0),"")</f>
        <v/>
      </c>
    </row>
    <row r="904">
      <c r="A904" s="13" t="n"/>
      <c r="B904" s="5" t="n"/>
      <c r="C904" s="5" t="n"/>
      <c r="D904" s="16" t="n"/>
      <c r="E904" s="6">
        <f>IF(B904&amp;""="","",IFERROR(INDEX('الأعضاء'!$B$6:$B$505,MATCH(B904&amp;"",'الأعضاء'!$A$6:$A$505,0))&amp;"","كود غير موجود"))</f>
        <v/>
      </c>
      <c r="F904" s="20">
        <f>IF(C904&amp;""="","",IFERROR(INDEX('الباقات'!$B$6:$B$205,MATCH(C904&amp;"",'الباقات'!$A$6:$A$205,0)),"باقة غير موجودة"))</f>
        <v/>
      </c>
      <c r="G904" s="20">
        <f>IF(ISNUMBER(F904),ROUND(F904-N(D904),2),"")</f>
        <v/>
      </c>
      <c r="H904" s="21">
        <f>IF(C904&amp;""="","",IFERROR(INDEX('الباقات'!$C$6:$C$205,MATCH(C904&amp;"",'الباقات'!$A$6:$A$205,0)),""))</f>
        <v/>
      </c>
      <c r="I904" s="19">
        <f>IF(AND(ISNUMBER(A904),ISNUMBER(H904)),EDATE(A904,H904)-1,"")</f>
        <v/>
      </c>
      <c r="J904" s="21">
        <f>IF(ISNUMBER(I904),IF(COUNTIFS($B$6:$B$1005,B904&amp;"",$A$6:$A$1005,"&gt;"&amp;A904)=0,1,0),"")</f>
        <v/>
      </c>
    </row>
    <row r="905">
      <c r="A905" s="13" t="n"/>
      <c r="B905" s="5" t="n"/>
      <c r="C905" s="5" t="n"/>
      <c r="D905" s="16" t="n"/>
      <c r="E905" s="6">
        <f>IF(B905&amp;""="","",IFERROR(INDEX('الأعضاء'!$B$6:$B$505,MATCH(B905&amp;"",'الأعضاء'!$A$6:$A$505,0))&amp;"","كود غير موجود"))</f>
        <v/>
      </c>
      <c r="F905" s="20">
        <f>IF(C905&amp;""="","",IFERROR(INDEX('الباقات'!$B$6:$B$205,MATCH(C905&amp;"",'الباقات'!$A$6:$A$205,0)),"باقة غير موجودة"))</f>
        <v/>
      </c>
      <c r="G905" s="20">
        <f>IF(ISNUMBER(F905),ROUND(F905-N(D905),2),"")</f>
        <v/>
      </c>
      <c r="H905" s="21">
        <f>IF(C905&amp;""="","",IFERROR(INDEX('الباقات'!$C$6:$C$205,MATCH(C905&amp;"",'الباقات'!$A$6:$A$205,0)),""))</f>
        <v/>
      </c>
      <c r="I905" s="19">
        <f>IF(AND(ISNUMBER(A905),ISNUMBER(H905)),EDATE(A905,H905)-1,"")</f>
        <v/>
      </c>
      <c r="J905" s="21">
        <f>IF(ISNUMBER(I905),IF(COUNTIFS($B$6:$B$1005,B905&amp;"",$A$6:$A$1005,"&gt;"&amp;A905)=0,1,0),"")</f>
        <v/>
      </c>
    </row>
    <row r="906">
      <c r="A906" s="13" t="n"/>
      <c r="B906" s="5" t="n"/>
      <c r="C906" s="5" t="n"/>
      <c r="D906" s="16" t="n"/>
      <c r="E906" s="6">
        <f>IF(B906&amp;""="","",IFERROR(INDEX('الأعضاء'!$B$6:$B$505,MATCH(B906&amp;"",'الأعضاء'!$A$6:$A$505,0))&amp;"","كود غير موجود"))</f>
        <v/>
      </c>
      <c r="F906" s="20">
        <f>IF(C906&amp;""="","",IFERROR(INDEX('الباقات'!$B$6:$B$205,MATCH(C906&amp;"",'الباقات'!$A$6:$A$205,0)),"باقة غير موجودة"))</f>
        <v/>
      </c>
      <c r="G906" s="20">
        <f>IF(ISNUMBER(F906),ROUND(F906-N(D906),2),"")</f>
        <v/>
      </c>
      <c r="H906" s="21">
        <f>IF(C906&amp;""="","",IFERROR(INDEX('الباقات'!$C$6:$C$205,MATCH(C906&amp;"",'الباقات'!$A$6:$A$205,0)),""))</f>
        <v/>
      </c>
      <c r="I906" s="19">
        <f>IF(AND(ISNUMBER(A906),ISNUMBER(H906)),EDATE(A906,H906)-1,"")</f>
        <v/>
      </c>
      <c r="J906" s="21">
        <f>IF(ISNUMBER(I906),IF(COUNTIFS($B$6:$B$1005,B906&amp;"",$A$6:$A$1005,"&gt;"&amp;A906)=0,1,0),"")</f>
        <v/>
      </c>
    </row>
    <row r="907">
      <c r="A907" s="13" t="n"/>
      <c r="B907" s="5" t="n"/>
      <c r="C907" s="5" t="n"/>
      <c r="D907" s="16" t="n"/>
      <c r="E907" s="6">
        <f>IF(B907&amp;""="","",IFERROR(INDEX('الأعضاء'!$B$6:$B$505,MATCH(B907&amp;"",'الأعضاء'!$A$6:$A$505,0))&amp;"","كود غير موجود"))</f>
        <v/>
      </c>
      <c r="F907" s="20">
        <f>IF(C907&amp;""="","",IFERROR(INDEX('الباقات'!$B$6:$B$205,MATCH(C907&amp;"",'الباقات'!$A$6:$A$205,0)),"باقة غير موجودة"))</f>
        <v/>
      </c>
      <c r="G907" s="20">
        <f>IF(ISNUMBER(F907),ROUND(F907-N(D907),2),"")</f>
        <v/>
      </c>
      <c r="H907" s="21">
        <f>IF(C907&amp;""="","",IFERROR(INDEX('الباقات'!$C$6:$C$205,MATCH(C907&amp;"",'الباقات'!$A$6:$A$205,0)),""))</f>
        <v/>
      </c>
      <c r="I907" s="19">
        <f>IF(AND(ISNUMBER(A907),ISNUMBER(H907)),EDATE(A907,H907)-1,"")</f>
        <v/>
      </c>
      <c r="J907" s="21">
        <f>IF(ISNUMBER(I907),IF(COUNTIFS($B$6:$B$1005,B907&amp;"",$A$6:$A$1005,"&gt;"&amp;A907)=0,1,0),"")</f>
        <v/>
      </c>
    </row>
    <row r="908">
      <c r="A908" s="13" t="n"/>
      <c r="B908" s="5" t="n"/>
      <c r="C908" s="5" t="n"/>
      <c r="D908" s="16" t="n"/>
      <c r="E908" s="6">
        <f>IF(B908&amp;""="","",IFERROR(INDEX('الأعضاء'!$B$6:$B$505,MATCH(B908&amp;"",'الأعضاء'!$A$6:$A$505,0))&amp;"","كود غير موجود"))</f>
        <v/>
      </c>
      <c r="F908" s="20">
        <f>IF(C908&amp;""="","",IFERROR(INDEX('الباقات'!$B$6:$B$205,MATCH(C908&amp;"",'الباقات'!$A$6:$A$205,0)),"باقة غير موجودة"))</f>
        <v/>
      </c>
      <c r="G908" s="20">
        <f>IF(ISNUMBER(F908),ROUND(F908-N(D908),2),"")</f>
        <v/>
      </c>
      <c r="H908" s="21">
        <f>IF(C908&amp;""="","",IFERROR(INDEX('الباقات'!$C$6:$C$205,MATCH(C908&amp;"",'الباقات'!$A$6:$A$205,0)),""))</f>
        <v/>
      </c>
      <c r="I908" s="19">
        <f>IF(AND(ISNUMBER(A908),ISNUMBER(H908)),EDATE(A908,H908)-1,"")</f>
        <v/>
      </c>
      <c r="J908" s="21">
        <f>IF(ISNUMBER(I908),IF(COUNTIFS($B$6:$B$1005,B908&amp;"",$A$6:$A$1005,"&gt;"&amp;A908)=0,1,0),"")</f>
        <v/>
      </c>
    </row>
    <row r="909">
      <c r="A909" s="13" t="n"/>
      <c r="B909" s="5" t="n"/>
      <c r="C909" s="5" t="n"/>
      <c r="D909" s="16" t="n"/>
      <c r="E909" s="6">
        <f>IF(B909&amp;""="","",IFERROR(INDEX('الأعضاء'!$B$6:$B$505,MATCH(B909&amp;"",'الأعضاء'!$A$6:$A$505,0))&amp;"","كود غير موجود"))</f>
        <v/>
      </c>
      <c r="F909" s="20">
        <f>IF(C909&amp;""="","",IFERROR(INDEX('الباقات'!$B$6:$B$205,MATCH(C909&amp;"",'الباقات'!$A$6:$A$205,0)),"باقة غير موجودة"))</f>
        <v/>
      </c>
      <c r="G909" s="20">
        <f>IF(ISNUMBER(F909),ROUND(F909-N(D909),2),"")</f>
        <v/>
      </c>
      <c r="H909" s="21">
        <f>IF(C909&amp;""="","",IFERROR(INDEX('الباقات'!$C$6:$C$205,MATCH(C909&amp;"",'الباقات'!$A$6:$A$205,0)),""))</f>
        <v/>
      </c>
      <c r="I909" s="19">
        <f>IF(AND(ISNUMBER(A909),ISNUMBER(H909)),EDATE(A909,H909)-1,"")</f>
        <v/>
      </c>
      <c r="J909" s="21">
        <f>IF(ISNUMBER(I909),IF(COUNTIFS($B$6:$B$1005,B909&amp;"",$A$6:$A$1005,"&gt;"&amp;A909)=0,1,0),"")</f>
        <v/>
      </c>
    </row>
    <row r="910">
      <c r="A910" s="13" t="n"/>
      <c r="B910" s="5" t="n"/>
      <c r="C910" s="5" t="n"/>
      <c r="D910" s="16" t="n"/>
      <c r="E910" s="6">
        <f>IF(B910&amp;""="","",IFERROR(INDEX('الأعضاء'!$B$6:$B$505,MATCH(B910&amp;"",'الأعضاء'!$A$6:$A$505,0))&amp;"","كود غير موجود"))</f>
        <v/>
      </c>
      <c r="F910" s="20">
        <f>IF(C910&amp;""="","",IFERROR(INDEX('الباقات'!$B$6:$B$205,MATCH(C910&amp;"",'الباقات'!$A$6:$A$205,0)),"باقة غير موجودة"))</f>
        <v/>
      </c>
      <c r="G910" s="20">
        <f>IF(ISNUMBER(F910),ROUND(F910-N(D910),2),"")</f>
        <v/>
      </c>
      <c r="H910" s="21">
        <f>IF(C910&amp;""="","",IFERROR(INDEX('الباقات'!$C$6:$C$205,MATCH(C910&amp;"",'الباقات'!$A$6:$A$205,0)),""))</f>
        <v/>
      </c>
      <c r="I910" s="19">
        <f>IF(AND(ISNUMBER(A910),ISNUMBER(H910)),EDATE(A910,H910)-1,"")</f>
        <v/>
      </c>
      <c r="J910" s="21">
        <f>IF(ISNUMBER(I910),IF(COUNTIFS($B$6:$B$1005,B910&amp;"",$A$6:$A$1005,"&gt;"&amp;A910)=0,1,0),"")</f>
        <v/>
      </c>
    </row>
    <row r="911">
      <c r="A911" s="13" t="n"/>
      <c r="B911" s="5" t="n"/>
      <c r="C911" s="5" t="n"/>
      <c r="D911" s="16" t="n"/>
      <c r="E911" s="6">
        <f>IF(B911&amp;""="","",IFERROR(INDEX('الأعضاء'!$B$6:$B$505,MATCH(B911&amp;"",'الأعضاء'!$A$6:$A$505,0))&amp;"","كود غير موجود"))</f>
        <v/>
      </c>
      <c r="F911" s="20">
        <f>IF(C911&amp;""="","",IFERROR(INDEX('الباقات'!$B$6:$B$205,MATCH(C911&amp;"",'الباقات'!$A$6:$A$205,0)),"باقة غير موجودة"))</f>
        <v/>
      </c>
      <c r="G911" s="20">
        <f>IF(ISNUMBER(F911),ROUND(F911-N(D911),2),"")</f>
        <v/>
      </c>
      <c r="H911" s="21">
        <f>IF(C911&amp;""="","",IFERROR(INDEX('الباقات'!$C$6:$C$205,MATCH(C911&amp;"",'الباقات'!$A$6:$A$205,0)),""))</f>
        <v/>
      </c>
      <c r="I911" s="19">
        <f>IF(AND(ISNUMBER(A911),ISNUMBER(H911)),EDATE(A911,H911)-1,"")</f>
        <v/>
      </c>
      <c r="J911" s="21">
        <f>IF(ISNUMBER(I911),IF(COUNTIFS($B$6:$B$1005,B911&amp;"",$A$6:$A$1005,"&gt;"&amp;A911)=0,1,0),"")</f>
        <v/>
      </c>
    </row>
    <row r="912">
      <c r="A912" s="13" t="n"/>
      <c r="B912" s="5" t="n"/>
      <c r="C912" s="5" t="n"/>
      <c r="D912" s="16" t="n"/>
      <c r="E912" s="6">
        <f>IF(B912&amp;""="","",IFERROR(INDEX('الأعضاء'!$B$6:$B$505,MATCH(B912&amp;"",'الأعضاء'!$A$6:$A$505,0))&amp;"","كود غير موجود"))</f>
        <v/>
      </c>
      <c r="F912" s="20">
        <f>IF(C912&amp;""="","",IFERROR(INDEX('الباقات'!$B$6:$B$205,MATCH(C912&amp;"",'الباقات'!$A$6:$A$205,0)),"باقة غير موجودة"))</f>
        <v/>
      </c>
      <c r="G912" s="20">
        <f>IF(ISNUMBER(F912),ROUND(F912-N(D912),2),"")</f>
        <v/>
      </c>
      <c r="H912" s="21">
        <f>IF(C912&amp;""="","",IFERROR(INDEX('الباقات'!$C$6:$C$205,MATCH(C912&amp;"",'الباقات'!$A$6:$A$205,0)),""))</f>
        <v/>
      </c>
      <c r="I912" s="19">
        <f>IF(AND(ISNUMBER(A912),ISNUMBER(H912)),EDATE(A912,H912)-1,"")</f>
        <v/>
      </c>
      <c r="J912" s="21">
        <f>IF(ISNUMBER(I912),IF(COUNTIFS($B$6:$B$1005,B912&amp;"",$A$6:$A$1005,"&gt;"&amp;A912)=0,1,0),"")</f>
        <v/>
      </c>
    </row>
    <row r="913">
      <c r="A913" s="13" t="n"/>
      <c r="B913" s="5" t="n"/>
      <c r="C913" s="5" t="n"/>
      <c r="D913" s="16" t="n"/>
      <c r="E913" s="6">
        <f>IF(B913&amp;""="","",IFERROR(INDEX('الأعضاء'!$B$6:$B$505,MATCH(B913&amp;"",'الأعضاء'!$A$6:$A$505,0))&amp;"","كود غير موجود"))</f>
        <v/>
      </c>
      <c r="F913" s="20">
        <f>IF(C913&amp;""="","",IFERROR(INDEX('الباقات'!$B$6:$B$205,MATCH(C913&amp;"",'الباقات'!$A$6:$A$205,0)),"باقة غير موجودة"))</f>
        <v/>
      </c>
      <c r="G913" s="20">
        <f>IF(ISNUMBER(F913),ROUND(F913-N(D913),2),"")</f>
        <v/>
      </c>
      <c r="H913" s="21">
        <f>IF(C913&amp;""="","",IFERROR(INDEX('الباقات'!$C$6:$C$205,MATCH(C913&amp;"",'الباقات'!$A$6:$A$205,0)),""))</f>
        <v/>
      </c>
      <c r="I913" s="19">
        <f>IF(AND(ISNUMBER(A913),ISNUMBER(H913)),EDATE(A913,H913)-1,"")</f>
        <v/>
      </c>
      <c r="J913" s="21">
        <f>IF(ISNUMBER(I913),IF(COUNTIFS($B$6:$B$1005,B913&amp;"",$A$6:$A$1005,"&gt;"&amp;A913)=0,1,0),"")</f>
        <v/>
      </c>
    </row>
    <row r="914">
      <c r="A914" s="13" t="n"/>
      <c r="B914" s="5" t="n"/>
      <c r="C914" s="5" t="n"/>
      <c r="D914" s="16" t="n"/>
      <c r="E914" s="6">
        <f>IF(B914&amp;""="","",IFERROR(INDEX('الأعضاء'!$B$6:$B$505,MATCH(B914&amp;"",'الأعضاء'!$A$6:$A$505,0))&amp;"","كود غير موجود"))</f>
        <v/>
      </c>
      <c r="F914" s="20">
        <f>IF(C914&amp;""="","",IFERROR(INDEX('الباقات'!$B$6:$B$205,MATCH(C914&amp;"",'الباقات'!$A$6:$A$205,0)),"باقة غير موجودة"))</f>
        <v/>
      </c>
      <c r="G914" s="20">
        <f>IF(ISNUMBER(F914),ROUND(F914-N(D914),2),"")</f>
        <v/>
      </c>
      <c r="H914" s="21">
        <f>IF(C914&amp;""="","",IFERROR(INDEX('الباقات'!$C$6:$C$205,MATCH(C914&amp;"",'الباقات'!$A$6:$A$205,0)),""))</f>
        <v/>
      </c>
      <c r="I914" s="19">
        <f>IF(AND(ISNUMBER(A914),ISNUMBER(H914)),EDATE(A914,H914)-1,"")</f>
        <v/>
      </c>
      <c r="J914" s="21">
        <f>IF(ISNUMBER(I914),IF(COUNTIFS($B$6:$B$1005,B914&amp;"",$A$6:$A$1005,"&gt;"&amp;A914)=0,1,0),"")</f>
        <v/>
      </c>
    </row>
    <row r="915">
      <c r="A915" s="13" t="n"/>
      <c r="B915" s="5" t="n"/>
      <c r="C915" s="5" t="n"/>
      <c r="D915" s="16" t="n"/>
      <c r="E915" s="6">
        <f>IF(B915&amp;""="","",IFERROR(INDEX('الأعضاء'!$B$6:$B$505,MATCH(B915&amp;"",'الأعضاء'!$A$6:$A$505,0))&amp;"","كود غير موجود"))</f>
        <v/>
      </c>
      <c r="F915" s="20">
        <f>IF(C915&amp;""="","",IFERROR(INDEX('الباقات'!$B$6:$B$205,MATCH(C915&amp;"",'الباقات'!$A$6:$A$205,0)),"باقة غير موجودة"))</f>
        <v/>
      </c>
      <c r="G915" s="20">
        <f>IF(ISNUMBER(F915),ROUND(F915-N(D915),2),"")</f>
        <v/>
      </c>
      <c r="H915" s="21">
        <f>IF(C915&amp;""="","",IFERROR(INDEX('الباقات'!$C$6:$C$205,MATCH(C915&amp;"",'الباقات'!$A$6:$A$205,0)),""))</f>
        <v/>
      </c>
      <c r="I915" s="19">
        <f>IF(AND(ISNUMBER(A915),ISNUMBER(H915)),EDATE(A915,H915)-1,"")</f>
        <v/>
      </c>
      <c r="J915" s="21">
        <f>IF(ISNUMBER(I915),IF(COUNTIFS($B$6:$B$1005,B915&amp;"",$A$6:$A$1005,"&gt;"&amp;A915)=0,1,0),"")</f>
        <v/>
      </c>
    </row>
    <row r="916">
      <c r="A916" s="13" t="n"/>
      <c r="B916" s="5" t="n"/>
      <c r="C916" s="5" t="n"/>
      <c r="D916" s="16" t="n"/>
      <c r="E916" s="6">
        <f>IF(B916&amp;""="","",IFERROR(INDEX('الأعضاء'!$B$6:$B$505,MATCH(B916&amp;"",'الأعضاء'!$A$6:$A$505,0))&amp;"","كود غير موجود"))</f>
        <v/>
      </c>
      <c r="F916" s="20">
        <f>IF(C916&amp;""="","",IFERROR(INDEX('الباقات'!$B$6:$B$205,MATCH(C916&amp;"",'الباقات'!$A$6:$A$205,0)),"باقة غير موجودة"))</f>
        <v/>
      </c>
      <c r="G916" s="20">
        <f>IF(ISNUMBER(F916),ROUND(F916-N(D916),2),"")</f>
        <v/>
      </c>
      <c r="H916" s="21">
        <f>IF(C916&amp;""="","",IFERROR(INDEX('الباقات'!$C$6:$C$205,MATCH(C916&amp;"",'الباقات'!$A$6:$A$205,0)),""))</f>
        <v/>
      </c>
      <c r="I916" s="19">
        <f>IF(AND(ISNUMBER(A916),ISNUMBER(H916)),EDATE(A916,H916)-1,"")</f>
        <v/>
      </c>
      <c r="J916" s="21">
        <f>IF(ISNUMBER(I916),IF(COUNTIFS($B$6:$B$1005,B916&amp;"",$A$6:$A$1005,"&gt;"&amp;A916)=0,1,0),"")</f>
        <v/>
      </c>
    </row>
    <row r="917">
      <c r="A917" s="13" t="n"/>
      <c r="B917" s="5" t="n"/>
      <c r="C917" s="5" t="n"/>
      <c r="D917" s="16" t="n"/>
      <c r="E917" s="6">
        <f>IF(B917&amp;""="","",IFERROR(INDEX('الأعضاء'!$B$6:$B$505,MATCH(B917&amp;"",'الأعضاء'!$A$6:$A$505,0))&amp;"","كود غير موجود"))</f>
        <v/>
      </c>
      <c r="F917" s="20">
        <f>IF(C917&amp;""="","",IFERROR(INDEX('الباقات'!$B$6:$B$205,MATCH(C917&amp;"",'الباقات'!$A$6:$A$205,0)),"باقة غير موجودة"))</f>
        <v/>
      </c>
      <c r="G917" s="20">
        <f>IF(ISNUMBER(F917),ROUND(F917-N(D917),2),"")</f>
        <v/>
      </c>
      <c r="H917" s="21">
        <f>IF(C917&amp;""="","",IFERROR(INDEX('الباقات'!$C$6:$C$205,MATCH(C917&amp;"",'الباقات'!$A$6:$A$205,0)),""))</f>
        <v/>
      </c>
      <c r="I917" s="19">
        <f>IF(AND(ISNUMBER(A917),ISNUMBER(H917)),EDATE(A917,H917)-1,"")</f>
        <v/>
      </c>
      <c r="J917" s="21">
        <f>IF(ISNUMBER(I917),IF(COUNTIFS($B$6:$B$1005,B917&amp;"",$A$6:$A$1005,"&gt;"&amp;A917)=0,1,0),"")</f>
        <v/>
      </c>
    </row>
    <row r="918">
      <c r="A918" s="13" t="n"/>
      <c r="B918" s="5" t="n"/>
      <c r="C918" s="5" t="n"/>
      <c r="D918" s="16" t="n"/>
      <c r="E918" s="6">
        <f>IF(B918&amp;""="","",IFERROR(INDEX('الأعضاء'!$B$6:$B$505,MATCH(B918&amp;"",'الأعضاء'!$A$6:$A$505,0))&amp;"","كود غير موجود"))</f>
        <v/>
      </c>
      <c r="F918" s="20">
        <f>IF(C918&amp;""="","",IFERROR(INDEX('الباقات'!$B$6:$B$205,MATCH(C918&amp;"",'الباقات'!$A$6:$A$205,0)),"باقة غير موجودة"))</f>
        <v/>
      </c>
      <c r="G918" s="20">
        <f>IF(ISNUMBER(F918),ROUND(F918-N(D918),2),"")</f>
        <v/>
      </c>
      <c r="H918" s="21">
        <f>IF(C918&amp;""="","",IFERROR(INDEX('الباقات'!$C$6:$C$205,MATCH(C918&amp;"",'الباقات'!$A$6:$A$205,0)),""))</f>
        <v/>
      </c>
      <c r="I918" s="19">
        <f>IF(AND(ISNUMBER(A918),ISNUMBER(H918)),EDATE(A918,H918)-1,"")</f>
        <v/>
      </c>
      <c r="J918" s="21">
        <f>IF(ISNUMBER(I918),IF(COUNTIFS($B$6:$B$1005,B918&amp;"",$A$6:$A$1005,"&gt;"&amp;A918)=0,1,0),"")</f>
        <v/>
      </c>
    </row>
    <row r="919">
      <c r="A919" s="13" t="n"/>
      <c r="B919" s="5" t="n"/>
      <c r="C919" s="5" t="n"/>
      <c r="D919" s="16" t="n"/>
      <c r="E919" s="6">
        <f>IF(B919&amp;""="","",IFERROR(INDEX('الأعضاء'!$B$6:$B$505,MATCH(B919&amp;"",'الأعضاء'!$A$6:$A$505,0))&amp;"","كود غير موجود"))</f>
        <v/>
      </c>
      <c r="F919" s="20">
        <f>IF(C919&amp;""="","",IFERROR(INDEX('الباقات'!$B$6:$B$205,MATCH(C919&amp;"",'الباقات'!$A$6:$A$205,0)),"باقة غير موجودة"))</f>
        <v/>
      </c>
      <c r="G919" s="20">
        <f>IF(ISNUMBER(F919),ROUND(F919-N(D919),2),"")</f>
        <v/>
      </c>
      <c r="H919" s="21">
        <f>IF(C919&amp;""="","",IFERROR(INDEX('الباقات'!$C$6:$C$205,MATCH(C919&amp;"",'الباقات'!$A$6:$A$205,0)),""))</f>
        <v/>
      </c>
      <c r="I919" s="19">
        <f>IF(AND(ISNUMBER(A919),ISNUMBER(H919)),EDATE(A919,H919)-1,"")</f>
        <v/>
      </c>
      <c r="J919" s="21">
        <f>IF(ISNUMBER(I919),IF(COUNTIFS($B$6:$B$1005,B919&amp;"",$A$6:$A$1005,"&gt;"&amp;A919)=0,1,0),"")</f>
        <v/>
      </c>
    </row>
    <row r="920">
      <c r="A920" s="13" t="n"/>
      <c r="B920" s="5" t="n"/>
      <c r="C920" s="5" t="n"/>
      <c r="D920" s="16" t="n"/>
      <c r="E920" s="6">
        <f>IF(B920&amp;""="","",IFERROR(INDEX('الأعضاء'!$B$6:$B$505,MATCH(B920&amp;"",'الأعضاء'!$A$6:$A$505,0))&amp;"","كود غير موجود"))</f>
        <v/>
      </c>
      <c r="F920" s="20">
        <f>IF(C920&amp;""="","",IFERROR(INDEX('الباقات'!$B$6:$B$205,MATCH(C920&amp;"",'الباقات'!$A$6:$A$205,0)),"باقة غير موجودة"))</f>
        <v/>
      </c>
      <c r="G920" s="20">
        <f>IF(ISNUMBER(F920),ROUND(F920-N(D920),2),"")</f>
        <v/>
      </c>
      <c r="H920" s="21">
        <f>IF(C920&amp;""="","",IFERROR(INDEX('الباقات'!$C$6:$C$205,MATCH(C920&amp;"",'الباقات'!$A$6:$A$205,0)),""))</f>
        <v/>
      </c>
      <c r="I920" s="19">
        <f>IF(AND(ISNUMBER(A920),ISNUMBER(H920)),EDATE(A920,H920)-1,"")</f>
        <v/>
      </c>
      <c r="J920" s="21">
        <f>IF(ISNUMBER(I920),IF(COUNTIFS($B$6:$B$1005,B920&amp;"",$A$6:$A$1005,"&gt;"&amp;A920)=0,1,0),"")</f>
        <v/>
      </c>
    </row>
    <row r="921">
      <c r="A921" s="13" t="n"/>
      <c r="B921" s="5" t="n"/>
      <c r="C921" s="5" t="n"/>
      <c r="D921" s="16" t="n"/>
      <c r="E921" s="6">
        <f>IF(B921&amp;""="","",IFERROR(INDEX('الأعضاء'!$B$6:$B$505,MATCH(B921&amp;"",'الأعضاء'!$A$6:$A$505,0))&amp;"","كود غير موجود"))</f>
        <v/>
      </c>
      <c r="F921" s="20">
        <f>IF(C921&amp;""="","",IFERROR(INDEX('الباقات'!$B$6:$B$205,MATCH(C921&amp;"",'الباقات'!$A$6:$A$205,0)),"باقة غير موجودة"))</f>
        <v/>
      </c>
      <c r="G921" s="20">
        <f>IF(ISNUMBER(F921),ROUND(F921-N(D921),2),"")</f>
        <v/>
      </c>
      <c r="H921" s="21">
        <f>IF(C921&amp;""="","",IFERROR(INDEX('الباقات'!$C$6:$C$205,MATCH(C921&amp;"",'الباقات'!$A$6:$A$205,0)),""))</f>
        <v/>
      </c>
      <c r="I921" s="19">
        <f>IF(AND(ISNUMBER(A921),ISNUMBER(H921)),EDATE(A921,H921)-1,"")</f>
        <v/>
      </c>
      <c r="J921" s="21">
        <f>IF(ISNUMBER(I921),IF(COUNTIFS($B$6:$B$1005,B921&amp;"",$A$6:$A$1005,"&gt;"&amp;A921)=0,1,0),"")</f>
        <v/>
      </c>
    </row>
    <row r="922">
      <c r="A922" s="13" t="n"/>
      <c r="B922" s="5" t="n"/>
      <c r="C922" s="5" t="n"/>
      <c r="D922" s="16" t="n"/>
      <c r="E922" s="6">
        <f>IF(B922&amp;""="","",IFERROR(INDEX('الأعضاء'!$B$6:$B$505,MATCH(B922&amp;"",'الأعضاء'!$A$6:$A$505,0))&amp;"","كود غير موجود"))</f>
        <v/>
      </c>
      <c r="F922" s="20">
        <f>IF(C922&amp;""="","",IFERROR(INDEX('الباقات'!$B$6:$B$205,MATCH(C922&amp;"",'الباقات'!$A$6:$A$205,0)),"باقة غير موجودة"))</f>
        <v/>
      </c>
      <c r="G922" s="20">
        <f>IF(ISNUMBER(F922),ROUND(F922-N(D922),2),"")</f>
        <v/>
      </c>
      <c r="H922" s="21">
        <f>IF(C922&amp;""="","",IFERROR(INDEX('الباقات'!$C$6:$C$205,MATCH(C922&amp;"",'الباقات'!$A$6:$A$205,0)),""))</f>
        <v/>
      </c>
      <c r="I922" s="19">
        <f>IF(AND(ISNUMBER(A922),ISNUMBER(H922)),EDATE(A922,H922)-1,"")</f>
        <v/>
      </c>
      <c r="J922" s="21">
        <f>IF(ISNUMBER(I922),IF(COUNTIFS($B$6:$B$1005,B922&amp;"",$A$6:$A$1005,"&gt;"&amp;A922)=0,1,0),"")</f>
        <v/>
      </c>
    </row>
    <row r="923">
      <c r="A923" s="13" t="n"/>
      <c r="B923" s="5" t="n"/>
      <c r="C923" s="5" t="n"/>
      <c r="D923" s="16" t="n"/>
      <c r="E923" s="6">
        <f>IF(B923&amp;""="","",IFERROR(INDEX('الأعضاء'!$B$6:$B$505,MATCH(B923&amp;"",'الأعضاء'!$A$6:$A$505,0))&amp;"","كود غير موجود"))</f>
        <v/>
      </c>
      <c r="F923" s="20">
        <f>IF(C923&amp;""="","",IFERROR(INDEX('الباقات'!$B$6:$B$205,MATCH(C923&amp;"",'الباقات'!$A$6:$A$205,0)),"باقة غير موجودة"))</f>
        <v/>
      </c>
      <c r="G923" s="20">
        <f>IF(ISNUMBER(F923),ROUND(F923-N(D923),2),"")</f>
        <v/>
      </c>
      <c r="H923" s="21">
        <f>IF(C923&amp;""="","",IFERROR(INDEX('الباقات'!$C$6:$C$205,MATCH(C923&amp;"",'الباقات'!$A$6:$A$205,0)),""))</f>
        <v/>
      </c>
      <c r="I923" s="19">
        <f>IF(AND(ISNUMBER(A923),ISNUMBER(H923)),EDATE(A923,H923)-1,"")</f>
        <v/>
      </c>
      <c r="J923" s="21">
        <f>IF(ISNUMBER(I923),IF(COUNTIFS($B$6:$B$1005,B923&amp;"",$A$6:$A$1005,"&gt;"&amp;A923)=0,1,0),"")</f>
        <v/>
      </c>
    </row>
    <row r="924">
      <c r="A924" s="13" t="n"/>
      <c r="B924" s="5" t="n"/>
      <c r="C924" s="5" t="n"/>
      <c r="D924" s="16" t="n"/>
      <c r="E924" s="6">
        <f>IF(B924&amp;""="","",IFERROR(INDEX('الأعضاء'!$B$6:$B$505,MATCH(B924&amp;"",'الأعضاء'!$A$6:$A$505,0))&amp;"","كود غير موجود"))</f>
        <v/>
      </c>
      <c r="F924" s="20">
        <f>IF(C924&amp;""="","",IFERROR(INDEX('الباقات'!$B$6:$B$205,MATCH(C924&amp;"",'الباقات'!$A$6:$A$205,0)),"باقة غير موجودة"))</f>
        <v/>
      </c>
      <c r="G924" s="20">
        <f>IF(ISNUMBER(F924),ROUND(F924-N(D924),2),"")</f>
        <v/>
      </c>
      <c r="H924" s="21">
        <f>IF(C924&amp;""="","",IFERROR(INDEX('الباقات'!$C$6:$C$205,MATCH(C924&amp;"",'الباقات'!$A$6:$A$205,0)),""))</f>
        <v/>
      </c>
      <c r="I924" s="19">
        <f>IF(AND(ISNUMBER(A924),ISNUMBER(H924)),EDATE(A924,H924)-1,"")</f>
        <v/>
      </c>
      <c r="J924" s="21">
        <f>IF(ISNUMBER(I924),IF(COUNTIFS($B$6:$B$1005,B924&amp;"",$A$6:$A$1005,"&gt;"&amp;A924)=0,1,0),"")</f>
        <v/>
      </c>
    </row>
    <row r="925">
      <c r="A925" s="13" t="n"/>
      <c r="B925" s="5" t="n"/>
      <c r="C925" s="5" t="n"/>
      <c r="D925" s="16" t="n"/>
      <c r="E925" s="6">
        <f>IF(B925&amp;""="","",IFERROR(INDEX('الأعضاء'!$B$6:$B$505,MATCH(B925&amp;"",'الأعضاء'!$A$6:$A$505,0))&amp;"","كود غير موجود"))</f>
        <v/>
      </c>
      <c r="F925" s="20">
        <f>IF(C925&amp;""="","",IFERROR(INDEX('الباقات'!$B$6:$B$205,MATCH(C925&amp;"",'الباقات'!$A$6:$A$205,0)),"باقة غير موجودة"))</f>
        <v/>
      </c>
      <c r="G925" s="20">
        <f>IF(ISNUMBER(F925),ROUND(F925-N(D925),2),"")</f>
        <v/>
      </c>
      <c r="H925" s="21">
        <f>IF(C925&amp;""="","",IFERROR(INDEX('الباقات'!$C$6:$C$205,MATCH(C925&amp;"",'الباقات'!$A$6:$A$205,0)),""))</f>
        <v/>
      </c>
      <c r="I925" s="19">
        <f>IF(AND(ISNUMBER(A925),ISNUMBER(H925)),EDATE(A925,H925)-1,"")</f>
        <v/>
      </c>
      <c r="J925" s="21">
        <f>IF(ISNUMBER(I925),IF(COUNTIFS($B$6:$B$1005,B925&amp;"",$A$6:$A$1005,"&gt;"&amp;A925)=0,1,0),"")</f>
        <v/>
      </c>
    </row>
    <row r="926">
      <c r="A926" s="13" t="n"/>
      <c r="B926" s="5" t="n"/>
      <c r="C926" s="5" t="n"/>
      <c r="D926" s="16" t="n"/>
      <c r="E926" s="6">
        <f>IF(B926&amp;""="","",IFERROR(INDEX('الأعضاء'!$B$6:$B$505,MATCH(B926&amp;"",'الأعضاء'!$A$6:$A$505,0))&amp;"","كود غير موجود"))</f>
        <v/>
      </c>
      <c r="F926" s="20">
        <f>IF(C926&amp;""="","",IFERROR(INDEX('الباقات'!$B$6:$B$205,MATCH(C926&amp;"",'الباقات'!$A$6:$A$205,0)),"باقة غير موجودة"))</f>
        <v/>
      </c>
      <c r="G926" s="20">
        <f>IF(ISNUMBER(F926),ROUND(F926-N(D926),2),"")</f>
        <v/>
      </c>
      <c r="H926" s="21">
        <f>IF(C926&amp;""="","",IFERROR(INDEX('الباقات'!$C$6:$C$205,MATCH(C926&amp;"",'الباقات'!$A$6:$A$205,0)),""))</f>
        <v/>
      </c>
      <c r="I926" s="19">
        <f>IF(AND(ISNUMBER(A926),ISNUMBER(H926)),EDATE(A926,H926)-1,"")</f>
        <v/>
      </c>
      <c r="J926" s="21">
        <f>IF(ISNUMBER(I926),IF(COUNTIFS($B$6:$B$1005,B926&amp;"",$A$6:$A$1005,"&gt;"&amp;A926)=0,1,0),"")</f>
        <v/>
      </c>
    </row>
    <row r="927">
      <c r="A927" s="13" t="n"/>
      <c r="B927" s="5" t="n"/>
      <c r="C927" s="5" t="n"/>
      <c r="D927" s="16" t="n"/>
      <c r="E927" s="6">
        <f>IF(B927&amp;""="","",IFERROR(INDEX('الأعضاء'!$B$6:$B$505,MATCH(B927&amp;"",'الأعضاء'!$A$6:$A$505,0))&amp;"","كود غير موجود"))</f>
        <v/>
      </c>
      <c r="F927" s="20">
        <f>IF(C927&amp;""="","",IFERROR(INDEX('الباقات'!$B$6:$B$205,MATCH(C927&amp;"",'الباقات'!$A$6:$A$205,0)),"باقة غير موجودة"))</f>
        <v/>
      </c>
      <c r="G927" s="20">
        <f>IF(ISNUMBER(F927),ROUND(F927-N(D927),2),"")</f>
        <v/>
      </c>
      <c r="H927" s="21">
        <f>IF(C927&amp;""="","",IFERROR(INDEX('الباقات'!$C$6:$C$205,MATCH(C927&amp;"",'الباقات'!$A$6:$A$205,0)),""))</f>
        <v/>
      </c>
      <c r="I927" s="19">
        <f>IF(AND(ISNUMBER(A927),ISNUMBER(H927)),EDATE(A927,H927)-1,"")</f>
        <v/>
      </c>
      <c r="J927" s="21">
        <f>IF(ISNUMBER(I927),IF(COUNTIFS($B$6:$B$1005,B927&amp;"",$A$6:$A$1005,"&gt;"&amp;A927)=0,1,0),"")</f>
        <v/>
      </c>
    </row>
    <row r="928">
      <c r="A928" s="13" t="n"/>
      <c r="B928" s="5" t="n"/>
      <c r="C928" s="5" t="n"/>
      <c r="D928" s="16" t="n"/>
      <c r="E928" s="6">
        <f>IF(B928&amp;""="","",IFERROR(INDEX('الأعضاء'!$B$6:$B$505,MATCH(B928&amp;"",'الأعضاء'!$A$6:$A$505,0))&amp;"","كود غير موجود"))</f>
        <v/>
      </c>
      <c r="F928" s="20">
        <f>IF(C928&amp;""="","",IFERROR(INDEX('الباقات'!$B$6:$B$205,MATCH(C928&amp;"",'الباقات'!$A$6:$A$205,0)),"باقة غير موجودة"))</f>
        <v/>
      </c>
      <c r="G928" s="20">
        <f>IF(ISNUMBER(F928),ROUND(F928-N(D928),2),"")</f>
        <v/>
      </c>
      <c r="H928" s="21">
        <f>IF(C928&amp;""="","",IFERROR(INDEX('الباقات'!$C$6:$C$205,MATCH(C928&amp;"",'الباقات'!$A$6:$A$205,0)),""))</f>
        <v/>
      </c>
      <c r="I928" s="19">
        <f>IF(AND(ISNUMBER(A928),ISNUMBER(H928)),EDATE(A928,H928)-1,"")</f>
        <v/>
      </c>
      <c r="J928" s="21">
        <f>IF(ISNUMBER(I928),IF(COUNTIFS($B$6:$B$1005,B928&amp;"",$A$6:$A$1005,"&gt;"&amp;A928)=0,1,0),"")</f>
        <v/>
      </c>
    </row>
    <row r="929">
      <c r="A929" s="13" t="n"/>
      <c r="B929" s="5" t="n"/>
      <c r="C929" s="5" t="n"/>
      <c r="D929" s="16" t="n"/>
      <c r="E929" s="6">
        <f>IF(B929&amp;""="","",IFERROR(INDEX('الأعضاء'!$B$6:$B$505,MATCH(B929&amp;"",'الأعضاء'!$A$6:$A$505,0))&amp;"","كود غير موجود"))</f>
        <v/>
      </c>
      <c r="F929" s="20">
        <f>IF(C929&amp;""="","",IFERROR(INDEX('الباقات'!$B$6:$B$205,MATCH(C929&amp;"",'الباقات'!$A$6:$A$205,0)),"باقة غير موجودة"))</f>
        <v/>
      </c>
      <c r="G929" s="20">
        <f>IF(ISNUMBER(F929),ROUND(F929-N(D929),2),"")</f>
        <v/>
      </c>
      <c r="H929" s="21">
        <f>IF(C929&amp;""="","",IFERROR(INDEX('الباقات'!$C$6:$C$205,MATCH(C929&amp;"",'الباقات'!$A$6:$A$205,0)),""))</f>
        <v/>
      </c>
      <c r="I929" s="19">
        <f>IF(AND(ISNUMBER(A929),ISNUMBER(H929)),EDATE(A929,H929)-1,"")</f>
        <v/>
      </c>
      <c r="J929" s="21">
        <f>IF(ISNUMBER(I929),IF(COUNTIFS($B$6:$B$1005,B929&amp;"",$A$6:$A$1005,"&gt;"&amp;A929)=0,1,0),"")</f>
        <v/>
      </c>
    </row>
    <row r="930">
      <c r="A930" s="13" t="n"/>
      <c r="B930" s="5" t="n"/>
      <c r="C930" s="5" t="n"/>
      <c r="D930" s="16" t="n"/>
      <c r="E930" s="6">
        <f>IF(B930&amp;""="","",IFERROR(INDEX('الأعضاء'!$B$6:$B$505,MATCH(B930&amp;"",'الأعضاء'!$A$6:$A$505,0))&amp;"","كود غير موجود"))</f>
        <v/>
      </c>
      <c r="F930" s="20">
        <f>IF(C930&amp;""="","",IFERROR(INDEX('الباقات'!$B$6:$B$205,MATCH(C930&amp;"",'الباقات'!$A$6:$A$205,0)),"باقة غير موجودة"))</f>
        <v/>
      </c>
      <c r="G930" s="20">
        <f>IF(ISNUMBER(F930),ROUND(F930-N(D930),2),"")</f>
        <v/>
      </c>
      <c r="H930" s="21">
        <f>IF(C930&amp;""="","",IFERROR(INDEX('الباقات'!$C$6:$C$205,MATCH(C930&amp;"",'الباقات'!$A$6:$A$205,0)),""))</f>
        <v/>
      </c>
      <c r="I930" s="19">
        <f>IF(AND(ISNUMBER(A930),ISNUMBER(H930)),EDATE(A930,H930)-1,"")</f>
        <v/>
      </c>
      <c r="J930" s="21">
        <f>IF(ISNUMBER(I930),IF(COUNTIFS($B$6:$B$1005,B930&amp;"",$A$6:$A$1005,"&gt;"&amp;A930)=0,1,0),"")</f>
        <v/>
      </c>
    </row>
    <row r="931">
      <c r="A931" s="13" t="n"/>
      <c r="B931" s="5" t="n"/>
      <c r="C931" s="5" t="n"/>
      <c r="D931" s="16" t="n"/>
      <c r="E931" s="6">
        <f>IF(B931&amp;""="","",IFERROR(INDEX('الأعضاء'!$B$6:$B$505,MATCH(B931&amp;"",'الأعضاء'!$A$6:$A$505,0))&amp;"","كود غير موجود"))</f>
        <v/>
      </c>
      <c r="F931" s="20">
        <f>IF(C931&amp;""="","",IFERROR(INDEX('الباقات'!$B$6:$B$205,MATCH(C931&amp;"",'الباقات'!$A$6:$A$205,0)),"باقة غير موجودة"))</f>
        <v/>
      </c>
      <c r="G931" s="20">
        <f>IF(ISNUMBER(F931),ROUND(F931-N(D931),2),"")</f>
        <v/>
      </c>
      <c r="H931" s="21">
        <f>IF(C931&amp;""="","",IFERROR(INDEX('الباقات'!$C$6:$C$205,MATCH(C931&amp;"",'الباقات'!$A$6:$A$205,0)),""))</f>
        <v/>
      </c>
      <c r="I931" s="19">
        <f>IF(AND(ISNUMBER(A931),ISNUMBER(H931)),EDATE(A931,H931)-1,"")</f>
        <v/>
      </c>
      <c r="J931" s="21">
        <f>IF(ISNUMBER(I931),IF(COUNTIFS($B$6:$B$1005,B931&amp;"",$A$6:$A$1005,"&gt;"&amp;A931)=0,1,0),"")</f>
        <v/>
      </c>
    </row>
    <row r="932">
      <c r="A932" s="13" t="n"/>
      <c r="B932" s="5" t="n"/>
      <c r="C932" s="5" t="n"/>
      <c r="D932" s="16" t="n"/>
      <c r="E932" s="6">
        <f>IF(B932&amp;""="","",IFERROR(INDEX('الأعضاء'!$B$6:$B$505,MATCH(B932&amp;"",'الأعضاء'!$A$6:$A$505,0))&amp;"","كود غير موجود"))</f>
        <v/>
      </c>
      <c r="F932" s="20">
        <f>IF(C932&amp;""="","",IFERROR(INDEX('الباقات'!$B$6:$B$205,MATCH(C932&amp;"",'الباقات'!$A$6:$A$205,0)),"باقة غير موجودة"))</f>
        <v/>
      </c>
      <c r="G932" s="20">
        <f>IF(ISNUMBER(F932),ROUND(F932-N(D932),2),"")</f>
        <v/>
      </c>
      <c r="H932" s="21">
        <f>IF(C932&amp;""="","",IFERROR(INDEX('الباقات'!$C$6:$C$205,MATCH(C932&amp;"",'الباقات'!$A$6:$A$205,0)),""))</f>
        <v/>
      </c>
      <c r="I932" s="19">
        <f>IF(AND(ISNUMBER(A932),ISNUMBER(H932)),EDATE(A932,H932)-1,"")</f>
        <v/>
      </c>
      <c r="J932" s="21">
        <f>IF(ISNUMBER(I932),IF(COUNTIFS($B$6:$B$1005,B932&amp;"",$A$6:$A$1005,"&gt;"&amp;A932)=0,1,0),"")</f>
        <v/>
      </c>
    </row>
    <row r="933">
      <c r="A933" s="13" t="n"/>
      <c r="B933" s="5" t="n"/>
      <c r="C933" s="5" t="n"/>
      <c r="D933" s="16" t="n"/>
      <c r="E933" s="6">
        <f>IF(B933&amp;""="","",IFERROR(INDEX('الأعضاء'!$B$6:$B$505,MATCH(B933&amp;"",'الأعضاء'!$A$6:$A$505,0))&amp;"","كود غير موجود"))</f>
        <v/>
      </c>
      <c r="F933" s="20">
        <f>IF(C933&amp;""="","",IFERROR(INDEX('الباقات'!$B$6:$B$205,MATCH(C933&amp;"",'الباقات'!$A$6:$A$205,0)),"باقة غير موجودة"))</f>
        <v/>
      </c>
      <c r="G933" s="20">
        <f>IF(ISNUMBER(F933),ROUND(F933-N(D933),2),"")</f>
        <v/>
      </c>
      <c r="H933" s="21">
        <f>IF(C933&amp;""="","",IFERROR(INDEX('الباقات'!$C$6:$C$205,MATCH(C933&amp;"",'الباقات'!$A$6:$A$205,0)),""))</f>
        <v/>
      </c>
      <c r="I933" s="19">
        <f>IF(AND(ISNUMBER(A933),ISNUMBER(H933)),EDATE(A933,H933)-1,"")</f>
        <v/>
      </c>
      <c r="J933" s="21">
        <f>IF(ISNUMBER(I933),IF(COUNTIFS($B$6:$B$1005,B933&amp;"",$A$6:$A$1005,"&gt;"&amp;A933)=0,1,0),"")</f>
        <v/>
      </c>
    </row>
    <row r="934">
      <c r="A934" s="13" t="n"/>
      <c r="B934" s="5" t="n"/>
      <c r="C934" s="5" t="n"/>
      <c r="D934" s="16" t="n"/>
      <c r="E934" s="6">
        <f>IF(B934&amp;""="","",IFERROR(INDEX('الأعضاء'!$B$6:$B$505,MATCH(B934&amp;"",'الأعضاء'!$A$6:$A$505,0))&amp;"","كود غير موجود"))</f>
        <v/>
      </c>
      <c r="F934" s="20">
        <f>IF(C934&amp;""="","",IFERROR(INDEX('الباقات'!$B$6:$B$205,MATCH(C934&amp;"",'الباقات'!$A$6:$A$205,0)),"باقة غير موجودة"))</f>
        <v/>
      </c>
      <c r="G934" s="20">
        <f>IF(ISNUMBER(F934),ROUND(F934-N(D934),2),"")</f>
        <v/>
      </c>
      <c r="H934" s="21">
        <f>IF(C934&amp;""="","",IFERROR(INDEX('الباقات'!$C$6:$C$205,MATCH(C934&amp;"",'الباقات'!$A$6:$A$205,0)),""))</f>
        <v/>
      </c>
      <c r="I934" s="19">
        <f>IF(AND(ISNUMBER(A934),ISNUMBER(H934)),EDATE(A934,H934)-1,"")</f>
        <v/>
      </c>
      <c r="J934" s="21">
        <f>IF(ISNUMBER(I934),IF(COUNTIFS($B$6:$B$1005,B934&amp;"",$A$6:$A$1005,"&gt;"&amp;A934)=0,1,0),"")</f>
        <v/>
      </c>
    </row>
    <row r="935">
      <c r="A935" s="13" t="n"/>
      <c r="B935" s="5" t="n"/>
      <c r="C935" s="5" t="n"/>
      <c r="D935" s="16" t="n"/>
      <c r="E935" s="6">
        <f>IF(B935&amp;""="","",IFERROR(INDEX('الأعضاء'!$B$6:$B$505,MATCH(B935&amp;"",'الأعضاء'!$A$6:$A$505,0))&amp;"","كود غير موجود"))</f>
        <v/>
      </c>
      <c r="F935" s="20">
        <f>IF(C935&amp;""="","",IFERROR(INDEX('الباقات'!$B$6:$B$205,MATCH(C935&amp;"",'الباقات'!$A$6:$A$205,0)),"باقة غير موجودة"))</f>
        <v/>
      </c>
      <c r="G935" s="20">
        <f>IF(ISNUMBER(F935),ROUND(F935-N(D935),2),"")</f>
        <v/>
      </c>
      <c r="H935" s="21">
        <f>IF(C935&amp;""="","",IFERROR(INDEX('الباقات'!$C$6:$C$205,MATCH(C935&amp;"",'الباقات'!$A$6:$A$205,0)),""))</f>
        <v/>
      </c>
      <c r="I935" s="19">
        <f>IF(AND(ISNUMBER(A935),ISNUMBER(H935)),EDATE(A935,H935)-1,"")</f>
        <v/>
      </c>
      <c r="J935" s="21">
        <f>IF(ISNUMBER(I935),IF(COUNTIFS($B$6:$B$1005,B935&amp;"",$A$6:$A$1005,"&gt;"&amp;A935)=0,1,0),"")</f>
        <v/>
      </c>
    </row>
    <row r="936">
      <c r="A936" s="13" t="n"/>
      <c r="B936" s="5" t="n"/>
      <c r="C936" s="5" t="n"/>
      <c r="D936" s="16" t="n"/>
      <c r="E936" s="6">
        <f>IF(B936&amp;""="","",IFERROR(INDEX('الأعضاء'!$B$6:$B$505,MATCH(B936&amp;"",'الأعضاء'!$A$6:$A$505,0))&amp;"","كود غير موجود"))</f>
        <v/>
      </c>
      <c r="F936" s="20">
        <f>IF(C936&amp;""="","",IFERROR(INDEX('الباقات'!$B$6:$B$205,MATCH(C936&amp;"",'الباقات'!$A$6:$A$205,0)),"باقة غير موجودة"))</f>
        <v/>
      </c>
      <c r="G936" s="20">
        <f>IF(ISNUMBER(F936),ROUND(F936-N(D936),2),"")</f>
        <v/>
      </c>
      <c r="H936" s="21">
        <f>IF(C936&amp;""="","",IFERROR(INDEX('الباقات'!$C$6:$C$205,MATCH(C936&amp;"",'الباقات'!$A$6:$A$205,0)),""))</f>
        <v/>
      </c>
      <c r="I936" s="19">
        <f>IF(AND(ISNUMBER(A936),ISNUMBER(H936)),EDATE(A936,H936)-1,"")</f>
        <v/>
      </c>
      <c r="J936" s="21">
        <f>IF(ISNUMBER(I936),IF(COUNTIFS($B$6:$B$1005,B936&amp;"",$A$6:$A$1005,"&gt;"&amp;A936)=0,1,0),"")</f>
        <v/>
      </c>
    </row>
    <row r="937">
      <c r="A937" s="13" t="n"/>
      <c r="B937" s="5" t="n"/>
      <c r="C937" s="5" t="n"/>
      <c r="D937" s="16" t="n"/>
      <c r="E937" s="6">
        <f>IF(B937&amp;""="","",IFERROR(INDEX('الأعضاء'!$B$6:$B$505,MATCH(B937&amp;"",'الأعضاء'!$A$6:$A$505,0))&amp;"","كود غير موجود"))</f>
        <v/>
      </c>
      <c r="F937" s="20">
        <f>IF(C937&amp;""="","",IFERROR(INDEX('الباقات'!$B$6:$B$205,MATCH(C937&amp;"",'الباقات'!$A$6:$A$205,0)),"باقة غير موجودة"))</f>
        <v/>
      </c>
      <c r="G937" s="20">
        <f>IF(ISNUMBER(F937),ROUND(F937-N(D937),2),"")</f>
        <v/>
      </c>
      <c r="H937" s="21">
        <f>IF(C937&amp;""="","",IFERROR(INDEX('الباقات'!$C$6:$C$205,MATCH(C937&amp;"",'الباقات'!$A$6:$A$205,0)),""))</f>
        <v/>
      </c>
      <c r="I937" s="19">
        <f>IF(AND(ISNUMBER(A937),ISNUMBER(H937)),EDATE(A937,H937)-1,"")</f>
        <v/>
      </c>
      <c r="J937" s="21">
        <f>IF(ISNUMBER(I937),IF(COUNTIFS($B$6:$B$1005,B937&amp;"",$A$6:$A$1005,"&gt;"&amp;A937)=0,1,0),"")</f>
        <v/>
      </c>
    </row>
    <row r="938">
      <c r="A938" s="13" t="n"/>
      <c r="B938" s="5" t="n"/>
      <c r="C938" s="5" t="n"/>
      <c r="D938" s="16" t="n"/>
      <c r="E938" s="6">
        <f>IF(B938&amp;""="","",IFERROR(INDEX('الأعضاء'!$B$6:$B$505,MATCH(B938&amp;"",'الأعضاء'!$A$6:$A$505,0))&amp;"","كود غير موجود"))</f>
        <v/>
      </c>
      <c r="F938" s="20">
        <f>IF(C938&amp;""="","",IFERROR(INDEX('الباقات'!$B$6:$B$205,MATCH(C938&amp;"",'الباقات'!$A$6:$A$205,0)),"باقة غير موجودة"))</f>
        <v/>
      </c>
      <c r="G938" s="20">
        <f>IF(ISNUMBER(F938),ROUND(F938-N(D938),2),"")</f>
        <v/>
      </c>
      <c r="H938" s="21">
        <f>IF(C938&amp;""="","",IFERROR(INDEX('الباقات'!$C$6:$C$205,MATCH(C938&amp;"",'الباقات'!$A$6:$A$205,0)),""))</f>
        <v/>
      </c>
      <c r="I938" s="19">
        <f>IF(AND(ISNUMBER(A938),ISNUMBER(H938)),EDATE(A938,H938)-1,"")</f>
        <v/>
      </c>
      <c r="J938" s="21">
        <f>IF(ISNUMBER(I938),IF(COUNTIFS($B$6:$B$1005,B938&amp;"",$A$6:$A$1005,"&gt;"&amp;A938)=0,1,0),"")</f>
        <v/>
      </c>
    </row>
    <row r="939">
      <c r="A939" s="13" t="n"/>
      <c r="B939" s="5" t="n"/>
      <c r="C939" s="5" t="n"/>
      <c r="D939" s="16" t="n"/>
      <c r="E939" s="6">
        <f>IF(B939&amp;""="","",IFERROR(INDEX('الأعضاء'!$B$6:$B$505,MATCH(B939&amp;"",'الأعضاء'!$A$6:$A$505,0))&amp;"","كود غير موجود"))</f>
        <v/>
      </c>
      <c r="F939" s="20">
        <f>IF(C939&amp;""="","",IFERROR(INDEX('الباقات'!$B$6:$B$205,MATCH(C939&amp;"",'الباقات'!$A$6:$A$205,0)),"باقة غير موجودة"))</f>
        <v/>
      </c>
      <c r="G939" s="20">
        <f>IF(ISNUMBER(F939),ROUND(F939-N(D939),2),"")</f>
        <v/>
      </c>
      <c r="H939" s="21">
        <f>IF(C939&amp;""="","",IFERROR(INDEX('الباقات'!$C$6:$C$205,MATCH(C939&amp;"",'الباقات'!$A$6:$A$205,0)),""))</f>
        <v/>
      </c>
      <c r="I939" s="19">
        <f>IF(AND(ISNUMBER(A939),ISNUMBER(H939)),EDATE(A939,H939)-1,"")</f>
        <v/>
      </c>
      <c r="J939" s="21">
        <f>IF(ISNUMBER(I939),IF(COUNTIFS($B$6:$B$1005,B939&amp;"",$A$6:$A$1005,"&gt;"&amp;A939)=0,1,0),"")</f>
        <v/>
      </c>
    </row>
    <row r="940">
      <c r="A940" s="13" t="n"/>
      <c r="B940" s="5" t="n"/>
      <c r="C940" s="5" t="n"/>
      <c r="D940" s="16" t="n"/>
      <c r="E940" s="6">
        <f>IF(B940&amp;""="","",IFERROR(INDEX('الأعضاء'!$B$6:$B$505,MATCH(B940&amp;"",'الأعضاء'!$A$6:$A$505,0))&amp;"","كود غير موجود"))</f>
        <v/>
      </c>
      <c r="F940" s="20">
        <f>IF(C940&amp;""="","",IFERROR(INDEX('الباقات'!$B$6:$B$205,MATCH(C940&amp;"",'الباقات'!$A$6:$A$205,0)),"باقة غير موجودة"))</f>
        <v/>
      </c>
      <c r="G940" s="20">
        <f>IF(ISNUMBER(F940),ROUND(F940-N(D940),2),"")</f>
        <v/>
      </c>
      <c r="H940" s="21">
        <f>IF(C940&amp;""="","",IFERROR(INDEX('الباقات'!$C$6:$C$205,MATCH(C940&amp;"",'الباقات'!$A$6:$A$205,0)),""))</f>
        <v/>
      </c>
      <c r="I940" s="19">
        <f>IF(AND(ISNUMBER(A940),ISNUMBER(H940)),EDATE(A940,H940)-1,"")</f>
        <v/>
      </c>
      <c r="J940" s="21">
        <f>IF(ISNUMBER(I940),IF(COUNTIFS($B$6:$B$1005,B940&amp;"",$A$6:$A$1005,"&gt;"&amp;A940)=0,1,0),"")</f>
        <v/>
      </c>
    </row>
    <row r="941">
      <c r="A941" s="13" t="n"/>
      <c r="B941" s="5" t="n"/>
      <c r="C941" s="5" t="n"/>
      <c r="D941" s="16" t="n"/>
      <c r="E941" s="6">
        <f>IF(B941&amp;""="","",IFERROR(INDEX('الأعضاء'!$B$6:$B$505,MATCH(B941&amp;"",'الأعضاء'!$A$6:$A$505,0))&amp;"","كود غير موجود"))</f>
        <v/>
      </c>
      <c r="F941" s="20">
        <f>IF(C941&amp;""="","",IFERROR(INDEX('الباقات'!$B$6:$B$205,MATCH(C941&amp;"",'الباقات'!$A$6:$A$205,0)),"باقة غير موجودة"))</f>
        <v/>
      </c>
      <c r="G941" s="20">
        <f>IF(ISNUMBER(F941),ROUND(F941-N(D941),2),"")</f>
        <v/>
      </c>
      <c r="H941" s="21">
        <f>IF(C941&amp;""="","",IFERROR(INDEX('الباقات'!$C$6:$C$205,MATCH(C941&amp;"",'الباقات'!$A$6:$A$205,0)),""))</f>
        <v/>
      </c>
      <c r="I941" s="19">
        <f>IF(AND(ISNUMBER(A941),ISNUMBER(H941)),EDATE(A941,H941)-1,"")</f>
        <v/>
      </c>
      <c r="J941" s="21">
        <f>IF(ISNUMBER(I941),IF(COUNTIFS($B$6:$B$1005,B941&amp;"",$A$6:$A$1005,"&gt;"&amp;A941)=0,1,0),"")</f>
        <v/>
      </c>
    </row>
    <row r="942">
      <c r="A942" s="13" t="n"/>
      <c r="B942" s="5" t="n"/>
      <c r="C942" s="5" t="n"/>
      <c r="D942" s="16" t="n"/>
      <c r="E942" s="6">
        <f>IF(B942&amp;""="","",IFERROR(INDEX('الأعضاء'!$B$6:$B$505,MATCH(B942&amp;"",'الأعضاء'!$A$6:$A$505,0))&amp;"","كود غير موجود"))</f>
        <v/>
      </c>
      <c r="F942" s="20">
        <f>IF(C942&amp;""="","",IFERROR(INDEX('الباقات'!$B$6:$B$205,MATCH(C942&amp;"",'الباقات'!$A$6:$A$205,0)),"باقة غير موجودة"))</f>
        <v/>
      </c>
      <c r="G942" s="20">
        <f>IF(ISNUMBER(F942),ROUND(F942-N(D942),2),"")</f>
        <v/>
      </c>
      <c r="H942" s="21">
        <f>IF(C942&amp;""="","",IFERROR(INDEX('الباقات'!$C$6:$C$205,MATCH(C942&amp;"",'الباقات'!$A$6:$A$205,0)),""))</f>
        <v/>
      </c>
      <c r="I942" s="19">
        <f>IF(AND(ISNUMBER(A942),ISNUMBER(H942)),EDATE(A942,H942)-1,"")</f>
        <v/>
      </c>
      <c r="J942" s="21">
        <f>IF(ISNUMBER(I942),IF(COUNTIFS($B$6:$B$1005,B942&amp;"",$A$6:$A$1005,"&gt;"&amp;A942)=0,1,0),"")</f>
        <v/>
      </c>
    </row>
    <row r="943">
      <c r="A943" s="13" t="n"/>
      <c r="B943" s="5" t="n"/>
      <c r="C943" s="5" t="n"/>
      <c r="D943" s="16" t="n"/>
      <c r="E943" s="6">
        <f>IF(B943&amp;""="","",IFERROR(INDEX('الأعضاء'!$B$6:$B$505,MATCH(B943&amp;"",'الأعضاء'!$A$6:$A$505,0))&amp;"","كود غير موجود"))</f>
        <v/>
      </c>
      <c r="F943" s="20">
        <f>IF(C943&amp;""="","",IFERROR(INDEX('الباقات'!$B$6:$B$205,MATCH(C943&amp;"",'الباقات'!$A$6:$A$205,0)),"باقة غير موجودة"))</f>
        <v/>
      </c>
      <c r="G943" s="20">
        <f>IF(ISNUMBER(F943),ROUND(F943-N(D943),2),"")</f>
        <v/>
      </c>
      <c r="H943" s="21">
        <f>IF(C943&amp;""="","",IFERROR(INDEX('الباقات'!$C$6:$C$205,MATCH(C943&amp;"",'الباقات'!$A$6:$A$205,0)),""))</f>
        <v/>
      </c>
      <c r="I943" s="19">
        <f>IF(AND(ISNUMBER(A943),ISNUMBER(H943)),EDATE(A943,H943)-1,"")</f>
        <v/>
      </c>
      <c r="J943" s="21">
        <f>IF(ISNUMBER(I943),IF(COUNTIFS($B$6:$B$1005,B943&amp;"",$A$6:$A$1005,"&gt;"&amp;A943)=0,1,0),"")</f>
        <v/>
      </c>
    </row>
    <row r="944">
      <c r="A944" s="13" t="n"/>
      <c r="B944" s="5" t="n"/>
      <c r="C944" s="5" t="n"/>
      <c r="D944" s="16" t="n"/>
      <c r="E944" s="6">
        <f>IF(B944&amp;""="","",IFERROR(INDEX('الأعضاء'!$B$6:$B$505,MATCH(B944&amp;"",'الأعضاء'!$A$6:$A$505,0))&amp;"","كود غير موجود"))</f>
        <v/>
      </c>
      <c r="F944" s="20">
        <f>IF(C944&amp;""="","",IFERROR(INDEX('الباقات'!$B$6:$B$205,MATCH(C944&amp;"",'الباقات'!$A$6:$A$205,0)),"باقة غير موجودة"))</f>
        <v/>
      </c>
      <c r="G944" s="20">
        <f>IF(ISNUMBER(F944),ROUND(F944-N(D944),2),"")</f>
        <v/>
      </c>
      <c r="H944" s="21">
        <f>IF(C944&amp;""="","",IFERROR(INDEX('الباقات'!$C$6:$C$205,MATCH(C944&amp;"",'الباقات'!$A$6:$A$205,0)),""))</f>
        <v/>
      </c>
      <c r="I944" s="19">
        <f>IF(AND(ISNUMBER(A944),ISNUMBER(H944)),EDATE(A944,H944)-1,"")</f>
        <v/>
      </c>
      <c r="J944" s="21">
        <f>IF(ISNUMBER(I944),IF(COUNTIFS($B$6:$B$1005,B944&amp;"",$A$6:$A$1005,"&gt;"&amp;A944)=0,1,0),"")</f>
        <v/>
      </c>
    </row>
    <row r="945">
      <c r="A945" s="13" t="n"/>
      <c r="B945" s="5" t="n"/>
      <c r="C945" s="5" t="n"/>
      <c r="D945" s="16" t="n"/>
      <c r="E945" s="6">
        <f>IF(B945&amp;""="","",IFERROR(INDEX('الأعضاء'!$B$6:$B$505,MATCH(B945&amp;"",'الأعضاء'!$A$6:$A$505,0))&amp;"","كود غير موجود"))</f>
        <v/>
      </c>
      <c r="F945" s="20">
        <f>IF(C945&amp;""="","",IFERROR(INDEX('الباقات'!$B$6:$B$205,MATCH(C945&amp;"",'الباقات'!$A$6:$A$205,0)),"باقة غير موجودة"))</f>
        <v/>
      </c>
      <c r="G945" s="20">
        <f>IF(ISNUMBER(F945),ROUND(F945-N(D945),2),"")</f>
        <v/>
      </c>
      <c r="H945" s="21">
        <f>IF(C945&amp;""="","",IFERROR(INDEX('الباقات'!$C$6:$C$205,MATCH(C945&amp;"",'الباقات'!$A$6:$A$205,0)),""))</f>
        <v/>
      </c>
      <c r="I945" s="19">
        <f>IF(AND(ISNUMBER(A945),ISNUMBER(H945)),EDATE(A945,H945)-1,"")</f>
        <v/>
      </c>
      <c r="J945" s="21">
        <f>IF(ISNUMBER(I945),IF(COUNTIFS($B$6:$B$1005,B945&amp;"",$A$6:$A$1005,"&gt;"&amp;A945)=0,1,0),"")</f>
        <v/>
      </c>
    </row>
    <row r="946">
      <c r="A946" s="13" t="n"/>
      <c r="B946" s="5" t="n"/>
      <c r="C946" s="5" t="n"/>
      <c r="D946" s="16" t="n"/>
      <c r="E946" s="6">
        <f>IF(B946&amp;""="","",IFERROR(INDEX('الأعضاء'!$B$6:$B$505,MATCH(B946&amp;"",'الأعضاء'!$A$6:$A$505,0))&amp;"","كود غير موجود"))</f>
        <v/>
      </c>
      <c r="F946" s="20">
        <f>IF(C946&amp;""="","",IFERROR(INDEX('الباقات'!$B$6:$B$205,MATCH(C946&amp;"",'الباقات'!$A$6:$A$205,0)),"باقة غير موجودة"))</f>
        <v/>
      </c>
      <c r="G946" s="20">
        <f>IF(ISNUMBER(F946),ROUND(F946-N(D946),2),"")</f>
        <v/>
      </c>
      <c r="H946" s="21">
        <f>IF(C946&amp;""="","",IFERROR(INDEX('الباقات'!$C$6:$C$205,MATCH(C946&amp;"",'الباقات'!$A$6:$A$205,0)),""))</f>
        <v/>
      </c>
      <c r="I946" s="19">
        <f>IF(AND(ISNUMBER(A946),ISNUMBER(H946)),EDATE(A946,H946)-1,"")</f>
        <v/>
      </c>
      <c r="J946" s="21">
        <f>IF(ISNUMBER(I946),IF(COUNTIFS($B$6:$B$1005,B946&amp;"",$A$6:$A$1005,"&gt;"&amp;A946)=0,1,0),"")</f>
        <v/>
      </c>
    </row>
    <row r="947">
      <c r="A947" s="13" t="n"/>
      <c r="B947" s="5" t="n"/>
      <c r="C947" s="5" t="n"/>
      <c r="D947" s="16" t="n"/>
      <c r="E947" s="6">
        <f>IF(B947&amp;""="","",IFERROR(INDEX('الأعضاء'!$B$6:$B$505,MATCH(B947&amp;"",'الأعضاء'!$A$6:$A$505,0))&amp;"","كود غير موجود"))</f>
        <v/>
      </c>
      <c r="F947" s="20">
        <f>IF(C947&amp;""="","",IFERROR(INDEX('الباقات'!$B$6:$B$205,MATCH(C947&amp;"",'الباقات'!$A$6:$A$205,0)),"باقة غير موجودة"))</f>
        <v/>
      </c>
      <c r="G947" s="20">
        <f>IF(ISNUMBER(F947),ROUND(F947-N(D947),2),"")</f>
        <v/>
      </c>
      <c r="H947" s="21">
        <f>IF(C947&amp;""="","",IFERROR(INDEX('الباقات'!$C$6:$C$205,MATCH(C947&amp;"",'الباقات'!$A$6:$A$205,0)),""))</f>
        <v/>
      </c>
      <c r="I947" s="19">
        <f>IF(AND(ISNUMBER(A947),ISNUMBER(H947)),EDATE(A947,H947)-1,"")</f>
        <v/>
      </c>
      <c r="J947" s="21">
        <f>IF(ISNUMBER(I947),IF(COUNTIFS($B$6:$B$1005,B947&amp;"",$A$6:$A$1005,"&gt;"&amp;A947)=0,1,0),"")</f>
        <v/>
      </c>
    </row>
    <row r="948">
      <c r="A948" s="13" t="n"/>
      <c r="B948" s="5" t="n"/>
      <c r="C948" s="5" t="n"/>
      <c r="D948" s="16" t="n"/>
      <c r="E948" s="6">
        <f>IF(B948&amp;""="","",IFERROR(INDEX('الأعضاء'!$B$6:$B$505,MATCH(B948&amp;"",'الأعضاء'!$A$6:$A$505,0))&amp;"","كود غير موجود"))</f>
        <v/>
      </c>
      <c r="F948" s="20">
        <f>IF(C948&amp;""="","",IFERROR(INDEX('الباقات'!$B$6:$B$205,MATCH(C948&amp;"",'الباقات'!$A$6:$A$205,0)),"باقة غير موجودة"))</f>
        <v/>
      </c>
      <c r="G948" s="20">
        <f>IF(ISNUMBER(F948),ROUND(F948-N(D948),2),"")</f>
        <v/>
      </c>
      <c r="H948" s="21">
        <f>IF(C948&amp;""="","",IFERROR(INDEX('الباقات'!$C$6:$C$205,MATCH(C948&amp;"",'الباقات'!$A$6:$A$205,0)),""))</f>
        <v/>
      </c>
      <c r="I948" s="19">
        <f>IF(AND(ISNUMBER(A948),ISNUMBER(H948)),EDATE(A948,H948)-1,"")</f>
        <v/>
      </c>
      <c r="J948" s="21">
        <f>IF(ISNUMBER(I948),IF(COUNTIFS($B$6:$B$1005,B948&amp;"",$A$6:$A$1005,"&gt;"&amp;A948)=0,1,0),"")</f>
        <v/>
      </c>
    </row>
    <row r="949">
      <c r="A949" s="13" t="n"/>
      <c r="B949" s="5" t="n"/>
      <c r="C949" s="5" t="n"/>
      <c r="D949" s="16" t="n"/>
      <c r="E949" s="6">
        <f>IF(B949&amp;""="","",IFERROR(INDEX('الأعضاء'!$B$6:$B$505,MATCH(B949&amp;"",'الأعضاء'!$A$6:$A$505,0))&amp;"","كود غير موجود"))</f>
        <v/>
      </c>
      <c r="F949" s="20">
        <f>IF(C949&amp;""="","",IFERROR(INDEX('الباقات'!$B$6:$B$205,MATCH(C949&amp;"",'الباقات'!$A$6:$A$205,0)),"باقة غير موجودة"))</f>
        <v/>
      </c>
      <c r="G949" s="20">
        <f>IF(ISNUMBER(F949),ROUND(F949-N(D949),2),"")</f>
        <v/>
      </c>
      <c r="H949" s="21">
        <f>IF(C949&amp;""="","",IFERROR(INDEX('الباقات'!$C$6:$C$205,MATCH(C949&amp;"",'الباقات'!$A$6:$A$205,0)),""))</f>
        <v/>
      </c>
      <c r="I949" s="19">
        <f>IF(AND(ISNUMBER(A949),ISNUMBER(H949)),EDATE(A949,H949)-1,"")</f>
        <v/>
      </c>
      <c r="J949" s="21">
        <f>IF(ISNUMBER(I949),IF(COUNTIFS($B$6:$B$1005,B949&amp;"",$A$6:$A$1005,"&gt;"&amp;A949)=0,1,0),"")</f>
        <v/>
      </c>
    </row>
    <row r="950">
      <c r="A950" s="13" t="n"/>
      <c r="B950" s="5" t="n"/>
      <c r="C950" s="5" t="n"/>
      <c r="D950" s="16" t="n"/>
      <c r="E950" s="6">
        <f>IF(B950&amp;""="","",IFERROR(INDEX('الأعضاء'!$B$6:$B$505,MATCH(B950&amp;"",'الأعضاء'!$A$6:$A$505,0))&amp;"","كود غير موجود"))</f>
        <v/>
      </c>
      <c r="F950" s="20">
        <f>IF(C950&amp;""="","",IFERROR(INDEX('الباقات'!$B$6:$B$205,MATCH(C950&amp;"",'الباقات'!$A$6:$A$205,0)),"باقة غير موجودة"))</f>
        <v/>
      </c>
      <c r="G950" s="20">
        <f>IF(ISNUMBER(F950),ROUND(F950-N(D950),2),"")</f>
        <v/>
      </c>
      <c r="H950" s="21">
        <f>IF(C950&amp;""="","",IFERROR(INDEX('الباقات'!$C$6:$C$205,MATCH(C950&amp;"",'الباقات'!$A$6:$A$205,0)),""))</f>
        <v/>
      </c>
      <c r="I950" s="19">
        <f>IF(AND(ISNUMBER(A950),ISNUMBER(H950)),EDATE(A950,H950)-1,"")</f>
        <v/>
      </c>
      <c r="J950" s="21">
        <f>IF(ISNUMBER(I950),IF(COUNTIFS($B$6:$B$1005,B950&amp;"",$A$6:$A$1005,"&gt;"&amp;A950)=0,1,0),"")</f>
        <v/>
      </c>
    </row>
    <row r="951">
      <c r="A951" s="13" t="n"/>
      <c r="B951" s="5" t="n"/>
      <c r="C951" s="5" t="n"/>
      <c r="D951" s="16" t="n"/>
      <c r="E951" s="6">
        <f>IF(B951&amp;""="","",IFERROR(INDEX('الأعضاء'!$B$6:$B$505,MATCH(B951&amp;"",'الأعضاء'!$A$6:$A$505,0))&amp;"","كود غير موجود"))</f>
        <v/>
      </c>
      <c r="F951" s="20">
        <f>IF(C951&amp;""="","",IFERROR(INDEX('الباقات'!$B$6:$B$205,MATCH(C951&amp;"",'الباقات'!$A$6:$A$205,0)),"باقة غير موجودة"))</f>
        <v/>
      </c>
      <c r="G951" s="20">
        <f>IF(ISNUMBER(F951),ROUND(F951-N(D951),2),"")</f>
        <v/>
      </c>
      <c r="H951" s="21">
        <f>IF(C951&amp;""="","",IFERROR(INDEX('الباقات'!$C$6:$C$205,MATCH(C951&amp;"",'الباقات'!$A$6:$A$205,0)),""))</f>
        <v/>
      </c>
      <c r="I951" s="19">
        <f>IF(AND(ISNUMBER(A951),ISNUMBER(H951)),EDATE(A951,H951)-1,"")</f>
        <v/>
      </c>
      <c r="J951" s="21">
        <f>IF(ISNUMBER(I951),IF(COUNTIFS($B$6:$B$1005,B951&amp;"",$A$6:$A$1005,"&gt;"&amp;A951)=0,1,0),"")</f>
        <v/>
      </c>
    </row>
    <row r="952">
      <c r="A952" s="13" t="n"/>
      <c r="B952" s="5" t="n"/>
      <c r="C952" s="5" t="n"/>
      <c r="D952" s="16" t="n"/>
      <c r="E952" s="6">
        <f>IF(B952&amp;""="","",IFERROR(INDEX('الأعضاء'!$B$6:$B$505,MATCH(B952&amp;"",'الأعضاء'!$A$6:$A$505,0))&amp;"","كود غير موجود"))</f>
        <v/>
      </c>
      <c r="F952" s="20">
        <f>IF(C952&amp;""="","",IFERROR(INDEX('الباقات'!$B$6:$B$205,MATCH(C952&amp;"",'الباقات'!$A$6:$A$205,0)),"باقة غير موجودة"))</f>
        <v/>
      </c>
      <c r="G952" s="20">
        <f>IF(ISNUMBER(F952),ROUND(F952-N(D952),2),"")</f>
        <v/>
      </c>
      <c r="H952" s="21">
        <f>IF(C952&amp;""="","",IFERROR(INDEX('الباقات'!$C$6:$C$205,MATCH(C952&amp;"",'الباقات'!$A$6:$A$205,0)),""))</f>
        <v/>
      </c>
      <c r="I952" s="19">
        <f>IF(AND(ISNUMBER(A952),ISNUMBER(H952)),EDATE(A952,H952)-1,"")</f>
        <v/>
      </c>
      <c r="J952" s="21">
        <f>IF(ISNUMBER(I952),IF(COUNTIFS($B$6:$B$1005,B952&amp;"",$A$6:$A$1005,"&gt;"&amp;A952)=0,1,0),"")</f>
        <v/>
      </c>
    </row>
    <row r="953">
      <c r="A953" s="13" t="n"/>
      <c r="B953" s="5" t="n"/>
      <c r="C953" s="5" t="n"/>
      <c r="D953" s="16" t="n"/>
      <c r="E953" s="6">
        <f>IF(B953&amp;""="","",IFERROR(INDEX('الأعضاء'!$B$6:$B$505,MATCH(B953&amp;"",'الأعضاء'!$A$6:$A$505,0))&amp;"","كود غير موجود"))</f>
        <v/>
      </c>
      <c r="F953" s="20">
        <f>IF(C953&amp;""="","",IFERROR(INDEX('الباقات'!$B$6:$B$205,MATCH(C953&amp;"",'الباقات'!$A$6:$A$205,0)),"باقة غير موجودة"))</f>
        <v/>
      </c>
      <c r="G953" s="20">
        <f>IF(ISNUMBER(F953),ROUND(F953-N(D953),2),"")</f>
        <v/>
      </c>
      <c r="H953" s="21">
        <f>IF(C953&amp;""="","",IFERROR(INDEX('الباقات'!$C$6:$C$205,MATCH(C953&amp;"",'الباقات'!$A$6:$A$205,0)),""))</f>
        <v/>
      </c>
      <c r="I953" s="19">
        <f>IF(AND(ISNUMBER(A953),ISNUMBER(H953)),EDATE(A953,H953)-1,"")</f>
        <v/>
      </c>
      <c r="J953" s="21">
        <f>IF(ISNUMBER(I953),IF(COUNTIFS($B$6:$B$1005,B953&amp;"",$A$6:$A$1005,"&gt;"&amp;A953)=0,1,0),"")</f>
        <v/>
      </c>
    </row>
    <row r="954">
      <c r="A954" s="13" t="n"/>
      <c r="B954" s="5" t="n"/>
      <c r="C954" s="5" t="n"/>
      <c r="D954" s="16" t="n"/>
      <c r="E954" s="6">
        <f>IF(B954&amp;""="","",IFERROR(INDEX('الأعضاء'!$B$6:$B$505,MATCH(B954&amp;"",'الأعضاء'!$A$6:$A$505,0))&amp;"","كود غير موجود"))</f>
        <v/>
      </c>
      <c r="F954" s="20">
        <f>IF(C954&amp;""="","",IFERROR(INDEX('الباقات'!$B$6:$B$205,MATCH(C954&amp;"",'الباقات'!$A$6:$A$205,0)),"باقة غير موجودة"))</f>
        <v/>
      </c>
      <c r="G954" s="20">
        <f>IF(ISNUMBER(F954),ROUND(F954-N(D954),2),"")</f>
        <v/>
      </c>
      <c r="H954" s="21">
        <f>IF(C954&amp;""="","",IFERROR(INDEX('الباقات'!$C$6:$C$205,MATCH(C954&amp;"",'الباقات'!$A$6:$A$205,0)),""))</f>
        <v/>
      </c>
      <c r="I954" s="19">
        <f>IF(AND(ISNUMBER(A954),ISNUMBER(H954)),EDATE(A954,H954)-1,"")</f>
        <v/>
      </c>
      <c r="J954" s="21">
        <f>IF(ISNUMBER(I954),IF(COUNTIFS($B$6:$B$1005,B954&amp;"",$A$6:$A$1005,"&gt;"&amp;A954)=0,1,0),"")</f>
        <v/>
      </c>
    </row>
    <row r="955">
      <c r="A955" s="13" t="n"/>
      <c r="B955" s="5" t="n"/>
      <c r="C955" s="5" t="n"/>
      <c r="D955" s="16" t="n"/>
      <c r="E955" s="6">
        <f>IF(B955&amp;""="","",IFERROR(INDEX('الأعضاء'!$B$6:$B$505,MATCH(B955&amp;"",'الأعضاء'!$A$6:$A$505,0))&amp;"","كود غير موجود"))</f>
        <v/>
      </c>
      <c r="F955" s="20">
        <f>IF(C955&amp;""="","",IFERROR(INDEX('الباقات'!$B$6:$B$205,MATCH(C955&amp;"",'الباقات'!$A$6:$A$205,0)),"باقة غير موجودة"))</f>
        <v/>
      </c>
      <c r="G955" s="20">
        <f>IF(ISNUMBER(F955),ROUND(F955-N(D955),2),"")</f>
        <v/>
      </c>
      <c r="H955" s="21">
        <f>IF(C955&amp;""="","",IFERROR(INDEX('الباقات'!$C$6:$C$205,MATCH(C955&amp;"",'الباقات'!$A$6:$A$205,0)),""))</f>
        <v/>
      </c>
      <c r="I955" s="19">
        <f>IF(AND(ISNUMBER(A955),ISNUMBER(H955)),EDATE(A955,H955)-1,"")</f>
        <v/>
      </c>
      <c r="J955" s="21">
        <f>IF(ISNUMBER(I955),IF(COUNTIFS($B$6:$B$1005,B955&amp;"",$A$6:$A$1005,"&gt;"&amp;A955)=0,1,0),"")</f>
        <v/>
      </c>
    </row>
    <row r="956">
      <c r="A956" s="13" t="n"/>
      <c r="B956" s="5" t="n"/>
      <c r="C956" s="5" t="n"/>
      <c r="D956" s="16" t="n"/>
      <c r="E956" s="6">
        <f>IF(B956&amp;""="","",IFERROR(INDEX('الأعضاء'!$B$6:$B$505,MATCH(B956&amp;"",'الأعضاء'!$A$6:$A$505,0))&amp;"","كود غير موجود"))</f>
        <v/>
      </c>
      <c r="F956" s="20">
        <f>IF(C956&amp;""="","",IFERROR(INDEX('الباقات'!$B$6:$B$205,MATCH(C956&amp;"",'الباقات'!$A$6:$A$205,0)),"باقة غير موجودة"))</f>
        <v/>
      </c>
      <c r="G956" s="20">
        <f>IF(ISNUMBER(F956),ROUND(F956-N(D956),2),"")</f>
        <v/>
      </c>
      <c r="H956" s="21">
        <f>IF(C956&amp;""="","",IFERROR(INDEX('الباقات'!$C$6:$C$205,MATCH(C956&amp;"",'الباقات'!$A$6:$A$205,0)),""))</f>
        <v/>
      </c>
      <c r="I956" s="19">
        <f>IF(AND(ISNUMBER(A956),ISNUMBER(H956)),EDATE(A956,H956)-1,"")</f>
        <v/>
      </c>
      <c r="J956" s="21">
        <f>IF(ISNUMBER(I956),IF(COUNTIFS($B$6:$B$1005,B956&amp;"",$A$6:$A$1005,"&gt;"&amp;A956)=0,1,0),"")</f>
        <v/>
      </c>
    </row>
    <row r="957">
      <c r="A957" s="13" t="n"/>
      <c r="B957" s="5" t="n"/>
      <c r="C957" s="5" t="n"/>
      <c r="D957" s="16" t="n"/>
      <c r="E957" s="6">
        <f>IF(B957&amp;""="","",IFERROR(INDEX('الأعضاء'!$B$6:$B$505,MATCH(B957&amp;"",'الأعضاء'!$A$6:$A$505,0))&amp;"","كود غير موجود"))</f>
        <v/>
      </c>
      <c r="F957" s="20">
        <f>IF(C957&amp;""="","",IFERROR(INDEX('الباقات'!$B$6:$B$205,MATCH(C957&amp;"",'الباقات'!$A$6:$A$205,0)),"باقة غير موجودة"))</f>
        <v/>
      </c>
      <c r="G957" s="20">
        <f>IF(ISNUMBER(F957),ROUND(F957-N(D957),2),"")</f>
        <v/>
      </c>
      <c r="H957" s="21">
        <f>IF(C957&amp;""="","",IFERROR(INDEX('الباقات'!$C$6:$C$205,MATCH(C957&amp;"",'الباقات'!$A$6:$A$205,0)),""))</f>
        <v/>
      </c>
      <c r="I957" s="19">
        <f>IF(AND(ISNUMBER(A957),ISNUMBER(H957)),EDATE(A957,H957)-1,"")</f>
        <v/>
      </c>
      <c r="J957" s="21">
        <f>IF(ISNUMBER(I957),IF(COUNTIFS($B$6:$B$1005,B957&amp;"",$A$6:$A$1005,"&gt;"&amp;A957)=0,1,0),"")</f>
        <v/>
      </c>
    </row>
    <row r="958">
      <c r="A958" s="13" t="n"/>
      <c r="B958" s="5" t="n"/>
      <c r="C958" s="5" t="n"/>
      <c r="D958" s="16" t="n"/>
      <c r="E958" s="6">
        <f>IF(B958&amp;""="","",IFERROR(INDEX('الأعضاء'!$B$6:$B$505,MATCH(B958&amp;"",'الأعضاء'!$A$6:$A$505,0))&amp;"","كود غير موجود"))</f>
        <v/>
      </c>
      <c r="F958" s="20">
        <f>IF(C958&amp;""="","",IFERROR(INDEX('الباقات'!$B$6:$B$205,MATCH(C958&amp;"",'الباقات'!$A$6:$A$205,0)),"باقة غير موجودة"))</f>
        <v/>
      </c>
      <c r="G958" s="20">
        <f>IF(ISNUMBER(F958),ROUND(F958-N(D958),2),"")</f>
        <v/>
      </c>
      <c r="H958" s="21">
        <f>IF(C958&amp;""="","",IFERROR(INDEX('الباقات'!$C$6:$C$205,MATCH(C958&amp;"",'الباقات'!$A$6:$A$205,0)),""))</f>
        <v/>
      </c>
      <c r="I958" s="19">
        <f>IF(AND(ISNUMBER(A958),ISNUMBER(H958)),EDATE(A958,H958)-1,"")</f>
        <v/>
      </c>
      <c r="J958" s="21">
        <f>IF(ISNUMBER(I958),IF(COUNTIFS($B$6:$B$1005,B958&amp;"",$A$6:$A$1005,"&gt;"&amp;A958)=0,1,0),"")</f>
        <v/>
      </c>
    </row>
    <row r="959">
      <c r="A959" s="13" t="n"/>
      <c r="B959" s="5" t="n"/>
      <c r="C959" s="5" t="n"/>
      <c r="D959" s="16" t="n"/>
      <c r="E959" s="6">
        <f>IF(B959&amp;""="","",IFERROR(INDEX('الأعضاء'!$B$6:$B$505,MATCH(B959&amp;"",'الأعضاء'!$A$6:$A$505,0))&amp;"","كود غير موجود"))</f>
        <v/>
      </c>
      <c r="F959" s="20">
        <f>IF(C959&amp;""="","",IFERROR(INDEX('الباقات'!$B$6:$B$205,MATCH(C959&amp;"",'الباقات'!$A$6:$A$205,0)),"باقة غير موجودة"))</f>
        <v/>
      </c>
      <c r="G959" s="20">
        <f>IF(ISNUMBER(F959),ROUND(F959-N(D959),2),"")</f>
        <v/>
      </c>
      <c r="H959" s="21">
        <f>IF(C959&amp;""="","",IFERROR(INDEX('الباقات'!$C$6:$C$205,MATCH(C959&amp;"",'الباقات'!$A$6:$A$205,0)),""))</f>
        <v/>
      </c>
      <c r="I959" s="19">
        <f>IF(AND(ISNUMBER(A959),ISNUMBER(H959)),EDATE(A959,H959)-1,"")</f>
        <v/>
      </c>
      <c r="J959" s="21">
        <f>IF(ISNUMBER(I959),IF(COUNTIFS($B$6:$B$1005,B959&amp;"",$A$6:$A$1005,"&gt;"&amp;A959)=0,1,0),"")</f>
        <v/>
      </c>
    </row>
    <row r="960">
      <c r="A960" s="13" t="n"/>
      <c r="B960" s="5" t="n"/>
      <c r="C960" s="5" t="n"/>
      <c r="D960" s="16" t="n"/>
      <c r="E960" s="6">
        <f>IF(B960&amp;""="","",IFERROR(INDEX('الأعضاء'!$B$6:$B$505,MATCH(B960&amp;"",'الأعضاء'!$A$6:$A$505,0))&amp;"","كود غير موجود"))</f>
        <v/>
      </c>
      <c r="F960" s="20">
        <f>IF(C960&amp;""="","",IFERROR(INDEX('الباقات'!$B$6:$B$205,MATCH(C960&amp;"",'الباقات'!$A$6:$A$205,0)),"باقة غير موجودة"))</f>
        <v/>
      </c>
      <c r="G960" s="20">
        <f>IF(ISNUMBER(F960),ROUND(F960-N(D960),2),"")</f>
        <v/>
      </c>
      <c r="H960" s="21">
        <f>IF(C960&amp;""="","",IFERROR(INDEX('الباقات'!$C$6:$C$205,MATCH(C960&amp;"",'الباقات'!$A$6:$A$205,0)),""))</f>
        <v/>
      </c>
      <c r="I960" s="19">
        <f>IF(AND(ISNUMBER(A960),ISNUMBER(H960)),EDATE(A960,H960)-1,"")</f>
        <v/>
      </c>
      <c r="J960" s="21">
        <f>IF(ISNUMBER(I960),IF(COUNTIFS($B$6:$B$1005,B960&amp;"",$A$6:$A$1005,"&gt;"&amp;A960)=0,1,0),"")</f>
        <v/>
      </c>
    </row>
    <row r="961">
      <c r="A961" s="13" t="n"/>
      <c r="B961" s="5" t="n"/>
      <c r="C961" s="5" t="n"/>
      <c r="D961" s="16" t="n"/>
      <c r="E961" s="6">
        <f>IF(B961&amp;""="","",IFERROR(INDEX('الأعضاء'!$B$6:$B$505,MATCH(B961&amp;"",'الأعضاء'!$A$6:$A$505,0))&amp;"","كود غير موجود"))</f>
        <v/>
      </c>
      <c r="F961" s="20">
        <f>IF(C961&amp;""="","",IFERROR(INDEX('الباقات'!$B$6:$B$205,MATCH(C961&amp;"",'الباقات'!$A$6:$A$205,0)),"باقة غير موجودة"))</f>
        <v/>
      </c>
      <c r="G961" s="20">
        <f>IF(ISNUMBER(F961),ROUND(F961-N(D961),2),"")</f>
        <v/>
      </c>
      <c r="H961" s="21">
        <f>IF(C961&amp;""="","",IFERROR(INDEX('الباقات'!$C$6:$C$205,MATCH(C961&amp;"",'الباقات'!$A$6:$A$205,0)),""))</f>
        <v/>
      </c>
      <c r="I961" s="19">
        <f>IF(AND(ISNUMBER(A961),ISNUMBER(H961)),EDATE(A961,H961)-1,"")</f>
        <v/>
      </c>
      <c r="J961" s="21">
        <f>IF(ISNUMBER(I961),IF(COUNTIFS($B$6:$B$1005,B961&amp;"",$A$6:$A$1005,"&gt;"&amp;A961)=0,1,0),"")</f>
        <v/>
      </c>
    </row>
    <row r="962">
      <c r="A962" s="13" t="n"/>
      <c r="B962" s="5" t="n"/>
      <c r="C962" s="5" t="n"/>
      <c r="D962" s="16" t="n"/>
      <c r="E962" s="6">
        <f>IF(B962&amp;""="","",IFERROR(INDEX('الأعضاء'!$B$6:$B$505,MATCH(B962&amp;"",'الأعضاء'!$A$6:$A$505,0))&amp;"","كود غير موجود"))</f>
        <v/>
      </c>
      <c r="F962" s="20">
        <f>IF(C962&amp;""="","",IFERROR(INDEX('الباقات'!$B$6:$B$205,MATCH(C962&amp;"",'الباقات'!$A$6:$A$205,0)),"باقة غير موجودة"))</f>
        <v/>
      </c>
      <c r="G962" s="20">
        <f>IF(ISNUMBER(F962),ROUND(F962-N(D962),2),"")</f>
        <v/>
      </c>
      <c r="H962" s="21">
        <f>IF(C962&amp;""="","",IFERROR(INDEX('الباقات'!$C$6:$C$205,MATCH(C962&amp;"",'الباقات'!$A$6:$A$205,0)),""))</f>
        <v/>
      </c>
      <c r="I962" s="19">
        <f>IF(AND(ISNUMBER(A962),ISNUMBER(H962)),EDATE(A962,H962)-1,"")</f>
        <v/>
      </c>
      <c r="J962" s="21">
        <f>IF(ISNUMBER(I962),IF(COUNTIFS($B$6:$B$1005,B962&amp;"",$A$6:$A$1005,"&gt;"&amp;A962)=0,1,0),"")</f>
        <v/>
      </c>
    </row>
    <row r="963">
      <c r="A963" s="13" t="n"/>
      <c r="B963" s="5" t="n"/>
      <c r="C963" s="5" t="n"/>
      <c r="D963" s="16" t="n"/>
      <c r="E963" s="6">
        <f>IF(B963&amp;""="","",IFERROR(INDEX('الأعضاء'!$B$6:$B$505,MATCH(B963&amp;"",'الأعضاء'!$A$6:$A$505,0))&amp;"","كود غير موجود"))</f>
        <v/>
      </c>
      <c r="F963" s="20">
        <f>IF(C963&amp;""="","",IFERROR(INDEX('الباقات'!$B$6:$B$205,MATCH(C963&amp;"",'الباقات'!$A$6:$A$205,0)),"باقة غير موجودة"))</f>
        <v/>
      </c>
      <c r="G963" s="20">
        <f>IF(ISNUMBER(F963),ROUND(F963-N(D963),2),"")</f>
        <v/>
      </c>
      <c r="H963" s="21">
        <f>IF(C963&amp;""="","",IFERROR(INDEX('الباقات'!$C$6:$C$205,MATCH(C963&amp;"",'الباقات'!$A$6:$A$205,0)),""))</f>
        <v/>
      </c>
      <c r="I963" s="19">
        <f>IF(AND(ISNUMBER(A963),ISNUMBER(H963)),EDATE(A963,H963)-1,"")</f>
        <v/>
      </c>
      <c r="J963" s="21">
        <f>IF(ISNUMBER(I963),IF(COUNTIFS($B$6:$B$1005,B963&amp;"",$A$6:$A$1005,"&gt;"&amp;A963)=0,1,0),"")</f>
        <v/>
      </c>
    </row>
    <row r="964">
      <c r="A964" s="13" t="n"/>
      <c r="B964" s="5" t="n"/>
      <c r="C964" s="5" t="n"/>
      <c r="D964" s="16" t="n"/>
      <c r="E964" s="6">
        <f>IF(B964&amp;""="","",IFERROR(INDEX('الأعضاء'!$B$6:$B$505,MATCH(B964&amp;"",'الأعضاء'!$A$6:$A$505,0))&amp;"","كود غير موجود"))</f>
        <v/>
      </c>
      <c r="F964" s="20">
        <f>IF(C964&amp;""="","",IFERROR(INDEX('الباقات'!$B$6:$B$205,MATCH(C964&amp;"",'الباقات'!$A$6:$A$205,0)),"باقة غير موجودة"))</f>
        <v/>
      </c>
      <c r="G964" s="20">
        <f>IF(ISNUMBER(F964),ROUND(F964-N(D964),2),"")</f>
        <v/>
      </c>
      <c r="H964" s="21">
        <f>IF(C964&amp;""="","",IFERROR(INDEX('الباقات'!$C$6:$C$205,MATCH(C964&amp;"",'الباقات'!$A$6:$A$205,0)),""))</f>
        <v/>
      </c>
      <c r="I964" s="19">
        <f>IF(AND(ISNUMBER(A964),ISNUMBER(H964)),EDATE(A964,H964)-1,"")</f>
        <v/>
      </c>
      <c r="J964" s="21">
        <f>IF(ISNUMBER(I964),IF(COUNTIFS($B$6:$B$1005,B964&amp;"",$A$6:$A$1005,"&gt;"&amp;A964)=0,1,0),"")</f>
        <v/>
      </c>
    </row>
    <row r="965">
      <c r="A965" s="13" t="n"/>
      <c r="B965" s="5" t="n"/>
      <c r="C965" s="5" t="n"/>
      <c r="D965" s="16" t="n"/>
      <c r="E965" s="6">
        <f>IF(B965&amp;""="","",IFERROR(INDEX('الأعضاء'!$B$6:$B$505,MATCH(B965&amp;"",'الأعضاء'!$A$6:$A$505,0))&amp;"","كود غير موجود"))</f>
        <v/>
      </c>
      <c r="F965" s="20">
        <f>IF(C965&amp;""="","",IFERROR(INDEX('الباقات'!$B$6:$B$205,MATCH(C965&amp;"",'الباقات'!$A$6:$A$205,0)),"باقة غير موجودة"))</f>
        <v/>
      </c>
      <c r="G965" s="20">
        <f>IF(ISNUMBER(F965),ROUND(F965-N(D965),2),"")</f>
        <v/>
      </c>
      <c r="H965" s="21">
        <f>IF(C965&amp;""="","",IFERROR(INDEX('الباقات'!$C$6:$C$205,MATCH(C965&amp;"",'الباقات'!$A$6:$A$205,0)),""))</f>
        <v/>
      </c>
      <c r="I965" s="19">
        <f>IF(AND(ISNUMBER(A965),ISNUMBER(H965)),EDATE(A965,H965)-1,"")</f>
        <v/>
      </c>
      <c r="J965" s="21">
        <f>IF(ISNUMBER(I965),IF(COUNTIFS($B$6:$B$1005,B965&amp;"",$A$6:$A$1005,"&gt;"&amp;A965)=0,1,0),"")</f>
        <v/>
      </c>
    </row>
    <row r="966">
      <c r="A966" s="13" t="n"/>
      <c r="B966" s="5" t="n"/>
      <c r="C966" s="5" t="n"/>
      <c r="D966" s="16" t="n"/>
      <c r="E966" s="6">
        <f>IF(B966&amp;""="","",IFERROR(INDEX('الأعضاء'!$B$6:$B$505,MATCH(B966&amp;"",'الأعضاء'!$A$6:$A$505,0))&amp;"","كود غير موجود"))</f>
        <v/>
      </c>
      <c r="F966" s="20">
        <f>IF(C966&amp;""="","",IFERROR(INDEX('الباقات'!$B$6:$B$205,MATCH(C966&amp;"",'الباقات'!$A$6:$A$205,0)),"باقة غير موجودة"))</f>
        <v/>
      </c>
      <c r="G966" s="20">
        <f>IF(ISNUMBER(F966),ROUND(F966-N(D966),2),"")</f>
        <v/>
      </c>
      <c r="H966" s="21">
        <f>IF(C966&amp;""="","",IFERROR(INDEX('الباقات'!$C$6:$C$205,MATCH(C966&amp;"",'الباقات'!$A$6:$A$205,0)),""))</f>
        <v/>
      </c>
      <c r="I966" s="19">
        <f>IF(AND(ISNUMBER(A966),ISNUMBER(H966)),EDATE(A966,H966)-1,"")</f>
        <v/>
      </c>
      <c r="J966" s="21">
        <f>IF(ISNUMBER(I966),IF(COUNTIFS($B$6:$B$1005,B966&amp;"",$A$6:$A$1005,"&gt;"&amp;A966)=0,1,0),"")</f>
        <v/>
      </c>
    </row>
    <row r="967">
      <c r="A967" s="13" t="n"/>
      <c r="B967" s="5" t="n"/>
      <c r="C967" s="5" t="n"/>
      <c r="D967" s="16" t="n"/>
      <c r="E967" s="6">
        <f>IF(B967&amp;""="","",IFERROR(INDEX('الأعضاء'!$B$6:$B$505,MATCH(B967&amp;"",'الأعضاء'!$A$6:$A$505,0))&amp;"","كود غير موجود"))</f>
        <v/>
      </c>
      <c r="F967" s="20">
        <f>IF(C967&amp;""="","",IFERROR(INDEX('الباقات'!$B$6:$B$205,MATCH(C967&amp;"",'الباقات'!$A$6:$A$205,0)),"باقة غير موجودة"))</f>
        <v/>
      </c>
      <c r="G967" s="20">
        <f>IF(ISNUMBER(F967),ROUND(F967-N(D967),2),"")</f>
        <v/>
      </c>
      <c r="H967" s="21">
        <f>IF(C967&amp;""="","",IFERROR(INDEX('الباقات'!$C$6:$C$205,MATCH(C967&amp;"",'الباقات'!$A$6:$A$205,0)),""))</f>
        <v/>
      </c>
      <c r="I967" s="19">
        <f>IF(AND(ISNUMBER(A967),ISNUMBER(H967)),EDATE(A967,H967)-1,"")</f>
        <v/>
      </c>
      <c r="J967" s="21">
        <f>IF(ISNUMBER(I967),IF(COUNTIFS($B$6:$B$1005,B967&amp;"",$A$6:$A$1005,"&gt;"&amp;A967)=0,1,0),"")</f>
        <v/>
      </c>
    </row>
    <row r="968">
      <c r="A968" s="13" t="n"/>
      <c r="B968" s="5" t="n"/>
      <c r="C968" s="5" t="n"/>
      <c r="D968" s="16" t="n"/>
      <c r="E968" s="6">
        <f>IF(B968&amp;""="","",IFERROR(INDEX('الأعضاء'!$B$6:$B$505,MATCH(B968&amp;"",'الأعضاء'!$A$6:$A$505,0))&amp;"","كود غير موجود"))</f>
        <v/>
      </c>
      <c r="F968" s="20">
        <f>IF(C968&amp;""="","",IFERROR(INDEX('الباقات'!$B$6:$B$205,MATCH(C968&amp;"",'الباقات'!$A$6:$A$205,0)),"باقة غير موجودة"))</f>
        <v/>
      </c>
      <c r="G968" s="20">
        <f>IF(ISNUMBER(F968),ROUND(F968-N(D968),2),"")</f>
        <v/>
      </c>
      <c r="H968" s="21">
        <f>IF(C968&amp;""="","",IFERROR(INDEX('الباقات'!$C$6:$C$205,MATCH(C968&amp;"",'الباقات'!$A$6:$A$205,0)),""))</f>
        <v/>
      </c>
      <c r="I968" s="19">
        <f>IF(AND(ISNUMBER(A968),ISNUMBER(H968)),EDATE(A968,H968)-1,"")</f>
        <v/>
      </c>
      <c r="J968" s="21">
        <f>IF(ISNUMBER(I968),IF(COUNTIFS($B$6:$B$1005,B968&amp;"",$A$6:$A$1005,"&gt;"&amp;A968)=0,1,0),"")</f>
        <v/>
      </c>
    </row>
    <row r="969">
      <c r="A969" s="13" t="n"/>
      <c r="B969" s="5" t="n"/>
      <c r="C969" s="5" t="n"/>
      <c r="D969" s="16" t="n"/>
      <c r="E969" s="6">
        <f>IF(B969&amp;""="","",IFERROR(INDEX('الأعضاء'!$B$6:$B$505,MATCH(B969&amp;"",'الأعضاء'!$A$6:$A$505,0))&amp;"","كود غير موجود"))</f>
        <v/>
      </c>
      <c r="F969" s="20">
        <f>IF(C969&amp;""="","",IFERROR(INDEX('الباقات'!$B$6:$B$205,MATCH(C969&amp;"",'الباقات'!$A$6:$A$205,0)),"باقة غير موجودة"))</f>
        <v/>
      </c>
      <c r="G969" s="20">
        <f>IF(ISNUMBER(F969),ROUND(F969-N(D969),2),"")</f>
        <v/>
      </c>
      <c r="H969" s="21">
        <f>IF(C969&amp;""="","",IFERROR(INDEX('الباقات'!$C$6:$C$205,MATCH(C969&amp;"",'الباقات'!$A$6:$A$205,0)),""))</f>
        <v/>
      </c>
      <c r="I969" s="19">
        <f>IF(AND(ISNUMBER(A969),ISNUMBER(H969)),EDATE(A969,H969)-1,"")</f>
        <v/>
      </c>
      <c r="J969" s="21">
        <f>IF(ISNUMBER(I969),IF(COUNTIFS($B$6:$B$1005,B969&amp;"",$A$6:$A$1005,"&gt;"&amp;A969)=0,1,0),"")</f>
        <v/>
      </c>
    </row>
    <row r="970">
      <c r="A970" s="13" t="n"/>
      <c r="B970" s="5" t="n"/>
      <c r="C970" s="5" t="n"/>
      <c r="D970" s="16" t="n"/>
      <c r="E970" s="6">
        <f>IF(B970&amp;""="","",IFERROR(INDEX('الأعضاء'!$B$6:$B$505,MATCH(B970&amp;"",'الأعضاء'!$A$6:$A$505,0))&amp;"","كود غير موجود"))</f>
        <v/>
      </c>
      <c r="F970" s="20">
        <f>IF(C970&amp;""="","",IFERROR(INDEX('الباقات'!$B$6:$B$205,MATCH(C970&amp;"",'الباقات'!$A$6:$A$205,0)),"باقة غير موجودة"))</f>
        <v/>
      </c>
      <c r="G970" s="20">
        <f>IF(ISNUMBER(F970),ROUND(F970-N(D970),2),"")</f>
        <v/>
      </c>
      <c r="H970" s="21">
        <f>IF(C970&amp;""="","",IFERROR(INDEX('الباقات'!$C$6:$C$205,MATCH(C970&amp;"",'الباقات'!$A$6:$A$205,0)),""))</f>
        <v/>
      </c>
      <c r="I970" s="19">
        <f>IF(AND(ISNUMBER(A970),ISNUMBER(H970)),EDATE(A970,H970)-1,"")</f>
        <v/>
      </c>
      <c r="J970" s="21">
        <f>IF(ISNUMBER(I970),IF(COUNTIFS($B$6:$B$1005,B970&amp;"",$A$6:$A$1005,"&gt;"&amp;A970)=0,1,0),"")</f>
        <v/>
      </c>
    </row>
    <row r="971">
      <c r="A971" s="13" t="n"/>
      <c r="B971" s="5" t="n"/>
      <c r="C971" s="5" t="n"/>
      <c r="D971" s="16" t="n"/>
      <c r="E971" s="6">
        <f>IF(B971&amp;""="","",IFERROR(INDEX('الأعضاء'!$B$6:$B$505,MATCH(B971&amp;"",'الأعضاء'!$A$6:$A$505,0))&amp;"","كود غير موجود"))</f>
        <v/>
      </c>
      <c r="F971" s="20">
        <f>IF(C971&amp;""="","",IFERROR(INDEX('الباقات'!$B$6:$B$205,MATCH(C971&amp;"",'الباقات'!$A$6:$A$205,0)),"باقة غير موجودة"))</f>
        <v/>
      </c>
      <c r="G971" s="20">
        <f>IF(ISNUMBER(F971),ROUND(F971-N(D971),2),"")</f>
        <v/>
      </c>
      <c r="H971" s="21">
        <f>IF(C971&amp;""="","",IFERROR(INDEX('الباقات'!$C$6:$C$205,MATCH(C971&amp;"",'الباقات'!$A$6:$A$205,0)),""))</f>
        <v/>
      </c>
      <c r="I971" s="19">
        <f>IF(AND(ISNUMBER(A971),ISNUMBER(H971)),EDATE(A971,H971)-1,"")</f>
        <v/>
      </c>
      <c r="J971" s="21">
        <f>IF(ISNUMBER(I971),IF(COUNTIFS($B$6:$B$1005,B971&amp;"",$A$6:$A$1005,"&gt;"&amp;A971)=0,1,0),"")</f>
        <v/>
      </c>
    </row>
    <row r="972">
      <c r="A972" s="13" t="n"/>
      <c r="B972" s="5" t="n"/>
      <c r="C972" s="5" t="n"/>
      <c r="D972" s="16" t="n"/>
      <c r="E972" s="6">
        <f>IF(B972&amp;""="","",IFERROR(INDEX('الأعضاء'!$B$6:$B$505,MATCH(B972&amp;"",'الأعضاء'!$A$6:$A$505,0))&amp;"","كود غير موجود"))</f>
        <v/>
      </c>
      <c r="F972" s="20">
        <f>IF(C972&amp;""="","",IFERROR(INDEX('الباقات'!$B$6:$B$205,MATCH(C972&amp;"",'الباقات'!$A$6:$A$205,0)),"باقة غير موجودة"))</f>
        <v/>
      </c>
      <c r="G972" s="20">
        <f>IF(ISNUMBER(F972),ROUND(F972-N(D972),2),"")</f>
        <v/>
      </c>
      <c r="H972" s="21">
        <f>IF(C972&amp;""="","",IFERROR(INDEX('الباقات'!$C$6:$C$205,MATCH(C972&amp;"",'الباقات'!$A$6:$A$205,0)),""))</f>
        <v/>
      </c>
      <c r="I972" s="19">
        <f>IF(AND(ISNUMBER(A972),ISNUMBER(H972)),EDATE(A972,H972)-1,"")</f>
        <v/>
      </c>
      <c r="J972" s="21">
        <f>IF(ISNUMBER(I972),IF(COUNTIFS($B$6:$B$1005,B972&amp;"",$A$6:$A$1005,"&gt;"&amp;A972)=0,1,0),"")</f>
        <v/>
      </c>
    </row>
    <row r="973">
      <c r="A973" s="13" t="n"/>
      <c r="B973" s="5" t="n"/>
      <c r="C973" s="5" t="n"/>
      <c r="D973" s="16" t="n"/>
      <c r="E973" s="6">
        <f>IF(B973&amp;""="","",IFERROR(INDEX('الأعضاء'!$B$6:$B$505,MATCH(B973&amp;"",'الأعضاء'!$A$6:$A$505,0))&amp;"","كود غير موجود"))</f>
        <v/>
      </c>
      <c r="F973" s="20">
        <f>IF(C973&amp;""="","",IFERROR(INDEX('الباقات'!$B$6:$B$205,MATCH(C973&amp;"",'الباقات'!$A$6:$A$205,0)),"باقة غير موجودة"))</f>
        <v/>
      </c>
      <c r="G973" s="20">
        <f>IF(ISNUMBER(F973),ROUND(F973-N(D973),2),"")</f>
        <v/>
      </c>
      <c r="H973" s="21">
        <f>IF(C973&amp;""="","",IFERROR(INDEX('الباقات'!$C$6:$C$205,MATCH(C973&amp;"",'الباقات'!$A$6:$A$205,0)),""))</f>
        <v/>
      </c>
      <c r="I973" s="19">
        <f>IF(AND(ISNUMBER(A973),ISNUMBER(H973)),EDATE(A973,H973)-1,"")</f>
        <v/>
      </c>
      <c r="J973" s="21">
        <f>IF(ISNUMBER(I973),IF(COUNTIFS($B$6:$B$1005,B973&amp;"",$A$6:$A$1005,"&gt;"&amp;A973)=0,1,0),"")</f>
        <v/>
      </c>
    </row>
    <row r="974">
      <c r="A974" s="13" t="n"/>
      <c r="B974" s="5" t="n"/>
      <c r="C974" s="5" t="n"/>
      <c r="D974" s="16" t="n"/>
      <c r="E974" s="6">
        <f>IF(B974&amp;""="","",IFERROR(INDEX('الأعضاء'!$B$6:$B$505,MATCH(B974&amp;"",'الأعضاء'!$A$6:$A$505,0))&amp;"","كود غير موجود"))</f>
        <v/>
      </c>
      <c r="F974" s="20">
        <f>IF(C974&amp;""="","",IFERROR(INDEX('الباقات'!$B$6:$B$205,MATCH(C974&amp;"",'الباقات'!$A$6:$A$205,0)),"باقة غير موجودة"))</f>
        <v/>
      </c>
      <c r="G974" s="20">
        <f>IF(ISNUMBER(F974),ROUND(F974-N(D974),2),"")</f>
        <v/>
      </c>
      <c r="H974" s="21">
        <f>IF(C974&amp;""="","",IFERROR(INDEX('الباقات'!$C$6:$C$205,MATCH(C974&amp;"",'الباقات'!$A$6:$A$205,0)),""))</f>
        <v/>
      </c>
      <c r="I974" s="19">
        <f>IF(AND(ISNUMBER(A974),ISNUMBER(H974)),EDATE(A974,H974)-1,"")</f>
        <v/>
      </c>
      <c r="J974" s="21">
        <f>IF(ISNUMBER(I974),IF(COUNTIFS($B$6:$B$1005,B974&amp;"",$A$6:$A$1005,"&gt;"&amp;A974)=0,1,0),"")</f>
        <v/>
      </c>
    </row>
    <row r="975">
      <c r="A975" s="13" t="n"/>
      <c r="B975" s="5" t="n"/>
      <c r="C975" s="5" t="n"/>
      <c r="D975" s="16" t="n"/>
      <c r="E975" s="6">
        <f>IF(B975&amp;""="","",IFERROR(INDEX('الأعضاء'!$B$6:$B$505,MATCH(B975&amp;"",'الأعضاء'!$A$6:$A$505,0))&amp;"","كود غير موجود"))</f>
        <v/>
      </c>
      <c r="F975" s="20">
        <f>IF(C975&amp;""="","",IFERROR(INDEX('الباقات'!$B$6:$B$205,MATCH(C975&amp;"",'الباقات'!$A$6:$A$205,0)),"باقة غير موجودة"))</f>
        <v/>
      </c>
      <c r="G975" s="20">
        <f>IF(ISNUMBER(F975),ROUND(F975-N(D975),2),"")</f>
        <v/>
      </c>
      <c r="H975" s="21">
        <f>IF(C975&amp;""="","",IFERROR(INDEX('الباقات'!$C$6:$C$205,MATCH(C975&amp;"",'الباقات'!$A$6:$A$205,0)),""))</f>
        <v/>
      </c>
      <c r="I975" s="19">
        <f>IF(AND(ISNUMBER(A975),ISNUMBER(H975)),EDATE(A975,H975)-1,"")</f>
        <v/>
      </c>
      <c r="J975" s="21">
        <f>IF(ISNUMBER(I975),IF(COUNTIFS($B$6:$B$1005,B975&amp;"",$A$6:$A$1005,"&gt;"&amp;A975)=0,1,0),"")</f>
        <v/>
      </c>
    </row>
    <row r="976">
      <c r="A976" s="13" t="n"/>
      <c r="B976" s="5" t="n"/>
      <c r="C976" s="5" t="n"/>
      <c r="D976" s="16" t="n"/>
      <c r="E976" s="6">
        <f>IF(B976&amp;""="","",IFERROR(INDEX('الأعضاء'!$B$6:$B$505,MATCH(B976&amp;"",'الأعضاء'!$A$6:$A$505,0))&amp;"","كود غير موجود"))</f>
        <v/>
      </c>
      <c r="F976" s="20">
        <f>IF(C976&amp;""="","",IFERROR(INDEX('الباقات'!$B$6:$B$205,MATCH(C976&amp;"",'الباقات'!$A$6:$A$205,0)),"باقة غير موجودة"))</f>
        <v/>
      </c>
      <c r="G976" s="20">
        <f>IF(ISNUMBER(F976),ROUND(F976-N(D976),2),"")</f>
        <v/>
      </c>
      <c r="H976" s="21">
        <f>IF(C976&amp;""="","",IFERROR(INDEX('الباقات'!$C$6:$C$205,MATCH(C976&amp;"",'الباقات'!$A$6:$A$205,0)),""))</f>
        <v/>
      </c>
      <c r="I976" s="19">
        <f>IF(AND(ISNUMBER(A976),ISNUMBER(H976)),EDATE(A976,H976)-1,"")</f>
        <v/>
      </c>
      <c r="J976" s="21">
        <f>IF(ISNUMBER(I976),IF(COUNTIFS($B$6:$B$1005,B976&amp;"",$A$6:$A$1005,"&gt;"&amp;A976)=0,1,0),"")</f>
        <v/>
      </c>
    </row>
    <row r="977">
      <c r="A977" s="13" t="n"/>
      <c r="B977" s="5" t="n"/>
      <c r="C977" s="5" t="n"/>
      <c r="D977" s="16" t="n"/>
      <c r="E977" s="6">
        <f>IF(B977&amp;""="","",IFERROR(INDEX('الأعضاء'!$B$6:$B$505,MATCH(B977&amp;"",'الأعضاء'!$A$6:$A$505,0))&amp;"","كود غير موجود"))</f>
        <v/>
      </c>
      <c r="F977" s="20">
        <f>IF(C977&amp;""="","",IFERROR(INDEX('الباقات'!$B$6:$B$205,MATCH(C977&amp;"",'الباقات'!$A$6:$A$205,0)),"باقة غير موجودة"))</f>
        <v/>
      </c>
      <c r="G977" s="20">
        <f>IF(ISNUMBER(F977),ROUND(F977-N(D977),2),"")</f>
        <v/>
      </c>
      <c r="H977" s="21">
        <f>IF(C977&amp;""="","",IFERROR(INDEX('الباقات'!$C$6:$C$205,MATCH(C977&amp;"",'الباقات'!$A$6:$A$205,0)),""))</f>
        <v/>
      </c>
      <c r="I977" s="19">
        <f>IF(AND(ISNUMBER(A977),ISNUMBER(H977)),EDATE(A977,H977)-1,"")</f>
        <v/>
      </c>
      <c r="J977" s="21">
        <f>IF(ISNUMBER(I977),IF(COUNTIFS($B$6:$B$1005,B977&amp;"",$A$6:$A$1005,"&gt;"&amp;A977)=0,1,0),"")</f>
        <v/>
      </c>
    </row>
    <row r="978">
      <c r="A978" s="13" t="n"/>
      <c r="B978" s="5" t="n"/>
      <c r="C978" s="5" t="n"/>
      <c r="D978" s="16" t="n"/>
      <c r="E978" s="6">
        <f>IF(B978&amp;""="","",IFERROR(INDEX('الأعضاء'!$B$6:$B$505,MATCH(B978&amp;"",'الأعضاء'!$A$6:$A$505,0))&amp;"","كود غير موجود"))</f>
        <v/>
      </c>
      <c r="F978" s="20">
        <f>IF(C978&amp;""="","",IFERROR(INDEX('الباقات'!$B$6:$B$205,MATCH(C978&amp;"",'الباقات'!$A$6:$A$205,0)),"باقة غير موجودة"))</f>
        <v/>
      </c>
      <c r="G978" s="20">
        <f>IF(ISNUMBER(F978),ROUND(F978-N(D978),2),"")</f>
        <v/>
      </c>
      <c r="H978" s="21">
        <f>IF(C978&amp;""="","",IFERROR(INDEX('الباقات'!$C$6:$C$205,MATCH(C978&amp;"",'الباقات'!$A$6:$A$205,0)),""))</f>
        <v/>
      </c>
      <c r="I978" s="19">
        <f>IF(AND(ISNUMBER(A978),ISNUMBER(H978)),EDATE(A978,H978)-1,"")</f>
        <v/>
      </c>
      <c r="J978" s="21">
        <f>IF(ISNUMBER(I978),IF(COUNTIFS($B$6:$B$1005,B978&amp;"",$A$6:$A$1005,"&gt;"&amp;A978)=0,1,0),"")</f>
        <v/>
      </c>
    </row>
    <row r="979">
      <c r="A979" s="13" t="n"/>
      <c r="B979" s="5" t="n"/>
      <c r="C979" s="5" t="n"/>
      <c r="D979" s="16" t="n"/>
      <c r="E979" s="6">
        <f>IF(B979&amp;""="","",IFERROR(INDEX('الأعضاء'!$B$6:$B$505,MATCH(B979&amp;"",'الأعضاء'!$A$6:$A$505,0))&amp;"","كود غير موجود"))</f>
        <v/>
      </c>
      <c r="F979" s="20">
        <f>IF(C979&amp;""="","",IFERROR(INDEX('الباقات'!$B$6:$B$205,MATCH(C979&amp;"",'الباقات'!$A$6:$A$205,0)),"باقة غير موجودة"))</f>
        <v/>
      </c>
      <c r="G979" s="20">
        <f>IF(ISNUMBER(F979),ROUND(F979-N(D979),2),"")</f>
        <v/>
      </c>
      <c r="H979" s="21">
        <f>IF(C979&amp;""="","",IFERROR(INDEX('الباقات'!$C$6:$C$205,MATCH(C979&amp;"",'الباقات'!$A$6:$A$205,0)),""))</f>
        <v/>
      </c>
      <c r="I979" s="19">
        <f>IF(AND(ISNUMBER(A979),ISNUMBER(H979)),EDATE(A979,H979)-1,"")</f>
        <v/>
      </c>
      <c r="J979" s="21">
        <f>IF(ISNUMBER(I979),IF(COUNTIFS($B$6:$B$1005,B979&amp;"",$A$6:$A$1005,"&gt;"&amp;A979)=0,1,0),"")</f>
        <v/>
      </c>
    </row>
    <row r="980">
      <c r="A980" s="13" t="n"/>
      <c r="B980" s="5" t="n"/>
      <c r="C980" s="5" t="n"/>
      <c r="D980" s="16" t="n"/>
      <c r="E980" s="6">
        <f>IF(B980&amp;""="","",IFERROR(INDEX('الأعضاء'!$B$6:$B$505,MATCH(B980&amp;"",'الأعضاء'!$A$6:$A$505,0))&amp;"","كود غير موجود"))</f>
        <v/>
      </c>
      <c r="F980" s="20">
        <f>IF(C980&amp;""="","",IFERROR(INDEX('الباقات'!$B$6:$B$205,MATCH(C980&amp;"",'الباقات'!$A$6:$A$205,0)),"باقة غير موجودة"))</f>
        <v/>
      </c>
      <c r="G980" s="20">
        <f>IF(ISNUMBER(F980),ROUND(F980-N(D980),2),"")</f>
        <v/>
      </c>
      <c r="H980" s="21">
        <f>IF(C980&amp;""="","",IFERROR(INDEX('الباقات'!$C$6:$C$205,MATCH(C980&amp;"",'الباقات'!$A$6:$A$205,0)),""))</f>
        <v/>
      </c>
      <c r="I980" s="19">
        <f>IF(AND(ISNUMBER(A980),ISNUMBER(H980)),EDATE(A980,H980)-1,"")</f>
        <v/>
      </c>
      <c r="J980" s="21">
        <f>IF(ISNUMBER(I980),IF(COUNTIFS($B$6:$B$1005,B980&amp;"",$A$6:$A$1005,"&gt;"&amp;A980)=0,1,0),"")</f>
        <v/>
      </c>
    </row>
    <row r="981">
      <c r="A981" s="13" t="n"/>
      <c r="B981" s="5" t="n"/>
      <c r="C981" s="5" t="n"/>
      <c r="D981" s="16" t="n"/>
      <c r="E981" s="6">
        <f>IF(B981&amp;""="","",IFERROR(INDEX('الأعضاء'!$B$6:$B$505,MATCH(B981&amp;"",'الأعضاء'!$A$6:$A$505,0))&amp;"","كود غير موجود"))</f>
        <v/>
      </c>
      <c r="F981" s="20">
        <f>IF(C981&amp;""="","",IFERROR(INDEX('الباقات'!$B$6:$B$205,MATCH(C981&amp;"",'الباقات'!$A$6:$A$205,0)),"باقة غير موجودة"))</f>
        <v/>
      </c>
      <c r="G981" s="20">
        <f>IF(ISNUMBER(F981),ROUND(F981-N(D981),2),"")</f>
        <v/>
      </c>
      <c r="H981" s="21">
        <f>IF(C981&amp;""="","",IFERROR(INDEX('الباقات'!$C$6:$C$205,MATCH(C981&amp;"",'الباقات'!$A$6:$A$205,0)),""))</f>
        <v/>
      </c>
      <c r="I981" s="19">
        <f>IF(AND(ISNUMBER(A981),ISNUMBER(H981)),EDATE(A981,H981)-1,"")</f>
        <v/>
      </c>
      <c r="J981" s="21">
        <f>IF(ISNUMBER(I981),IF(COUNTIFS($B$6:$B$1005,B981&amp;"",$A$6:$A$1005,"&gt;"&amp;A981)=0,1,0),"")</f>
        <v/>
      </c>
    </row>
    <row r="982">
      <c r="A982" s="13" t="n"/>
      <c r="B982" s="5" t="n"/>
      <c r="C982" s="5" t="n"/>
      <c r="D982" s="16" t="n"/>
      <c r="E982" s="6">
        <f>IF(B982&amp;""="","",IFERROR(INDEX('الأعضاء'!$B$6:$B$505,MATCH(B982&amp;"",'الأعضاء'!$A$6:$A$505,0))&amp;"","كود غير موجود"))</f>
        <v/>
      </c>
      <c r="F982" s="20">
        <f>IF(C982&amp;""="","",IFERROR(INDEX('الباقات'!$B$6:$B$205,MATCH(C982&amp;"",'الباقات'!$A$6:$A$205,0)),"باقة غير موجودة"))</f>
        <v/>
      </c>
      <c r="G982" s="20">
        <f>IF(ISNUMBER(F982),ROUND(F982-N(D982),2),"")</f>
        <v/>
      </c>
      <c r="H982" s="21">
        <f>IF(C982&amp;""="","",IFERROR(INDEX('الباقات'!$C$6:$C$205,MATCH(C982&amp;"",'الباقات'!$A$6:$A$205,0)),""))</f>
        <v/>
      </c>
      <c r="I982" s="19">
        <f>IF(AND(ISNUMBER(A982),ISNUMBER(H982)),EDATE(A982,H982)-1,"")</f>
        <v/>
      </c>
      <c r="J982" s="21">
        <f>IF(ISNUMBER(I982),IF(COUNTIFS($B$6:$B$1005,B982&amp;"",$A$6:$A$1005,"&gt;"&amp;A982)=0,1,0),"")</f>
        <v/>
      </c>
    </row>
    <row r="983">
      <c r="A983" s="13" t="n"/>
      <c r="B983" s="5" t="n"/>
      <c r="C983" s="5" t="n"/>
      <c r="D983" s="16" t="n"/>
      <c r="E983" s="6">
        <f>IF(B983&amp;""="","",IFERROR(INDEX('الأعضاء'!$B$6:$B$505,MATCH(B983&amp;"",'الأعضاء'!$A$6:$A$505,0))&amp;"","كود غير موجود"))</f>
        <v/>
      </c>
      <c r="F983" s="20">
        <f>IF(C983&amp;""="","",IFERROR(INDEX('الباقات'!$B$6:$B$205,MATCH(C983&amp;"",'الباقات'!$A$6:$A$205,0)),"باقة غير موجودة"))</f>
        <v/>
      </c>
      <c r="G983" s="20">
        <f>IF(ISNUMBER(F983),ROUND(F983-N(D983),2),"")</f>
        <v/>
      </c>
      <c r="H983" s="21">
        <f>IF(C983&amp;""="","",IFERROR(INDEX('الباقات'!$C$6:$C$205,MATCH(C983&amp;"",'الباقات'!$A$6:$A$205,0)),""))</f>
        <v/>
      </c>
      <c r="I983" s="19">
        <f>IF(AND(ISNUMBER(A983),ISNUMBER(H983)),EDATE(A983,H983)-1,"")</f>
        <v/>
      </c>
      <c r="J983" s="21">
        <f>IF(ISNUMBER(I983),IF(COUNTIFS($B$6:$B$1005,B983&amp;"",$A$6:$A$1005,"&gt;"&amp;A983)=0,1,0),"")</f>
        <v/>
      </c>
    </row>
    <row r="984">
      <c r="A984" s="13" t="n"/>
      <c r="B984" s="5" t="n"/>
      <c r="C984" s="5" t="n"/>
      <c r="D984" s="16" t="n"/>
      <c r="E984" s="6">
        <f>IF(B984&amp;""="","",IFERROR(INDEX('الأعضاء'!$B$6:$B$505,MATCH(B984&amp;"",'الأعضاء'!$A$6:$A$505,0))&amp;"","كود غير موجود"))</f>
        <v/>
      </c>
      <c r="F984" s="20">
        <f>IF(C984&amp;""="","",IFERROR(INDEX('الباقات'!$B$6:$B$205,MATCH(C984&amp;"",'الباقات'!$A$6:$A$205,0)),"باقة غير موجودة"))</f>
        <v/>
      </c>
      <c r="G984" s="20">
        <f>IF(ISNUMBER(F984),ROUND(F984-N(D984),2),"")</f>
        <v/>
      </c>
      <c r="H984" s="21">
        <f>IF(C984&amp;""="","",IFERROR(INDEX('الباقات'!$C$6:$C$205,MATCH(C984&amp;"",'الباقات'!$A$6:$A$205,0)),""))</f>
        <v/>
      </c>
      <c r="I984" s="19">
        <f>IF(AND(ISNUMBER(A984),ISNUMBER(H984)),EDATE(A984,H984)-1,"")</f>
        <v/>
      </c>
      <c r="J984" s="21">
        <f>IF(ISNUMBER(I984),IF(COUNTIFS($B$6:$B$1005,B984&amp;"",$A$6:$A$1005,"&gt;"&amp;A984)=0,1,0),"")</f>
        <v/>
      </c>
    </row>
    <row r="985">
      <c r="A985" s="13" t="n"/>
      <c r="B985" s="5" t="n"/>
      <c r="C985" s="5" t="n"/>
      <c r="D985" s="16" t="n"/>
      <c r="E985" s="6">
        <f>IF(B985&amp;""="","",IFERROR(INDEX('الأعضاء'!$B$6:$B$505,MATCH(B985&amp;"",'الأعضاء'!$A$6:$A$505,0))&amp;"","كود غير موجود"))</f>
        <v/>
      </c>
      <c r="F985" s="20">
        <f>IF(C985&amp;""="","",IFERROR(INDEX('الباقات'!$B$6:$B$205,MATCH(C985&amp;"",'الباقات'!$A$6:$A$205,0)),"باقة غير موجودة"))</f>
        <v/>
      </c>
      <c r="G985" s="20">
        <f>IF(ISNUMBER(F985),ROUND(F985-N(D985),2),"")</f>
        <v/>
      </c>
      <c r="H985" s="21">
        <f>IF(C985&amp;""="","",IFERROR(INDEX('الباقات'!$C$6:$C$205,MATCH(C985&amp;"",'الباقات'!$A$6:$A$205,0)),""))</f>
        <v/>
      </c>
      <c r="I985" s="19">
        <f>IF(AND(ISNUMBER(A985),ISNUMBER(H985)),EDATE(A985,H985)-1,"")</f>
        <v/>
      </c>
      <c r="J985" s="21">
        <f>IF(ISNUMBER(I985),IF(COUNTIFS($B$6:$B$1005,B985&amp;"",$A$6:$A$1005,"&gt;"&amp;A985)=0,1,0),"")</f>
        <v/>
      </c>
    </row>
    <row r="986">
      <c r="A986" s="13" t="n"/>
      <c r="B986" s="5" t="n"/>
      <c r="C986" s="5" t="n"/>
      <c r="D986" s="16" t="n"/>
      <c r="E986" s="6">
        <f>IF(B986&amp;""="","",IFERROR(INDEX('الأعضاء'!$B$6:$B$505,MATCH(B986&amp;"",'الأعضاء'!$A$6:$A$505,0))&amp;"","كود غير موجود"))</f>
        <v/>
      </c>
      <c r="F986" s="20">
        <f>IF(C986&amp;""="","",IFERROR(INDEX('الباقات'!$B$6:$B$205,MATCH(C986&amp;"",'الباقات'!$A$6:$A$205,0)),"باقة غير موجودة"))</f>
        <v/>
      </c>
      <c r="G986" s="20">
        <f>IF(ISNUMBER(F986),ROUND(F986-N(D986),2),"")</f>
        <v/>
      </c>
      <c r="H986" s="21">
        <f>IF(C986&amp;""="","",IFERROR(INDEX('الباقات'!$C$6:$C$205,MATCH(C986&amp;"",'الباقات'!$A$6:$A$205,0)),""))</f>
        <v/>
      </c>
      <c r="I986" s="19">
        <f>IF(AND(ISNUMBER(A986),ISNUMBER(H986)),EDATE(A986,H986)-1,"")</f>
        <v/>
      </c>
      <c r="J986" s="21">
        <f>IF(ISNUMBER(I986),IF(COUNTIFS($B$6:$B$1005,B986&amp;"",$A$6:$A$1005,"&gt;"&amp;A986)=0,1,0),"")</f>
        <v/>
      </c>
    </row>
    <row r="987">
      <c r="A987" s="13" t="n"/>
      <c r="B987" s="5" t="n"/>
      <c r="C987" s="5" t="n"/>
      <c r="D987" s="16" t="n"/>
      <c r="E987" s="6">
        <f>IF(B987&amp;""="","",IFERROR(INDEX('الأعضاء'!$B$6:$B$505,MATCH(B987&amp;"",'الأعضاء'!$A$6:$A$505,0))&amp;"","كود غير موجود"))</f>
        <v/>
      </c>
      <c r="F987" s="20">
        <f>IF(C987&amp;""="","",IFERROR(INDEX('الباقات'!$B$6:$B$205,MATCH(C987&amp;"",'الباقات'!$A$6:$A$205,0)),"باقة غير موجودة"))</f>
        <v/>
      </c>
      <c r="G987" s="20">
        <f>IF(ISNUMBER(F987),ROUND(F987-N(D987),2),"")</f>
        <v/>
      </c>
      <c r="H987" s="21">
        <f>IF(C987&amp;""="","",IFERROR(INDEX('الباقات'!$C$6:$C$205,MATCH(C987&amp;"",'الباقات'!$A$6:$A$205,0)),""))</f>
        <v/>
      </c>
      <c r="I987" s="19">
        <f>IF(AND(ISNUMBER(A987),ISNUMBER(H987)),EDATE(A987,H987)-1,"")</f>
        <v/>
      </c>
      <c r="J987" s="21">
        <f>IF(ISNUMBER(I987),IF(COUNTIFS($B$6:$B$1005,B987&amp;"",$A$6:$A$1005,"&gt;"&amp;A987)=0,1,0),"")</f>
        <v/>
      </c>
    </row>
    <row r="988">
      <c r="A988" s="13" t="n"/>
      <c r="B988" s="5" t="n"/>
      <c r="C988" s="5" t="n"/>
      <c r="D988" s="16" t="n"/>
      <c r="E988" s="6">
        <f>IF(B988&amp;""="","",IFERROR(INDEX('الأعضاء'!$B$6:$B$505,MATCH(B988&amp;"",'الأعضاء'!$A$6:$A$505,0))&amp;"","كود غير موجود"))</f>
        <v/>
      </c>
      <c r="F988" s="20">
        <f>IF(C988&amp;""="","",IFERROR(INDEX('الباقات'!$B$6:$B$205,MATCH(C988&amp;"",'الباقات'!$A$6:$A$205,0)),"باقة غير موجودة"))</f>
        <v/>
      </c>
      <c r="G988" s="20">
        <f>IF(ISNUMBER(F988),ROUND(F988-N(D988),2),"")</f>
        <v/>
      </c>
      <c r="H988" s="21">
        <f>IF(C988&amp;""="","",IFERROR(INDEX('الباقات'!$C$6:$C$205,MATCH(C988&amp;"",'الباقات'!$A$6:$A$205,0)),""))</f>
        <v/>
      </c>
      <c r="I988" s="19">
        <f>IF(AND(ISNUMBER(A988),ISNUMBER(H988)),EDATE(A988,H988)-1,"")</f>
        <v/>
      </c>
      <c r="J988" s="21">
        <f>IF(ISNUMBER(I988),IF(COUNTIFS($B$6:$B$1005,B988&amp;"",$A$6:$A$1005,"&gt;"&amp;A988)=0,1,0),"")</f>
        <v/>
      </c>
    </row>
    <row r="989">
      <c r="A989" s="13" t="n"/>
      <c r="B989" s="5" t="n"/>
      <c r="C989" s="5" t="n"/>
      <c r="D989" s="16" t="n"/>
      <c r="E989" s="6">
        <f>IF(B989&amp;""="","",IFERROR(INDEX('الأعضاء'!$B$6:$B$505,MATCH(B989&amp;"",'الأعضاء'!$A$6:$A$505,0))&amp;"","كود غير موجود"))</f>
        <v/>
      </c>
      <c r="F989" s="20">
        <f>IF(C989&amp;""="","",IFERROR(INDEX('الباقات'!$B$6:$B$205,MATCH(C989&amp;"",'الباقات'!$A$6:$A$205,0)),"باقة غير موجودة"))</f>
        <v/>
      </c>
      <c r="G989" s="20">
        <f>IF(ISNUMBER(F989),ROUND(F989-N(D989),2),"")</f>
        <v/>
      </c>
      <c r="H989" s="21">
        <f>IF(C989&amp;""="","",IFERROR(INDEX('الباقات'!$C$6:$C$205,MATCH(C989&amp;"",'الباقات'!$A$6:$A$205,0)),""))</f>
        <v/>
      </c>
      <c r="I989" s="19">
        <f>IF(AND(ISNUMBER(A989),ISNUMBER(H989)),EDATE(A989,H989)-1,"")</f>
        <v/>
      </c>
      <c r="J989" s="21">
        <f>IF(ISNUMBER(I989),IF(COUNTIFS($B$6:$B$1005,B989&amp;"",$A$6:$A$1005,"&gt;"&amp;A989)=0,1,0),"")</f>
        <v/>
      </c>
    </row>
    <row r="990">
      <c r="A990" s="13" t="n"/>
      <c r="B990" s="5" t="n"/>
      <c r="C990" s="5" t="n"/>
      <c r="D990" s="16" t="n"/>
      <c r="E990" s="6">
        <f>IF(B990&amp;""="","",IFERROR(INDEX('الأعضاء'!$B$6:$B$505,MATCH(B990&amp;"",'الأعضاء'!$A$6:$A$505,0))&amp;"","كود غير موجود"))</f>
        <v/>
      </c>
      <c r="F990" s="20">
        <f>IF(C990&amp;""="","",IFERROR(INDEX('الباقات'!$B$6:$B$205,MATCH(C990&amp;"",'الباقات'!$A$6:$A$205,0)),"باقة غير موجودة"))</f>
        <v/>
      </c>
      <c r="G990" s="20">
        <f>IF(ISNUMBER(F990),ROUND(F990-N(D990),2),"")</f>
        <v/>
      </c>
      <c r="H990" s="21">
        <f>IF(C990&amp;""="","",IFERROR(INDEX('الباقات'!$C$6:$C$205,MATCH(C990&amp;"",'الباقات'!$A$6:$A$205,0)),""))</f>
        <v/>
      </c>
      <c r="I990" s="19">
        <f>IF(AND(ISNUMBER(A990),ISNUMBER(H990)),EDATE(A990,H990)-1,"")</f>
        <v/>
      </c>
      <c r="J990" s="21">
        <f>IF(ISNUMBER(I990),IF(COUNTIFS($B$6:$B$1005,B990&amp;"",$A$6:$A$1005,"&gt;"&amp;A990)=0,1,0),"")</f>
        <v/>
      </c>
    </row>
    <row r="991">
      <c r="A991" s="13" t="n"/>
      <c r="B991" s="5" t="n"/>
      <c r="C991" s="5" t="n"/>
      <c r="D991" s="16" t="n"/>
      <c r="E991" s="6">
        <f>IF(B991&amp;""="","",IFERROR(INDEX('الأعضاء'!$B$6:$B$505,MATCH(B991&amp;"",'الأعضاء'!$A$6:$A$505,0))&amp;"","كود غير موجود"))</f>
        <v/>
      </c>
      <c r="F991" s="20">
        <f>IF(C991&amp;""="","",IFERROR(INDEX('الباقات'!$B$6:$B$205,MATCH(C991&amp;"",'الباقات'!$A$6:$A$205,0)),"باقة غير موجودة"))</f>
        <v/>
      </c>
      <c r="G991" s="20">
        <f>IF(ISNUMBER(F991),ROUND(F991-N(D991),2),"")</f>
        <v/>
      </c>
      <c r="H991" s="21">
        <f>IF(C991&amp;""="","",IFERROR(INDEX('الباقات'!$C$6:$C$205,MATCH(C991&amp;"",'الباقات'!$A$6:$A$205,0)),""))</f>
        <v/>
      </c>
      <c r="I991" s="19">
        <f>IF(AND(ISNUMBER(A991),ISNUMBER(H991)),EDATE(A991,H991)-1,"")</f>
        <v/>
      </c>
      <c r="J991" s="21">
        <f>IF(ISNUMBER(I991),IF(COUNTIFS($B$6:$B$1005,B991&amp;"",$A$6:$A$1005,"&gt;"&amp;A991)=0,1,0),"")</f>
        <v/>
      </c>
    </row>
    <row r="992">
      <c r="A992" s="13" t="n"/>
      <c r="B992" s="5" t="n"/>
      <c r="C992" s="5" t="n"/>
      <c r="D992" s="16" t="n"/>
      <c r="E992" s="6">
        <f>IF(B992&amp;""="","",IFERROR(INDEX('الأعضاء'!$B$6:$B$505,MATCH(B992&amp;"",'الأعضاء'!$A$6:$A$505,0))&amp;"","كود غير موجود"))</f>
        <v/>
      </c>
      <c r="F992" s="20">
        <f>IF(C992&amp;""="","",IFERROR(INDEX('الباقات'!$B$6:$B$205,MATCH(C992&amp;"",'الباقات'!$A$6:$A$205,0)),"باقة غير موجودة"))</f>
        <v/>
      </c>
      <c r="G992" s="20">
        <f>IF(ISNUMBER(F992),ROUND(F992-N(D992),2),"")</f>
        <v/>
      </c>
      <c r="H992" s="21">
        <f>IF(C992&amp;""="","",IFERROR(INDEX('الباقات'!$C$6:$C$205,MATCH(C992&amp;"",'الباقات'!$A$6:$A$205,0)),""))</f>
        <v/>
      </c>
      <c r="I992" s="19">
        <f>IF(AND(ISNUMBER(A992),ISNUMBER(H992)),EDATE(A992,H992)-1,"")</f>
        <v/>
      </c>
      <c r="J992" s="21">
        <f>IF(ISNUMBER(I992),IF(COUNTIFS($B$6:$B$1005,B992&amp;"",$A$6:$A$1005,"&gt;"&amp;A992)=0,1,0),"")</f>
        <v/>
      </c>
    </row>
    <row r="993">
      <c r="A993" s="13" t="n"/>
      <c r="B993" s="5" t="n"/>
      <c r="C993" s="5" t="n"/>
      <c r="D993" s="16" t="n"/>
      <c r="E993" s="6">
        <f>IF(B993&amp;""="","",IFERROR(INDEX('الأعضاء'!$B$6:$B$505,MATCH(B993&amp;"",'الأعضاء'!$A$6:$A$505,0))&amp;"","كود غير موجود"))</f>
        <v/>
      </c>
      <c r="F993" s="20">
        <f>IF(C993&amp;""="","",IFERROR(INDEX('الباقات'!$B$6:$B$205,MATCH(C993&amp;"",'الباقات'!$A$6:$A$205,0)),"باقة غير موجودة"))</f>
        <v/>
      </c>
      <c r="G993" s="20">
        <f>IF(ISNUMBER(F993),ROUND(F993-N(D993),2),"")</f>
        <v/>
      </c>
      <c r="H993" s="21">
        <f>IF(C993&amp;""="","",IFERROR(INDEX('الباقات'!$C$6:$C$205,MATCH(C993&amp;"",'الباقات'!$A$6:$A$205,0)),""))</f>
        <v/>
      </c>
      <c r="I993" s="19">
        <f>IF(AND(ISNUMBER(A993),ISNUMBER(H993)),EDATE(A993,H993)-1,"")</f>
        <v/>
      </c>
      <c r="J993" s="21">
        <f>IF(ISNUMBER(I993),IF(COUNTIFS($B$6:$B$1005,B993&amp;"",$A$6:$A$1005,"&gt;"&amp;A993)=0,1,0),"")</f>
        <v/>
      </c>
    </row>
    <row r="994">
      <c r="A994" s="13" t="n"/>
      <c r="B994" s="5" t="n"/>
      <c r="C994" s="5" t="n"/>
      <c r="D994" s="16" t="n"/>
      <c r="E994" s="6">
        <f>IF(B994&amp;""="","",IFERROR(INDEX('الأعضاء'!$B$6:$B$505,MATCH(B994&amp;"",'الأعضاء'!$A$6:$A$505,0))&amp;"","كود غير موجود"))</f>
        <v/>
      </c>
      <c r="F994" s="20">
        <f>IF(C994&amp;""="","",IFERROR(INDEX('الباقات'!$B$6:$B$205,MATCH(C994&amp;"",'الباقات'!$A$6:$A$205,0)),"باقة غير موجودة"))</f>
        <v/>
      </c>
      <c r="G994" s="20">
        <f>IF(ISNUMBER(F994),ROUND(F994-N(D994),2),"")</f>
        <v/>
      </c>
      <c r="H994" s="21">
        <f>IF(C994&amp;""="","",IFERROR(INDEX('الباقات'!$C$6:$C$205,MATCH(C994&amp;"",'الباقات'!$A$6:$A$205,0)),""))</f>
        <v/>
      </c>
      <c r="I994" s="19">
        <f>IF(AND(ISNUMBER(A994),ISNUMBER(H994)),EDATE(A994,H994)-1,"")</f>
        <v/>
      </c>
      <c r="J994" s="21">
        <f>IF(ISNUMBER(I994),IF(COUNTIFS($B$6:$B$1005,B994&amp;"",$A$6:$A$1005,"&gt;"&amp;A994)=0,1,0),"")</f>
        <v/>
      </c>
    </row>
    <row r="995">
      <c r="A995" s="13" t="n"/>
      <c r="B995" s="5" t="n"/>
      <c r="C995" s="5" t="n"/>
      <c r="D995" s="16" t="n"/>
      <c r="E995" s="6">
        <f>IF(B995&amp;""="","",IFERROR(INDEX('الأعضاء'!$B$6:$B$505,MATCH(B995&amp;"",'الأعضاء'!$A$6:$A$505,0))&amp;"","كود غير موجود"))</f>
        <v/>
      </c>
      <c r="F995" s="20">
        <f>IF(C995&amp;""="","",IFERROR(INDEX('الباقات'!$B$6:$B$205,MATCH(C995&amp;"",'الباقات'!$A$6:$A$205,0)),"باقة غير موجودة"))</f>
        <v/>
      </c>
      <c r="G995" s="20">
        <f>IF(ISNUMBER(F995),ROUND(F995-N(D995),2),"")</f>
        <v/>
      </c>
      <c r="H995" s="21">
        <f>IF(C995&amp;""="","",IFERROR(INDEX('الباقات'!$C$6:$C$205,MATCH(C995&amp;"",'الباقات'!$A$6:$A$205,0)),""))</f>
        <v/>
      </c>
      <c r="I995" s="19">
        <f>IF(AND(ISNUMBER(A995),ISNUMBER(H995)),EDATE(A995,H995)-1,"")</f>
        <v/>
      </c>
      <c r="J995" s="21">
        <f>IF(ISNUMBER(I995),IF(COUNTIFS($B$6:$B$1005,B995&amp;"",$A$6:$A$1005,"&gt;"&amp;A995)=0,1,0),"")</f>
        <v/>
      </c>
    </row>
    <row r="996">
      <c r="A996" s="13" t="n"/>
      <c r="B996" s="5" t="n"/>
      <c r="C996" s="5" t="n"/>
      <c r="D996" s="16" t="n"/>
      <c r="E996" s="6">
        <f>IF(B996&amp;""="","",IFERROR(INDEX('الأعضاء'!$B$6:$B$505,MATCH(B996&amp;"",'الأعضاء'!$A$6:$A$505,0))&amp;"","كود غير موجود"))</f>
        <v/>
      </c>
      <c r="F996" s="20">
        <f>IF(C996&amp;""="","",IFERROR(INDEX('الباقات'!$B$6:$B$205,MATCH(C996&amp;"",'الباقات'!$A$6:$A$205,0)),"باقة غير موجودة"))</f>
        <v/>
      </c>
      <c r="G996" s="20">
        <f>IF(ISNUMBER(F996),ROUND(F996-N(D996),2),"")</f>
        <v/>
      </c>
      <c r="H996" s="21">
        <f>IF(C996&amp;""="","",IFERROR(INDEX('الباقات'!$C$6:$C$205,MATCH(C996&amp;"",'الباقات'!$A$6:$A$205,0)),""))</f>
        <v/>
      </c>
      <c r="I996" s="19">
        <f>IF(AND(ISNUMBER(A996),ISNUMBER(H996)),EDATE(A996,H996)-1,"")</f>
        <v/>
      </c>
      <c r="J996" s="21">
        <f>IF(ISNUMBER(I996),IF(COUNTIFS($B$6:$B$1005,B996&amp;"",$A$6:$A$1005,"&gt;"&amp;A996)=0,1,0),"")</f>
        <v/>
      </c>
    </row>
    <row r="997">
      <c r="A997" s="13" t="n"/>
      <c r="B997" s="5" t="n"/>
      <c r="C997" s="5" t="n"/>
      <c r="D997" s="16" t="n"/>
      <c r="E997" s="6">
        <f>IF(B997&amp;""="","",IFERROR(INDEX('الأعضاء'!$B$6:$B$505,MATCH(B997&amp;"",'الأعضاء'!$A$6:$A$505,0))&amp;"","كود غير موجود"))</f>
        <v/>
      </c>
      <c r="F997" s="20">
        <f>IF(C997&amp;""="","",IFERROR(INDEX('الباقات'!$B$6:$B$205,MATCH(C997&amp;"",'الباقات'!$A$6:$A$205,0)),"باقة غير موجودة"))</f>
        <v/>
      </c>
      <c r="G997" s="20">
        <f>IF(ISNUMBER(F997),ROUND(F997-N(D997),2),"")</f>
        <v/>
      </c>
      <c r="H997" s="21">
        <f>IF(C997&amp;""="","",IFERROR(INDEX('الباقات'!$C$6:$C$205,MATCH(C997&amp;"",'الباقات'!$A$6:$A$205,0)),""))</f>
        <v/>
      </c>
      <c r="I997" s="19">
        <f>IF(AND(ISNUMBER(A997),ISNUMBER(H997)),EDATE(A997,H997)-1,"")</f>
        <v/>
      </c>
      <c r="J997" s="21">
        <f>IF(ISNUMBER(I997),IF(COUNTIFS($B$6:$B$1005,B997&amp;"",$A$6:$A$1005,"&gt;"&amp;A997)=0,1,0),"")</f>
        <v/>
      </c>
    </row>
    <row r="998">
      <c r="A998" s="13" t="n"/>
      <c r="B998" s="5" t="n"/>
      <c r="C998" s="5" t="n"/>
      <c r="D998" s="16" t="n"/>
      <c r="E998" s="6">
        <f>IF(B998&amp;""="","",IFERROR(INDEX('الأعضاء'!$B$6:$B$505,MATCH(B998&amp;"",'الأعضاء'!$A$6:$A$505,0))&amp;"","كود غير موجود"))</f>
        <v/>
      </c>
      <c r="F998" s="20">
        <f>IF(C998&amp;""="","",IFERROR(INDEX('الباقات'!$B$6:$B$205,MATCH(C998&amp;"",'الباقات'!$A$6:$A$205,0)),"باقة غير موجودة"))</f>
        <v/>
      </c>
      <c r="G998" s="20">
        <f>IF(ISNUMBER(F998),ROUND(F998-N(D998),2),"")</f>
        <v/>
      </c>
      <c r="H998" s="21">
        <f>IF(C998&amp;""="","",IFERROR(INDEX('الباقات'!$C$6:$C$205,MATCH(C998&amp;"",'الباقات'!$A$6:$A$205,0)),""))</f>
        <v/>
      </c>
      <c r="I998" s="19">
        <f>IF(AND(ISNUMBER(A998),ISNUMBER(H998)),EDATE(A998,H998)-1,"")</f>
        <v/>
      </c>
      <c r="J998" s="21">
        <f>IF(ISNUMBER(I998),IF(COUNTIFS($B$6:$B$1005,B998&amp;"",$A$6:$A$1005,"&gt;"&amp;A998)=0,1,0),"")</f>
        <v/>
      </c>
    </row>
    <row r="999">
      <c r="A999" s="13" t="n"/>
      <c r="B999" s="5" t="n"/>
      <c r="C999" s="5" t="n"/>
      <c r="D999" s="16" t="n"/>
      <c r="E999" s="6">
        <f>IF(B999&amp;""="","",IFERROR(INDEX('الأعضاء'!$B$6:$B$505,MATCH(B999&amp;"",'الأعضاء'!$A$6:$A$505,0))&amp;"","كود غير موجود"))</f>
        <v/>
      </c>
      <c r="F999" s="20">
        <f>IF(C999&amp;""="","",IFERROR(INDEX('الباقات'!$B$6:$B$205,MATCH(C999&amp;"",'الباقات'!$A$6:$A$205,0)),"باقة غير موجودة"))</f>
        <v/>
      </c>
      <c r="G999" s="20">
        <f>IF(ISNUMBER(F999),ROUND(F999-N(D999),2),"")</f>
        <v/>
      </c>
      <c r="H999" s="21">
        <f>IF(C999&amp;""="","",IFERROR(INDEX('الباقات'!$C$6:$C$205,MATCH(C999&amp;"",'الباقات'!$A$6:$A$205,0)),""))</f>
        <v/>
      </c>
      <c r="I999" s="19">
        <f>IF(AND(ISNUMBER(A999),ISNUMBER(H999)),EDATE(A999,H999)-1,"")</f>
        <v/>
      </c>
      <c r="J999" s="21">
        <f>IF(ISNUMBER(I999),IF(COUNTIFS($B$6:$B$1005,B999&amp;"",$A$6:$A$1005,"&gt;"&amp;A999)=0,1,0),"")</f>
        <v/>
      </c>
    </row>
    <row r="1000">
      <c r="A1000" s="13" t="n"/>
      <c r="B1000" s="5" t="n"/>
      <c r="C1000" s="5" t="n"/>
      <c r="D1000" s="16" t="n"/>
      <c r="E1000" s="6">
        <f>IF(B1000&amp;""="","",IFERROR(INDEX('الأعضاء'!$B$6:$B$505,MATCH(B1000&amp;"",'الأعضاء'!$A$6:$A$505,0))&amp;"","كود غير موجود"))</f>
        <v/>
      </c>
      <c r="F1000" s="20">
        <f>IF(C1000&amp;""="","",IFERROR(INDEX('الباقات'!$B$6:$B$205,MATCH(C1000&amp;"",'الباقات'!$A$6:$A$205,0)),"باقة غير موجودة"))</f>
        <v/>
      </c>
      <c r="G1000" s="20">
        <f>IF(ISNUMBER(F1000),ROUND(F1000-N(D1000),2),"")</f>
        <v/>
      </c>
      <c r="H1000" s="21">
        <f>IF(C1000&amp;""="","",IFERROR(INDEX('الباقات'!$C$6:$C$205,MATCH(C1000&amp;"",'الباقات'!$A$6:$A$205,0)),""))</f>
        <v/>
      </c>
      <c r="I1000" s="19">
        <f>IF(AND(ISNUMBER(A1000),ISNUMBER(H1000)),EDATE(A1000,H1000)-1,"")</f>
        <v/>
      </c>
      <c r="J1000" s="21">
        <f>IF(ISNUMBER(I1000),IF(COUNTIFS($B$6:$B$1005,B1000&amp;"",$A$6:$A$1005,"&gt;"&amp;A1000)=0,1,0),"")</f>
        <v/>
      </c>
    </row>
    <row r="1001">
      <c r="A1001" s="13" t="n"/>
      <c r="B1001" s="5" t="n"/>
      <c r="C1001" s="5" t="n"/>
      <c r="D1001" s="16" t="n"/>
      <c r="E1001" s="6">
        <f>IF(B1001&amp;""="","",IFERROR(INDEX('الأعضاء'!$B$6:$B$505,MATCH(B1001&amp;"",'الأعضاء'!$A$6:$A$505,0))&amp;"","كود غير موجود"))</f>
        <v/>
      </c>
      <c r="F1001" s="20">
        <f>IF(C1001&amp;""="","",IFERROR(INDEX('الباقات'!$B$6:$B$205,MATCH(C1001&amp;"",'الباقات'!$A$6:$A$205,0)),"باقة غير موجودة"))</f>
        <v/>
      </c>
      <c r="G1001" s="20">
        <f>IF(ISNUMBER(F1001),ROUND(F1001-N(D1001),2),"")</f>
        <v/>
      </c>
      <c r="H1001" s="21">
        <f>IF(C1001&amp;""="","",IFERROR(INDEX('الباقات'!$C$6:$C$205,MATCH(C1001&amp;"",'الباقات'!$A$6:$A$205,0)),""))</f>
        <v/>
      </c>
      <c r="I1001" s="19">
        <f>IF(AND(ISNUMBER(A1001),ISNUMBER(H1001)),EDATE(A1001,H1001)-1,"")</f>
        <v/>
      </c>
      <c r="J1001" s="21">
        <f>IF(ISNUMBER(I1001),IF(COUNTIFS($B$6:$B$1005,B1001&amp;"",$A$6:$A$1005,"&gt;"&amp;A1001)=0,1,0),"")</f>
        <v/>
      </c>
    </row>
    <row r="1002">
      <c r="A1002" s="13" t="n"/>
      <c r="B1002" s="5" t="n"/>
      <c r="C1002" s="5" t="n"/>
      <c r="D1002" s="16" t="n"/>
      <c r="E1002" s="6">
        <f>IF(B1002&amp;""="","",IFERROR(INDEX('الأعضاء'!$B$6:$B$505,MATCH(B1002&amp;"",'الأعضاء'!$A$6:$A$505,0))&amp;"","كود غير موجود"))</f>
        <v/>
      </c>
      <c r="F1002" s="20">
        <f>IF(C1002&amp;""="","",IFERROR(INDEX('الباقات'!$B$6:$B$205,MATCH(C1002&amp;"",'الباقات'!$A$6:$A$205,0)),"باقة غير موجودة"))</f>
        <v/>
      </c>
      <c r="G1002" s="20">
        <f>IF(ISNUMBER(F1002),ROUND(F1002-N(D1002),2),"")</f>
        <v/>
      </c>
      <c r="H1002" s="21">
        <f>IF(C1002&amp;""="","",IFERROR(INDEX('الباقات'!$C$6:$C$205,MATCH(C1002&amp;"",'الباقات'!$A$6:$A$205,0)),""))</f>
        <v/>
      </c>
      <c r="I1002" s="19">
        <f>IF(AND(ISNUMBER(A1002),ISNUMBER(H1002)),EDATE(A1002,H1002)-1,"")</f>
        <v/>
      </c>
      <c r="J1002" s="21">
        <f>IF(ISNUMBER(I1002),IF(COUNTIFS($B$6:$B$1005,B1002&amp;"",$A$6:$A$1005,"&gt;"&amp;A1002)=0,1,0),"")</f>
        <v/>
      </c>
    </row>
    <row r="1003">
      <c r="A1003" s="13" t="n"/>
      <c r="B1003" s="5" t="n"/>
      <c r="C1003" s="5" t="n"/>
      <c r="D1003" s="16" t="n"/>
      <c r="E1003" s="6">
        <f>IF(B1003&amp;""="","",IFERROR(INDEX('الأعضاء'!$B$6:$B$505,MATCH(B1003&amp;"",'الأعضاء'!$A$6:$A$505,0))&amp;"","كود غير موجود"))</f>
        <v/>
      </c>
      <c r="F1003" s="20">
        <f>IF(C1003&amp;""="","",IFERROR(INDEX('الباقات'!$B$6:$B$205,MATCH(C1003&amp;"",'الباقات'!$A$6:$A$205,0)),"باقة غير موجودة"))</f>
        <v/>
      </c>
      <c r="G1003" s="20">
        <f>IF(ISNUMBER(F1003),ROUND(F1003-N(D1003),2),"")</f>
        <v/>
      </c>
      <c r="H1003" s="21">
        <f>IF(C1003&amp;""="","",IFERROR(INDEX('الباقات'!$C$6:$C$205,MATCH(C1003&amp;"",'الباقات'!$A$6:$A$205,0)),""))</f>
        <v/>
      </c>
      <c r="I1003" s="19">
        <f>IF(AND(ISNUMBER(A1003),ISNUMBER(H1003)),EDATE(A1003,H1003)-1,"")</f>
        <v/>
      </c>
      <c r="J1003" s="21">
        <f>IF(ISNUMBER(I1003),IF(COUNTIFS($B$6:$B$1005,B1003&amp;"",$A$6:$A$1005,"&gt;"&amp;A1003)=0,1,0),"")</f>
        <v/>
      </c>
    </row>
    <row r="1004">
      <c r="A1004" s="13" t="n"/>
      <c r="B1004" s="5" t="n"/>
      <c r="C1004" s="5" t="n"/>
      <c r="D1004" s="16" t="n"/>
      <c r="E1004" s="6">
        <f>IF(B1004&amp;""="","",IFERROR(INDEX('الأعضاء'!$B$6:$B$505,MATCH(B1004&amp;"",'الأعضاء'!$A$6:$A$505,0))&amp;"","كود غير موجود"))</f>
        <v/>
      </c>
      <c r="F1004" s="20">
        <f>IF(C1004&amp;""="","",IFERROR(INDEX('الباقات'!$B$6:$B$205,MATCH(C1004&amp;"",'الباقات'!$A$6:$A$205,0)),"باقة غير موجودة"))</f>
        <v/>
      </c>
      <c r="G1004" s="20">
        <f>IF(ISNUMBER(F1004),ROUND(F1004-N(D1004),2),"")</f>
        <v/>
      </c>
      <c r="H1004" s="21">
        <f>IF(C1004&amp;""="","",IFERROR(INDEX('الباقات'!$C$6:$C$205,MATCH(C1004&amp;"",'الباقات'!$A$6:$A$205,0)),""))</f>
        <v/>
      </c>
      <c r="I1004" s="19">
        <f>IF(AND(ISNUMBER(A1004),ISNUMBER(H1004)),EDATE(A1004,H1004)-1,"")</f>
        <v/>
      </c>
      <c r="J1004" s="21">
        <f>IF(ISNUMBER(I1004),IF(COUNTIFS($B$6:$B$1005,B1004&amp;"",$A$6:$A$1005,"&gt;"&amp;A1004)=0,1,0),"")</f>
        <v/>
      </c>
    </row>
    <row r="1005">
      <c r="A1005" s="13" t="n"/>
      <c r="B1005" s="5" t="n"/>
      <c r="C1005" s="5" t="n"/>
      <c r="D1005" s="16" t="n"/>
      <c r="E1005" s="6">
        <f>IF(B1005&amp;""="","",IFERROR(INDEX('الأعضاء'!$B$6:$B$505,MATCH(B1005&amp;"",'الأعضاء'!$A$6:$A$505,0))&amp;"","كود غير موجود"))</f>
        <v/>
      </c>
      <c r="F1005" s="20">
        <f>IF(C1005&amp;""="","",IFERROR(INDEX('الباقات'!$B$6:$B$205,MATCH(C1005&amp;"",'الباقات'!$A$6:$A$205,0)),"باقة غير موجودة"))</f>
        <v/>
      </c>
      <c r="G1005" s="20">
        <f>IF(ISNUMBER(F1005),ROUND(F1005-N(D1005),2),"")</f>
        <v/>
      </c>
      <c r="H1005" s="21">
        <f>IF(C1005&amp;""="","",IFERROR(INDEX('الباقات'!$C$6:$C$205,MATCH(C1005&amp;"",'الباقات'!$A$6:$A$205,0)),""))</f>
        <v/>
      </c>
      <c r="I1005" s="19">
        <f>IF(AND(ISNUMBER(A1005),ISNUMBER(H1005)),EDATE(A1005,H1005)-1,"")</f>
        <v/>
      </c>
      <c r="J1005" s="21">
        <f>IF(ISNUMBER(I1005),IF(COUNTIFS($B$6:$B$1005,B1005&amp;"",$A$6:$A$1005,"&gt;"&amp;A1005)=0,1,0),"")</f>
        <v/>
      </c>
    </row>
  </sheetData>
  <autoFilter ref="A5:J1005"/>
  <mergeCells count="2">
    <mergeCell ref="A1:J1"/>
    <mergeCell ref="A2:J2"/>
  </mergeCells>
  <conditionalFormatting sqref="E6:F1005">
    <cfRule type="expression" priority="1" dxfId="0">
      <formula>OR(E6="كود غير موجود",F6="باقة غير موجودة")</formula>
    </cfRule>
  </conditionalFormatting>
  <dataValidations count="2">
    <dataValidation sqref="B6:B1005" showDropDown="0" showInputMessage="0" showErrorMessage="0" allowBlank="1" type="list">
      <formula1>='الأعضاء'!$A$6:$A$505</formula1>
    </dataValidation>
    <dataValidation sqref="C6:C1005" showDropDown="0" showInputMessage="0" showErrorMessage="0" allowBlank="1" type="list">
      <formula1>='الباقات'!$A$6:$A$205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F2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1" customWidth="1" min="2" max="2"/>
    <col width="13" customWidth="1" min="3" max="3"/>
    <col width="16" customWidth="1" min="4" max="4"/>
    <col width="26" customWidth="1" min="5" max="5"/>
    <col width="20" customWidth="1" min="6" max="6"/>
  </cols>
  <sheetData>
    <row r="1" ht="26" customHeight="1">
      <c r="A1" s="10" t="inlineStr">
        <is>
          <t>شيت اشتراكات الجيم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التاريخ</t>
        </is>
      </c>
      <c r="B5" s="15" t="inlineStr">
        <is>
          <t>كود العضو</t>
        </is>
      </c>
      <c r="C5" s="15" t="inlineStr">
        <is>
          <t>المبلغ</t>
        </is>
      </c>
      <c r="D5" s="15" t="inlineStr">
        <is>
          <t>طريقة الدفع</t>
        </is>
      </c>
      <c r="E5" s="15" t="inlineStr">
        <is>
          <t>ملاحظة</t>
        </is>
      </c>
      <c r="F5" s="15" t="inlineStr">
        <is>
          <t>العضو</t>
        </is>
      </c>
    </row>
    <row r="6">
      <c r="A6" s="13" t="n">
        <v>46027</v>
      </c>
      <c r="B6" s="5" t="inlineStr">
        <is>
          <t>G01</t>
        </is>
      </c>
      <c r="C6" s="16" t="n">
        <v>4800</v>
      </c>
      <c r="D6" s="5" t="inlineStr">
        <is>
          <t>تحويل بنكي</t>
        </is>
      </c>
      <c r="E6" s="5" t="n"/>
      <c r="F6" s="6">
        <f>IF(B6&amp;""="","",IFERROR(INDEX('الأعضاء'!$B$6:$B$505,MATCH(B6&amp;"",'الأعضاء'!$A$6:$A$505,0))&amp;"","كود غير موجود"))</f>
        <v/>
      </c>
    </row>
    <row r="7">
      <c r="A7" s="13" t="n">
        <v>46157</v>
      </c>
      <c r="B7" s="5" t="inlineStr">
        <is>
          <t>G07</t>
        </is>
      </c>
      <c r="C7" s="16" t="n">
        <v>1500</v>
      </c>
      <c r="D7" s="5" t="inlineStr">
        <is>
          <t>نقدًا</t>
        </is>
      </c>
      <c r="E7" s="5" t="n"/>
      <c r="F7" s="6">
        <f>IF(B7&amp;""="","",IFERROR(INDEX('الأعضاء'!$B$6:$B$505,MATCH(B7&amp;"",'الأعضاء'!$A$6:$A$505,0))&amp;"","كود غير موجود"))</f>
        <v/>
      </c>
    </row>
    <row r="8">
      <c r="A8" s="13" t="n">
        <v>46174</v>
      </c>
      <c r="B8" s="5" t="inlineStr">
        <is>
          <t>G05</t>
        </is>
      </c>
      <c r="C8" s="16" t="n">
        <v>1500</v>
      </c>
      <c r="D8" s="5" t="inlineStr">
        <is>
          <t>نقدًا</t>
        </is>
      </c>
      <c r="E8" s="5" t="n"/>
      <c r="F8" s="6">
        <f>IF(B8&amp;""="","",IFERROR(INDEX('الأعضاء'!$B$6:$B$505,MATCH(B8&amp;"",'الأعضاء'!$A$6:$A$505,0))&amp;"","كود غير موجود"))</f>
        <v/>
      </c>
    </row>
    <row r="9">
      <c r="A9" s="13" t="n">
        <v>46237</v>
      </c>
      <c r="B9" s="5" t="inlineStr">
        <is>
          <t>G03</t>
        </is>
      </c>
      <c r="C9" s="16" t="n">
        <v>1400</v>
      </c>
      <c r="D9" s="5" t="inlineStr">
        <is>
          <t>بطاقة</t>
        </is>
      </c>
      <c r="E9" s="5" t="n"/>
      <c r="F9" s="6">
        <f>IF(B9&amp;""="","",IFERROR(INDEX('الأعضاء'!$B$6:$B$505,MATCH(B9&amp;"",'الأعضاء'!$A$6:$A$505,0))&amp;"","كود غير موجود"))</f>
        <v/>
      </c>
    </row>
    <row r="10">
      <c r="A10" s="13" t="n">
        <v>46244</v>
      </c>
      <c r="B10" s="5" t="inlineStr">
        <is>
          <t>G02</t>
        </is>
      </c>
      <c r="C10" s="16" t="n">
        <v>600</v>
      </c>
      <c r="D10" s="5" t="inlineStr">
        <is>
          <t>نقدًا</t>
        </is>
      </c>
      <c r="E10" s="5" t="n"/>
      <c r="F10" s="6">
        <f>IF(B10&amp;""="","",IFERROR(INDEX('الأعضاء'!$B$6:$B$505,MATCH(B10&amp;"",'الأعضاء'!$A$6:$A$505,0))&amp;"","كود غير موجود"))</f>
        <v/>
      </c>
    </row>
    <row r="11">
      <c r="A11" s="13" t="n">
        <v>46266</v>
      </c>
      <c r="B11" s="5" t="inlineStr">
        <is>
          <t>G05</t>
        </is>
      </c>
      <c r="C11" s="16" t="n">
        <v>500</v>
      </c>
      <c r="D11" s="5" t="inlineStr">
        <is>
          <t>نقدًا</t>
        </is>
      </c>
      <c r="E11" s="5" t="n"/>
      <c r="F11" s="6">
        <f>IF(B11&amp;""="","",IFERROR(INDEX('الأعضاء'!$B$6:$B$505,MATCH(B11&amp;"",'الأعضاء'!$A$6:$A$505,0))&amp;"","كود غير موجود"))</f>
        <v/>
      </c>
    </row>
    <row r="12">
      <c r="A12" s="13" t="n">
        <v>46275</v>
      </c>
      <c r="B12" s="5" t="inlineStr">
        <is>
          <t>G02</t>
        </is>
      </c>
      <c r="C12" s="16" t="n">
        <v>300</v>
      </c>
      <c r="D12" s="5" t="inlineStr">
        <is>
          <t>نقدًا</t>
        </is>
      </c>
      <c r="E12" s="5" t="n"/>
      <c r="F12" s="6">
        <f>IF(B12&amp;""="","",IFERROR(INDEX('الأعضاء'!$B$6:$B$505,MATCH(B12&amp;"",'الأعضاء'!$A$6:$A$505,0))&amp;"","كود غير موجود"))</f>
        <v/>
      </c>
    </row>
    <row r="13">
      <c r="A13" s="13" t="n">
        <v>46294</v>
      </c>
      <c r="B13" s="5" t="inlineStr">
        <is>
          <t>G08</t>
        </is>
      </c>
      <c r="C13" s="16" t="n">
        <v>600</v>
      </c>
      <c r="D13" s="5" t="inlineStr">
        <is>
          <t>نقدًا</t>
        </is>
      </c>
      <c r="E13" s="5" t="n"/>
      <c r="F13" s="6">
        <f>IF(B13&amp;""="","",IFERROR(INDEX('الأعضاء'!$B$6:$B$505,MATCH(B13&amp;"",'الأعضاء'!$A$6:$A$505,0))&amp;"","كود غير موجود"))</f>
        <v/>
      </c>
    </row>
    <row r="14">
      <c r="A14" s="13" t="n">
        <v>46297</v>
      </c>
      <c r="B14" s="5" t="inlineStr">
        <is>
          <t>G10</t>
        </is>
      </c>
      <c r="C14" s="16" t="n">
        <v>600</v>
      </c>
      <c r="D14" s="5" t="inlineStr">
        <is>
          <t>نقدًا</t>
        </is>
      </c>
      <c r="E14" s="5" t="n"/>
      <c r="F14" s="6">
        <f>IF(B14&amp;""="","",IFERROR(INDEX('الأعضاء'!$B$6:$B$505,MATCH(B14&amp;"",'الأعضاء'!$A$6:$A$505,0))&amp;"","كود غير موجود"))</f>
        <v/>
      </c>
    </row>
    <row r="15">
      <c r="A15" s="13" t="n">
        <v>46307</v>
      </c>
      <c r="B15" s="5" t="inlineStr">
        <is>
          <t>G04</t>
        </is>
      </c>
      <c r="C15" s="16" t="n">
        <v>550</v>
      </c>
      <c r="D15" s="5" t="inlineStr">
        <is>
          <t>بطاقة</t>
        </is>
      </c>
      <c r="E15" s="5" t="n"/>
      <c r="F15" s="6">
        <f>IF(B15&amp;""="","",IFERROR(INDEX('الأعضاء'!$B$6:$B$505,MATCH(B15&amp;"",'الأعضاء'!$A$6:$A$505,0))&amp;"","كود غير موجود"))</f>
        <v/>
      </c>
    </row>
    <row r="16">
      <c r="A16" s="13" t="n">
        <v>46320</v>
      </c>
      <c r="B16" s="5" t="inlineStr">
        <is>
          <t>G06</t>
        </is>
      </c>
      <c r="C16" s="16" t="n">
        <v>300</v>
      </c>
      <c r="D16" s="5" t="inlineStr">
        <is>
          <t>نقدًا</t>
        </is>
      </c>
      <c r="E16" s="5" t="n"/>
      <c r="F16" s="6">
        <f>IF(B16&amp;""="","",IFERROR(INDEX('الأعضاء'!$B$6:$B$505,MATCH(B16&amp;"",'الأعضاء'!$A$6:$A$505,0))&amp;"","كود غير موجود"))</f>
        <v/>
      </c>
    </row>
    <row r="17">
      <c r="A17" s="13" t="n">
        <v>46324</v>
      </c>
      <c r="B17" s="5" t="inlineStr">
        <is>
          <t>G08</t>
        </is>
      </c>
      <c r="C17" s="16" t="n">
        <v>600</v>
      </c>
      <c r="D17" s="5" t="inlineStr">
        <is>
          <t>نقدًا</t>
        </is>
      </c>
      <c r="E17" s="5" t="n"/>
      <c r="F17" s="6">
        <f>IF(B17&amp;""="","",IFERROR(INDEX('الأعضاء'!$B$6:$B$505,MATCH(B17&amp;"",'الأعضاء'!$A$6:$A$505,0))&amp;"","كود غير موجود"))</f>
        <v/>
      </c>
    </row>
    <row r="18">
      <c r="A18" s="13" t="n">
        <v>46325</v>
      </c>
      <c r="B18" s="5" t="inlineStr">
        <is>
          <t>G10</t>
        </is>
      </c>
      <c r="C18" s="16" t="n">
        <v>100</v>
      </c>
      <c r="D18" s="5" t="inlineStr">
        <is>
          <t>نقدًا</t>
        </is>
      </c>
      <c r="E18" s="5" t="n"/>
      <c r="F18" s="6">
        <f>IF(B18&amp;""="","",IFERROR(INDEX('الأعضاء'!$B$6:$B$505,MATCH(B18&amp;"",'الأعضاء'!$A$6:$A$505,0))&amp;"","كود غير موجود"))</f>
        <v/>
      </c>
    </row>
    <row r="19">
      <c r="A19" s="13" t="n"/>
      <c r="B19" s="5" t="n"/>
      <c r="C19" s="16" t="n"/>
      <c r="D19" s="5" t="n"/>
      <c r="E19" s="5" t="n"/>
      <c r="F19" s="6">
        <f>IF(B19&amp;""="","",IFERROR(INDEX('الأعضاء'!$B$6:$B$505,MATCH(B19&amp;"",'الأعضاء'!$A$6:$A$505,0))&amp;"","كود غير موجود"))</f>
        <v/>
      </c>
    </row>
    <row r="20">
      <c r="A20" s="13" t="n"/>
      <c r="B20" s="5" t="n"/>
      <c r="C20" s="16" t="n"/>
      <c r="D20" s="5" t="n"/>
      <c r="E20" s="5" t="n"/>
      <c r="F20" s="6">
        <f>IF(B20&amp;""="","",IFERROR(INDEX('الأعضاء'!$B$6:$B$505,MATCH(B20&amp;"",'الأعضاء'!$A$6:$A$505,0))&amp;"","كود غير موجود"))</f>
        <v/>
      </c>
    </row>
    <row r="21">
      <c r="A21" s="13" t="n"/>
      <c r="B21" s="5" t="n"/>
      <c r="C21" s="16" t="n"/>
      <c r="D21" s="5" t="n"/>
      <c r="E21" s="5" t="n"/>
      <c r="F21" s="6">
        <f>IF(B21&amp;""="","",IFERROR(INDEX('الأعضاء'!$B$6:$B$505,MATCH(B21&amp;"",'الأعضاء'!$A$6:$A$505,0))&amp;"","كود غير موجود"))</f>
        <v/>
      </c>
    </row>
    <row r="22">
      <c r="A22" s="13" t="n"/>
      <c r="B22" s="5" t="n"/>
      <c r="C22" s="16" t="n"/>
      <c r="D22" s="5" t="n"/>
      <c r="E22" s="5" t="n"/>
      <c r="F22" s="6">
        <f>IF(B22&amp;""="","",IFERROR(INDEX('الأعضاء'!$B$6:$B$505,MATCH(B22&amp;"",'الأعضاء'!$A$6:$A$505,0))&amp;"","كود غير موجود"))</f>
        <v/>
      </c>
    </row>
    <row r="23">
      <c r="A23" s="13" t="n"/>
      <c r="B23" s="5" t="n"/>
      <c r="C23" s="16" t="n"/>
      <c r="D23" s="5" t="n"/>
      <c r="E23" s="5" t="n"/>
      <c r="F23" s="6">
        <f>IF(B23&amp;""="","",IFERROR(INDEX('الأعضاء'!$B$6:$B$505,MATCH(B23&amp;"",'الأعضاء'!$A$6:$A$505,0))&amp;"","كود غير موجود"))</f>
        <v/>
      </c>
    </row>
    <row r="24">
      <c r="A24" s="13" t="n"/>
      <c r="B24" s="5" t="n"/>
      <c r="C24" s="16" t="n"/>
      <c r="D24" s="5" t="n"/>
      <c r="E24" s="5" t="n"/>
      <c r="F24" s="6">
        <f>IF(B24&amp;""="","",IFERROR(INDEX('الأعضاء'!$B$6:$B$505,MATCH(B24&amp;"",'الأعضاء'!$A$6:$A$505,0))&amp;"","كود غير موجود"))</f>
        <v/>
      </c>
    </row>
    <row r="25">
      <c r="A25" s="13" t="n"/>
      <c r="B25" s="5" t="n"/>
      <c r="C25" s="16" t="n"/>
      <c r="D25" s="5" t="n"/>
      <c r="E25" s="5" t="n"/>
      <c r="F25" s="6">
        <f>IF(B25&amp;""="","",IFERROR(INDEX('الأعضاء'!$B$6:$B$505,MATCH(B25&amp;"",'الأعضاء'!$A$6:$A$505,0))&amp;"","كود غير موجود"))</f>
        <v/>
      </c>
    </row>
    <row r="26">
      <c r="A26" s="13" t="n"/>
      <c r="B26" s="5" t="n"/>
      <c r="C26" s="16" t="n"/>
      <c r="D26" s="5" t="n"/>
      <c r="E26" s="5" t="n"/>
      <c r="F26" s="6">
        <f>IF(B26&amp;""="","",IFERROR(INDEX('الأعضاء'!$B$6:$B$505,MATCH(B26&amp;"",'الأعضاء'!$A$6:$A$505,0))&amp;"","كود غير موجود"))</f>
        <v/>
      </c>
    </row>
    <row r="27">
      <c r="A27" s="13" t="n"/>
      <c r="B27" s="5" t="n"/>
      <c r="C27" s="16" t="n"/>
      <c r="D27" s="5" t="n"/>
      <c r="E27" s="5" t="n"/>
      <c r="F27" s="6">
        <f>IF(B27&amp;""="","",IFERROR(INDEX('الأعضاء'!$B$6:$B$505,MATCH(B27&amp;"",'الأعضاء'!$A$6:$A$505,0))&amp;"","كود غير موجود"))</f>
        <v/>
      </c>
    </row>
    <row r="28">
      <c r="A28" s="13" t="n"/>
      <c r="B28" s="5" t="n"/>
      <c r="C28" s="16" t="n"/>
      <c r="D28" s="5" t="n"/>
      <c r="E28" s="5" t="n"/>
      <c r="F28" s="6">
        <f>IF(B28&amp;""="","",IFERROR(INDEX('الأعضاء'!$B$6:$B$505,MATCH(B28&amp;"",'الأعضاء'!$A$6:$A$505,0))&amp;"","كود غير موجود"))</f>
        <v/>
      </c>
    </row>
    <row r="29">
      <c r="A29" s="13" t="n"/>
      <c r="B29" s="5" t="n"/>
      <c r="C29" s="16" t="n"/>
      <c r="D29" s="5" t="n"/>
      <c r="E29" s="5" t="n"/>
      <c r="F29" s="6">
        <f>IF(B29&amp;""="","",IFERROR(INDEX('الأعضاء'!$B$6:$B$505,MATCH(B29&amp;"",'الأعضاء'!$A$6:$A$505,0))&amp;"","كود غير موجود"))</f>
        <v/>
      </c>
    </row>
    <row r="30">
      <c r="A30" s="13" t="n"/>
      <c r="B30" s="5" t="n"/>
      <c r="C30" s="16" t="n"/>
      <c r="D30" s="5" t="n"/>
      <c r="E30" s="5" t="n"/>
      <c r="F30" s="6">
        <f>IF(B30&amp;""="","",IFERROR(INDEX('الأعضاء'!$B$6:$B$505,MATCH(B30&amp;"",'الأعضاء'!$A$6:$A$505,0))&amp;"","كود غير موجود"))</f>
        <v/>
      </c>
    </row>
    <row r="31">
      <c r="A31" s="13" t="n"/>
      <c r="B31" s="5" t="n"/>
      <c r="C31" s="16" t="n"/>
      <c r="D31" s="5" t="n"/>
      <c r="E31" s="5" t="n"/>
      <c r="F31" s="6">
        <f>IF(B31&amp;""="","",IFERROR(INDEX('الأعضاء'!$B$6:$B$505,MATCH(B31&amp;"",'الأعضاء'!$A$6:$A$505,0))&amp;"","كود غير موجود"))</f>
        <v/>
      </c>
    </row>
    <row r="32">
      <c r="A32" s="13" t="n"/>
      <c r="B32" s="5" t="n"/>
      <c r="C32" s="16" t="n"/>
      <c r="D32" s="5" t="n"/>
      <c r="E32" s="5" t="n"/>
      <c r="F32" s="6">
        <f>IF(B32&amp;""="","",IFERROR(INDEX('الأعضاء'!$B$6:$B$505,MATCH(B32&amp;"",'الأعضاء'!$A$6:$A$505,0))&amp;"","كود غير موجود"))</f>
        <v/>
      </c>
    </row>
    <row r="33">
      <c r="A33" s="13" t="n"/>
      <c r="B33" s="5" t="n"/>
      <c r="C33" s="16" t="n"/>
      <c r="D33" s="5" t="n"/>
      <c r="E33" s="5" t="n"/>
      <c r="F33" s="6">
        <f>IF(B33&amp;""="","",IFERROR(INDEX('الأعضاء'!$B$6:$B$505,MATCH(B33&amp;"",'الأعضاء'!$A$6:$A$505,0))&amp;"","كود غير موجود"))</f>
        <v/>
      </c>
    </row>
    <row r="34">
      <c r="A34" s="13" t="n"/>
      <c r="B34" s="5" t="n"/>
      <c r="C34" s="16" t="n"/>
      <c r="D34" s="5" t="n"/>
      <c r="E34" s="5" t="n"/>
      <c r="F34" s="6">
        <f>IF(B34&amp;""="","",IFERROR(INDEX('الأعضاء'!$B$6:$B$505,MATCH(B34&amp;"",'الأعضاء'!$A$6:$A$505,0))&amp;"","كود غير موجود"))</f>
        <v/>
      </c>
    </row>
    <row r="35">
      <c r="A35" s="13" t="n"/>
      <c r="B35" s="5" t="n"/>
      <c r="C35" s="16" t="n"/>
      <c r="D35" s="5" t="n"/>
      <c r="E35" s="5" t="n"/>
      <c r="F35" s="6">
        <f>IF(B35&amp;""="","",IFERROR(INDEX('الأعضاء'!$B$6:$B$505,MATCH(B35&amp;"",'الأعضاء'!$A$6:$A$505,0))&amp;"","كود غير موجود"))</f>
        <v/>
      </c>
    </row>
    <row r="36">
      <c r="A36" s="13" t="n"/>
      <c r="B36" s="5" t="n"/>
      <c r="C36" s="16" t="n"/>
      <c r="D36" s="5" t="n"/>
      <c r="E36" s="5" t="n"/>
      <c r="F36" s="6">
        <f>IF(B36&amp;""="","",IFERROR(INDEX('الأعضاء'!$B$6:$B$505,MATCH(B36&amp;"",'الأعضاء'!$A$6:$A$505,0))&amp;"","كود غير موجود"))</f>
        <v/>
      </c>
    </row>
    <row r="37">
      <c r="A37" s="13" t="n"/>
      <c r="B37" s="5" t="n"/>
      <c r="C37" s="16" t="n"/>
      <c r="D37" s="5" t="n"/>
      <c r="E37" s="5" t="n"/>
      <c r="F37" s="6">
        <f>IF(B37&amp;""="","",IFERROR(INDEX('الأعضاء'!$B$6:$B$505,MATCH(B37&amp;"",'الأعضاء'!$A$6:$A$505,0))&amp;"","كود غير موجود"))</f>
        <v/>
      </c>
    </row>
    <row r="38">
      <c r="A38" s="13" t="n"/>
      <c r="B38" s="5" t="n"/>
      <c r="C38" s="16" t="n"/>
      <c r="D38" s="5" t="n"/>
      <c r="E38" s="5" t="n"/>
      <c r="F38" s="6">
        <f>IF(B38&amp;""="","",IFERROR(INDEX('الأعضاء'!$B$6:$B$505,MATCH(B38&amp;"",'الأعضاء'!$A$6:$A$505,0))&amp;"","كود غير موجود"))</f>
        <v/>
      </c>
    </row>
    <row r="39">
      <c r="A39" s="13" t="n"/>
      <c r="B39" s="5" t="n"/>
      <c r="C39" s="16" t="n"/>
      <c r="D39" s="5" t="n"/>
      <c r="E39" s="5" t="n"/>
      <c r="F39" s="6">
        <f>IF(B39&amp;""="","",IFERROR(INDEX('الأعضاء'!$B$6:$B$505,MATCH(B39&amp;"",'الأعضاء'!$A$6:$A$505,0))&amp;"","كود غير موجود"))</f>
        <v/>
      </c>
    </row>
    <row r="40">
      <c r="A40" s="13" t="n"/>
      <c r="B40" s="5" t="n"/>
      <c r="C40" s="16" t="n"/>
      <c r="D40" s="5" t="n"/>
      <c r="E40" s="5" t="n"/>
      <c r="F40" s="6">
        <f>IF(B40&amp;""="","",IFERROR(INDEX('الأعضاء'!$B$6:$B$505,MATCH(B40&amp;"",'الأعضاء'!$A$6:$A$505,0))&amp;"","كود غير موجود"))</f>
        <v/>
      </c>
    </row>
    <row r="41">
      <c r="A41" s="13" t="n"/>
      <c r="B41" s="5" t="n"/>
      <c r="C41" s="16" t="n"/>
      <c r="D41" s="5" t="n"/>
      <c r="E41" s="5" t="n"/>
      <c r="F41" s="6">
        <f>IF(B41&amp;""="","",IFERROR(INDEX('الأعضاء'!$B$6:$B$505,MATCH(B41&amp;"",'الأعضاء'!$A$6:$A$505,0))&amp;"","كود غير موجود"))</f>
        <v/>
      </c>
    </row>
    <row r="42">
      <c r="A42" s="13" t="n"/>
      <c r="B42" s="5" t="n"/>
      <c r="C42" s="16" t="n"/>
      <c r="D42" s="5" t="n"/>
      <c r="E42" s="5" t="n"/>
      <c r="F42" s="6">
        <f>IF(B42&amp;""="","",IFERROR(INDEX('الأعضاء'!$B$6:$B$505,MATCH(B42&amp;"",'الأعضاء'!$A$6:$A$505,0))&amp;"","كود غير موجود"))</f>
        <v/>
      </c>
    </row>
    <row r="43">
      <c r="A43" s="13" t="n"/>
      <c r="B43" s="5" t="n"/>
      <c r="C43" s="16" t="n"/>
      <c r="D43" s="5" t="n"/>
      <c r="E43" s="5" t="n"/>
      <c r="F43" s="6">
        <f>IF(B43&amp;""="","",IFERROR(INDEX('الأعضاء'!$B$6:$B$505,MATCH(B43&amp;"",'الأعضاء'!$A$6:$A$505,0))&amp;"","كود غير موجود"))</f>
        <v/>
      </c>
    </row>
    <row r="44">
      <c r="A44" s="13" t="n"/>
      <c r="B44" s="5" t="n"/>
      <c r="C44" s="16" t="n"/>
      <c r="D44" s="5" t="n"/>
      <c r="E44" s="5" t="n"/>
      <c r="F44" s="6">
        <f>IF(B44&amp;""="","",IFERROR(INDEX('الأعضاء'!$B$6:$B$505,MATCH(B44&amp;"",'الأعضاء'!$A$6:$A$505,0))&amp;"","كود غير موجود"))</f>
        <v/>
      </c>
    </row>
    <row r="45">
      <c r="A45" s="13" t="n"/>
      <c r="B45" s="5" t="n"/>
      <c r="C45" s="16" t="n"/>
      <c r="D45" s="5" t="n"/>
      <c r="E45" s="5" t="n"/>
      <c r="F45" s="6">
        <f>IF(B45&amp;""="","",IFERROR(INDEX('الأعضاء'!$B$6:$B$505,MATCH(B45&amp;"",'الأعضاء'!$A$6:$A$505,0))&amp;"","كود غير موجود"))</f>
        <v/>
      </c>
    </row>
    <row r="46">
      <c r="A46" s="13" t="n"/>
      <c r="B46" s="5" t="n"/>
      <c r="C46" s="16" t="n"/>
      <c r="D46" s="5" t="n"/>
      <c r="E46" s="5" t="n"/>
      <c r="F46" s="6">
        <f>IF(B46&amp;""="","",IFERROR(INDEX('الأعضاء'!$B$6:$B$505,MATCH(B46&amp;"",'الأعضاء'!$A$6:$A$505,0))&amp;"","كود غير موجود"))</f>
        <v/>
      </c>
    </row>
    <row r="47">
      <c r="A47" s="13" t="n"/>
      <c r="B47" s="5" t="n"/>
      <c r="C47" s="16" t="n"/>
      <c r="D47" s="5" t="n"/>
      <c r="E47" s="5" t="n"/>
      <c r="F47" s="6">
        <f>IF(B47&amp;""="","",IFERROR(INDEX('الأعضاء'!$B$6:$B$505,MATCH(B47&amp;"",'الأعضاء'!$A$6:$A$505,0))&amp;"","كود غير موجود"))</f>
        <v/>
      </c>
    </row>
    <row r="48">
      <c r="A48" s="13" t="n"/>
      <c r="B48" s="5" t="n"/>
      <c r="C48" s="16" t="n"/>
      <c r="D48" s="5" t="n"/>
      <c r="E48" s="5" t="n"/>
      <c r="F48" s="6">
        <f>IF(B48&amp;""="","",IFERROR(INDEX('الأعضاء'!$B$6:$B$505,MATCH(B48&amp;"",'الأعضاء'!$A$6:$A$505,0))&amp;"","كود غير موجود"))</f>
        <v/>
      </c>
    </row>
    <row r="49">
      <c r="A49" s="13" t="n"/>
      <c r="B49" s="5" t="n"/>
      <c r="C49" s="16" t="n"/>
      <c r="D49" s="5" t="n"/>
      <c r="E49" s="5" t="n"/>
      <c r="F49" s="6">
        <f>IF(B49&amp;""="","",IFERROR(INDEX('الأعضاء'!$B$6:$B$505,MATCH(B49&amp;"",'الأعضاء'!$A$6:$A$505,0))&amp;"","كود غير موجود"))</f>
        <v/>
      </c>
    </row>
    <row r="50">
      <c r="A50" s="13" t="n"/>
      <c r="B50" s="5" t="n"/>
      <c r="C50" s="16" t="n"/>
      <c r="D50" s="5" t="n"/>
      <c r="E50" s="5" t="n"/>
      <c r="F50" s="6">
        <f>IF(B50&amp;""="","",IFERROR(INDEX('الأعضاء'!$B$6:$B$505,MATCH(B50&amp;"",'الأعضاء'!$A$6:$A$505,0))&amp;"","كود غير موجود"))</f>
        <v/>
      </c>
    </row>
    <row r="51">
      <c r="A51" s="13" t="n"/>
      <c r="B51" s="5" t="n"/>
      <c r="C51" s="16" t="n"/>
      <c r="D51" s="5" t="n"/>
      <c r="E51" s="5" t="n"/>
      <c r="F51" s="6">
        <f>IF(B51&amp;""="","",IFERROR(INDEX('الأعضاء'!$B$6:$B$505,MATCH(B51&amp;"",'الأعضاء'!$A$6:$A$505,0))&amp;"","كود غير موجود"))</f>
        <v/>
      </c>
    </row>
    <row r="52">
      <c r="A52" s="13" t="n"/>
      <c r="B52" s="5" t="n"/>
      <c r="C52" s="16" t="n"/>
      <c r="D52" s="5" t="n"/>
      <c r="E52" s="5" t="n"/>
      <c r="F52" s="6">
        <f>IF(B52&amp;""="","",IFERROR(INDEX('الأعضاء'!$B$6:$B$505,MATCH(B52&amp;"",'الأعضاء'!$A$6:$A$505,0))&amp;"","كود غير موجود"))</f>
        <v/>
      </c>
    </row>
    <row r="53">
      <c r="A53" s="13" t="n"/>
      <c r="B53" s="5" t="n"/>
      <c r="C53" s="16" t="n"/>
      <c r="D53" s="5" t="n"/>
      <c r="E53" s="5" t="n"/>
      <c r="F53" s="6">
        <f>IF(B53&amp;""="","",IFERROR(INDEX('الأعضاء'!$B$6:$B$505,MATCH(B53&amp;"",'الأعضاء'!$A$6:$A$505,0))&amp;"","كود غير موجود"))</f>
        <v/>
      </c>
    </row>
    <row r="54">
      <c r="A54" s="13" t="n"/>
      <c r="B54" s="5" t="n"/>
      <c r="C54" s="16" t="n"/>
      <c r="D54" s="5" t="n"/>
      <c r="E54" s="5" t="n"/>
      <c r="F54" s="6">
        <f>IF(B54&amp;""="","",IFERROR(INDEX('الأعضاء'!$B$6:$B$505,MATCH(B54&amp;"",'الأعضاء'!$A$6:$A$505,0))&amp;"","كود غير موجود"))</f>
        <v/>
      </c>
    </row>
    <row r="55">
      <c r="A55" s="13" t="n"/>
      <c r="B55" s="5" t="n"/>
      <c r="C55" s="16" t="n"/>
      <c r="D55" s="5" t="n"/>
      <c r="E55" s="5" t="n"/>
      <c r="F55" s="6">
        <f>IF(B55&amp;""="","",IFERROR(INDEX('الأعضاء'!$B$6:$B$505,MATCH(B55&amp;"",'الأعضاء'!$A$6:$A$505,0))&amp;"","كود غير موجود"))</f>
        <v/>
      </c>
    </row>
    <row r="56">
      <c r="A56" s="13" t="n"/>
      <c r="B56" s="5" t="n"/>
      <c r="C56" s="16" t="n"/>
      <c r="D56" s="5" t="n"/>
      <c r="E56" s="5" t="n"/>
      <c r="F56" s="6">
        <f>IF(B56&amp;""="","",IFERROR(INDEX('الأعضاء'!$B$6:$B$505,MATCH(B56&amp;"",'الأعضاء'!$A$6:$A$505,0))&amp;"","كود غير موجود"))</f>
        <v/>
      </c>
    </row>
    <row r="57">
      <c r="A57" s="13" t="n"/>
      <c r="B57" s="5" t="n"/>
      <c r="C57" s="16" t="n"/>
      <c r="D57" s="5" t="n"/>
      <c r="E57" s="5" t="n"/>
      <c r="F57" s="6">
        <f>IF(B57&amp;""="","",IFERROR(INDEX('الأعضاء'!$B$6:$B$505,MATCH(B57&amp;"",'الأعضاء'!$A$6:$A$505,0))&amp;"","كود غير موجود"))</f>
        <v/>
      </c>
    </row>
    <row r="58">
      <c r="A58" s="13" t="n"/>
      <c r="B58" s="5" t="n"/>
      <c r="C58" s="16" t="n"/>
      <c r="D58" s="5" t="n"/>
      <c r="E58" s="5" t="n"/>
      <c r="F58" s="6">
        <f>IF(B58&amp;""="","",IFERROR(INDEX('الأعضاء'!$B$6:$B$505,MATCH(B58&amp;"",'الأعضاء'!$A$6:$A$505,0))&amp;"","كود غير موجود"))</f>
        <v/>
      </c>
    </row>
    <row r="59">
      <c r="A59" s="13" t="n"/>
      <c r="B59" s="5" t="n"/>
      <c r="C59" s="16" t="n"/>
      <c r="D59" s="5" t="n"/>
      <c r="E59" s="5" t="n"/>
      <c r="F59" s="6">
        <f>IF(B59&amp;""="","",IFERROR(INDEX('الأعضاء'!$B$6:$B$505,MATCH(B59&amp;"",'الأعضاء'!$A$6:$A$505,0))&amp;"","كود غير موجود"))</f>
        <v/>
      </c>
    </row>
    <row r="60">
      <c r="A60" s="13" t="n"/>
      <c r="B60" s="5" t="n"/>
      <c r="C60" s="16" t="n"/>
      <c r="D60" s="5" t="n"/>
      <c r="E60" s="5" t="n"/>
      <c r="F60" s="6">
        <f>IF(B60&amp;""="","",IFERROR(INDEX('الأعضاء'!$B$6:$B$505,MATCH(B60&amp;"",'الأعضاء'!$A$6:$A$505,0))&amp;"","كود غير موجود"))</f>
        <v/>
      </c>
    </row>
    <row r="61">
      <c r="A61" s="13" t="n"/>
      <c r="B61" s="5" t="n"/>
      <c r="C61" s="16" t="n"/>
      <c r="D61" s="5" t="n"/>
      <c r="E61" s="5" t="n"/>
      <c r="F61" s="6">
        <f>IF(B61&amp;""="","",IFERROR(INDEX('الأعضاء'!$B$6:$B$505,MATCH(B61&amp;"",'الأعضاء'!$A$6:$A$505,0))&amp;"","كود غير موجود"))</f>
        <v/>
      </c>
    </row>
    <row r="62">
      <c r="A62" s="13" t="n"/>
      <c r="B62" s="5" t="n"/>
      <c r="C62" s="16" t="n"/>
      <c r="D62" s="5" t="n"/>
      <c r="E62" s="5" t="n"/>
      <c r="F62" s="6">
        <f>IF(B62&amp;""="","",IFERROR(INDEX('الأعضاء'!$B$6:$B$505,MATCH(B62&amp;"",'الأعضاء'!$A$6:$A$505,0))&amp;"","كود غير موجود"))</f>
        <v/>
      </c>
    </row>
    <row r="63">
      <c r="A63" s="13" t="n"/>
      <c r="B63" s="5" t="n"/>
      <c r="C63" s="16" t="n"/>
      <c r="D63" s="5" t="n"/>
      <c r="E63" s="5" t="n"/>
      <c r="F63" s="6">
        <f>IF(B63&amp;""="","",IFERROR(INDEX('الأعضاء'!$B$6:$B$505,MATCH(B63&amp;"",'الأعضاء'!$A$6:$A$505,0))&amp;"","كود غير موجود"))</f>
        <v/>
      </c>
    </row>
    <row r="64">
      <c r="A64" s="13" t="n"/>
      <c r="B64" s="5" t="n"/>
      <c r="C64" s="16" t="n"/>
      <c r="D64" s="5" t="n"/>
      <c r="E64" s="5" t="n"/>
      <c r="F64" s="6">
        <f>IF(B64&amp;""="","",IFERROR(INDEX('الأعضاء'!$B$6:$B$505,MATCH(B64&amp;"",'الأعضاء'!$A$6:$A$505,0))&amp;"","كود غير موجود"))</f>
        <v/>
      </c>
    </row>
    <row r="65">
      <c r="A65" s="13" t="n"/>
      <c r="B65" s="5" t="n"/>
      <c r="C65" s="16" t="n"/>
      <c r="D65" s="5" t="n"/>
      <c r="E65" s="5" t="n"/>
      <c r="F65" s="6">
        <f>IF(B65&amp;""="","",IFERROR(INDEX('الأعضاء'!$B$6:$B$505,MATCH(B65&amp;"",'الأعضاء'!$A$6:$A$505,0))&amp;"","كود غير موجود"))</f>
        <v/>
      </c>
    </row>
    <row r="66">
      <c r="A66" s="13" t="n"/>
      <c r="B66" s="5" t="n"/>
      <c r="C66" s="16" t="n"/>
      <c r="D66" s="5" t="n"/>
      <c r="E66" s="5" t="n"/>
      <c r="F66" s="6">
        <f>IF(B66&amp;""="","",IFERROR(INDEX('الأعضاء'!$B$6:$B$505,MATCH(B66&amp;"",'الأعضاء'!$A$6:$A$505,0))&amp;"","كود غير موجود"))</f>
        <v/>
      </c>
    </row>
    <row r="67">
      <c r="A67" s="13" t="n"/>
      <c r="B67" s="5" t="n"/>
      <c r="C67" s="16" t="n"/>
      <c r="D67" s="5" t="n"/>
      <c r="E67" s="5" t="n"/>
      <c r="F67" s="6">
        <f>IF(B67&amp;""="","",IFERROR(INDEX('الأعضاء'!$B$6:$B$505,MATCH(B67&amp;"",'الأعضاء'!$A$6:$A$505,0))&amp;"","كود غير موجود"))</f>
        <v/>
      </c>
    </row>
    <row r="68">
      <c r="A68" s="13" t="n"/>
      <c r="B68" s="5" t="n"/>
      <c r="C68" s="16" t="n"/>
      <c r="D68" s="5" t="n"/>
      <c r="E68" s="5" t="n"/>
      <c r="F68" s="6">
        <f>IF(B68&amp;""="","",IFERROR(INDEX('الأعضاء'!$B$6:$B$505,MATCH(B68&amp;"",'الأعضاء'!$A$6:$A$505,0))&amp;"","كود غير موجود"))</f>
        <v/>
      </c>
    </row>
    <row r="69">
      <c r="A69" s="13" t="n"/>
      <c r="B69" s="5" t="n"/>
      <c r="C69" s="16" t="n"/>
      <c r="D69" s="5" t="n"/>
      <c r="E69" s="5" t="n"/>
      <c r="F69" s="6">
        <f>IF(B69&amp;""="","",IFERROR(INDEX('الأعضاء'!$B$6:$B$505,MATCH(B69&amp;"",'الأعضاء'!$A$6:$A$505,0))&amp;"","كود غير موجود"))</f>
        <v/>
      </c>
    </row>
    <row r="70">
      <c r="A70" s="13" t="n"/>
      <c r="B70" s="5" t="n"/>
      <c r="C70" s="16" t="n"/>
      <c r="D70" s="5" t="n"/>
      <c r="E70" s="5" t="n"/>
      <c r="F70" s="6">
        <f>IF(B70&amp;""="","",IFERROR(INDEX('الأعضاء'!$B$6:$B$505,MATCH(B70&amp;"",'الأعضاء'!$A$6:$A$505,0))&amp;"","كود غير موجود"))</f>
        <v/>
      </c>
    </row>
    <row r="71">
      <c r="A71" s="13" t="n"/>
      <c r="B71" s="5" t="n"/>
      <c r="C71" s="16" t="n"/>
      <c r="D71" s="5" t="n"/>
      <c r="E71" s="5" t="n"/>
      <c r="F71" s="6">
        <f>IF(B71&amp;""="","",IFERROR(INDEX('الأعضاء'!$B$6:$B$505,MATCH(B71&amp;"",'الأعضاء'!$A$6:$A$505,0))&amp;"","كود غير موجود"))</f>
        <v/>
      </c>
    </row>
    <row r="72">
      <c r="A72" s="13" t="n"/>
      <c r="B72" s="5" t="n"/>
      <c r="C72" s="16" t="n"/>
      <c r="D72" s="5" t="n"/>
      <c r="E72" s="5" t="n"/>
      <c r="F72" s="6">
        <f>IF(B72&amp;""="","",IFERROR(INDEX('الأعضاء'!$B$6:$B$505,MATCH(B72&amp;"",'الأعضاء'!$A$6:$A$505,0))&amp;"","كود غير موجود"))</f>
        <v/>
      </c>
    </row>
    <row r="73">
      <c r="A73" s="13" t="n"/>
      <c r="B73" s="5" t="n"/>
      <c r="C73" s="16" t="n"/>
      <c r="D73" s="5" t="n"/>
      <c r="E73" s="5" t="n"/>
      <c r="F73" s="6">
        <f>IF(B73&amp;""="","",IFERROR(INDEX('الأعضاء'!$B$6:$B$505,MATCH(B73&amp;"",'الأعضاء'!$A$6:$A$505,0))&amp;"","كود غير موجود"))</f>
        <v/>
      </c>
    </row>
    <row r="74">
      <c r="A74" s="13" t="n"/>
      <c r="B74" s="5" t="n"/>
      <c r="C74" s="16" t="n"/>
      <c r="D74" s="5" t="n"/>
      <c r="E74" s="5" t="n"/>
      <c r="F74" s="6">
        <f>IF(B74&amp;""="","",IFERROR(INDEX('الأعضاء'!$B$6:$B$505,MATCH(B74&amp;"",'الأعضاء'!$A$6:$A$505,0))&amp;"","كود غير موجود"))</f>
        <v/>
      </c>
    </row>
    <row r="75">
      <c r="A75" s="13" t="n"/>
      <c r="B75" s="5" t="n"/>
      <c r="C75" s="16" t="n"/>
      <c r="D75" s="5" t="n"/>
      <c r="E75" s="5" t="n"/>
      <c r="F75" s="6">
        <f>IF(B75&amp;""="","",IFERROR(INDEX('الأعضاء'!$B$6:$B$505,MATCH(B75&amp;"",'الأعضاء'!$A$6:$A$505,0))&amp;"","كود غير موجود"))</f>
        <v/>
      </c>
    </row>
    <row r="76">
      <c r="A76" s="13" t="n"/>
      <c r="B76" s="5" t="n"/>
      <c r="C76" s="16" t="n"/>
      <c r="D76" s="5" t="n"/>
      <c r="E76" s="5" t="n"/>
      <c r="F76" s="6">
        <f>IF(B76&amp;""="","",IFERROR(INDEX('الأعضاء'!$B$6:$B$505,MATCH(B76&amp;"",'الأعضاء'!$A$6:$A$505,0))&amp;"","كود غير موجود"))</f>
        <v/>
      </c>
    </row>
    <row r="77">
      <c r="A77" s="13" t="n"/>
      <c r="B77" s="5" t="n"/>
      <c r="C77" s="16" t="n"/>
      <c r="D77" s="5" t="n"/>
      <c r="E77" s="5" t="n"/>
      <c r="F77" s="6">
        <f>IF(B77&amp;""="","",IFERROR(INDEX('الأعضاء'!$B$6:$B$505,MATCH(B77&amp;"",'الأعضاء'!$A$6:$A$505,0))&amp;"","كود غير موجود"))</f>
        <v/>
      </c>
    </row>
    <row r="78">
      <c r="A78" s="13" t="n"/>
      <c r="B78" s="5" t="n"/>
      <c r="C78" s="16" t="n"/>
      <c r="D78" s="5" t="n"/>
      <c r="E78" s="5" t="n"/>
      <c r="F78" s="6">
        <f>IF(B78&amp;""="","",IFERROR(INDEX('الأعضاء'!$B$6:$B$505,MATCH(B78&amp;"",'الأعضاء'!$A$6:$A$505,0))&amp;"","كود غير موجود"))</f>
        <v/>
      </c>
    </row>
    <row r="79">
      <c r="A79" s="13" t="n"/>
      <c r="B79" s="5" t="n"/>
      <c r="C79" s="16" t="n"/>
      <c r="D79" s="5" t="n"/>
      <c r="E79" s="5" t="n"/>
      <c r="F79" s="6">
        <f>IF(B79&amp;""="","",IFERROR(INDEX('الأعضاء'!$B$6:$B$505,MATCH(B79&amp;"",'الأعضاء'!$A$6:$A$505,0))&amp;"","كود غير موجود"))</f>
        <v/>
      </c>
    </row>
    <row r="80">
      <c r="A80" s="13" t="n"/>
      <c r="B80" s="5" t="n"/>
      <c r="C80" s="16" t="n"/>
      <c r="D80" s="5" t="n"/>
      <c r="E80" s="5" t="n"/>
      <c r="F80" s="6">
        <f>IF(B80&amp;""="","",IFERROR(INDEX('الأعضاء'!$B$6:$B$505,MATCH(B80&amp;"",'الأعضاء'!$A$6:$A$505,0))&amp;"","كود غير موجود"))</f>
        <v/>
      </c>
    </row>
    <row r="81">
      <c r="A81" s="13" t="n"/>
      <c r="B81" s="5" t="n"/>
      <c r="C81" s="16" t="n"/>
      <c r="D81" s="5" t="n"/>
      <c r="E81" s="5" t="n"/>
      <c r="F81" s="6">
        <f>IF(B81&amp;""="","",IFERROR(INDEX('الأعضاء'!$B$6:$B$505,MATCH(B81&amp;"",'الأعضاء'!$A$6:$A$505,0))&amp;"","كود غير موجود"))</f>
        <v/>
      </c>
    </row>
    <row r="82">
      <c r="A82" s="13" t="n"/>
      <c r="B82" s="5" t="n"/>
      <c r="C82" s="16" t="n"/>
      <c r="D82" s="5" t="n"/>
      <c r="E82" s="5" t="n"/>
      <c r="F82" s="6">
        <f>IF(B82&amp;""="","",IFERROR(INDEX('الأعضاء'!$B$6:$B$505,MATCH(B82&amp;"",'الأعضاء'!$A$6:$A$505,0))&amp;"","كود غير موجود"))</f>
        <v/>
      </c>
    </row>
    <row r="83">
      <c r="A83" s="13" t="n"/>
      <c r="B83" s="5" t="n"/>
      <c r="C83" s="16" t="n"/>
      <c r="D83" s="5" t="n"/>
      <c r="E83" s="5" t="n"/>
      <c r="F83" s="6">
        <f>IF(B83&amp;""="","",IFERROR(INDEX('الأعضاء'!$B$6:$B$505,MATCH(B83&amp;"",'الأعضاء'!$A$6:$A$505,0))&amp;"","كود غير موجود"))</f>
        <v/>
      </c>
    </row>
    <row r="84">
      <c r="A84" s="13" t="n"/>
      <c r="B84" s="5" t="n"/>
      <c r="C84" s="16" t="n"/>
      <c r="D84" s="5" t="n"/>
      <c r="E84" s="5" t="n"/>
      <c r="F84" s="6">
        <f>IF(B84&amp;""="","",IFERROR(INDEX('الأعضاء'!$B$6:$B$505,MATCH(B84&amp;"",'الأعضاء'!$A$6:$A$505,0))&amp;"","كود غير موجود"))</f>
        <v/>
      </c>
    </row>
    <row r="85">
      <c r="A85" s="13" t="n"/>
      <c r="B85" s="5" t="n"/>
      <c r="C85" s="16" t="n"/>
      <c r="D85" s="5" t="n"/>
      <c r="E85" s="5" t="n"/>
      <c r="F85" s="6">
        <f>IF(B85&amp;""="","",IFERROR(INDEX('الأعضاء'!$B$6:$B$505,MATCH(B85&amp;"",'الأعضاء'!$A$6:$A$505,0))&amp;"","كود غير موجود"))</f>
        <v/>
      </c>
    </row>
    <row r="86">
      <c r="A86" s="13" t="n"/>
      <c r="B86" s="5" t="n"/>
      <c r="C86" s="16" t="n"/>
      <c r="D86" s="5" t="n"/>
      <c r="E86" s="5" t="n"/>
      <c r="F86" s="6">
        <f>IF(B86&amp;""="","",IFERROR(INDEX('الأعضاء'!$B$6:$B$505,MATCH(B86&amp;"",'الأعضاء'!$A$6:$A$505,0))&amp;"","كود غير موجود"))</f>
        <v/>
      </c>
    </row>
    <row r="87">
      <c r="A87" s="13" t="n"/>
      <c r="B87" s="5" t="n"/>
      <c r="C87" s="16" t="n"/>
      <c r="D87" s="5" t="n"/>
      <c r="E87" s="5" t="n"/>
      <c r="F87" s="6">
        <f>IF(B87&amp;""="","",IFERROR(INDEX('الأعضاء'!$B$6:$B$505,MATCH(B87&amp;"",'الأعضاء'!$A$6:$A$505,0))&amp;"","كود غير موجود"))</f>
        <v/>
      </c>
    </row>
    <row r="88">
      <c r="A88" s="13" t="n"/>
      <c r="B88" s="5" t="n"/>
      <c r="C88" s="16" t="n"/>
      <c r="D88" s="5" t="n"/>
      <c r="E88" s="5" t="n"/>
      <c r="F88" s="6">
        <f>IF(B88&amp;""="","",IFERROR(INDEX('الأعضاء'!$B$6:$B$505,MATCH(B88&amp;"",'الأعضاء'!$A$6:$A$505,0))&amp;"","كود غير موجود"))</f>
        <v/>
      </c>
    </row>
    <row r="89">
      <c r="A89" s="13" t="n"/>
      <c r="B89" s="5" t="n"/>
      <c r="C89" s="16" t="n"/>
      <c r="D89" s="5" t="n"/>
      <c r="E89" s="5" t="n"/>
      <c r="F89" s="6">
        <f>IF(B89&amp;""="","",IFERROR(INDEX('الأعضاء'!$B$6:$B$505,MATCH(B89&amp;"",'الأعضاء'!$A$6:$A$505,0))&amp;"","كود غير موجود"))</f>
        <v/>
      </c>
    </row>
    <row r="90">
      <c r="A90" s="13" t="n"/>
      <c r="B90" s="5" t="n"/>
      <c r="C90" s="16" t="n"/>
      <c r="D90" s="5" t="n"/>
      <c r="E90" s="5" t="n"/>
      <c r="F90" s="6">
        <f>IF(B90&amp;""="","",IFERROR(INDEX('الأعضاء'!$B$6:$B$505,MATCH(B90&amp;"",'الأعضاء'!$A$6:$A$505,0))&amp;"","كود غير موجود"))</f>
        <v/>
      </c>
    </row>
    <row r="91">
      <c r="A91" s="13" t="n"/>
      <c r="B91" s="5" t="n"/>
      <c r="C91" s="16" t="n"/>
      <c r="D91" s="5" t="n"/>
      <c r="E91" s="5" t="n"/>
      <c r="F91" s="6">
        <f>IF(B91&amp;""="","",IFERROR(INDEX('الأعضاء'!$B$6:$B$505,MATCH(B91&amp;"",'الأعضاء'!$A$6:$A$505,0))&amp;"","كود غير موجود"))</f>
        <v/>
      </c>
    </row>
    <row r="92">
      <c r="A92" s="13" t="n"/>
      <c r="B92" s="5" t="n"/>
      <c r="C92" s="16" t="n"/>
      <c r="D92" s="5" t="n"/>
      <c r="E92" s="5" t="n"/>
      <c r="F92" s="6">
        <f>IF(B92&amp;""="","",IFERROR(INDEX('الأعضاء'!$B$6:$B$505,MATCH(B92&amp;"",'الأعضاء'!$A$6:$A$505,0))&amp;"","كود غير موجود"))</f>
        <v/>
      </c>
    </row>
    <row r="93">
      <c r="A93" s="13" t="n"/>
      <c r="B93" s="5" t="n"/>
      <c r="C93" s="16" t="n"/>
      <c r="D93" s="5" t="n"/>
      <c r="E93" s="5" t="n"/>
      <c r="F93" s="6">
        <f>IF(B93&amp;""="","",IFERROR(INDEX('الأعضاء'!$B$6:$B$505,MATCH(B93&amp;"",'الأعضاء'!$A$6:$A$505,0))&amp;"","كود غير موجود"))</f>
        <v/>
      </c>
    </row>
    <row r="94">
      <c r="A94" s="13" t="n"/>
      <c r="B94" s="5" t="n"/>
      <c r="C94" s="16" t="n"/>
      <c r="D94" s="5" t="n"/>
      <c r="E94" s="5" t="n"/>
      <c r="F94" s="6">
        <f>IF(B94&amp;""="","",IFERROR(INDEX('الأعضاء'!$B$6:$B$505,MATCH(B94&amp;"",'الأعضاء'!$A$6:$A$505,0))&amp;"","كود غير موجود"))</f>
        <v/>
      </c>
    </row>
    <row r="95">
      <c r="A95" s="13" t="n"/>
      <c r="B95" s="5" t="n"/>
      <c r="C95" s="16" t="n"/>
      <c r="D95" s="5" t="n"/>
      <c r="E95" s="5" t="n"/>
      <c r="F95" s="6">
        <f>IF(B95&amp;""="","",IFERROR(INDEX('الأعضاء'!$B$6:$B$505,MATCH(B95&amp;"",'الأعضاء'!$A$6:$A$505,0))&amp;"","كود غير موجود"))</f>
        <v/>
      </c>
    </row>
    <row r="96">
      <c r="A96" s="13" t="n"/>
      <c r="B96" s="5" t="n"/>
      <c r="C96" s="16" t="n"/>
      <c r="D96" s="5" t="n"/>
      <c r="E96" s="5" t="n"/>
      <c r="F96" s="6">
        <f>IF(B96&amp;""="","",IFERROR(INDEX('الأعضاء'!$B$6:$B$505,MATCH(B96&amp;"",'الأعضاء'!$A$6:$A$505,0))&amp;"","كود غير موجود"))</f>
        <v/>
      </c>
    </row>
    <row r="97">
      <c r="A97" s="13" t="n"/>
      <c r="B97" s="5" t="n"/>
      <c r="C97" s="16" t="n"/>
      <c r="D97" s="5" t="n"/>
      <c r="E97" s="5" t="n"/>
      <c r="F97" s="6">
        <f>IF(B97&amp;""="","",IFERROR(INDEX('الأعضاء'!$B$6:$B$505,MATCH(B97&amp;"",'الأعضاء'!$A$6:$A$505,0))&amp;"","كود غير موجود"))</f>
        <v/>
      </c>
    </row>
    <row r="98">
      <c r="A98" s="13" t="n"/>
      <c r="B98" s="5" t="n"/>
      <c r="C98" s="16" t="n"/>
      <c r="D98" s="5" t="n"/>
      <c r="E98" s="5" t="n"/>
      <c r="F98" s="6">
        <f>IF(B98&amp;""="","",IFERROR(INDEX('الأعضاء'!$B$6:$B$505,MATCH(B98&amp;"",'الأعضاء'!$A$6:$A$505,0))&amp;"","كود غير موجود"))</f>
        <v/>
      </c>
    </row>
    <row r="99">
      <c r="A99" s="13" t="n"/>
      <c r="B99" s="5" t="n"/>
      <c r="C99" s="16" t="n"/>
      <c r="D99" s="5" t="n"/>
      <c r="E99" s="5" t="n"/>
      <c r="F99" s="6">
        <f>IF(B99&amp;""="","",IFERROR(INDEX('الأعضاء'!$B$6:$B$505,MATCH(B99&amp;"",'الأعضاء'!$A$6:$A$505,0))&amp;"","كود غير موجود"))</f>
        <v/>
      </c>
    </row>
    <row r="100">
      <c r="A100" s="13" t="n"/>
      <c r="B100" s="5" t="n"/>
      <c r="C100" s="16" t="n"/>
      <c r="D100" s="5" t="n"/>
      <c r="E100" s="5" t="n"/>
      <c r="F100" s="6">
        <f>IF(B100&amp;""="","",IFERROR(INDEX('الأعضاء'!$B$6:$B$505,MATCH(B100&amp;"",'الأعضاء'!$A$6:$A$505,0))&amp;"","كود غير موجود"))</f>
        <v/>
      </c>
    </row>
    <row r="101">
      <c r="A101" s="13" t="n"/>
      <c r="B101" s="5" t="n"/>
      <c r="C101" s="16" t="n"/>
      <c r="D101" s="5" t="n"/>
      <c r="E101" s="5" t="n"/>
      <c r="F101" s="6">
        <f>IF(B101&amp;""="","",IFERROR(INDEX('الأعضاء'!$B$6:$B$505,MATCH(B101&amp;"",'الأعضاء'!$A$6:$A$505,0))&amp;"","كود غير موجود"))</f>
        <v/>
      </c>
    </row>
    <row r="102">
      <c r="A102" s="13" t="n"/>
      <c r="B102" s="5" t="n"/>
      <c r="C102" s="16" t="n"/>
      <c r="D102" s="5" t="n"/>
      <c r="E102" s="5" t="n"/>
      <c r="F102" s="6">
        <f>IF(B102&amp;""="","",IFERROR(INDEX('الأعضاء'!$B$6:$B$505,MATCH(B102&amp;"",'الأعضاء'!$A$6:$A$505,0))&amp;"","كود غير موجود"))</f>
        <v/>
      </c>
    </row>
    <row r="103">
      <c r="A103" s="13" t="n"/>
      <c r="B103" s="5" t="n"/>
      <c r="C103" s="16" t="n"/>
      <c r="D103" s="5" t="n"/>
      <c r="E103" s="5" t="n"/>
      <c r="F103" s="6">
        <f>IF(B103&amp;""="","",IFERROR(INDEX('الأعضاء'!$B$6:$B$505,MATCH(B103&amp;"",'الأعضاء'!$A$6:$A$505,0))&amp;"","كود غير موجود"))</f>
        <v/>
      </c>
    </row>
    <row r="104">
      <c r="A104" s="13" t="n"/>
      <c r="B104" s="5" t="n"/>
      <c r="C104" s="16" t="n"/>
      <c r="D104" s="5" t="n"/>
      <c r="E104" s="5" t="n"/>
      <c r="F104" s="6">
        <f>IF(B104&amp;""="","",IFERROR(INDEX('الأعضاء'!$B$6:$B$505,MATCH(B104&amp;"",'الأعضاء'!$A$6:$A$505,0))&amp;"","كود غير موجود"))</f>
        <v/>
      </c>
    </row>
    <row r="105">
      <c r="A105" s="13" t="n"/>
      <c r="B105" s="5" t="n"/>
      <c r="C105" s="16" t="n"/>
      <c r="D105" s="5" t="n"/>
      <c r="E105" s="5" t="n"/>
      <c r="F105" s="6">
        <f>IF(B105&amp;""="","",IFERROR(INDEX('الأعضاء'!$B$6:$B$505,MATCH(B105&amp;"",'الأعضاء'!$A$6:$A$505,0))&amp;"","كود غير موجود"))</f>
        <v/>
      </c>
    </row>
    <row r="106">
      <c r="A106" s="13" t="n"/>
      <c r="B106" s="5" t="n"/>
      <c r="C106" s="16" t="n"/>
      <c r="D106" s="5" t="n"/>
      <c r="E106" s="5" t="n"/>
      <c r="F106" s="6">
        <f>IF(B106&amp;""="","",IFERROR(INDEX('الأعضاء'!$B$6:$B$505,MATCH(B106&amp;"",'الأعضاء'!$A$6:$A$505,0))&amp;"","كود غير موجود"))</f>
        <v/>
      </c>
    </row>
    <row r="107">
      <c r="A107" s="13" t="n"/>
      <c r="B107" s="5" t="n"/>
      <c r="C107" s="16" t="n"/>
      <c r="D107" s="5" t="n"/>
      <c r="E107" s="5" t="n"/>
      <c r="F107" s="6">
        <f>IF(B107&amp;""="","",IFERROR(INDEX('الأعضاء'!$B$6:$B$505,MATCH(B107&amp;"",'الأعضاء'!$A$6:$A$505,0))&amp;"","كود غير موجود"))</f>
        <v/>
      </c>
    </row>
    <row r="108">
      <c r="A108" s="13" t="n"/>
      <c r="B108" s="5" t="n"/>
      <c r="C108" s="16" t="n"/>
      <c r="D108" s="5" t="n"/>
      <c r="E108" s="5" t="n"/>
      <c r="F108" s="6">
        <f>IF(B108&amp;""="","",IFERROR(INDEX('الأعضاء'!$B$6:$B$505,MATCH(B108&amp;"",'الأعضاء'!$A$6:$A$505,0))&amp;"","كود غير موجود"))</f>
        <v/>
      </c>
    </row>
    <row r="109">
      <c r="A109" s="13" t="n"/>
      <c r="B109" s="5" t="n"/>
      <c r="C109" s="16" t="n"/>
      <c r="D109" s="5" t="n"/>
      <c r="E109" s="5" t="n"/>
      <c r="F109" s="6">
        <f>IF(B109&amp;""="","",IFERROR(INDEX('الأعضاء'!$B$6:$B$505,MATCH(B109&amp;"",'الأعضاء'!$A$6:$A$505,0))&amp;"","كود غير موجود"))</f>
        <v/>
      </c>
    </row>
    <row r="110">
      <c r="A110" s="13" t="n"/>
      <c r="B110" s="5" t="n"/>
      <c r="C110" s="16" t="n"/>
      <c r="D110" s="5" t="n"/>
      <c r="E110" s="5" t="n"/>
      <c r="F110" s="6">
        <f>IF(B110&amp;""="","",IFERROR(INDEX('الأعضاء'!$B$6:$B$505,MATCH(B110&amp;"",'الأعضاء'!$A$6:$A$505,0))&amp;"","كود غير موجود"))</f>
        <v/>
      </c>
    </row>
    <row r="111">
      <c r="A111" s="13" t="n"/>
      <c r="B111" s="5" t="n"/>
      <c r="C111" s="16" t="n"/>
      <c r="D111" s="5" t="n"/>
      <c r="E111" s="5" t="n"/>
      <c r="F111" s="6">
        <f>IF(B111&amp;""="","",IFERROR(INDEX('الأعضاء'!$B$6:$B$505,MATCH(B111&amp;"",'الأعضاء'!$A$6:$A$505,0))&amp;"","كود غير موجود"))</f>
        <v/>
      </c>
    </row>
    <row r="112">
      <c r="A112" s="13" t="n"/>
      <c r="B112" s="5" t="n"/>
      <c r="C112" s="16" t="n"/>
      <c r="D112" s="5" t="n"/>
      <c r="E112" s="5" t="n"/>
      <c r="F112" s="6">
        <f>IF(B112&amp;""="","",IFERROR(INDEX('الأعضاء'!$B$6:$B$505,MATCH(B112&amp;"",'الأعضاء'!$A$6:$A$505,0))&amp;"","كود غير موجود"))</f>
        <v/>
      </c>
    </row>
    <row r="113">
      <c r="A113" s="13" t="n"/>
      <c r="B113" s="5" t="n"/>
      <c r="C113" s="16" t="n"/>
      <c r="D113" s="5" t="n"/>
      <c r="E113" s="5" t="n"/>
      <c r="F113" s="6">
        <f>IF(B113&amp;""="","",IFERROR(INDEX('الأعضاء'!$B$6:$B$505,MATCH(B113&amp;"",'الأعضاء'!$A$6:$A$505,0))&amp;"","كود غير موجود"))</f>
        <v/>
      </c>
    </row>
    <row r="114">
      <c r="A114" s="13" t="n"/>
      <c r="B114" s="5" t="n"/>
      <c r="C114" s="16" t="n"/>
      <c r="D114" s="5" t="n"/>
      <c r="E114" s="5" t="n"/>
      <c r="F114" s="6">
        <f>IF(B114&amp;""="","",IFERROR(INDEX('الأعضاء'!$B$6:$B$505,MATCH(B114&amp;"",'الأعضاء'!$A$6:$A$505,0))&amp;"","كود غير موجود"))</f>
        <v/>
      </c>
    </row>
    <row r="115">
      <c r="A115" s="13" t="n"/>
      <c r="B115" s="5" t="n"/>
      <c r="C115" s="16" t="n"/>
      <c r="D115" s="5" t="n"/>
      <c r="E115" s="5" t="n"/>
      <c r="F115" s="6">
        <f>IF(B115&amp;""="","",IFERROR(INDEX('الأعضاء'!$B$6:$B$505,MATCH(B115&amp;"",'الأعضاء'!$A$6:$A$505,0))&amp;"","كود غير موجود"))</f>
        <v/>
      </c>
    </row>
    <row r="116">
      <c r="A116" s="13" t="n"/>
      <c r="B116" s="5" t="n"/>
      <c r="C116" s="16" t="n"/>
      <c r="D116" s="5" t="n"/>
      <c r="E116" s="5" t="n"/>
      <c r="F116" s="6">
        <f>IF(B116&amp;""="","",IFERROR(INDEX('الأعضاء'!$B$6:$B$505,MATCH(B116&amp;"",'الأعضاء'!$A$6:$A$505,0))&amp;"","كود غير موجود"))</f>
        <v/>
      </c>
    </row>
    <row r="117">
      <c r="A117" s="13" t="n"/>
      <c r="B117" s="5" t="n"/>
      <c r="C117" s="16" t="n"/>
      <c r="D117" s="5" t="n"/>
      <c r="E117" s="5" t="n"/>
      <c r="F117" s="6">
        <f>IF(B117&amp;""="","",IFERROR(INDEX('الأعضاء'!$B$6:$B$505,MATCH(B117&amp;"",'الأعضاء'!$A$6:$A$505,0))&amp;"","كود غير موجود"))</f>
        <v/>
      </c>
    </row>
    <row r="118">
      <c r="A118" s="13" t="n"/>
      <c r="B118" s="5" t="n"/>
      <c r="C118" s="16" t="n"/>
      <c r="D118" s="5" t="n"/>
      <c r="E118" s="5" t="n"/>
      <c r="F118" s="6">
        <f>IF(B118&amp;""="","",IFERROR(INDEX('الأعضاء'!$B$6:$B$505,MATCH(B118&amp;"",'الأعضاء'!$A$6:$A$505,0))&amp;"","كود غير موجود"))</f>
        <v/>
      </c>
    </row>
    <row r="119">
      <c r="A119" s="13" t="n"/>
      <c r="B119" s="5" t="n"/>
      <c r="C119" s="16" t="n"/>
      <c r="D119" s="5" t="n"/>
      <c r="E119" s="5" t="n"/>
      <c r="F119" s="6">
        <f>IF(B119&amp;""="","",IFERROR(INDEX('الأعضاء'!$B$6:$B$505,MATCH(B119&amp;"",'الأعضاء'!$A$6:$A$505,0))&amp;"","كود غير موجود"))</f>
        <v/>
      </c>
    </row>
    <row r="120">
      <c r="A120" s="13" t="n"/>
      <c r="B120" s="5" t="n"/>
      <c r="C120" s="16" t="n"/>
      <c r="D120" s="5" t="n"/>
      <c r="E120" s="5" t="n"/>
      <c r="F120" s="6">
        <f>IF(B120&amp;""="","",IFERROR(INDEX('الأعضاء'!$B$6:$B$505,MATCH(B120&amp;"",'الأعضاء'!$A$6:$A$505,0))&amp;"","كود غير موجود"))</f>
        <v/>
      </c>
    </row>
    <row r="121">
      <c r="A121" s="13" t="n"/>
      <c r="B121" s="5" t="n"/>
      <c r="C121" s="16" t="n"/>
      <c r="D121" s="5" t="n"/>
      <c r="E121" s="5" t="n"/>
      <c r="F121" s="6">
        <f>IF(B121&amp;""="","",IFERROR(INDEX('الأعضاء'!$B$6:$B$505,MATCH(B121&amp;"",'الأعضاء'!$A$6:$A$505,0))&amp;"","كود غير موجود"))</f>
        <v/>
      </c>
    </row>
    <row r="122">
      <c r="A122" s="13" t="n"/>
      <c r="B122" s="5" t="n"/>
      <c r="C122" s="16" t="n"/>
      <c r="D122" s="5" t="n"/>
      <c r="E122" s="5" t="n"/>
      <c r="F122" s="6">
        <f>IF(B122&amp;""="","",IFERROR(INDEX('الأعضاء'!$B$6:$B$505,MATCH(B122&amp;"",'الأعضاء'!$A$6:$A$505,0))&amp;"","كود غير موجود"))</f>
        <v/>
      </c>
    </row>
    <row r="123">
      <c r="A123" s="13" t="n"/>
      <c r="B123" s="5" t="n"/>
      <c r="C123" s="16" t="n"/>
      <c r="D123" s="5" t="n"/>
      <c r="E123" s="5" t="n"/>
      <c r="F123" s="6">
        <f>IF(B123&amp;""="","",IFERROR(INDEX('الأعضاء'!$B$6:$B$505,MATCH(B123&amp;"",'الأعضاء'!$A$6:$A$505,0))&amp;"","كود غير موجود"))</f>
        <v/>
      </c>
    </row>
    <row r="124">
      <c r="A124" s="13" t="n"/>
      <c r="B124" s="5" t="n"/>
      <c r="C124" s="16" t="n"/>
      <c r="D124" s="5" t="n"/>
      <c r="E124" s="5" t="n"/>
      <c r="F124" s="6">
        <f>IF(B124&amp;""="","",IFERROR(INDEX('الأعضاء'!$B$6:$B$505,MATCH(B124&amp;"",'الأعضاء'!$A$6:$A$505,0))&amp;"","كود غير موجود"))</f>
        <v/>
      </c>
    </row>
    <row r="125">
      <c r="A125" s="13" t="n"/>
      <c r="B125" s="5" t="n"/>
      <c r="C125" s="16" t="n"/>
      <c r="D125" s="5" t="n"/>
      <c r="E125" s="5" t="n"/>
      <c r="F125" s="6">
        <f>IF(B125&amp;""="","",IFERROR(INDEX('الأعضاء'!$B$6:$B$505,MATCH(B125&amp;"",'الأعضاء'!$A$6:$A$505,0))&amp;"","كود غير موجود"))</f>
        <v/>
      </c>
    </row>
    <row r="126">
      <c r="A126" s="13" t="n"/>
      <c r="B126" s="5" t="n"/>
      <c r="C126" s="16" t="n"/>
      <c r="D126" s="5" t="n"/>
      <c r="E126" s="5" t="n"/>
      <c r="F126" s="6">
        <f>IF(B126&amp;""="","",IFERROR(INDEX('الأعضاء'!$B$6:$B$505,MATCH(B126&amp;"",'الأعضاء'!$A$6:$A$505,0))&amp;"","كود غير موجود"))</f>
        <v/>
      </c>
    </row>
    <row r="127">
      <c r="A127" s="13" t="n"/>
      <c r="B127" s="5" t="n"/>
      <c r="C127" s="16" t="n"/>
      <c r="D127" s="5" t="n"/>
      <c r="E127" s="5" t="n"/>
      <c r="F127" s="6">
        <f>IF(B127&amp;""="","",IFERROR(INDEX('الأعضاء'!$B$6:$B$505,MATCH(B127&amp;"",'الأعضاء'!$A$6:$A$505,0))&amp;"","كود غير موجود"))</f>
        <v/>
      </c>
    </row>
    <row r="128">
      <c r="A128" s="13" t="n"/>
      <c r="B128" s="5" t="n"/>
      <c r="C128" s="16" t="n"/>
      <c r="D128" s="5" t="n"/>
      <c r="E128" s="5" t="n"/>
      <c r="F128" s="6">
        <f>IF(B128&amp;""="","",IFERROR(INDEX('الأعضاء'!$B$6:$B$505,MATCH(B128&amp;"",'الأعضاء'!$A$6:$A$505,0))&amp;"","كود غير موجود"))</f>
        <v/>
      </c>
    </row>
    <row r="129">
      <c r="A129" s="13" t="n"/>
      <c r="B129" s="5" t="n"/>
      <c r="C129" s="16" t="n"/>
      <c r="D129" s="5" t="n"/>
      <c r="E129" s="5" t="n"/>
      <c r="F129" s="6">
        <f>IF(B129&amp;""="","",IFERROR(INDEX('الأعضاء'!$B$6:$B$505,MATCH(B129&amp;"",'الأعضاء'!$A$6:$A$505,0))&amp;"","كود غير موجود"))</f>
        <v/>
      </c>
    </row>
    <row r="130">
      <c r="A130" s="13" t="n"/>
      <c r="B130" s="5" t="n"/>
      <c r="C130" s="16" t="n"/>
      <c r="D130" s="5" t="n"/>
      <c r="E130" s="5" t="n"/>
      <c r="F130" s="6">
        <f>IF(B130&amp;""="","",IFERROR(INDEX('الأعضاء'!$B$6:$B$505,MATCH(B130&amp;"",'الأعضاء'!$A$6:$A$505,0))&amp;"","كود غير موجود"))</f>
        <v/>
      </c>
    </row>
    <row r="131">
      <c r="A131" s="13" t="n"/>
      <c r="B131" s="5" t="n"/>
      <c r="C131" s="16" t="n"/>
      <c r="D131" s="5" t="n"/>
      <c r="E131" s="5" t="n"/>
      <c r="F131" s="6">
        <f>IF(B131&amp;""="","",IFERROR(INDEX('الأعضاء'!$B$6:$B$505,MATCH(B131&amp;"",'الأعضاء'!$A$6:$A$505,0))&amp;"","كود غير موجود"))</f>
        <v/>
      </c>
    </row>
    <row r="132">
      <c r="A132" s="13" t="n"/>
      <c r="B132" s="5" t="n"/>
      <c r="C132" s="16" t="n"/>
      <c r="D132" s="5" t="n"/>
      <c r="E132" s="5" t="n"/>
      <c r="F132" s="6">
        <f>IF(B132&amp;""="","",IFERROR(INDEX('الأعضاء'!$B$6:$B$505,MATCH(B132&amp;"",'الأعضاء'!$A$6:$A$505,0))&amp;"","كود غير موجود"))</f>
        <v/>
      </c>
    </row>
    <row r="133">
      <c r="A133" s="13" t="n"/>
      <c r="B133" s="5" t="n"/>
      <c r="C133" s="16" t="n"/>
      <c r="D133" s="5" t="n"/>
      <c r="E133" s="5" t="n"/>
      <c r="F133" s="6">
        <f>IF(B133&amp;""="","",IFERROR(INDEX('الأعضاء'!$B$6:$B$505,MATCH(B133&amp;"",'الأعضاء'!$A$6:$A$505,0))&amp;"","كود غير موجود"))</f>
        <v/>
      </c>
    </row>
    <row r="134">
      <c r="A134" s="13" t="n"/>
      <c r="B134" s="5" t="n"/>
      <c r="C134" s="16" t="n"/>
      <c r="D134" s="5" t="n"/>
      <c r="E134" s="5" t="n"/>
      <c r="F134" s="6">
        <f>IF(B134&amp;""="","",IFERROR(INDEX('الأعضاء'!$B$6:$B$505,MATCH(B134&amp;"",'الأعضاء'!$A$6:$A$505,0))&amp;"","كود غير موجود"))</f>
        <v/>
      </c>
    </row>
    <row r="135">
      <c r="A135" s="13" t="n"/>
      <c r="B135" s="5" t="n"/>
      <c r="C135" s="16" t="n"/>
      <c r="D135" s="5" t="n"/>
      <c r="E135" s="5" t="n"/>
      <c r="F135" s="6">
        <f>IF(B135&amp;""="","",IFERROR(INDEX('الأعضاء'!$B$6:$B$505,MATCH(B135&amp;"",'الأعضاء'!$A$6:$A$505,0))&amp;"","كود غير موجود"))</f>
        <v/>
      </c>
    </row>
    <row r="136">
      <c r="A136" s="13" t="n"/>
      <c r="B136" s="5" t="n"/>
      <c r="C136" s="16" t="n"/>
      <c r="D136" s="5" t="n"/>
      <c r="E136" s="5" t="n"/>
      <c r="F136" s="6">
        <f>IF(B136&amp;""="","",IFERROR(INDEX('الأعضاء'!$B$6:$B$505,MATCH(B136&amp;"",'الأعضاء'!$A$6:$A$505,0))&amp;"","كود غير موجود"))</f>
        <v/>
      </c>
    </row>
    <row r="137">
      <c r="A137" s="13" t="n"/>
      <c r="B137" s="5" t="n"/>
      <c r="C137" s="16" t="n"/>
      <c r="D137" s="5" t="n"/>
      <c r="E137" s="5" t="n"/>
      <c r="F137" s="6">
        <f>IF(B137&amp;""="","",IFERROR(INDEX('الأعضاء'!$B$6:$B$505,MATCH(B137&amp;"",'الأعضاء'!$A$6:$A$505,0))&amp;"","كود غير موجود"))</f>
        <v/>
      </c>
    </row>
    <row r="138">
      <c r="A138" s="13" t="n"/>
      <c r="B138" s="5" t="n"/>
      <c r="C138" s="16" t="n"/>
      <c r="D138" s="5" t="n"/>
      <c r="E138" s="5" t="n"/>
      <c r="F138" s="6">
        <f>IF(B138&amp;""="","",IFERROR(INDEX('الأعضاء'!$B$6:$B$505,MATCH(B138&amp;"",'الأعضاء'!$A$6:$A$505,0))&amp;"","كود غير موجود"))</f>
        <v/>
      </c>
    </row>
    <row r="139">
      <c r="A139" s="13" t="n"/>
      <c r="B139" s="5" t="n"/>
      <c r="C139" s="16" t="n"/>
      <c r="D139" s="5" t="n"/>
      <c r="E139" s="5" t="n"/>
      <c r="F139" s="6">
        <f>IF(B139&amp;""="","",IFERROR(INDEX('الأعضاء'!$B$6:$B$505,MATCH(B139&amp;"",'الأعضاء'!$A$6:$A$505,0))&amp;"","كود غير موجود"))</f>
        <v/>
      </c>
    </row>
    <row r="140">
      <c r="A140" s="13" t="n"/>
      <c r="B140" s="5" t="n"/>
      <c r="C140" s="16" t="n"/>
      <c r="D140" s="5" t="n"/>
      <c r="E140" s="5" t="n"/>
      <c r="F140" s="6">
        <f>IF(B140&amp;""="","",IFERROR(INDEX('الأعضاء'!$B$6:$B$505,MATCH(B140&amp;"",'الأعضاء'!$A$6:$A$505,0))&amp;"","كود غير موجود"))</f>
        <v/>
      </c>
    </row>
    <row r="141">
      <c r="A141" s="13" t="n"/>
      <c r="B141" s="5" t="n"/>
      <c r="C141" s="16" t="n"/>
      <c r="D141" s="5" t="n"/>
      <c r="E141" s="5" t="n"/>
      <c r="F141" s="6">
        <f>IF(B141&amp;""="","",IFERROR(INDEX('الأعضاء'!$B$6:$B$505,MATCH(B141&amp;"",'الأعضاء'!$A$6:$A$505,0))&amp;"","كود غير موجود"))</f>
        <v/>
      </c>
    </row>
    <row r="142">
      <c r="A142" s="13" t="n"/>
      <c r="B142" s="5" t="n"/>
      <c r="C142" s="16" t="n"/>
      <c r="D142" s="5" t="n"/>
      <c r="E142" s="5" t="n"/>
      <c r="F142" s="6">
        <f>IF(B142&amp;""="","",IFERROR(INDEX('الأعضاء'!$B$6:$B$505,MATCH(B142&amp;"",'الأعضاء'!$A$6:$A$505,0))&amp;"","كود غير موجود"))</f>
        <v/>
      </c>
    </row>
    <row r="143">
      <c r="A143" s="13" t="n"/>
      <c r="B143" s="5" t="n"/>
      <c r="C143" s="16" t="n"/>
      <c r="D143" s="5" t="n"/>
      <c r="E143" s="5" t="n"/>
      <c r="F143" s="6">
        <f>IF(B143&amp;""="","",IFERROR(INDEX('الأعضاء'!$B$6:$B$505,MATCH(B143&amp;"",'الأعضاء'!$A$6:$A$505,0))&amp;"","كود غير موجود"))</f>
        <v/>
      </c>
    </row>
    <row r="144">
      <c r="A144" s="13" t="n"/>
      <c r="B144" s="5" t="n"/>
      <c r="C144" s="16" t="n"/>
      <c r="D144" s="5" t="n"/>
      <c r="E144" s="5" t="n"/>
      <c r="F144" s="6">
        <f>IF(B144&amp;""="","",IFERROR(INDEX('الأعضاء'!$B$6:$B$505,MATCH(B144&amp;"",'الأعضاء'!$A$6:$A$505,0))&amp;"","كود غير موجود"))</f>
        <v/>
      </c>
    </row>
    <row r="145">
      <c r="A145" s="13" t="n"/>
      <c r="B145" s="5" t="n"/>
      <c r="C145" s="16" t="n"/>
      <c r="D145" s="5" t="n"/>
      <c r="E145" s="5" t="n"/>
      <c r="F145" s="6">
        <f>IF(B145&amp;""="","",IFERROR(INDEX('الأعضاء'!$B$6:$B$505,MATCH(B145&amp;"",'الأعضاء'!$A$6:$A$505,0))&amp;"","كود غير موجود"))</f>
        <v/>
      </c>
    </row>
    <row r="146">
      <c r="A146" s="13" t="n"/>
      <c r="B146" s="5" t="n"/>
      <c r="C146" s="16" t="n"/>
      <c r="D146" s="5" t="n"/>
      <c r="E146" s="5" t="n"/>
      <c r="F146" s="6">
        <f>IF(B146&amp;""="","",IFERROR(INDEX('الأعضاء'!$B$6:$B$505,MATCH(B146&amp;"",'الأعضاء'!$A$6:$A$505,0))&amp;"","كود غير موجود"))</f>
        <v/>
      </c>
    </row>
    <row r="147">
      <c r="A147" s="13" t="n"/>
      <c r="B147" s="5" t="n"/>
      <c r="C147" s="16" t="n"/>
      <c r="D147" s="5" t="n"/>
      <c r="E147" s="5" t="n"/>
      <c r="F147" s="6">
        <f>IF(B147&amp;""="","",IFERROR(INDEX('الأعضاء'!$B$6:$B$505,MATCH(B147&amp;"",'الأعضاء'!$A$6:$A$505,0))&amp;"","كود غير موجود"))</f>
        <v/>
      </c>
    </row>
    <row r="148">
      <c r="A148" s="13" t="n"/>
      <c r="B148" s="5" t="n"/>
      <c r="C148" s="16" t="n"/>
      <c r="D148" s="5" t="n"/>
      <c r="E148" s="5" t="n"/>
      <c r="F148" s="6">
        <f>IF(B148&amp;""="","",IFERROR(INDEX('الأعضاء'!$B$6:$B$505,MATCH(B148&amp;"",'الأعضاء'!$A$6:$A$505,0))&amp;"","كود غير موجود"))</f>
        <v/>
      </c>
    </row>
    <row r="149">
      <c r="A149" s="13" t="n"/>
      <c r="B149" s="5" t="n"/>
      <c r="C149" s="16" t="n"/>
      <c r="D149" s="5" t="n"/>
      <c r="E149" s="5" t="n"/>
      <c r="F149" s="6">
        <f>IF(B149&amp;""="","",IFERROR(INDEX('الأعضاء'!$B$6:$B$505,MATCH(B149&amp;"",'الأعضاء'!$A$6:$A$505,0))&amp;"","كود غير موجود"))</f>
        <v/>
      </c>
    </row>
    <row r="150">
      <c r="A150" s="13" t="n"/>
      <c r="B150" s="5" t="n"/>
      <c r="C150" s="16" t="n"/>
      <c r="D150" s="5" t="n"/>
      <c r="E150" s="5" t="n"/>
      <c r="F150" s="6">
        <f>IF(B150&amp;""="","",IFERROR(INDEX('الأعضاء'!$B$6:$B$505,MATCH(B150&amp;"",'الأعضاء'!$A$6:$A$505,0))&amp;"","كود غير موجود"))</f>
        <v/>
      </c>
    </row>
    <row r="151">
      <c r="A151" s="13" t="n"/>
      <c r="B151" s="5" t="n"/>
      <c r="C151" s="16" t="n"/>
      <c r="D151" s="5" t="n"/>
      <c r="E151" s="5" t="n"/>
      <c r="F151" s="6">
        <f>IF(B151&amp;""="","",IFERROR(INDEX('الأعضاء'!$B$6:$B$505,MATCH(B151&amp;"",'الأعضاء'!$A$6:$A$505,0))&amp;"","كود غير موجود"))</f>
        <v/>
      </c>
    </row>
    <row r="152">
      <c r="A152" s="13" t="n"/>
      <c r="B152" s="5" t="n"/>
      <c r="C152" s="16" t="n"/>
      <c r="D152" s="5" t="n"/>
      <c r="E152" s="5" t="n"/>
      <c r="F152" s="6">
        <f>IF(B152&amp;""="","",IFERROR(INDEX('الأعضاء'!$B$6:$B$505,MATCH(B152&amp;"",'الأعضاء'!$A$6:$A$505,0))&amp;"","كود غير موجود"))</f>
        <v/>
      </c>
    </row>
    <row r="153">
      <c r="A153" s="13" t="n"/>
      <c r="B153" s="5" t="n"/>
      <c r="C153" s="16" t="n"/>
      <c r="D153" s="5" t="n"/>
      <c r="E153" s="5" t="n"/>
      <c r="F153" s="6">
        <f>IF(B153&amp;""="","",IFERROR(INDEX('الأعضاء'!$B$6:$B$505,MATCH(B153&amp;"",'الأعضاء'!$A$6:$A$505,0))&amp;"","كود غير موجود"))</f>
        <v/>
      </c>
    </row>
    <row r="154">
      <c r="A154" s="13" t="n"/>
      <c r="B154" s="5" t="n"/>
      <c r="C154" s="16" t="n"/>
      <c r="D154" s="5" t="n"/>
      <c r="E154" s="5" t="n"/>
      <c r="F154" s="6">
        <f>IF(B154&amp;""="","",IFERROR(INDEX('الأعضاء'!$B$6:$B$505,MATCH(B154&amp;"",'الأعضاء'!$A$6:$A$505,0))&amp;"","كود غير موجود"))</f>
        <v/>
      </c>
    </row>
    <row r="155">
      <c r="A155" s="13" t="n"/>
      <c r="B155" s="5" t="n"/>
      <c r="C155" s="16" t="n"/>
      <c r="D155" s="5" t="n"/>
      <c r="E155" s="5" t="n"/>
      <c r="F155" s="6">
        <f>IF(B155&amp;""="","",IFERROR(INDEX('الأعضاء'!$B$6:$B$505,MATCH(B155&amp;"",'الأعضاء'!$A$6:$A$505,0))&amp;"","كود غير موجود"))</f>
        <v/>
      </c>
    </row>
    <row r="156">
      <c r="A156" s="13" t="n"/>
      <c r="B156" s="5" t="n"/>
      <c r="C156" s="16" t="n"/>
      <c r="D156" s="5" t="n"/>
      <c r="E156" s="5" t="n"/>
      <c r="F156" s="6">
        <f>IF(B156&amp;""="","",IFERROR(INDEX('الأعضاء'!$B$6:$B$505,MATCH(B156&amp;"",'الأعضاء'!$A$6:$A$505,0))&amp;"","كود غير موجود"))</f>
        <v/>
      </c>
    </row>
    <row r="157">
      <c r="A157" s="13" t="n"/>
      <c r="B157" s="5" t="n"/>
      <c r="C157" s="16" t="n"/>
      <c r="D157" s="5" t="n"/>
      <c r="E157" s="5" t="n"/>
      <c r="F157" s="6">
        <f>IF(B157&amp;""="","",IFERROR(INDEX('الأعضاء'!$B$6:$B$505,MATCH(B157&amp;"",'الأعضاء'!$A$6:$A$505,0))&amp;"","كود غير موجود"))</f>
        <v/>
      </c>
    </row>
    <row r="158">
      <c r="A158" s="13" t="n"/>
      <c r="B158" s="5" t="n"/>
      <c r="C158" s="16" t="n"/>
      <c r="D158" s="5" t="n"/>
      <c r="E158" s="5" t="n"/>
      <c r="F158" s="6">
        <f>IF(B158&amp;""="","",IFERROR(INDEX('الأعضاء'!$B$6:$B$505,MATCH(B158&amp;"",'الأعضاء'!$A$6:$A$505,0))&amp;"","كود غير موجود"))</f>
        <v/>
      </c>
    </row>
    <row r="159">
      <c r="A159" s="13" t="n"/>
      <c r="B159" s="5" t="n"/>
      <c r="C159" s="16" t="n"/>
      <c r="D159" s="5" t="n"/>
      <c r="E159" s="5" t="n"/>
      <c r="F159" s="6">
        <f>IF(B159&amp;""="","",IFERROR(INDEX('الأعضاء'!$B$6:$B$505,MATCH(B159&amp;"",'الأعضاء'!$A$6:$A$505,0))&amp;"","كود غير موجود"))</f>
        <v/>
      </c>
    </row>
    <row r="160">
      <c r="A160" s="13" t="n"/>
      <c r="B160" s="5" t="n"/>
      <c r="C160" s="16" t="n"/>
      <c r="D160" s="5" t="n"/>
      <c r="E160" s="5" t="n"/>
      <c r="F160" s="6">
        <f>IF(B160&amp;""="","",IFERROR(INDEX('الأعضاء'!$B$6:$B$505,MATCH(B160&amp;"",'الأعضاء'!$A$6:$A$505,0))&amp;"","كود غير موجود"))</f>
        <v/>
      </c>
    </row>
    <row r="161">
      <c r="A161" s="13" t="n"/>
      <c r="B161" s="5" t="n"/>
      <c r="C161" s="16" t="n"/>
      <c r="D161" s="5" t="n"/>
      <c r="E161" s="5" t="n"/>
      <c r="F161" s="6">
        <f>IF(B161&amp;""="","",IFERROR(INDEX('الأعضاء'!$B$6:$B$505,MATCH(B161&amp;"",'الأعضاء'!$A$6:$A$505,0))&amp;"","كود غير موجود"))</f>
        <v/>
      </c>
    </row>
    <row r="162">
      <c r="A162" s="13" t="n"/>
      <c r="B162" s="5" t="n"/>
      <c r="C162" s="16" t="n"/>
      <c r="D162" s="5" t="n"/>
      <c r="E162" s="5" t="n"/>
      <c r="F162" s="6">
        <f>IF(B162&amp;""="","",IFERROR(INDEX('الأعضاء'!$B$6:$B$505,MATCH(B162&amp;"",'الأعضاء'!$A$6:$A$505,0))&amp;"","كود غير موجود"))</f>
        <v/>
      </c>
    </row>
    <row r="163">
      <c r="A163" s="13" t="n"/>
      <c r="B163" s="5" t="n"/>
      <c r="C163" s="16" t="n"/>
      <c r="D163" s="5" t="n"/>
      <c r="E163" s="5" t="n"/>
      <c r="F163" s="6">
        <f>IF(B163&amp;""="","",IFERROR(INDEX('الأعضاء'!$B$6:$B$505,MATCH(B163&amp;"",'الأعضاء'!$A$6:$A$505,0))&amp;"","كود غير موجود"))</f>
        <v/>
      </c>
    </row>
    <row r="164">
      <c r="A164" s="13" t="n"/>
      <c r="B164" s="5" t="n"/>
      <c r="C164" s="16" t="n"/>
      <c r="D164" s="5" t="n"/>
      <c r="E164" s="5" t="n"/>
      <c r="F164" s="6">
        <f>IF(B164&amp;""="","",IFERROR(INDEX('الأعضاء'!$B$6:$B$505,MATCH(B164&amp;"",'الأعضاء'!$A$6:$A$505,0))&amp;"","كود غير موجود"))</f>
        <v/>
      </c>
    </row>
    <row r="165">
      <c r="A165" s="13" t="n"/>
      <c r="B165" s="5" t="n"/>
      <c r="C165" s="16" t="n"/>
      <c r="D165" s="5" t="n"/>
      <c r="E165" s="5" t="n"/>
      <c r="F165" s="6">
        <f>IF(B165&amp;""="","",IFERROR(INDEX('الأعضاء'!$B$6:$B$505,MATCH(B165&amp;"",'الأعضاء'!$A$6:$A$505,0))&amp;"","كود غير موجود"))</f>
        <v/>
      </c>
    </row>
    <row r="166">
      <c r="A166" s="13" t="n"/>
      <c r="B166" s="5" t="n"/>
      <c r="C166" s="16" t="n"/>
      <c r="D166" s="5" t="n"/>
      <c r="E166" s="5" t="n"/>
      <c r="F166" s="6">
        <f>IF(B166&amp;""="","",IFERROR(INDEX('الأعضاء'!$B$6:$B$505,MATCH(B166&amp;"",'الأعضاء'!$A$6:$A$505,0))&amp;"","كود غير موجود"))</f>
        <v/>
      </c>
    </row>
    <row r="167">
      <c r="A167" s="13" t="n"/>
      <c r="B167" s="5" t="n"/>
      <c r="C167" s="16" t="n"/>
      <c r="D167" s="5" t="n"/>
      <c r="E167" s="5" t="n"/>
      <c r="F167" s="6">
        <f>IF(B167&amp;""="","",IFERROR(INDEX('الأعضاء'!$B$6:$B$505,MATCH(B167&amp;"",'الأعضاء'!$A$6:$A$505,0))&amp;"","كود غير موجود"))</f>
        <v/>
      </c>
    </row>
    <row r="168">
      <c r="A168" s="13" t="n"/>
      <c r="B168" s="5" t="n"/>
      <c r="C168" s="16" t="n"/>
      <c r="D168" s="5" t="n"/>
      <c r="E168" s="5" t="n"/>
      <c r="F168" s="6">
        <f>IF(B168&amp;""="","",IFERROR(INDEX('الأعضاء'!$B$6:$B$505,MATCH(B168&amp;"",'الأعضاء'!$A$6:$A$505,0))&amp;"","كود غير موجود"))</f>
        <v/>
      </c>
    </row>
    <row r="169">
      <c r="A169" s="13" t="n"/>
      <c r="B169" s="5" t="n"/>
      <c r="C169" s="16" t="n"/>
      <c r="D169" s="5" t="n"/>
      <c r="E169" s="5" t="n"/>
      <c r="F169" s="6">
        <f>IF(B169&amp;""="","",IFERROR(INDEX('الأعضاء'!$B$6:$B$505,MATCH(B169&amp;"",'الأعضاء'!$A$6:$A$505,0))&amp;"","كود غير موجود"))</f>
        <v/>
      </c>
    </row>
    <row r="170">
      <c r="A170" s="13" t="n"/>
      <c r="B170" s="5" t="n"/>
      <c r="C170" s="16" t="n"/>
      <c r="D170" s="5" t="n"/>
      <c r="E170" s="5" t="n"/>
      <c r="F170" s="6">
        <f>IF(B170&amp;""="","",IFERROR(INDEX('الأعضاء'!$B$6:$B$505,MATCH(B170&amp;"",'الأعضاء'!$A$6:$A$505,0))&amp;"","كود غير موجود"))</f>
        <v/>
      </c>
    </row>
    <row r="171">
      <c r="A171" s="13" t="n"/>
      <c r="B171" s="5" t="n"/>
      <c r="C171" s="16" t="n"/>
      <c r="D171" s="5" t="n"/>
      <c r="E171" s="5" t="n"/>
      <c r="F171" s="6">
        <f>IF(B171&amp;""="","",IFERROR(INDEX('الأعضاء'!$B$6:$B$505,MATCH(B171&amp;"",'الأعضاء'!$A$6:$A$505,0))&amp;"","كود غير موجود"))</f>
        <v/>
      </c>
    </row>
    <row r="172">
      <c r="A172" s="13" t="n"/>
      <c r="B172" s="5" t="n"/>
      <c r="C172" s="16" t="n"/>
      <c r="D172" s="5" t="n"/>
      <c r="E172" s="5" t="n"/>
      <c r="F172" s="6">
        <f>IF(B172&amp;""="","",IFERROR(INDEX('الأعضاء'!$B$6:$B$505,MATCH(B172&amp;"",'الأعضاء'!$A$6:$A$505,0))&amp;"","كود غير موجود"))</f>
        <v/>
      </c>
    </row>
    <row r="173">
      <c r="A173" s="13" t="n"/>
      <c r="B173" s="5" t="n"/>
      <c r="C173" s="16" t="n"/>
      <c r="D173" s="5" t="n"/>
      <c r="E173" s="5" t="n"/>
      <c r="F173" s="6">
        <f>IF(B173&amp;""="","",IFERROR(INDEX('الأعضاء'!$B$6:$B$505,MATCH(B173&amp;"",'الأعضاء'!$A$6:$A$505,0))&amp;"","كود غير موجود"))</f>
        <v/>
      </c>
    </row>
    <row r="174">
      <c r="A174" s="13" t="n"/>
      <c r="B174" s="5" t="n"/>
      <c r="C174" s="16" t="n"/>
      <c r="D174" s="5" t="n"/>
      <c r="E174" s="5" t="n"/>
      <c r="F174" s="6">
        <f>IF(B174&amp;""="","",IFERROR(INDEX('الأعضاء'!$B$6:$B$505,MATCH(B174&amp;"",'الأعضاء'!$A$6:$A$505,0))&amp;"","كود غير موجود"))</f>
        <v/>
      </c>
    </row>
    <row r="175">
      <c r="A175" s="13" t="n"/>
      <c r="B175" s="5" t="n"/>
      <c r="C175" s="16" t="n"/>
      <c r="D175" s="5" t="n"/>
      <c r="E175" s="5" t="n"/>
      <c r="F175" s="6">
        <f>IF(B175&amp;""="","",IFERROR(INDEX('الأعضاء'!$B$6:$B$505,MATCH(B175&amp;"",'الأعضاء'!$A$6:$A$505,0))&amp;"","كود غير موجود"))</f>
        <v/>
      </c>
    </row>
    <row r="176">
      <c r="A176" s="13" t="n"/>
      <c r="B176" s="5" t="n"/>
      <c r="C176" s="16" t="n"/>
      <c r="D176" s="5" t="n"/>
      <c r="E176" s="5" t="n"/>
      <c r="F176" s="6">
        <f>IF(B176&amp;""="","",IFERROR(INDEX('الأعضاء'!$B$6:$B$505,MATCH(B176&amp;"",'الأعضاء'!$A$6:$A$505,0))&amp;"","كود غير موجود"))</f>
        <v/>
      </c>
    </row>
    <row r="177">
      <c r="A177" s="13" t="n"/>
      <c r="B177" s="5" t="n"/>
      <c r="C177" s="16" t="n"/>
      <c r="D177" s="5" t="n"/>
      <c r="E177" s="5" t="n"/>
      <c r="F177" s="6">
        <f>IF(B177&amp;""="","",IFERROR(INDEX('الأعضاء'!$B$6:$B$505,MATCH(B177&amp;"",'الأعضاء'!$A$6:$A$505,0))&amp;"","كود غير موجود"))</f>
        <v/>
      </c>
    </row>
    <row r="178">
      <c r="A178" s="13" t="n"/>
      <c r="B178" s="5" t="n"/>
      <c r="C178" s="16" t="n"/>
      <c r="D178" s="5" t="n"/>
      <c r="E178" s="5" t="n"/>
      <c r="F178" s="6">
        <f>IF(B178&amp;""="","",IFERROR(INDEX('الأعضاء'!$B$6:$B$505,MATCH(B178&amp;"",'الأعضاء'!$A$6:$A$505,0))&amp;"","كود غير موجود"))</f>
        <v/>
      </c>
    </row>
    <row r="179">
      <c r="A179" s="13" t="n"/>
      <c r="B179" s="5" t="n"/>
      <c r="C179" s="16" t="n"/>
      <c r="D179" s="5" t="n"/>
      <c r="E179" s="5" t="n"/>
      <c r="F179" s="6">
        <f>IF(B179&amp;""="","",IFERROR(INDEX('الأعضاء'!$B$6:$B$505,MATCH(B179&amp;"",'الأعضاء'!$A$6:$A$505,0))&amp;"","كود غير موجود"))</f>
        <v/>
      </c>
    </row>
    <row r="180">
      <c r="A180" s="13" t="n"/>
      <c r="B180" s="5" t="n"/>
      <c r="C180" s="16" t="n"/>
      <c r="D180" s="5" t="n"/>
      <c r="E180" s="5" t="n"/>
      <c r="F180" s="6">
        <f>IF(B180&amp;""="","",IFERROR(INDEX('الأعضاء'!$B$6:$B$505,MATCH(B180&amp;"",'الأعضاء'!$A$6:$A$505,0))&amp;"","كود غير موجود"))</f>
        <v/>
      </c>
    </row>
    <row r="181">
      <c r="A181" s="13" t="n"/>
      <c r="B181" s="5" t="n"/>
      <c r="C181" s="16" t="n"/>
      <c r="D181" s="5" t="n"/>
      <c r="E181" s="5" t="n"/>
      <c r="F181" s="6">
        <f>IF(B181&amp;""="","",IFERROR(INDEX('الأعضاء'!$B$6:$B$505,MATCH(B181&amp;"",'الأعضاء'!$A$6:$A$505,0))&amp;"","كود غير موجود"))</f>
        <v/>
      </c>
    </row>
    <row r="182">
      <c r="A182" s="13" t="n"/>
      <c r="B182" s="5" t="n"/>
      <c r="C182" s="16" t="n"/>
      <c r="D182" s="5" t="n"/>
      <c r="E182" s="5" t="n"/>
      <c r="F182" s="6">
        <f>IF(B182&amp;""="","",IFERROR(INDEX('الأعضاء'!$B$6:$B$505,MATCH(B182&amp;"",'الأعضاء'!$A$6:$A$505,0))&amp;"","كود غير موجود"))</f>
        <v/>
      </c>
    </row>
    <row r="183">
      <c r="A183" s="13" t="n"/>
      <c r="B183" s="5" t="n"/>
      <c r="C183" s="16" t="n"/>
      <c r="D183" s="5" t="n"/>
      <c r="E183" s="5" t="n"/>
      <c r="F183" s="6">
        <f>IF(B183&amp;""="","",IFERROR(INDEX('الأعضاء'!$B$6:$B$505,MATCH(B183&amp;"",'الأعضاء'!$A$6:$A$505,0))&amp;"","كود غير موجود"))</f>
        <v/>
      </c>
    </row>
    <row r="184">
      <c r="A184" s="13" t="n"/>
      <c r="B184" s="5" t="n"/>
      <c r="C184" s="16" t="n"/>
      <c r="D184" s="5" t="n"/>
      <c r="E184" s="5" t="n"/>
      <c r="F184" s="6">
        <f>IF(B184&amp;""="","",IFERROR(INDEX('الأعضاء'!$B$6:$B$505,MATCH(B184&amp;"",'الأعضاء'!$A$6:$A$505,0))&amp;"","كود غير موجود"))</f>
        <v/>
      </c>
    </row>
    <row r="185">
      <c r="A185" s="13" t="n"/>
      <c r="B185" s="5" t="n"/>
      <c r="C185" s="16" t="n"/>
      <c r="D185" s="5" t="n"/>
      <c r="E185" s="5" t="n"/>
      <c r="F185" s="6">
        <f>IF(B185&amp;""="","",IFERROR(INDEX('الأعضاء'!$B$6:$B$505,MATCH(B185&amp;"",'الأعضاء'!$A$6:$A$505,0))&amp;"","كود غير موجود"))</f>
        <v/>
      </c>
    </row>
    <row r="186">
      <c r="A186" s="13" t="n"/>
      <c r="B186" s="5" t="n"/>
      <c r="C186" s="16" t="n"/>
      <c r="D186" s="5" t="n"/>
      <c r="E186" s="5" t="n"/>
      <c r="F186" s="6">
        <f>IF(B186&amp;""="","",IFERROR(INDEX('الأعضاء'!$B$6:$B$505,MATCH(B186&amp;"",'الأعضاء'!$A$6:$A$505,0))&amp;"","كود غير موجود"))</f>
        <v/>
      </c>
    </row>
    <row r="187">
      <c r="A187" s="13" t="n"/>
      <c r="B187" s="5" t="n"/>
      <c r="C187" s="16" t="n"/>
      <c r="D187" s="5" t="n"/>
      <c r="E187" s="5" t="n"/>
      <c r="F187" s="6">
        <f>IF(B187&amp;""="","",IFERROR(INDEX('الأعضاء'!$B$6:$B$505,MATCH(B187&amp;"",'الأعضاء'!$A$6:$A$505,0))&amp;"","كود غير موجود"))</f>
        <v/>
      </c>
    </row>
    <row r="188">
      <c r="A188" s="13" t="n"/>
      <c r="B188" s="5" t="n"/>
      <c r="C188" s="16" t="n"/>
      <c r="D188" s="5" t="n"/>
      <c r="E188" s="5" t="n"/>
      <c r="F188" s="6">
        <f>IF(B188&amp;""="","",IFERROR(INDEX('الأعضاء'!$B$6:$B$505,MATCH(B188&amp;"",'الأعضاء'!$A$6:$A$505,0))&amp;"","كود غير موجود"))</f>
        <v/>
      </c>
    </row>
    <row r="189">
      <c r="A189" s="13" t="n"/>
      <c r="B189" s="5" t="n"/>
      <c r="C189" s="16" t="n"/>
      <c r="D189" s="5" t="n"/>
      <c r="E189" s="5" t="n"/>
      <c r="F189" s="6">
        <f>IF(B189&amp;""="","",IFERROR(INDEX('الأعضاء'!$B$6:$B$505,MATCH(B189&amp;"",'الأعضاء'!$A$6:$A$505,0))&amp;"","كود غير موجود"))</f>
        <v/>
      </c>
    </row>
    <row r="190">
      <c r="A190" s="13" t="n"/>
      <c r="B190" s="5" t="n"/>
      <c r="C190" s="16" t="n"/>
      <c r="D190" s="5" t="n"/>
      <c r="E190" s="5" t="n"/>
      <c r="F190" s="6">
        <f>IF(B190&amp;""="","",IFERROR(INDEX('الأعضاء'!$B$6:$B$505,MATCH(B190&amp;"",'الأعضاء'!$A$6:$A$505,0))&amp;"","كود غير موجود"))</f>
        <v/>
      </c>
    </row>
    <row r="191">
      <c r="A191" s="13" t="n"/>
      <c r="B191" s="5" t="n"/>
      <c r="C191" s="16" t="n"/>
      <c r="D191" s="5" t="n"/>
      <c r="E191" s="5" t="n"/>
      <c r="F191" s="6">
        <f>IF(B191&amp;""="","",IFERROR(INDEX('الأعضاء'!$B$6:$B$505,MATCH(B191&amp;"",'الأعضاء'!$A$6:$A$505,0))&amp;"","كود غير موجود"))</f>
        <v/>
      </c>
    </row>
    <row r="192">
      <c r="A192" s="13" t="n"/>
      <c r="B192" s="5" t="n"/>
      <c r="C192" s="16" t="n"/>
      <c r="D192" s="5" t="n"/>
      <c r="E192" s="5" t="n"/>
      <c r="F192" s="6">
        <f>IF(B192&amp;""="","",IFERROR(INDEX('الأعضاء'!$B$6:$B$505,MATCH(B192&amp;"",'الأعضاء'!$A$6:$A$505,0))&amp;"","كود غير موجود"))</f>
        <v/>
      </c>
    </row>
    <row r="193">
      <c r="A193" s="13" t="n"/>
      <c r="B193" s="5" t="n"/>
      <c r="C193" s="16" t="n"/>
      <c r="D193" s="5" t="n"/>
      <c r="E193" s="5" t="n"/>
      <c r="F193" s="6">
        <f>IF(B193&amp;""="","",IFERROR(INDEX('الأعضاء'!$B$6:$B$505,MATCH(B193&amp;"",'الأعضاء'!$A$6:$A$505,0))&amp;"","كود غير موجود"))</f>
        <v/>
      </c>
    </row>
    <row r="194">
      <c r="A194" s="13" t="n"/>
      <c r="B194" s="5" t="n"/>
      <c r="C194" s="16" t="n"/>
      <c r="D194" s="5" t="n"/>
      <c r="E194" s="5" t="n"/>
      <c r="F194" s="6">
        <f>IF(B194&amp;""="","",IFERROR(INDEX('الأعضاء'!$B$6:$B$505,MATCH(B194&amp;"",'الأعضاء'!$A$6:$A$505,0))&amp;"","كود غير موجود"))</f>
        <v/>
      </c>
    </row>
    <row r="195">
      <c r="A195" s="13" t="n"/>
      <c r="B195" s="5" t="n"/>
      <c r="C195" s="16" t="n"/>
      <c r="D195" s="5" t="n"/>
      <c r="E195" s="5" t="n"/>
      <c r="F195" s="6">
        <f>IF(B195&amp;""="","",IFERROR(INDEX('الأعضاء'!$B$6:$B$505,MATCH(B195&amp;"",'الأعضاء'!$A$6:$A$505,0))&amp;"","كود غير موجود"))</f>
        <v/>
      </c>
    </row>
    <row r="196">
      <c r="A196" s="13" t="n"/>
      <c r="B196" s="5" t="n"/>
      <c r="C196" s="16" t="n"/>
      <c r="D196" s="5" t="n"/>
      <c r="E196" s="5" t="n"/>
      <c r="F196" s="6">
        <f>IF(B196&amp;""="","",IFERROR(INDEX('الأعضاء'!$B$6:$B$505,MATCH(B196&amp;"",'الأعضاء'!$A$6:$A$505,0))&amp;"","كود غير موجود"))</f>
        <v/>
      </c>
    </row>
    <row r="197">
      <c r="A197" s="13" t="n"/>
      <c r="B197" s="5" t="n"/>
      <c r="C197" s="16" t="n"/>
      <c r="D197" s="5" t="n"/>
      <c r="E197" s="5" t="n"/>
      <c r="F197" s="6">
        <f>IF(B197&amp;""="","",IFERROR(INDEX('الأعضاء'!$B$6:$B$505,MATCH(B197&amp;"",'الأعضاء'!$A$6:$A$505,0))&amp;"","كود غير موجود"))</f>
        <v/>
      </c>
    </row>
    <row r="198">
      <c r="A198" s="13" t="n"/>
      <c r="B198" s="5" t="n"/>
      <c r="C198" s="16" t="n"/>
      <c r="D198" s="5" t="n"/>
      <c r="E198" s="5" t="n"/>
      <c r="F198" s="6">
        <f>IF(B198&amp;""="","",IFERROR(INDEX('الأعضاء'!$B$6:$B$505,MATCH(B198&amp;"",'الأعضاء'!$A$6:$A$505,0))&amp;"","كود غير موجود"))</f>
        <v/>
      </c>
    </row>
    <row r="199">
      <c r="A199" s="13" t="n"/>
      <c r="B199" s="5" t="n"/>
      <c r="C199" s="16" t="n"/>
      <c r="D199" s="5" t="n"/>
      <c r="E199" s="5" t="n"/>
      <c r="F199" s="6">
        <f>IF(B199&amp;""="","",IFERROR(INDEX('الأعضاء'!$B$6:$B$505,MATCH(B199&amp;"",'الأعضاء'!$A$6:$A$505,0))&amp;"","كود غير موجود"))</f>
        <v/>
      </c>
    </row>
    <row r="200">
      <c r="A200" s="13" t="n"/>
      <c r="B200" s="5" t="n"/>
      <c r="C200" s="16" t="n"/>
      <c r="D200" s="5" t="n"/>
      <c r="E200" s="5" t="n"/>
      <c r="F200" s="6">
        <f>IF(B200&amp;""="","",IFERROR(INDEX('الأعضاء'!$B$6:$B$505,MATCH(B200&amp;"",'الأعضاء'!$A$6:$A$505,0))&amp;"","كود غير موجود"))</f>
        <v/>
      </c>
    </row>
    <row r="201">
      <c r="A201" s="13" t="n"/>
      <c r="B201" s="5" t="n"/>
      <c r="C201" s="16" t="n"/>
      <c r="D201" s="5" t="n"/>
      <c r="E201" s="5" t="n"/>
      <c r="F201" s="6">
        <f>IF(B201&amp;""="","",IFERROR(INDEX('الأعضاء'!$B$6:$B$505,MATCH(B201&amp;"",'الأعضاء'!$A$6:$A$505,0))&amp;"","كود غير موجود"))</f>
        <v/>
      </c>
    </row>
    <row r="202">
      <c r="A202" s="13" t="n"/>
      <c r="B202" s="5" t="n"/>
      <c r="C202" s="16" t="n"/>
      <c r="D202" s="5" t="n"/>
      <c r="E202" s="5" t="n"/>
      <c r="F202" s="6">
        <f>IF(B202&amp;""="","",IFERROR(INDEX('الأعضاء'!$B$6:$B$505,MATCH(B202&amp;"",'الأعضاء'!$A$6:$A$505,0))&amp;"","كود غير موجود"))</f>
        <v/>
      </c>
    </row>
    <row r="203">
      <c r="A203" s="13" t="n"/>
      <c r="B203" s="5" t="n"/>
      <c r="C203" s="16" t="n"/>
      <c r="D203" s="5" t="n"/>
      <c r="E203" s="5" t="n"/>
      <c r="F203" s="6">
        <f>IF(B203&amp;""="","",IFERROR(INDEX('الأعضاء'!$B$6:$B$505,MATCH(B203&amp;"",'الأعضاء'!$A$6:$A$505,0))&amp;"","كود غير موجود"))</f>
        <v/>
      </c>
    </row>
    <row r="204">
      <c r="A204" s="13" t="n"/>
      <c r="B204" s="5" t="n"/>
      <c r="C204" s="16" t="n"/>
      <c r="D204" s="5" t="n"/>
      <c r="E204" s="5" t="n"/>
      <c r="F204" s="6">
        <f>IF(B204&amp;""="","",IFERROR(INDEX('الأعضاء'!$B$6:$B$505,MATCH(B204&amp;"",'الأعضاء'!$A$6:$A$505,0))&amp;"","كود غير موجود"))</f>
        <v/>
      </c>
    </row>
    <row r="205">
      <c r="A205" s="13" t="n"/>
      <c r="B205" s="5" t="n"/>
      <c r="C205" s="16" t="n"/>
      <c r="D205" s="5" t="n"/>
      <c r="E205" s="5" t="n"/>
      <c r="F205" s="6">
        <f>IF(B205&amp;""="","",IFERROR(INDEX('الأعضاء'!$B$6:$B$505,MATCH(B205&amp;"",'الأعضاء'!$A$6:$A$505,0))&amp;"","كود غير موجود"))</f>
        <v/>
      </c>
    </row>
    <row r="206">
      <c r="A206" s="13" t="n"/>
      <c r="B206" s="5" t="n"/>
      <c r="C206" s="16" t="n"/>
      <c r="D206" s="5" t="n"/>
      <c r="E206" s="5" t="n"/>
      <c r="F206" s="6">
        <f>IF(B206&amp;""="","",IFERROR(INDEX('الأعضاء'!$B$6:$B$505,MATCH(B206&amp;"",'الأعضاء'!$A$6:$A$505,0))&amp;"","كود غير موجود"))</f>
        <v/>
      </c>
    </row>
    <row r="207">
      <c r="A207" s="13" t="n"/>
      <c r="B207" s="5" t="n"/>
      <c r="C207" s="16" t="n"/>
      <c r="D207" s="5" t="n"/>
      <c r="E207" s="5" t="n"/>
      <c r="F207" s="6">
        <f>IF(B207&amp;""="","",IFERROR(INDEX('الأعضاء'!$B$6:$B$505,MATCH(B207&amp;"",'الأعضاء'!$A$6:$A$505,0))&amp;"","كود غير موجود"))</f>
        <v/>
      </c>
    </row>
    <row r="208">
      <c r="A208" s="13" t="n"/>
      <c r="B208" s="5" t="n"/>
      <c r="C208" s="16" t="n"/>
      <c r="D208" s="5" t="n"/>
      <c r="E208" s="5" t="n"/>
      <c r="F208" s="6">
        <f>IF(B208&amp;""="","",IFERROR(INDEX('الأعضاء'!$B$6:$B$505,MATCH(B208&amp;"",'الأعضاء'!$A$6:$A$505,0))&amp;"","كود غير موجود"))</f>
        <v/>
      </c>
    </row>
    <row r="209">
      <c r="A209" s="13" t="n"/>
      <c r="B209" s="5" t="n"/>
      <c r="C209" s="16" t="n"/>
      <c r="D209" s="5" t="n"/>
      <c r="E209" s="5" t="n"/>
      <c r="F209" s="6">
        <f>IF(B209&amp;""="","",IFERROR(INDEX('الأعضاء'!$B$6:$B$505,MATCH(B209&amp;"",'الأعضاء'!$A$6:$A$505,0))&amp;"","كود غير موجود"))</f>
        <v/>
      </c>
    </row>
    <row r="210">
      <c r="A210" s="13" t="n"/>
      <c r="B210" s="5" t="n"/>
      <c r="C210" s="16" t="n"/>
      <c r="D210" s="5" t="n"/>
      <c r="E210" s="5" t="n"/>
      <c r="F210" s="6">
        <f>IF(B210&amp;""="","",IFERROR(INDEX('الأعضاء'!$B$6:$B$505,MATCH(B210&amp;"",'الأعضاء'!$A$6:$A$505,0))&amp;"","كود غير موجود"))</f>
        <v/>
      </c>
    </row>
    <row r="211">
      <c r="A211" s="13" t="n"/>
      <c r="B211" s="5" t="n"/>
      <c r="C211" s="16" t="n"/>
      <c r="D211" s="5" t="n"/>
      <c r="E211" s="5" t="n"/>
      <c r="F211" s="6">
        <f>IF(B211&amp;""="","",IFERROR(INDEX('الأعضاء'!$B$6:$B$505,MATCH(B211&amp;"",'الأعضاء'!$A$6:$A$505,0))&amp;"","كود غير موجود"))</f>
        <v/>
      </c>
    </row>
    <row r="212">
      <c r="A212" s="13" t="n"/>
      <c r="B212" s="5" t="n"/>
      <c r="C212" s="16" t="n"/>
      <c r="D212" s="5" t="n"/>
      <c r="E212" s="5" t="n"/>
      <c r="F212" s="6">
        <f>IF(B212&amp;""="","",IFERROR(INDEX('الأعضاء'!$B$6:$B$505,MATCH(B212&amp;"",'الأعضاء'!$A$6:$A$505,0))&amp;"","كود غير موجود"))</f>
        <v/>
      </c>
    </row>
    <row r="213">
      <c r="A213" s="13" t="n"/>
      <c r="B213" s="5" t="n"/>
      <c r="C213" s="16" t="n"/>
      <c r="D213" s="5" t="n"/>
      <c r="E213" s="5" t="n"/>
      <c r="F213" s="6">
        <f>IF(B213&amp;""="","",IFERROR(INDEX('الأعضاء'!$B$6:$B$505,MATCH(B213&amp;"",'الأعضاء'!$A$6:$A$505,0))&amp;"","كود غير موجود"))</f>
        <v/>
      </c>
    </row>
    <row r="214">
      <c r="A214" s="13" t="n"/>
      <c r="B214" s="5" t="n"/>
      <c r="C214" s="16" t="n"/>
      <c r="D214" s="5" t="n"/>
      <c r="E214" s="5" t="n"/>
      <c r="F214" s="6">
        <f>IF(B214&amp;""="","",IFERROR(INDEX('الأعضاء'!$B$6:$B$505,MATCH(B214&amp;"",'الأعضاء'!$A$6:$A$505,0))&amp;"","كود غير موجود"))</f>
        <v/>
      </c>
    </row>
    <row r="215">
      <c r="A215" s="13" t="n"/>
      <c r="B215" s="5" t="n"/>
      <c r="C215" s="16" t="n"/>
      <c r="D215" s="5" t="n"/>
      <c r="E215" s="5" t="n"/>
      <c r="F215" s="6">
        <f>IF(B215&amp;""="","",IFERROR(INDEX('الأعضاء'!$B$6:$B$505,MATCH(B215&amp;"",'الأعضاء'!$A$6:$A$505,0))&amp;"","كود غير موجود"))</f>
        <v/>
      </c>
    </row>
    <row r="216">
      <c r="A216" s="13" t="n"/>
      <c r="B216" s="5" t="n"/>
      <c r="C216" s="16" t="n"/>
      <c r="D216" s="5" t="n"/>
      <c r="E216" s="5" t="n"/>
      <c r="F216" s="6">
        <f>IF(B216&amp;""="","",IFERROR(INDEX('الأعضاء'!$B$6:$B$505,MATCH(B216&amp;"",'الأعضاء'!$A$6:$A$505,0))&amp;"","كود غير موجود"))</f>
        <v/>
      </c>
    </row>
    <row r="217">
      <c r="A217" s="13" t="n"/>
      <c r="B217" s="5" t="n"/>
      <c r="C217" s="16" t="n"/>
      <c r="D217" s="5" t="n"/>
      <c r="E217" s="5" t="n"/>
      <c r="F217" s="6">
        <f>IF(B217&amp;""="","",IFERROR(INDEX('الأعضاء'!$B$6:$B$505,MATCH(B217&amp;"",'الأعضاء'!$A$6:$A$505,0))&amp;"","كود غير موجود"))</f>
        <v/>
      </c>
    </row>
    <row r="218">
      <c r="A218" s="13" t="n"/>
      <c r="B218" s="5" t="n"/>
      <c r="C218" s="16" t="n"/>
      <c r="D218" s="5" t="n"/>
      <c r="E218" s="5" t="n"/>
      <c r="F218" s="6">
        <f>IF(B218&amp;""="","",IFERROR(INDEX('الأعضاء'!$B$6:$B$505,MATCH(B218&amp;"",'الأعضاء'!$A$6:$A$505,0))&amp;"","كود غير موجود"))</f>
        <v/>
      </c>
    </row>
    <row r="219">
      <c r="A219" s="13" t="n"/>
      <c r="B219" s="5" t="n"/>
      <c r="C219" s="16" t="n"/>
      <c r="D219" s="5" t="n"/>
      <c r="E219" s="5" t="n"/>
      <c r="F219" s="6">
        <f>IF(B219&amp;""="","",IFERROR(INDEX('الأعضاء'!$B$6:$B$505,MATCH(B219&amp;"",'الأعضاء'!$A$6:$A$505,0))&amp;"","كود غير موجود"))</f>
        <v/>
      </c>
    </row>
    <row r="220">
      <c r="A220" s="13" t="n"/>
      <c r="B220" s="5" t="n"/>
      <c r="C220" s="16" t="n"/>
      <c r="D220" s="5" t="n"/>
      <c r="E220" s="5" t="n"/>
      <c r="F220" s="6">
        <f>IF(B220&amp;""="","",IFERROR(INDEX('الأعضاء'!$B$6:$B$505,MATCH(B220&amp;"",'الأعضاء'!$A$6:$A$505,0))&amp;"","كود غير موجود"))</f>
        <v/>
      </c>
    </row>
    <row r="221">
      <c r="A221" s="13" t="n"/>
      <c r="B221" s="5" t="n"/>
      <c r="C221" s="16" t="n"/>
      <c r="D221" s="5" t="n"/>
      <c r="E221" s="5" t="n"/>
      <c r="F221" s="6">
        <f>IF(B221&amp;""="","",IFERROR(INDEX('الأعضاء'!$B$6:$B$505,MATCH(B221&amp;"",'الأعضاء'!$A$6:$A$505,0))&amp;"","كود غير موجود"))</f>
        <v/>
      </c>
    </row>
    <row r="222">
      <c r="A222" s="13" t="n"/>
      <c r="B222" s="5" t="n"/>
      <c r="C222" s="16" t="n"/>
      <c r="D222" s="5" t="n"/>
      <c r="E222" s="5" t="n"/>
      <c r="F222" s="6">
        <f>IF(B222&amp;""="","",IFERROR(INDEX('الأعضاء'!$B$6:$B$505,MATCH(B222&amp;"",'الأعضاء'!$A$6:$A$505,0))&amp;"","كود غير موجود"))</f>
        <v/>
      </c>
    </row>
    <row r="223">
      <c r="A223" s="13" t="n"/>
      <c r="B223" s="5" t="n"/>
      <c r="C223" s="16" t="n"/>
      <c r="D223" s="5" t="n"/>
      <c r="E223" s="5" t="n"/>
      <c r="F223" s="6">
        <f>IF(B223&amp;""="","",IFERROR(INDEX('الأعضاء'!$B$6:$B$505,MATCH(B223&amp;"",'الأعضاء'!$A$6:$A$505,0))&amp;"","كود غير موجود"))</f>
        <v/>
      </c>
    </row>
    <row r="224">
      <c r="A224" s="13" t="n"/>
      <c r="B224" s="5" t="n"/>
      <c r="C224" s="16" t="n"/>
      <c r="D224" s="5" t="n"/>
      <c r="E224" s="5" t="n"/>
      <c r="F224" s="6">
        <f>IF(B224&amp;""="","",IFERROR(INDEX('الأعضاء'!$B$6:$B$505,MATCH(B224&amp;"",'الأعضاء'!$A$6:$A$505,0))&amp;"","كود غير موجود"))</f>
        <v/>
      </c>
    </row>
    <row r="225">
      <c r="A225" s="13" t="n"/>
      <c r="B225" s="5" t="n"/>
      <c r="C225" s="16" t="n"/>
      <c r="D225" s="5" t="n"/>
      <c r="E225" s="5" t="n"/>
      <c r="F225" s="6">
        <f>IF(B225&amp;""="","",IFERROR(INDEX('الأعضاء'!$B$6:$B$505,MATCH(B225&amp;"",'الأعضاء'!$A$6:$A$505,0))&amp;"","كود غير موجود"))</f>
        <v/>
      </c>
    </row>
    <row r="226">
      <c r="A226" s="13" t="n"/>
      <c r="B226" s="5" t="n"/>
      <c r="C226" s="16" t="n"/>
      <c r="D226" s="5" t="n"/>
      <c r="E226" s="5" t="n"/>
      <c r="F226" s="6">
        <f>IF(B226&amp;""="","",IFERROR(INDEX('الأعضاء'!$B$6:$B$505,MATCH(B226&amp;"",'الأعضاء'!$A$6:$A$505,0))&amp;"","كود غير موجود"))</f>
        <v/>
      </c>
    </row>
    <row r="227">
      <c r="A227" s="13" t="n"/>
      <c r="B227" s="5" t="n"/>
      <c r="C227" s="16" t="n"/>
      <c r="D227" s="5" t="n"/>
      <c r="E227" s="5" t="n"/>
      <c r="F227" s="6">
        <f>IF(B227&amp;""="","",IFERROR(INDEX('الأعضاء'!$B$6:$B$505,MATCH(B227&amp;"",'الأعضاء'!$A$6:$A$505,0))&amp;"","كود غير موجود"))</f>
        <v/>
      </c>
    </row>
    <row r="228">
      <c r="A228" s="13" t="n"/>
      <c r="B228" s="5" t="n"/>
      <c r="C228" s="16" t="n"/>
      <c r="D228" s="5" t="n"/>
      <c r="E228" s="5" t="n"/>
      <c r="F228" s="6">
        <f>IF(B228&amp;""="","",IFERROR(INDEX('الأعضاء'!$B$6:$B$505,MATCH(B228&amp;"",'الأعضاء'!$A$6:$A$505,0))&amp;"","كود غير موجود"))</f>
        <v/>
      </c>
    </row>
    <row r="229">
      <c r="A229" s="13" t="n"/>
      <c r="B229" s="5" t="n"/>
      <c r="C229" s="16" t="n"/>
      <c r="D229" s="5" t="n"/>
      <c r="E229" s="5" t="n"/>
      <c r="F229" s="6">
        <f>IF(B229&amp;""="","",IFERROR(INDEX('الأعضاء'!$B$6:$B$505,MATCH(B229&amp;"",'الأعضاء'!$A$6:$A$505,0))&amp;"","كود غير موجود"))</f>
        <v/>
      </c>
    </row>
    <row r="230">
      <c r="A230" s="13" t="n"/>
      <c r="B230" s="5" t="n"/>
      <c r="C230" s="16" t="n"/>
      <c r="D230" s="5" t="n"/>
      <c r="E230" s="5" t="n"/>
      <c r="F230" s="6">
        <f>IF(B230&amp;""="","",IFERROR(INDEX('الأعضاء'!$B$6:$B$505,MATCH(B230&amp;"",'الأعضاء'!$A$6:$A$505,0))&amp;"","كود غير موجود"))</f>
        <v/>
      </c>
    </row>
    <row r="231">
      <c r="A231" s="13" t="n"/>
      <c r="B231" s="5" t="n"/>
      <c r="C231" s="16" t="n"/>
      <c r="D231" s="5" t="n"/>
      <c r="E231" s="5" t="n"/>
      <c r="F231" s="6">
        <f>IF(B231&amp;""="","",IFERROR(INDEX('الأعضاء'!$B$6:$B$505,MATCH(B231&amp;"",'الأعضاء'!$A$6:$A$505,0))&amp;"","كود غير موجود"))</f>
        <v/>
      </c>
    </row>
    <row r="232">
      <c r="A232" s="13" t="n"/>
      <c r="B232" s="5" t="n"/>
      <c r="C232" s="16" t="n"/>
      <c r="D232" s="5" t="n"/>
      <c r="E232" s="5" t="n"/>
      <c r="F232" s="6">
        <f>IF(B232&amp;""="","",IFERROR(INDEX('الأعضاء'!$B$6:$B$505,MATCH(B232&amp;"",'الأعضاء'!$A$6:$A$505,0))&amp;"","كود غير موجود"))</f>
        <v/>
      </c>
    </row>
    <row r="233">
      <c r="A233" s="13" t="n"/>
      <c r="B233" s="5" t="n"/>
      <c r="C233" s="16" t="n"/>
      <c r="D233" s="5" t="n"/>
      <c r="E233" s="5" t="n"/>
      <c r="F233" s="6">
        <f>IF(B233&amp;""="","",IFERROR(INDEX('الأعضاء'!$B$6:$B$505,MATCH(B233&amp;"",'الأعضاء'!$A$6:$A$505,0))&amp;"","كود غير موجود"))</f>
        <v/>
      </c>
    </row>
    <row r="234">
      <c r="A234" s="13" t="n"/>
      <c r="B234" s="5" t="n"/>
      <c r="C234" s="16" t="n"/>
      <c r="D234" s="5" t="n"/>
      <c r="E234" s="5" t="n"/>
      <c r="F234" s="6">
        <f>IF(B234&amp;""="","",IFERROR(INDEX('الأعضاء'!$B$6:$B$505,MATCH(B234&amp;"",'الأعضاء'!$A$6:$A$505,0))&amp;"","كود غير موجود"))</f>
        <v/>
      </c>
    </row>
    <row r="235">
      <c r="A235" s="13" t="n"/>
      <c r="B235" s="5" t="n"/>
      <c r="C235" s="16" t="n"/>
      <c r="D235" s="5" t="n"/>
      <c r="E235" s="5" t="n"/>
      <c r="F235" s="6">
        <f>IF(B235&amp;""="","",IFERROR(INDEX('الأعضاء'!$B$6:$B$505,MATCH(B235&amp;"",'الأعضاء'!$A$6:$A$505,0))&amp;"","كود غير موجود"))</f>
        <v/>
      </c>
    </row>
    <row r="236">
      <c r="A236" s="13" t="n"/>
      <c r="B236" s="5" t="n"/>
      <c r="C236" s="16" t="n"/>
      <c r="D236" s="5" t="n"/>
      <c r="E236" s="5" t="n"/>
      <c r="F236" s="6">
        <f>IF(B236&amp;""="","",IFERROR(INDEX('الأعضاء'!$B$6:$B$505,MATCH(B236&amp;"",'الأعضاء'!$A$6:$A$505,0))&amp;"","كود غير موجود"))</f>
        <v/>
      </c>
    </row>
    <row r="237">
      <c r="A237" s="13" t="n"/>
      <c r="B237" s="5" t="n"/>
      <c r="C237" s="16" t="n"/>
      <c r="D237" s="5" t="n"/>
      <c r="E237" s="5" t="n"/>
      <c r="F237" s="6">
        <f>IF(B237&amp;""="","",IFERROR(INDEX('الأعضاء'!$B$6:$B$505,MATCH(B237&amp;"",'الأعضاء'!$A$6:$A$505,0))&amp;"","كود غير موجود"))</f>
        <v/>
      </c>
    </row>
    <row r="238">
      <c r="A238" s="13" t="n"/>
      <c r="B238" s="5" t="n"/>
      <c r="C238" s="16" t="n"/>
      <c r="D238" s="5" t="n"/>
      <c r="E238" s="5" t="n"/>
      <c r="F238" s="6">
        <f>IF(B238&amp;""="","",IFERROR(INDEX('الأعضاء'!$B$6:$B$505,MATCH(B238&amp;"",'الأعضاء'!$A$6:$A$505,0))&amp;"","كود غير موجود"))</f>
        <v/>
      </c>
    </row>
    <row r="239">
      <c r="A239" s="13" t="n"/>
      <c r="B239" s="5" t="n"/>
      <c r="C239" s="16" t="n"/>
      <c r="D239" s="5" t="n"/>
      <c r="E239" s="5" t="n"/>
      <c r="F239" s="6">
        <f>IF(B239&amp;""="","",IFERROR(INDEX('الأعضاء'!$B$6:$B$505,MATCH(B239&amp;"",'الأعضاء'!$A$6:$A$505,0))&amp;"","كود غير موجود"))</f>
        <v/>
      </c>
    </row>
    <row r="240">
      <c r="A240" s="13" t="n"/>
      <c r="B240" s="5" t="n"/>
      <c r="C240" s="16" t="n"/>
      <c r="D240" s="5" t="n"/>
      <c r="E240" s="5" t="n"/>
      <c r="F240" s="6">
        <f>IF(B240&amp;""="","",IFERROR(INDEX('الأعضاء'!$B$6:$B$505,MATCH(B240&amp;"",'الأعضاء'!$A$6:$A$505,0))&amp;"","كود غير موجود"))</f>
        <v/>
      </c>
    </row>
    <row r="241">
      <c r="A241" s="13" t="n"/>
      <c r="B241" s="5" t="n"/>
      <c r="C241" s="16" t="n"/>
      <c r="D241" s="5" t="n"/>
      <c r="E241" s="5" t="n"/>
      <c r="F241" s="6">
        <f>IF(B241&amp;""="","",IFERROR(INDEX('الأعضاء'!$B$6:$B$505,MATCH(B241&amp;"",'الأعضاء'!$A$6:$A$505,0))&amp;"","كود غير موجود"))</f>
        <v/>
      </c>
    </row>
    <row r="242">
      <c r="A242" s="13" t="n"/>
      <c r="B242" s="5" t="n"/>
      <c r="C242" s="16" t="n"/>
      <c r="D242" s="5" t="n"/>
      <c r="E242" s="5" t="n"/>
      <c r="F242" s="6">
        <f>IF(B242&amp;""="","",IFERROR(INDEX('الأعضاء'!$B$6:$B$505,MATCH(B242&amp;"",'الأعضاء'!$A$6:$A$505,0))&amp;"","كود غير موجود"))</f>
        <v/>
      </c>
    </row>
    <row r="243">
      <c r="A243" s="13" t="n"/>
      <c r="B243" s="5" t="n"/>
      <c r="C243" s="16" t="n"/>
      <c r="D243" s="5" t="n"/>
      <c r="E243" s="5" t="n"/>
      <c r="F243" s="6">
        <f>IF(B243&amp;""="","",IFERROR(INDEX('الأعضاء'!$B$6:$B$505,MATCH(B243&amp;"",'الأعضاء'!$A$6:$A$505,0))&amp;"","كود غير موجود"))</f>
        <v/>
      </c>
    </row>
    <row r="244">
      <c r="A244" s="13" t="n"/>
      <c r="B244" s="5" t="n"/>
      <c r="C244" s="16" t="n"/>
      <c r="D244" s="5" t="n"/>
      <c r="E244" s="5" t="n"/>
      <c r="F244" s="6">
        <f>IF(B244&amp;""="","",IFERROR(INDEX('الأعضاء'!$B$6:$B$505,MATCH(B244&amp;"",'الأعضاء'!$A$6:$A$505,0))&amp;"","كود غير موجود"))</f>
        <v/>
      </c>
    </row>
    <row r="245">
      <c r="A245" s="13" t="n"/>
      <c r="B245" s="5" t="n"/>
      <c r="C245" s="16" t="n"/>
      <c r="D245" s="5" t="n"/>
      <c r="E245" s="5" t="n"/>
      <c r="F245" s="6">
        <f>IF(B245&amp;""="","",IFERROR(INDEX('الأعضاء'!$B$6:$B$505,MATCH(B245&amp;"",'الأعضاء'!$A$6:$A$505,0))&amp;"","كود غير موجود"))</f>
        <v/>
      </c>
    </row>
    <row r="246">
      <c r="A246" s="13" t="n"/>
      <c r="B246" s="5" t="n"/>
      <c r="C246" s="16" t="n"/>
      <c r="D246" s="5" t="n"/>
      <c r="E246" s="5" t="n"/>
      <c r="F246" s="6">
        <f>IF(B246&amp;""="","",IFERROR(INDEX('الأعضاء'!$B$6:$B$505,MATCH(B246&amp;"",'الأعضاء'!$A$6:$A$505,0))&amp;"","كود غير موجود"))</f>
        <v/>
      </c>
    </row>
    <row r="247">
      <c r="A247" s="13" t="n"/>
      <c r="B247" s="5" t="n"/>
      <c r="C247" s="16" t="n"/>
      <c r="D247" s="5" t="n"/>
      <c r="E247" s="5" t="n"/>
      <c r="F247" s="6">
        <f>IF(B247&amp;""="","",IFERROR(INDEX('الأعضاء'!$B$6:$B$505,MATCH(B247&amp;"",'الأعضاء'!$A$6:$A$505,0))&amp;"","كود غير موجود"))</f>
        <v/>
      </c>
    </row>
    <row r="248">
      <c r="A248" s="13" t="n"/>
      <c r="B248" s="5" t="n"/>
      <c r="C248" s="16" t="n"/>
      <c r="D248" s="5" t="n"/>
      <c r="E248" s="5" t="n"/>
      <c r="F248" s="6">
        <f>IF(B248&amp;""="","",IFERROR(INDEX('الأعضاء'!$B$6:$B$505,MATCH(B248&amp;"",'الأعضاء'!$A$6:$A$505,0))&amp;"","كود غير موجود"))</f>
        <v/>
      </c>
    </row>
    <row r="249">
      <c r="A249" s="13" t="n"/>
      <c r="B249" s="5" t="n"/>
      <c r="C249" s="16" t="n"/>
      <c r="D249" s="5" t="n"/>
      <c r="E249" s="5" t="n"/>
      <c r="F249" s="6">
        <f>IF(B249&amp;""="","",IFERROR(INDEX('الأعضاء'!$B$6:$B$505,MATCH(B249&amp;"",'الأعضاء'!$A$6:$A$505,0))&amp;"","كود غير موجود"))</f>
        <v/>
      </c>
    </row>
    <row r="250">
      <c r="A250" s="13" t="n"/>
      <c r="B250" s="5" t="n"/>
      <c r="C250" s="16" t="n"/>
      <c r="D250" s="5" t="n"/>
      <c r="E250" s="5" t="n"/>
      <c r="F250" s="6">
        <f>IF(B250&amp;""="","",IFERROR(INDEX('الأعضاء'!$B$6:$B$505,MATCH(B250&amp;"",'الأعضاء'!$A$6:$A$505,0))&amp;"","كود غير موجود"))</f>
        <v/>
      </c>
    </row>
    <row r="251">
      <c r="A251" s="13" t="n"/>
      <c r="B251" s="5" t="n"/>
      <c r="C251" s="16" t="n"/>
      <c r="D251" s="5" t="n"/>
      <c r="E251" s="5" t="n"/>
      <c r="F251" s="6">
        <f>IF(B251&amp;""="","",IFERROR(INDEX('الأعضاء'!$B$6:$B$505,MATCH(B251&amp;"",'الأعضاء'!$A$6:$A$505,0))&amp;"","كود غير موجود"))</f>
        <v/>
      </c>
    </row>
    <row r="252">
      <c r="A252" s="13" t="n"/>
      <c r="B252" s="5" t="n"/>
      <c r="C252" s="16" t="n"/>
      <c r="D252" s="5" t="n"/>
      <c r="E252" s="5" t="n"/>
      <c r="F252" s="6">
        <f>IF(B252&amp;""="","",IFERROR(INDEX('الأعضاء'!$B$6:$B$505,MATCH(B252&amp;"",'الأعضاء'!$A$6:$A$505,0))&amp;"","كود غير موجود"))</f>
        <v/>
      </c>
    </row>
    <row r="253">
      <c r="A253" s="13" t="n"/>
      <c r="B253" s="5" t="n"/>
      <c r="C253" s="16" t="n"/>
      <c r="D253" s="5" t="n"/>
      <c r="E253" s="5" t="n"/>
      <c r="F253" s="6">
        <f>IF(B253&amp;""="","",IFERROR(INDEX('الأعضاء'!$B$6:$B$505,MATCH(B253&amp;"",'الأعضاء'!$A$6:$A$505,0))&amp;"","كود غير موجود"))</f>
        <v/>
      </c>
    </row>
    <row r="254">
      <c r="A254" s="13" t="n"/>
      <c r="B254" s="5" t="n"/>
      <c r="C254" s="16" t="n"/>
      <c r="D254" s="5" t="n"/>
      <c r="E254" s="5" t="n"/>
      <c r="F254" s="6">
        <f>IF(B254&amp;""="","",IFERROR(INDEX('الأعضاء'!$B$6:$B$505,MATCH(B254&amp;"",'الأعضاء'!$A$6:$A$505,0))&amp;"","كود غير موجود"))</f>
        <v/>
      </c>
    </row>
    <row r="255">
      <c r="A255" s="13" t="n"/>
      <c r="B255" s="5" t="n"/>
      <c r="C255" s="16" t="n"/>
      <c r="D255" s="5" t="n"/>
      <c r="E255" s="5" t="n"/>
      <c r="F255" s="6">
        <f>IF(B255&amp;""="","",IFERROR(INDEX('الأعضاء'!$B$6:$B$505,MATCH(B255&amp;"",'الأعضاء'!$A$6:$A$505,0))&amp;"","كود غير موجود"))</f>
        <v/>
      </c>
    </row>
    <row r="256">
      <c r="A256" s="13" t="n"/>
      <c r="B256" s="5" t="n"/>
      <c r="C256" s="16" t="n"/>
      <c r="D256" s="5" t="n"/>
      <c r="E256" s="5" t="n"/>
      <c r="F256" s="6">
        <f>IF(B256&amp;""="","",IFERROR(INDEX('الأعضاء'!$B$6:$B$505,MATCH(B256&amp;"",'الأعضاء'!$A$6:$A$505,0))&amp;"","كود غير موجود"))</f>
        <v/>
      </c>
    </row>
    <row r="257">
      <c r="A257" s="13" t="n"/>
      <c r="B257" s="5" t="n"/>
      <c r="C257" s="16" t="n"/>
      <c r="D257" s="5" t="n"/>
      <c r="E257" s="5" t="n"/>
      <c r="F257" s="6">
        <f>IF(B257&amp;""="","",IFERROR(INDEX('الأعضاء'!$B$6:$B$505,MATCH(B257&amp;"",'الأعضاء'!$A$6:$A$505,0))&amp;"","كود غير موجود"))</f>
        <v/>
      </c>
    </row>
    <row r="258">
      <c r="A258" s="13" t="n"/>
      <c r="B258" s="5" t="n"/>
      <c r="C258" s="16" t="n"/>
      <c r="D258" s="5" t="n"/>
      <c r="E258" s="5" t="n"/>
      <c r="F258" s="6">
        <f>IF(B258&amp;""="","",IFERROR(INDEX('الأعضاء'!$B$6:$B$505,MATCH(B258&amp;"",'الأعضاء'!$A$6:$A$505,0))&amp;"","كود غير موجود"))</f>
        <v/>
      </c>
    </row>
    <row r="259">
      <c r="A259" s="13" t="n"/>
      <c r="B259" s="5" t="n"/>
      <c r="C259" s="16" t="n"/>
      <c r="D259" s="5" t="n"/>
      <c r="E259" s="5" t="n"/>
      <c r="F259" s="6">
        <f>IF(B259&amp;""="","",IFERROR(INDEX('الأعضاء'!$B$6:$B$505,MATCH(B259&amp;"",'الأعضاء'!$A$6:$A$505,0))&amp;"","كود غير موجود"))</f>
        <v/>
      </c>
    </row>
    <row r="260">
      <c r="A260" s="13" t="n"/>
      <c r="B260" s="5" t="n"/>
      <c r="C260" s="16" t="n"/>
      <c r="D260" s="5" t="n"/>
      <c r="E260" s="5" t="n"/>
      <c r="F260" s="6">
        <f>IF(B260&amp;""="","",IFERROR(INDEX('الأعضاء'!$B$6:$B$505,MATCH(B260&amp;"",'الأعضاء'!$A$6:$A$505,0))&amp;"","كود غير موجود"))</f>
        <v/>
      </c>
    </row>
    <row r="261">
      <c r="A261" s="13" t="n"/>
      <c r="B261" s="5" t="n"/>
      <c r="C261" s="16" t="n"/>
      <c r="D261" s="5" t="n"/>
      <c r="E261" s="5" t="n"/>
      <c r="F261" s="6">
        <f>IF(B261&amp;""="","",IFERROR(INDEX('الأعضاء'!$B$6:$B$505,MATCH(B261&amp;"",'الأعضاء'!$A$6:$A$505,0))&amp;"","كود غير موجود"))</f>
        <v/>
      </c>
    </row>
    <row r="262">
      <c r="A262" s="13" t="n"/>
      <c r="B262" s="5" t="n"/>
      <c r="C262" s="16" t="n"/>
      <c r="D262" s="5" t="n"/>
      <c r="E262" s="5" t="n"/>
      <c r="F262" s="6">
        <f>IF(B262&amp;""="","",IFERROR(INDEX('الأعضاء'!$B$6:$B$505,MATCH(B262&amp;"",'الأعضاء'!$A$6:$A$505,0))&amp;"","كود غير موجود"))</f>
        <v/>
      </c>
    </row>
    <row r="263">
      <c r="A263" s="13" t="n"/>
      <c r="B263" s="5" t="n"/>
      <c r="C263" s="16" t="n"/>
      <c r="D263" s="5" t="n"/>
      <c r="E263" s="5" t="n"/>
      <c r="F263" s="6">
        <f>IF(B263&amp;""="","",IFERROR(INDEX('الأعضاء'!$B$6:$B$505,MATCH(B263&amp;"",'الأعضاء'!$A$6:$A$505,0))&amp;"","كود غير موجود"))</f>
        <v/>
      </c>
    </row>
    <row r="264">
      <c r="A264" s="13" t="n"/>
      <c r="B264" s="5" t="n"/>
      <c r="C264" s="16" t="n"/>
      <c r="D264" s="5" t="n"/>
      <c r="E264" s="5" t="n"/>
      <c r="F264" s="6">
        <f>IF(B264&amp;""="","",IFERROR(INDEX('الأعضاء'!$B$6:$B$505,MATCH(B264&amp;"",'الأعضاء'!$A$6:$A$505,0))&amp;"","كود غير موجود"))</f>
        <v/>
      </c>
    </row>
    <row r="265">
      <c r="A265" s="13" t="n"/>
      <c r="B265" s="5" t="n"/>
      <c r="C265" s="16" t="n"/>
      <c r="D265" s="5" t="n"/>
      <c r="E265" s="5" t="n"/>
      <c r="F265" s="6">
        <f>IF(B265&amp;""="","",IFERROR(INDEX('الأعضاء'!$B$6:$B$505,MATCH(B265&amp;"",'الأعضاء'!$A$6:$A$505,0))&amp;"","كود غير موجود"))</f>
        <v/>
      </c>
    </row>
    <row r="266">
      <c r="A266" s="13" t="n"/>
      <c r="B266" s="5" t="n"/>
      <c r="C266" s="16" t="n"/>
      <c r="D266" s="5" t="n"/>
      <c r="E266" s="5" t="n"/>
      <c r="F266" s="6">
        <f>IF(B266&amp;""="","",IFERROR(INDEX('الأعضاء'!$B$6:$B$505,MATCH(B266&amp;"",'الأعضاء'!$A$6:$A$505,0))&amp;"","كود غير موجود"))</f>
        <v/>
      </c>
    </row>
    <row r="267">
      <c r="A267" s="13" t="n"/>
      <c r="B267" s="5" t="n"/>
      <c r="C267" s="16" t="n"/>
      <c r="D267" s="5" t="n"/>
      <c r="E267" s="5" t="n"/>
      <c r="F267" s="6">
        <f>IF(B267&amp;""="","",IFERROR(INDEX('الأعضاء'!$B$6:$B$505,MATCH(B267&amp;"",'الأعضاء'!$A$6:$A$505,0))&amp;"","كود غير موجود"))</f>
        <v/>
      </c>
    </row>
    <row r="268">
      <c r="A268" s="13" t="n"/>
      <c r="B268" s="5" t="n"/>
      <c r="C268" s="16" t="n"/>
      <c r="D268" s="5" t="n"/>
      <c r="E268" s="5" t="n"/>
      <c r="F268" s="6">
        <f>IF(B268&amp;""="","",IFERROR(INDEX('الأعضاء'!$B$6:$B$505,MATCH(B268&amp;"",'الأعضاء'!$A$6:$A$505,0))&amp;"","كود غير موجود"))</f>
        <v/>
      </c>
    </row>
    <row r="269">
      <c r="A269" s="13" t="n"/>
      <c r="B269" s="5" t="n"/>
      <c r="C269" s="16" t="n"/>
      <c r="D269" s="5" t="n"/>
      <c r="E269" s="5" t="n"/>
      <c r="F269" s="6">
        <f>IF(B269&amp;""="","",IFERROR(INDEX('الأعضاء'!$B$6:$B$505,MATCH(B269&amp;"",'الأعضاء'!$A$6:$A$505,0))&amp;"","كود غير موجود"))</f>
        <v/>
      </c>
    </row>
    <row r="270">
      <c r="A270" s="13" t="n"/>
      <c r="B270" s="5" t="n"/>
      <c r="C270" s="16" t="n"/>
      <c r="D270" s="5" t="n"/>
      <c r="E270" s="5" t="n"/>
      <c r="F270" s="6">
        <f>IF(B270&amp;""="","",IFERROR(INDEX('الأعضاء'!$B$6:$B$505,MATCH(B270&amp;"",'الأعضاء'!$A$6:$A$505,0))&amp;"","كود غير موجود"))</f>
        <v/>
      </c>
    </row>
    <row r="271">
      <c r="A271" s="13" t="n"/>
      <c r="B271" s="5" t="n"/>
      <c r="C271" s="16" t="n"/>
      <c r="D271" s="5" t="n"/>
      <c r="E271" s="5" t="n"/>
      <c r="F271" s="6">
        <f>IF(B271&amp;""="","",IFERROR(INDEX('الأعضاء'!$B$6:$B$505,MATCH(B271&amp;"",'الأعضاء'!$A$6:$A$505,0))&amp;"","كود غير موجود"))</f>
        <v/>
      </c>
    </row>
    <row r="272">
      <c r="A272" s="13" t="n"/>
      <c r="B272" s="5" t="n"/>
      <c r="C272" s="16" t="n"/>
      <c r="D272" s="5" t="n"/>
      <c r="E272" s="5" t="n"/>
      <c r="F272" s="6">
        <f>IF(B272&amp;""="","",IFERROR(INDEX('الأعضاء'!$B$6:$B$505,MATCH(B272&amp;"",'الأعضاء'!$A$6:$A$505,0))&amp;"","كود غير موجود"))</f>
        <v/>
      </c>
    </row>
    <row r="273">
      <c r="A273" s="13" t="n"/>
      <c r="B273" s="5" t="n"/>
      <c r="C273" s="16" t="n"/>
      <c r="D273" s="5" t="n"/>
      <c r="E273" s="5" t="n"/>
      <c r="F273" s="6">
        <f>IF(B273&amp;""="","",IFERROR(INDEX('الأعضاء'!$B$6:$B$505,MATCH(B273&amp;"",'الأعضاء'!$A$6:$A$505,0))&amp;"","كود غير موجود"))</f>
        <v/>
      </c>
    </row>
    <row r="274">
      <c r="A274" s="13" t="n"/>
      <c r="B274" s="5" t="n"/>
      <c r="C274" s="16" t="n"/>
      <c r="D274" s="5" t="n"/>
      <c r="E274" s="5" t="n"/>
      <c r="F274" s="6">
        <f>IF(B274&amp;""="","",IFERROR(INDEX('الأعضاء'!$B$6:$B$505,MATCH(B274&amp;"",'الأعضاء'!$A$6:$A$505,0))&amp;"","كود غير موجود"))</f>
        <v/>
      </c>
    </row>
    <row r="275">
      <c r="A275" s="13" t="n"/>
      <c r="B275" s="5" t="n"/>
      <c r="C275" s="16" t="n"/>
      <c r="D275" s="5" t="n"/>
      <c r="E275" s="5" t="n"/>
      <c r="F275" s="6">
        <f>IF(B275&amp;""="","",IFERROR(INDEX('الأعضاء'!$B$6:$B$505,MATCH(B275&amp;"",'الأعضاء'!$A$6:$A$505,0))&amp;"","كود غير موجود"))</f>
        <v/>
      </c>
    </row>
    <row r="276">
      <c r="A276" s="13" t="n"/>
      <c r="B276" s="5" t="n"/>
      <c r="C276" s="16" t="n"/>
      <c r="D276" s="5" t="n"/>
      <c r="E276" s="5" t="n"/>
      <c r="F276" s="6">
        <f>IF(B276&amp;""="","",IFERROR(INDEX('الأعضاء'!$B$6:$B$505,MATCH(B276&amp;"",'الأعضاء'!$A$6:$A$505,0))&amp;"","كود غير موجود"))</f>
        <v/>
      </c>
    </row>
    <row r="277">
      <c r="A277" s="13" t="n"/>
      <c r="B277" s="5" t="n"/>
      <c r="C277" s="16" t="n"/>
      <c r="D277" s="5" t="n"/>
      <c r="E277" s="5" t="n"/>
      <c r="F277" s="6">
        <f>IF(B277&amp;""="","",IFERROR(INDEX('الأعضاء'!$B$6:$B$505,MATCH(B277&amp;"",'الأعضاء'!$A$6:$A$505,0))&amp;"","كود غير موجود"))</f>
        <v/>
      </c>
    </row>
    <row r="278">
      <c r="A278" s="13" t="n"/>
      <c r="B278" s="5" t="n"/>
      <c r="C278" s="16" t="n"/>
      <c r="D278" s="5" t="n"/>
      <c r="E278" s="5" t="n"/>
      <c r="F278" s="6">
        <f>IF(B278&amp;""="","",IFERROR(INDEX('الأعضاء'!$B$6:$B$505,MATCH(B278&amp;"",'الأعضاء'!$A$6:$A$505,0))&amp;"","كود غير موجود"))</f>
        <v/>
      </c>
    </row>
    <row r="279">
      <c r="A279" s="13" t="n"/>
      <c r="B279" s="5" t="n"/>
      <c r="C279" s="16" t="n"/>
      <c r="D279" s="5" t="n"/>
      <c r="E279" s="5" t="n"/>
      <c r="F279" s="6">
        <f>IF(B279&amp;""="","",IFERROR(INDEX('الأعضاء'!$B$6:$B$505,MATCH(B279&amp;"",'الأعضاء'!$A$6:$A$505,0))&amp;"","كود غير موجود"))</f>
        <v/>
      </c>
    </row>
    <row r="280">
      <c r="A280" s="13" t="n"/>
      <c r="B280" s="5" t="n"/>
      <c r="C280" s="16" t="n"/>
      <c r="D280" s="5" t="n"/>
      <c r="E280" s="5" t="n"/>
      <c r="F280" s="6">
        <f>IF(B280&amp;""="","",IFERROR(INDEX('الأعضاء'!$B$6:$B$505,MATCH(B280&amp;"",'الأعضاء'!$A$6:$A$505,0))&amp;"","كود غير موجود"))</f>
        <v/>
      </c>
    </row>
    <row r="281">
      <c r="A281" s="13" t="n"/>
      <c r="B281" s="5" t="n"/>
      <c r="C281" s="16" t="n"/>
      <c r="D281" s="5" t="n"/>
      <c r="E281" s="5" t="n"/>
      <c r="F281" s="6">
        <f>IF(B281&amp;""="","",IFERROR(INDEX('الأعضاء'!$B$6:$B$505,MATCH(B281&amp;"",'الأعضاء'!$A$6:$A$505,0))&amp;"","كود غير موجود"))</f>
        <v/>
      </c>
    </row>
    <row r="282">
      <c r="A282" s="13" t="n"/>
      <c r="B282" s="5" t="n"/>
      <c r="C282" s="16" t="n"/>
      <c r="D282" s="5" t="n"/>
      <c r="E282" s="5" t="n"/>
      <c r="F282" s="6">
        <f>IF(B282&amp;""="","",IFERROR(INDEX('الأعضاء'!$B$6:$B$505,MATCH(B282&amp;"",'الأعضاء'!$A$6:$A$505,0))&amp;"","كود غير موجود"))</f>
        <v/>
      </c>
    </row>
    <row r="283">
      <c r="A283" s="13" t="n"/>
      <c r="B283" s="5" t="n"/>
      <c r="C283" s="16" t="n"/>
      <c r="D283" s="5" t="n"/>
      <c r="E283" s="5" t="n"/>
      <c r="F283" s="6">
        <f>IF(B283&amp;""="","",IFERROR(INDEX('الأعضاء'!$B$6:$B$505,MATCH(B283&amp;"",'الأعضاء'!$A$6:$A$505,0))&amp;"","كود غير موجود"))</f>
        <v/>
      </c>
    </row>
    <row r="284">
      <c r="A284" s="13" t="n"/>
      <c r="B284" s="5" t="n"/>
      <c r="C284" s="16" t="n"/>
      <c r="D284" s="5" t="n"/>
      <c r="E284" s="5" t="n"/>
      <c r="F284" s="6">
        <f>IF(B284&amp;""="","",IFERROR(INDEX('الأعضاء'!$B$6:$B$505,MATCH(B284&amp;"",'الأعضاء'!$A$6:$A$505,0))&amp;"","كود غير موجود"))</f>
        <v/>
      </c>
    </row>
    <row r="285">
      <c r="A285" s="13" t="n"/>
      <c r="B285" s="5" t="n"/>
      <c r="C285" s="16" t="n"/>
      <c r="D285" s="5" t="n"/>
      <c r="E285" s="5" t="n"/>
      <c r="F285" s="6">
        <f>IF(B285&amp;""="","",IFERROR(INDEX('الأعضاء'!$B$6:$B$505,MATCH(B285&amp;"",'الأعضاء'!$A$6:$A$505,0))&amp;"","كود غير موجود"))</f>
        <v/>
      </c>
    </row>
    <row r="286">
      <c r="A286" s="13" t="n"/>
      <c r="B286" s="5" t="n"/>
      <c r="C286" s="16" t="n"/>
      <c r="D286" s="5" t="n"/>
      <c r="E286" s="5" t="n"/>
      <c r="F286" s="6">
        <f>IF(B286&amp;""="","",IFERROR(INDEX('الأعضاء'!$B$6:$B$505,MATCH(B286&amp;"",'الأعضاء'!$A$6:$A$505,0))&amp;"","كود غير موجود"))</f>
        <v/>
      </c>
    </row>
    <row r="287">
      <c r="A287" s="13" t="n"/>
      <c r="B287" s="5" t="n"/>
      <c r="C287" s="16" t="n"/>
      <c r="D287" s="5" t="n"/>
      <c r="E287" s="5" t="n"/>
      <c r="F287" s="6">
        <f>IF(B287&amp;""="","",IFERROR(INDEX('الأعضاء'!$B$6:$B$505,MATCH(B287&amp;"",'الأعضاء'!$A$6:$A$505,0))&amp;"","كود غير موجود"))</f>
        <v/>
      </c>
    </row>
    <row r="288">
      <c r="A288" s="13" t="n"/>
      <c r="B288" s="5" t="n"/>
      <c r="C288" s="16" t="n"/>
      <c r="D288" s="5" t="n"/>
      <c r="E288" s="5" t="n"/>
      <c r="F288" s="6">
        <f>IF(B288&amp;""="","",IFERROR(INDEX('الأعضاء'!$B$6:$B$505,MATCH(B288&amp;"",'الأعضاء'!$A$6:$A$505,0))&amp;"","كود غير موجود"))</f>
        <v/>
      </c>
    </row>
    <row r="289">
      <c r="A289" s="13" t="n"/>
      <c r="B289" s="5" t="n"/>
      <c r="C289" s="16" t="n"/>
      <c r="D289" s="5" t="n"/>
      <c r="E289" s="5" t="n"/>
      <c r="F289" s="6">
        <f>IF(B289&amp;""="","",IFERROR(INDEX('الأعضاء'!$B$6:$B$505,MATCH(B289&amp;"",'الأعضاء'!$A$6:$A$505,0))&amp;"","كود غير موجود"))</f>
        <v/>
      </c>
    </row>
    <row r="290">
      <c r="A290" s="13" t="n"/>
      <c r="B290" s="5" t="n"/>
      <c r="C290" s="16" t="n"/>
      <c r="D290" s="5" t="n"/>
      <c r="E290" s="5" t="n"/>
      <c r="F290" s="6">
        <f>IF(B290&amp;""="","",IFERROR(INDEX('الأعضاء'!$B$6:$B$505,MATCH(B290&amp;"",'الأعضاء'!$A$6:$A$505,0))&amp;"","كود غير موجود"))</f>
        <v/>
      </c>
    </row>
    <row r="291">
      <c r="A291" s="13" t="n"/>
      <c r="B291" s="5" t="n"/>
      <c r="C291" s="16" t="n"/>
      <c r="D291" s="5" t="n"/>
      <c r="E291" s="5" t="n"/>
      <c r="F291" s="6">
        <f>IF(B291&amp;""="","",IFERROR(INDEX('الأعضاء'!$B$6:$B$505,MATCH(B291&amp;"",'الأعضاء'!$A$6:$A$505,0))&amp;"","كود غير موجود"))</f>
        <v/>
      </c>
    </row>
    <row r="292">
      <c r="A292" s="13" t="n"/>
      <c r="B292" s="5" t="n"/>
      <c r="C292" s="16" t="n"/>
      <c r="D292" s="5" t="n"/>
      <c r="E292" s="5" t="n"/>
      <c r="F292" s="6">
        <f>IF(B292&amp;""="","",IFERROR(INDEX('الأعضاء'!$B$6:$B$505,MATCH(B292&amp;"",'الأعضاء'!$A$6:$A$505,0))&amp;"","كود غير موجود"))</f>
        <v/>
      </c>
    </row>
    <row r="293">
      <c r="A293" s="13" t="n"/>
      <c r="B293" s="5" t="n"/>
      <c r="C293" s="16" t="n"/>
      <c r="D293" s="5" t="n"/>
      <c r="E293" s="5" t="n"/>
      <c r="F293" s="6">
        <f>IF(B293&amp;""="","",IFERROR(INDEX('الأعضاء'!$B$6:$B$505,MATCH(B293&amp;"",'الأعضاء'!$A$6:$A$505,0))&amp;"","كود غير موجود"))</f>
        <v/>
      </c>
    </row>
    <row r="294">
      <c r="A294" s="13" t="n"/>
      <c r="B294" s="5" t="n"/>
      <c r="C294" s="16" t="n"/>
      <c r="D294" s="5" t="n"/>
      <c r="E294" s="5" t="n"/>
      <c r="F294" s="6">
        <f>IF(B294&amp;""="","",IFERROR(INDEX('الأعضاء'!$B$6:$B$505,MATCH(B294&amp;"",'الأعضاء'!$A$6:$A$505,0))&amp;"","كود غير موجود"))</f>
        <v/>
      </c>
    </row>
    <row r="295">
      <c r="A295" s="13" t="n"/>
      <c r="B295" s="5" t="n"/>
      <c r="C295" s="16" t="n"/>
      <c r="D295" s="5" t="n"/>
      <c r="E295" s="5" t="n"/>
      <c r="F295" s="6">
        <f>IF(B295&amp;""="","",IFERROR(INDEX('الأعضاء'!$B$6:$B$505,MATCH(B295&amp;"",'الأعضاء'!$A$6:$A$505,0))&amp;"","كود غير موجود"))</f>
        <v/>
      </c>
    </row>
    <row r="296">
      <c r="A296" s="13" t="n"/>
      <c r="B296" s="5" t="n"/>
      <c r="C296" s="16" t="n"/>
      <c r="D296" s="5" t="n"/>
      <c r="E296" s="5" t="n"/>
      <c r="F296" s="6">
        <f>IF(B296&amp;""="","",IFERROR(INDEX('الأعضاء'!$B$6:$B$505,MATCH(B296&amp;"",'الأعضاء'!$A$6:$A$505,0))&amp;"","كود غير موجود"))</f>
        <v/>
      </c>
    </row>
    <row r="297">
      <c r="A297" s="13" t="n"/>
      <c r="B297" s="5" t="n"/>
      <c r="C297" s="16" t="n"/>
      <c r="D297" s="5" t="n"/>
      <c r="E297" s="5" t="n"/>
      <c r="F297" s="6">
        <f>IF(B297&amp;""="","",IFERROR(INDEX('الأعضاء'!$B$6:$B$505,MATCH(B297&amp;"",'الأعضاء'!$A$6:$A$505,0))&amp;"","كود غير موجود"))</f>
        <v/>
      </c>
    </row>
    <row r="298">
      <c r="A298" s="13" t="n"/>
      <c r="B298" s="5" t="n"/>
      <c r="C298" s="16" t="n"/>
      <c r="D298" s="5" t="n"/>
      <c r="E298" s="5" t="n"/>
      <c r="F298" s="6">
        <f>IF(B298&amp;""="","",IFERROR(INDEX('الأعضاء'!$B$6:$B$505,MATCH(B298&amp;"",'الأعضاء'!$A$6:$A$505,0))&amp;"","كود غير موجود"))</f>
        <v/>
      </c>
    </row>
    <row r="299">
      <c r="A299" s="13" t="n"/>
      <c r="B299" s="5" t="n"/>
      <c r="C299" s="16" t="n"/>
      <c r="D299" s="5" t="n"/>
      <c r="E299" s="5" t="n"/>
      <c r="F299" s="6">
        <f>IF(B299&amp;""="","",IFERROR(INDEX('الأعضاء'!$B$6:$B$505,MATCH(B299&amp;"",'الأعضاء'!$A$6:$A$505,0))&amp;"","كود غير موجود"))</f>
        <v/>
      </c>
    </row>
    <row r="300">
      <c r="A300" s="13" t="n"/>
      <c r="B300" s="5" t="n"/>
      <c r="C300" s="16" t="n"/>
      <c r="D300" s="5" t="n"/>
      <c r="E300" s="5" t="n"/>
      <c r="F300" s="6">
        <f>IF(B300&amp;""="","",IFERROR(INDEX('الأعضاء'!$B$6:$B$505,MATCH(B300&amp;"",'الأعضاء'!$A$6:$A$505,0))&amp;"","كود غير موجود"))</f>
        <v/>
      </c>
    </row>
    <row r="301">
      <c r="A301" s="13" t="n"/>
      <c r="B301" s="5" t="n"/>
      <c r="C301" s="16" t="n"/>
      <c r="D301" s="5" t="n"/>
      <c r="E301" s="5" t="n"/>
      <c r="F301" s="6">
        <f>IF(B301&amp;""="","",IFERROR(INDEX('الأعضاء'!$B$6:$B$505,MATCH(B301&amp;"",'الأعضاء'!$A$6:$A$505,0))&amp;"","كود غير موجود"))</f>
        <v/>
      </c>
    </row>
    <row r="302">
      <c r="A302" s="13" t="n"/>
      <c r="B302" s="5" t="n"/>
      <c r="C302" s="16" t="n"/>
      <c r="D302" s="5" t="n"/>
      <c r="E302" s="5" t="n"/>
      <c r="F302" s="6">
        <f>IF(B302&amp;""="","",IFERROR(INDEX('الأعضاء'!$B$6:$B$505,MATCH(B302&amp;"",'الأعضاء'!$A$6:$A$505,0))&amp;"","كود غير موجود"))</f>
        <v/>
      </c>
    </row>
    <row r="303">
      <c r="A303" s="13" t="n"/>
      <c r="B303" s="5" t="n"/>
      <c r="C303" s="16" t="n"/>
      <c r="D303" s="5" t="n"/>
      <c r="E303" s="5" t="n"/>
      <c r="F303" s="6">
        <f>IF(B303&amp;""="","",IFERROR(INDEX('الأعضاء'!$B$6:$B$505,MATCH(B303&amp;"",'الأعضاء'!$A$6:$A$505,0))&amp;"","كود غير موجود"))</f>
        <v/>
      </c>
    </row>
    <row r="304">
      <c r="A304" s="13" t="n"/>
      <c r="B304" s="5" t="n"/>
      <c r="C304" s="16" t="n"/>
      <c r="D304" s="5" t="n"/>
      <c r="E304" s="5" t="n"/>
      <c r="F304" s="6">
        <f>IF(B304&amp;""="","",IFERROR(INDEX('الأعضاء'!$B$6:$B$505,MATCH(B304&amp;"",'الأعضاء'!$A$6:$A$505,0))&amp;"","كود غير موجود"))</f>
        <v/>
      </c>
    </row>
    <row r="305">
      <c r="A305" s="13" t="n"/>
      <c r="B305" s="5" t="n"/>
      <c r="C305" s="16" t="n"/>
      <c r="D305" s="5" t="n"/>
      <c r="E305" s="5" t="n"/>
      <c r="F305" s="6">
        <f>IF(B305&amp;""="","",IFERROR(INDEX('الأعضاء'!$B$6:$B$505,MATCH(B305&amp;"",'الأعضاء'!$A$6:$A$505,0))&amp;"","كود غير موجود"))</f>
        <v/>
      </c>
    </row>
    <row r="306">
      <c r="A306" s="13" t="n"/>
      <c r="B306" s="5" t="n"/>
      <c r="C306" s="16" t="n"/>
      <c r="D306" s="5" t="n"/>
      <c r="E306" s="5" t="n"/>
      <c r="F306" s="6">
        <f>IF(B306&amp;""="","",IFERROR(INDEX('الأعضاء'!$B$6:$B$505,MATCH(B306&amp;"",'الأعضاء'!$A$6:$A$505,0))&amp;"","كود غير موجود"))</f>
        <v/>
      </c>
    </row>
    <row r="307">
      <c r="A307" s="13" t="n"/>
      <c r="B307" s="5" t="n"/>
      <c r="C307" s="16" t="n"/>
      <c r="D307" s="5" t="n"/>
      <c r="E307" s="5" t="n"/>
      <c r="F307" s="6">
        <f>IF(B307&amp;""="","",IFERROR(INDEX('الأعضاء'!$B$6:$B$505,MATCH(B307&amp;"",'الأعضاء'!$A$6:$A$505,0))&amp;"","كود غير موجود"))</f>
        <v/>
      </c>
    </row>
    <row r="308">
      <c r="A308" s="13" t="n"/>
      <c r="B308" s="5" t="n"/>
      <c r="C308" s="16" t="n"/>
      <c r="D308" s="5" t="n"/>
      <c r="E308" s="5" t="n"/>
      <c r="F308" s="6">
        <f>IF(B308&amp;""="","",IFERROR(INDEX('الأعضاء'!$B$6:$B$505,MATCH(B308&amp;"",'الأعضاء'!$A$6:$A$505,0))&amp;"","كود غير موجود"))</f>
        <v/>
      </c>
    </row>
    <row r="309">
      <c r="A309" s="13" t="n"/>
      <c r="B309" s="5" t="n"/>
      <c r="C309" s="16" t="n"/>
      <c r="D309" s="5" t="n"/>
      <c r="E309" s="5" t="n"/>
      <c r="F309" s="6">
        <f>IF(B309&amp;""="","",IFERROR(INDEX('الأعضاء'!$B$6:$B$505,MATCH(B309&amp;"",'الأعضاء'!$A$6:$A$505,0))&amp;"","كود غير موجود"))</f>
        <v/>
      </c>
    </row>
    <row r="310">
      <c r="A310" s="13" t="n"/>
      <c r="B310" s="5" t="n"/>
      <c r="C310" s="16" t="n"/>
      <c r="D310" s="5" t="n"/>
      <c r="E310" s="5" t="n"/>
      <c r="F310" s="6">
        <f>IF(B310&amp;""="","",IFERROR(INDEX('الأعضاء'!$B$6:$B$505,MATCH(B310&amp;"",'الأعضاء'!$A$6:$A$505,0))&amp;"","كود غير موجود"))</f>
        <v/>
      </c>
    </row>
    <row r="311">
      <c r="A311" s="13" t="n"/>
      <c r="B311" s="5" t="n"/>
      <c r="C311" s="16" t="n"/>
      <c r="D311" s="5" t="n"/>
      <c r="E311" s="5" t="n"/>
      <c r="F311" s="6">
        <f>IF(B311&amp;""="","",IFERROR(INDEX('الأعضاء'!$B$6:$B$505,MATCH(B311&amp;"",'الأعضاء'!$A$6:$A$505,0))&amp;"","كود غير موجود"))</f>
        <v/>
      </c>
    </row>
    <row r="312">
      <c r="A312" s="13" t="n"/>
      <c r="B312" s="5" t="n"/>
      <c r="C312" s="16" t="n"/>
      <c r="D312" s="5" t="n"/>
      <c r="E312" s="5" t="n"/>
      <c r="F312" s="6">
        <f>IF(B312&amp;""="","",IFERROR(INDEX('الأعضاء'!$B$6:$B$505,MATCH(B312&amp;"",'الأعضاء'!$A$6:$A$505,0))&amp;"","كود غير موجود"))</f>
        <v/>
      </c>
    </row>
    <row r="313">
      <c r="A313" s="13" t="n"/>
      <c r="B313" s="5" t="n"/>
      <c r="C313" s="16" t="n"/>
      <c r="D313" s="5" t="n"/>
      <c r="E313" s="5" t="n"/>
      <c r="F313" s="6">
        <f>IF(B313&amp;""="","",IFERROR(INDEX('الأعضاء'!$B$6:$B$505,MATCH(B313&amp;"",'الأعضاء'!$A$6:$A$505,0))&amp;"","كود غير موجود"))</f>
        <v/>
      </c>
    </row>
    <row r="314">
      <c r="A314" s="13" t="n"/>
      <c r="B314" s="5" t="n"/>
      <c r="C314" s="16" t="n"/>
      <c r="D314" s="5" t="n"/>
      <c r="E314" s="5" t="n"/>
      <c r="F314" s="6">
        <f>IF(B314&amp;""="","",IFERROR(INDEX('الأعضاء'!$B$6:$B$505,MATCH(B314&amp;"",'الأعضاء'!$A$6:$A$505,0))&amp;"","كود غير موجود"))</f>
        <v/>
      </c>
    </row>
    <row r="315">
      <c r="A315" s="13" t="n"/>
      <c r="B315" s="5" t="n"/>
      <c r="C315" s="16" t="n"/>
      <c r="D315" s="5" t="n"/>
      <c r="E315" s="5" t="n"/>
      <c r="F315" s="6">
        <f>IF(B315&amp;""="","",IFERROR(INDEX('الأعضاء'!$B$6:$B$505,MATCH(B315&amp;"",'الأعضاء'!$A$6:$A$505,0))&amp;"","كود غير موجود"))</f>
        <v/>
      </c>
    </row>
    <row r="316">
      <c r="A316" s="13" t="n"/>
      <c r="B316" s="5" t="n"/>
      <c r="C316" s="16" t="n"/>
      <c r="D316" s="5" t="n"/>
      <c r="E316" s="5" t="n"/>
      <c r="F316" s="6">
        <f>IF(B316&amp;""="","",IFERROR(INDEX('الأعضاء'!$B$6:$B$505,MATCH(B316&amp;"",'الأعضاء'!$A$6:$A$505,0))&amp;"","كود غير موجود"))</f>
        <v/>
      </c>
    </row>
    <row r="317">
      <c r="A317" s="13" t="n"/>
      <c r="B317" s="5" t="n"/>
      <c r="C317" s="16" t="n"/>
      <c r="D317" s="5" t="n"/>
      <c r="E317" s="5" t="n"/>
      <c r="F317" s="6">
        <f>IF(B317&amp;""="","",IFERROR(INDEX('الأعضاء'!$B$6:$B$505,MATCH(B317&amp;"",'الأعضاء'!$A$6:$A$505,0))&amp;"","كود غير موجود"))</f>
        <v/>
      </c>
    </row>
    <row r="318">
      <c r="A318" s="13" t="n"/>
      <c r="B318" s="5" t="n"/>
      <c r="C318" s="16" t="n"/>
      <c r="D318" s="5" t="n"/>
      <c r="E318" s="5" t="n"/>
      <c r="F318" s="6">
        <f>IF(B318&amp;""="","",IFERROR(INDEX('الأعضاء'!$B$6:$B$505,MATCH(B318&amp;"",'الأعضاء'!$A$6:$A$505,0))&amp;"","كود غير موجود"))</f>
        <v/>
      </c>
    </row>
    <row r="319">
      <c r="A319" s="13" t="n"/>
      <c r="B319" s="5" t="n"/>
      <c r="C319" s="16" t="n"/>
      <c r="D319" s="5" t="n"/>
      <c r="E319" s="5" t="n"/>
      <c r="F319" s="6">
        <f>IF(B319&amp;""="","",IFERROR(INDEX('الأعضاء'!$B$6:$B$505,MATCH(B319&amp;"",'الأعضاء'!$A$6:$A$505,0))&amp;"","كود غير موجود"))</f>
        <v/>
      </c>
    </row>
    <row r="320">
      <c r="A320" s="13" t="n"/>
      <c r="B320" s="5" t="n"/>
      <c r="C320" s="16" t="n"/>
      <c r="D320" s="5" t="n"/>
      <c r="E320" s="5" t="n"/>
      <c r="F320" s="6">
        <f>IF(B320&amp;""="","",IFERROR(INDEX('الأعضاء'!$B$6:$B$505,MATCH(B320&amp;"",'الأعضاء'!$A$6:$A$505,0))&amp;"","كود غير موجود"))</f>
        <v/>
      </c>
    </row>
    <row r="321">
      <c r="A321" s="13" t="n"/>
      <c r="B321" s="5" t="n"/>
      <c r="C321" s="16" t="n"/>
      <c r="D321" s="5" t="n"/>
      <c r="E321" s="5" t="n"/>
      <c r="F321" s="6">
        <f>IF(B321&amp;""="","",IFERROR(INDEX('الأعضاء'!$B$6:$B$505,MATCH(B321&amp;"",'الأعضاء'!$A$6:$A$505,0))&amp;"","كود غير موجود"))</f>
        <v/>
      </c>
    </row>
    <row r="322">
      <c r="A322" s="13" t="n"/>
      <c r="B322" s="5" t="n"/>
      <c r="C322" s="16" t="n"/>
      <c r="D322" s="5" t="n"/>
      <c r="E322" s="5" t="n"/>
      <c r="F322" s="6">
        <f>IF(B322&amp;""="","",IFERROR(INDEX('الأعضاء'!$B$6:$B$505,MATCH(B322&amp;"",'الأعضاء'!$A$6:$A$505,0))&amp;"","كود غير موجود"))</f>
        <v/>
      </c>
    </row>
    <row r="323">
      <c r="A323" s="13" t="n"/>
      <c r="B323" s="5" t="n"/>
      <c r="C323" s="16" t="n"/>
      <c r="D323" s="5" t="n"/>
      <c r="E323" s="5" t="n"/>
      <c r="F323" s="6">
        <f>IF(B323&amp;""="","",IFERROR(INDEX('الأعضاء'!$B$6:$B$505,MATCH(B323&amp;"",'الأعضاء'!$A$6:$A$505,0))&amp;"","كود غير موجود"))</f>
        <v/>
      </c>
    </row>
    <row r="324">
      <c r="A324" s="13" t="n"/>
      <c r="B324" s="5" t="n"/>
      <c r="C324" s="16" t="n"/>
      <c r="D324" s="5" t="n"/>
      <c r="E324" s="5" t="n"/>
      <c r="F324" s="6">
        <f>IF(B324&amp;""="","",IFERROR(INDEX('الأعضاء'!$B$6:$B$505,MATCH(B324&amp;"",'الأعضاء'!$A$6:$A$505,0))&amp;"","كود غير موجود"))</f>
        <v/>
      </c>
    </row>
    <row r="325">
      <c r="A325" s="13" t="n"/>
      <c r="B325" s="5" t="n"/>
      <c r="C325" s="16" t="n"/>
      <c r="D325" s="5" t="n"/>
      <c r="E325" s="5" t="n"/>
      <c r="F325" s="6">
        <f>IF(B325&amp;""="","",IFERROR(INDEX('الأعضاء'!$B$6:$B$505,MATCH(B325&amp;"",'الأعضاء'!$A$6:$A$505,0))&amp;"","كود غير موجود"))</f>
        <v/>
      </c>
    </row>
    <row r="326">
      <c r="A326" s="13" t="n"/>
      <c r="B326" s="5" t="n"/>
      <c r="C326" s="16" t="n"/>
      <c r="D326" s="5" t="n"/>
      <c r="E326" s="5" t="n"/>
      <c r="F326" s="6">
        <f>IF(B326&amp;""="","",IFERROR(INDEX('الأعضاء'!$B$6:$B$505,MATCH(B326&amp;"",'الأعضاء'!$A$6:$A$505,0))&amp;"","كود غير موجود"))</f>
        <v/>
      </c>
    </row>
    <row r="327">
      <c r="A327" s="13" t="n"/>
      <c r="B327" s="5" t="n"/>
      <c r="C327" s="16" t="n"/>
      <c r="D327" s="5" t="n"/>
      <c r="E327" s="5" t="n"/>
      <c r="F327" s="6">
        <f>IF(B327&amp;""="","",IFERROR(INDEX('الأعضاء'!$B$6:$B$505,MATCH(B327&amp;"",'الأعضاء'!$A$6:$A$505,0))&amp;"","كود غير موجود"))</f>
        <v/>
      </c>
    </row>
    <row r="328">
      <c r="A328" s="13" t="n"/>
      <c r="B328" s="5" t="n"/>
      <c r="C328" s="16" t="n"/>
      <c r="D328" s="5" t="n"/>
      <c r="E328" s="5" t="n"/>
      <c r="F328" s="6">
        <f>IF(B328&amp;""="","",IFERROR(INDEX('الأعضاء'!$B$6:$B$505,MATCH(B328&amp;"",'الأعضاء'!$A$6:$A$505,0))&amp;"","كود غير موجود"))</f>
        <v/>
      </c>
    </row>
    <row r="329">
      <c r="A329" s="13" t="n"/>
      <c r="B329" s="5" t="n"/>
      <c r="C329" s="16" t="n"/>
      <c r="D329" s="5" t="n"/>
      <c r="E329" s="5" t="n"/>
      <c r="F329" s="6">
        <f>IF(B329&amp;""="","",IFERROR(INDEX('الأعضاء'!$B$6:$B$505,MATCH(B329&amp;"",'الأعضاء'!$A$6:$A$505,0))&amp;"","كود غير موجود"))</f>
        <v/>
      </c>
    </row>
    <row r="330">
      <c r="A330" s="13" t="n"/>
      <c r="B330" s="5" t="n"/>
      <c r="C330" s="16" t="n"/>
      <c r="D330" s="5" t="n"/>
      <c r="E330" s="5" t="n"/>
      <c r="F330" s="6">
        <f>IF(B330&amp;""="","",IFERROR(INDEX('الأعضاء'!$B$6:$B$505,MATCH(B330&amp;"",'الأعضاء'!$A$6:$A$505,0))&amp;"","كود غير موجود"))</f>
        <v/>
      </c>
    </row>
    <row r="331">
      <c r="A331" s="13" t="n"/>
      <c r="B331" s="5" t="n"/>
      <c r="C331" s="16" t="n"/>
      <c r="D331" s="5" t="n"/>
      <c r="E331" s="5" t="n"/>
      <c r="F331" s="6">
        <f>IF(B331&amp;""="","",IFERROR(INDEX('الأعضاء'!$B$6:$B$505,MATCH(B331&amp;"",'الأعضاء'!$A$6:$A$505,0))&amp;"","كود غير موجود"))</f>
        <v/>
      </c>
    </row>
    <row r="332">
      <c r="A332" s="13" t="n"/>
      <c r="B332" s="5" t="n"/>
      <c r="C332" s="16" t="n"/>
      <c r="D332" s="5" t="n"/>
      <c r="E332" s="5" t="n"/>
      <c r="F332" s="6">
        <f>IF(B332&amp;""="","",IFERROR(INDEX('الأعضاء'!$B$6:$B$505,MATCH(B332&amp;"",'الأعضاء'!$A$6:$A$505,0))&amp;"","كود غير موجود"))</f>
        <v/>
      </c>
    </row>
    <row r="333">
      <c r="A333" s="13" t="n"/>
      <c r="B333" s="5" t="n"/>
      <c r="C333" s="16" t="n"/>
      <c r="D333" s="5" t="n"/>
      <c r="E333" s="5" t="n"/>
      <c r="F333" s="6">
        <f>IF(B333&amp;""="","",IFERROR(INDEX('الأعضاء'!$B$6:$B$505,MATCH(B333&amp;"",'الأعضاء'!$A$6:$A$505,0))&amp;"","كود غير موجود"))</f>
        <v/>
      </c>
    </row>
    <row r="334">
      <c r="A334" s="13" t="n"/>
      <c r="B334" s="5" t="n"/>
      <c r="C334" s="16" t="n"/>
      <c r="D334" s="5" t="n"/>
      <c r="E334" s="5" t="n"/>
      <c r="F334" s="6">
        <f>IF(B334&amp;""="","",IFERROR(INDEX('الأعضاء'!$B$6:$B$505,MATCH(B334&amp;"",'الأعضاء'!$A$6:$A$505,0))&amp;"","كود غير موجود"))</f>
        <v/>
      </c>
    </row>
    <row r="335">
      <c r="A335" s="13" t="n"/>
      <c r="B335" s="5" t="n"/>
      <c r="C335" s="16" t="n"/>
      <c r="D335" s="5" t="n"/>
      <c r="E335" s="5" t="n"/>
      <c r="F335" s="6">
        <f>IF(B335&amp;""="","",IFERROR(INDEX('الأعضاء'!$B$6:$B$505,MATCH(B335&amp;"",'الأعضاء'!$A$6:$A$505,0))&amp;"","كود غير موجود"))</f>
        <v/>
      </c>
    </row>
    <row r="336">
      <c r="A336" s="13" t="n"/>
      <c r="B336" s="5" t="n"/>
      <c r="C336" s="16" t="n"/>
      <c r="D336" s="5" t="n"/>
      <c r="E336" s="5" t="n"/>
      <c r="F336" s="6">
        <f>IF(B336&amp;""="","",IFERROR(INDEX('الأعضاء'!$B$6:$B$505,MATCH(B336&amp;"",'الأعضاء'!$A$6:$A$505,0))&amp;"","كود غير موجود"))</f>
        <v/>
      </c>
    </row>
    <row r="337">
      <c r="A337" s="13" t="n"/>
      <c r="B337" s="5" t="n"/>
      <c r="C337" s="16" t="n"/>
      <c r="D337" s="5" t="n"/>
      <c r="E337" s="5" t="n"/>
      <c r="F337" s="6">
        <f>IF(B337&amp;""="","",IFERROR(INDEX('الأعضاء'!$B$6:$B$505,MATCH(B337&amp;"",'الأعضاء'!$A$6:$A$505,0))&amp;"","كود غير موجود"))</f>
        <v/>
      </c>
    </row>
    <row r="338">
      <c r="A338" s="13" t="n"/>
      <c r="B338" s="5" t="n"/>
      <c r="C338" s="16" t="n"/>
      <c r="D338" s="5" t="n"/>
      <c r="E338" s="5" t="n"/>
      <c r="F338" s="6">
        <f>IF(B338&amp;""="","",IFERROR(INDEX('الأعضاء'!$B$6:$B$505,MATCH(B338&amp;"",'الأعضاء'!$A$6:$A$505,0))&amp;"","كود غير موجود"))</f>
        <v/>
      </c>
    </row>
    <row r="339">
      <c r="A339" s="13" t="n"/>
      <c r="B339" s="5" t="n"/>
      <c r="C339" s="16" t="n"/>
      <c r="D339" s="5" t="n"/>
      <c r="E339" s="5" t="n"/>
      <c r="F339" s="6">
        <f>IF(B339&amp;""="","",IFERROR(INDEX('الأعضاء'!$B$6:$B$505,MATCH(B339&amp;"",'الأعضاء'!$A$6:$A$505,0))&amp;"","كود غير موجود"))</f>
        <v/>
      </c>
    </row>
    <row r="340">
      <c r="A340" s="13" t="n"/>
      <c r="B340" s="5" t="n"/>
      <c r="C340" s="16" t="n"/>
      <c r="D340" s="5" t="n"/>
      <c r="E340" s="5" t="n"/>
      <c r="F340" s="6">
        <f>IF(B340&amp;""="","",IFERROR(INDEX('الأعضاء'!$B$6:$B$505,MATCH(B340&amp;"",'الأعضاء'!$A$6:$A$505,0))&amp;"","كود غير موجود"))</f>
        <v/>
      </c>
    </row>
    <row r="341">
      <c r="A341" s="13" t="n"/>
      <c r="B341" s="5" t="n"/>
      <c r="C341" s="16" t="n"/>
      <c r="D341" s="5" t="n"/>
      <c r="E341" s="5" t="n"/>
      <c r="F341" s="6">
        <f>IF(B341&amp;""="","",IFERROR(INDEX('الأعضاء'!$B$6:$B$505,MATCH(B341&amp;"",'الأعضاء'!$A$6:$A$505,0))&amp;"","كود غير موجود"))</f>
        <v/>
      </c>
    </row>
    <row r="342">
      <c r="A342" s="13" t="n"/>
      <c r="B342" s="5" t="n"/>
      <c r="C342" s="16" t="n"/>
      <c r="D342" s="5" t="n"/>
      <c r="E342" s="5" t="n"/>
      <c r="F342" s="6">
        <f>IF(B342&amp;""="","",IFERROR(INDEX('الأعضاء'!$B$6:$B$505,MATCH(B342&amp;"",'الأعضاء'!$A$6:$A$505,0))&amp;"","كود غير موجود"))</f>
        <v/>
      </c>
    </row>
    <row r="343">
      <c r="A343" s="13" t="n"/>
      <c r="B343" s="5" t="n"/>
      <c r="C343" s="16" t="n"/>
      <c r="D343" s="5" t="n"/>
      <c r="E343" s="5" t="n"/>
      <c r="F343" s="6">
        <f>IF(B343&amp;""="","",IFERROR(INDEX('الأعضاء'!$B$6:$B$505,MATCH(B343&amp;"",'الأعضاء'!$A$6:$A$505,0))&amp;"","كود غير موجود"))</f>
        <v/>
      </c>
    </row>
    <row r="344">
      <c r="A344" s="13" t="n"/>
      <c r="B344" s="5" t="n"/>
      <c r="C344" s="16" t="n"/>
      <c r="D344" s="5" t="n"/>
      <c r="E344" s="5" t="n"/>
      <c r="F344" s="6">
        <f>IF(B344&amp;""="","",IFERROR(INDEX('الأعضاء'!$B$6:$B$505,MATCH(B344&amp;"",'الأعضاء'!$A$6:$A$505,0))&amp;"","كود غير موجود"))</f>
        <v/>
      </c>
    </row>
    <row r="345">
      <c r="A345" s="13" t="n"/>
      <c r="B345" s="5" t="n"/>
      <c r="C345" s="16" t="n"/>
      <c r="D345" s="5" t="n"/>
      <c r="E345" s="5" t="n"/>
      <c r="F345" s="6">
        <f>IF(B345&amp;""="","",IFERROR(INDEX('الأعضاء'!$B$6:$B$505,MATCH(B345&amp;"",'الأعضاء'!$A$6:$A$505,0))&amp;"","كود غير موجود"))</f>
        <v/>
      </c>
    </row>
    <row r="346">
      <c r="A346" s="13" t="n"/>
      <c r="B346" s="5" t="n"/>
      <c r="C346" s="16" t="n"/>
      <c r="D346" s="5" t="n"/>
      <c r="E346" s="5" t="n"/>
      <c r="F346" s="6">
        <f>IF(B346&amp;""="","",IFERROR(INDEX('الأعضاء'!$B$6:$B$505,MATCH(B346&amp;"",'الأعضاء'!$A$6:$A$505,0))&amp;"","كود غير موجود"))</f>
        <v/>
      </c>
    </row>
    <row r="347">
      <c r="A347" s="13" t="n"/>
      <c r="B347" s="5" t="n"/>
      <c r="C347" s="16" t="n"/>
      <c r="D347" s="5" t="n"/>
      <c r="E347" s="5" t="n"/>
      <c r="F347" s="6">
        <f>IF(B347&amp;""="","",IFERROR(INDEX('الأعضاء'!$B$6:$B$505,MATCH(B347&amp;"",'الأعضاء'!$A$6:$A$505,0))&amp;"","كود غير موجود"))</f>
        <v/>
      </c>
    </row>
    <row r="348">
      <c r="A348" s="13" t="n"/>
      <c r="B348" s="5" t="n"/>
      <c r="C348" s="16" t="n"/>
      <c r="D348" s="5" t="n"/>
      <c r="E348" s="5" t="n"/>
      <c r="F348" s="6">
        <f>IF(B348&amp;""="","",IFERROR(INDEX('الأعضاء'!$B$6:$B$505,MATCH(B348&amp;"",'الأعضاء'!$A$6:$A$505,0))&amp;"","كود غير موجود"))</f>
        <v/>
      </c>
    </row>
    <row r="349">
      <c r="A349" s="13" t="n"/>
      <c r="B349" s="5" t="n"/>
      <c r="C349" s="16" t="n"/>
      <c r="D349" s="5" t="n"/>
      <c r="E349" s="5" t="n"/>
      <c r="F349" s="6">
        <f>IF(B349&amp;""="","",IFERROR(INDEX('الأعضاء'!$B$6:$B$505,MATCH(B349&amp;"",'الأعضاء'!$A$6:$A$505,0))&amp;"","كود غير موجود"))</f>
        <v/>
      </c>
    </row>
    <row r="350">
      <c r="A350" s="13" t="n"/>
      <c r="B350" s="5" t="n"/>
      <c r="C350" s="16" t="n"/>
      <c r="D350" s="5" t="n"/>
      <c r="E350" s="5" t="n"/>
      <c r="F350" s="6">
        <f>IF(B350&amp;""="","",IFERROR(INDEX('الأعضاء'!$B$6:$B$505,MATCH(B350&amp;"",'الأعضاء'!$A$6:$A$505,0))&amp;"","كود غير موجود"))</f>
        <v/>
      </c>
    </row>
    <row r="351">
      <c r="A351" s="13" t="n"/>
      <c r="B351" s="5" t="n"/>
      <c r="C351" s="16" t="n"/>
      <c r="D351" s="5" t="n"/>
      <c r="E351" s="5" t="n"/>
      <c r="F351" s="6">
        <f>IF(B351&amp;""="","",IFERROR(INDEX('الأعضاء'!$B$6:$B$505,MATCH(B351&amp;"",'الأعضاء'!$A$6:$A$505,0))&amp;"","كود غير موجود"))</f>
        <v/>
      </c>
    </row>
    <row r="352">
      <c r="A352" s="13" t="n"/>
      <c r="B352" s="5" t="n"/>
      <c r="C352" s="16" t="n"/>
      <c r="D352" s="5" t="n"/>
      <c r="E352" s="5" t="n"/>
      <c r="F352" s="6">
        <f>IF(B352&amp;""="","",IFERROR(INDEX('الأعضاء'!$B$6:$B$505,MATCH(B352&amp;"",'الأعضاء'!$A$6:$A$505,0))&amp;"","كود غير موجود"))</f>
        <v/>
      </c>
    </row>
    <row r="353">
      <c r="A353" s="13" t="n"/>
      <c r="B353" s="5" t="n"/>
      <c r="C353" s="16" t="n"/>
      <c r="D353" s="5" t="n"/>
      <c r="E353" s="5" t="n"/>
      <c r="F353" s="6">
        <f>IF(B353&amp;""="","",IFERROR(INDEX('الأعضاء'!$B$6:$B$505,MATCH(B353&amp;"",'الأعضاء'!$A$6:$A$505,0))&amp;"","كود غير موجود"))</f>
        <v/>
      </c>
    </row>
    <row r="354">
      <c r="A354" s="13" t="n"/>
      <c r="B354" s="5" t="n"/>
      <c r="C354" s="16" t="n"/>
      <c r="D354" s="5" t="n"/>
      <c r="E354" s="5" t="n"/>
      <c r="F354" s="6">
        <f>IF(B354&amp;""="","",IFERROR(INDEX('الأعضاء'!$B$6:$B$505,MATCH(B354&amp;"",'الأعضاء'!$A$6:$A$505,0))&amp;"","كود غير موجود"))</f>
        <v/>
      </c>
    </row>
    <row r="355">
      <c r="A355" s="13" t="n"/>
      <c r="B355" s="5" t="n"/>
      <c r="C355" s="16" t="n"/>
      <c r="D355" s="5" t="n"/>
      <c r="E355" s="5" t="n"/>
      <c r="F355" s="6">
        <f>IF(B355&amp;""="","",IFERROR(INDEX('الأعضاء'!$B$6:$B$505,MATCH(B355&amp;"",'الأعضاء'!$A$6:$A$505,0))&amp;"","كود غير موجود"))</f>
        <v/>
      </c>
    </row>
    <row r="356">
      <c r="A356" s="13" t="n"/>
      <c r="B356" s="5" t="n"/>
      <c r="C356" s="16" t="n"/>
      <c r="D356" s="5" t="n"/>
      <c r="E356" s="5" t="n"/>
      <c r="F356" s="6">
        <f>IF(B356&amp;""="","",IFERROR(INDEX('الأعضاء'!$B$6:$B$505,MATCH(B356&amp;"",'الأعضاء'!$A$6:$A$505,0))&amp;"","كود غير موجود"))</f>
        <v/>
      </c>
    </row>
    <row r="357">
      <c r="A357" s="13" t="n"/>
      <c r="B357" s="5" t="n"/>
      <c r="C357" s="16" t="n"/>
      <c r="D357" s="5" t="n"/>
      <c r="E357" s="5" t="n"/>
      <c r="F357" s="6">
        <f>IF(B357&amp;""="","",IFERROR(INDEX('الأعضاء'!$B$6:$B$505,MATCH(B357&amp;"",'الأعضاء'!$A$6:$A$505,0))&amp;"","كود غير موجود"))</f>
        <v/>
      </c>
    </row>
    <row r="358">
      <c r="A358" s="13" t="n"/>
      <c r="B358" s="5" t="n"/>
      <c r="C358" s="16" t="n"/>
      <c r="D358" s="5" t="n"/>
      <c r="E358" s="5" t="n"/>
      <c r="F358" s="6">
        <f>IF(B358&amp;""="","",IFERROR(INDEX('الأعضاء'!$B$6:$B$505,MATCH(B358&amp;"",'الأعضاء'!$A$6:$A$505,0))&amp;"","كود غير موجود"))</f>
        <v/>
      </c>
    </row>
    <row r="359">
      <c r="A359" s="13" t="n"/>
      <c r="B359" s="5" t="n"/>
      <c r="C359" s="16" t="n"/>
      <c r="D359" s="5" t="n"/>
      <c r="E359" s="5" t="n"/>
      <c r="F359" s="6">
        <f>IF(B359&amp;""="","",IFERROR(INDEX('الأعضاء'!$B$6:$B$505,MATCH(B359&amp;"",'الأعضاء'!$A$6:$A$505,0))&amp;"","كود غير موجود"))</f>
        <v/>
      </c>
    </row>
    <row r="360">
      <c r="A360" s="13" t="n"/>
      <c r="B360" s="5" t="n"/>
      <c r="C360" s="16" t="n"/>
      <c r="D360" s="5" t="n"/>
      <c r="E360" s="5" t="n"/>
      <c r="F360" s="6">
        <f>IF(B360&amp;""="","",IFERROR(INDEX('الأعضاء'!$B$6:$B$505,MATCH(B360&amp;"",'الأعضاء'!$A$6:$A$505,0))&amp;"","كود غير موجود"))</f>
        <v/>
      </c>
    </row>
    <row r="361">
      <c r="A361" s="13" t="n"/>
      <c r="B361" s="5" t="n"/>
      <c r="C361" s="16" t="n"/>
      <c r="D361" s="5" t="n"/>
      <c r="E361" s="5" t="n"/>
      <c r="F361" s="6">
        <f>IF(B361&amp;""="","",IFERROR(INDEX('الأعضاء'!$B$6:$B$505,MATCH(B361&amp;"",'الأعضاء'!$A$6:$A$505,0))&amp;"","كود غير موجود"))</f>
        <v/>
      </c>
    </row>
    <row r="362">
      <c r="A362" s="13" t="n"/>
      <c r="B362" s="5" t="n"/>
      <c r="C362" s="16" t="n"/>
      <c r="D362" s="5" t="n"/>
      <c r="E362" s="5" t="n"/>
      <c r="F362" s="6">
        <f>IF(B362&amp;""="","",IFERROR(INDEX('الأعضاء'!$B$6:$B$505,MATCH(B362&amp;"",'الأعضاء'!$A$6:$A$505,0))&amp;"","كود غير موجود"))</f>
        <v/>
      </c>
    </row>
    <row r="363">
      <c r="A363" s="13" t="n"/>
      <c r="B363" s="5" t="n"/>
      <c r="C363" s="16" t="n"/>
      <c r="D363" s="5" t="n"/>
      <c r="E363" s="5" t="n"/>
      <c r="F363" s="6">
        <f>IF(B363&amp;""="","",IFERROR(INDEX('الأعضاء'!$B$6:$B$505,MATCH(B363&amp;"",'الأعضاء'!$A$6:$A$505,0))&amp;"","كود غير موجود"))</f>
        <v/>
      </c>
    </row>
    <row r="364">
      <c r="A364" s="13" t="n"/>
      <c r="B364" s="5" t="n"/>
      <c r="C364" s="16" t="n"/>
      <c r="D364" s="5" t="n"/>
      <c r="E364" s="5" t="n"/>
      <c r="F364" s="6">
        <f>IF(B364&amp;""="","",IFERROR(INDEX('الأعضاء'!$B$6:$B$505,MATCH(B364&amp;"",'الأعضاء'!$A$6:$A$505,0))&amp;"","كود غير موجود"))</f>
        <v/>
      </c>
    </row>
    <row r="365">
      <c r="A365" s="13" t="n"/>
      <c r="B365" s="5" t="n"/>
      <c r="C365" s="16" t="n"/>
      <c r="D365" s="5" t="n"/>
      <c r="E365" s="5" t="n"/>
      <c r="F365" s="6">
        <f>IF(B365&amp;""="","",IFERROR(INDEX('الأعضاء'!$B$6:$B$505,MATCH(B365&amp;"",'الأعضاء'!$A$6:$A$505,0))&amp;"","كود غير موجود"))</f>
        <v/>
      </c>
    </row>
    <row r="366">
      <c r="A366" s="13" t="n"/>
      <c r="B366" s="5" t="n"/>
      <c r="C366" s="16" t="n"/>
      <c r="D366" s="5" t="n"/>
      <c r="E366" s="5" t="n"/>
      <c r="F366" s="6">
        <f>IF(B366&amp;""="","",IFERROR(INDEX('الأعضاء'!$B$6:$B$505,MATCH(B366&amp;"",'الأعضاء'!$A$6:$A$505,0))&amp;"","كود غير موجود"))</f>
        <v/>
      </c>
    </row>
    <row r="367">
      <c r="A367" s="13" t="n"/>
      <c r="B367" s="5" t="n"/>
      <c r="C367" s="16" t="n"/>
      <c r="D367" s="5" t="n"/>
      <c r="E367" s="5" t="n"/>
      <c r="F367" s="6">
        <f>IF(B367&amp;""="","",IFERROR(INDEX('الأعضاء'!$B$6:$B$505,MATCH(B367&amp;"",'الأعضاء'!$A$6:$A$505,0))&amp;"","كود غير موجود"))</f>
        <v/>
      </c>
    </row>
    <row r="368">
      <c r="A368" s="13" t="n"/>
      <c r="B368" s="5" t="n"/>
      <c r="C368" s="16" t="n"/>
      <c r="D368" s="5" t="n"/>
      <c r="E368" s="5" t="n"/>
      <c r="F368" s="6">
        <f>IF(B368&amp;""="","",IFERROR(INDEX('الأعضاء'!$B$6:$B$505,MATCH(B368&amp;"",'الأعضاء'!$A$6:$A$505,0))&amp;"","كود غير موجود"))</f>
        <v/>
      </c>
    </row>
    <row r="369">
      <c r="A369" s="13" t="n"/>
      <c r="B369" s="5" t="n"/>
      <c r="C369" s="16" t="n"/>
      <c r="D369" s="5" t="n"/>
      <c r="E369" s="5" t="n"/>
      <c r="F369" s="6">
        <f>IF(B369&amp;""="","",IFERROR(INDEX('الأعضاء'!$B$6:$B$505,MATCH(B369&amp;"",'الأعضاء'!$A$6:$A$505,0))&amp;"","كود غير موجود"))</f>
        <v/>
      </c>
    </row>
    <row r="370">
      <c r="A370" s="13" t="n"/>
      <c r="B370" s="5" t="n"/>
      <c r="C370" s="16" t="n"/>
      <c r="D370" s="5" t="n"/>
      <c r="E370" s="5" t="n"/>
      <c r="F370" s="6">
        <f>IF(B370&amp;""="","",IFERROR(INDEX('الأعضاء'!$B$6:$B$505,MATCH(B370&amp;"",'الأعضاء'!$A$6:$A$505,0))&amp;"","كود غير موجود"))</f>
        <v/>
      </c>
    </row>
    <row r="371">
      <c r="A371" s="13" t="n"/>
      <c r="B371" s="5" t="n"/>
      <c r="C371" s="16" t="n"/>
      <c r="D371" s="5" t="n"/>
      <c r="E371" s="5" t="n"/>
      <c r="F371" s="6">
        <f>IF(B371&amp;""="","",IFERROR(INDEX('الأعضاء'!$B$6:$B$505,MATCH(B371&amp;"",'الأعضاء'!$A$6:$A$505,0))&amp;"","كود غير موجود"))</f>
        <v/>
      </c>
    </row>
    <row r="372">
      <c r="A372" s="13" t="n"/>
      <c r="B372" s="5" t="n"/>
      <c r="C372" s="16" t="n"/>
      <c r="D372" s="5" t="n"/>
      <c r="E372" s="5" t="n"/>
      <c r="F372" s="6">
        <f>IF(B372&amp;""="","",IFERROR(INDEX('الأعضاء'!$B$6:$B$505,MATCH(B372&amp;"",'الأعضاء'!$A$6:$A$505,0))&amp;"","كود غير موجود"))</f>
        <v/>
      </c>
    </row>
    <row r="373">
      <c r="A373" s="13" t="n"/>
      <c r="B373" s="5" t="n"/>
      <c r="C373" s="16" t="n"/>
      <c r="D373" s="5" t="n"/>
      <c r="E373" s="5" t="n"/>
      <c r="F373" s="6">
        <f>IF(B373&amp;""="","",IFERROR(INDEX('الأعضاء'!$B$6:$B$505,MATCH(B373&amp;"",'الأعضاء'!$A$6:$A$505,0))&amp;"","كود غير موجود"))</f>
        <v/>
      </c>
    </row>
    <row r="374">
      <c r="A374" s="13" t="n"/>
      <c r="B374" s="5" t="n"/>
      <c r="C374" s="16" t="n"/>
      <c r="D374" s="5" t="n"/>
      <c r="E374" s="5" t="n"/>
      <c r="F374" s="6">
        <f>IF(B374&amp;""="","",IFERROR(INDEX('الأعضاء'!$B$6:$B$505,MATCH(B374&amp;"",'الأعضاء'!$A$6:$A$505,0))&amp;"","كود غير موجود"))</f>
        <v/>
      </c>
    </row>
    <row r="375">
      <c r="A375" s="13" t="n"/>
      <c r="B375" s="5" t="n"/>
      <c r="C375" s="16" t="n"/>
      <c r="D375" s="5" t="n"/>
      <c r="E375" s="5" t="n"/>
      <c r="F375" s="6">
        <f>IF(B375&amp;""="","",IFERROR(INDEX('الأعضاء'!$B$6:$B$505,MATCH(B375&amp;"",'الأعضاء'!$A$6:$A$505,0))&amp;"","كود غير موجود"))</f>
        <v/>
      </c>
    </row>
    <row r="376">
      <c r="A376" s="13" t="n"/>
      <c r="B376" s="5" t="n"/>
      <c r="C376" s="16" t="n"/>
      <c r="D376" s="5" t="n"/>
      <c r="E376" s="5" t="n"/>
      <c r="F376" s="6">
        <f>IF(B376&amp;""="","",IFERROR(INDEX('الأعضاء'!$B$6:$B$505,MATCH(B376&amp;"",'الأعضاء'!$A$6:$A$505,0))&amp;"","كود غير موجود"))</f>
        <v/>
      </c>
    </row>
    <row r="377">
      <c r="A377" s="13" t="n"/>
      <c r="B377" s="5" t="n"/>
      <c r="C377" s="16" t="n"/>
      <c r="D377" s="5" t="n"/>
      <c r="E377" s="5" t="n"/>
      <c r="F377" s="6">
        <f>IF(B377&amp;""="","",IFERROR(INDEX('الأعضاء'!$B$6:$B$505,MATCH(B377&amp;"",'الأعضاء'!$A$6:$A$505,0))&amp;"","كود غير موجود"))</f>
        <v/>
      </c>
    </row>
    <row r="378">
      <c r="A378" s="13" t="n"/>
      <c r="B378" s="5" t="n"/>
      <c r="C378" s="16" t="n"/>
      <c r="D378" s="5" t="n"/>
      <c r="E378" s="5" t="n"/>
      <c r="F378" s="6">
        <f>IF(B378&amp;""="","",IFERROR(INDEX('الأعضاء'!$B$6:$B$505,MATCH(B378&amp;"",'الأعضاء'!$A$6:$A$505,0))&amp;"","كود غير موجود"))</f>
        <v/>
      </c>
    </row>
    <row r="379">
      <c r="A379" s="13" t="n"/>
      <c r="B379" s="5" t="n"/>
      <c r="C379" s="16" t="n"/>
      <c r="D379" s="5" t="n"/>
      <c r="E379" s="5" t="n"/>
      <c r="F379" s="6">
        <f>IF(B379&amp;""="","",IFERROR(INDEX('الأعضاء'!$B$6:$B$505,MATCH(B379&amp;"",'الأعضاء'!$A$6:$A$505,0))&amp;"","كود غير موجود"))</f>
        <v/>
      </c>
    </row>
    <row r="380">
      <c r="A380" s="13" t="n"/>
      <c r="B380" s="5" t="n"/>
      <c r="C380" s="16" t="n"/>
      <c r="D380" s="5" t="n"/>
      <c r="E380" s="5" t="n"/>
      <c r="F380" s="6">
        <f>IF(B380&amp;""="","",IFERROR(INDEX('الأعضاء'!$B$6:$B$505,MATCH(B380&amp;"",'الأعضاء'!$A$6:$A$505,0))&amp;"","كود غير موجود"))</f>
        <v/>
      </c>
    </row>
    <row r="381">
      <c r="A381" s="13" t="n"/>
      <c r="B381" s="5" t="n"/>
      <c r="C381" s="16" t="n"/>
      <c r="D381" s="5" t="n"/>
      <c r="E381" s="5" t="n"/>
      <c r="F381" s="6">
        <f>IF(B381&amp;""="","",IFERROR(INDEX('الأعضاء'!$B$6:$B$505,MATCH(B381&amp;"",'الأعضاء'!$A$6:$A$505,0))&amp;"","كود غير موجود"))</f>
        <v/>
      </c>
    </row>
    <row r="382">
      <c r="A382" s="13" t="n"/>
      <c r="B382" s="5" t="n"/>
      <c r="C382" s="16" t="n"/>
      <c r="D382" s="5" t="n"/>
      <c r="E382" s="5" t="n"/>
      <c r="F382" s="6">
        <f>IF(B382&amp;""="","",IFERROR(INDEX('الأعضاء'!$B$6:$B$505,MATCH(B382&amp;"",'الأعضاء'!$A$6:$A$505,0))&amp;"","كود غير موجود"))</f>
        <v/>
      </c>
    </row>
    <row r="383">
      <c r="A383" s="13" t="n"/>
      <c r="B383" s="5" t="n"/>
      <c r="C383" s="16" t="n"/>
      <c r="D383" s="5" t="n"/>
      <c r="E383" s="5" t="n"/>
      <c r="F383" s="6">
        <f>IF(B383&amp;""="","",IFERROR(INDEX('الأعضاء'!$B$6:$B$505,MATCH(B383&amp;"",'الأعضاء'!$A$6:$A$505,0))&amp;"","كود غير موجود"))</f>
        <v/>
      </c>
    </row>
    <row r="384">
      <c r="A384" s="13" t="n"/>
      <c r="B384" s="5" t="n"/>
      <c r="C384" s="16" t="n"/>
      <c r="D384" s="5" t="n"/>
      <c r="E384" s="5" t="n"/>
      <c r="F384" s="6">
        <f>IF(B384&amp;""="","",IFERROR(INDEX('الأعضاء'!$B$6:$B$505,MATCH(B384&amp;"",'الأعضاء'!$A$6:$A$505,0))&amp;"","كود غير موجود"))</f>
        <v/>
      </c>
    </row>
    <row r="385">
      <c r="A385" s="13" t="n"/>
      <c r="B385" s="5" t="n"/>
      <c r="C385" s="16" t="n"/>
      <c r="D385" s="5" t="n"/>
      <c r="E385" s="5" t="n"/>
      <c r="F385" s="6">
        <f>IF(B385&amp;""="","",IFERROR(INDEX('الأعضاء'!$B$6:$B$505,MATCH(B385&amp;"",'الأعضاء'!$A$6:$A$505,0))&amp;"","كود غير موجود"))</f>
        <v/>
      </c>
    </row>
    <row r="386">
      <c r="A386" s="13" t="n"/>
      <c r="B386" s="5" t="n"/>
      <c r="C386" s="16" t="n"/>
      <c r="D386" s="5" t="n"/>
      <c r="E386" s="5" t="n"/>
      <c r="F386" s="6">
        <f>IF(B386&amp;""="","",IFERROR(INDEX('الأعضاء'!$B$6:$B$505,MATCH(B386&amp;"",'الأعضاء'!$A$6:$A$505,0))&amp;"","كود غير موجود"))</f>
        <v/>
      </c>
    </row>
    <row r="387">
      <c r="A387" s="13" t="n"/>
      <c r="B387" s="5" t="n"/>
      <c r="C387" s="16" t="n"/>
      <c r="D387" s="5" t="n"/>
      <c r="E387" s="5" t="n"/>
      <c r="F387" s="6">
        <f>IF(B387&amp;""="","",IFERROR(INDEX('الأعضاء'!$B$6:$B$505,MATCH(B387&amp;"",'الأعضاء'!$A$6:$A$505,0))&amp;"","كود غير موجود"))</f>
        <v/>
      </c>
    </row>
    <row r="388">
      <c r="A388" s="13" t="n"/>
      <c r="B388" s="5" t="n"/>
      <c r="C388" s="16" t="n"/>
      <c r="D388" s="5" t="n"/>
      <c r="E388" s="5" t="n"/>
      <c r="F388" s="6">
        <f>IF(B388&amp;""="","",IFERROR(INDEX('الأعضاء'!$B$6:$B$505,MATCH(B388&amp;"",'الأعضاء'!$A$6:$A$505,0))&amp;"","كود غير موجود"))</f>
        <v/>
      </c>
    </row>
    <row r="389">
      <c r="A389" s="13" t="n"/>
      <c r="B389" s="5" t="n"/>
      <c r="C389" s="16" t="n"/>
      <c r="D389" s="5" t="n"/>
      <c r="E389" s="5" t="n"/>
      <c r="F389" s="6">
        <f>IF(B389&amp;""="","",IFERROR(INDEX('الأعضاء'!$B$6:$B$505,MATCH(B389&amp;"",'الأعضاء'!$A$6:$A$505,0))&amp;"","كود غير موجود"))</f>
        <v/>
      </c>
    </row>
    <row r="390">
      <c r="A390" s="13" t="n"/>
      <c r="B390" s="5" t="n"/>
      <c r="C390" s="16" t="n"/>
      <c r="D390" s="5" t="n"/>
      <c r="E390" s="5" t="n"/>
      <c r="F390" s="6">
        <f>IF(B390&amp;""="","",IFERROR(INDEX('الأعضاء'!$B$6:$B$505,MATCH(B390&amp;"",'الأعضاء'!$A$6:$A$505,0))&amp;"","كود غير موجود"))</f>
        <v/>
      </c>
    </row>
    <row r="391">
      <c r="A391" s="13" t="n"/>
      <c r="B391" s="5" t="n"/>
      <c r="C391" s="16" t="n"/>
      <c r="D391" s="5" t="n"/>
      <c r="E391" s="5" t="n"/>
      <c r="F391" s="6">
        <f>IF(B391&amp;""="","",IFERROR(INDEX('الأعضاء'!$B$6:$B$505,MATCH(B391&amp;"",'الأعضاء'!$A$6:$A$505,0))&amp;"","كود غير موجود"))</f>
        <v/>
      </c>
    </row>
    <row r="392">
      <c r="A392" s="13" t="n"/>
      <c r="B392" s="5" t="n"/>
      <c r="C392" s="16" t="n"/>
      <c r="D392" s="5" t="n"/>
      <c r="E392" s="5" t="n"/>
      <c r="F392" s="6">
        <f>IF(B392&amp;""="","",IFERROR(INDEX('الأعضاء'!$B$6:$B$505,MATCH(B392&amp;"",'الأعضاء'!$A$6:$A$505,0))&amp;"","كود غير موجود"))</f>
        <v/>
      </c>
    </row>
    <row r="393">
      <c r="A393" s="13" t="n"/>
      <c r="B393" s="5" t="n"/>
      <c r="C393" s="16" t="n"/>
      <c r="D393" s="5" t="n"/>
      <c r="E393" s="5" t="n"/>
      <c r="F393" s="6">
        <f>IF(B393&amp;""="","",IFERROR(INDEX('الأعضاء'!$B$6:$B$505,MATCH(B393&amp;"",'الأعضاء'!$A$6:$A$505,0))&amp;"","كود غير موجود"))</f>
        <v/>
      </c>
    </row>
    <row r="394">
      <c r="A394" s="13" t="n"/>
      <c r="B394" s="5" t="n"/>
      <c r="C394" s="16" t="n"/>
      <c r="D394" s="5" t="n"/>
      <c r="E394" s="5" t="n"/>
      <c r="F394" s="6">
        <f>IF(B394&amp;""="","",IFERROR(INDEX('الأعضاء'!$B$6:$B$505,MATCH(B394&amp;"",'الأعضاء'!$A$6:$A$505,0))&amp;"","كود غير موجود"))</f>
        <v/>
      </c>
    </row>
    <row r="395">
      <c r="A395" s="13" t="n"/>
      <c r="B395" s="5" t="n"/>
      <c r="C395" s="16" t="n"/>
      <c r="D395" s="5" t="n"/>
      <c r="E395" s="5" t="n"/>
      <c r="F395" s="6">
        <f>IF(B395&amp;""="","",IFERROR(INDEX('الأعضاء'!$B$6:$B$505,MATCH(B395&amp;"",'الأعضاء'!$A$6:$A$505,0))&amp;"","كود غير موجود"))</f>
        <v/>
      </c>
    </row>
    <row r="396">
      <c r="A396" s="13" t="n"/>
      <c r="B396" s="5" t="n"/>
      <c r="C396" s="16" t="n"/>
      <c r="D396" s="5" t="n"/>
      <c r="E396" s="5" t="n"/>
      <c r="F396" s="6">
        <f>IF(B396&amp;""="","",IFERROR(INDEX('الأعضاء'!$B$6:$B$505,MATCH(B396&amp;"",'الأعضاء'!$A$6:$A$505,0))&amp;"","كود غير موجود"))</f>
        <v/>
      </c>
    </row>
    <row r="397">
      <c r="A397" s="13" t="n"/>
      <c r="B397" s="5" t="n"/>
      <c r="C397" s="16" t="n"/>
      <c r="D397" s="5" t="n"/>
      <c r="E397" s="5" t="n"/>
      <c r="F397" s="6">
        <f>IF(B397&amp;""="","",IFERROR(INDEX('الأعضاء'!$B$6:$B$505,MATCH(B397&amp;"",'الأعضاء'!$A$6:$A$505,0))&amp;"","كود غير موجود"))</f>
        <v/>
      </c>
    </row>
    <row r="398">
      <c r="A398" s="13" t="n"/>
      <c r="B398" s="5" t="n"/>
      <c r="C398" s="16" t="n"/>
      <c r="D398" s="5" t="n"/>
      <c r="E398" s="5" t="n"/>
      <c r="F398" s="6">
        <f>IF(B398&amp;""="","",IFERROR(INDEX('الأعضاء'!$B$6:$B$505,MATCH(B398&amp;"",'الأعضاء'!$A$6:$A$505,0))&amp;"","كود غير موجود"))</f>
        <v/>
      </c>
    </row>
    <row r="399">
      <c r="A399" s="13" t="n"/>
      <c r="B399" s="5" t="n"/>
      <c r="C399" s="16" t="n"/>
      <c r="D399" s="5" t="n"/>
      <c r="E399" s="5" t="n"/>
      <c r="F399" s="6">
        <f>IF(B399&amp;""="","",IFERROR(INDEX('الأعضاء'!$B$6:$B$505,MATCH(B399&amp;"",'الأعضاء'!$A$6:$A$505,0))&amp;"","كود غير موجود"))</f>
        <v/>
      </c>
    </row>
    <row r="400">
      <c r="A400" s="13" t="n"/>
      <c r="B400" s="5" t="n"/>
      <c r="C400" s="16" t="n"/>
      <c r="D400" s="5" t="n"/>
      <c r="E400" s="5" t="n"/>
      <c r="F400" s="6">
        <f>IF(B400&amp;""="","",IFERROR(INDEX('الأعضاء'!$B$6:$B$505,MATCH(B400&amp;"",'الأعضاء'!$A$6:$A$505,0))&amp;"","كود غير موجود"))</f>
        <v/>
      </c>
    </row>
    <row r="401">
      <c r="A401" s="13" t="n"/>
      <c r="B401" s="5" t="n"/>
      <c r="C401" s="16" t="n"/>
      <c r="D401" s="5" t="n"/>
      <c r="E401" s="5" t="n"/>
      <c r="F401" s="6">
        <f>IF(B401&amp;""="","",IFERROR(INDEX('الأعضاء'!$B$6:$B$505,MATCH(B401&amp;"",'الأعضاء'!$A$6:$A$505,0))&amp;"","كود غير موجود"))</f>
        <v/>
      </c>
    </row>
    <row r="402">
      <c r="A402" s="13" t="n"/>
      <c r="B402" s="5" t="n"/>
      <c r="C402" s="16" t="n"/>
      <c r="D402" s="5" t="n"/>
      <c r="E402" s="5" t="n"/>
      <c r="F402" s="6">
        <f>IF(B402&amp;""="","",IFERROR(INDEX('الأعضاء'!$B$6:$B$505,MATCH(B402&amp;"",'الأعضاء'!$A$6:$A$505,0))&amp;"","كود غير موجود"))</f>
        <v/>
      </c>
    </row>
    <row r="403">
      <c r="A403" s="13" t="n"/>
      <c r="B403" s="5" t="n"/>
      <c r="C403" s="16" t="n"/>
      <c r="D403" s="5" t="n"/>
      <c r="E403" s="5" t="n"/>
      <c r="F403" s="6">
        <f>IF(B403&amp;""="","",IFERROR(INDEX('الأعضاء'!$B$6:$B$505,MATCH(B403&amp;"",'الأعضاء'!$A$6:$A$505,0))&amp;"","كود غير موجود"))</f>
        <v/>
      </c>
    </row>
    <row r="404">
      <c r="A404" s="13" t="n"/>
      <c r="B404" s="5" t="n"/>
      <c r="C404" s="16" t="n"/>
      <c r="D404" s="5" t="n"/>
      <c r="E404" s="5" t="n"/>
      <c r="F404" s="6">
        <f>IF(B404&amp;""="","",IFERROR(INDEX('الأعضاء'!$B$6:$B$505,MATCH(B404&amp;"",'الأعضاء'!$A$6:$A$505,0))&amp;"","كود غير موجود"))</f>
        <v/>
      </c>
    </row>
    <row r="405">
      <c r="A405" s="13" t="n"/>
      <c r="B405" s="5" t="n"/>
      <c r="C405" s="16" t="n"/>
      <c r="D405" s="5" t="n"/>
      <c r="E405" s="5" t="n"/>
      <c r="F405" s="6">
        <f>IF(B405&amp;""="","",IFERROR(INDEX('الأعضاء'!$B$6:$B$505,MATCH(B405&amp;"",'الأعضاء'!$A$6:$A$505,0))&amp;"","كود غير موجود"))</f>
        <v/>
      </c>
    </row>
    <row r="406">
      <c r="A406" s="13" t="n"/>
      <c r="B406" s="5" t="n"/>
      <c r="C406" s="16" t="n"/>
      <c r="D406" s="5" t="n"/>
      <c r="E406" s="5" t="n"/>
      <c r="F406" s="6">
        <f>IF(B406&amp;""="","",IFERROR(INDEX('الأعضاء'!$B$6:$B$505,MATCH(B406&amp;"",'الأعضاء'!$A$6:$A$505,0))&amp;"","كود غير موجود"))</f>
        <v/>
      </c>
    </row>
    <row r="407">
      <c r="A407" s="13" t="n"/>
      <c r="B407" s="5" t="n"/>
      <c r="C407" s="16" t="n"/>
      <c r="D407" s="5" t="n"/>
      <c r="E407" s="5" t="n"/>
      <c r="F407" s="6">
        <f>IF(B407&amp;""="","",IFERROR(INDEX('الأعضاء'!$B$6:$B$505,MATCH(B407&amp;"",'الأعضاء'!$A$6:$A$505,0))&amp;"","كود غير موجود"))</f>
        <v/>
      </c>
    </row>
    <row r="408">
      <c r="A408" s="13" t="n"/>
      <c r="B408" s="5" t="n"/>
      <c r="C408" s="16" t="n"/>
      <c r="D408" s="5" t="n"/>
      <c r="E408" s="5" t="n"/>
      <c r="F408" s="6">
        <f>IF(B408&amp;""="","",IFERROR(INDEX('الأعضاء'!$B$6:$B$505,MATCH(B408&amp;"",'الأعضاء'!$A$6:$A$505,0))&amp;"","كود غير موجود"))</f>
        <v/>
      </c>
    </row>
    <row r="409">
      <c r="A409" s="13" t="n"/>
      <c r="B409" s="5" t="n"/>
      <c r="C409" s="16" t="n"/>
      <c r="D409" s="5" t="n"/>
      <c r="E409" s="5" t="n"/>
      <c r="F409" s="6">
        <f>IF(B409&amp;""="","",IFERROR(INDEX('الأعضاء'!$B$6:$B$505,MATCH(B409&amp;"",'الأعضاء'!$A$6:$A$505,0))&amp;"","كود غير موجود"))</f>
        <v/>
      </c>
    </row>
    <row r="410">
      <c r="A410" s="13" t="n"/>
      <c r="B410" s="5" t="n"/>
      <c r="C410" s="16" t="n"/>
      <c r="D410" s="5" t="n"/>
      <c r="E410" s="5" t="n"/>
      <c r="F410" s="6">
        <f>IF(B410&amp;""="","",IFERROR(INDEX('الأعضاء'!$B$6:$B$505,MATCH(B410&amp;"",'الأعضاء'!$A$6:$A$505,0))&amp;"","كود غير موجود"))</f>
        <v/>
      </c>
    </row>
    <row r="411">
      <c r="A411" s="13" t="n"/>
      <c r="B411" s="5" t="n"/>
      <c r="C411" s="16" t="n"/>
      <c r="D411" s="5" t="n"/>
      <c r="E411" s="5" t="n"/>
      <c r="F411" s="6">
        <f>IF(B411&amp;""="","",IFERROR(INDEX('الأعضاء'!$B$6:$B$505,MATCH(B411&amp;"",'الأعضاء'!$A$6:$A$505,0))&amp;"","كود غير موجود"))</f>
        <v/>
      </c>
    </row>
    <row r="412">
      <c r="A412" s="13" t="n"/>
      <c r="B412" s="5" t="n"/>
      <c r="C412" s="16" t="n"/>
      <c r="D412" s="5" t="n"/>
      <c r="E412" s="5" t="n"/>
      <c r="F412" s="6">
        <f>IF(B412&amp;""="","",IFERROR(INDEX('الأعضاء'!$B$6:$B$505,MATCH(B412&amp;"",'الأعضاء'!$A$6:$A$505,0))&amp;"","كود غير موجود"))</f>
        <v/>
      </c>
    </row>
    <row r="413">
      <c r="A413" s="13" t="n"/>
      <c r="B413" s="5" t="n"/>
      <c r="C413" s="16" t="n"/>
      <c r="D413" s="5" t="n"/>
      <c r="E413" s="5" t="n"/>
      <c r="F413" s="6">
        <f>IF(B413&amp;""="","",IFERROR(INDEX('الأعضاء'!$B$6:$B$505,MATCH(B413&amp;"",'الأعضاء'!$A$6:$A$505,0))&amp;"","كود غير موجود"))</f>
        <v/>
      </c>
    </row>
    <row r="414">
      <c r="A414" s="13" t="n"/>
      <c r="B414" s="5" t="n"/>
      <c r="C414" s="16" t="n"/>
      <c r="D414" s="5" t="n"/>
      <c r="E414" s="5" t="n"/>
      <c r="F414" s="6">
        <f>IF(B414&amp;""="","",IFERROR(INDEX('الأعضاء'!$B$6:$B$505,MATCH(B414&amp;"",'الأعضاء'!$A$6:$A$505,0))&amp;"","كود غير موجود"))</f>
        <v/>
      </c>
    </row>
    <row r="415">
      <c r="A415" s="13" t="n"/>
      <c r="B415" s="5" t="n"/>
      <c r="C415" s="16" t="n"/>
      <c r="D415" s="5" t="n"/>
      <c r="E415" s="5" t="n"/>
      <c r="F415" s="6">
        <f>IF(B415&amp;""="","",IFERROR(INDEX('الأعضاء'!$B$6:$B$505,MATCH(B415&amp;"",'الأعضاء'!$A$6:$A$505,0))&amp;"","كود غير موجود"))</f>
        <v/>
      </c>
    </row>
    <row r="416">
      <c r="A416" s="13" t="n"/>
      <c r="B416" s="5" t="n"/>
      <c r="C416" s="16" t="n"/>
      <c r="D416" s="5" t="n"/>
      <c r="E416" s="5" t="n"/>
      <c r="F416" s="6">
        <f>IF(B416&amp;""="","",IFERROR(INDEX('الأعضاء'!$B$6:$B$505,MATCH(B416&amp;"",'الأعضاء'!$A$6:$A$505,0))&amp;"","كود غير موجود"))</f>
        <v/>
      </c>
    </row>
    <row r="417">
      <c r="A417" s="13" t="n"/>
      <c r="B417" s="5" t="n"/>
      <c r="C417" s="16" t="n"/>
      <c r="D417" s="5" t="n"/>
      <c r="E417" s="5" t="n"/>
      <c r="F417" s="6">
        <f>IF(B417&amp;""="","",IFERROR(INDEX('الأعضاء'!$B$6:$B$505,MATCH(B417&amp;"",'الأعضاء'!$A$6:$A$505,0))&amp;"","كود غير موجود"))</f>
        <v/>
      </c>
    </row>
    <row r="418">
      <c r="A418" s="13" t="n"/>
      <c r="B418" s="5" t="n"/>
      <c r="C418" s="16" t="n"/>
      <c r="D418" s="5" t="n"/>
      <c r="E418" s="5" t="n"/>
      <c r="F418" s="6">
        <f>IF(B418&amp;""="","",IFERROR(INDEX('الأعضاء'!$B$6:$B$505,MATCH(B418&amp;"",'الأعضاء'!$A$6:$A$505,0))&amp;"","كود غير موجود"))</f>
        <v/>
      </c>
    </row>
    <row r="419">
      <c r="A419" s="13" t="n"/>
      <c r="B419" s="5" t="n"/>
      <c r="C419" s="16" t="n"/>
      <c r="D419" s="5" t="n"/>
      <c r="E419" s="5" t="n"/>
      <c r="F419" s="6">
        <f>IF(B419&amp;""="","",IFERROR(INDEX('الأعضاء'!$B$6:$B$505,MATCH(B419&amp;"",'الأعضاء'!$A$6:$A$505,0))&amp;"","كود غير موجود"))</f>
        <v/>
      </c>
    </row>
    <row r="420">
      <c r="A420" s="13" t="n"/>
      <c r="B420" s="5" t="n"/>
      <c r="C420" s="16" t="n"/>
      <c r="D420" s="5" t="n"/>
      <c r="E420" s="5" t="n"/>
      <c r="F420" s="6">
        <f>IF(B420&amp;""="","",IFERROR(INDEX('الأعضاء'!$B$6:$B$505,MATCH(B420&amp;"",'الأعضاء'!$A$6:$A$505,0))&amp;"","كود غير موجود"))</f>
        <v/>
      </c>
    </row>
    <row r="421">
      <c r="A421" s="13" t="n"/>
      <c r="B421" s="5" t="n"/>
      <c r="C421" s="16" t="n"/>
      <c r="D421" s="5" t="n"/>
      <c r="E421" s="5" t="n"/>
      <c r="F421" s="6">
        <f>IF(B421&amp;""="","",IFERROR(INDEX('الأعضاء'!$B$6:$B$505,MATCH(B421&amp;"",'الأعضاء'!$A$6:$A$505,0))&amp;"","كود غير موجود"))</f>
        <v/>
      </c>
    </row>
    <row r="422">
      <c r="A422" s="13" t="n"/>
      <c r="B422" s="5" t="n"/>
      <c r="C422" s="16" t="n"/>
      <c r="D422" s="5" t="n"/>
      <c r="E422" s="5" t="n"/>
      <c r="F422" s="6">
        <f>IF(B422&amp;""="","",IFERROR(INDEX('الأعضاء'!$B$6:$B$505,MATCH(B422&amp;"",'الأعضاء'!$A$6:$A$505,0))&amp;"","كود غير موجود"))</f>
        <v/>
      </c>
    </row>
    <row r="423">
      <c r="A423" s="13" t="n"/>
      <c r="B423" s="5" t="n"/>
      <c r="C423" s="16" t="n"/>
      <c r="D423" s="5" t="n"/>
      <c r="E423" s="5" t="n"/>
      <c r="F423" s="6">
        <f>IF(B423&amp;""="","",IFERROR(INDEX('الأعضاء'!$B$6:$B$505,MATCH(B423&amp;"",'الأعضاء'!$A$6:$A$505,0))&amp;"","كود غير موجود"))</f>
        <v/>
      </c>
    </row>
    <row r="424">
      <c r="A424" s="13" t="n"/>
      <c r="B424" s="5" t="n"/>
      <c r="C424" s="16" t="n"/>
      <c r="D424" s="5" t="n"/>
      <c r="E424" s="5" t="n"/>
      <c r="F424" s="6">
        <f>IF(B424&amp;""="","",IFERROR(INDEX('الأعضاء'!$B$6:$B$505,MATCH(B424&amp;"",'الأعضاء'!$A$6:$A$505,0))&amp;"","كود غير موجود"))</f>
        <v/>
      </c>
    </row>
    <row r="425">
      <c r="A425" s="13" t="n"/>
      <c r="B425" s="5" t="n"/>
      <c r="C425" s="16" t="n"/>
      <c r="D425" s="5" t="n"/>
      <c r="E425" s="5" t="n"/>
      <c r="F425" s="6">
        <f>IF(B425&amp;""="","",IFERROR(INDEX('الأعضاء'!$B$6:$B$505,MATCH(B425&amp;"",'الأعضاء'!$A$6:$A$505,0))&amp;"","كود غير موجود"))</f>
        <v/>
      </c>
    </row>
    <row r="426">
      <c r="A426" s="13" t="n"/>
      <c r="B426" s="5" t="n"/>
      <c r="C426" s="16" t="n"/>
      <c r="D426" s="5" t="n"/>
      <c r="E426" s="5" t="n"/>
      <c r="F426" s="6">
        <f>IF(B426&amp;""="","",IFERROR(INDEX('الأعضاء'!$B$6:$B$505,MATCH(B426&amp;"",'الأعضاء'!$A$6:$A$505,0))&amp;"","كود غير موجود"))</f>
        <v/>
      </c>
    </row>
    <row r="427">
      <c r="A427" s="13" t="n"/>
      <c r="B427" s="5" t="n"/>
      <c r="C427" s="16" t="n"/>
      <c r="D427" s="5" t="n"/>
      <c r="E427" s="5" t="n"/>
      <c r="F427" s="6">
        <f>IF(B427&amp;""="","",IFERROR(INDEX('الأعضاء'!$B$6:$B$505,MATCH(B427&amp;"",'الأعضاء'!$A$6:$A$505,0))&amp;"","كود غير موجود"))</f>
        <v/>
      </c>
    </row>
    <row r="428">
      <c r="A428" s="13" t="n"/>
      <c r="B428" s="5" t="n"/>
      <c r="C428" s="16" t="n"/>
      <c r="D428" s="5" t="n"/>
      <c r="E428" s="5" t="n"/>
      <c r="F428" s="6">
        <f>IF(B428&amp;""="","",IFERROR(INDEX('الأعضاء'!$B$6:$B$505,MATCH(B428&amp;"",'الأعضاء'!$A$6:$A$505,0))&amp;"","كود غير موجود"))</f>
        <v/>
      </c>
    </row>
    <row r="429">
      <c r="A429" s="13" t="n"/>
      <c r="B429" s="5" t="n"/>
      <c r="C429" s="16" t="n"/>
      <c r="D429" s="5" t="n"/>
      <c r="E429" s="5" t="n"/>
      <c r="F429" s="6">
        <f>IF(B429&amp;""="","",IFERROR(INDEX('الأعضاء'!$B$6:$B$505,MATCH(B429&amp;"",'الأعضاء'!$A$6:$A$505,0))&amp;"","كود غير موجود"))</f>
        <v/>
      </c>
    </row>
    <row r="430">
      <c r="A430" s="13" t="n"/>
      <c r="B430" s="5" t="n"/>
      <c r="C430" s="16" t="n"/>
      <c r="D430" s="5" t="n"/>
      <c r="E430" s="5" t="n"/>
      <c r="F430" s="6">
        <f>IF(B430&amp;""="","",IFERROR(INDEX('الأعضاء'!$B$6:$B$505,MATCH(B430&amp;"",'الأعضاء'!$A$6:$A$505,0))&amp;"","كود غير موجود"))</f>
        <v/>
      </c>
    </row>
    <row r="431">
      <c r="A431" s="13" t="n"/>
      <c r="B431" s="5" t="n"/>
      <c r="C431" s="16" t="n"/>
      <c r="D431" s="5" t="n"/>
      <c r="E431" s="5" t="n"/>
      <c r="F431" s="6">
        <f>IF(B431&amp;""="","",IFERROR(INDEX('الأعضاء'!$B$6:$B$505,MATCH(B431&amp;"",'الأعضاء'!$A$6:$A$505,0))&amp;"","كود غير موجود"))</f>
        <v/>
      </c>
    </row>
    <row r="432">
      <c r="A432" s="13" t="n"/>
      <c r="B432" s="5" t="n"/>
      <c r="C432" s="16" t="n"/>
      <c r="D432" s="5" t="n"/>
      <c r="E432" s="5" t="n"/>
      <c r="F432" s="6">
        <f>IF(B432&amp;""="","",IFERROR(INDEX('الأعضاء'!$B$6:$B$505,MATCH(B432&amp;"",'الأعضاء'!$A$6:$A$505,0))&amp;"","كود غير موجود"))</f>
        <v/>
      </c>
    </row>
    <row r="433">
      <c r="A433" s="13" t="n"/>
      <c r="B433" s="5" t="n"/>
      <c r="C433" s="16" t="n"/>
      <c r="D433" s="5" t="n"/>
      <c r="E433" s="5" t="n"/>
      <c r="F433" s="6">
        <f>IF(B433&amp;""="","",IFERROR(INDEX('الأعضاء'!$B$6:$B$505,MATCH(B433&amp;"",'الأعضاء'!$A$6:$A$505,0))&amp;"","كود غير موجود"))</f>
        <v/>
      </c>
    </row>
    <row r="434">
      <c r="A434" s="13" t="n"/>
      <c r="B434" s="5" t="n"/>
      <c r="C434" s="16" t="n"/>
      <c r="D434" s="5" t="n"/>
      <c r="E434" s="5" t="n"/>
      <c r="F434" s="6">
        <f>IF(B434&amp;""="","",IFERROR(INDEX('الأعضاء'!$B$6:$B$505,MATCH(B434&amp;"",'الأعضاء'!$A$6:$A$505,0))&amp;"","كود غير موجود"))</f>
        <v/>
      </c>
    </row>
    <row r="435">
      <c r="A435" s="13" t="n"/>
      <c r="B435" s="5" t="n"/>
      <c r="C435" s="16" t="n"/>
      <c r="D435" s="5" t="n"/>
      <c r="E435" s="5" t="n"/>
      <c r="F435" s="6">
        <f>IF(B435&amp;""="","",IFERROR(INDEX('الأعضاء'!$B$6:$B$505,MATCH(B435&amp;"",'الأعضاء'!$A$6:$A$505,0))&amp;"","كود غير موجود"))</f>
        <v/>
      </c>
    </row>
    <row r="436">
      <c r="A436" s="13" t="n"/>
      <c r="B436" s="5" t="n"/>
      <c r="C436" s="16" t="n"/>
      <c r="D436" s="5" t="n"/>
      <c r="E436" s="5" t="n"/>
      <c r="F436" s="6">
        <f>IF(B436&amp;""="","",IFERROR(INDEX('الأعضاء'!$B$6:$B$505,MATCH(B436&amp;"",'الأعضاء'!$A$6:$A$505,0))&amp;"","كود غير موجود"))</f>
        <v/>
      </c>
    </row>
    <row r="437">
      <c r="A437" s="13" t="n"/>
      <c r="B437" s="5" t="n"/>
      <c r="C437" s="16" t="n"/>
      <c r="D437" s="5" t="n"/>
      <c r="E437" s="5" t="n"/>
      <c r="F437" s="6">
        <f>IF(B437&amp;""="","",IFERROR(INDEX('الأعضاء'!$B$6:$B$505,MATCH(B437&amp;"",'الأعضاء'!$A$6:$A$505,0))&amp;"","كود غير موجود"))</f>
        <v/>
      </c>
    </row>
    <row r="438">
      <c r="A438" s="13" t="n"/>
      <c r="B438" s="5" t="n"/>
      <c r="C438" s="16" t="n"/>
      <c r="D438" s="5" t="n"/>
      <c r="E438" s="5" t="n"/>
      <c r="F438" s="6">
        <f>IF(B438&amp;""="","",IFERROR(INDEX('الأعضاء'!$B$6:$B$505,MATCH(B438&amp;"",'الأعضاء'!$A$6:$A$505,0))&amp;"","كود غير موجود"))</f>
        <v/>
      </c>
    </row>
    <row r="439">
      <c r="A439" s="13" t="n"/>
      <c r="B439" s="5" t="n"/>
      <c r="C439" s="16" t="n"/>
      <c r="D439" s="5" t="n"/>
      <c r="E439" s="5" t="n"/>
      <c r="F439" s="6">
        <f>IF(B439&amp;""="","",IFERROR(INDEX('الأعضاء'!$B$6:$B$505,MATCH(B439&amp;"",'الأعضاء'!$A$6:$A$505,0))&amp;"","كود غير موجود"))</f>
        <v/>
      </c>
    </row>
    <row r="440">
      <c r="A440" s="13" t="n"/>
      <c r="B440" s="5" t="n"/>
      <c r="C440" s="16" t="n"/>
      <c r="D440" s="5" t="n"/>
      <c r="E440" s="5" t="n"/>
      <c r="F440" s="6">
        <f>IF(B440&amp;""="","",IFERROR(INDEX('الأعضاء'!$B$6:$B$505,MATCH(B440&amp;"",'الأعضاء'!$A$6:$A$505,0))&amp;"","كود غير موجود"))</f>
        <v/>
      </c>
    </row>
    <row r="441">
      <c r="A441" s="13" t="n"/>
      <c r="B441" s="5" t="n"/>
      <c r="C441" s="16" t="n"/>
      <c r="D441" s="5" t="n"/>
      <c r="E441" s="5" t="n"/>
      <c r="F441" s="6">
        <f>IF(B441&amp;""="","",IFERROR(INDEX('الأعضاء'!$B$6:$B$505,MATCH(B441&amp;"",'الأعضاء'!$A$6:$A$505,0))&amp;"","كود غير موجود"))</f>
        <v/>
      </c>
    </row>
    <row r="442">
      <c r="A442" s="13" t="n"/>
      <c r="B442" s="5" t="n"/>
      <c r="C442" s="16" t="n"/>
      <c r="D442" s="5" t="n"/>
      <c r="E442" s="5" t="n"/>
      <c r="F442" s="6">
        <f>IF(B442&amp;""="","",IFERROR(INDEX('الأعضاء'!$B$6:$B$505,MATCH(B442&amp;"",'الأعضاء'!$A$6:$A$505,0))&amp;"","كود غير موجود"))</f>
        <v/>
      </c>
    </row>
    <row r="443">
      <c r="A443" s="13" t="n"/>
      <c r="B443" s="5" t="n"/>
      <c r="C443" s="16" t="n"/>
      <c r="D443" s="5" t="n"/>
      <c r="E443" s="5" t="n"/>
      <c r="F443" s="6">
        <f>IF(B443&amp;""="","",IFERROR(INDEX('الأعضاء'!$B$6:$B$505,MATCH(B443&amp;"",'الأعضاء'!$A$6:$A$505,0))&amp;"","كود غير موجود"))</f>
        <v/>
      </c>
    </row>
    <row r="444">
      <c r="A444" s="13" t="n"/>
      <c r="B444" s="5" t="n"/>
      <c r="C444" s="16" t="n"/>
      <c r="D444" s="5" t="n"/>
      <c r="E444" s="5" t="n"/>
      <c r="F444" s="6">
        <f>IF(B444&amp;""="","",IFERROR(INDEX('الأعضاء'!$B$6:$B$505,MATCH(B444&amp;"",'الأعضاء'!$A$6:$A$505,0))&amp;"","كود غير موجود"))</f>
        <v/>
      </c>
    </row>
    <row r="445">
      <c r="A445" s="13" t="n"/>
      <c r="B445" s="5" t="n"/>
      <c r="C445" s="16" t="n"/>
      <c r="D445" s="5" t="n"/>
      <c r="E445" s="5" t="n"/>
      <c r="F445" s="6">
        <f>IF(B445&amp;""="","",IFERROR(INDEX('الأعضاء'!$B$6:$B$505,MATCH(B445&amp;"",'الأعضاء'!$A$6:$A$505,0))&amp;"","كود غير موجود"))</f>
        <v/>
      </c>
    </row>
    <row r="446">
      <c r="A446" s="13" t="n"/>
      <c r="B446" s="5" t="n"/>
      <c r="C446" s="16" t="n"/>
      <c r="D446" s="5" t="n"/>
      <c r="E446" s="5" t="n"/>
      <c r="F446" s="6">
        <f>IF(B446&amp;""="","",IFERROR(INDEX('الأعضاء'!$B$6:$B$505,MATCH(B446&amp;"",'الأعضاء'!$A$6:$A$505,0))&amp;"","كود غير موجود"))</f>
        <v/>
      </c>
    </row>
    <row r="447">
      <c r="A447" s="13" t="n"/>
      <c r="B447" s="5" t="n"/>
      <c r="C447" s="16" t="n"/>
      <c r="D447" s="5" t="n"/>
      <c r="E447" s="5" t="n"/>
      <c r="F447" s="6">
        <f>IF(B447&amp;""="","",IFERROR(INDEX('الأعضاء'!$B$6:$B$505,MATCH(B447&amp;"",'الأعضاء'!$A$6:$A$505,0))&amp;"","كود غير موجود"))</f>
        <v/>
      </c>
    </row>
    <row r="448">
      <c r="A448" s="13" t="n"/>
      <c r="B448" s="5" t="n"/>
      <c r="C448" s="16" t="n"/>
      <c r="D448" s="5" t="n"/>
      <c r="E448" s="5" t="n"/>
      <c r="F448" s="6">
        <f>IF(B448&amp;""="","",IFERROR(INDEX('الأعضاء'!$B$6:$B$505,MATCH(B448&amp;"",'الأعضاء'!$A$6:$A$505,0))&amp;"","كود غير موجود"))</f>
        <v/>
      </c>
    </row>
    <row r="449">
      <c r="A449" s="13" t="n"/>
      <c r="B449" s="5" t="n"/>
      <c r="C449" s="16" t="n"/>
      <c r="D449" s="5" t="n"/>
      <c r="E449" s="5" t="n"/>
      <c r="F449" s="6">
        <f>IF(B449&amp;""="","",IFERROR(INDEX('الأعضاء'!$B$6:$B$505,MATCH(B449&amp;"",'الأعضاء'!$A$6:$A$505,0))&amp;"","كود غير موجود"))</f>
        <v/>
      </c>
    </row>
    <row r="450">
      <c r="A450" s="13" t="n"/>
      <c r="B450" s="5" t="n"/>
      <c r="C450" s="16" t="n"/>
      <c r="D450" s="5" t="n"/>
      <c r="E450" s="5" t="n"/>
      <c r="F450" s="6">
        <f>IF(B450&amp;""="","",IFERROR(INDEX('الأعضاء'!$B$6:$B$505,MATCH(B450&amp;"",'الأعضاء'!$A$6:$A$505,0))&amp;"","كود غير موجود"))</f>
        <v/>
      </c>
    </row>
    <row r="451">
      <c r="A451" s="13" t="n"/>
      <c r="B451" s="5" t="n"/>
      <c r="C451" s="16" t="n"/>
      <c r="D451" s="5" t="n"/>
      <c r="E451" s="5" t="n"/>
      <c r="F451" s="6">
        <f>IF(B451&amp;""="","",IFERROR(INDEX('الأعضاء'!$B$6:$B$505,MATCH(B451&amp;"",'الأعضاء'!$A$6:$A$505,0))&amp;"","كود غير موجود"))</f>
        <v/>
      </c>
    </row>
    <row r="452">
      <c r="A452" s="13" t="n"/>
      <c r="B452" s="5" t="n"/>
      <c r="C452" s="16" t="n"/>
      <c r="D452" s="5" t="n"/>
      <c r="E452" s="5" t="n"/>
      <c r="F452" s="6">
        <f>IF(B452&amp;""="","",IFERROR(INDEX('الأعضاء'!$B$6:$B$505,MATCH(B452&amp;"",'الأعضاء'!$A$6:$A$505,0))&amp;"","كود غير موجود"))</f>
        <v/>
      </c>
    </row>
    <row r="453">
      <c r="A453" s="13" t="n"/>
      <c r="B453" s="5" t="n"/>
      <c r="C453" s="16" t="n"/>
      <c r="D453" s="5" t="n"/>
      <c r="E453" s="5" t="n"/>
      <c r="F453" s="6">
        <f>IF(B453&amp;""="","",IFERROR(INDEX('الأعضاء'!$B$6:$B$505,MATCH(B453&amp;"",'الأعضاء'!$A$6:$A$505,0))&amp;"","كود غير موجود"))</f>
        <v/>
      </c>
    </row>
    <row r="454">
      <c r="A454" s="13" t="n"/>
      <c r="B454" s="5" t="n"/>
      <c r="C454" s="16" t="n"/>
      <c r="D454" s="5" t="n"/>
      <c r="E454" s="5" t="n"/>
      <c r="F454" s="6">
        <f>IF(B454&amp;""="","",IFERROR(INDEX('الأعضاء'!$B$6:$B$505,MATCH(B454&amp;"",'الأعضاء'!$A$6:$A$505,0))&amp;"","كود غير موجود"))</f>
        <v/>
      </c>
    </row>
    <row r="455">
      <c r="A455" s="13" t="n"/>
      <c r="B455" s="5" t="n"/>
      <c r="C455" s="16" t="n"/>
      <c r="D455" s="5" t="n"/>
      <c r="E455" s="5" t="n"/>
      <c r="F455" s="6">
        <f>IF(B455&amp;""="","",IFERROR(INDEX('الأعضاء'!$B$6:$B$505,MATCH(B455&amp;"",'الأعضاء'!$A$6:$A$505,0))&amp;"","كود غير موجود"))</f>
        <v/>
      </c>
    </row>
    <row r="456">
      <c r="A456" s="13" t="n"/>
      <c r="B456" s="5" t="n"/>
      <c r="C456" s="16" t="n"/>
      <c r="D456" s="5" t="n"/>
      <c r="E456" s="5" t="n"/>
      <c r="F456" s="6">
        <f>IF(B456&amp;""="","",IFERROR(INDEX('الأعضاء'!$B$6:$B$505,MATCH(B456&amp;"",'الأعضاء'!$A$6:$A$505,0))&amp;"","كود غير موجود"))</f>
        <v/>
      </c>
    </row>
    <row r="457">
      <c r="A457" s="13" t="n"/>
      <c r="B457" s="5" t="n"/>
      <c r="C457" s="16" t="n"/>
      <c r="D457" s="5" t="n"/>
      <c r="E457" s="5" t="n"/>
      <c r="F457" s="6">
        <f>IF(B457&amp;""="","",IFERROR(INDEX('الأعضاء'!$B$6:$B$505,MATCH(B457&amp;"",'الأعضاء'!$A$6:$A$505,0))&amp;"","كود غير موجود"))</f>
        <v/>
      </c>
    </row>
    <row r="458">
      <c r="A458" s="13" t="n"/>
      <c r="B458" s="5" t="n"/>
      <c r="C458" s="16" t="n"/>
      <c r="D458" s="5" t="n"/>
      <c r="E458" s="5" t="n"/>
      <c r="F458" s="6">
        <f>IF(B458&amp;""="","",IFERROR(INDEX('الأعضاء'!$B$6:$B$505,MATCH(B458&amp;"",'الأعضاء'!$A$6:$A$505,0))&amp;"","كود غير موجود"))</f>
        <v/>
      </c>
    </row>
    <row r="459">
      <c r="A459" s="13" t="n"/>
      <c r="B459" s="5" t="n"/>
      <c r="C459" s="16" t="n"/>
      <c r="D459" s="5" t="n"/>
      <c r="E459" s="5" t="n"/>
      <c r="F459" s="6">
        <f>IF(B459&amp;""="","",IFERROR(INDEX('الأعضاء'!$B$6:$B$505,MATCH(B459&amp;"",'الأعضاء'!$A$6:$A$505,0))&amp;"","كود غير موجود"))</f>
        <v/>
      </c>
    </row>
    <row r="460">
      <c r="A460" s="13" t="n"/>
      <c r="B460" s="5" t="n"/>
      <c r="C460" s="16" t="n"/>
      <c r="D460" s="5" t="n"/>
      <c r="E460" s="5" t="n"/>
      <c r="F460" s="6">
        <f>IF(B460&amp;""="","",IFERROR(INDEX('الأعضاء'!$B$6:$B$505,MATCH(B460&amp;"",'الأعضاء'!$A$6:$A$505,0))&amp;"","كود غير موجود"))</f>
        <v/>
      </c>
    </row>
    <row r="461">
      <c r="A461" s="13" t="n"/>
      <c r="B461" s="5" t="n"/>
      <c r="C461" s="16" t="n"/>
      <c r="D461" s="5" t="n"/>
      <c r="E461" s="5" t="n"/>
      <c r="F461" s="6">
        <f>IF(B461&amp;""="","",IFERROR(INDEX('الأعضاء'!$B$6:$B$505,MATCH(B461&amp;"",'الأعضاء'!$A$6:$A$505,0))&amp;"","كود غير موجود"))</f>
        <v/>
      </c>
    </row>
    <row r="462">
      <c r="A462" s="13" t="n"/>
      <c r="B462" s="5" t="n"/>
      <c r="C462" s="16" t="n"/>
      <c r="D462" s="5" t="n"/>
      <c r="E462" s="5" t="n"/>
      <c r="F462" s="6">
        <f>IF(B462&amp;""="","",IFERROR(INDEX('الأعضاء'!$B$6:$B$505,MATCH(B462&amp;"",'الأعضاء'!$A$6:$A$505,0))&amp;"","كود غير موجود"))</f>
        <v/>
      </c>
    </row>
    <row r="463">
      <c r="A463" s="13" t="n"/>
      <c r="B463" s="5" t="n"/>
      <c r="C463" s="16" t="n"/>
      <c r="D463" s="5" t="n"/>
      <c r="E463" s="5" t="n"/>
      <c r="F463" s="6">
        <f>IF(B463&amp;""="","",IFERROR(INDEX('الأعضاء'!$B$6:$B$505,MATCH(B463&amp;"",'الأعضاء'!$A$6:$A$505,0))&amp;"","كود غير موجود"))</f>
        <v/>
      </c>
    </row>
    <row r="464">
      <c r="A464" s="13" t="n"/>
      <c r="B464" s="5" t="n"/>
      <c r="C464" s="16" t="n"/>
      <c r="D464" s="5" t="n"/>
      <c r="E464" s="5" t="n"/>
      <c r="F464" s="6">
        <f>IF(B464&amp;""="","",IFERROR(INDEX('الأعضاء'!$B$6:$B$505,MATCH(B464&amp;"",'الأعضاء'!$A$6:$A$505,0))&amp;"","كود غير موجود"))</f>
        <v/>
      </c>
    </row>
    <row r="465">
      <c r="A465" s="13" t="n"/>
      <c r="B465" s="5" t="n"/>
      <c r="C465" s="16" t="n"/>
      <c r="D465" s="5" t="n"/>
      <c r="E465" s="5" t="n"/>
      <c r="F465" s="6">
        <f>IF(B465&amp;""="","",IFERROR(INDEX('الأعضاء'!$B$6:$B$505,MATCH(B465&amp;"",'الأعضاء'!$A$6:$A$505,0))&amp;"","كود غير موجود"))</f>
        <v/>
      </c>
    </row>
    <row r="466">
      <c r="A466" s="13" t="n"/>
      <c r="B466" s="5" t="n"/>
      <c r="C466" s="16" t="n"/>
      <c r="D466" s="5" t="n"/>
      <c r="E466" s="5" t="n"/>
      <c r="F466" s="6">
        <f>IF(B466&amp;""="","",IFERROR(INDEX('الأعضاء'!$B$6:$B$505,MATCH(B466&amp;"",'الأعضاء'!$A$6:$A$505,0))&amp;"","كود غير موجود"))</f>
        <v/>
      </c>
    </row>
    <row r="467">
      <c r="A467" s="13" t="n"/>
      <c r="B467" s="5" t="n"/>
      <c r="C467" s="16" t="n"/>
      <c r="D467" s="5" t="n"/>
      <c r="E467" s="5" t="n"/>
      <c r="F467" s="6">
        <f>IF(B467&amp;""="","",IFERROR(INDEX('الأعضاء'!$B$6:$B$505,MATCH(B467&amp;"",'الأعضاء'!$A$6:$A$505,0))&amp;"","كود غير موجود"))</f>
        <v/>
      </c>
    </row>
    <row r="468">
      <c r="A468" s="13" t="n"/>
      <c r="B468" s="5" t="n"/>
      <c r="C468" s="16" t="n"/>
      <c r="D468" s="5" t="n"/>
      <c r="E468" s="5" t="n"/>
      <c r="F468" s="6">
        <f>IF(B468&amp;""="","",IFERROR(INDEX('الأعضاء'!$B$6:$B$505,MATCH(B468&amp;"",'الأعضاء'!$A$6:$A$505,0))&amp;"","كود غير موجود"))</f>
        <v/>
      </c>
    </row>
    <row r="469">
      <c r="A469" s="13" t="n"/>
      <c r="B469" s="5" t="n"/>
      <c r="C469" s="16" t="n"/>
      <c r="D469" s="5" t="n"/>
      <c r="E469" s="5" t="n"/>
      <c r="F469" s="6">
        <f>IF(B469&amp;""="","",IFERROR(INDEX('الأعضاء'!$B$6:$B$505,MATCH(B469&amp;"",'الأعضاء'!$A$6:$A$505,0))&amp;"","كود غير موجود"))</f>
        <v/>
      </c>
    </row>
    <row r="470">
      <c r="A470" s="13" t="n"/>
      <c r="B470" s="5" t="n"/>
      <c r="C470" s="16" t="n"/>
      <c r="D470" s="5" t="n"/>
      <c r="E470" s="5" t="n"/>
      <c r="F470" s="6">
        <f>IF(B470&amp;""="","",IFERROR(INDEX('الأعضاء'!$B$6:$B$505,MATCH(B470&amp;"",'الأعضاء'!$A$6:$A$505,0))&amp;"","كود غير موجود"))</f>
        <v/>
      </c>
    </row>
    <row r="471">
      <c r="A471" s="13" t="n"/>
      <c r="B471" s="5" t="n"/>
      <c r="C471" s="16" t="n"/>
      <c r="D471" s="5" t="n"/>
      <c r="E471" s="5" t="n"/>
      <c r="F471" s="6">
        <f>IF(B471&amp;""="","",IFERROR(INDEX('الأعضاء'!$B$6:$B$505,MATCH(B471&amp;"",'الأعضاء'!$A$6:$A$505,0))&amp;"","كود غير موجود"))</f>
        <v/>
      </c>
    </row>
    <row r="472">
      <c r="A472" s="13" t="n"/>
      <c r="B472" s="5" t="n"/>
      <c r="C472" s="16" t="n"/>
      <c r="D472" s="5" t="n"/>
      <c r="E472" s="5" t="n"/>
      <c r="F472" s="6">
        <f>IF(B472&amp;""="","",IFERROR(INDEX('الأعضاء'!$B$6:$B$505,MATCH(B472&amp;"",'الأعضاء'!$A$6:$A$505,0))&amp;"","كود غير موجود"))</f>
        <v/>
      </c>
    </row>
    <row r="473">
      <c r="A473" s="13" t="n"/>
      <c r="B473" s="5" t="n"/>
      <c r="C473" s="16" t="n"/>
      <c r="D473" s="5" t="n"/>
      <c r="E473" s="5" t="n"/>
      <c r="F473" s="6">
        <f>IF(B473&amp;""="","",IFERROR(INDEX('الأعضاء'!$B$6:$B$505,MATCH(B473&amp;"",'الأعضاء'!$A$6:$A$505,0))&amp;"","كود غير موجود"))</f>
        <v/>
      </c>
    </row>
    <row r="474">
      <c r="A474" s="13" t="n"/>
      <c r="B474" s="5" t="n"/>
      <c r="C474" s="16" t="n"/>
      <c r="D474" s="5" t="n"/>
      <c r="E474" s="5" t="n"/>
      <c r="F474" s="6">
        <f>IF(B474&amp;""="","",IFERROR(INDEX('الأعضاء'!$B$6:$B$505,MATCH(B474&amp;"",'الأعضاء'!$A$6:$A$505,0))&amp;"","كود غير موجود"))</f>
        <v/>
      </c>
    </row>
    <row r="475">
      <c r="A475" s="13" t="n"/>
      <c r="B475" s="5" t="n"/>
      <c r="C475" s="16" t="n"/>
      <c r="D475" s="5" t="n"/>
      <c r="E475" s="5" t="n"/>
      <c r="F475" s="6">
        <f>IF(B475&amp;""="","",IFERROR(INDEX('الأعضاء'!$B$6:$B$505,MATCH(B475&amp;"",'الأعضاء'!$A$6:$A$505,0))&amp;"","كود غير موجود"))</f>
        <v/>
      </c>
    </row>
    <row r="476">
      <c r="A476" s="13" t="n"/>
      <c r="B476" s="5" t="n"/>
      <c r="C476" s="16" t="n"/>
      <c r="D476" s="5" t="n"/>
      <c r="E476" s="5" t="n"/>
      <c r="F476" s="6">
        <f>IF(B476&amp;""="","",IFERROR(INDEX('الأعضاء'!$B$6:$B$505,MATCH(B476&amp;"",'الأعضاء'!$A$6:$A$505,0))&amp;"","كود غير موجود"))</f>
        <v/>
      </c>
    </row>
    <row r="477">
      <c r="A477" s="13" t="n"/>
      <c r="B477" s="5" t="n"/>
      <c r="C477" s="16" t="n"/>
      <c r="D477" s="5" t="n"/>
      <c r="E477" s="5" t="n"/>
      <c r="F477" s="6">
        <f>IF(B477&amp;""="","",IFERROR(INDEX('الأعضاء'!$B$6:$B$505,MATCH(B477&amp;"",'الأعضاء'!$A$6:$A$505,0))&amp;"","كود غير موجود"))</f>
        <v/>
      </c>
    </row>
    <row r="478">
      <c r="A478" s="13" t="n"/>
      <c r="B478" s="5" t="n"/>
      <c r="C478" s="16" t="n"/>
      <c r="D478" s="5" t="n"/>
      <c r="E478" s="5" t="n"/>
      <c r="F478" s="6">
        <f>IF(B478&amp;""="","",IFERROR(INDEX('الأعضاء'!$B$6:$B$505,MATCH(B478&amp;"",'الأعضاء'!$A$6:$A$505,0))&amp;"","كود غير موجود"))</f>
        <v/>
      </c>
    </row>
    <row r="479">
      <c r="A479" s="13" t="n"/>
      <c r="B479" s="5" t="n"/>
      <c r="C479" s="16" t="n"/>
      <c r="D479" s="5" t="n"/>
      <c r="E479" s="5" t="n"/>
      <c r="F479" s="6">
        <f>IF(B479&amp;""="","",IFERROR(INDEX('الأعضاء'!$B$6:$B$505,MATCH(B479&amp;"",'الأعضاء'!$A$6:$A$505,0))&amp;"","كود غير موجود"))</f>
        <v/>
      </c>
    </row>
    <row r="480">
      <c r="A480" s="13" t="n"/>
      <c r="B480" s="5" t="n"/>
      <c r="C480" s="16" t="n"/>
      <c r="D480" s="5" t="n"/>
      <c r="E480" s="5" t="n"/>
      <c r="F480" s="6">
        <f>IF(B480&amp;""="","",IFERROR(INDEX('الأعضاء'!$B$6:$B$505,MATCH(B480&amp;"",'الأعضاء'!$A$6:$A$505,0))&amp;"","كود غير موجود"))</f>
        <v/>
      </c>
    </row>
    <row r="481">
      <c r="A481" s="13" t="n"/>
      <c r="B481" s="5" t="n"/>
      <c r="C481" s="16" t="n"/>
      <c r="D481" s="5" t="n"/>
      <c r="E481" s="5" t="n"/>
      <c r="F481" s="6">
        <f>IF(B481&amp;""="","",IFERROR(INDEX('الأعضاء'!$B$6:$B$505,MATCH(B481&amp;"",'الأعضاء'!$A$6:$A$505,0))&amp;"","كود غير موجود"))</f>
        <v/>
      </c>
    </row>
    <row r="482">
      <c r="A482" s="13" t="n"/>
      <c r="B482" s="5" t="n"/>
      <c r="C482" s="16" t="n"/>
      <c r="D482" s="5" t="n"/>
      <c r="E482" s="5" t="n"/>
      <c r="F482" s="6">
        <f>IF(B482&amp;""="","",IFERROR(INDEX('الأعضاء'!$B$6:$B$505,MATCH(B482&amp;"",'الأعضاء'!$A$6:$A$505,0))&amp;"","كود غير موجود"))</f>
        <v/>
      </c>
    </row>
    <row r="483">
      <c r="A483" s="13" t="n"/>
      <c r="B483" s="5" t="n"/>
      <c r="C483" s="16" t="n"/>
      <c r="D483" s="5" t="n"/>
      <c r="E483" s="5" t="n"/>
      <c r="F483" s="6">
        <f>IF(B483&amp;""="","",IFERROR(INDEX('الأعضاء'!$B$6:$B$505,MATCH(B483&amp;"",'الأعضاء'!$A$6:$A$505,0))&amp;"","كود غير موجود"))</f>
        <v/>
      </c>
    </row>
    <row r="484">
      <c r="A484" s="13" t="n"/>
      <c r="B484" s="5" t="n"/>
      <c r="C484" s="16" t="n"/>
      <c r="D484" s="5" t="n"/>
      <c r="E484" s="5" t="n"/>
      <c r="F484" s="6">
        <f>IF(B484&amp;""="","",IFERROR(INDEX('الأعضاء'!$B$6:$B$505,MATCH(B484&amp;"",'الأعضاء'!$A$6:$A$505,0))&amp;"","كود غير موجود"))</f>
        <v/>
      </c>
    </row>
    <row r="485">
      <c r="A485" s="13" t="n"/>
      <c r="B485" s="5" t="n"/>
      <c r="C485" s="16" t="n"/>
      <c r="D485" s="5" t="n"/>
      <c r="E485" s="5" t="n"/>
      <c r="F485" s="6">
        <f>IF(B485&amp;""="","",IFERROR(INDEX('الأعضاء'!$B$6:$B$505,MATCH(B485&amp;"",'الأعضاء'!$A$6:$A$505,0))&amp;"","كود غير موجود"))</f>
        <v/>
      </c>
    </row>
    <row r="486">
      <c r="A486" s="13" t="n"/>
      <c r="B486" s="5" t="n"/>
      <c r="C486" s="16" t="n"/>
      <c r="D486" s="5" t="n"/>
      <c r="E486" s="5" t="n"/>
      <c r="F486" s="6">
        <f>IF(B486&amp;""="","",IFERROR(INDEX('الأعضاء'!$B$6:$B$505,MATCH(B486&amp;"",'الأعضاء'!$A$6:$A$505,0))&amp;"","كود غير موجود"))</f>
        <v/>
      </c>
    </row>
    <row r="487">
      <c r="A487" s="13" t="n"/>
      <c r="B487" s="5" t="n"/>
      <c r="C487" s="16" t="n"/>
      <c r="D487" s="5" t="n"/>
      <c r="E487" s="5" t="n"/>
      <c r="F487" s="6">
        <f>IF(B487&amp;""="","",IFERROR(INDEX('الأعضاء'!$B$6:$B$505,MATCH(B487&amp;"",'الأعضاء'!$A$6:$A$505,0))&amp;"","كود غير موجود"))</f>
        <v/>
      </c>
    </row>
    <row r="488">
      <c r="A488" s="13" t="n"/>
      <c r="B488" s="5" t="n"/>
      <c r="C488" s="16" t="n"/>
      <c r="D488" s="5" t="n"/>
      <c r="E488" s="5" t="n"/>
      <c r="F488" s="6">
        <f>IF(B488&amp;""="","",IFERROR(INDEX('الأعضاء'!$B$6:$B$505,MATCH(B488&amp;"",'الأعضاء'!$A$6:$A$505,0))&amp;"","كود غير موجود"))</f>
        <v/>
      </c>
    </row>
    <row r="489">
      <c r="A489" s="13" t="n"/>
      <c r="B489" s="5" t="n"/>
      <c r="C489" s="16" t="n"/>
      <c r="D489" s="5" t="n"/>
      <c r="E489" s="5" t="n"/>
      <c r="F489" s="6">
        <f>IF(B489&amp;""="","",IFERROR(INDEX('الأعضاء'!$B$6:$B$505,MATCH(B489&amp;"",'الأعضاء'!$A$6:$A$505,0))&amp;"","كود غير موجود"))</f>
        <v/>
      </c>
    </row>
    <row r="490">
      <c r="A490" s="13" t="n"/>
      <c r="B490" s="5" t="n"/>
      <c r="C490" s="16" t="n"/>
      <c r="D490" s="5" t="n"/>
      <c r="E490" s="5" t="n"/>
      <c r="F490" s="6">
        <f>IF(B490&amp;""="","",IFERROR(INDEX('الأعضاء'!$B$6:$B$505,MATCH(B490&amp;"",'الأعضاء'!$A$6:$A$505,0))&amp;"","كود غير موجود"))</f>
        <v/>
      </c>
    </row>
    <row r="491">
      <c r="A491" s="13" t="n"/>
      <c r="B491" s="5" t="n"/>
      <c r="C491" s="16" t="n"/>
      <c r="D491" s="5" t="n"/>
      <c r="E491" s="5" t="n"/>
      <c r="F491" s="6">
        <f>IF(B491&amp;""="","",IFERROR(INDEX('الأعضاء'!$B$6:$B$505,MATCH(B491&amp;"",'الأعضاء'!$A$6:$A$505,0))&amp;"","كود غير موجود"))</f>
        <v/>
      </c>
    </row>
    <row r="492">
      <c r="A492" s="13" t="n"/>
      <c r="B492" s="5" t="n"/>
      <c r="C492" s="16" t="n"/>
      <c r="D492" s="5" t="n"/>
      <c r="E492" s="5" t="n"/>
      <c r="F492" s="6">
        <f>IF(B492&amp;""="","",IFERROR(INDEX('الأعضاء'!$B$6:$B$505,MATCH(B492&amp;"",'الأعضاء'!$A$6:$A$505,0))&amp;"","كود غير موجود"))</f>
        <v/>
      </c>
    </row>
    <row r="493">
      <c r="A493" s="13" t="n"/>
      <c r="B493" s="5" t="n"/>
      <c r="C493" s="16" t="n"/>
      <c r="D493" s="5" t="n"/>
      <c r="E493" s="5" t="n"/>
      <c r="F493" s="6">
        <f>IF(B493&amp;""="","",IFERROR(INDEX('الأعضاء'!$B$6:$B$505,MATCH(B493&amp;"",'الأعضاء'!$A$6:$A$505,0))&amp;"","كود غير موجود"))</f>
        <v/>
      </c>
    </row>
    <row r="494">
      <c r="A494" s="13" t="n"/>
      <c r="B494" s="5" t="n"/>
      <c r="C494" s="16" t="n"/>
      <c r="D494" s="5" t="n"/>
      <c r="E494" s="5" t="n"/>
      <c r="F494" s="6">
        <f>IF(B494&amp;""="","",IFERROR(INDEX('الأعضاء'!$B$6:$B$505,MATCH(B494&amp;"",'الأعضاء'!$A$6:$A$505,0))&amp;"","كود غير موجود"))</f>
        <v/>
      </c>
    </row>
    <row r="495">
      <c r="A495" s="13" t="n"/>
      <c r="B495" s="5" t="n"/>
      <c r="C495" s="16" t="n"/>
      <c r="D495" s="5" t="n"/>
      <c r="E495" s="5" t="n"/>
      <c r="F495" s="6">
        <f>IF(B495&amp;""="","",IFERROR(INDEX('الأعضاء'!$B$6:$B$505,MATCH(B495&amp;"",'الأعضاء'!$A$6:$A$505,0))&amp;"","كود غير موجود"))</f>
        <v/>
      </c>
    </row>
    <row r="496">
      <c r="A496" s="13" t="n"/>
      <c r="B496" s="5" t="n"/>
      <c r="C496" s="16" t="n"/>
      <c r="D496" s="5" t="n"/>
      <c r="E496" s="5" t="n"/>
      <c r="F496" s="6">
        <f>IF(B496&amp;""="","",IFERROR(INDEX('الأعضاء'!$B$6:$B$505,MATCH(B496&amp;"",'الأعضاء'!$A$6:$A$505,0))&amp;"","كود غير موجود"))</f>
        <v/>
      </c>
    </row>
    <row r="497">
      <c r="A497" s="13" t="n"/>
      <c r="B497" s="5" t="n"/>
      <c r="C497" s="16" t="n"/>
      <c r="D497" s="5" t="n"/>
      <c r="E497" s="5" t="n"/>
      <c r="F497" s="6">
        <f>IF(B497&amp;""="","",IFERROR(INDEX('الأعضاء'!$B$6:$B$505,MATCH(B497&amp;"",'الأعضاء'!$A$6:$A$505,0))&amp;"","كود غير موجود"))</f>
        <v/>
      </c>
    </row>
    <row r="498">
      <c r="A498" s="13" t="n"/>
      <c r="B498" s="5" t="n"/>
      <c r="C498" s="16" t="n"/>
      <c r="D498" s="5" t="n"/>
      <c r="E498" s="5" t="n"/>
      <c r="F498" s="6">
        <f>IF(B498&amp;""="","",IFERROR(INDEX('الأعضاء'!$B$6:$B$505,MATCH(B498&amp;"",'الأعضاء'!$A$6:$A$505,0))&amp;"","كود غير موجود"))</f>
        <v/>
      </c>
    </row>
    <row r="499">
      <c r="A499" s="13" t="n"/>
      <c r="B499" s="5" t="n"/>
      <c r="C499" s="16" t="n"/>
      <c r="D499" s="5" t="n"/>
      <c r="E499" s="5" t="n"/>
      <c r="F499" s="6">
        <f>IF(B499&amp;""="","",IFERROR(INDEX('الأعضاء'!$B$6:$B$505,MATCH(B499&amp;"",'الأعضاء'!$A$6:$A$505,0))&amp;"","كود غير موجود"))</f>
        <v/>
      </c>
    </row>
    <row r="500">
      <c r="A500" s="13" t="n"/>
      <c r="B500" s="5" t="n"/>
      <c r="C500" s="16" t="n"/>
      <c r="D500" s="5" t="n"/>
      <c r="E500" s="5" t="n"/>
      <c r="F500" s="6">
        <f>IF(B500&amp;""="","",IFERROR(INDEX('الأعضاء'!$B$6:$B$505,MATCH(B500&amp;"",'الأعضاء'!$A$6:$A$505,0))&amp;"","كود غير موجود"))</f>
        <v/>
      </c>
    </row>
    <row r="501">
      <c r="A501" s="13" t="n"/>
      <c r="B501" s="5" t="n"/>
      <c r="C501" s="16" t="n"/>
      <c r="D501" s="5" t="n"/>
      <c r="E501" s="5" t="n"/>
      <c r="F501" s="6">
        <f>IF(B501&amp;""="","",IFERROR(INDEX('الأعضاء'!$B$6:$B$505,MATCH(B501&amp;"",'الأعضاء'!$A$6:$A$505,0))&amp;"","كود غير موجود"))</f>
        <v/>
      </c>
    </row>
    <row r="502">
      <c r="A502" s="13" t="n"/>
      <c r="B502" s="5" t="n"/>
      <c r="C502" s="16" t="n"/>
      <c r="D502" s="5" t="n"/>
      <c r="E502" s="5" t="n"/>
      <c r="F502" s="6">
        <f>IF(B502&amp;""="","",IFERROR(INDEX('الأعضاء'!$B$6:$B$505,MATCH(B502&amp;"",'الأعضاء'!$A$6:$A$505,0))&amp;"","كود غير موجود"))</f>
        <v/>
      </c>
    </row>
    <row r="503">
      <c r="A503" s="13" t="n"/>
      <c r="B503" s="5" t="n"/>
      <c r="C503" s="16" t="n"/>
      <c r="D503" s="5" t="n"/>
      <c r="E503" s="5" t="n"/>
      <c r="F503" s="6">
        <f>IF(B503&amp;""="","",IFERROR(INDEX('الأعضاء'!$B$6:$B$505,MATCH(B503&amp;"",'الأعضاء'!$A$6:$A$505,0))&amp;"","كود غير موجود"))</f>
        <v/>
      </c>
    </row>
    <row r="504">
      <c r="A504" s="13" t="n"/>
      <c r="B504" s="5" t="n"/>
      <c r="C504" s="16" t="n"/>
      <c r="D504" s="5" t="n"/>
      <c r="E504" s="5" t="n"/>
      <c r="F504" s="6">
        <f>IF(B504&amp;""="","",IFERROR(INDEX('الأعضاء'!$B$6:$B$505,MATCH(B504&amp;"",'الأعضاء'!$A$6:$A$505,0))&amp;"","كود غير موجود"))</f>
        <v/>
      </c>
    </row>
    <row r="505">
      <c r="A505" s="13" t="n"/>
      <c r="B505" s="5" t="n"/>
      <c r="C505" s="16" t="n"/>
      <c r="D505" s="5" t="n"/>
      <c r="E505" s="5" t="n"/>
      <c r="F505" s="6">
        <f>IF(B505&amp;""="","",IFERROR(INDEX('الأعضاء'!$B$6:$B$505,MATCH(B505&amp;"",'الأعضاء'!$A$6:$A$505,0))&amp;"","كود غير موجود"))</f>
        <v/>
      </c>
    </row>
    <row r="506">
      <c r="A506" s="13" t="n"/>
      <c r="B506" s="5" t="n"/>
      <c r="C506" s="16" t="n"/>
      <c r="D506" s="5" t="n"/>
      <c r="E506" s="5" t="n"/>
      <c r="F506" s="6">
        <f>IF(B506&amp;""="","",IFERROR(INDEX('الأعضاء'!$B$6:$B$505,MATCH(B506&amp;"",'الأعضاء'!$A$6:$A$505,0))&amp;"","كود غير موجود"))</f>
        <v/>
      </c>
    </row>
    <row r="507">
      <c r="A507" s="13" t="n"/>
      <c r="B507" s="5" t="n"/>
      <c r="C507" s="16" t="n"/>
      <c r="D507" s="5" t="n"/>
      <c r="E507" s="5" t="n"/>
      <c r="F507" s="6">
        <f>IF(B507&amp;""="","",IFERROR(INDEX('الأعضاء'!$B$6:$B$505,MATCH(B507&amp;"",'الأعضاء'!$A$6:$A$505,0))&amp;"","كود غير موجود"))</f>
        <v/>
      </c>
    </row>
    <row r="508">
      <c r="A508" s="13" t="n"/>
      <c r="B508" s="5" t="n"/>
      <c r="C508" s="16" t="n"/>
      <c r="D508" s="5" t="n"/>
      <c r="E508" s="5" t="n"/>
      <c r="F508" s="6">
        <f>IF(B508&amp;""="","",IFERROR(INDEX('الأعضاء'!$B$6:$B$505,MATCH(B508&amp;"",'الأعضاء'!$A$6:$A$505,0))&amp;"","كود غير موجود"))</f>
        <v/>
      </c>
    </row>
    <row r="509">
      <c r="A509" s="13" t="n"/>
      <c r="B509" s="5" t="n"/>
      <c r="C509" s="16" t="n"/>
      <c r="D509" s="5" t="n"/>
      <c r="E509" s="5" t="n"/>
      <c r="F509" s="6">
        <f>IF(B509&amp;""="","",IFERROR(INDEX('الأعضاء'!$B$6:$B$505,MATCH(B509&amp;"",'الأعضاء'!$A$6:$A$505,0))&amp;"","كود غير موجود"))</f>
        <v/>
      </c>
    </row>
    <row r="510">
      <c r="A510" s="13" t="n"/>
      <c r="B510" s="5" t="n"/>
      <c r="C510" s="16" t="n"/>
      <c r="D510" s="5" t="n"/>
      <c r="E510" s="5" t="n"/>
      <c r="F510" s="6">
        <f>IF(B510&amp;""="","",IFERROR(INDEX('الأعضاء'!$B$6:$B$505,MATCH(B510&amp;"",'الأعضاء'!$A$6:$A$505,0))&amp;"","كود غير موجود"))</f>
        <v/>
      </c>
    </row>
    <row r="511">
      <c r="A511" s="13" t="n"/>
      <c r="B511" s="5" t="n"/>
      <c r="C511" s="16" t="n"/>
      <c r="D511" s="5" t="n"/>
      <c r="E511" s="5" t="n"/>
      <c r="F511" s="6">
        <f>IF(B511&amp;""="","",IFERROR(INDEX('الأعضاء'!$B$6:$B$505,MATCH(B511&amp;"",'الأعضاء'!$A$6:$A$505,0))&amp;"","كود غير موجود"))</f>
        <v/>
      </c>
    </row>
    <row r="512">
      <c r="A512" s="13" t="n"/>
      <c r="B512" s="5" t="n"/>
      <c r="C512" s="16" t="n"/>
      <c r="D512" s="5" t="n"/>
      <c r="E512" s="5" t="n"/>
      <c r="F512" s="6">
        <f>IF(B512&amp;""="","",IFERROR(INDEX('الأعضاء'!$B$6:$B$505,MATCH(B512&amp;"",'الأعضاء'!$A$6:$A$505,0))&amp;"","كود غير موجود"))</f>
        <v/>
      </c>
    </row>
    <row r="513">
      <c r="A513" s="13" t="n"/>
      <c r="B513" s="5" t="n"/>
      <c r="C513" s="16" t="n"/>
      <c r="D513" s="5" t="n"/>
      <c r="E513" s="5" t="n"/>
      <c r="F513" s="6">
        <f>IF(B513&amp;""="","",IFERROR(INDEX('الأعضاء'!$B$6:$B$505,MATCH(B513&amp;"",'الأعضاء'!$A$6:$A$505,0))&amp;"","كود غير موجود"))</f>
        <v/>
      </c>
    </row>
    <row r="514">
      <c r="A514" s="13" t="n"/>
      <c r="B514" s="5" t="n"/>
      <c r="C514" s="16" t="n"/>
      <c r="D514" s="5" t="n"/>
      <c r="E514" s="5" t="n"/>
      <c r="F514" s="6">
        <f>IF(B514&amp;""="","",IFERROR(INDEX('الأعضاء'!$B$6:$B$505,MATCH(B514&amp;"",'الأعضاء'!$A$6:$A$505,0))&amp;"","كود غير موجود"))</f>
        <v/>
      </c>
    </row>
    <row r="515">
      <c r="A515" s="13" t="n"/>
      <c r="B515" s="5" t="n"/>
      <c r="C515" s="16" t="n"/>
      <c r="D515" s="5" t="n"/>
      <c r="E515" s="5" t="n"/>
      <c r="F515" s="6">
        <f>IF(B515&amp;""="","",IFERROR(INDEX('الأعضاء'!$B$6:$B$505,MATCH(B515&amp;"",'الأعضاء'!$A$6:$A$505,0))&amp;"","كود غير موجود"))</f>
        <v/>
      </c>
    </row>
    <row r="516">
      <c r="A516" s="13" t="n"/>
      <c r="B516" s="5" t="n"/>
      <c r="C516" s="16" t="n"/>
      <c r="D516" s="5" t="n"/>
      <c r="E516" s="5" t="n"/>
      <c r="F516" s="6">
        <f>IF(B516&amp;""="","",IFERROR(INDEX('الأعضاء'!$B$6:$B$505,MATCH(B516&amp;"",'الأعضاء'!$A$6:$A$505,0))&amp;"","كود غير موجود"))</f>
        <v/>
      </c>
    </row>
    <row r="517">
      <c r="A517" s="13" t="n"/>
      <c r="B517" s="5" t="n"/>
      <c r="C517" s="16" t="n"/>
      <c r="D517" s="5" t="n"/>
      <c r="E517" s="5" t="n"/>
      <c r="F517" s="6">
        <f>IF(B517&amp;""="","",IFERROR(INDEX('الأعضاء'!$B$6:$B$505,MATCH(B517&amp;"",'الأعضاء'!$A$6:$A$505,0))&amp;"","كود غير موجود"))</f>
        <v/>
      </c>
    </row>
    <row r="518">
      <c r="A518" s="13" t="n"/>
      <c r="B518" s="5" t="n"/>
      <c r="C518" s="16" t="n"/>
      <c r="D518" s="5" t="n"/>
      <c r="E518" s="5" t="n"/>
      <c r="F518" s="6">
        <f>IF(B518&amp;""="","",IFERROR(INDEX('الأعضاء'!$B$6:$B$505,MATCH(B518&amp;"",'الأعضاء'!$A$6:$A$505,0))&amp;"","كود غير موجود"))</f>
        <v/>
      </c>
    </row>
    <row r="519">
      <c r="A519" s="13" t="n"/>
      <c r="B519" s="5" t="n"/>
      <c r="C519" s="16" t="n"/>
      <c r="D519" s="5" t="n"/>
      <c r="E519" s="5" t="n"/>
      <c r="F519" s="6">
        <f>IF(B519&amp;""="","",IFERROR(INDEX('الأعضاء'!$B$6:$B$505,MATCH(B519&amp;"",'الأعضاء'!$A$6:$A$505,0))&amp;"","كود غير موجود"))</f>
        <v/>
      </c>
    </row>
    <row r="520">
      <c r="A520" s="13" t="n"/>
      <c r="B520" s="5" t="n"/>
      <c r="C520" s="16" t="n"/>
      <c r="D520" s="5" t="n"/>
      <c r="E520" s="5" t="n"/>
      <c r="F520" s="6">
        <f>IF(B520&amp;""="","",IFERROR(INDEX('الأعضاء'!$B$6:$B$505,MATCH(B520&amp;"",'الأعضاء'!$A$6:$A$505,0))&amp;"","كود غير موجود"))</f>
        <v/>
      </c>
    </row>
    <row r="521">
      <c r="A521" s="13" t="n"/>
      <c r="B521" s="5" t="n"/>
      <c r="C521" s="16" t="n"/>
      <c r="D521" s="5" t="n"/>
      <c r="E521" s="5" t="n"/>
      <c r="F521" s="6">
        <f>IF(B521&amp;""="","",IFERROR(INDEX('الأعضاء'!$B$6:$B$505,MATCH(B521&amp;"",'الأعضاء'!$A$6:$A$505,0))&amp;"","كود غير موجود"))</f>
        <v/>
      </c>
    </row>
    <row r="522">
      <c r="A522" s="13" t="n"/>
      <c r="B522" s="5" t="n"/>
      <c r="C522" s="16" t="n"/>
      <c r="D522" s="5" t="n"/>
      <c r="E522" s="5" t="n"/>
      <c r="F522" s="6">
        <f>IF(B522&amp;""="","",IFERROR(INDEX('الأعضاء'!$B$6:$B$505,MATCH(B522&amp;"",'الأعضاء'!$A$6:$A$505,0))&amp;"","كود غير موجود"))</f>
        <v/>
      </c>
    </row>
    <row r="523">
      <c r="A523" s="13" t="n"/>
      <c r="B523" s="5" t="n"/>
      <c r="C523" s="16" t="n"/>
      <c r="D523" s="5" t="n"/>
      <c r="E523" s="5" t="n"/>
      <c r="F523" s="6">
        <f>IF(B523&amp;""="","",IFERROR(INDEX('الأعضاء'!$B$6:$B$505,MATCH(B523&amp;"",'الأعضاء'!$A$6:$A$505,0))&amp;"","كود غير موجود"))</f>
        <v/>
      </c>
    </row>
    <row r="524">
      <c r="A524" s="13" t="n"/>
      <c r="B524" s="5" t="n"/>
      <c r="C524" s="16" t="n"/>
      <c r="D524" s="5" t="n"/>
      <c r="E524" s="5" t="n"/>
      <c r="F524" s="6">
        <f>IF(B524&amp;""="","",IFERROR(INDEX('الأعضاء'!$B$6:$B$505,MATCH(B524&amp;"",'الأعضاء'!$A$6:$A$505,0))&amp;"","كود غير موجود"))</f>
        <v/>
      </c>
    </row>
    <row r="525">
      <c r="A525" s="13" t="n"/>
      <c r="B525" s="5" t="n"/>
      <c r="C525" s="16" t="n"/>
      <c r="D525" s="5" t="n"/>
      <c r="E525" s="5" t="n"/>
      <c r="F525" s="6">
        <f>IF(B525&amp;""="","",IFERROR(INDEX('الأعضاء'!$B$6:$B$505,MATCH(B525&amp;"",'الأعضاء'!$A$6:$A$505,0))&amp;"","كود غير موجود"))</f>
        <v/>
      </c>
    </row>
    <row r="526">
      <c r="A526" s="13" t="n"/>
      <c r="B526" s="5" t="n"/>
      <c r="C526" s="16" t="n"/>
      <c r="D526" s="5" t="n"/>
      <c r="E526" s="5" t="n"/>
      <c r="F526" s="6">
        <f>IF(B526&amp;""="","",IFERROR(INDEX('الأعضاء'!$B$6:$B$505,MATCH(B526&amp;"",'الأعضاء'!$A$6:$A$505,0))&amp;"","كود غير موجود"))</f>
        <v/>
      </c>
    </row>
    <row r="527">
      <c r="A527" s="13" t="n"/>
      <c r="B527" s="5" t="n"/>
      <c r="C527" s="16" t="n"/>
      <c r="D527" s="5" t="n"/>
      <c r="E527" s="5" t="n"/>
      <c r="F527" s="6">
        <f>IF(B527&amp;""="","",IFERROR(INDEX('الأعضاء'!$B$6:$B$505,MATCH(B527&amp;"",'الأعضاء'!$A$6:$A$505,0))&amp;"","كود غير موجود"))</f>
        <v/>
      </c>
    </row>
    <row r="528">
      <c r="A528" s="13" t="n"/>
      <c r="B528" s="5" t="n"/>
      <c r="C528" s="16" t="n"/>
      <c r="D528" s="5" t="n"/>
      <c r="E528" s="5" t="n"/>
      <c r="F528" s="6">
        <f>IF(B528&amp;""="","",IFERROR(INDEX('الأعضاء'!$B$6:$B$505,MATCH(B528&amp;"",'الأعضاء'!$A$6:$A$505,0))&amp;"","كود غير موجود"))</f>
        <v/>
      </c>
    </row>
    <row r="529">
      <c r="A529" s="13" t="n"/>
      <c r="B529" s="5" t="n"/>
      <c r="C529" s="16" t="n"/>
      <c r="D529" s="5" t="n"/>
      <c r="E529" s="5" t="n"/>
      <c r="F529" s="6">
        <f>IF(B529&amp;""="","",IFERROR(INDEX('الأعضاء'!$B$6:$B$505,MATCH(B529&amp;"",'الأعضاء'!$A$6:$A$505,0))&amp;"","كود غير موجود"))</f>
        <v/>
      </c>
    </row>
    <row r="530">
      <c r="A530" s="13" t="n"/>
      <c r="B530" s="5" t="n"/>
      <c r="C530" s="16" t="n"/>
      <c r="D530" s="5" t="n"/>
      <c r="E530" s="5" t="n"/>
      <c r="F530" s="6">
        <f>IF(B530&amp;""="","",IFERROR(INDEX('الأعضاء'!$B$6:$B$505,MATCH(B530&amp;"",'الأعضاء'!$A$6:$A$505,0))&amp;"","كود غير موجود"))</f>
        <v/>
      </c>
    </row>
    <row r="531">
      <c r="A531" s="13" t="n"/>
      <c r="B531" s="5" t="n"/>
      <c r="C531" s="16" t="n"/>
      <c r="D531" s="5" t="n"/>
      <c r="E531" s="5" t="n"/>
      <c r="F531" s="6">
        <f>IF(B531&amp;""="","",IFERROR(INDEX('الأعضاء'!$B$6:$B$505,MATCH(B531&amp;"",'الأعضاء'!$A$6:$A$505,0))&amp;"","كود غير موجود"))</f>
        <v/>
      </c>
    </row>
    <row r="532">
      <c r="A532" s="13" t="n"/>
      <c r="B532" s="5" t="n"/>
      <c r="C532" s="16" t="n"/>
      <c r="D532" s="5" t="n"/>
      <c r="E532" s="5" t="n"/>
      <c r="F532" s="6">
        <f>IF(B532&amp;""="","",IFERROR(INDEX('الأعضاء'!$B$6:$B$505,MATCH(B532&amp;"",'الأعضاء'!$A$6:$A$505,0))&amp;"","كود غير موجود"))</f>
        <v/>
      </c>
    </row>
    <row r="533">
      <c r="A533" s="13" t="n"/>
      <c r="B533" s="5" t="n"/>
      <c r="C533" s="16" t="n"/>
      <c r="D533" s="5" t="n"/>
      <c r="E533" s="5" t="n"/>
      <c r="F533" s="6">
        <f>IF(B533&amp;""="","",IFERROR(INDEX('الأعضاء'!$B$6:$B$505,MATCH(B533&amp;"",'الأعضاء'!$A$6:$A$505,0))&amp;"","كود غير موجود"))</f>
        <v/>
      </c>
    </row>
    <row r="534">
      <c r="A534" s="13" t="n"/>
      <c r="B534" s="5" t="n"/>
      <c r="C534" s="16" t="n"/>
      <c r="D534" s="5" t="n"/>
      <c r="E534" s="5" t="n"/>
      <c r="F534" s="6">
        <f>IF(B534&amp;""="","",IFERROR(INDEX('الأعضاء'!$B$6:$B$505,MATCH(B534&amp;"",'الأعضاء'!$A$6:$A$505,0))&amp;"","كود غير موجود"))</f>
        <v/>
      </c>
    </row>
    <row r="535">
      <c r="A535" s="13" t="n"/>
      <c r="B535" s="5" t="n"/>
      <c r="C535" s="16" t="n"/>
      <c r="D535" s="5" t="n"/>
      <c r="E535" s="5" t="n"/>
      <c r="F535" s="6">
        <f>IF(B535&amp;""="","",IFERROR(INDEX('الأعضاء'!$B$6:$B$505,MATCH(B535&amp;"",'الأعضاء'!$A$6:$A$505,0))&amp;"","كود غير موجود"))</f>
        <v/>
      </c>
    </row>
    <row r="536">
      <c r="A536" s="13" t="n"/>
      <c r="B536" s="5" t="n"/>
      <c r="C536" s="16" t="n"/>
      <c r="D536" s="5" t="n"/>
      <c r="E536" s="5" t="n"/>
      <c r="F536" s="6">
        <f>IF(B536&amp;""="","",IFERROR(INDEX('الأعضاء'!$B$6:$B$505,MATCH(B536&amp;"",'الأعضاء'!$A$6:$A$505,0))&amp;"","كود غير موجود"))</f>
        <v/>
      </c>
    </row>
    <row r="537">
      <c r="A537" s="13" t="n"/>
      <c r="B537" s="5" t="n"/>
      <c r="C537" s="16" t="n"/>
      <c r="D537" s="5" t="n"/>
      <c r="E537" s="5" t="n"/>
      <c r="F537" s="6">
        <f>IF(B537&amp;""="","",IFERROR(INDEX('الأعضاء'!$B$6:$B$505,MATCH(B537&amp;"",'الأعضاء'!$A$6:$A$505,0))&amp;"","كود غير موجود"))</f>
        <v/>
      </c>
    </row>
    <row r="538">
      <c r="A538" s="13" t="n"/>
      <c r="B538" s="5" t="n"/>
      <c r="C538" s="16" t="n"/>
      <c r="D538" s="5" t="n"/>
      <c r="E538" s="5" t="n"/>
      <c r="F538" s="6">
        <f>IF(B538&amp;""="","",IFERROR(INDEX('الأعضاء'!$B$6:$B$505,MATCH(B538&amp;"",'الأعضاء'!$A$6:$A$505,0))&amp;"","كود غير موجود"))</f>
        <v/>
      </c>
    </row>
    <row r="539">
      <c r="A539" s="13" t="n"/>
      <c r="B539" s="5" t="n"/>
      <c r="C539" s="16" t="n"/>
      <c r="D539" s="5" t="n"/>
      <c r="E539" s="5" t="n"/>
      <c r="F539" s="6">
        <f>IF(B539&amp;""="","",IFERROR(INDEX('الأعضاء'!$B$6:$B$505,MATCH(B539&amp;"",'الأعضاء'!$A$6:$A$505,0))&amp;"","كود غير موجود"))</f>
        <v/>
      </c>
    </row>
    <row r="540">
      <c r="A540" s="13" t="n"/>
      <c r="B540" s="5" t="n"/>
      <c r="C540" s="16" t="n"/>
      <c r="D540" s="5" t="n"/>
      <c r="E540" s="5" t="n"/>
      <c r="F540" s="6">
        <f>IF(B540&amp;""="","",IFERROR(INDEX('الأعضاء'!$B$6:$B$505,MATCH(B540&amp;"",'الأعضاء'!$A$6:$A$505,0))&amp;"","كود غير موجود"))</f>
        <v/>
      </c>
    </row>
    <row r="541">
      <c r="A541" s="13" t="n"/>
      <c r="B541" s="5" t="n"/>
      <c r="C541" s="16" t="n"/>
      <c r="D541" s="5" t="n"/>
      <c r="E541" s="5" t="n"/>
      <c r="F541" s="6">
        <f>IF(B541&amp;""="","",IFERROR(INDEX('الأعضاء'!$B$6:$B$505,MATCH(B541&amp;"",'الأعضاء'!$A$6:$A$505,0))&amp;"","كود غير موجود"))</f>
        <v/>
      </c>
    </row>
    <row r="542">
      <c r="A542" s="13" t="n"/>
      <c r="B542" s="5" t="n"/>
      <c r="C542" s="16" t="n"/>
      <c r="D542" s="5" t="n"/>
      <c r="E542" s="5" t="n"/>
      <c r="F542" s="6">
        <f>IF(B542&amp;""="","",IFERROR(INDEX('الأعضاء'!$B$6:$B$505,MATCH(B542&amp;"",'الأعضاء'!$A$6:$A$505,0))&amp;"","كود غير موجود"))</f>
        <v/>
      </c>
    </row>
    <row r="543">
      <c r="A543" s="13" t="n"/>
      <c r="B543" s="5" t="n"/>
      <c r="C543" s="16" t="n"/>
      <c r="D543" s="5" t="n"/>
      <c r="E543" s="5" t="n"/>
      <c r="F543" s="6">
        <f>IF(B543&amp;""="","",IFERROR(INDEX('الأعضاء'!$B$6:$B$505,MATCH(B543&amp;"",'الأعضاء'!$A$6:$A$505,0))&amp;"","كود غير موجود"))</f>
        <v/>
      </c>
    </row>
    <row r="544">
      <c r="A544" s="13" t="n"/>
      <c r="B544" s="5" t="n"/>
      <c r="C544" s="16" t="n"/>
      <c r="D544" s="5" t="n"/>
      <c r="E544" s="5" t="n"/>
      <c r="F544" s="6">
        <f>IF(B544&amp;""="","",IFERROR(INDEX('الأعضاء'!$B$6:$B$505,MATCH(B544&amp;"",'الأعضاء'!$A$6:$A$505,0))&amp;"","كود غير موجود"))</f>
        <v/>
      </c>
    </row>
    <row r="545">
      <c r="A545" s="13" t="n"/>
      <c r="B545" s="5" t="n"/>
      <c r="C545" s="16" t="n"/>
      <c r="D545" s="5" t="n"/>
      <c r="E545" s="5" t="n"/>
      <c r="F545" s="6">
        <f>IF(B545&amp;""="","",IFERROR(INDEX('الأعضاء'!$B$6:$B$505,MATCH(B545&amp;"",'الأعضاء'!$A$6:$A$505,0))&amp;"","كود غير موجود"))</f>
        <v/>
      </c>
    </row>
    <row r="546">
      <c r="A546" s="13" t="n"/>
      <c r="B546" s="5" t="n"/>
      <c r="C546" s="16" t="n"/>
      <c r="D546" s="5" t="n"/>
      <c r="E546" s="5" t="n"/>
      <c r="F546" s="6">
        <f>IF(B546&amp;""="","",IFERROR(INDEX('الأعضاء'!$B$6:$B$505,MATCH(B546&amp;"",'الأعضاء'!$A$6:$A$505,0))&amp;"","كود غير موجود"))</f>
        <v/>
      </c>
    </row>
    <row r="547">
      <c r="A547" s="13" t="n"/>
      <c r="B547" s="5" t="n"/>
      <c r="C547" s="16" t="n"/>
      <c r="D547" s="5" t="n"/>
      <c r="E547" s="5" t="n"/>
      <c r="F547" s="6">
        <f>IF(B547&amp;""="","",IFERROR(INDEX('الأعضاء'!$B$6:$B$505,MATCH(B547&amp;"",'الأعضاء'!$A$6:$A$505,0))&amp;"","كود غير موجود"))</f>
        <v/>
      </c>
    </row>
    <row r="548">
      <c r="A548" s="13" t="n"/>
      <c r="B548" s="5" t="n"/>
      <c r="C548" s="16" t="n"/>
      <c r="D548" s="5" t="n"/>
      <c r="E548" s="5" t="n"/>
      <c r="F548" s="6">
        <f>IF(B548&amp;""="","",IFERROR(INDEX('الأعضاء'!$B$6:$B$505,MATCH(B548&amp;"",'الأعضاء'!$A$6:$A$505,0))&amp;"","كود غير موجود"))</f>
        <v/>
      </c>
    </row>
    <row r="549">
      <c r="A549" s="13" t="n"/>
      <c r="B549" s="5" t="n"/>
      <c r="C549" s="16" t="n"/>
      <c r="D549" s="5" t="n"/>
      <c r="E549" s="5" t="n"/>
      <c r="F549" s="6">
        <f>IF(B549&amp;""="","",IFERROR(INDEX('الأعضاء'!$B$6:$B$505,MATCH(B549&amp;"",'الأعضاء'!$A$6:$A$505,0))&amp;"","كود غير موجود"))</f>
        <v/>
      </c>
    </row>
    <row r="550">
      <c r="A550" s="13" t="n"/>
      <c r="B550" s="5" t="n"/>
      <c r="C550" s="16" t="n"/>
      <c r="D550" s="5" t="n"/>
      <c r="E550" s="5" t="n"/>
      <c r="F550" s="6">
        <f>IF(B550&amp;""="","",IFERROR(INDEX('الأعضاء'!$B$6:$B$505,MATCH(B550&amp;"",'الأعضاء'!$A$6:$A$505,0))&amp;"","كود غير موجود"))</f>
        <v/>
      </c>
    </row>
    <row r="551">
      <c r="A551" s="13" t="n"/>
      <c r="B551" s="5" t="n"/>
      <c r="C551" s="16" t="n"/>
      <c r="D551" s="5" t="n"/>
      <c r="E551" s="5" t="n"/>
      <c r="F551" s="6">
        <f>IF(B551&amp;""="","",IFERROR(INDEX('الأعضاء'!$B$6:$B$505,MATCH(B551&amp;"",'الأعضاء'!$A$6:$A$505,0))&amp;"","كود غير موجود"))</f>
        <v/>
      </c>
    </row>
    <row r="552">
      <c r="A552" s="13" t="n"/>
      <c r="B552" s="5" t="n"/>
      <c r="C552" s="16" t="n"/>
      <c r="D552" s="5" t="n"/>
      <c r="E552" s="5" t="n"/>
      <c r="F552" s="6">
        <f>IF(B552&amp;""="","",IFERROR(INDEX('الأعضاء'!$B$6:$B$505,MATCH(B552&amp;"",'الأعضاء'!$A$6:$A$505,0))&amp;"","كود غير موجود"))</f>
        <v/>
      </c>
    </row>
    <row r="553">
      <c r="A553" s="13" t="n"/>
      <c r="B553" s="5" t="n"/>
      <c r="C553" s="16" t="n"/>
      <c r="D553" s="5" t="n"/>
      <c r="E553" s="5" t="n"/>
      <c r="F553" s="6">
        <f>IF(B553&amp;""="","",IFERROR(INDEX('الأعضاء'!$B$6:$B$505,MATCH(B553&amp;"",'الأعضاء'!$A$6:$A$505,0))&amp;"","كود غير موجود"))</f>
        <v/>
      </c>
    </row>
    <row r="554">
      <c r="A554" s="13" t="n"/>
      <c r="B554" s="5" t="n"/>
      <c r="C554" s="16" t="n"/>
      <c r="D554" s="5" t="n"/>
      <c r="E554" s="5" t="n"/>
      <c r="F554" s="6">
        <f>IF(B554&amp;""="","",IFERROR(INDEX('الأعضاء'!$B$6:$B$505,MATCH(B554&amp;"",'الأعضاء'!$A$6:$A$505,0))&amp;"","كود غير موجود"))</f>
        <v/>
      </c>
    </row>
    <row r="555">
      <c r="A555" s="13" t="n"/>
      <c r="B555" s="5" t="n"/>
      <c r="C555" s="16" t="n"/>
      <c r="D555" s="5" t="n"/>
      <c r="E555" s="5" t="n"/>
      <c r="F555" s="6">
        <f>IF(B555&amp;""="","",IFERROR(INDEX('الأعضاء'!$B$6:$B$505,MATCH(B555&amp;"",'الأعضاء'!$A$6:$A$505,0))&amp;"","كود غير موجود"))</f>
        <v/>
      </c>
    </row>
    <row r="556">
      <c r="A556" s="13" t="n"/>
      <c r="B556" s="5" t="n"/>
      <c r="C556" s="16" t="n"/>
      <c r="D556" s="5" t="n"/>
      <c r="E556" s="5" t="n"/>
      <c r="F556" s="6">
        <f>IF(B556&amp;""="","",IFERROR(INDEX('الأعضاء'!$B$6:$B$505,MATCH(B556&amp;"",'الأعضاء'!$A$6:$A$505,0))&amp;"","كود غير موجود"))</f>
        <v/>
      </c>
    </row>
    <row r="557">
      <c r="A557" s="13" t="n"/>
      <c r="B557" s="5" t="n"/>
      <c r="C557" s="16" t="n"/>
      <c r="D557" s="5" t="n"/>
      <c r="E557" s="5" t="n"/>
      <c r="F557" s="6">
        <f>IF(B557&amp;""="","",IFERROR(INDEX('الأعضاء'!$B$6:$B$505,MATCH(B557&amp;"",'الأعضاء'!$A$6:$A$505,0))&amp;"","كود غير موجود"))</f>
        <v/>
      </c>
    </row>
    <row r="558">
      <c r="A558" s="13" t="n"/>
      <c r="B558" s="5" t="n"/>
      <c r="C558" s="16" t="n"/>
      <c r="D558" s="5" t="n"/>
      <c r="E558" s="5" t="n"/>
      <c r="F558" s="6">
        <f>IF(B558&amp;""="","",IFERROR(INDEX('الأعضاء'!$B$6:$B$505,MATCH(B558&amp;"",'الأعضاء'!$A$6:$A$505,0))&amp;"","كود غير موجود"))</f>
        <v/>
      </c>
    </row>
    <row r="559">
      <c r="A559" s="13" t="n"/>
      <c r="B559" s="5" t="n"/>
      <c r="C559" s="16" t="n"/>
      <c r="D559" s="5" t="n"/>
      <c r="E559" s="5" t="n"/>
      <c r="F559" s="6">
        <f>IF(B559&amp;""="","",IFERROR(INDEX('الأعضاء'!$B$6:$B$505,MATCH(B559&amp;"",'الأعضاء'!$A$6:$A$505,0))&amp;"","كود غير موجود"))</f>
        <v/>
      </c>
    </row>
    <row r="560">
      <c r="A560" s="13" t="n"/>
      <c r="B560" s="5" t="n"/>
      <c r="C560" s="16" t="n"/>
      <c r="D560" s="5" t="n"/>
      <c r="E560" s="5" t="n"/>
      <c r="F560" s="6">
        <f>IF(B560&amp;""="","",IFERROR(INDEX('الأعضاء'!$B$6:$B$505,MATCH(B560&amp;"",'الأعضاء'!$A$6:$A$505,0))&amp;"","كود غير موجود"))</f>
        <v/>
      </c>
    </row>
    <row r="561">
      <c r="A561" s="13" t="n"/>
      <c r="B561" s="5" t="n"/>
      <c r="C561" s="16" t="n"/>
      <c r="D561" s="5" t="n"/>
      <c r="E561" s="5" t="n"/>
      <c r="F561" s="6">
        <f>IF(B561&amp;""="","",IFERROR(INDEX('الأعضاء'!$B$6:$B$505,MATCH(B561&amp;"",'الأعضاء'!$A$6:$A$505,0))&amp;"","كود غير موجود"))</f>
        <v/>
      </c>
    </row>
    <row r="562">
      <c r="A562" s="13" t="n"/>
      <c r="B562" s="5" t="n"/>
      <c r="C562" s="16" t="n"/>
      <c r="D562" s="5" t="n"/>
      <c r="E562" s="5" t="n"/>
      <c r="F562" s="6">
        <f>IF(B562&amp;""="","",IFERROR(INDEX('الأعضاء'!$B$6:$B$505,MATCH(B562&amp;"",'الأعضاء'!$A$6:$A$505,0))&amp;"","كود غير موجود"))</f>
        <v/>
      </c>
    </row>
    <row r="563">
      <c r="A563" s="13" t="n"/>
      <c r="B563" s="5" t="n"/>
      <c r="C563" s="16" t="n"/>
      <c r="D563" s="5" t="n"/>
      <c r="E563" s="5" t="n"/>
      <c r="F563" s="6">
        <f>IF(B563&amp;""="","",IFERROR(INDEX('الأعضاء'!$B$6:$B$505,MATCH(B563&amp;"",'الأعضاء'!$A$6:$A$505,0))&amp;"","كود غير موجود"))</f>
        <v/>
      </c>
    </row>
    <row r="564">
      <c r="A564" s="13" t="n"/>
      <c r="B564" s="5" t="n"/>
      <c r="C564" s="16" t="n"/>
      <c r="D564" s="5" t="n"/>
      <c r="E564" s="5" t="n"/>
      <c r="F564" s="6">
        <f>IF(B564&amp;""="","",IFERROR(INDEX('الأعضاء'!$B$6:$B$505,MATCH(B564&amp;"",'الأعضاء'!$A$6:$A$505,0))&amp;"","كود غير موجود"))</f>
        <v/>
      </c>
    </row>
    <row r="565">
      <c r="A565" s="13" t="n"/>
      <c r="B565" s="5" t="n"/>
      <c r="C565" s="16" t="n"/>
      <c r="D565" s="5" t="n"/>
      <c r="E565" s="5" t="n"/>
      <c r="F565" s="6">
        <f>IF(B565&amp;""="","",IFERROR(INDEX('الأعضاء'!$B$6:$B$505,MATCH(B565&amp;"",'الأعضاء'!$A$6:$A$505,0))&amp;"","كود غير موجود"))</f>
        <v/>
      </c>
    </row>
    <row r="566">
      <c r="A566" s="13" t="n"/>
      <c r="B566" s="5" t="n"/>
      <c r="C566" s="16" t="n"/>
      <c r="D566" s="5" t="n"/>
      <c r="E566" s="5" t="n"/>
      <c r="F566" s="6">
        <f>IF(B566&amp;""="","",IFERROR(INDEX('الأعضاء'!$B$6:$B$505,MATCH(B566&amp;"",'الأعضاء'!$A$6:$A$505,0))&amp;"","كود غير موجود"))</f>
        <v/>
      </c>
    </row>
    <row r="567">
      <c r="A567" s="13" t="n"/>
      <c r="B567" s="5" t="n"/>
      <c r="C567" s="16" t="n"/>
      <c r="D567" s="5" t="n"/>
      <c r="E567" s="5" t="n"/>
      <c r="F567" s="6">
        <f>IF(B567&amp;""="","",IFERROR(INDEX('الأعضاء'!$B$6:$B$505,MATCH(B567&amp;"",'الأعضاء'!$A$6:$A$505,0))&amp;"","كود غير موجود"))</f>
        <v/>
      </c>
    </row>
    <row r="568">
      <c r="A568" s="13" t="n"/>
      <c r="B568" s="5" t="n"/>
      <c r="C568" s="16" t="n"/>
      <c r="D568" s="5" t="n"/>
      <c r="E568" s="5" t="n"/>
      <c r="F568" s="6">
        <f>IF(B568&amp;""="","",IFERROR(INDEX('الأعضاء'!$B$6:$B$505,MATCH(B568&amp;"",'الأعضاء'!$A$6:$A$505,0))&amp;"","كود غير موجود"))</f>
        <v/>
      </c>
    </row>
    <row r="569">
      <c r="A569" s="13" t="n"/>
      <c r="B569" s="5" t="n"/>
      <c r="C569" s="16" t="n"/>
      <c r="D569" s="5" t="n"/>
      <c r="E569" s="5" t="n"/>
      <c r="F569" s="6">
        <f>IF(B569&amp;""="","",IFERROR(INDEX('الأعضاء'!$B$6:$B$505,MATCH(B569&amp;"",'الأعضاء'!$A$6:$A$505,0))&amp;"","كود غير موجود"))</f>
        <v/>
      </c>
    </row>
    <row r="570">
      <c r="A570" s="13" t="n"/>
      <c r="B570" s="5" t="n"/>
      <c r="C570" s="16" t="n"/>
      <c r="D570" s="5" t="n"/>
      <c r="E570" s="5" t="n"/>
      <c r="F570" s="6">
        <f>IF(B570&amp;""="","",IFERROR(INDEX('الأعضاء'!$B$6:$B$505,MATCH(B570&amp;"",'الأعضاء'!$A$6:$A$505,0))&amp;"","كود غير موجود"))</f>
        <v/>
      </c>
    </row>
    <row r="571">
      <c r="A571" s="13" t="n"/>
      <c r="B571" s="5" t="n"/>
      <c r="C571" s="16" t="n"/>
      <c r="D571" s="5" t="n"/>
      <c r="E571" s="5" t="n"/>
      <c r="F571" s="6">
        <f>IF(B571&amp;""="","",IFERROR(INDEX('الأعضاء'!$B$6:$B$505,MATCH(B571&amp;"",'الأعضاء'!$A$6:$A$505,0))&amp;"","كود غير موجود"))</f>
        <v/>
      </c>
    </row>
    <row r="572">
      <c r="A572" s="13" t="n"/>
      <c r="B572" s="5" t="n"/>
      <c r="C572" s="16" t="n"/>
      <c r="D572" s="5" t="n"/>
      <c r="E572" s="5" t="n"/>
      <c r="F572" s="6">
        <f>IF(B572&amp;""="","",IFERROR(INDEX('الأعضاء'!$B$6:$B$505,MATCH(B572&amp;"",'الأعضاء'!$A$6:$A$505,0))&amp;"","كود غير موجود"))</f>
        <v/>
      </c>
    </row>
    <row r="573">
      <c r="A573" s="13" t="n"/>
      <c r="B573" s="5" t="n"/>
      <c r="C573" s="16" t="n"/>
      <c r="D573" s="5" t="n"/>
      <c r="E573" s="5" t="n"/>
      <c r="F573" s="6">
        <f>IF(B573&amp;""="","",IFERROR(INDEX('الأعضاء'!$B$6:$B$505,MATCH(B573&amp;"",'الأعضاء'!$A$6:$A$505,0))&amp;"","كود غير موجود"))</f>
        <v/>
      </c>
    </row>
    <row r="574">
      <c r="A574" s="13" t="n"/>
      <c r="B574" s="5" t="n"/>
      <c r="C574" s="16" t="n"/>
      <c r="D574" s="5" t="n"/>
      <c r="E574" s="5" t="n"/>
      <c r="F574" s="6">
        <f>IF(B574&amp;""="","",IFERROR(INDEX('الأعضاء'!$B$6:$B$505,MATCH(B574&amp;"",'الأعضاء'!$A$6:$A$505,0))&amp;"","كود غير موجود"))</f>
        <v/>
      </c>
    </row>
    <row r="575">
      <c r="A575" s="13" t="n"/>
      <c r="B575" s="5" t="n"/>
      <c r="C575" s="16" t="n"/>
      <c r="D575" s="5" t="n"/>
      <c r="E575" s="5" t="n"/>
      <c r="F575" s="6">
        <f>IF(B575&amp;""="","",IFERROR(INDEX('الأعضاء'!$B$6:$B$505,MATCH(B575&amp;"",'الأعضاء'!$A$6:$A$505,0))&amp;"","كود غير موجود"))</f>
        <v/>
      </c>
    </row>
    <row r="576">
      <c r="A576" s="13" t="n"/>
      <c r="B576" s="5" t="n"/>
      <c r="C576" s="16" t="n"/>
      <c r="D576" s="5" t="n"/>
      <c r="E576" s="5" t="n"/>
      <c r="F576" s="6">
        <f>IF(B576&amp;""="","",IFERROR(INDEX('الأعضاء'!$B$6:$B$505,MATCH(B576&amp;"",'الأعضاء'!$A$6:$A$505,0))&amp;"","كود غير موجود"))</f>
        <v/>
      </c>
    </row>
    <row r="577">
      <c r="A577" s="13" t="n"/>
      <c r="B577" s="5" t="n"/>
      <c r="C577" s="16" t="n"/>
      <c r="D577" s="5" t="n"/>
      <c r="E577" s="5" t="n"/>
      <c r="F577" s="6">
        <f>IF(B577&amp;""="","",IFERROR(INDEX('الأعضاء'!$B$6:$B$505,MATCH(B577&amp;"",'الأعضاء'!$A$6:$A$505,0))&amp;"","كود غير موجود"))</f>
        <v/>
      </c>
    </row>
    <row r="578">
      <c r="A578" s="13" t="n"/>
      <c r="B578" s="5" t="n"/>
      <c r="C578" s="16" t="n"/>
      <c r="D578" s="5" t="n"/>
      <c r="E578" s="5" t="n"/>
      <c r="F578" s="6">
        <f>IF(B578&amp;""="","",IFERROR(INDEX('الأعضاء'!$B$6:$B$505,MATCH(B578&amp;"",'الأعضاء'!$A$6:$A$505,0))&amp;"","كود غير موجود"))</f>
        <v/>
      </c>
    </row>
    <row r="579">
      <c r="A579" s="13" t="n"/>
      <c r="B579" s="5" t="n"/>
      <c r="C579" s="16" t="n"/>
      <c r="D579" s="5" t="n"/>
      <c r="E579" s="5" t="n"/>
      <c r="F579" s="6">
        <f>IF(B579&amp;""="","",IFERROR(INDEX('الأعضاء'!$B$6:$B$505,MATCH(B579&amp;"",'الأعضاء'!$A$6:$A$505,0))&amp;"","كود غير موجود"))</f>
        <v/>
      </c>
    </row>
    <row r="580">
      <c r="A580" s="13" t="n"/>
      <c r="B580" s="5" t="n"/>
      <c r="C580" s="16" t="n"/>
      <c r="D580" s="5" t="n"/>
      <c r="E580" s="5" t="n"/>
      <c r="F580" s="6">
        <f>IF(B580&amp;""="","",IFERROR(INDEX('الأعضاء'!$B$6:$B$505,MATCH(B580&amp;"",'الأعضاء'!$A$6:$A$505,0))&amp;"","كود غير موجود"))</f>
        <v/>
      </c>
    </row>
    <row r="581">
      <c r="A581" s="13" t="n"/>
      <c r="B581" s="5" t="n"/>
      <c r="C581" s="16" t="n"/>
      <c r="D581" s="5" t="n"/>
      <c r="E581" s="5" t="n"/>
      <c r="F581" s="6">
        <f>IF(B581&amp;""="","",IFERROR(INDEX('الأعضاء'!$B$6:$B$505,MATCH(B581&amp;"",'الأعضاء'!$A$6:$A$505,0))&amp;"","كود غير موجود"))</f>
        <v/>
      </c>
    </row>
    <row r="582">
      <c r="A582" s="13" t="n"/>
      <c r="B582" s="5" t="n"/>
      <c r="C582" s="16" t="n"/>
      <c r="D582" s="5" t="n"/>
      <c r="E582" s="5" t="n"/>
      <c r="F582" s="6">
        <f>IF(B582&amp;""="","",IFERROR(INDEX('الأعضاء'!$B$6:$B$505,MATCH(B582&amp;"",'الأعضاء'!$A$6:$A$505,0))&amp;"","كود غير موجود"))</f>
        <v/>
      </c>
    </row>
    <row r="583">
      <c r="A583" s="13" t="n"/>
      <c r="B583" s="5" t="n"/>
      <c r="C583" s="16" t="n"/>
      <c r="D583" s="5" t="n"/>
      <c r="E583" s="5" t="n"/>
      <c r="F583" s="6">
        <f>IF(B583&amp;""="","",IFERROR(INDEX('الأعضاء'!$B$6:$B$505,MATCH(B583&amp;"",'الأعضاء'!$A$6:$A$505,0))&amp;"","كود غير موجود"))</f>
        <v/>
      </c>
    </row>
    <row r="584">
      <c r="A584" s="13" t="n"/>
      <c r="B584" s="5" t="n"/>
      <c r="C584" s="16" t="n"/>
      <c r="D584" s="5" t="n"/>
      <c r="E584" s="5" t="n"/>
      <c r="F584" s="6">
        <f>IF(B584&amp;""="","",IFERROR(INDEX('الأعضاء'!$B$6:$B$505,MATCH(B584&amp;"",'الأعضاء'!$A$6:$A$505,0))&amp;"","كود غير موجود"))</f>
        <v/>
      </c>
    </row>
    <row r="585">
      <c r="A585" s="13" t="n"/>
      <c r="B585" s="5" t="n"/>
      <c r="C585" s="16" t="n"/>
      <c r="D585" s="5" t="n"/>
      <c r="E585" s="5" t="n"/>
      <c r="F585" s="6">
        <f>IF(B585&amp;""="","",IFERROR(INDEX('الأعضاء'!$B$6:$B$505,MATCH(B585&amp;"",'الأعضاء'!$A$6:$A$505,0))&amp;"","كود غير موجود"))</f>
        <v/>
      </c>
    </row>
    <row r="586">
      <c r="A586" s="13" t="n"/>
      <c r="B586" s="5" t="n"/>
      <c r="C586" s="16" t="n"/>
      <c r="D586" s="5" t="n"/>
      <c r="E586" s="5" t="n"/>
      <c r="F586" s="6">
        <f>IF(B586&amp;""="","",IFERROR(INDEX('الأعضاء'!$B$6:$B$505,MATCH(B586&amp;"",'الأعضاء'!$A$6:$A$505,0))&amp;"","كود غير موجود"))</f>
        <v/>
      </c>
    </row>
    <row r="587">
      <c r="A587" s="13" t="n"/>
      <c r="B587" s="5" t="n"/>
      <c r="C587" s="16" t="n"/>
      <c r="D587" s="5" t="n"/>
      <c r="E587" s="5" t="n"/>
      <c r="F587" s="6">
        <f>IF(B587&amp;""="","",IFERROR(INDEX('الأعضاء'!$B$6:$B$505,MATCH(B587&amp;"",'الأعضاء'!$A$6:$A$505,0))&amp;"","كود غير موجود"))</f>
        <v/>
      </c>
    </row>
    <row r="588">
      <c r="A588" s="13" t="n"/>
      <c r="B588" s="5" t="n"/>
      <c r="C588" s="16" t="n"/>
      <c r="D588" s="5" t="n"/>
      <c r="E588" s="5" t="n"/>
      <c r="F588" s="6">
        <f>IF(B588&amp;""="","",IFERROR(INDEX('الأعضاء'!$B$6:$B$505,MATCH(B588&amp;"",'الأعضاء'!$A$6:$A$505,0))&amp;"","كود غير موجود"))</f>
        <v/>
      </c>
    </row>
    <row r="589">
      <c r="A589" s="13" t="n"/>
      <c r="B589" s="5" t="n"/>
      <c r="C589" s="16" t="n"/>
      <c r="D589" s="5" t="n"/>
      <c r="E589" s="5" t="n"/>
      <c r="F589" s="6">
        <f>IF(B589&amp;""="","",IFERROR(INDEX('الأعضاء'!$B$6:$B$505,MATCH(B589&amp;"",'الأعضاء'!$A$6:$A$505,0))&amp;"","كود غير موجود"))</f>
        <v/>
      </c>
    </row>
    <row r="590">
      <c r="A590" s="13" t="n"/>
      <c r="B590" s="5" t="n"/>
      <c r="C590" s="16" t="n"/>
      <c r="D590" s="5" t="n"/>
      <c r="E590" s="5" t="n"/>
      <c r="F590" s="6">
        <f>IF(B590&amp;""="","",IFERROR(INDEX('الأعضاء'!$B$6:$B$505,MATCH(B590&amp;"",'الأعضاء'!$A$6:$A$505,0))&amp;"","كود غير موجود"))</f>
        <v/>
      </c>
    </row>
    <row r="591">
      <c r="A591" s="13" t="n"/>
      <c r="B591" s="5" t="n"/>
      <c r="C591" s="16" t="n"/>
      <c r="D591" s="5" t="n"/>
      <c r="E591" s="5" t="n"/>
      <c r="F591" s="6">
        <f>IF(B591&amp;""="","",IFERROR(INDEX('الأعضاء'!$B$6:$B$505,MATCH(B591&amp;"",'الأعضاء'!$A$6:$A$505,0))&amp;"","كود غير موجود"))</f>
        <v/>
      </c>
    </row>
    <row r="592">
      <c r="A592" s="13" t="n"/>
      <c r="B592" s="5" t="n"/>
      <c r="C592" s="16" t="n"/>
      <c r="D592" s="5" t="n"/>
      <c r="E592" s="5" t="n"/>
      <c r="F592" s="6">
        <f>IF(B592&amp;""="","",IFERROR(INDEX('الأعضاء'!$B$6:$B$505,MATCH(B592&amp;"",'الأعضاء'!$A$6:$A$505,0))&amp;"","كود غير موجود"))</f>
        <v/>
      </c>
    </row>
    <row r="593">
      <c r="A593" s="13" t="n"/>
      <c r="B593" s="5" t="n"/>
      <c r="C593" s="16" t="n"/>
      <c r="D593" s="5" t="n"/>
      <c r="E593" s="5" t="n"/>
      <c r="F593" s="6">
        <f>IF(B593&amp;""="","",IFERROR(INDEX('الأعضاء'!$B$6:$B$505,MATCH(B593&amp;"",'الأعضاء'!$A$6:$A$505,0))&amp;"","كود غير موجود"))</f>
        <v/>
      </c>
    </row>
    <row r="594">
      <c r="A594" s="13" t="n"/>
      <c r="B594" s="5" t="n"/>
      <c r="C594" s="16" t="n"/>
      <c r="D594" s="5" t="n"/>
      <c r="E594" s="5" t="n"/>
      <c r="F594" s="6">
        <f>IF(B594&amp;""="","",IFERROR(INDEX('الأعضاء'!$B$6:$B$505,MATCH(B594&amp;"",'الأعضاء'!$A$6:$A$505,0))&amp;"","كود غير موجود"))</f>
        <v/>
      </c>
    </row>
    <row r="595">
      <c r="A595" s="13" t="n"/>
      <c r="B595" s="5" t="n"/>
      <c r="C595" s="16" t="n"/>
      <c r="D595" s="5" t="n"/>
      <c r="E595" s="5" t="n"/>
      <c r="F595" s="6">
        <f>IF(B595&amp;""="","",IFERROR(INDEX('الأعضاء'!$B$6:$B$505,MATCH(B595&amp;"",'الأعضاء'!$A$6:$A$505,0))&amp;"","كود غير موجود"))</f>
        <v/>
      </c>
    </row>
    <row r="596">
      <c r="A596" s="13" t="n"/>
      <c r="B596" s="5" t="n"/>
      <c r="C596" s="16" t="n"/>
      <c r="D596" s="5" t="n"/>
      <c r="E596" s="5" t="n"/>
      <c r="F596" s="6">
        <f>IF(B596&amp;""="","",IFERROR(INDEX('الأعضاء'!$B$6:$B$505,MATCH(B596&amp;"",'الأعضاء'!$A$6:$A$505,0))&amp;"","كود غير موجود"))</f>
        <v/>
      </c>
    </row>
    <row r="597">
      <c r="A597" s="13" t="n"/>
      <c r="B597" s="5" t="n"/>
      <c r="C597" s="16" t="n"/>
      <c r="D597" s="5" t="n"/>
      <c r="E597" s="5" t="n"/>
      <c r="F597" s="6">
        <f>IF(B597&amp;""="","",IFERROR(INDEX('الأعضاء'!$B$6:$B$505,MATCH(B597&amp;"",'الأعضاء'!$A$6:$A$505,0))&amp;"","كود غير موجود"))</f>
        <v/>
      </c>
    </row>
    <row r="598">
      <c r="A598" s="13" t="n"/>
      <c r="B598" s="5" t="n"/>
      <c r="C598" s="16" t="n"/>
      <c r="D598" s="5" t="n"/>
      <c r="E598" s="5" t="n"/>
      <c r="F598" s="6">
        <f>IF(B598&amp;""="","",IFERROR(INDEX('الأعضاء'!$B$6:$B$505,MATCH(B598&amp;"",'الأعضاء'!$A$6:$A$505,0))&amp;"","كود غير موجود"))</f>
        <v/>
      </c>
    </row>
    <row r="599">
      <c r="A599" s="13" t="n"/>
      <c r="B599" s="5" t="n"/>
      <c r="C599" s="16" t="n"/>
      <c r="D599" s="5" t="n"/>
      <c r="E599" s="5" t="n"/>
      <c r="F599" s="6">
        <f>IF(B599&amp;""="","",IFERROR(INDEX('الأعضاء'!$B$6:$B$505,MATCH(B599&amp;"",'الأعضاء'!$A$6:$A$505,0))&amp;"","كود غير موجود"))</f>
        <v/>
      </c>
    </row>
    <row r="600">
      <c r="A600" s="13" t="n"/>
      <c r="B600" s="5" t="n"/>
      <c r="C600" s="16" t="n"/>
      <c r="D600" s="5" t="n"/>
      <c r="E600" s="5" t="n"/>
      <c r="F600" s="6">
        <f>IF(B600&amp;""="","",IFERROR(INDEX('الأعضاء'!$B$6:$B$505,MATCH(B600&amp;"",'الأعضاء'!$A$6:$A$505,0))&amp;"","كود غير موجود"))</f>
        <v/>
      </c>
    </row>
    <row r="601">
      <c r="A601" s="13" t="n"/>
      <c r="B601" s="5" t="n"/>
      <c r="C601" s="16" t="n"/>
      <c r="D601" s="5" t="n"/>
      <c r="E601" s="5" t="n"/>
      <c r="F601" s="6">
        <f>IF(B601&amp;""="","",IFERROR(INDEX('الأعضاء'!$B$6:$B$505,MATCH(B601&amp;"",'الأعضاء'!$A$6:$A$505,0))&amp;"","كود غير موجود"))</f>
        <v/>
      </c>
    </row>
    <row r="602">
      <c r="A602" s="13" t="n"/>
      <c r="B602" s="5" t="n"/>
      <c r="C602" s="16" t="n"/>
      <c r="D602" s="5" t="n"/>
      <c r="E602" s="5" t="n"/>
      <c r="F602" s="6">
        <f>IF(B602&amp;""="","",IFERROR(INDEX('الأعضاء'!$B$6:$B$505,MATCH(B602&amp;"",'الأعضاء'!$A$6:$A$505,0))&amp;"","كود غير موجود"))</f>
        <v/>
      </c>
    </row>
    <row r="603">
      <c r="A603" s="13" t="n"/>
      <c r="B603" s="5" t="n"/>
      <c r="C603" s="16" t="n"/>
      <c r="D603" s="5" t="n"/>
      <c r="E603" s="5" t="n"/>
      <c r="F603" s="6">
        <f>IF(B603&amp;""="","",IFERROR(INDEX('الأعضاء'!$B$6:$B$505,MATCH(B603&amp;"",'الأعضاء'!$A$6:$A$505,0))&amp;"","كود غير موجود"))</f>
        <v/>
      </c>
    </row>
    <row r="604">
      <c r="A604" s="13" t="n"/>
      <c r="B604" s="5" t="n"/>
      <c r="C604" s="16" t="n"/>
      <c r="D604" s="5" t="n"/>
      <c r="E604" s="5" t="n"/>
      <c r="F604" s="6">
        <f>IF(B604&amp;""="","",IFERROR(INDEX('الأعضاء'!$B$6:$B$505,MATCH(B604&amp;"",'الأعضاء'!$A$6:$A$505,0))&amp;"","كود غير موجود"))</f>
        <v/>
      </c>
    </row>
    <row r="605">
      <c r="A605" s="13" t="n"/>
      <c r="B605" s="5" t="n"/>
      <c r="C605" s="16" t="n"/>
      <c r="D605" s="5" t="n"/>
      <c r="E605" s="5" t="n"/>
      <c r="F605" s="6">
        <f>IF(B605&amp;""="","",IFERROR(INDEX('الأعضاء'!$B$6:$B$505,MATCH(B605&amp;"",'الأعضاء'!$A$6:$A$505,0))&amp;"","كود غير موجود"))</f>
        <v/>
      </c>
    </row>
    <row r="606">
      <c r="A606" s="13" t="n"/>
      <c r="B606" s="5" t="n"/>
      <c r="C606" s="16" t="n"/>
      <c r="D606" s="5" t="n"/>
      <c r="E606" s="5" t="n"/>
      <c r="F606" s="6">
        <f>IF(B606&amp;""="","",IFERROR(INDEX('الأعضاء'!$B$6:$B$505,MATCH(B606&amp;"",'الأعضاء'!$A$6:$A$505,0))&amp;"","كود غير موجود"))</f>
        <v/>
      </c>
    </row>
    <row r="607">
      <c r="A607" s="13" t="n"/>
      <c r="B607" s="5" t="n"/>
      <c r="C607" s="16" t="n"/>
      <c r="D607" s="5" t="n"/>
      <c r="E607" s="5" t="n"/>
      <c r="F607" s="6">
        <f>IF(B607&amp;""="","",IFERROR(INDEX('الأعضاء'!$B$6:$B$505,MATCH(B607&amp;"",'الأعضاء'!$A$6:$A$505,0))&amp;"","كود غير موجود"))</f>
        <v/>
      </c>
    </row>
    <row r="608">
      <c r="A608" s="13" t="n"/>
      <c r="B608" s="5" t="n"/>
      <c r="C608" s="16" t="n"/>
      <c r="D608" s="5" t="n"/>
      <c r="E608" s="5" t="n"/>
      <c r="F608" s="6">
        <f>IF(B608&amp;""="","",IFERROR(INDEX('الأعضاء'!$B$6:$B$505,MATCH(B608&amp;"",'الأعضاء'!$A$6:$A$505,0))&amp;"","كود غير موجود"))</f>
        <v/>
      </c>
    </row>
    <row r="609">
      <c r="A609" s="13" t="n"/>
      <c r="B609" s="5" t="n"/>
      <c r="C609" s="16" t="n"/>
      <c r="D609" s="5" t="n"/>
      <c r="E609" s="5" t="n"/>
      <c r="F609" s="6">
        <f>IF(B609&amp;""="","",IFERROR(INDEX('الأعضاء'!$B$6:$B$505,MATCH(B609&amp;"",'الأعضاء'!$A$6:$A$505,0))&amp;"","كود غير موجود"))</f>
        <v/>
      </c>
    </row>
    <row r="610">
      <c r="A610" s="13" t="n"/>
      <c r="B610" s="5" t="n"/>
      <c r="C610" s="16" t="n"/>
      <c r="D610" s="5" t="n"/>
      <c r="E610" s="5" t="n"/>
      <c r="F610" s="6">
        <f>IF(B610&amp;""="","",IFERROR(INDEX('الأعضاء'!$B$6:$B$505,MATCH(B610&amp;"",'الأعضاء'!$A$6:$A$505,0))&amp;"","كود غير موجود"))</f>
        <v/>
      </c>
    </row>
    <row r="611">
      <c r="A611" s="13" t="n"/>
      <c r="B611" s="5" t="n"/>
      <c r="C611" s="16" t="n"/>
      <c r="D611" s="5" t="n"/>
      <c r="E611" s="5" t="n"/>
      <c r="F611" s="6">
        <f>IF(B611&amp;""="","",IFERROR(INDEX('الأعضاء'!$B$6:$B$505,MATCH(B611&amp;"",'الأعضاء'!$A$6:$A$505,0))&amp;"","كود غير موجود"))</f>
        <v/>
      </c>
    </row>
    <row r="612">
      <c r="A612" s="13" t="n"/>
      <c r="B612" s="5" t="n"/>
      <c r="C612" s="16" t="n"/>
      <c r="D612" s="5" t="n"/>
      <c r="E612" s="5" t="n"/>
      <c r="F612" s="6">
        <f>IF(B612&amp;""="","",IFERROR(INDEX('الأعضاء'!$B$6:$B$505,MATCH(B612&amp;"",'الأعضاء'!$A$6:$A$505,0))&amp;"","كود غير موجود"))</f>
        <v/>
      </c>
    </row>
    <row r="613">
      <c r="A613" s="13" t="n"/>
      <c r="B613" s="5" t="n"/>
      <c r="C613" s="16" t="n"/>
      <c r="D613" s="5" t="n"/>
      <c r="E613" s="5" t="n"/>
      <c r="F613" s="6">
        <f>IF(B613&amp;""="","",IFERROR(INDEX('الأعضاء'!$B$6:$B$505,MATCH(B613&amp;"",'الأعضاء'!$A$6:$A$505,0))&amp;"","كود غير موجود"))</f>
        <v/>
      </c>
    </row>
    <row r="614">
      <c r="A614" s="13" t="n"/>
      <c r="B614" s="5" t="n"/>
      <c r="C614" s="16" t="n"/>
      <c r="D614" s="5" t="n"/>
      <c r="E614" s="5" t="n"/>
      <c r="F614" s="6">
        <f>IF(B614&amp;""="","",IFERROR(INDEX('الأعضاء'!$B$6:$B$505,MATCH(B614&amp;"",'الأعضاء'!$A$6:$A$505,0))&amp;"","كود غير موجود"))</f>
        <v/>
      </c>
    </row>
    <row r="615">
      <c r="A615" s="13" t="n"/>
      <c r="B615" s="5" t="n"/>
      <c r="C615" s="16" t="n"/>
      <c r="D615" s="5" t="n"/>
      <c r="E615" s="5" t="n"/>
      <c r="F615" s="6">
        <f>IF(B615&amp;""="","",IFERROR(INDEX('الأعضاء'!$B$6:$B$505,MATCH(B615&amp;"",'الأعضاء'!$A$6:$A$505,0))&amp;"","كود غير موجود"))</f>
        <v/>
      </c>
    </row>
    <row r="616">
      <c r="A616" s="13" t="n"/>
      <c r="B616" s="5" t="n"/>
      <c r="C616" s="16" t="n"/>
      <c r="D616" s="5" t="n"/>
      <c r="E616" s="5" t="n"/>
      <c r="F616" s="6">
        <f>IF(B616&amp;""="","",IFERROR(INDEX('الأعضاء'!$B$6:$B$505,MATCH(B616&amp;"",'الأعضاء'!$A$6:$A$505,0))&amp;"","كود غير موجود"))</f>
        <v/>
      </c>
    </row>
    <row r="617">
      <c r="A617" s="13" t="n"/>
      <c r="B617" s="5" t="n"/>
      <c r="C617" s="16" t="n"/>
      <c r="D617" s="5" t="n"/>
      <c r="E617" s="5" t="n"/>
      <c r="F617" s="6">
        <f>IF(B617&amp;""="","",IFERROR(INDEX('الأعضاء'!$B$6:$B$505,MATCH(B617&amp;"",'الأعضاء'!$A$6:$A$505,0))&amp;"","كود غير موجود"))</f>
        <v/>
      </c>
    </row>
    <row r="618">
      <c r="A618" s="13" t="n"/>
      <c r="B618" s="5" t="n"/>
      <c r="C618" s="16" t="n"/>
      <c r="D618" s="5" t="n"/>
      <c r="E618" s="5" t="n"/>
      <c r="F618" s="6">
        <f>IF(B618&amp;""="","",IFERROR(INDEX('الأعضاء'!$B$6:$B$505,MATCH(B618&amp;"",'الأعضاء'!$A$6:$A$505,0))&amp;"","كود غير موجود"))</f>
        <v/>
      </c>
    </row>
    <row r="619">
      <c r="A619" s="13" t="n"/>
      <c r="B619" s="5" t="n"/>
      <c r="C619" s="16" t="n"/>
      <c r="D619" s="5" t="n"/>
      <c r="E619" s="5" t="n"/>
      <c r="F619" s="6">
        <f>IF(B619&amp;""="","",IFERROR(INDEX('الأعضاء'!$B$6:$B$505,MATCH(B619&amp;"",'الأعضاء'!$A$6:$A$505,0))&amp;"","كود غير موجود"))</f>
        <v/>
      </c>
    </row>
    <row r="620">
      <c r="A620" s="13" t="n"/>
      <c r="B620" s="5" t="n"/>
      <c r="C620" s="16" t="n"/>
      <c r="D620" s="5" t="n"/>
      <c r="E620" s="5" t="n"/>
      <c r="F620" s="6">
        <f>IF(B620&amp;""="","",IFERROR(INDEX('الأعضاء'!$B$6:$B$505,MATCH(B620&amp;"",'الأعضاء'!$A$6:$A$505,0))&amp;"","كود غير موجود"))</f>
        <v/>
      </c>
    </row>
    <row r="621">
      <c r="A621" s="13" t="n"/>
      <c r="B621" s="5" t="n"/>
      <c r="C621" s="16" t="n"/>
      <c r="D621" s="5" t="n"/>
      <c r="E621" s="5" t="n"/>
      <c r="F621" s="6">
        <f>IF(B621&amp;""="","",IFERROR(INDEX('الأعضاء'!$B$6:$B$505,MATCH(B621&amp;"",'الأعضاء'!$A$6:$A$505,0))&amp;"","كود غير موجود"))</f>
        <v/>
      </c>
    </row>
    <row r="622">
      <c r="A622" s="13" t="n"/>
      <c r="B622" s="5" t="n"/>
      <c r="C622" s="16" t="n"/>
      <c r="D622" s="5" t="n"/>
      <c r="E622" s="5" t="n"/>
      <c r="F622" s="6">
        <f>IF(B622&amp;""="","",IFERROR(INDEX('الأعضاء'!$B$6:$B$505,MATCH(B622&amp;"",'الأعضاء'!$A$6:$A$505,0))&amp;"","كود غير موجود"))</f>
        <v/>
      </c>
    </row>
    <row r="623">
      <c r="A623" s="13" t="n"/>
      <c r="B623" s="5" t="n"/>
      <c r="C623" s="16" t="n"/>
      <c r="D623" s="5" t="n"/>
      <c r="E623" s="5" t="n"/>
      <c r="F623" s="6">
        <f>IF(B623&amp;""="","",IFERROR(INDEX('الأعضاء'!$B$6:$B$505,MATCH(B623&amp;"",'الأعضاء'!$A$6:$A$505,0))&amp;"","كود غير موجود"))</f>
        <v/>
      </c>
    </row>
    <row r="624">
      <c r="A624" s="13" t="n"/>
      <c r="B624" s="5" t="n"/>
      <c r="C624" s="16" t="n"/>
      <c r="D624" s="5" t="n"/>
      <c r="E624" s="5" t="n"/>
      <c r="F624" s="6">
        <f>IF(B624&amp;""="","",IFERROR(INDEX('الأعضاء'!$B$6:$B$505,MATCH(B624&amp;"",'الأعضاء'!$A$6:$A$505,0))&amp;"","كود غير موجود"))</f>
        <v/>
      </c>
    </row>
    <row r="625">
      <c r="A625" s="13" t="n"/>
      <c r="B625" s="5" t="n"/>
      <c r="C625" s="16" t="n"/>
      <c r="D625" s="5" t="n"/>
      <c r="E625" s="5" t="n"/>
      <c r="F625" s="6">
        <f>IF(B625&amp;""="","",IFERROR(INDEX('الأعضاء'!$B$6:$B$505,MATCH(B625&amp;"",'الأعضاء'!$A$6:$A$505,0))&amp;"","كود غير موجود"))</f>
        <v/>
      </c>
    </row>
    <row r="626">
      <c r="A626" s="13" t="n"/>
      <c r="B626" s="5" t="n"/>
      <c r="C626" s="16" t="n"/>
      <c r="D626" s="5" t="n"/>
      <c r="E626" s="5" t="n"/>
      <c r="F626" s="6">
        <f>IF(B626&amp;""="","",IFERROR(INDEX('الأعضاء'!$B$6:$B$505,MATCH(B626&amp;"",'الأعضاء'!$A$6:$A$505,0))&amp;"","كود غير موجود"))</f>
        <v/>
      </c>
    </row>
    <row r="627">
      <c r="A627" s="13" t="n"/>
      <c r="B627" s="5" t="n"/>
      <c r="C627" s="16" t="n"/>
      <c r="D627" s="5" t="n"/>
      <c r="E627" s="5" t="n"/>
      <c r="F627" s="6">
        <f>IF(B627&amp;""="","",IFERROR(INDEX('الأعضاء'!$B$6:$B$505,MATCH(B627&amp;"",'الأعضاء'!$A$6:$A$505,0))&amp;"","كود غير موجود"))</f>
        <v/>
      </c>
    </row>
    <row r="628">
      <c r="A628" s="13" t="n"/>
      <c r="B628" s="5" t="n"/>
      <c r="C628" s="16" t="n"/>
      <c r="D628" s="5" t="n"/>
      <c r="E628" s="5" t="n"/>
      <c r="F628" s="6">
        <f>IF(B628&amp;""="","",IFERROR(INDEX('الأعضاء'!$B$6:$B$505,MATCH(B628&amp;"",'الأعضاء'!$A$6:$A$505,0))&amp;"","كود غير موجود"))</f>
        <v/>
      </c>
    </row>
    <row r="629">
      <c r="A629" s="13" t="n"/>
      <c r="B629" s="5" t="n"/>
      <c r="C629" s="16" t="n"/>
      <c r="D629" s="5" t="n"/>
      <c r="E629" s="5" t="n"/>
      <c r="F629" s="6">
        <f>IF(B629&amp;""="","",IFERROR(INDEX('الأعضاء'!$B$6:$B$505,MATCH(B629&amp;"",'الأعضاء'!$A$6:$A$505,0))&amp;"","كود غير موجود"))</f>
        <v/>
      </c>
    </row>
    <row r="630">
      <c r="A630" s="13" t="n"/>
      <c r="B630" s="5" t="n"/>
      <c r="C630" s="16" t="n"/>
      <c r="D630" s="5" t="n"/>
      <c r="E630" s="5" t="n"/>
      <c r="F630" s="6">
        <f>IF(B630&amp;""="","",IFERROR(INDEX('الأعضاء'!$B$6:$B$505,MATCH(B630&amp;"",'الأعضاء'!$A$6:$A$505,0))&amp;"","كود غير موجود"))</f>
        <v/>
      </c>
    </row>
    <row r="631">
      <c r="A631" s="13" t="n"/>
      <c r="B631" s="5" t="n"/>
      <c r="C631" s="16" t="n"/>
      <c r="D631" s="5" t="n"/>
      <c r="E631" s="5" t="n"/>
      <c r="F631" s="6">
        <f>IF(B631&amp;""="","",IFERROR(INDEX('الأعضاء'!$B$6:$B$505,MATCH(B631&amp;"",'الأعضاء'!$A$6:$A$505,0))&amp;"","كود غير موجود"))</f>
        <v/>
      </c>
    </row>
    <row r="632">
      <c r="A632" s="13" t="n"/>
      <c r="B632" s="5" t="n"/>
      <c r="C632" s="16" t="n"/>
      <c r="D632" s="5" t="n"/>
      <c r="E632" s="5" t="n"/>
      <c r="F632" s="6">
        <f>IF(B632&amp;""="","",IFERROR(INDEX('الأعضاء'!$B$6:$B$505,MATCH(B632&amp;"",'الأعضاء'!$A$6:$A$505,0))&amp;"","كود غير موجود"))</f>
        <v/>
      </c>
    </row>
    <row r="633">
      <c r="A633" s="13" t="n"/>
      <c r="B633" s="5" t="n"/>
      <c r="C633" s="16" t="n"/>
      <c r="D633" s="5" t="n"/>
      <c r="E633" s="5" t="n"/>
      <c r="F633" s="6">
        <f>IF(B633&amp;""="","",IFERROR(INDEX('الأعضاء'!$B$6:$B$505,MATCH(B633&amp;"",'الأعضاء'!$A$6:$A$505,0))&amp;"","كود غير موجود"))</f>
        <v/>
      </c>
    </row>
    <row r="634">
      <c r="A634" s="13" t="n"/>
      <c r="B634" s="5" t="n"/>
      <c r="C634" s="16" t="n"/>
      <c r="D634" s="5" t="n"/>
      <c r="E634" s="5" t="n"/>
      <c r="F634" s="6">
        <f>IF(B634&amp;""="","",IFERROR(INDEX('الأعضاء'!$B$6:$B$505,MATCH(B634&amp;"",'الأعضاء'!$A$6:$A$505,0))&amp;"","كود غير موجود"))</f>
        <v/>
      </c>
    </row>
    <row r="635">
      <c r="A635" s="13" t="n"/>
      <c r="B635" s="5" t="n"/>
      <c r="C635" s="16" t="n"/>
      <c r="D635" s="5" t="n"/>
      <c r="E635" s="5" t="n"/>
      <c r="F635" s="6">
        <f>IF(B635&amp;""="","",IFERROR(INDEX('الأعضاء'!$B$6:$B$505,MATCH(B635&amp;"",'الأعضاء'!$A$6:$A$505,0))&amp;"","كود غير موجود"))</f>
        <v/>
      </c>
    </row>
    <row r="636">
      <c r="A636" s="13" t="n"/>
      <c r="B636" s="5" t="n"/>
      <c r="C636" s="16" t="n"/>
      <c r="D636" s="5" t="n"/>
      <c r="E636" s="5" t="n"/>
      <c r="F636" s="6">
        <f>IF(B636&amp;""="","",IFERROR(INDEX('الأعضاء'!$B$6:$B$505,MATCH(B636&amp;"",'الأعضاء'!$A$6:$A$505,0))&amp;"","كود غير موجود"))</f>
        <v/>
      </c>
    </row>
    <row r="637">
      <c r="A637" s="13" t="n"/>
      <c r="B637" s="5" t="n"/>
      <c r="C637" s="16" t="n"/>
      <c r="D637" s="5" t="n"/>
      <c r="E637" s="5" t="n"/>
      <c r="F637" s="6">
        <f>IF(B637&amp;""="","",IFERROR(INDEX('الأعضاء'!$B$6:$B$505,MATCH(B637&amp;"",'الأعضاء'!$A$6:$A$505,0))&amp;"","كود غير موجود"))</f>
        <v/>
      </c>
    </row>
    <row r="638">
      <c r="A638" s="13" t="n"/>
      <c r="B638" s="5" t="n"/>
      <c r="C638" s="16" t="n"/>
      <c r="D638" s="5" t="n"/>
      <c r="E638" s="5" t="n"/>
      <c r="F638" s="6">
        <f>IF(B638&amp;""="","",IFERROR(INDEX('الأعضاء'!$B$6:$B$505,MATCH(B638&amp;"",'الأعضاء'!$A$6:$A$505,0))&amp;"","كود غير موجود"))</f>
        <v/>
      </c>
    </row>
    <row r="639">
      <c r="A639" s="13" t="n"/>
      <c r="B639" s="5" t="n"/>
      <c r="C639" s="16" t="n"/>
      <c r="D639" s="5" t="n"/>
      <c r="E639" s="5" t="n"/>
      <c r="F639" s="6">
        <f>IF(B639&amp;""="","",IFERROR(INDEX('الأعضاء'!$B$6:$B$505,MATCH(B639&amp;"",'الأعضاء'!$A$6:$A$505,0))&amp;"","كود غير موجود"))</f>
        <v/>
      </c>
    </row>
    <row r="640">
      <c r="A640" s="13" t="n"/>
      <c r="B640" s="5" t="n"/>
      <c r="C640" s="16" t="n"/>
      <c r="D640" s="5" t="n"/>
      <c r="E640" s="5" t="n"/>
      <c r="F640" s="6">
        <f>IF(B640&amp;""="","",IFERROR(INDEX('الأعضاء'!$B$6:$B$505,MATCH(B640&amp;"",'الأعضاء'!$A$6:$A$505,0))&amp;"","كود غير موجود"))</f>
        <v/>
      </c>
    </row>
    <row r="641">
      <c r="A641" s="13" t="n"/>
      <c r="B641" s="5" t="n"/>
      <c r="C641" s="16" t="n"/>
      <c r="D641" s="5" t="n"/>
      <c r="E641" s="5" t="n"/>
      <c r="F641" s="6">
        <f>IF(B641&amp;""="","",IFERROR(INDEX('الأعضاء'!$B$6:$B$505,MATCH(B641&amp;"",'الأعضاء'!$A$6:$A$505,0))&amp;"","كود غير موجود"))</f>
        <v/>
      </c>
    </row>
    <row r="642">
      <c r="A642" s="13" t="n"/>
      <c r="B642" s="5" t="n"/>
      <c r="C642" s="16" t="n"/>
      <c r="D642" s="5" t="n"/>
      <c r="E642" s="5" t="n"/>
      <c r="F642" s="6">
        <f>IF(B642&amp;""="","",IFERROR(INDEX('الأعضاء'!$B$6:$B$505,MATCH(B642&amp;"",'الأعضاء'!$A$6:$A$505,0))&amp;"","كود غير موجود"))</f>
        <v/>
      </c>
    </row>
    <row r="643">
      <c r="A643" s="13" t="n"/>
      <c r="B643" s="5" t="n"/>
      <c r="C643" s="16" t="n"/>
      <c r="D643" s="5" t="n"/>
      <c r="E643" s="5" t="n"/>
      <c r="F643" s="6">
        <f>IF(B643&amp;""="","",IFERROR(INDEX('الأعضاء'!$B$6:$B$505,MATCH(B643&amp;"",'الأعضاء'!$A$6:$A$505,0))&amp;"","كود غير موجود"))</f>
        <v/>
      </c>
    </row>
    <row r="644">
      <c r="A644" s="13" t="n"/>
      <c r="B644" s="5" t="n"/>
      <c r="C644" s="16" t="n"/>
      <c r="D644" s="5" t="n"/>
      <c r="E644" s="5" t="n"/>
      <c r="F644" s="6">
        <f>IF(B644&amp;""="","",IFERROR(INDEX('الأعضاء'!$B$6:$B$505,MATCH(B644&amp;"",'الأعضاء'!$A$6:$A$505,0))&amp;"","كود غير موجود"))</f>
        <v/>
      </c>
    </row>
    <row r="645">
      <c r="A645" s="13" t="n"/>
      <c r="B645" s="5" t="n"/>
      <c r="C645" s="16" t="n"/>
      <c r="D645" s="5" t="n"/>
      <c r="E645" s="5" t="n"/>
      <c r="F645" s="6">
        <f>IF(B645&amp;""="","",IFERROR(INDEX('الأعضاء'!$B$6:$B$505,MATCH(B645&amp;"",'الأعضاء'!$A$6:$A$505,0))&amp;"","كود غير موجود"))</f>
        <v/>
      </c>
    </row>
    <row r="646">
      <c r="A646" s="13" t="n"/>
      <c r="B646" s="5" t="n"/>
      <c r="C646" s="16" t="n"/>
      <c r="D646" s="5" t="n"/>
      <c r="E646" s="5" t="n"/>
      <c r="F646" s="6">
        <f>IF(B646&amp;""="","",IFERROR(INDEX('الأعضاء'!$B$6:$B$505,MATCH(B646&amp;"",'الأعضاء'!$A$6:$A$505,0))&amp;"","كود غير موجود"))</f>
        <v/>
      </c>
    </row>
    <row r="647">
      <c r="A647" s="13" t="n"/>
      <c r="B647" s="5" t="n"/>
      <c r="C647" s="16" t="n"/>
      <c r="D647" s="5" t="n"/>
      <c r="E647" s="5" t="n"/>
      <c r="F647" s="6">
        <f>IF(B647&amp;""="","",IFERROR(INDEX('الأعضاء'!$B$6:$B$505,MATCH(B647&amp;"",'الأعضاء'!$A$6:$A$505,0))&amp;"","كود غير موجود"))</f>
        <v/>
      </c>
    </row>
    <row r="648">
      <c r="A648" s="13" t="n"/>
      <c r="B648" s="5" t="n"/>
      <c r="C648" s="16" t="n"/>
      <c r="D648" s="5" t="n"/>
      <c r="E648" s="5" t="n"/>
      <c r="F648" s="6">
        <f>IF(B648&amp;""="","",IFERROR(INDEX('الأعضاء'!$B$6:$B$505,MATCH(B648&amp;"",'الأعضاء'!$A$6:$A$505,0))&amp;"","كود غير موجود"))</f>
        <v/>
      </c>
    </row>
    <row r="649">
      <c r="A649" s="13" t="n"/>
      <c r="B649" s="5" t="n"/>
      <c r="C649" s="16" t="n"/>
      <c r="D649" s="5" t="n"/>
      <c r="E649" s="5" t="n"/>
      <c r="F649" s="6">
        <f>IF(B649&amp;""="","",IFERROR(INDEX('الأعضاء'!$B$6:$B$505,MATCH(B649&amp;"",'الأعضاء'!$A$6:$A$505,0))&amp;"","كود غير موجود"))</f>
        <v/>
      </c>
    </row>
    <row r="650">
      <c r="A650" s="13" t="n"/>
      <c r="B650" s="5" t="n"/>
      <c r="C650" s="16" t="n"/>
      <c r="D650" s="5" t="n"/>
      <c r="E650" s="5" t="n"/>
      <c r="F650" s="6">
        <f>IF(B650&amp;""="","",IFERROR(INDEX('الأعضاء'!$B$6:$B$505,MATCH(B650&amp;"",'الأعضاء'!$A$6:$A$505,0))&amp;"","كود غير موجود"))</f>
        <v/>
      </c>
    </row>
    <row r="651">
      <c r="A651" s="13" t="n"/>
      <c r="B651" s="5" t="n"/>
      <c r="C651" s="16" t="n"/>
      <c r="D651" s="5" t="n"/>
      <c r="E651" s="5" t="n"/>
      <c r="F651" s="6">
        <f>IF(B651&amp;""="","",IFERROR(INDEX('الأعضاء'!$B$6:$B$505,MATCH(B651&amp;"",'الأعضاء'!$A$6:$A$505,0))&amp;"","كود غير موجود"))</f>
        <v/>
      </c>
    </row>
    <row r="652">
      <c r="A652" s="13" t="n"/>
      <c r="B652" s="5" t="n"/>
      <c r="C652" s="16" t="n"/>
      <c r="D652" s="5" t="n"/>
      <c r="E652" s="5" t="n"/>
      <c r="F652" s="6">
        <f>IF(B652&amp;""="","",IFERROR(INDEX('الأعضاء'!$B$6:$B$505,MATCH(B652&amp;"",'الأعضاء'!$A$6:$A$505,0))&amp;"","كود غير موجود"))</f>
        <v/>
      </c>
    </row>
    <row r="653">
      <c r="A653" s="13" t="n"/>
      <c r="B653" s="5" t="n"/>
      <c r="C653" s="16" t="n"/>
      <c r="D653" s="5" t="n"/>
      <c r="E653" s="5" t="n"/>
      <c r="F653" s="6">
        <f>IF(B653&amp;""="","",IFERROR(INDEX('الأعضاء'!$B$6:$B$505,MATCH(B653&amp;"",'الأعضاء'!$A$6:$A$505,0))&amp;"","كود غير موجود"))</f>
        <v/>
      </c>
    </row>
    <row r="654">
      <c r="A654" s="13" t="n"/>
      <c r="B654" s="5" t="n"/>
      <c r="C654" s="16" t="n"/>
      <c r="D654" s="5" t="n"/>
      <c r="E654" s="5" t="n"/>
      <c r="F654" s="6">
        <f>IF(B654&amp;""="","",IFERROR(INDEX('الأعضاء'!$B$6:$B$505,MATCH(B654&amp;"",'الأعضاء'!$A$6:$A$505,0))&amp;"","كود غير موجود"))</f>
        <v/>
      </c>
    </row>
    <row r="655">
      <c r="A655" s="13" t="n"/>
      <c r="B655" s="5" t="n"/>
      <c r="C655" s="16" t="n"/>
      <c r="D655" s="5" t="n"/>
      <c r="E655" s="5" t="n"/>
      <c r="F655" s="6">
        <f>IF(B655&amp;""="","",IFERROR(INDEX('الأعضاء'!$B$6:$B$505,MATCH(B655&amp;"",'الأعضاء'!$A$6:$A$505,0))&amp;"","كود غير موجود"))</f>
        <v/>
      </c>
    </row>
    <row r="656">
      <c r="A656" s="13" t="n"/>
      <c r="B656" s="5" t="n"/>
      <c r="C656" s="16" t="n"/>
      <c r="D656" s="5" t="n"/>
      <c r="E656" s="5" t="n"/>
      <c r="F656" s="6">
        <f>IF(B656&amp;""="","",IFERROR(INDEX('الأعضاء'!$B$6:$B$505,MATCH(B656&amp;"",'الأعضاء'!$A$6:$A$505,0))&amp;"","كود غير موجود"))</f>
        <v/>
      </c>
    </row>
    <row r="657">
      <c r="A657" s="13" t="n"/>
      <c r="B657" s="5" t="n"/>
      <c r="C657" s="16" t="n"/>
      <c r="D657" s="5" t="n"/>
      <c r="E657" s="5" t="n"/>
      <c r="F657" s="6">
        <f>IF(B657&amp;""="","",IFERROR(INDEX('الأعضاء'!$B$6:$B$505,MATCH(B657&amp;"",'الأعضاء'!$A$6:$A$505,0))&amp;"","كود غير موجود"))</f>
        <v/>
      </c>
    </row>
    <row r="658">
      <c r="A658" s="13" t="n"/>
      <c r="B658" s="5" t="n"/>
      <c r="C658" s="16" t="n"/>
      <c r="D658" s="5" t="n"/>
      <c r="E658" s="5" t="n"/>
      <c r="F658" s="6">
        <f>IF(B658&amp;""="","",IFERROR(INDEX('الأعضاء'!$B$6:$B$505,MATCH(B658&amp;"",'الأعضاء'!$A$6:$A$505,0))&amp;"","كود غير موجود"))</f>
        <v/>
      </c>
    </row>
    <row r="659">
      <c r="A659" s="13" t="n"/>
      <c r="B659" s="5" t="n"/>
      <c r="C659" s="16" t="n"/>
      <c r="D659" s="5" t="n"/>
      <c r="E659" s="5" t="n"/>
      <c r="F659" s="6">
        <f>IF(B659&amp;""="","",IFERROR(INDEX('الأعضاء'!$B$6:$B$505,MATCH(B659&amp;"",'الأعضاء'!$A$6:$A$505,0))&amp;"","كود غير موجود"))</f>
        <v/>
      </c>
    </row>
    <row r="660">
      <c r="A660" s="13" t="n"/>
      <c r="B660" s="5" t="n"/>
      <c r="C660" s="16" t="n"/>
      <c r="D660" s="5" t="n"/>
      <c r="E660" s="5" t="n"/>
      <c r="F660" s="6">
        <f>IF(B660&amp;""="","",IFERROR(INDEX('الأعضاء'!$B$6:$B$505,MATCH(B660&amp;"",'الأعضاء'!$A$6:$A$505,0))&amp;"","كود غير موجود"))</f>
        <v/>
      </c>
    </row>
    <row r="661">
      <c r="A661" s="13" t="n"/>
      <c r="B661" s="5" t="n"/>
      <c r="C661" s="16" t="n"/>
      <c r="D661" s="5" t="n"/>
      <c r="E661" s="5" t="n"/>
      <c r="F661" s="6">
        <f>IF(B661&amp;""="","",IFERROR(INDEX('الأعضاء'!$B$6:$B$505,MATCH(B661&amp;"",'الأعضاء'!$A$6:$A$505,0))&amp;"","كود غير موجود"))</f>
        <v/>
      </c>
    </row>
    <row r="662">
      <c r="A662" s="13" t="n"/>
      <c r="B662" s="5" t="n"/>
      <c r="C662" s="16" t="n"/>
      <c r="D662" s="5" t="n"/>
      <c r="E662" s="5" t="n"/>
      <c r="F662" s="6">
        <f>IF(B662&amp;""="","",IFERROR(INDEX('الأعضاء'!$B$6:$B$505,MATCH(B662&amp;"",'الأعضاء'!$A$6:$A$505,0))&amp;"","كود غير موجود"))</f>
        <v/>
      </c>
    </row>
    <row r="663">
      <c r="A663" s="13" t="n"/>
      <c r="B663" s="5" t="n"/>
      <c r="C663" s="16" t="n"/>
      <c r="D663" s="5" t="n"/>
      <c r="E663" s="5" t="n"/>
      <c r="F663" s="6">
        <f>IF(B663&amp;""="","",IFERROR(INDEX('الأعضاء'!$B$6:$B$505,MATCH(B663&amp;"",'الأعضاء'!$A$6:$A$505,0))&amp;"","كود غير موجود"))</f>
        <v/>
      </c>
    </row>
    <row r="664">
      <c r="A664" s="13" t="n"/>
      <c r="B664" s="5" t="n"/>
      <c r="C664" s="16" t="n"/>
      <c r="D664" s="5" t="n"/>
      <c r="E664" s="5" t="n"/>
      <c r="F664" s="6">
        <f>IF(B664&amp;""="","",IFERROR(INDEX('الأعضاء'!$B$6:$B$505,MATCH(B664&amp;"",'الأعضاء'!$A$6:$A$505,0))&amp;"","كود غير موجود"))</f>
        <v/>
      </c>
    </row>
    <row r="665">
      <c r="A665" s="13" t="n"/>
      <c r="B665" s="5" t="n"/>
      <c r="C665" s="16" t="n"/>
      <c r="D665" s="5" t="n"/>
      <c r="E665" s="5" t="n"/>
      <c r="F665" s="6">
        <f>IF(B665&amp;""="","",IFERROR(INDEX('الأعضاء'!$B$6:$B$505,MATCH(B665&amp;"",'الأعضاء'!$A$6:$A$505,0))&amp;"","كود غير موجود"))</f>
        <v/>
      </c>
    </row>
    <row r="666">
      <c r="A666" s="13" t="n"/>
      <c r="B666" s="5" t="n"/>
      <c r="C666" s="16" t="n"/>
      <c r="D666" s="5" t="n"/>
      <c r="E666" s="5" t="n"/>
      <c r="F666" s="6">
        <f>IF(B666&amp;""="","",IFERROR(INDEX('الأعضاء'!$B$6:$B$505,MATCH(B666&amp;"",'الأعضاء'!$A$6:$A$505,0))&amp;"","كود غير موجود"))</f>
        <v/>
      </c>
    </row>
    <row r="667">
      <c r="A667" s="13" t="n"/>
      <c r="B667" s="5" t="n"/>
      <c r="C667" s="16" t="n"/>
      <c r="D667" s="5" t="n"/>
      <c r="E667" s="5" t="n"/>
      <c r="F667" s="6">
        <f>IF(B667&amp;""="","",IFERROR(INDEX('الأعضاء'!$B$6:$B$505,MATCH(B667&amp;"",'الأعضاء'!$A$6:$A$505,0))&amp;"","كود غير موجود"))</f>
        <v/>
      </c>
    </row>
    <row r="668">
      <c r="A668" s="13" t="n"/>
      <c r="B668" s="5" t="n"/>
      <c r="C668" s="16" t="n"/>
      <c r="D668" s="5" t="n"/>
      <c r="E668" s="5" t="n"/>
      <c r="F668" s="6">
        <f>IF(B668&amp;""="","",IFERROR(INDEX('الأعضاء'!$B$6:$B$505,MATCH(B668&amp;"",'الأعضاء'!$A$6:$A$505,0))&amp;"","كود غير موجود"))</f>
        <v/>
      </c>
    </row>
    <row r="669">
      <c r="A669" s="13" t="n"/>
      <c r="B669" s="5" t="n"/>
      <c r="C669" s="16" t="n"/>
      <c r="D669" s="5" t="n"/>
      <c r="E669" s="5" t="n"/>
      <c r="F669" s="6">
        <f>IF(B669&amp;""="","",IFERROR(INDEX('الأعضاء'!$B$6:$B$505,MATCH(B669&amp;"",'الأعضاء'!$A$6:$A$505,0))&amp;"","كود غير موجود"))</f>
        <v/>
      </c>
    </row>
    <row r="670">
      <c r="A670" s="13" t="n"/>
      <c r="B670" s="5" t="n"/>
      <c r="C670" s="16" t="n"/>
      <c r="D670" s="5" t="n"/>
      <c r="E670" s="5" t="n"/>
      <c r="F670" s="6">
        <f>IF(B670&amp;""="","",IFERROR(INDEX('الأعضاء'!$B$6:$B$505,MATCH(B670&amp;"",'الأعضاء'!$A$6:$A$505,0))&amp;"","كود غير موجود"))</f>
        <v/>
      </c>
    </row>
    <row r="671">
      <c r="A671" s="13" t="n"/>
      <c r="B671" s="5" t="n"/>
      <c r="C671" s="16" t="n"/>
      <c r="D671" s="5" t="n"/>
      <c r="E671" s="5" t="n"/>
      <c r="F671" s="6">
        <f>IF(B671&amp;""="","",IFERROR(INDEX('الأعضاء'!$B$6:$B$505,MATCH(B671&amp;"",'الأعضاء'!$A$6:$A$505,0))&amp;"","كود غير موجود"))</f>
        <v/>
      </c>
    </row>
    <row r="672">
      <c r="A672" s="13" t="n"/>
      <c r="B672" s="5" t="n"/>
      <c r="C672" s="16" t="n"/>
      <c r="D672" s="5" t="n"/>
      <c r="E672" s="5" t="n"/>
      <c r="F672" s="6">
        <f>IF(B672&amp;""="","",IFERROR(INDEX('الأعضاء'!$B$6:$B$505,MATCH(B672&amp;"",'الأعضاء'!$A$6:$A$505,0))&amp;"","كود غير موجود"))</f>
        <v/>
      </c>
    </row>
    <row r="673">
      <c r="A673" s="13" t="n"/>
      <c r="B673" s="5" t="n"/>
      <c r="C673" s="16" t="n"/>
      <c r="D673" s="5" t="n"/>
      <c r="E673" s="5" t="n"/>
      <c r="F673" s="6">
        <f>IF(B673&amp;""="","",IFERROR(INDEX('الأعضاء'!$B$6:$B$505,MATCH(B673&amp;"",'الأعضاء'!$A$6:$A$505,0))&amp;"","كود غير موجود"))</f>
        <v/>
      </c>
    </row>
    <row r="674">
      <c r="A674" s="13" t="n"/>
      <c r="B674" s="5" t="n"/>
      <c r="C674" s="16" t="n"/>
      <c r="D674" s="5" t="n"/>
      <c r="E674" s="5" t="n"/>
      <c r="F674" s="6">
        <f>IF(B674&amp;""="","",IFERROR(INDEX('الأعضاء'!$B$6:$B$505,MATCH(B674&amp;"",'الأعضاء'!$A$6:$A$505,0))&amp;"","كود غير موجود"))</f>
        <v/>
      </c>
    </row>
    <row r="675">
      <c r="A675" s="13" t="n"/>
      <c r="B675" s="5" t="n"/>
      <c r="C675" s="16" t="n"/>
      <c r="D675" s="5" t="n"/>
      <c r="E675" s="5" t="n"/>
      <c r="F675" s="6">
        <f>IF(B675&amp;""="","",IFERROR(INDEX('الأعضاء'!$B$6:$B$505,MATCH(B675&amp;"",'الأعضاء'!$A$6:$A$505,0))&amp;"","كود غير موجود"))</f>
        <v/>
      </c>
    </row>
    <row r="676">
      <c r="A676" s="13" t="n"/>
      <c r="B676" s="5" t="n"/>
      <c r="C676" s="16" t="n"/>
      <c r="D676" s="5" t="n"/>
      <c r="E676" s="5" t="n"/>
      <c r="F676" s="6">
        <f>IF(B676&amp;""="","",IFERROR(INDEX('الأعضاء'!$B$6:$B$505,MATCH(B676&amp;"",'الأعضاء'!$A$6:$A$505,0))&amp;"","كود غير موجود"))</f>
        <v/>
      </c>
    </row>
    <row r="677">
      <c r="A677" s="13" t="n"/>
      <c r="B677" s="5" t="n"/>
      <c r="C677" s="16" t="n"/>
      <c r="D677" s="5" t="n"/>
      <c r="E677" s="5" t="n"/>
      <c r="F677" s="6">
        <f>IF(B677&amp;""="","",IFERROR(INDEX('الأعضاء'!$B$6:$B$505,MATCH(B677&amp;"",'الأعضاء'!$A$6:$A$505,0))&amp;"","كود غير موجود"))</f>
        <v/>
      </c>
    </row>
    <row r="678">
      <c r="A678" s="13" t="n"/>
      <c r="B678" s="5" t="n"/>
      <c r="C678" s="16" t="n"/>
      <c r="D678" s="5" t="n"/>
      <c r="E678" s="5" t="n"/>
      <c r="F678" s="6">
        <f>IF(B678&amp;""="","",IFERROR(INDEX('الأعضاء'!$B$6:$B$505,MATCH(B678&amp;"",'الأعضاء'!$A$6:$A$505,0))&amp;"","كود غير موجود"))</f>
        <v/>
      </c>
    </row>
    <row r="679">
      <c r="A679" s="13" t="n"/>
      <c r="B679" s="5" t="n"/>
      <c r="C679" s="16" t="n"/>
      <c r="D679" s="5" t="n"/>
      <c r="E679" s="5" t="n"/>
      <c r="F679" s="6">
        <f>IF(B679&amp;""="","",IFERROR(INDEX('الأعضاء'!$B$6:$B$505,MATCH(B679&amp;"",'الأعضاء'!$A$6:$A$505,0))&amp;"","كود غير موجود"))</f>
        <v/>
      </c>
    </row>
    <row r="680">
      <c r="A680" s="13" t="n"/>
      <c r="B680" s="5" t="n"/>
      <c r="C680" s="16" t="n"/>
      <c r="D680" s="5" t="n"/>
      <c r="E680" s="5" t="n"/>
      <c r="F680" s="6">
        <f>IF(B680&amp;""="","",IFERROR(INDEX('الأعضاء'!$B$6:$B$505,MATCH(B680&amp;"",'الأعضاء'!$A$6:$A$505,0))&amp;"","كود غير موجود"))</f>
        <v/>
      </c>
    </row>
    <row r="681">
      <c r="A681" s="13" t="n"/>
      <c r="B681" s="5" t="n"/>
      <c r="C681" s="16" t="n"/>
      <c r="D681" s="5" t="n"/>
      <c r="E681" s="5" t="n"/>
      <c r="F681" s="6">
        <f>IF(B681&amp;""="","",IFERROR(INDEX('الأعضاء'!$B$6:$B$505,MATCH(B681&amp;"",'الأعضاء'!$A$6:$A$505,0))&amp;"","كود غير موجود"))</f>
        <v/>
      </c>
    </row>
    <row r="682">
      <c r="A682" s="13" t="n"/>
      <c r="B682" s="5" t="n"/>
      <c r="C682" s="16" t="n"/>
      <c r="D682" s="5" t="n"/>
      <c r="E682" s="5" t="n"/>
      <c r="F682" s="6">
        <f>IF(B682&amp;""="","",IFERROR(INDEX('الأعضاء'!$B$6:$B$505,MATCH(B682&amp;"",'الأعضاء'!$A$6:$A$505,0))&amp;"","كود غير موجود"))</f>
        <v/>
      </c>
    </row>
    <row r="683">
      <c r="A683" s="13" t="n"/>
      <c r="B683" s="5" t="n"/>
      <c r="C683" s="16" t="n"/>
      <c r="D683" s="5" t="n"/>
      <c r="E683" s="5" t="n"/>
      <c r="F683" s="6">
        <f>IF(B683&amp;""="","",IFERROR(INDEX('الأعضاء'!$B$6:$B$505,MATCH(B683&amp;"",'الأعضاء'!$A$6:$A$505,0))&amp;"","كود غير موجود"))</f>
        <v/>
      </c>
    </row>
    <row r="684">
      <c r="A684" s="13" t="n"/>
      <c r="B684" s="5" t="n"/>
      <c r="C684" s="16" t="n"/>
      <c r="D684" s="5" t="n"/>
      <c r="E684" s="5" t="n"/>
      <c r="F684" s="6">
        <f>IF(B684&amp;""="","",IFERROR(INDEX('الأعضاء'!$B$6:$B$505,MATCH(B684&amp;"",'الأعضاء'!$A$6:$A$505,0))&amp;"","كود غير موجود"))</f>
        <v/>
      </c>
    </row>
    <row r="685">
      <c r="A685" s="13" t="n"/>
      <c r="B685" s="5" t="n"/>
      <c r="C685" s="16" t="n"/>
      <c r="D685" s="5" t="n"/>
      <c r="E685" s="5" t="n"/>
      <c r="F685" s="6">
        <f>IF(B685&amp;""="","",IFERROR(INDEX('الأعضاء'!$B$6:$B$505,MATCH(B685&amp;"",'الأعضاء'!$A$6:$A$505,0))&amp;"","كود غير موجود"))</f>
        <v/>
      </c>
    </row>
    <row r="686">
      <c r="A686" s="13" t="n"/>
      <c r="B686" s="5" t="n"/>
      <c r="C686" s="16" t="n"/>
      <c r="D686" s="5" t="n"/>
      <c r="E686" s="5" t="n"/>
      <c r="F686" s="6">
        <f>IF(B686&amp;""="","",IFERROR(INDEX('الأعضاء'!$B$6:$B$505,MATCH(B686&amp;"",'الأعضاء'!$A$6:$A$505,0))&amp;"","كود غير موجود"))</f>
        <v/>
      </c>
    </row>
    <row r="687">
      <c r="A687" s="13" t="n"/>
      <c r="B687" s="5" t="n"/>
      <c r="C687" s="16" t="n"/>
      <c r="D687" s="5" t="n"/>
      <c r="E687" s="5" t="n"/>
      <c r="F687" s="6">
        <f>IF(B687&amp;""="","",IFERROR(INDEX('الأعضاء'!$B$6:$B$505,MATCH(B687&amp;"",'الأعضاء'!$A$6:$A$505,0))&amp;"","كود غير موجود"))</f>
        <v/>
      </c>
    </row>
    <row r="688">
      <c r="A688" s="13" t="n"/>
      <c r="B688" s="5" t="n"/>
      <c r="C688" s="16" t="n"/>
      <c r="D688" s="5" t="n"/>
      <c r="E688" s="5" t="n"/>
      <c r="F688" s="6">
        <f>IF(B688&amp;""="","",IFERROR(INDEX('الأعضاء'!$B$6:$B$505,MATCH(B688&amp;"",'الأعضاء'!$A$6:$A$505,0))&amp;"","كود غير موجود"))</f>
        <v/>
      </c>
    </row>
    <row r="689">
      <c r="A689" s="13" t="n"/>
      <c r="B689" s="5" t="n"/>
      <c r="C689" s="16" t="n"/>
      <c r="D689" s="5" t="n"/>
      <c r="E689" s="5" t="n"/>
      <c r="F689" s="6">
        <f>IF(B689&amp;""="","",IFERROR(INDEX('الأعضاء'!$B$6:$B$505,MATCH(B689&amp;"",'الأعضاء'!$A$6:$A$505,0))&amp;"","كود غير موجود"))</f>
        <v/>
      </c>
    </row>
    <row r="690">
      <c r="A690" s="13" t="n"/>
      <c r="B690" s="5" t="n"/>
      <c r="C690" s="16" t="n"/>
      <c r="D690" s="5" t="n"/>
      <c r="E690" s="5" t="n"/>
      <c r="F690" s="6">
        <f>IF(B690&amp;""="","",IFERROR(INDEX('الأعضاء'!$B$6:$B$505,MATCH(B690&amp;"",'الأعضاء'!$A$6:$A$505,0))&amp;"","كود غير موجود"))</f>
        <v/>
      </c>
    </row>
    <row r="691">
      <c r="A691" s="13" t="n"/>
      <c r="B691" s="5" t="n"/>
      <c r="C691" s="16" t="n"/>
      <c r="D691" s="5" t="n"/>
      <c r="E691" s="5" t="n"/>
      <c r="F691" s="6">
        <f>IF(B691&amp;""="","",IFERROR(INDEX('الأعضاء'!$B$6:$B$505,MATCH(B691&amp;"",'الأعضاء'!$A$6:$A$505,0))&amp;"","كود غير موجود"))</f>
        <v/>
      </c>
    </row>
    <row r="692">
      <c r="A692" s="13" t="n"/>
      <c r="B692" s="5" t="n"/>
      <c r="C692" s="16" t="n"/>
      <c r="D692" s="5" t="n"/>
      <c r="E692" s="5" t="n"/>
      <c r="F692" s="6">
        <f>IF(B692&amp;""="","",IFERROR(INDEX('الأعضاء'!$B$6:$B$505,MATCH(B692&amp;"",'الأعضاء'!$A$6:$A$505,0))&amp;"","كود غير موجود"))</f>
        <v/>
      </c>
    </row>
    <row r="693">
      <c r="A693" s="13" t="n"/>
      <c r="B693" s="5" t="n"/>
      <c r="C693" s="16" t="n"/>
      <c r="D693" s="5" t="n"/>
      <c r="E693" s="5" t="n"/>
      <c r="F693" s="6">
        <f>IF(B693&amp;""="","",IFERROR(INDEX('الأعضاء'!$B$6:$B$505,MATCH(B693&amp;"",'الأعضاء'!$A$6:$A$505,0))&amp;"","كود غير موجود"))</f>
        <v/>
      </c>
    </row>
    <row r="694">
      <c r="A694" s="13" t="n"/>
      <c r="B694" s="5" t="n"/>
      <c r="C694" s="16" t="n"/>
      <c r="D694" s="5" t="n"/>
      <c r="E694" s="5" t="n"/>
      <c r="F694" s="6">
        <f>IF(B694&amp;""="","",IFERROR(INDEX('الأعضاء'!$B$6:$B$505,MATCH(B694&amp;"",'الأعضاء'!$A$6:$A$505,0))&amp;"","كود غير موجود"))</f>
        <v/>
      </c>
    </row>
    <row r="695">
      <c r="A695" s="13" t="n"/>
      <c r="B695" s="5" t="n"/>
      <c r="C695" s="16" t="n"/>
      <c r="D695" s="5" t="n"/>
      <c r="E695" s="5" t="n"/>
      <c r="F695" s="6">
        <f>IF(B695&amp;""="","",IFERROR(INDEX('الأعضاء'!$B$6:$B$505,MATCH(B695&amp;"",'الأعضاء'!$A$6:$A$505,0))&amp;"","كود غير موجود"))</f>
        <v/>
      </c>
    </row>
    <row r="696">
      <c r="A696" s="13" t="n"/>
      <c r="B696" s="5" t="n"/>
      <c r="C696" s="16" t="n"/>
      <c r="D696" s="5" t="n"/>
      <c r="E696" s="5" t="n"/>
      <c r="F696" s="6">
        <f>IF(B696&amp;""="","",IFERROR(INDEX('الأعضاء'!$B$6:$B$505,MATCH(B696&amp;"",'الأعضاء'!$A$6:$A$505,0))&amp;"","كود غير موجود"))</f>
        <v/>
      </c>
    </row>
    <row r="697">
      <c r="A697" s="13" t="n"/>
      <c r="B697" s="5" t="n"/>
      <c r="C697" s="16" t="n"/>
      <c r="D697" s="5" t="n"/>
      <c r="E697" s="5" t="n"/>
      <c r="F697" s="6">
        <f>IF(B697&amp;""="","",IFERROR(INDEX('الأعضاء'!$B$6:$B$505,MATCH(B697&amp;"",'الأعضاء'!$A$6:$A$505,0))&amp;"","كود غير موجود"))</f>
        <v/>
      </c>
    </row>
    <row r="698">
      <c r="A698" s="13" t="n"/>
      <c r="B698" s="5" t="n"/>
      <c r="C698" s="16" t="n"/>
      <c r="D698" s="5" t="n"/>
      <c r="E698" s="5" t="n"/>
      <c r="F698" s="6">
        <f>IF(B698&amp;""="","",IFERROR(INDEX('الأعضاء'!$B$6:$B$505,MATCH(B698&amp;"",'الأعضاء'!$A$6:$A$505,0))&amp;"","كود غير موجود"))</f>
        <v/>
      </c>
    </row>
    <row r="699">
      <c r="A699" s="13" t="n"/>
      <c r="B699" s="5" t="n"/>
      <c r="C699" s="16" t="n"/>
      <c r="D699" s="5" t="n"/>
      <c r="E699" s="5" t="n"/>
      <c r="F699" s="6">
        <f>IF(B699&amp;""="","",IFERROR(INDEX('الأعضاء'!$B$6:$B$505,MATCH(B699&amp;"",'الأعضاء'!$A$6:$A$505,0))&amp;"","كود غير موجود"))</f>
        <v/>
      </c>
    </row>
    <row r="700">
      <c r="A700" s="13" t="n"/>
      <c r="B700" s="5" t="n"/>
      <c r="C700" s="16" t="n"/>
      <c r="D700" s="5" t="n"/>
      <c r="E700" s="5" t="n"/>
      <c r="F700" s="6">
        <f>IF(B700&amp;""="","",IFERROR(INDEX('الأعضاء'!$B$6:$B$505,MATCH(B700&amp;"",'الأعضاء'!$A$6:$A$505,0))&amp;"","كود غير موجود"))</f>
        <v/>
      </c>
    </row>
    <row r="701">
      <c r="A701" s="13" t="n"/>
      <c r="B701" s="5" t="n"/>
      <c r="C701" s="16" t="n"/>
      <c r="D701" s="5" t="n"/>
      <c r="E701" s="5" t="n"/>
      <c r="F701" s="6">
        <f>IF(B701&amp;""="","",IFERROR(INDEX('الأعضاء'!$B$6:$B$505,MATCH(B701&amp;"",'الأعضاء'!$A$6:$A$505,0))&amp;"","كود غير موجود"))</f>
        <v/>
      </c>
    </row>
    <row r="702">
      <c r="A702" s="13" t="n"/>
      <c r="B702" s="5" t="n"/>
      <c r="C702" s="16" t="n"/>
      <c r="D702" s="5" t="n"/>
      <c r="E702" s="5" t="n"/>
      <c r="F702" s="6">
        <f>IF(B702&amp;""="","",IFERROR(INDEX('الأعضاء'!$B$6:$B$505,MATCH(B702&amp;"",'الأعضاء'!$A$6:$A$505,0))&amp;"","كود غير موجود"))</f>
        <v/>
      </c>
    </row>
    <row r="703">
      <c r="A703" s="13" t="n"/>
      <c r="B703" s="5" t="n"/>
      <c r="C703" s="16" t="n"/>
      <c r="D703" s="5" t="n"/>
      <c r="E703" s="5" t="n"/>
      <c r="F703" s="6">
        <f>IF(B703&amp;""="","",IFERROR(INDEX('الأعضاء'!$B$6:$B$505,MATCH(B703&amp;"",'الأعضاء'!$A$6:$A$505,0))&amp;"","كود غير موجود"))</f>
        <v/>
      </c>
    </row>
    <row r="704">
      <c r="A704" s="13" t="n"/>
      <c r="B704" s="5" t="n"/>
      <c r="C704" s="16" t="n"/>
      <c r="D704" s="5" t="n"/>
      <c r="E704" s="5" t="n"/>
      <c r="F704" s="6">
        <f>IF(B704&amp;""="","",IFERROR(INDEX('الأعضاء'!$B$6:$B$505,MATCH(B704&amp;"",'الأعضاء'!$A$6:$A$505,0))&amp;"","كود غير موجود"))</f>
        <v/>
      </c>
    </row>
    <row r="705">
      <c r="A705" s="13" t="n"/>
      <c r="B705" s="5" t="n"/>
      <c r="C705" s="16" t="n"/>
      <c r="D705" s="5" t="n"/>
      <c r="E705" s="5" t="n"/>
      <c r="F705" s="6">
        <f>IF(B705&amp;""="","",IFERROR(INDEX('الأعضاء'!$B$6:$B$505,MATCH(B705&amp;"",'الأعضاء'!$A$6:$A$505,0))&amp;"","كود غير موجود"))</f>
        <v/>
      </c>
    </row>
    <row r="706">
      <c r="A706" s="13" t="n"/>
      <c r="B706" s="5" t="n"/>
      <c r="C706" s="16" t="n"/>
      <c r="D706" s="5" t="n"/>
      <c r="E706" s="5" t="n"/>
      <c r="F706" s="6">
        <f>IF(B706&amp;""="","",IFERROR(INDEX('الأعضاء'!$B$6:$B$505,MATCH(B706&amp;"",'الأعضاء'!$A$6:$A$505,0))&amp;"","كود غير موجود"))</f>
        <v/>
      </c>
    </row>
    <row r="707">
      <c r="A707" s="13" t="n"/>
      <c r="B707" s="5" t="n"/>
      <c r="C707" s="16" t="n"/>
      <c r="D707" s="5" t="n"/>
      <c r="E707" s="5" t="n"/>
      <c r="F707" s="6">
        <f>IF(B707&amp;""="","",IFERROR(INDEX('الأعضاء'!$B$6:$B$505,MATCH(B707&amp;"",'الأعضاء'!$A$6:$A$505,0))&amp;"","كود غير موجود"))</f>
        <v/>
      </c>
    </row>
    <row r="708">
      <c r="A708" s="13" t="n"/>
      <c r="B708" s="5" t="n"/>
      <c r="C708" s="16" t="n"/>
      <c r="D708" s="5" t="n"/>
      <c r="E708" s="5" t="n"/>
      <c r="F708" s="6">
        <f>IF(B708&amp;""="","",IFERROR(INDEX('الأعضاء'!$B$6:$B$505,MATCH(B708&amp;"",'الأعضاء'!$A$6:$A$505,0))&amp;"","كود غير موجود"))</f>
        <v/>
      </c>
    </row>
    <row r="709">
      <c r="A709" s="13" t="n"/>
      <c r="B709" s="5" t="n"/>
      <c r="C709" s="16" t="n"/>
      <c r="D709" s="5" t="n"/>
      <c r="E709" s="5" t="n"/>
      <c r="F709" s="6">
        <f>IF(B709&amp;""="","",IFERROR(INDEX('الأعضاء'!$B$6:$B$505,MATCH(B709&amp;"",'الأعضاء'!$A$6:$A$505,0))&amp;"","كود غير موجود"))</f>
        <v/>
      </c>
    </row>
    <row r="710">
      <c r="A710" s="13" t="n"/>
      <c r="B710" s="5" t="n"/>
      <c r="C710" s="16" t="n"/>
      <c r="D710" s="5" t="n"/>
      <c r="E710" s="5" t="n"/>
      <c r="F710" s="6">
        <f>IF(B710&amp;""="","",IFERROR(INDEX('الأعضاء'!$B$6:$B$505,MATCH(B710&amp;"",'الأعضاء'!$A$6:$A$505,0))&amp;"","كود غير موجود"))</f>
        <v/>
      </c>
    </row>
    <row r="711">
      <c r="A711" s="13" t="n"/>
      <c r="B711" s="5" t="n"/>
      <c r="C711" s="16" t="n"/>
      <c r="D711" s="5" t="n"/>
      <c r="E711" s="5" t="n"/>
      <c r="F711" s="6">
        <f>IF(B711&amp;""="","",IFERROR(INDEX('الأعضاء'!$B$6:$B$505,MATCH(B711&amp;"",'الأعضاء'!$A$6:$A$505,0))&amp;"","كود غير موجود"))</f>
        <v/>
      </c>
    </row>
    <row r="712">
      <c r="A712" s="13" t="n"/>
      <c r="B712" s="5" t="n"/>
      <c r="C712" s="16" t="n"/>
      <c r="D712" s="5" t="n"/>
      <c r="E712" s="5" t="n"/>
      <c r="F712" s="6">
        <f>IF(B712&amp;""="","",IFERROR(INDEX('الأعضاء'!$B$6:$B$505,MATCH(B712&amp;"",'الأعضاء'!$A$6:$A$505,0))&amp;"","كود غير موجود"))</f>
        <v/>
      </c>
    </row>
    <row r="713">
      <c r="A713" s="13" t="n"/>
      <c r="B713" s="5" t="n"/>
      <c r="C713" s="16" t="n"/>
      <c r="D713" s="5" t="n"/>
      <c r="E713" s="5" t="n"/>
      <c r="F713" s="6">
        <f>IF(B713&amp;""="","",IFERROR(INDEX('الأعضاء'!$B$6:$B$505,MATCH(B713&amp;"",'الأعضاء'!$A$6:$A$505,0))&amp;"","كود غير موجود"))</f>
        <v/>
      </c>
    </row>
    <row r="714">
      <c r="A714" s="13" t="n"/>
      <c r="B714" s="5" t="n"/>
      <c r="C714" s="16" t="n"/>
      <c r="D714" s="5" t="n"/>
      <c r="E714" s="5" t="n"/>
      <c r="F714" s="6">
        <f>IF(B714&amp;""="","",IFERROR(INDEX('الأعضاء'!$B$6:$B$505,MATCH(B714&amp;"",'الأعضاء'!$A$6:$A$505,0))&amp;"","كود غير موجود"))</f>
        <v/>
      </c>
    </row>
    <row r="715">
      <c r="A715" s="13" t="n"/>
      <c r="B715" s="5" t="n"/>
      <c r="C715" s="16" t="n"/>
      <c r="D715" s="5" t="n"/>
      <c r="E715" s="5" t="n"/>
      <c r="F715" s="6">
        <f>IF(B715&amp;""="","",IFERROR(INDEX('الأعضاء'!$B$6:$B$505,MATCH(B715&amp;"",'الأعضاء'!$A$6:$A$505,0))&amp;"","كود غير موجود"))</f>
        <v/>
      </c>
    </row>
    <row r="716">
      <c r="A716" s="13" t="n"/>
      <c r="B716" s="5" t="n"/>
      <c r="C716" s="16" t="n"/>
      <c r="D716" s="5" t="n"/>
      <c r="E716" s="5" t="n"/>
      <c r="F716" s="6">
        <f>IF(B716&amp;""="","",IFERROR(INDEX('الأعضاء'!$B$6:$B$505,MATCH(B716&amp;"",'الأعضاء'!$A$6:$A$505,0))&amp;"","كود غير موجود"))</f>
        <v/>
      </c>
    </row>
    <row r="717">
      <c r="A717" s="13" t="n"/>
      <c r="B717" s="5" t="n"/>
      <c r="C717" s="16" t="n"/>
      <c r="D717" s="5" t="n"/>
      <c r="E717" s="5" t="n"/>
      <c r="F717" s="6">
        <f>IF(B717&amp;""="","",IFERROR(INDEX('الأعضاء'!$B$6:$B$505,MATCH(B717&amp;"",'الأعضاء'!$A$6:$A$505,0))&amp;"","كود غير موجود"))</f>
        <v/>
      </c>
    </row>
    <row r="718">
      <c r="A718" s="13" t="n"/>
      <c r="B718" s="5" t="n"/>
      <c r="C718" s="16" t="n"/>
      <c r="D718" s="5" t="n"/>
      <c r="E718" s="5" t="n"/>
      <c r="F718" s="6">
        <f>IF(B718&amp;""="","",IFERROR(INDEX('الأعضاء'!$B$6:$B$505,MATCH(B718&amp;"",'الأعضاء'!$A$6:$A$505,0))&amp;"","كود غير موجود"))</f>
        <v/>
      </c>
    </row>
    <row r="719">
      <c r="A719" s="13" t="n"/>
      <c r="B719" s="5" t="n"/>
      <c r="C719" s="16" t="n"/>
      <c r="D719" s="5" t="n"/>
      <c r="E719" s="5" t="n"/>
      <c r="F719" s="6">
        <f>IF(B719&amp;""="","",IFERROR(INDEX('الأعضاء'!$B$6:$B$505,MATCH(B719&amp;"",'الأعضاء'!$A$6:$A$505,0))&amp;"","كود غير موجود"))</f>
        <v/>
      </c>
    </row>
    <row r="720">
      <c r="A720" s="13" t="n"/>
      <c r="B720" s="5" t="n"/>
      <c r="C720" s="16" t="n"/>
      <c r="D720" s="5" t="n"/>
      <c r="E720" s="5" t="n"/>
      <c r="F720" s="6">
        <f>IF(B720&amp;""="","",IFERROR(INDEX('الأعضاء'!$B$6:$B$505,MATCH(B720&amp;"",'الأعضاء'!$A$6:$A$505,0))&amp;"","كود غير موجود"))</f>
        <v/>
      </c>
    </row>
    <row r="721">
      <c r="A721" s="13" t="n"/>
      <c r="B721" s="5" t="n"/>
      <c r="C721" s="16" t="n"/>
      <c r="D721" s="5" t="n"/>
      <c r="E721" s="5" t="n"/>
      <c r="F721" s="6">
        <f>IF(B721&amp;""="","",IFERROR(INDEX('الأعضاء'!$B$6:$B$505,MATCH(B721&amp;"",'الأعضاء'!$A$6:$A$505,0))&amp;"","كود غير موجود"))</f>
        <v/>
      </c>
    </row>
    <row r="722">
      <c r="A722" s="13" t="n"/>
      <c r="B722" s="5" t="n"/>
      <c r="C722" s="16" t="n"/>
      <c r="D722" s="5" t="n"/>
      <c r="E722" s="5" t="n"/>
      <c r="F722" s="6">
        <f>IF(B722&amp;""="","",IFERROR(INDEX('الأعضاء'!$B$6:$B$505,MATCH(B722&amp;"",'الأعضاء'!$A$6:$A$505,0))&amp;"","كود غير موجود"))</f>
        <v/>
      </c>
    </row>
    <row r="723">
      <c r="A723" s="13" t="n"/>
      <c r="B723" s="5" t="n"/>
      <c r="C723" s="16" t="n"/>
      <c r="D723" s="5" t="n"/>
      <c r="E723" s="5" t="n"/>
      <c r="F723" s="6">
        <f>IF(B723&amp;""="","",IFERROR(INDEX('الأعضاء'!$B$6:$B$505,MATCH(B723&amp;"",'الأعضاء'!$A$6:$A$505,0))&amp;"","كود غير موجود"))</f>
        <v/>
      </c>
    </row>
    <row r="724">
      <c r="A724" s="13" t="n"/>
      <c r="B724" s="5" t="n"/>
      <c r="C724" s="16" t="n"/>
      <c r="D724" s="5" t="n"/>
      <c r="E724" s="5" t="n"/>
      <c r="F724" s="6">
        <f>IF(B724&amp;""="","",IFERROR(INDEX('الأعضاء'!$B$6:$B$505,MATCH(B724&amp;"",'الأعضاء'!$A$6:$A$505,0))&amp;"","كود غير موجود"))</f>
        <v/>
      </c>
    </row>
    <row r="725">
      <c r="A725" s="13" t="n"/>
      <c r="B725" s="5" t="n"/>
      <c r="C725" s="16" t="n"/>
      <c r="D725" s="5" t="n"/>
      <c r="E725" s="5" t="n"/>
      <c r="F725" s="6">
        <f>IF(B725&amp;""="","",IFERROR(INDEX('الأعضاء'!$B$6:$B$505,MATCH(B725&amp;"",'الأعضاء'!$A$6:$A$505,0))&amp;"","كود غير موجود"))</f>
        <v/>
      </c>
    </row>
    <row r="726">
      <c r="A726" s="13" t="n"/>
      <c r="B726" s="5" t="n"/>
      <c r="C726" s="16" t="n"/>
      <c r="D726" s="5" t="n"/>
      <c r="E726" s="5" t="n"/>
      <c r="F726" s="6">
        <f>IF(B726&amp;""="","",IFERROR(INDEX('الأعضاء'!$B$6:$B$505,MATCH(B726&amp;"",'الأعضاء'!$A$6:$A$505,0))&amp;"","كود غير موجود"))</f>
        <v/>
      </c>
    </row>
    <row r="727">
      <c r="A727" s="13" t="n"/>
      <c r="B727" s="5" t="n"/>
      <c r="C727" s="16" t="n"/>
      <c r="D727" s="5" t="n"/>
      <c r="E727" s="5" t="n"/>
      <c r="F727" s="6">
        <f>IF(B727&amp;""="","",IFERROR(INDEX('الأعضاء'!$B$6:$B$505,MATCH(B727&amp;"",'الأعضاء'!$A$6:$A$505,0))&amp;"","كود غير موجود"))</f>
        <v/>
      </c>
    </row>
    <row r="728">
      <c r="A728" s="13" t="n"/>
      <c r="B728" s="5" t="n"/>
      <c r="C728" s="16" t="n"/>
      <c r="D728" s="5" t="n"/>
      <c r="E728" s="5" t="n"/>
      <c r="F728" s="6">
        <f>IF(B728&amp;""="","",IFERROR(INDEX('الأعضاء'!$B$6:$B$505,MATCH(B728&amp;"",'الأعضاء'!$A$6:$A$505,0))&amp;"","كود غير موجود"))</f>
        <v/>
      </c>
    </row>
    <row r="729">
      <c r="A729" s="13" t="n"/>
      <c r="B729" s="5" t="n"/>
      <c r="C729" s="16" t="n"/>
      <c r="D729" s="5" t="n"/>
      <c r="E729" s="5" t="n"/>
      <c r="F729" s="6">
        <f>IF(B729&amp;""="","",IFERROR(INDEX('الأعضاء'!$B$6:$B$505,MATCH(B729&amp;"",'الأعضاء'!$A$6:$A$505,0))&amp;"","كود غير موجود"))</f>
        <v/>
      </c>
    </row>
    <row r="730">
      <c r="A730" s="13" t="n"/>
      <c r="B730" s="5" t="n"/>
      <c r="C730" s="16" t="n"/>
      <c r="D730" s="5" t="n"/>
      <c r="E730" s="5" t="n"/>
      <c r="F730" s="6">
        <f>IF(B730&amp;""="","",IFERROR(INDEX('الأعضاء'!$B$6:$B$505,MATCH(B730&amp;"",'الأعضاء'!$A$6:$A$505,0))&amp;"","كود غير موجود"))</f>
        <v/>
      </c>
    </row>
    <row r="731">
      <c r="A731" s="13" t="n"/>
      <c r="B731" s="5" t="n"/>
      <c r="C731" s="16" t="n"/>
      <c r="D731" s="5" t="n"/>
      <c r="E731" s="5" t="n"/>
      <c r="F731" s="6">
        <f>IF(B731&amp;""="","",IFERROR(INDEX('الأعضاء'!$B$6:$B$505,MATCH(B731&amp;"",'الأعضاء'!$A$6:$A$505,0))&amp;"","كود غير موجود"))</f>
        <v/>
      </c>
    </row>
    <row r="732">
      <c r="A732" s="13" t="n"/>
      <c r="B732" s="5" t="n"/>
      <c r="C732" s="16" t="n"/>
      <c r="D732" s="5" t="n"/>
      <c r="E732" s="5" t="n"/>
      <c r="F732" s="6">
        <f>IF(B732&amp;""="","",IFERROR(INDEX('الأعضاء'!$B$6:$B$505,MATCH(B732&amp;"",'الأعضاء'!$A$6:$A$505,0))&amp;"","كود غير موجود"))</f>
        <v/>
      </c>
    </row>
    <row r="733">
      <c r="A733" s="13" t="n"/>
      <c r="B733" s="5" t="n"/>
      <c r="C733" s="16" t="n"/>
      <c r="D733" s="5" t="n"/>
      <c r="E733" s="5" t="n"/>
      <c r="F733" s="6">
        <f>IF(B733&amp;""="","",IFERROR(INDEX('الأعضاء'!$B$6:$B$505,MATCH(B733&amp;"",'الأعضاء'!$A$6:$A$505,0))&amp;"","كود غير موجود"))</f>
        <v/>
      </c>
    </row>
    <row r="734">
      <c r="A734" s="13" t="n"/>
      <c r="B734" s="5" t="n"/>
      <c r="C734" s="16" t="n"/>
      <c r="D734" s="5" t="n"/>
      <c r="E734" s="5" t="n"/>
      <c r="F734" s="6">
        <f>IF(B734&amp;""="","",IFERROR(INDEX('الأعضاء'!$B$6:$B$505,MATCH(B734&amp;"",'الأعضاء'!$A$6:$A$505,0))&amp;"","كود غير موجود"))</f>
        <v/>
      </c>
    </row>
    <row r="735">
      <c r="A735" s="13" t="n"/>
      <c r="B735" s="5" t="n"/>
      <c r="C735" s="16" t="n"/>
      <c r="D735" s="5" t="n"/>
      <c r="E735" s="5" t="n"/>
      <c r="F735" s="6">
        <f>IF(B735&amp;""="","",IFERROR(INDEX('الأعضاء'!$B$6:$B$505,MATCH(B735&amp;"",'الأعضاء'!$A$6:$A$505,0))&amp;"","كود غير موجود"))</f>
        <v/>
      </c>
    </row>
    <row r="736">
      <c r="A736" s="13" t="n"/>
      <c r="B736" s="5" t="n"/>
      <c r="C736" s="16" t="n"/>
      <c r="D736" s="5" t="n"/>
      <c r="E736" s="5" t="n"/>
      <c r="F736" s="6">
        <f>IF(B736&amp;""="","",IFERROR(INDEX('الأعضاء'!$B$6:$B$505,MATCH(B736&amp;"",'الأعضاء'!$A$6:$A$505,0))&amp;"","كود غير موجود"))</f>
        <v/>
      </c>
    </row>
    <row r="737">
      <c r="A737" s="13" t="n"/>
      <c r="B737" s="5" t="n"/>
      <c r="C737" s="16" t="n"/>
      <c r="D737" s="5" t="n"/>
      <c r="E737" s="5" t="n"/>
      <c r="F737" s="6">
        <f>IF(B737&amp;""="","",IFERROR(INDEX('الأعضاء'!$B$6:$B$505,MATCH(B737&amp;"",'الأعضاء'!$A$6:$A$505,0))&amp;"","كود غير موجود"))</f>
        <v/>
      </c>
    </row>
    <row r="738">
      <c r="A738" s="13" t="n"/>
      <c r="B738" s="5" t="n"/>
      <c r="C738" s="16" t="n"/>
      <c r="D738" s="5" t="n"/>
      <c r="E738" s="5" t="n"/>
      <c r="F738" s="6">
        <f>IF(B738&amp;""="","",IFERROR(INDEX('الأعضاء'!$B$6:$B$505,MATCH(B738&amp;"",'الأعضاء'!$A$6:$A$505,0))&amp;"","كود غير موجود"))</f>
        <v/>
      </c>
    </row>
    <row r="739">
      <c r="A739" s="13" t="n"/>
      <c r="B739" s="5" t="n"/>
      <c r="C739" s="16" t="n"/>
      <c r="D739" s="5" t="n"/>
      <c r="E739" s="5" t="n"/>
      <c r="F739" s="6">
        <f>IF(B739&amp;""="","",IFERROR(INDEX('الأعضاء'!$B$6:$B$505,MATCH(B739&amp;"",'الأعضاء'!$A$6:$A$505,0))&amp;"","كود غير موجود"))</f>
        <v/>
      </c>
    </row>
    <row r="740">
      <c r="A740" s="13" t="n"/>
      <c r="B740" s="5" t="n"/>
      <c r="C740" s="16" t="n"/>
      <c r="D740" s="5" t="n"/>
      <c r="E740" s="5" t="n"/>
      <c r="F740" s="6">
        <f>IF(B740&amp;""="","",IFERROR(INDEX('الأعضاء'!$B$6:$B$505,MATCH(B740&amp;"",'الأعضاء'!$A$6:$A$505,0))&amp;"","كود غير موجود"))</f>
        <v/>
      </c>
    </row>
    <row r="741">
      <c r="A741" s="13" t="n"/>
      <c r="B741" s="5" t="n"/>
      <c r="C741" s="16" t="n"/>
      <c r="D741" s="5" t="n"/>
      <c r="E741" s="5" t="n"/>
      <c r="F741" s="6">
        <f>IF(B741&amp;""="","",IFERROR(INDEX('الأعضاء'!$B$6:$B$505,MATCH(B741&amp;"",'الأعضاء'!$A$6:$A$505,0))&amp;"","كود غير موجود"))</f>
        <v/>
      </c>
    </row>
    <row r="742">
      <c r="A742" s="13" t="n"/>
      <c r="B742" s="5" t="n"/>
      <c r="C742" s="16" t="n"/>
      <c r="D742" s="5" t="n"/>
      <c r="E742" s="5" t="n"/>
      <c r="F742" s="6">
        <f>IF(B742&amp;""="","",IFERROR(INDEX('الأعضاء'!$B$6:$B$505,MATCH(B742&amp;"",'الأعضاء'!$A$6:$A$505,0))&amp;"","كود غير موجود"))</f>
        <v/>
      </c>
    </row>
    <row r="743">
      <c r="A743" s="13" t="n"/>
      <c r="B743" s="5" t="n"/>
      <c r="C743" s="16" t="n"/>
      <c r="D743" s="5" t="n"/>
      <c r="E743" s="5" t="n"/>
      <c r="F743" s="6">
        <f>IF(B743&amp;""="","",IFERROR(INDEX('الأعضاء'!$B$6:$B$505,MATCH(B743&amp;"",'الأعضاء'!$A$6:$A$505,0))&amp;"","كود غير موجود"))</f>
        <v/>
      </c>
    </row>
    <row r="744">
      <c r="A744" s="13" t="n"/>
      <c r="B744" s="5" t="n"/>
      <c r="C744" s="16" t="n"/>
      <c r="D744" s="5" t="n"/>
      <c r="E744" s="5" t="n"/>
      <c r="F744" s="6">
        <f>IF(B744&amp;""="","",IFERROR(INDEX('الأعضاء'!$B$6:$B$505,MATCH(B744&amp;"",'الأعضاء'!$A$6:$A$505,0))&amp;"","كود غير موجود"))</f>
        <v/>
      </c>
    </row>
    <row r="745">
      <c r="A745" s="13" t="n"/>
      <c r="B745" s="5" t="n"/>
      <c r="C745" s="16" t="n"/>
      <c r="D745" s="5" t="n"/>
      <c r="E745" s="5" t="n"/>
      <c r="F745" s="6">
        <f>IF(B745&amp;""="","",IFERROR(INDEX('الأعضاء'!$B$6:$B$505,MATCH(B745&amp;"",'الأعضاء'!$A$6:$A$505,0))&amp;"","كود غير موجود"))</f>
        <v/>
      </c>
    </row>
    <row r="746">
      <c r="A746" s="13" t="n"/>
      <c r="B746" s="5" t="n"/>
      <c r="C746" s="16" t="n"/>
      <c r="D746" s="5" t="n"/>
      <c r="E746" s="5" t="n"/>
      <c r="F746" s="6">
        <f>IF(B746&amp;""="","",IFERROR(INDEX('الأعضاء'!$B$6:$B$505,MATCH(B746&amp;"",'الأعضاء'!$A$6:$A$505,0))&amp;"","كود غير موجود"))</f>
        <v/>
      </c>
    </row>
    <row r="747">
      <c r="A747" s="13" t="n"/>
      <c r="B747" s="5" t="n"/>
      <c r="C747" s="16" t="n"/>
      <c r="D747" s="5" t="n"/>
      <c r="E747" s="5" t="n"/>
      <c r="F747" s="6">
        <f>IF(B747&amp;""="","",IFERROR(INDEX('الأعضاء'!$B$6:$B$505,MATCH(B747&amp;"",'الأعضاء'!$A$6:$A$505,0))&amp;"","كود غير موجود"))</f>
        <v/>
      </c>
    </row>
    <row r="748">
      <c r="A748" s="13" t="n"/>
      <c r="B748" s="5" t="n"/>
      <c r="C748" s="16" t="n"/>
      <c r="D748" s="5" t="n"/>
      <c r="E748" s="5" t="n"/>
      <c r="F748" s="6">
        <f>IF(B748&amp;""="","",IFERROR(INDEX('الأعضاء'!$B$6:$B$505,MATCH(B748&amp;"",'الأعضاء'!$A$6:$A$505,0))&amp;"","كود غير موجود"))</f>
        <v/>
      </c>
    </row>
    <row r="749">
      <c r="A749" s="13" t="n"/>
      <c r="B749" s="5" t="n"/>
      <c r="C749" s="16" t="n"/>
      <c r="D749" s="5" t="n"/>
      <c r="E749" s="5" t="n"/>
      <c r="F749" s="6">
        <f>IF(B749&amp;""="","",IFERROR(INDEX('الأعضاء'!$B$6:$B$505,MATCH(B749&amp;"",'الأعضاء'!$A$6:$A$505,0))&amp;"","كود غير موجود"))</f>
        <v/>
      </c>
    </row>
    <row r="750">
      <c r="A750" s="13" t="n"/>
      <c r="B750" s="5" t="n"/>
      <c r="C750" s="16" t="n"/>
      <c r="D750" s="5" t="n"/>
      <c r="E750" s="5" t="n"/>
      <c r="F750" s="6">
        <f>IF(B750&amp;""="","",IFERROR(INDEX('الأعضاء'!$B$6:$B$505,MATCH(B750&amp;"",'الأعضاء'!$A$6:$A$505,0))&amp;"","كود غير موجود"))</f>
        <v/>
      </c>
    </row>
    <row r="751">
      <c r="A751" s="13" t="n"/>
      <c r="B751" s="5" t="n"/>
      <c r="C751" s="16" t="n"/>
      <c r="D751" s="5" t="n"/>
      <c r="E751" s="5" t="n"/>
      <c r="F751" s="6">
        <f>IF(B751&amp;""="","",IFERROR(INDEX('الأعضاء'!$B$6:$B$505,MATCH(B751&amp;"",'الأعضاء'!$A$6:$A$505,0))&amp;"","كود غير موجود"))</f>
        <v/>
      </c>
    </row>
    <row r="752">
      <c r="A752" s="13" t="n"/>
      <c r="B752" s="5" t="n"/>
      <c r="C752" s="16" t="n"/>
      <c r="D752" s="5" t="n"/>
      <c r="E752" s="5" t="n"/>
      <c r="F752" s="6">
        <f>IF(B752&amp;""="","",IFERROR(INDEX('الأعضاء'!$B$6:$B$505,MATCH(B752&amp;"",'الأعضاء'!$A$6:$A$505,0))&amp;"","كود غير موجود"))</f>
        <v/>
      </c>
    </row>
    <row r="753">
      <c r="A753" s="13" t="n"/>
      <c r="B753" s="5" t="n"/>
      <c r="C753" s="16" t="n"/>
      <c r="D753" s="5" t="n"/>
      <c r="E753" s="5" t="n"/>
      <c r="F753" s="6">
        <f>IF(B753&amp;""="","",IFERROR(INDEX('الأعضاء'!$B$6:$B$505,MATCH(B753&amp;"",'الأعضاء'!$A$6:$A$505,0))&amp;"","كود غير موجود"))</f>
        <v/>
      </c>
    </row>
    <row r="754">
      <c r="A754" s="13" t="n"/>
      <c r="B754" s="5" t="n"/>
      <c r="C754" s="16" t="n"/>
      <c r="D754" s="5" t="n"/>
      <c r="E754" s="5" t="n"/>
      <c r="F754" s="6">
        <f>IF(B754&amp;""="","",IFERROR(INDEX('الأعضاء'!$B$6:$B$505,MATCH(B754&amp;"",'الأعضاء'!$A$6:$A$505,0))&amp;"","كود غير موجود"))</f>
        <v/>
      </c>
    </row>
    <row r="755">
      <c r="A755" s="13" t="n"/>
      <c r="B755" s="5" t="n"/>
      <c r="C755" s="16" t="n"/>
      <c r="D755" s="5" t="n"/>
      <c r="E755" s="5" t="n"/>
      <c r="F755" s="6">
        <f>IF(B755&amp;""="","",IFERROR(INDEX('الأعضاء'!$B$6:$B$505,MATCH(B755&amp;"",'الأعضاء'!$A$6:$A$505,0))&amp;"","كود غير موجود"))</f>
        <v/>
      </c>
    </row>
    <row r="756">
      <c r="A756" s="13" t="n"/>
      <c r="B756" s="5" t="n"/>
      <c r="C756" s="16" t="n"/>
      <c r="D756" s="5" t="n"/>
      <c r="E756" s="5" t="n"/>
      <c r="F756" s="6">
        <f>IF(B756&amp;""="","",IFERROR(INDEX('الأعضاء'!$B$6:$B$505,MATCH(B756&amp;"",'الأعضاء'!$A$6:$A$505,0))&amp;"","كود غير موجود"))</f>
        <v/>
      </c>
    </row>
    <row r="757">
      <c r="A757" s="13" t="n"/>
      <c r="B757" s="5" t="n"/>
      <c r="C757" s="16" t="n"/>
      <c r="D757" s="5" t="n"/>
      <c r="E757" s="5" t="n"/>
      <c r="F757" s="6">
        <f>IF(B757&amp;""="","",IFERROR(INDEX('الأعضاء'!$B$6:$B$505,MATCH(B757&amp;"",'الأعضاء'!$A$6:$A$505,0))&amp;"","كود غير موجود"))</f>
        <v/>
      </c>
    </row>
    <row r="758">
      <c r="A758" s="13" t="n"/>
      <c r="B758" s="5" t="n"/>
      <c r="C758" s="16" t="n"/>
      <c r="D758" s="5" t="n"/>
      <c r="E758" s="5" t="n"/>
      <c r="F758" s="6">
        <f>IF(B758&amp;""="","",IFERROR(INDEX('الأعضاء'!$B$6:$B$505,MATCH(B758&amp;"",'الأعضاء'!$A$6:$A$505,0))&amp;"","كود غير موجود"))</f>
        <v/>
      </c>
    </row>
    <row r="759">
      <c r="A759" s="13" t="n"/>
      <c r="B759" s="5" t="n"/>
      <c r="C759" s="16" t="n"/>
      <c r="D759" s="5" t="n"/>
      <c r="E759" s="5" t="n"/>
      <c r="F759" s="6">
        <f>IF(B759&amp;""="","",IFERROR(INDEX('الأعضاء'!$B$6:$B$505,MATCH(B759&amp;"",'الأعضاء'!$A$6:$A$505,0))&amp;"","كود غير موجود"))</f>
        <v/>
      </c>
    </row>
    <row r="760">
      <c r="A760" s="13" t="n"/>
      <c r="B760" s="5" t="n"/>
      <c r="C760" s="16" t="n"/>
      <c r="D760" s="5" t="n"/>
      <c r="E760" s="5" t="n"/>
      <c r="F760" s="6">
        <f>IF(B760&amp;""="","",IFERROR(INDEX('الأعضاء'!$B$6:$B$505,MATCH(B760&amp;"",'الأعضاء'!$A$6:$A$505,0))&amp;"","كود غير موجود"))</f>
        <v/>
      </c>
    </row>
    <row r="761">
      <c r="A761" s="13" t="n"/>
      <c r="B761" s="5" t="n"/>
      <c r="C761" s="16" t="n"/>
      <c r="D761" s="5" t="n"/>
      <c r="E761" s="5" t="n"/>
      <c r="F761" s="6">
        <f>IF(B761&amp;""="","",IFERROR(INDEX('الأعضاء'!$B$6:$B$505,MATCH(B761&amp;"",'الأعضاء'!$A$6:$A$505,0))&amp;"","كود غير موجود"))</f>
        <v/>
      </c>
    </row>
    <row r="762">
      <c r="A762" s="13" t="n"/>
      <c r="B762" s="5" t="n"/>
      <c r="C762" s="16" t="n"/>
      <c r="D762" s="5" t="n"/>
      <c r="E762" s="5" t="n"/>
      <c r="F762" s="6">
        <f>IF(B762&amp;""="","",IFERROR(INDEX('الأعضاء'!$B$6:$B$505,MATCH(B762&amp;"",'الأعضاء'!$A$6:$A$505,0))&amp;"","كود غير موجود"))</f>
        <v/>
      </c>
    </row>
    <row r="763">
      <c r="A763" s="13" t="n"/>
      <c r="B763" s="5" t="n"/>
      <c r="C763" s="16" t="n"/>
      <c r="D763" s="5" t="n"/>
      <c r="E763" s="5" t="n"/>
      <c r="F763" s="6">
        <f>IF(B763&amp;""="","",IFERROR(INDEX('الأعضاء'!$B$6:$B$505,MATCH(B763&amp;"",'الأعضاء'!$A$6:$A$505,0))&amp;"","كود غير موجود"))</f>
        <v/>
      </c>
    </row>
    <row r="764">
      <c r="A764" s="13" t="n"/>
      <c r="B764" s="5" t="n"/>
      <c r="C764" s="16" t="n"/>
      <c r="D764" s="5" t="n"/>
      <c r="E764" s="5" t="n"/>
      <c r="F764" s="6">
        <f>IF(B764&amp;""="","",IFERROR(INDEX('الأعضاء'!$B$6:$B$505,MATCH(B764&amp;"",'الأعضاء'!$A$6:$A$505,0))&amp;"","كود غير موجود"))</f>
        <v/>
      </c>
    </row>
    <row r="765">
      <c r="A765" s="13" t="n"/>
      <c r="B765" s="5" t="n"/>
      <c r="C765" s="16" t="n"/>
      <c r="D765" s="5" t="n"/>
      <c r="E765" s="5" t="n"/>
      <c r="F765" s="6">
        <f>IF(B765&amp;""="","",IFERROR(INDEX('الأعضاء'!$B$6:$B$505,MATCH(B765&amp;"",'الأعضاء'!$A$6:$A$505,0))&amp;"","كود غير موجود"))</f>
        <v/>
      </c>
    </row>
    <row r="766">
      <c r="A766" s="13" t="n"/>
      <c r="B766" s="5" t="n"/>
      <c r="C766" s="16" t="n"/>
      <c r="D766" s="5" t="n"/>
      <c r="E766" s="5" t="n"/>
      <c r="F766" s="6">
        <f>IF(B766&amp;""="","",IFERROR(INDEX('الأعضاء'!$B$6:$B$505,MATCH(B766&amp;"",'الأعضاء'!$A$6:$A$505,0))&amp;"","كود غير موجود"))</f>
        <v/>
      </c>
    </row>
    <row r="767">
      <c r="A767" s="13" t="n"/>
      <c r="B767" s="5" t="n"/>
      <c r="C767" s="16" t="n"/>
      <c r="D767" s="5" t="n"/>
      <c r="E767" s="5" t="n"/>
      <c r="F767" s="6">
        <f>IF(B767&amp;""="","",IFERROR(INDEX('الأعضاء'!$B$6:$B$505,MATCH(B767&amp;"",'الأعضاء'!$A$6:$A$505,0))&amp;"","كود غير موجود"))</f>
        <v/>
      </c>
    </row>
    <row r="768">
      <c r="A768" s="13" t="n"/>
      <c r="B768" s="5" t="n"/>
      <c r="C768" s="16" t="n"/>
      <c r="D768" s="5" t="n"/>
      <c r="E768" s="5" t="n"/>
      <c r="F768" s="6">
        <f>IF(B768&amp;""="","",IFERROR(INDEX('الأعضاء'!$B$6:$B$505,MATCH(B768&amp;"",'الأعضاء'!$A$6:$A$505,0))&amp;"","كود غير موجود"))</f>
        <v/>
      </c>
    </row>
    <row r="769">
      <c r="A769" s="13" t="n"/>
      <c r="B769" s="5" t="n"/>
      <c r="C769" s="16" t="n"/>
      <c r="D769" s="5" t="n"/>
      <c r="E769" s="5" t="n"/>
      <c r="F769" s="6">
        <f>IF(B769&amp;""="","",IFERROR(INDEX('الأعضاء'!$B$6:$B$505,MATCH(B769&amp;"",'الأعضاء'!$A$6:$A$505,0))&amp;"","كود غير موجود"))</f>
        <v/>
      </c>
    </row>
    <row r="770">
      <c r="A770" s="13" t="n"/>
      <c r="B770" s="5" t="n"/>
      <c r="C770" s="16" t="n"/>
      <c r="D770" s="5" t="n"/>
      <c r="E770" s="5" t="n"/>
      <c r="F770" s="6">
        <f>IF(B770&amp;""="","",IFERROR(INDEX('الأعضاء'!$B$6:$B$505,MATCH(B770&amp;"",'الأعضاء'!$A$6:$A$505,0))&amp;"","كود غير موجود"))</f>
        <v/>
      </c>
    </row>
    <row r="771">
      <c r="A771" s="13" t="n"/>
      <c r="B771" s="5" t="n"/>
      <c r="C771" s="16" t="n"/>
      <c r="D771" s="5" t="n"/>
      <c r="E771" s="5" t="n"/>
      <c r="F771" s="6">
        <f>IF(B771&amp;""="","",IFERROR(INDEX('الأعضاء'!$B$6:$B$505,MATCH(B771&amp;"",'الأعضاء'!$A$6:$A$505,0))&amp;"","كود غير موجود"))</f>
        <v/>
      </c>
    </row>
    <row r="772">
      <c r="A772" s="13" t="n"/>
      <c r="B772" s="5" t="n"/>
      <c r="C772" s="16" t="n"/>
      <c r="D772" s="5" t="n"/>
      <c r="E772" s="5" t="n"/>
      <c r="F772" s="6">
        <f>IF(B772&amp;""="","",IFERROR(INDEX('الأعضاء'!$B$6:$B$505,MATCH(B772&amp;"",'الأعضاء'!$A$6:$A$505,0))&amp;"","كود غير موجود"))</f>
        <v/>
      </c>
    </row>
    <row r="773">
      <c r="A773" s="13" t="n"/>
      <c r="B773" s="5" t="n"/>
      <c r="C773" s="16" t="n"/>
      <c r="D773" s="5" t="n"/>
      <c r="E773" s="5" t="n"/>
      <c r="F773" s="6">
        <f>IF(B773&amp;""="","",IFERROR(INDEX('الأعضاء'!$B$6:$B$505,MATCH(B773&amp;"",'الأعضاء'!$A$6:$A$505,0))&amp;"","كود غير موجود"))</f>
        <v/>
      </c>
    </row>
    <row r="774">
      <c r="A774" s="13" t="n"/>
      <c r="B774" s="5" t="n"/>
      <c r="C774" s="16" t="n"/>
      <c r="D774" s="5" t="n"/>
      <c r="E774" s="5" t="n"/>
      <c r="F774" s="6">
        <f>IF(B774&amp;""="","",IFERROR(INDEX('الأعضاء'!$B$6:$B$505,MATCH(B774&amp;"",'الأعضاء'!$A$6:$A$505,0))&amp;"","كود غير موجود"))</f>
        <v/>
      </c>
    </row>
    <row r="775">
      <c r="A775" s="13" t="n"/>
      <c r="B775" s="5" t="n"/>
      <c r="C775" s="16" t="n"/>
      <c r="D775" s="5" t="n"/>
      <c r="E775" s="5" t="n"/>
      <c r="F775" s="6">
        <f>IF(B775&amp;""="","",IFERROR(INDEX('الأعضاء'!$B$6:$B$505,MATCH(B775&amp;"",'الأعضاء'!$A$6:$A$505,0))&amp;"","كود غير موجود"))</f>
        <v/>
      </c>
    </row>
    <row r="776">
      <c r="A776" s="13" t="n"/>
      <c r="B776" s="5" t="n"/>
      <c r="C776" s="16" t="n"/>
      <c r="D776" s="5" t="n"/>
      <c r="E776" s="5" t="n"/>
      <c r="F776" s="6">
        <f>IF(B776&amp;""="","",IFERROR(INDEX('الأعضاء'!$B$6:$B$505,MATCH(B776&amp;"",'الأعضاء'!$A$6:$A$505,0))&amp;"","كود غير موجود"))</f>
        <v/>
      </c>
    </row>
    <row r="777">
      <c r="A777" s="13" t="n"/>
      <c r="B777" s="5" t="n"/>
      <c r="C777" s="16" t="n"/>
      <c r="D777" s="5" t="n"/>
      <c r="E777" s="5" t="n"/>
      <c r="F777" s="6">
        <f>IF(B777&amp;""="","",IFERROR(INDEX('الأعضاء'!$B$6:$B$505,MATCH(B777&amp;"",'الأعضاء'!$A$6:$A$505,0))&amp;"","كود غير موجود"))</f>
        <v/>
      </c>
    </row>
    <row r="778">
      <c r="A778" s="13" t="n"/>
      <c r="B778" s="5" t="n"/>
      <c r="C778" s="16" t="n"/>
      <c r="D778" s="5" t="n"/>
      <c r="E778" s="5" t="n"/>
      <c r="F778" s="6">
        <f>IF(B778&amp;""="","",IFERROR(INDEX('الأعضاء'!$B$6:$B$505,MATCH(B778&amp;"",'الأعضاء'!$A$6:$A$505,0))&amp;"","كود غير موجود"))</f>
        <v/>
      </c>
    </row>
    <row r="779">
      <c r="A779" s="13" t="n"/>
      <c r="B779" s="5" t="n"/>
      <c r="C779" s="16" t="n"/>
      <c r="D779" s="5" t="n"/>
      <c r="E779" s="5" t="n"/>
      <c r="F779" s="6">
        <f>IF(B779&amp;""="","",IFERROR(INDEX('الأعضاء'!$B$6:$B$505,MATCH(B779&amp;"",'الأعضاء'!$A$6:$A$505,0))&amp;"","كود غير موجود"))</f>
        <v/>
      </c>
    </row>
    <row r="780">
      <c r="A780" s="13" t="n"/>
      <c r="B780" s="5" t="n"/>
      <c r="C780" s="16" t="n"/>
      <c r="D780" s="5" t="n"/>
      <c r="E780" s="5" t="n"/>
      <c r="F780" s="6">
        <f>IF(B780&amp;""="","",IFERROR(INDEX('الأعضاء'!$B$6:$B$505,MATCH(B780&amp;"",'الأعضاء'!$A$6:$A$505,0))&amp;"","كود غير موجود"))</f>
        <v/>
      </c>
    </row>
    <row r="781">
      <c r="A781" s="13" t="n"/>
      <c r="B781" s="5" t="n"/>
      <c r="C781" s="16" t="n"/>
      <c r="D781" s="5" t="n"/>
      <c r="E781" s="5" t="n"/>
      <c r="F781" s="6">
        <f>IF(B781&amp;""="","",IFERROR(INDEX('الأعضاء'!$B$6:$B$505,MATCH(B781&amp;"",'الأعضاء'!$A$6:$A$505,0))&amp;"","كود غير موجود"))</f>
        <v/>
      </c>
    </row>
    <row r="782">
      <c r="A782" s="13" t="n"/>
      <c r="B782" s="5" t="n"/>
      <c r="C782" s="16" t="n"/>
      <c r="D782" s="5" t="n"/>
      <c r="E782" s="5" t="n"/>
      <c r="F782" s="6">
        <f>IF(B782&amp;""="","",IFERROR(INDEX('الأعضاء'!$B$6:$B$505,MATCH(B782&amp;"",'الأعضاء'!$A$6:$A$505,0))&amp;"","كود غير موجود"))</f>
        <v/>
      </c>
    </row>
    <row r="783">
      <c r="A783" s="13" t="n"/>
      <c r="B783" s="5" t="n"/>
      <c r="C783" s="16" t="n"/>
      <c r="D783" s="5" t="n"/>
      <c r="E783" s="5" t="n"/>
      <c r="F783" s="6">
        <f>IF(B783&amp;""="","",IFERROR(INDEX('الأعضاء'!$B$6:$B$505,MATCH(B783&amp;"",'الأعضاء'!$A$6:$A$505,0))&amp;"","كود غير موجود"))</f>
        <v/>
      </c>
    </row>
    <row r="784">
      <c r="A784" s="13" t="n"/>
      <c r="B784" s="5" t="n"/>
      <c r="C784" s="16" t="n"/>
      <c r="D784" s="5" t="n"/>
      <c r="E784" s="5" t="n"/>
      <c r="F784" s="6">
        <f>IF(B784&amp;""="","",IFERROR(INDEX('الأعضاء'!$B$6:$B$505,MATCH(B784&amp;"",'الأعضاء'!$A$6:$A$505,0))&amp;"","كود غير موجود"))</f>
        <v/>
      </c>
    </row>
    <row r="785">
      <c r="A785" s="13" t="n"/>
      <c r="B785" s="5" t="n"/>
      <c r="C785" s="16" t="n"/>
      <c r="D785" s="5" t="n"/>
      <c r="E785" s="5" t="n"/>
      <c r="F785" s="6">
        <f>IF(B785&amp;""="","",IFERROR(INDEX('الأعضاء'!$B$6:$B$505,MATCH(B785&amp;"",'الأعضاء'!$A$6:$A$505,0))&amp;"","كود غير موجود"))</f>
        <v/>
      </c>
    </row>
    <row r="786">
      <c r="A786" s="13" t="n"/>
      <c r="B786" s="5" t="n"/>
      <c r="C786" s="16" t="n"/>
      <c r="D786" s="5" t="n"/>
      <c r="E786" s="5" t="n"/>
      <c r="F786" s="6">
        <f>IF(B786&amp;""="","",IFERROR(INDEX('الأعضاء'!$B$6:$B$505,MATCH(B786&amp;"",'الأعضاء'!$A$6:$A$505,0))&amp;"","كود غير موجود"))</f>
        <v/>
      </c>
    </row>
    <row r="787">
      <c r="A787" s="13" t="n"/>
      <c r="B787" s="5" t="n"/>
      <c r="C787" s="16" t="n"/>
      <c r="D787" s="5" t="n"/>
      <c r="E787" s="5" t="n"/>
      <c r="F787" s="6">
        <f>IF(B787&amp;""="","",IFERROR(INDEX('الأعضاء'!$B$6:$B$505,MATCH(B787&amp;"",'الأعضاء'!$A$6:$A$505,0))&amp;"","كود غير موجود"))</f>
        <v/>
      </c>
    </row>
    <row r="788">
      <c r="A788" s="13" t="n"/>
      <c r="B788" s="5" t="n"/>
      <c r="C788" s="16" t="n"/>
      <c r="D788" s="5" t="n"/>
      <c r="E788" s="5" t="n"/>
      <c r="F788" s="6">
        <f>IF(B788&amp;""="","",IFERROR(INDEX('الأعضاء'!$B$6:$B$505,MATCH(B788&amp;"",'الأعضاء'!$A$6:$A$505,0))&amp;"","كود غير موجود"))</f>
        <v/>
      </c>
    </row>
    <row r="789">
      <c r="A789" s="13" t="n"/>
      <c r="B789" s="5" t="n"/>
      <c r="C789" s="16" t="n"/>
      <c r="D789" s="5" t="n"/>
      <c r="E789" s="5" t="n"/>
      <c r="F789" s="6">
        <f>IF(B789&amp;""="","",IFERROR(INDEX('الأعضاء'!$B$6:$B$505,MATCH(B789&amp;"",'الأعضاء'!$A$6:$A$505,0))&amp;"","كود غير موجود"))</f>
        <v/>
      </c>
    </row>
    <row r="790">
      <c r="A790" s="13" t="n"/>
      <c r="B790" s="5" t="n"/>
      <c r="C790" s="16" t="n"/>
      <c r="D790" s="5" t="n"/>
      <c r="E790" s="5" t="n"/>
      <c r="F790" s="6">
        <f>IF(B790&amp;""="","",IFERROR(INDEX('الأعضاء'!$B$6:$B$505,MATCH(B790&amp;"",'الأعضاء'!$A$6:$A$505,0))&amp;"","كود غير موجود"))</f>
        <v/>
      </c>
    </row>
    <row r="791">
      <c r="A791" s="13" t="n"/>
      <c r="B791" s="5" t="n"/>
      <c r="C791" s="16" t="n"/>
      <c r="D791" s="5" t="n"/>
      <c r="E791" s="5" t="n"/>
      <c r="F791" s="6">
        <f>IF(B791&amp;""="","",IFERROR(INDEX('الأعضاء'!$B$6:$B$505,MATCH(B791&amp;"",'الأعضاء'!$A$6:$A$505,0))&amp;"","كود غير موجود"))</f>
        <v/>
      </c>
    </row>
    <row r="792">
      <c r="A792" s="13" t="n"/>
      <c r="B792" s="5" t="n"/>
      <c r="C792" s="16" t="n"/>
      <c r="D792" s="5" t="n"/>
      <c r="E792" s="5" t="n"/>
      <c r="F792" s="6">
        <f>IF(B792&amp;""="","",IFERROR(INDEX('الأعضاء'!$B$6:$B$505,MATCH(B792&amp;"",'الأعضاء'!$A$6:$A$505,0))&amp;"","كود غير موجود"))</f>
        <v/>
      </c>
    </row>
    <row r="793">
      <c r="A793" s="13" t="n"/>
      <c r="B793" s="5" t="n"/>
      <c r="C793" s="16" t="n"/>
      <c r="D793" s="5" t="n"/>
      <c r="E793" s="5" t="n"/>
      <c r="F793" s="6">
        <f>IF(B793&amp;""="","",IFERROR(INDEX('الأعضاء'!$B$6:$B$505,MATCH(B793&amp;"",'الأعضاء'!$A$6:$A$505,0))&amp;"","كود غير موجود"))</f>
        <v/>
      </c>
    </row>
    <row r="794">
      <c r="A794" s="13" t="n"/>
      <c r="B794" s="5" t="n"/>
      <c r="C794" s="16" t="n"/>
      <c r="D794" s="5" t="n"/>
      <c r="E794" s="5" t="n"/>
      <c r="F794" s="6">
        <f>IF(B794&amp;""="","",IFERROR(INDEX('الأعضاء'!$B$6:$B$505,MATCH(B794&amp;"",'الأعضاء'!$A$6:$A$505,0))&amp;"","كود غير موجود"))</f>
        <v/>
      </c>
    </row>
    <row r="795">
      <c r="A795" s="13" t="n"/>
      <c r="B795" s="5" t="n"/>
      <c r="C795" s="16" t="n"/>
      <c r="D795" s="5" t="n"/>
      <c r="E795" s="5" t="n"/>
      <c r="F795" s="6">
        <f>IF(B795&amp;""="","",IFERROR(INDEX('الأعضاء'!$B$6:$B$505,MATCH(B795&amp;"",'الأعضاء'!$A$6:$A$505,0))&amp;"","كود غير موجود"))</f>
        <v/>
      </c>
    </row>
    <row r="796">
      <c r="A796" s="13" t="n"/>
      <c r="B796" s="5" t="n"/>
      <c r="C796" s="16" t="n"/>
      <c r="D796" s="5" t="n"/>
      <c r="E796" s="5" t="n"/>
      <c r="F796" s="6">
        <f>IF(B796&amp;""="","",IFERROR(INDEX('الأعضاء'!$B$6:$B$505,MATCH(B796&amp;"",'الأعضاء'!$A$6:$A$505,0))&amp;"","كود غير موجود"))</f>
        <v/>
      </c>
    </row>
    <row r="797">
      <c r="A797" s="13" t="n"/>
      <c r="B797" s="5" t="n"/>
      <c r="C797" s="16" t="n"/>
      <c r="D797" s="5" t="n"/>
      <c r="E797" s="5" t="n"/>
      <c r="F797" s="6">
        <f>IF(B797&amp;""="","",IFERROR(INDEX('الأعضاء'!$B$6:$B$505,MATCH(B797&amp;"",'الأعضاء'!$A$6:$A$505,0))&amp;"","كود غير موجود"))</f>
        <v/>
      </c>
    </row>
    <row r="798">
      <c r="A798" s="13" t="n"/>
      <c r="B798" s="5" t="n"/>
      <c r="C798" s="16" t="n"/>
      <c r="D798" s="5" t="n"/>
      <c r="E798" s="5" t="n"/>
      <c r="F798" s="6">
        <f>IF(B798&amp;""="","",IFERROR(INDEX('الأعضاء'!$B$6:$B$505,MATCH(B798&amp;"",'الأعضاء'!$A$6:$A$505,0))&amp;"","كود غير موجود"))</f>
        <v/>
      </c>
    </row>
    <row r="799">
      <c r="A799" s="13" t="n"/>
      <c r="B799" s="5" t="n"/>
      <c r="C799" s="16" t="n"/>
      <c r="D799" s="5" t="n"/>
      <c r="E799" s="5" t="n"/>
      <c r="F799" s="6">
        <f>IF(B799&amp;""="","",IFERROR(INDEX('الأعضاء'!$B$6:$B$505,MATCH(B799&amp;"",'الأعضاء'!$A$6:$A$505,0))&amp;"","كود غير موجود"))</f>
        <v/>
      </c>
    </row>
    <row r="800">
      <c r="A800" s="13" t="n"/>
      <c r="B800" s="5" t="n"/>
      <c r="C800" s="16" t="n"/>
      <c r="D800" s="5" t="n"/>
      <c r="E800" s="5" t="n"/>
      <c r="F800" s="6">
        <f>IF(B800&amp;""="","",IFERROR(INDEX('الأعضاء'!$B$6:$B$505,MATCH(B800&amp;"",'الأعضاء'!$A$6:$A$505,0))&amp;"","كود غير موجود"))</f>
        <v/>
      </c>
    </row>
    <row r="801">
      <c r="A801" s="13" t="n"/>
      <c r="B801" s="5" t="n"/>
      <c r="C801" s="16" t="n"/>
      <c r="D801" s="5" t="n"/>
      <c r="E801" s="5" t="n"/>
      <c r="F801" s="6">
        <f>IF(B801&amp;""="","",IFERROR(INDEX('الأعضاء'!$B$6:$B$505,MATCH(B801&amp;"",'الأعضاء'!$A$6:$A$505,0))&amp;"","كود غير موجود"))</f>
        <v/>
      </c>
    </row>
    <row r="802">
      <c r="A802" s="13" t="n"/>
      <c r="B802" s="5" t="n"/>
      <c r="C802" s="16" t="n"/>
      <c r="D802" s="5" t="n"/>
      <c r="E802" s="5" t="n"/>
      <c r="F802" s="6">
        <f>IF(B802&amp;""="","",IFERROR(INDEX('الأعضاء'!$B$6:$B$505,MATCH(B802&amp;"",'الأعضاء'!$A$6:$A$505,0))&amp;"","كود غير موجود"))</f>
        <v/>
      </c>
    </row>
    <row r="803">
      <c r="A803" s="13" t="n"/>
      <c r="B803" s="5" t="n"/>
      <c r="C803" s="16" t="n"/>
      <c r="D803" s="5" t="n"/>
      <c r="E803" s="5" t="n"/>
      <c r="F803" s="6">
        <f>IF(B803&amp;""="","",IFERROR(INDEX('الأعضاء'!$B$6:$B$505,MATCH(B803&amp;"",'الأعضاء'!$A$6:$A$505,0))&amp;"","كود غير موجود"))</f>
        <v/>
      </c>
    </row>
    <row r="804">
      <c r="A804" s="13" t="n"/>
      <c r="B804" s="5" t="n"/>
      <c r="C804" s="16" t="n"/>
      <c r="D804" s="5" t="n"/>
      <c r="E804" s="5" t="n"/>
      <c r="F804" s="6">
        <f>IF(B804&amp;""="","",IFERROR(INDEX('الأعضاء'!$B$6:$B$505,MATCH(B804&amp;"",'الأعضاء'!$A$6:$A$505,0))&amp;"","كود غير موجود"))</f>
        <v/>
      </c>
    </row>
    <row r="805">
      <c r="A805" s="13" t="n"/>
      <c r="B805" s="5" t="n"/>
      <c r="C805" s="16" t="n"/>
      <c r="D805" s="5" t="n"/>
      <c r="E805" s="5" t="n"/>
      <c r="F805" s="6">
        <f>IF(B805&amp;""="","",IFERROR(INDEX('الأعضاء'!$B$6:$B$505,MATCH(B805&amp;"",'الأعضاء'!$A$6:$A$505,0))&amp;"","كود غير موجود"))</f>
        <v/>
      </c>
    </row>
    <row r="806">
      <c r="A806" s="13" t="n"/>
      <c r="B806" s="5" t="n"/>
      <c r="C806" s="16" t="n"/>
      <c r="D806" s="5" t="n"/>
      <c r="E806" s="5" t="n"/>
      <c r="F806" s="6">
        <f>IF(B806&amp;""="","",IFERROR(INDEX('الأعضاء'!$B$6:$B$505,MATCH(B806&amp;"",'الأعضاء'!$A$6:$A$505,0))&amp;"","كود غير موجود"))</f>
        <v/>
      </c>
    </row>
    <row r="807">
      <c r="A807" s="13" t="n"/>
      <c r="B807" s="5" t="n"/>
      <c r="C807" s="16" t="n"/>
      <c r="D807" s="5" t="n"/>
      <c r="E807" s="5" t="n"/>
      <c r="F807" s="6">
        <f>IF(B807&amp;""="","",IFERROR(INDEX('الأعضاء'!$B$6:$B$505,MATCH(B807&amp;"",'الأعضاء'!$A$6:$A$505,0))&amp;"","كود غير موجود"))</f>
        <v/>
      </c>
    </row>
    <row r="808">
      <c r="A808" s="13" t="n"/>
      <c r="B808" s="5" t="n"/>
      <c r="C808" s="16" t="n"/>
      <c r="D808" s="5" t="n"/>
      <c r="E808" s="5" t="n"/>
      <c r="F808" s="6">
        <f>IF(B808&amp;""="","",IFERROR(INDEX('الأعضاء'!$B$6:$B$505,MATCH(B808&amp;"",'الأعضاء'!$A$6:$A$505,0))&amp;"","كود غير موجود"))</f>
        <v/>
      </c>
    </row>
    <row r="809">
      <c r="A809" s="13" t="n"/>
      <c r="B809" s="5" t="n"/>
      <c r="C809" s="16" t="n"/>
      <c r="D809" s="5" t="n"/>
      <c r="E809" s="5" t="n"/>
      <c r="F809" s="6">
        <f>IF(B809&amp;""="","",IFERROR(INDEX('الأعضاء'!$B$6:$B$505,MATCH(B809&amp;"",'الأعضاء'!$A$6:$A$505,0))&amp;"","كود غير موجود"))</f>
        <v/>
      </c>
    </row>
    <row r="810">
      <c r="A810" s="13" t="n"/>
      <c r="B810" s="5" t="n"/>
      <c r="C810" s="16" t="n"/>
      <c r="D810" s="5" t="n"/>
      <c r="E810" s="5" t="n"/>
      <c r="F810" s="6">
        <f>IF(B810&amp;""="","",IFERROR(INDEX('الأعضاء'!$B$6:$B$505,MATCH(B810&amp;"",'الأعضاء'!$A$6:$A$505,0))&amp;"","كود غير موجود"))</f>
        <v/>
      </c>
    </row>
    <row r="811">
      <c r="A811" s="13" t="n"/>
      <c r="B811" s="5" t="n"/>
      <c r="C811" s="16" t="n"/>
      <c r="D811" s="5" t="n"/>
      <c r="E811" s="5" t="n"/>
      <c r="F811" s="6">
        <f>IF(B811&amp;""="","",IFERROR(INDEX('الأعضاء'!$B$6:$B$505,MATCH(B811&amp;"",'الأعضاء'!$A$6:$A$505,0))&amp;"","كود غير موجود"))</f>
        <v/>
      </c>
    </row>
    <row r="812">
      <c r="A812" s="13" t="n"/>
      <c r="B812" s="5" t="n"/>
      <c r="C812" s="16" t="n"/>
      <c r="D812" s="5" t="n"/>
      <c r="E812" s="5" t="n"/>
      <c r="F812" s="6">
        <f>IF(B812&amp;""="","",IFERROR(INDEX('الأعضاء'!$B$6:$B$505,MATCH(B812&amp;"",'الأعضاء'!$A$6:$A$505,0))&amp;"","كود غير موجود"))</f>
        <v/>
      </c>
    </row>
    <row r="813">
      <c r="A813" s="13" t="n"/>
      <c r="B813" s="5" t="n"/>
      <c r="C813" s="16" t="n"/>
      <c r="D813" s="5" t="n"/>
      <c r="E813" s="5" t="n"/>
      <c r="F813" s="6">
        <f>IF(B813&amp;""="","",IFERROR(INDEX('الأعضاء'!$B$6:$B$505,MATCH(B813&amp;"",'الأعضاء'!$A$6:$A$505,0))&amp;"","كود غير موجود"))</f>
        <v/>
      </c>
    </row>
    <row r="814">
      <c r="A814" s="13" t="n"/>
      <c r="B814" s="5" t="n"/>
      <c r="C814" s="16" t="n"/>
      <c r="D814" s="5" t="n"/>
      <c r="E814" s="5" t="n"/>
      <c r="F814" s="6">
        <f>IF(B814&amp;""="","",IFERROR(INDEX('الأعضاء'!$B$6:$B$505,MATCH(B814&amp;"",'الأعضاء'!$A$6:$A$505,0))&amp;"","كود غير موجود"))</f>
        <v/>
      </c>
    </row>
    <row r="815">
      <c r="A815" s="13" t="n"/>
      <c r="B815" s="5" t="n"/>
      <c r="C815" s="16" t="n"/>
      <c r="D815" s="5" t="n"/>
      <c r="E815" s="5" t="n"/>
      <c r="F815" s="6">
        <f>IF(B815&amp;""="","",IFERROR(INDEX('الأعضاء'!$B$6:$B$505,MATCH(B815&amp;"",'الأعضاء'!$A$6:$A$505,0))&amp;"","كود غير موجود"))</f>
        <v/>
      </c>
    </row>
    <row r="816">
      <c r="A816" s="13" t="n"/>
      <c r="B816" s="5" t="n"/>
      <c r="C816" s="16" t="n"/>
      <c r="D816" s="5" t="n"/>
      <c r="E816" s="5" t="n"/>
      <c r="F816" s="6">
        <f>IF(B816&amp;""="","",IFERROR(INDEX('الأعضاء'!$B$6:$B$505,MATCH(B816&amp;"",'الأعضاء'!$A$6:$A$505,0))&amp;"","كود غير موجود"))</f>
        <v/>
      </c>
    </row>
    <row r="817">
      <c r="A817" s="13" t="n"/>
      <c r="B817" s="5" t="n"/>
      <c r="C817" s="16" t="n"/>
      <c r="D817" s="5" t="n"/>
      <c r="E817" s="5" t="n"/>
      <c r="F817" s="6">
        <f>IF(B817&amp;""="","",IFERROR(INDEX('الأعضاء'!$B$6:$B$505,MATCH(B817&amp;"",'الأعضاء'!$A$6:$A$505,0))&amp;"","كود غير موجود"))</f>
        <v/>
      </c>
    </row>
    <row r="818">
      <c r="A818" s="13" t="n"/>
      <c r="B818" s="5" t="n"/>
      <c r="C818" s="16" t="n"/>
      <c r="D818" s="5" t="n"/>
      <c r="E818" s="5" t="n"/>
      <c r="F818" s="6">
        <f>IF(B818&amp;""="","",IFERROR(INDEX('الأعضاء'!$B$6:$B$505,MATCH(B818&amp;"",'الأعضاء'!$A$6:$A$505,0))&amp;"","كود غير موجود"))</f>
        <v/>
      </c>
    </row>
    <row r="819">
      <c r="A819" s="13" t="n"/>
      <c r="B819" s="5" t="n"/>
      <c r="C819" s="16" t="n"/>
      <c r="D819" s="5" t="n"/>
      <c r="E819" s="5" t="n"/>
      <c r="F819" s="6">
        <f>IF(B819&amp;""="","",IFERROR(INDEX('الأعضاء'!$B$6:$B$505,MATCH(B819&amp;"",'الأعضاء'!$A$6:$A$505,0))&amp;"","كود غير موجود"))</f>
        <v/>
      </c>
    </row>
    <row r="820">
      <c r="A820" s="13" t="n"/>
      <c r="B820" s="5" t="n"/>
      <c r="C820" s="16" t="n"/>
      <c r="D820" s="5" t="n"/>
      <c r="E820" s="5" t="n"/>
      <c r="F820" s="6">
        <f>IF(B820&amp;""="","",IFERROR(INDEX('الأعضاء'!$B$6:$B$505,MATCH(B820&amp;"",'الأعضاء'!$A$6:$A$505,0))&amp;"","كود غير موجود"))</f>
        <v/>
      </c>
    </row>
    <row r="821">
      <c r="A821" s="13" t="n"/>
      <c r="B821" s="5" t="n"/>
      <c r="C821" s="16" t="n"/>
      <c r="D821" s="5" t="n"/>
      <c r="E821" s="5" t="n"/>
      <c r="F821" s="6">
        <f>IF(B821&amp;""="","",IFERROR(INDEX('الأعضاء'!$B$6:$B$505,MATCH(B821&amp;"",'الأعضاء'!$A$6:$A$505,0))&amp;"","كود غير موجود"))</f>
        <v/>
      </c>
    </row>
    <row r="822">
      <c r="A822" s="13" t="n"/>
      <c r="B822" s="5" t="n"/>
      <c r="C822" s="16" t="n"/>
      <c r="D822" s="5" t="n"/>
      <c r="E822" s="5" t="n"/>
      <c r="F822" s="6">
        <f>IF(B822&amp;""="","",IFERROR(INDEX('الأعضاء'!$B$6:$B$505,MATCH(B822&amp;"",'الأعضاء'!$A$6:$A$505,0))&amp;"","كود غير موجود"))</f>
        <v/>
      </c>
    </row>
    <row r="823">
      <c r="A823" s="13" t="n"/>
      <c r="B823" s="5" t="n"/>
      <c r="C823" s="16" t="n"/>
      <c r="D823" s="5" t="n"/>
      <c r="E823" s="5" t="n"/>
      <c r="F823" s="6">
        <f>IF(B823&amp;""="","",IFERROR(INDEX('الأعضاء'!$B$6:$B$505,MATCH(B823&amp;"",'الأعضاء'!$A$6:$A$505,0))&amp;"","كود غير موجود"))</f>
        <v/>
      </c>
    </row>
    <row r="824">
      <c r="A824" s="13" t="n"/>
      <c r="B824" s="5" t="n"/>
      <c r="C824" s="16" t="n"/>
      <c r="D824" s="5" t="n"/>
      <c r="E824" s="5" t="n"/>
      <c r="F824" s="6">
        <f>IF(B824&amp;""="","",IFERROR(INDEX('الأعضاء'!$B$6:$B$505,MATCH(B824&amp;"",'الأعضاء'!$A$6:$A$505,0))&amp;"","كود غير موجود"))</f>
        <v/>
      </c>
    </row>
    <row r="825">
      <c r="A825" s="13" t="n"/>
      <c r="B825" s="5" t="n"/>
      <c r="C825" s="16" t="n"/>
      <c r="D825" s="5" t="n"/>
      <c r="E825" s="5" t="n"/>
      <c r="F825" s="6">
        <f>IF(B825&amp;""="","",IFERROR(INDEX('الأعضاء'!$B$6:$B$505,MATCH(B825&amp;"",'الأعضاء'!$A$6:$A$505,0))&amp;"","كود غير موجود"))</f>
        <v/>
      </c>
    </row>
    <row r="826">
      <c r="A826" s="13" t="n"/>
      <c r="B826" s="5" t="n"/>
      <c r="C826" s="16" t="n"/>
      <c r="D826" s="5" t="n"/>
      <c r="E826" s="5" t="n"/>
      <c r="F826" s="6">
        <f>IF(B826&amp;""="","",IFERROR(INDEX('الأعضاء'!$B$6:$B$505,MATCH(B826&amp;"",'الأعضاء'!$A$6:$A$505,0))&amp;"","كود غير موجود"))</f>
        <v/>
      </c>
    </row>
    <row r="827">
      <c r="A827" s="13" t="n"/>
      <c r="B827" s="5" t="n"/>
      <c r="C827" s="16" t="n"/>
      <c r="D827" s="5" t="n"/>
      <c r="E827" s="5" t="n"/>
      <c r="F827" s="6">
        <f>IF(B827&amp;""="","",IFERROR(INDEX('الأعضاء'!$B$6:$B$505,MATCH(B827&amp;"",'الأعضاء'!$A$6:$A$505,0))&amp;"","كود غير موجود"))</f>
        <v/>
      </c>
    </row>
    <row r="828">
      <c r="A828" s="13" t="n"/>
      <c r="B828" s="5" t="n"/>
      <c r="C828" s="16" t="n"/>
      <c r="D828" s="5" t="n"/>
      <c r="E828" s="5" t="n"/>
      <c r="F828" s="6">
        <f>IF(B828&amp;""="","",IFERROR(INDEX('الأعضاء'!$B$6:$B$505,MATCH(B828&amp;"",'الأعضاء'!$A$6:$A$505,0))&amp;"","كود غير موجود"))</f>
        <v/>
      </c>
    </row>
    <row r="829">
      <c r="A829" s="13" t="n"/>
      <c r="B829" s="5" t="n"/>
      <c r="C829" s="16" t="n"/>
      <c r="D829" s="5" t="n"/>
      <c r="E829" s="5" t="n"/>
      <c r="F829" s="6">
        <f>IF(B829&amp;""="","",IFERROR(INDEX('الأعضاء'!$B$6:$B$505,MATCH(B829&amp;"",'الأعضاء'!$A$6:$A$505,0))&amp;"","كود غير موجود"))</f>
        <v/>
      </c>
    </row>
    <row r="830">
      <c r="A830" s="13" t="n"/>
      <c r="B830" s="5" t="n"/>
      <c r="C830" s="16" t="n"/>
      <c r="D830" s="5" t="n"/>
      <c r="E830" s="5" t="n"/>
      <c r="F830" s="6">
        <f>IF(B830&amp;""="","",IFERROR(INDEX('الأعضاء'!$B$6:$B$505,MATCH(B830&amp;"",'الأعضاء'!$A$6:$A$505,0))&amp;"","كود غير موجود"))</f>
        <v/>
      </c>
    </row>
    <row r="831">
      <c r="A831" s="13" t="n"/>
      <c r="B831" s="5" t="n"/>
      <c r="C831" s="16" t="n"/>
      <c r="D831" s="5" t="n"/>
      <c r="E831" s="5" t="n"/>
      <c r="F831" s="6">
        <f>IF(B831&amp;""="","",IFERROR(INDEX('الأعضاء'!$B$6:$B$505,MATCH(B831&amp;"",'الأعضاء'!$A$6:$A$505,0))&amp;"","كود غير موجود"))</f>
        <v/>
      </c>
    </row>
    <row r="832">
      <c r="A832" s="13" t="n"/>
      <c r="B832" s="5" t="n"/>
      <c r="C832" s="16" t="n"/>
      <c r="D832" s="5" t="n"/>
      <c r="E832" s="5" t="n"/>
      <c r="F832" s="6">
        <f>IF(B832&amp;""="","",IFERROR(INDEX('الأعضاء'!$B$6:$B$505,MATCH(B832&amp;"",'الأعضاء'!$A$6:$A$505,0))&amp;"","كود غير موجود"))</f>
        <v/>
      </c>
    </row>
    <row r="833">
      <c r="A833" s="13" t="n"/>
      <c r="B833" s="5" t="n"/>
      <c r="C833" s="16" t="n"/>
      <c r="D833" s="5" t="n"/>
      <c r="E833" s="5" t="n"/>
      <c r="F833" s="6">
        <f>IF(B833&amp;""="","",IFERROR(INDEX('الأعضاء'!$B$6:$B$505,MATCH(B833&amp;"",'الأعضاء'!$A$6:$A$505,0))&amp;"","كود غير موجود"))</f>
        <v/>
      </c>
    </row>
    <row r="834">
      <c r="A834" s="13" t="n"/>
      <c r="B834" s="5" t="n"/>
      <c r="C834" s="16" t="n"/>
      <c r="D834" s="5" t="n"/>
      <c r="E834" s="5" t="n"/>
      <c r="F834" s="6">
        <f>IF(B834&amp;""="","",IFERROR(INDEX('الأعضاء'!$B$6:$B$505,MATCH(B834&amp;"",'الأعضاء'!$A$6:$A$505,0))&amp;"","كود غير موجود"))</f>
        <v/>
      </c>
    </row>
    <row r="835">
      <c r="A835" s="13" t="n"/>
      <c r="B835" s="5" t="n"/>
      <c r="C835" s="16" t="n"/>
      <c r="D835" s="5" t="n"/>
      <c r="E835" s="5" t="n"/>
      <c r="F835" s="6">
        <f>IF(B835&amp;""="","",IFERROR(INDEX('الأعضاء'!$B$6:$B$505,MATCH(B835&amp;"",'الأعضاء'!$A$6:$A$505,0))&amp;"","كود غير موجود"))</f>
        <v/>
      </c>
    </row>
    <row r="836">
      <c r="A836" s="13" t="n"/>
      <c r="B836" s="5" t="n"/>
      <c r="C836" s="16" t="n"/>
      <c r="D836" s="5" t="n"/>
      <c r="E836" s="5" t="n"/>
      <c r="F836" s="6">
        <f>IF(B836&amp;""="","",IFERROR(INDEX('الأعضاء'!$B$6:$B$505,MATCH(B836&amp;"",'الأعضاء'!$A$6:$A$505,0))&amp;"","كود غير موجود"))</f>
        <v/>
      </c>
    </row>
    <row r="837">
      <c r="A837" s="13" t="n"/>
      <c r="B837" s="5" t="n"/>
      <c r="C837" s="16" t="n"/>
      <c r="D837" s="5" t="n"/>
      <c r="E837" s="5" t="n"/>
      <c r="F837" s="6">
        <f>IF(B837&amp;""="","",IFERROR(INDEX('الأعضاء'!$B$6:$B$505,MATCH(B837&amp;"",'الأعضاء'!$A$6:$A$505,0))&amp;"","كود غير موجود"))</f>
        <v/>
      </c>
    </row>
    <row r="838">
      <c r="A838" s="13" t="n"/>
      <c r="B838" s="5" t="n"/>
      <c r="C838" s="16" t="n"/>
      <c r="D838" s="5" t="n"/>
      <c r="E838" s="5" t="n"/>
      <c r="F838" s="6">
        <f>IF(B838&amp;""="","",IFERROR(INDEX('الأعضاء'!$B$6:$B$505,MATCH(B838&amp;"",'الأعضاء'!$A$6:$A$505,0))&amp;"","كود غير موجود"))</f>
        <v/>
      </c>
    </row>
    <row r="839">
      <c r="A839" s="13" t="n"/>
      <c r="B839" s="5" t="n"/>
      <c r="C839" s="16" t="n"/>
      <c r="D839" s="5" t="n"/>
      <c r="E839" s="5" t="n"/>
      <c r="F839" s="6">
        <f>IF(B839&amp;""="","",IFERROR(INDEX('الأعضاء'!$B$6:$B$505,MATCH(B839&amp;"",'الأعضاء'!$A$6:$A$505,0))&amp;"","كود غير موجود"))</f>
        <v/>
      </c>
    </row>
    <row r="840">
      <c r="A840" s="13" t="n"/>
      <c r="B840" s="5" t="n"/>
      <c r="C840" s="16" t="n"/>
      <c r="D840" s="5" t="n"/>
      <c r="E840" s="5" t="n"/>
      <c r="F840" s="6">
        <f>IF(B840&amp;""="","",IFERROR(INDEX('الأعضاء'!$B$6:$B$505,MATCH(B840&amp;"",'الأعضاء'!$A$6:$A$505,0))&amp;"","كود غير موجود"))</f>
        <v/>
      </c>
    </row>
    <row r="841">
      <c r="A841" s="13" t="n"/>
      <c r="B841" s="5" t="n"/>
      <c r="C841" s="16" t="n"/>
      <c r="D841" s="5" t="n"/>
      <c r="E841" s="5" t="n"/>
      <c r="F841" s="6">
        <f>IF(B841&amp;""="","",IFERROR(INDEX('الأعضاء'!$B$6:$B$505,MATCH(B841&amp;"",'الأعضاء'!$A$6:$A$505,0))&amp;"","كود غير موجود"))</f>
        <v/>
      </c>
    </row>
    <row r="842">
      <c r="A842" s="13" t="n"/>
      <c r="B842" s="5" t="n"/>
      <c r="C842" s="16" t="n"/>
      <c r="D842" s="5" t="n"/>
      <c r="E842" s="5" t="n"/>
      <c r="F842" s="6">
        <f>IF(B842&amp;""="","",IFERROR(INDEX('الأعضاء'!$B$6:$B$505,MATCH(B842&amp;"",'الأعضاء'!$A$6:$A$505,0))&amp;"","كود غير موجود"))</f>
        <v/>
      </c>
    </row>
    <row r="843">
      <c r="A843" s="13" t="n"/>
      <c r="B843" s="5" t="n"/>
      <c r="C843" s="16" t="n"/>
      <c r="D843" s="5" t="n"/>
      <c r="E843" s="5" t="n"/>
      <c r="F843" s="6">
        <f>IF(B843&amp;""="","",IFERROR(INDEX('الأعضاء'!$B$6:$B$505,MATCH(B843&amp;"",'الأعضاء'!$A$6:$A$505,0))&amp;"","كود غير موجود"))</f>
        <v/>
      </c>
    </row>
    <row r="844">
      <c r="A844" s="13" t="n"/>
      <c r="B844" s="5" t="n"/>
      <c r="C844" s="16" t="n"/>
      <c r="D844" s="5" t="n"/>
      <c r="E844" s="5" t="n"/>
      <c r="F844" s="6">
        <f>IF(B844&amp;""="","",IFERROR(INDEX('الأعضاء'!$B$6:$B$505,MATCH(B844&amp;"",'الأعضاء'!$A$6:$A$505,0))&amp;"","كود غير موجود"))</f>
        <v/>
      </c>
    </row>
    <row r="845">
      <c r="A845" s="13" t="n"/>
      <c r="B845" s="5" t="n"/>
      <c r="C845" s="16" t="n"/>
      <c r="D845" s="5" t="n"/>
      <c r="E845" s="5" t="n"/>
      <c r="F845" s="6">
        <f>IF(B845&amp;""="","",IFERROR(INDEX('الأعضاء'!$B$6:$B$505,MATCH(B845&amp;"",'الأعضاء'!$A$6:$A$505,0))&amp;"","كود غير موجود"))</f>
        <v/>
      </c>
    </row>
    <row r="846">
      <c r="A846" s="13" t="n"/>
      <c r="B846" s="5" t="n"/>
      <c r="C846" s="16" t="n"/>
      <c r="D846" s="5" t="n"/>
      <c r="E846" s="5" t="n"/>
      <c r="F846" s="6">
        <f>IF(B846&amp;""="","",IFERROR(INDEX('الأعضاء'!$B$6:$B$505,MATCH(B846&amp;"",'الأعضاء'!$A$6:$A$505,0))&amp;"","كود غير موجود"))</f>
        <v/>
      </c>
    </row>
    <row r="847">
      <c r="A847" s="13" t="n"/>
      <c r="B847" s="5" t="n"/>
      <c r="C847" s="16" t="n"/>
      <c r="D847" s="5" t="n"/>
      <c r="E847" s="5" t="n"/>
      <c r="F847" s="6">
        <f>IF(B847&amp;""="","",IFERROR(INDEX('الأعضاء'!$B$6:$B$505,MATCH(B847&amp;"",'الأعضاء'!$A$6:$A$505,0))&amp;"","كود غير موجود"))</f>
        <v/>
      </c>
    </row>
    <row r="848">
      <c r="A848" s="13" t="n"/>
      <c r="B848" s="5" t="n"/>
      <c r="C848" s="16" t="n"/>
      <c r="D848" s="5" t="n"/>
      <c r="E848" s="5" t="n"/>
      <c r="F848" s="6">
        <f>IF(B848&amp;""="","",IFERROR(INDEX('الأعضاء'!$B$6:$B$505,MATCH(B848&amp;"",'الأعضاء'!$A$6:$A$505,0))&amp;"","كود غير موجود"))</f>
        <v/>
      </c>
    </row>
    <row r="849">
      <c r="A849" s="13" t="n"/>
      <c r="B849" s="5" t="n"/>
      <c r="C849" s="16" t="n"/>
      <c r="D849" s="5" t="n"/>
      <c r="E849" s="5" t="n"/>
      <c r="F849" s="6">
        <f>IF(B849&amp;""="","",IFERROR(INDEX('الأعضاء'!$B$6:$B$505,MATCH(B849&amp;"",'الأعضاء'!$A$6:$A$505,0))&amp;"","كود غير موجود"))</f>
        <v/>
      </c>
    </row>
    <row r="850">
      <c r="A850" s="13" t="n"/>
      <c r="B850" s="5" t="n"/>
      <c r="C850" s="16" t="n"/>
      <c r="D850" s="5" t="n"/>
      <c r="E850" s="5" t="n"/>
      <c r="F850" s="6">
        <f>IF(B850&amp;""="","",IFERROR(INDEX('الأعضاء'!$B$6:$B$505,MATCH(B850&amp;"",'الأعضاء'!$A$6:$A$505,0))&amp;"","كود غير موجود"))</f>
        <v/>
      </c>
    </row>
    <row r="851">
      <c r="A851" s="13" t="n"/>
      <c r="B851" s="5" t="n"/>
      <c r="C851" s="16" t="n"/>
      <c r="D851" s="5" t="n"/>
      <c r="E851" s="5" t="n"/>
      <c r="F851" s="6">
        <f>IF(B851&amp;""="","",IFERROR(INDEX('الأعضاء'!$B$6:$B$505,MATCH(B851&amp;"",'الأعضاء'!$A$6:$A$505,0))&amp;"","كود غير موجود"))</f>
        <v/>
      </c>
    </row>
    <row r="852">
      <c r="A852" s="13" t="n"/>
      <c r="B852" s="5" t="n"/>
      <c r="C852" s="16" t="n"/>
      <c r="D852" s="5" t="n"/>
      <c r="E852" s="5" t="n"/>
      <c r="F852" s="6">
        <f>IF(B852&amp;""="","",IFERROR(INDEX('الأعضاء'!$B$6:$B$505,MATCH(B852&amp;"",'الأعضاء'!$A$6:$A$505,0))&amp;"","كود غير موجود"))</f>
        <v/>
      </c>
    </row>
    <row r="853">
      <c r="A853" s="13" t="n"/>
      <c r="B853" s="5" t="n"/>
      <c r="C853" s="16" t="n"/>
      <c r="D853" s="5" t="n"/>
      <c r="E853" s="5" t="n"/>
      <c r="F853" s="6">
        <f>IF(B853&amp;""="","",IFERROR(INDEX('الأعضاء'!$B$6:$B$505,MATCH(B853&amp;"",'الأعضاء'!$A$6:$A$505,0))&amp;"","كود غير موجود"))</f>
        <v/>
      </c>
    </row>
    <row r="854">
      <c r="A854" s="13" t="n"/>
      <c r="B854" s="5" t="n"/>
      <c r="C854" s="16" t="n"/>
      <c r="D854" s="5" t="n"/>
      <c r="E854" s="5" t="n"/>
      <c r="F854" s="6">
        <f>IF(B854&amp;""="","",IFERROR(INDEX('الأعضاء'!$B$6:$B$505,MATCH(B854&amp;"",'الأعضاء'!$A$6:$A$505,0))&amp;"","كود غير موجود"))</f>
        <v/>
      </c>
    </row>
    <row r="855">
      <c r="A855" s="13" t="n"/>
      <c r="B855" s="5" t="n"/>
      <c r="C855" s="16" t="n"/>
      <c r="D855" s="5" t="n"/>
      <c r="E855" s="5" t="n"/>
      <c r="F855" s="6">
        <f>IF(B855&amp;""="","",IFERROR(INDEX('الأعضاء'!$B$6:$B$505,MATCH(B855&amp;"",'الأعضاء'!$A$6:$A$505,0))&amp;"","كود غير موجود"))</f>
        <v/>
      </c>
    </row>
    <row r="856">
      <c r="A856" s="13" t="n"/>
      <c r="B856" s="5" t="n"/>
      <c r="C856" s="16" t="n"/>
      <c r="D856" s="5" t="n"/>
      <c r="E856" s="5" t="n"/>
      <c r="F856" s="6">
        <f>IF(B856&amp;""="","",IFERROR(INDEX('الأعضاء'!$B$6:$B$505,MATCH(B856&amp;"",'الأعضاء'!$A$6:$A$505,0))&amp;"","كود غير موجود"))</f>
        <v/>
      </c>
    </row>
    <row r="857">
      <c r="A857" s="13" t="n"/>
      <c r="B857" s="5" t="n"/>
      <c r="C857" s="16" t="n"/>
      <c r="D857" s="5" t="n"/>
      <c r="E857" s="5" t="n"/>
      <c r="F857" s="6">
        <f>IF(B857&amp;""="","",IFERROR(INDEX('الأعضاء'!$B$6:$B$505,MATCH(B857&amp;"",'الأعضاء'!$A$6:$A$505,0))&amp;"","كود غير موجود"))</f>
        <v/>
      </c>
    </row>
    <row r="858">
      <c r="A858" s="13" t="n"/>
      <c r="B858" s="5" t="n"/>
      <c r="C858" s="16" t="n"/>
      <c r="D858" s="5" t="n"/>
      <c r="E858" s="5" t="n"/>
      <c r="F858" s="6">
        <f>IF(B858&amp;""="","",IFERROR(INDEX('الأعضاء'!$B$6:$B$505,MATCH(B858&amp;"",'الأعضاء'!$A$6:$A$505,0))&amp;"","كود غير موجود"))</f>
        <v/>
      </c>
    </row>
    <row r="859">
      <c r="A859" s="13" t="n"/>
      <c r="B859" s="5" t="n"/>
      <c r="C859" s="16" t="n"/>
      <c r="D859" s="5" t="n"/>
      <c r="E859" s="5" t="n"/>
      <c r="F859" s="6">
        <f>IF(B859&amp;""="","",IFERROR(INDEX('الأعضاء'!$B$6:$B$505,MATCH(B859&amp;"",'الأعضاء'!$A$6:$A$505,0))&amp;"","كود غير موجود"))</f>
        <v/>
      </c>
    </row>
    <row r="860">
      <c r="A860" s="13" t="n"/>
      <c r="B860" s="5" t="n"/>
      <c r="C860" s="16" t="n"/>
      <c r="D860" s="5" t="n"/>
      <c r="E860" s="5" t="n"/>
      <c r="F860" s="6">
        <f>IF(B860&amp;""="","",IFERROR(INDEX('الأعضاء'!$B$6:$B$505,MATCH(B860&amp;"",'الأعضاء'!$A$6:$A$505,0))&amp;"","كود غير موجود"))</f>
        <v/>
      </c>
    </row>
    <row r="861">
      <c r="A861" s="13" t="n"/>
      <c r="B861" s="5" t="n"/>
      <c r="C861" s="16" t="n"/>
      <c r="D861" s="5" t="n"/>
      <c r="E861" s="5" t="n"/>
      <c r="F861" s="6">
        <f>IF(B861&amp;""="","",IFERROR(INDEX('الأعضاء'!$B$6:$B$505,MATCH(B861&amp;"",'الأعضاء'!$A$6:$A$505,0))&amp;"","كود غير موجود"))</f>
        <v/>
      </c>
    </row>
    <row r="862">
      <c r="A862" s="13" t="n"/>
      <c r="B862" s="5" t="n"/>
      <c r="C862" s="16" t="n"/>
      <c r="D862" s="5" t="n"/>
      <c r="E862" s="5" t="n"/>
      <c r="F862" s="6">
        <f>IF(B862&amp;""="","",IFERROR(INDEX('الأعضاء'!$B$6:$B$505,MATCH(B862&amp;"",'الأعضاء'!$A$6:$A$505,0))&amp;"","كود غير موجود"))</f>
        <v/>
      </c>
    </row>
    <row r="863">
      <c r="A863" s="13" t="n"/>
      <c r="B863" s="5" t="n"/>
      <c r="C863" s="16" t="n"/>
      <c r="D863" s="5" t="n"/>
      <c r="E863" s="5" t="n"/>
      <c r="F863" s="6">
        <f>IF(B863&amp;""="","",IFERROR(INDEX('الأعضاء'!$B$6:$B$505,MATCH(B863&amp;"",'الأعضاء'!$A$6:$A$505,0))&amp;"","كود غير موجود"))</f>
        <v/>
      </c>
    </row>
    <row r="864">
      <c r="A864" s="13" t="n"/>
      <c r="B864" s="5" t="n"/>
      <c r="C864" s="16" t="n"/>
      <c r="D864" s="5" t="n"/>
      <c r="E864" s="5" t="n"/>
      <c r="F864" s="6">
        <f>IF(B864&amp;""="","",IFERROR(INDEX('الأعضاء'!$B$6:$B$505,MATCH(B864&amp;"",'الأعضاء'!$A$6:$A$505,0))&amp;"","كود غير موجود"))</f>
        <v/>
      </c>
    </row>
    <row r="865">
      <c r="A865" s="13" t="n"/>
      <c r="B865" s="5" t="n"/>
      <c r="C865" s="16" t="n"/>
      <c r="D865" s="5" t="n"/>
      <c r="E865" s="5" t="n"/>
      <c r="F865" s="6">
        <f>IF(B865&amp;""="","",IFERROR(INDEX('الأعضاء'!$B$6:$B$505,MATCH(B865&amp;"",'الأعضاء'!$A$6:$A$505,0))&amp;"","كود غير موجود"))</f>
        <v/>
      </c>
    </row>
    <row r="866">
      <c r="A866" s="13" t="n"/>
      <c r="B866" s="5" t="n"/>
      <c r="C866" s="16" t="n"/>
      <c r="D866" s="5" t="n"/>
      <c r="E866" s="5" t="n"/>
      <c r="F866" s="6">
        <f>IF(B866&amp;""="","",IFERROR(INDEX('الأعضاء'!$B$6:$B$505,MATCH(B866&amp;"",'الأعضاء'!$A$6:$A$505,0))&amp;"","كود غير موجود"))</f>
        <v/>
      </c>
    </row>
    <row r="867">
      <c r="A867" s="13" t="n"/>
      <c r="B867" s="5" t="n"/>
      <c r="C867" s="16" t="n"/>
      <c r="D867" s="5" t="n"/>
      <c r="E867" s="5" t="n"/>
      <c r="F867" s="6">
        <f>IF(B867&amp;""="","",IFERROR(INDEX('الأعضاء'!$B$6:$B$505,MATCH(B867&amp;"",'الأعضاء'!$A$6:$A$505,0))&amp;"","كود غير موجود"))</f>
        <v/>
      </c>
    </row>
    <row r="868">
      <c r="A868" s="13" t="n"/>
      <c r="B868" s="5" t="n"/>
      <c r="C868" s="16" t="n"/>
      <c r="D868" s="5" t="n"/>
      <c r="E868" s="5" t="n"/>
      <c r="F868" s="6">
        <f>IF(B868&amp;""="","",IFERROR(INDEX('الأعضاء'!$B$6:$B$505,MATCH(B868&amp;"",'الأعضاء'!$A$6:$A$505,0))&amp;"","كود غير موجود"))</f>
        <v/>
      </c>
    </row>
    <row r="869">
      <c r="A869" s="13" t="n"/>
      <c r="B869" s="5" t="n"/>
      <c r="C869" s="16" t="n"/>
      <c r="D869" s="5" t="n"/>
      <c r="E869" s="5" t="n"/>
      <c r="F869" s="6">
        <f>IF(B869&amp;""="","",IFERROR(INDEX('الأعضاء'!$B$6:$B$505,MATCH(B869&amp;"",'الأعضاء'!$A$6:$A$505,0))&amp;"","كود غير موجود"))</f>
        <v/>
      </c>
    </row>
    <row r="870">
      <c r="A870" s="13" t="n"/>
      <c r="B870" s="5" t="n"/>
      <c r="C870" s="16" t="n"/>
      <c r="D870" s="5" t="n"/>
      <c r="E870" s="5" t="n"/>
      <c r="F870" s="6">
        <f>IF(B870&amp;""="","",IFERROR(INDEX('الأعضاء'!$B$6:$B$505,MATCH(B870&amp;"",'الأعضاء'!$A$6:$A$505,0))&amp;"","كود غير موجود"))</f>
        <v/>
      </c>
    </row>
    <row r="871">
      <c r="A871" s="13" t="n"/>
      <c r="B871" s="5" t="n"/>
      <c r="C871" s="16" t="n"/>
      <c r="D871" s="5" t="n"/>
      <c r="E871" s="5" t="n"/>
      <c r="F871" s="6">
        <f>IF(B871&amp;""="","",IFERROR(INDEX('الأعضاء'!$B$6:$B$505,MATCH(B871&amp;"",'الأعضاء'!$A$6:$A$505,0))&amp;"","كود غير موجود"))</f>
        <v/>
      </c>
    </row>
    <row r="872">
      <c r="A872" s="13" t="n"/>
      <c r="B872" s="5" t="n"/>
      <c r="C872" s="16" t="n"/>
      <c r="D872" s="5" t="n"/>
      <c r="E872" s="5" t="n"/>
      <c r="F872" s="6">
        <f>IF(B872&amp;""="","",IFERROR(INDEX('الأعضاء'!$B$6:$B$505,MATCH(B872&amp;"",'الأعضاء'!$A$6:$A$505,0))&amp;"","كود غير موجود"))</f>
        <v/>
      </c>
    </row>
    <row r="873">
      <c r="A873" s="13" t="n"/>
      <c r="B873" s="5" t="n"/>
      <c r="C873" s="16" t="n"/>
      <c r="D873" s="5" t="n"/>
      <c r="E873" s="5" t="n"/>
      <c r="F873" s="6">
        <f>IF(B873&amp;""="","",IFERROR(INDEX('الأعضاء'!$B$6:$B$505,MATCH(B873&amp;"",'الأعضاء'!$A$6:$A$505,0))&amp;"","كود غير موجود"))</f>
        <v/>
      </c>
    </row>
    <row r="874">
      <c r="A874" s="13" t="n"/>
      <c r="B874" s="5" t="n"/>
      <c r="C874" s="16" t="n"/>
      <c r="D874" s="5" t="n"/>
      <c r="E874" s="5" t="n"/>
      <c r="F874" s="6">
        <f>IF(B874&amp;""="","",IFERROR(INDEX('الأعضاء'!$B$6:$B$505,MATCH(B874&amp;"",'الأعضاء'!$A$6:$A$505,0))&amp;"","كود غير موجود"))</f>
        <v/>
      </c>
    </row>
    <row r="875">
      <c r="A875" s="13" t="n"/>
      <c r="B875" s="5" t="n"/>
      <c r="C875" s="16" t="n"/>
      <c r="D875" s="5" t="n"/>
      <c r="E875" s="5" t="n"/>
      <c r="F875" s="6">
        <f>IF(B875&amp;""="","",IFERROR(INDEX('الأعضاء'!$B$6:$B$505,MATCH(B875&amp;"",'الأعضاء'!$A$6:$A$505,0))&amp;"","كود غير موجود"))</f>
        <v/>
      </c>
    </row>
    <row r="876">
      <c r="A876" s="13" t="n"/>
      <c r="B876" s="5" t="n"/>
      <c r="C876" s="16" t="n"/>
      <c r="D876" s="5" t="n"/>
      <c r="E876" s="5" t="n"/>
      <c r="F876" s="6">
        <f>IF(B876&amp;""="","",IFERROR(INDEX('الأعضاء'!$B$6:$B$505,MATCH(B876&amp;"",'الأعضاء'!$A$6:$A$505,0))&amp;"","كود غير موجود"))</f>
        <v/>
      </c>
    </row>
    <row r="877">
      <c r="A877" s="13" t="n"/>
      <c r="B877" s="5" t="n"/>
      <c r="C877" s="16" t="n"/>
      <c r="D877" s="5" t="n"/>
      <c r="E877" s="5" t="n"/>
      <c r="F877" s="6">
        <f>IF(B877&amp;""="","",IFERROR(INDEX('الأعضاء'!$B$6:$B$505,MATCH(B877&amp;"",'الأعضاء'!$A$6:$A$505,0))&amp;"","كود غير موجود"))</f>
        <v/>
      </c>
    </row>
    <row r="878">
      <c r="A878" s="13" t="n"/>
      <c r="B878" s="5" t="n"/>
      <c r="C878" s="16" t="n"/>
      <c r="D878" s="5" t="n"/>
      <c r="E878" s="5" t="n"/>
      <c r="F878" s="6">
        <f>IF(B878&amp;""="","",IFERROR(INDEX('الأعضاء'!$B$6:$B$505,MATCH(B878&amp;"",'الأعضاء'!$A$6:$A$505,0))&amp;"","كود غير موجود"))</f>
        <v/>
      </c>
    </row>
    <row r="879">
      <c r="A879" s="13" t="n"/>
      <c r="B879" s="5" t="n"/>
      <c r="C879" s="16" t="n"/>
      <c r="D879" s="5" t="n"/>
      <c r="E879" s="5" t="n"/>
      <c r="F879" s="6">
        <f>IF(B879&amp;""="","",IFERROR(INDEX('الأعضاء'!$B$6:$B$505,MATCH(B879&amp;"",'الأعضاء'!$A$6:$A$505,0))&amp;"","كود غير موجود"))</f>
        <v/>
      </c>
    </row>
    <row r="880">
      <c r="A880" s="13" t="n"/>
      <c r="B880" s="5" t="n"/>
      <c r="C880" s="16" t="n"/>
      <c r="D880" s="5" t="n"/>
      <c r="E880" s="5" t="n"/>
      <c r="F880" s="6">
        <f>IF(B880&amp;""="","",IFERROR(INDEX('الأعضاء'!$B$6:$B$505,MATCH(B880&amp;"",'الأعضاء'!$A$6:$A$505,0))&amp;"","كود غير موجود"))</f>
        <v/>
      </c>
    </row>
    <row r="881">
      <c r="A881" s="13" t="n"/>
      <c r="B881" s="5" t="n"/>
      <c r="C881" s="16" t="n"/>
      <c r="D881" s="5" t="n"/>
      <c r="E881" s="5" t="n"/>
      <c r="F881" s="6">
        <f>IF(B881&amp;""="","",IFERROR(INDEX('الأعضاء'!$B$6:$B$505,MATCH(B881&amp;"",'الأعضاء'!$A$6:$A$505,0))&amp;"","كود غير موجود"))</f>
        <v/>
      </c>
    </row>
    <row r="882">
      <c r="A882" s="13" t="n"/>
      <c r="B882" s="5" t="n"/>
      <c r="C882" s="16" t="n"/>
      <c r="D882" s="5" t="n"/>
      <c r="E882" s="5" t="n"/>
      <c r="F882" s="6">
        <f>IF(B882&amp;""="","",IFERROR(INDEX('الأعضاء'!$B$6:$B$505,MATCH(B882&amp;"",'الأعضاء'!$A$6:$A$505,0))&amp;"","كود غير موجود"))</f>
        <v/>
      </c>
    </row>
    <row r="883">
      <c r="A883" s="13" t="n"/>
      <c r="B883" s="5" t="n"/>
      <c r="C883" s="16" t="n"/>
      <c r="D883" s="5" t="n"/>
      <c r="E883" s="5" t="n"/>
      <c r="F883" s="6">
        <f>IF(B883&amp;""="","",IFERROR(INDEX('الأعضاء'!$B$6:$B$505,MATCH(B883&amp;"",'الأعضاء'!$A$6:$A$505,0))&amp;"","كود غير موجود"))</f>
        <v/>
      </c>
    </row>
    <row r="884">
      <c r="A884" s="13" t="n"/>
      <c r="B884" s="5" t="n"/>
      <c r="C884" s="16" t="n"/>
      <c r="D884" s="5" t="n"/>
      <c r="E884" s="5" t="n"/>
      <c r="F884" s="6">
        <f>IF(B884&amp;""="","",IFERROR(INDEX('الأعضاء'!$B$6:$B$505,MATCH(B884&amp;"",'الأعضاء'!$A$6:$A$505,0))&amp;"","كود غير موجود"))</f>
        <v/>
      </c>
    </row>
    <row r="885">
      <c r="A885" s="13" t="n"/>
      <c r="B885" s="5" t="n"/>
      <c r="C885" s="16" t="n"/>
      <c r="D885" s="5" t="n"/>
      <c r="E885" s="5" t="n"/>
      <c r="F885" s="6">
        <f>IF(B885&amp;""="","",IFERROR(INDEX('الأعضاء'!$B$6:$B$505,MATCH(B885&amp;"",'الأعضاء'!$A$6:$A$505,0))&amp;"","كود غير موجود"))</f>
        <v/>
      </c>
    </row>
    <row r="886">
      <c r="A886" s="13" t="n"/>
      <c r="B886" s="5" t="n"/>
      <c r="C886" s="16" t="n"/>
      <c r="D886" s="5" t="n"/>
      <c r="E886" s="5" t="n"/>
      <c r="F886" s="6">
        <f>IF(B886&amp;""="","",IFERROR(INDEX('الأعضاء'!$B$6:$B$505,MATCH(B886&amp;"",'الأعضاء'!$A$6:$A$505,0))&amp;"","كود غير موجود"))</f>
        <v/>
      </c>
    </row>
    <row r="887">
      <c r="A887" s="13" t="n"/>
      <c r="B887" s="5" t="n"/>
      <c r="C887" s="16" t="n"/>
      <c r="D887" s="5" t="n"/>
      <c r="E887" s="5" t="n"/>
      <c r="F887" s="6">
        <f>IF(B887&amp;""="","",IFERROR(INDEX('الأعضاء'!$B$6:$B$505,MATCH(B887&amp;"",'الأعضاء'!$A$6:$A$505,0))&amp;"","كود غير موجود"))</f>
        <v/>
      </c>
    </row>
    <row r="888">
      <c r="A888" s="13" t="n"/>
      <c r="B888" s="5" t="n"/>
      <c r="C888" s="16" t="n"/>
      <c r="D888" s="5" t="n"/>
      <c r="E888" s="5" t="n"/>
      <c r="F888" s="6">
        <f>IF(B888&amp;""="","",IFERROR(INDEX('الأعضاء'!$B$6:$B$505,MATCH(B888&amp;"",'الأعضاء'!$A$6:$A$505,0))&amp;"","كود غير موجود"))</f>
        <v/>
      </c>
    </row>
    <row r="889">
      <c r="A889" s="13" t="n"/>
      <c r="B889" s="5" t="n"/>
      <c r="C889" s="16" t="n"/>
      <c r="D889" s="5" t="n"/>
      <c r="E889" s="5" t="n"/>
      <c r="F889" s="6">
        <f>IF(B889&amp;""="","",IFERROR(INDEX('الأعضاء'!$B$6:$B$505,MATCH(B889&amp;"",'الأعضاء'!$A$6:$A$505,0))&amp;"","كود غير موجود"))</f>
        <v/>
      </c>
    </row>
    <row r="890">
      <c r="A890" s="13" t="n"/>
      <c r="B890" s="5" t="n"/>
      <c r="C890" s="16" t="n"/>
      <c r="D890" s="5" t="n"/>
      <c r="E890" s="5" t="n"/>
      <c r="F890" s="6">
        <f>IF(B890&amp;""="","",IFERROR(INDEX('الأعضاء'!$B$6:$B$505,MATCH(B890&amp;"",'الأعضاء'!$A$6:$A$505,0))&amp;"","كود غير موجود"))</f>
        <v/>
      </c>
    </row>
    <row r="891">
      <c r="A891" s="13" t="n"/>
      <c r="B891" s="5" t="n"/>
      <c r="C891" s="16" t="n"/>
      <c r="D891" s="5" t="n"/>
      <c r="E891" s="5" t="n"/>
      <c r="F891" s="6">
        <f>IF(B891&amp;""="","",IFERROR(INDEX('الأعضاء'!$B$6:$B$505,MATCH(B891&amp;"",'الأعضاء'!$A$6:$A$505,0))&amp;"","كود غير موجود"))</f>
        <v/>
      </c>
    </row>
    <row r="892">
      <c r="A892" s="13" t="n"/>
      <c r="B892" s="5" t="n"/>
      <c r="C892" s="16" t="n"/>
      <c r="D892" s="5" t="n"/>
      <c r="E892" s="5" t="n"/>
      <c r="F892" s="6">
        <f>IF(B892&amp;""="","",IFERROR(INDEX('الأعضاء'!$B$6:$B$505,MATCH(B892&amp;"",'الأعضاء'!$A$6:$A$505,0))&amp;"","كود غير موجود"))</f>
        <v/>
      </c>
    </row>
    <row r="893">
      <c r="A893" s="13" t="n"/>
      <c r="B893" s="5" t="n"/>
      <c r="C893" s="16" t="n"/>
      <c r="D893" s="5" t="n"/>
      <c r="E893" s="5" t="n"/>
      <c r="F893" s="6">
        <f>IF(B893&amp;""="","",IFERROR(INDEX('الأعضاء'!$B$6:$B$505,MATCH(B893&amp;"",'الأعضاء'!$A$6:$A$505,0))&amp;"","كود غير موجود"))</f>
        <v/>
      </c>
    </row>
    <row r="894">
      <c r="A894" s="13" t="n"/>
      <c r="B894" s="5" t="n"/>
      <c r="C894" s="16" t="n"/>
      <c r="D894" s="5" t="n"/>
      <c r="E894" s="5" t="n"/>
      <c r="F894" s="6">
        <f>IF(B894&amp;""="","",IFERROR(INDEX('الأعضاء'!$B$6:$B$505,MATCH(B894&amp;"",'الأعضاء'!$A$6:$A$505,0))&amp;"","كود غير موجود"))</f>
        <v/>
      </c>
    </row>
    <row r="895">
      <c r="A895" s="13" t="n"/>
      <c r="B895" s="5" t="n"/>
      <c r="C895" s="16" t="n"/>
      <c r="D895" s="5" t="n"/>
      <c r="E895" s="5" t="n"/>
      <c r="F895" s="6">
        <f>IF(B895&amp;""="","",IFERROR(INDEX('الأعضاء'!$B$6:$B$505,MATCH(B895&amp;"",'الأعضاء'!$A$6:$A$505,0))&amp;"","كود غير موجود"))</f>
        <v/>
      </c>
    </row>
    <row r="896">
      <c r="A896" s="13" t="n"/>
      <c r="B896" s="5" t="n"/>
      <c r="C896" s="16" t="n"/>
      <c r="D896" s="5" t="n"/>
      <c r="E896" s="5" t="n"/>
      <c r="F896" s="6">
        <f>IF(B896&amp;""="","",IFERROR(INDEX('الأعضاء'!$B$6:$B$505,MATCH(B896&amp;"",'الأعضاء'!$A$6:$A$505,0))&amp;"","كود غير موجود"))</f>
        <v/>
      </c>
    </row>
    <row r="897">
      <c r="A897" s="13" t="n"/>
      <c r="B897" s="5" t="n"/>
      <c r="C897" s="16" t="n"/>
      <c r="D897" s="5" t="n"/>
      <c r="E897" s="5" t="n"/>
      <c r="F897" s="6">
        <f>IF(B897&amp;""="","",IFERROR(INDEX('الأعضاء'!$B$6:$B$505,MATCH(B897&amp;"",'الأعضاء'!$A$6:$A$505,0))&amp;"","كود غير موجود"))</f>
        <v/>
      </c>
    </row>
    <row r="898">
      <c r="A898" s="13" t="n"/>
      <c r="B898" s="5" t="n"/>
      <c r="C898" s="16" t="n"/>
      <c r="D898" s="5" t="n"/>
      <c r="E898" s="5" t="n"/>
      <c r="F898" s="6">
        <f>IF(B898&amp;""="","",IFERROR(INDEX('الأعضاء'!$B$6:$B$505,MATCH(B898&amp;"",'الأعضاء'!$A$6:$A$505,0))&amp;"","كود غير موجود"))</f>
        <v/>
      </c>
    </row>
    <row r="899">
      <c r="A899" s="13" t="n"/>
      <c r="B899" s="5" t="n"/>
      <c r="C899" s="16" t="n"/>
      <c r="D899" s="5" t="n"/>
      <c r="E899" s="5" t="n"/>
      <c r="F899" s="6">
        <f>IF(B899&amp;""="","",IFERROR(INDEX('الأعضاء'!$B$6:$B$505,MATCH(B899&amp;"",'الأعضاء'!$A$6:$A$505,0))&amp;"","كود غير موجود"))</f>
        <v/>
      </c>
    </row>
    <row r="900">
      <c r="A900" s="13" t="n"/>
      <c r="B900" s="5" t="n"/>
      <c r="C900" s="16" t="n"/>
      <c r="D900" s="5" t="n"/>
      <c r="E900" s="5" t="n"/>
      <c r="F900" s="6">
        <f>IF(B900&amp;""="","",IFERROR(INDEX('الأعضاء'!$B$6:$B$505,MATCH(B900&amp;"",'الأعضاء'!$A$6:$A$505,0))&amp;"","كود غير موجود"))</f>
        <v/>
      </c>
    </row>
    <row r="901">
      <c r="A901" s="13" t="n"/>
      <c r="B901" s="5" t="n"/>
      <c r="C901" s="16" t="n"/>
      <c r="D901" s="5" t="n"/>
      <c r="E901" s="5" t="n"/>
      <c r="F901" s="6">
        <f>IF(B901&amp;""="","",IFERROR(INDEX('الأعضاء'!$B$6:$B$505,MATCH(B901&amp;"",'الأعضاء'!$A$6:$A$505,0))&amp;"","كود غير موجود"))</f>
        <v/>
      </c>
    </row>
    <row r="902">
      <c r="A902" s="13" t="n"/>
      <c r="B902" s="5" t="n"/>
      <c r="C902" s="16" t="n"/>
      <c r="D902" s="5" t="n"/>
      <c r="E902" s="5" t="n"/>
      <c r="F902" s="6">
        <f>IF(B902&amp;""="","",IFERROR(INDEX('الأعضاء'!$B$6:$B$505,MATCH(B902&amp;"",'الأعضاء'!$A$6:$A$505,0))&amp;"","كود غير موجود"))</f>
        <v/>
      </c>
    </row>
    <row r="903">
      <c r="A903" s="13" t="n"/>
      <c r="B903" s="5" t="n"/>
      <c r="C903" s="16" t="n"/>
      <c r="D903" s="5" t="n"/>
      <c r="E903" s="5" t="n"/>
      <c r="F903" s="6">
        <f>IF(B903&amp;""="","",IFERROR(INDEX('الأعضاء'!$B$6:$B$505,MATCH(B903&amp;"",'الأعضاء'!$A$6:$A$505,0))&amp;"","كود غير موجود"))</f>
        <v/>
      </c>
    </row>
    <row r="904">
      <c r="A904" s="13" t="n"/>
      <c r="B904" s="5" t="n"/>
      <c r="C904" s="16" t="n"/>
      <c r="D904" s="5" t="n"/>
      <c r="E904" s="5" t="n"/>
      <c r="F904" s="6">
        <f>IF(B904&amp;""="","",IFERROR(INDEX('الأعضاء'!$B$6:$B$505,MATCH(B904&amp;"",'الأعضاء'!$A$6:$A$505,0))&amp;"","كود غير موجود"))</f>
        <v/>
      </c>
    </row>
    <row r="905">
      <c r="A905" s="13" t="n"/>
      <c r="B905" s="5" t="n"/>
      <c r="C905" s="16" t="n"/>
      <c r="D905" s="5" t="n"/>
      <c r="E905" s="5" t="n"/>
      <c r="F905" s="6">
        <f>IF(B905&amp;""="","",IFERROR(INDEX('الأعضاء'!$B$6:$B$505,MATCH(B905&amp;"",'الأعضاء'!$A$6:$A$505,0))&amp;"","كود غير موجود"))</f>
        <v/>
      </c>
    </row>
    <row r="906">
      <c r="A906" s="13" t="n"/>
      <c r="B906" s="5" t="n"/>
      <c r="C906" s="16" t="n"/>
      <c r="D906" s="5" t="n"/>
      <c r="E906" s="5" t="n"/>
      <c r="F906" s="6">
        <f>IF(B906&amp;""="","",IFERROR(INDEX('الأعضاء'!$B$6:$B$505,MATCH(B906&amp;"",'الأعضاء'!$A$6:$A$505,0))&amp;"","كود غير موجود"))</f>
        <v/>
      </c>
    </row>
    <row r="907">
      <c r="A907" s="13" t="n"/>
      <c r="B907" s="5" t="n"/>
      <c r="C907" s="16" t="n"/>
      <c r="D907" s="5" t="n"/>
      <c r="E907" s="5" t="n"/>
      <c r="F907" s="6">
        <f>IF(B907&amp;""="","",IFERROR(INDEX('الأعضاء'!$B$6:$B$505,MATCH(B907&amp;"",'الأعضاء'!$A$6:$A$505,0))&amp;"","كود غير موجود"))</f>
        <v/>
      </c>
    </row>
    <row r="908">
      <c r="A908" s="13" t="n"/>
      <c r="B908" s="5" t="n"/>
      <c r="C908" s="16" t="n"/>
      <c r="D908" s="5" t="n"/>
      <c r="E908" s="5" t="n"/>
      <c r="F908" s="6">
        <f>IF(B908&amp;""="","",IFERROR(INDEX('الأعضاء'!$B$6:$B$505,MATCH(B908&amp;"",'الأعضاء'!$A$6:$A$505,0))&amp;"","كود غير موجود"))</f>
        <v/>
      </c>
    </row>
    <row r="909">
      <c r="A909" s="13" t="n"/>
      <c r="B909" s="5" t="n"/>
      <c r="C909" s="16" t="n"/>
      <c r="D909" s="5" t="n"/>
      <c r="E909" s="5" t="n"/>
      <c r="F909" s="6">
        <f>IF(B909&amp;""="","",IFERROR(INDEX('الأعضاء'!$B$6:$B$505,MATCH(B909&amp;"",'الأعضاء'!$A$6:$A$505,0))&amp;"","كود غير موجود"))</f>
        <v/>
      </c>
    </row>
    <row r="910">
      <c r="A910" s="13" t="n"/>
      <c r="B910" s="5" t="n"/>
      <c r="C910" s="16" t="n"/>
      <c r="D910" s="5" t="n"/>
      <c r="E910" s="5" t="n"/>
      <c r="F910" s="6">
        <f>IF(B910&amp;""="","",IFERROR(INDEX('الأعضاء'!$B$6:$B$505,MATCH(B910&amp;"",'الأعضاء'!$A$6:$A$505,0))&amp;"","كود غير موجود"))</f>
        <v/>
      </c>
    </row>
    <row r="911">
      <c r="A911" s="13" t="n"/>
      <c r="B911" s="5" t="n"/>
      <c r="C911" s="16" t="n"/>
      <c r="D911" s="5" t="n"/>
      <c r="E911" s="5" t="n"/>
      <c r="F911" s="6">
        <f>IF(B911&amp;""="","",IFERROR(INDEX('الأعضاء'!$B$6:$B$505,MATCH(B911&amp;"",'الأعضاء'!$A$6:$A$505,0))&amp;"","كود غير موجود"))</f>
        <v/>
      </c>
    </row>
    <row r="912">
      <c r="A912" s="13" t="n"/>
      <c r="B912" s="5" t="n"/>
      <c r="C912" s="16" t="n"/>
      <c r="D912" s="5" t="n"/>
      <c r="E912" s="5" t="n"/>
      <c r="F912" s="6">
        <f>IF(B912&amp;""="","",IFERROR(INDEX('الأعضاء'!$B$6:$B$505,MATCH(B912&amp;"",'الأعضاء'!$A$6:$A$505,0))&amp;"","كود غير موجود"))</f>
        <v/>
      </c>
    </row>
    <row r="913">
      <c r="A913" s="13" t="n"/>
      <c r="B913" s="5" t="n"/>
      <c r="C913" s="16" t="n"/>
      <c r="D913" s="5" t="n"/>
      <c r="E913" s="5" t="n"/>
      <c r="F913" s="6">
        <f>IF(B913&amp;""="","",IFERROR(INDEX('الأعضاء'!$B$6:$B$505,MATCH(B913&amp;"",'الأعضاء'!$A$6:$A$505,0))&amp;"","كود غير موجود"))</f>
        <v/>
      </c>
    </row>
    <row r="914">
      <c r="A914" s="13" t="n"/>
      <c r="B914" s="5" t="n"/>
      <c r="C914" s="16" t="n"/>
      <c r="D914" s="5" t="n"/>
      <c r="E914" s="5" t="n"/>
      <c r="F914" s="6">
        <f>IF(B914&amp;""="","",IFERROR(INDEX('الأعضاء'!$B$6:$B$505,MATCH(B914&amp;"",'الأعضاء'!$A$6:$A$505,0))&amp;"","كود غير موجود"))</f>
        <v/>
      </c>
    </row>
    <row r="915">
      <c r="A915" s="13" t="n"/>
      <c r="B915" s="5" t="n"/>
      <c r="C915" s="16" t="n"/>
      <c r="D915" s="5" t="n"/>
      <c r="E915" s="5" t="n"/>
      <c r="F915" s="6">
        <f>IF(B915&amp;""="","",IFERROR(INDEX('الأعضاء'!$B$6:$B$505,MATCH(B915&amp;"",'الأعضاء'!$A$6:$A$505,0))&amp;"","كود غير موجود"))</f>
        <v/>
      </c>
    </row>
    <row r="916">
      <c r="A916" s="13" t="n"/>
      <c r="B916" s="5" t="n"/>
      <c r="C916" s="16" t="n"/>
      <c r="D916" s="5" t="n"/>
      <c r="E916" s="5" t="n"/>
      <c r="F916" s="6">
        <f>IF(B916&amp;""="","",IFERROR(INDEX('الأعضاء'!$B$6:$B$505,MATCH(B916&amp;"",'الأعضاء'!$A$6:$A$505,0))&amp;"","كود غير موجود"))</f>
        <v/>
      </c>
    </row>
    <row r="917">
      <c r="A917" s="13" t="n"/>
      <c r="B917" s="5" t="n"/>
      <c r="C917" s="16" t="n"/>
      <c r="D917" s="5" t="n"/>
      <c r="E917" s="5" t="n"/>
      <c r="F917" s="6">
        <f>IF(B917&amp;""="","",IFERROR(INDEX('الأعضاء'!$B$6:$B$505,MATCH(B917&amp;"",'الأعضاء'!$A$6:$A$505,0))&amp;"","كود غير موجود"))</f>
        <v/>
      </c>
    </row>
    <row r="918">
      <c r="A918" s="13" t="n"/>
      <c r="B918" s="5" t="n"/>
      <c r="C918" s="16" t="n"/>
      <c r="D918" s="5" t="n"/>
      <c r="E918" s="5" t="n"/>
      <c r="F918" s="6">
        <f>IF(B918&amp;""="","",IFERROR(INDEX('الأعضاء'!$B$6:$B$505,MATCH(B918&amp;"",'الأعضاء'!$A$6:$A$505,0))&amp;"","كود غير موجود"))</f>
        <v/>
      </c>
    </row>
    <row r="919">
      <c r="A919" s="13" t="n"/>
      <c r="B919" s="5" t="n"/>
      <c r="C919" s="16" t="n"/>
      <c r="D919" s="5" t="n"/>
      <c r="E919" s="5" t="n"/>
      <c r="F919" s="6">
        <f>IF(B919&amp;""="","",IFERROR(INDEX('الأعضاء'!$B$6:$B$505,MATCH(B919&amp;"",'الأعضاء'!$A$6:$A$505,0))&amp;"","كود غير موجود"))</f>
        <v/>
      </c>
    </row>
    <row r="920">
      <c r="A920" s="13" t="n"/>
      <c r="B920" s="5" t="n"/>
      <c r="C920" s="16" t="n"/>
      <c r="D920" s="5" t="n"/>
      <c r="E920" s="5" t="n"/>
      <c r="F920" s="6">
        <f>IF(B920&amp;""="","",IFERROR(INDEX('الأعضاء'!$B$6:$B$505,MATCH(B920&amp;"",'الأعضاء'!$A$6:$A$505,0))&amp;"","كود غير موجود"))</f>
        <v/>
      </c>
    </row>
    <row r="921">
      <c r="A921" s="13" t="n"/>
      <c r="B921" s="5" t="n"/>
      <c r="C921" s="16" t="n"/>
      <c r="D921" s="5" t="n"/>
      <c r="E921" s="5" t="n"/>
      <c r="F921" s="6">
        <f>IF(B921&amp;""="","",IFERROR(INDEX('الأعضاء'!$B$6:$B$505,MATCH(B921&amp;"",'الأعضاء'!$A$6:$A$505,0))&amp;"","كود غير موجود"))</f>
        <v/>
      </c>
    </row>
    <row r="922">
      <c r="A922" s="13" t="n"/>
      <c r="B922" s="5" t="n"/>
      <c r="C922" s="16" t="n"/>
      <c r="D922" s="5" t="n"/>
      <c r="E922" s="5" t="n"/>
      <c r="F922" s="6">
        <f>IF(B922&amp;""="","",IFERROR(INDEX('الأعضاء'!$B$6:$B$505,MATCH(B922&amp;"",'الأعضاء'!$A$6:$A$505,0))&amp;"","كود غير موجود"))</f>
        <v/>
      </c>
    </row>
    <row r="923">
      <c r="A923" s="13" t="n"/>
      <c r="B923" s="5" t="n"/>
      <c r="C923" s="16" t="n"/>
      <c r="D923" s="5" t="n"/>
      <c r="E923" s="5" t="n"/>
      <c r="F923" s="6">
        <f>IF(B923&amp;""="","",IFERROR(INDEX('الأعضاء'!$B$6:$B$505,MATCH(B923&amp;"",'الأعضاء'!$A$6:$A$505,0))&amp;"","كود غير موجود"))</f>
        <v/>
      </c>
    </row>
    <row r="924">
      <c r="A924" s="13" t="n"/>
      <c r="B924" s="5" t="n"/>
      <c r="C924" s="16" t="n"/>
      <c r="D924" s="5" t="n"/>
      <c r="E924" s="5" t="n"/>
      <c r="F924" s="6">
        <f>IF(B924&amp;""="","",IFERROR(INDEX('الأعضاء'!$B$6:$B$505,MATCH(B924&amp;"",'الأعضاء'!$A$6:$A$505,0))&amp;"","كود غير موجود"))</f>
        <v/>
      </c>
    </row>
    <row r="925">
      <c r="A925" s="13" t="n"/>
      <c r="B925" s="5" t="n"/>
      <c r="C925" s="16" t="n"/>
      <c r="D925" s="5" t="n"/>
      <c r="E925" s="5" t="n"/>
      <c r="F925" s="6">
        <f>IF(B925&amp;""="","",IFERROR(INDEX('الأعضاء'!$B$6:$B$505,MATCH(B925&amp;"",'الأعضاء'!$A$6:$A$505,0))&amp;"","كود غير موجود"))</f>
        <v/>
      </c>
    </row>
    <row r="926">
      <c r="A926" s="13" t="n"/>
      <c r="B926" s="5" t="n"/>
      <c r="C926" s="16" t="n"/>
      <c r="D926" s="5" t="n"/>
      <c r="E926" s="5" t="n"/>
      <c r="F926" s="6">
        <f>IF(B926&amp;""="","",IFERROR(INDEX('الأعضاء'!$B$6:$B$505,MATCH(B926&amp;"",'الأعضاء'!$A$6:$A$505,0))&amp;"","كود غير موجود"))</f>
        <v/>
      </c>
    </row>
    <row r="927">
      <c r="A927" s="13" t="n"/>
      <c r="B927" s="5" t="n"/>
      <c r="C927" s="16" t="n"/>
      <c r="D927" s="5" t="n"/>
      <c r="E927" s="5" t="n"/>
      <c r="F927" s="6">
        <f>IF(B927&amp;""="","",IFERROR(INDEX('الأعضاء'!$B$6:$B$505,MATCH(B927&amp;"",'الأعضاء'!$A$6:$A$505,0))&amp;"","كود غير موجود"))</f>
        <v/>
      </c>
    </row>
    <row r="928">
      <c r="A928" s="13" t="n"/>
      <c r="B928" s="5" t="n"/>
      <c r="C928" s="16" t="n"/>
      <c r="D928" s="5" t="n"/>
      <c r="E928" s="5" t="n"/>
      <c r="F928" s="6">
        <f>IF(B928&amp;""="","",IFERROR(INDEX('الأعضاء'!$B$6:$B$505,MATCH(B928&amp;"",'الأعضاء'!$A$6:$A$505,0))&amp;"","كود غير موجود"))</f>
        <v/>
      </c>
    </row>
    <row r="929">
      <c r="A929" s="13" t="n"/>
      <c r="B929" s="5" t="n"/>
      <c r="C929" s="16" t="n"/>
      <c r="D929" s="5" t="n"/>
      <c r="E929" s="5" t="n"/>
      <c r="F929" s="6">
        <f>IF(B929&amp;""="","",IFERROR(INDEX('الأعضاء'!$B$6:$B$505,MATCH(B929&amp;"",'الأعضاء'!$A$6:$A$505,0))&amp;"","كود غير موجود"))</f>
        <v/>
      </c>
    </row>
    <row r="930">
      <c r="A930" s="13" t="n"/>
      <c r="B930" s="5" t="n"/>
      <c r="C930" s="16" t="n"/>
      <c r="D930" s="5" t="n"/>
      <c r="E930" s="5" t="n"/>
      <c r="F930" s="6">
        <f>IF(B930&amp;""="","",IFERROR(INDEX('الأعضاء'!$B$6:$B$505,MATCH(B930&amp;"",'الأعضاء'!$A$6:$A$505,0))&amp;"","كود غير موجود"))</f>
        <v/>
      </c>
    </row>
    <row r="931">
      <c r="A931" s="13" t="n"/>
      <c r="B931" s="5" t="n"/>
      <c r="C931" s="16" t="n"/>
      <c r="D931" s="5" t="n"/>
      <c r="E931" s="5" t="n"/>
      <c r="F931" s="6">
        <f>IF(B931&amp;""="","",IFERROR(INDEX('الأعضاء'!$B$6:$B$505,MATCH(B931&amp;"",'الأعضاء'!$A$6:$A$505,0))&amp;"","كود غير موجود"))</f>
        <v/>
      </c>
    </row>
    <row r="932">
      <c r="A932" s="13" t="n"/>
      <c r="B932" s="5" t="n"/>
      <c r="C932" s="16" t="n"/>
      <c r="D932" s="5" t="n"/>
      <c r="E932" s="5" t="n"/>
      <c r="F932" s="6">
        <f>IF(B932&amp;""="","",IFERROR(INDEX('الأعضاء'!$B$6:$B$505,MATCH(B932&amp;"",'الأعضاء'!$A$6:$A$505,0))&amp;"","كود غير موجود"))</f>
        <v/>
      </c>
    </row>
    <row r="933">
      <c r="A933" s="13" t="n"/>
      <c r="B933" s="5" t="n"/>
      <c r="C933" s="16" t="n"/>
      <c r="D933" s="5" t="n"/>
      <c r="E933" s="5" t="n"/>
      <c r="F933" s="6">
        <f>IF(B933&amp;""="","",IFERROR(INDEX('الأعضاء'!$B$6:$B$505,MATCH(B933&amp;"",'الأعضاء'!$A$6:$A$505,0))&amp;"","كود غير موجود"))</f>
        <v/>
      </c>
    </row>
    <row r="934">
      <c r="A934" s="13" t="n"/>
      <c r="B934" s="5" t="n"/>
      <c r="C934" s="16" t="n"/>
      <c r="D934" s="5" t="n"/>
      <c r="E934" s="5" t="n"/>
      <c r="F934" s="6">
        <f>IF(B934&amp;""="","",IFERROR(INDEX('الأعضاء'!$B$6:$B$505,MATCH(B934&amp;"",'الأعضاء'!$A$6:$A$505,0))&amp;"","كود غير موجود"))</f>
        <v/>
      </c>
    </row>
    <row r="935">
      <c r="A935" s="13" t="n"/>
      <c r="B935" s="5" t="n"/>
      <c r="C935" s="16" t="n"/>
      <c r="D935" s="5" t="n"/>
      <c r="E935" s="5" t="n"/>
      <c r="F935" s="6">
        <f>IF(B935&amp;""="","",IFERROR(INDEX('الأعضاء'!$B$6:$B$505,MATCH(B935&amp;"",'الأعضاء'!$A$6:$A$505,0))&amp;"","كود غير موجود"))</f>
        <v/>
      </c>
    </row>
    <row r="936">
      <c r="A936" s="13" t="n"/>
      <c r="B936" s="5" t="n"/>
      <c r="C936" s="16" t="n"/>
      <c r="D936" s="5" t="n"/>
      <c r="E936" s="5" t="n"/>
      <c r="F936" s="6">
        <f>IF(B936&amp;""="","",IFERROR(INDEX('الأعضاء'!$B$6:$B$505,MATCH(B936&amp;"",'الأعضاء'!$A$6:$A$505,0))&amp;"","كود غير موجود"))</f>
        <v/>
      </c>
    </row>
    <row r="937">
      <c r="A937" s="13" t="n"/>
      <c r="B937" s="5" t="n"/>
      <c r="C937" s="16" t="n"/>
      <c r="D937" s="5" t="n"/>
      <c r="E937" s="5" t="n"/>
      <c r="F937" s="6">
        <f>IF(B937&amp;""="","",IFERROR(INDEX('الأعضاء'!$B$6:$B$505,MATCH(B937&amp;"",'الأعضاء'!$A$6:$A$505,0))&amp;"","كود غير موجود"))</f>
        <v/>
      </c>
    </row>
    <row r="938">
      <c r="A938" s="13" t="n"/>
      <c r="B938" s="5" t="n"/>
      <c r="C938" s="16" t="n"/>
      <c r="D938" s="5" t="n"/>
      <c r="E938" s="5" t="n"/>
      <c r="F938" s="6">
        <f>IF(B938&amp;""="","",IFERROR(INDEX('الأعضاء'!$B$6:$B$505,MATCH(B938&amp;"",'الأعضاء'!$A$6:$A$505,0))&amp;"","كود غير موجود"))</f>
        <v/>
      </c>
    </row>
    <row r="939">
      <c r="A939" s="13" t="n"/>
      <c r="B939" s="5" t="n"/>
      <c r="C939" s="16" t="n"/>
      <c r="D939" s="5" t="n"/>
      <c r="E939" s="5" t="n"/>
      <c r="F939" s="6">
        <f>IF(B939&amp;""="","",IFERROR(INDEX('الأعضاء'!$B$6:$B$505,MATCH(B939&amp;"",'الأعضاء'!$A$6:$A$505,0))&amp;"","كود غير موجود"))</f>
        <v/>
      </c>
    </row>
    <row r="940">
      <c r="A940" s="13" t="n"/>
      <c r="B940" s="5" t="n"/>
      <c r="C940" s="16" t="n"/>
      <c r="D940" s="5" t="n"/>
      <c r="E940" s="5" t="n"/>
      <c r="F940" s="6">
        <f>IF(B940&amp;""="","",IFERROR(INDEX('الأعضاء'!$B$6:$B$505,MATCH(B940&amp;"",'الأعضاء'!$A$6:$A$505,0))&amp;"","كود غير موجود"))</f>
        <v/>
      </c>
    </row>
    <row r="941">
      <c r="A941" s="13" t="n"/>
      <c r="B941" s="5" t="n"/>
      <c r="C941" s="16" t="n"/>
      <c r="D941" s="5" t="n"/>
      <c r="E941" s="5" t="n"/>
      <c r="F941" s="6">
        <f>IF(B941&amp;""="","",IFERROR(INDEX('الأعضاء'!$B$6:$B$505,MATCH(B941&amp;"",'الأعضاء'!$A$6:$A$505,0))&amp;"","كود غير موجود"))</f>
        <v/>
      </c>
    </row>
    <row r="942">
      <c r="A942" s="13" t="n"/>
      <c r="B942" s="5" t="n"/>
      <c r="C942" s="16" t="n"/>
      <c r="D942" s="5" t="n"/>
      <c r="E942" s="5" t="n"/>
      <c r="F942" s="6">
        <f>IF(B942&amp;""="","",IFERROR(INDEX('الأعضاء'!$B$6:$B$505,MATCH(B942&amp;"",'الأعضاء'!$A$6:$A$505,0))&amp;"","كود غير موجود"))</f>
        <v/>
      </c>
    </row>
    <row r="943">
      <c r="A943" s="13" t="n"/>
      <c r="B943" s="5" t="n"/>
      <c r="C943" s="16" t="n"/>
      <c r="D943" s="5" t="n"/>
      <c r="E943" s="5" t="n"/>
      <c r="F943" s="6">
        <f>IF(B943&amp;""="","",IFERROR(INDEX('الأعضاء'!$B$6:$B$505,MATCH(B943&amp;"",'الأعضاء'!$A$6:$A$505,0))&amp;"","كود غير موجود"))</f>
        <v/>
      </c>
    </row>
    <row r="944">
      <c r="A944" s="13" t="n"/>
      <c r="B944" s="5" t="n"/>
      <c r="C944" s="16" t="n"/>
      <c r="D944" s="5" t="n"/>
      <c r="E944" s="5" t="n"/>
      <c r="F944" s="6">
        <f>IF(B944&amp;""="","",IFERROR(INDEX('الأعضاء'!$B$6:$B$505,MATCH(B944&amp;"",'الأعضاء'!$A$6:$A$505,0))&amp;"","كود غير موجود"))</f>
        <v/>
      </c>
    </row>
    <row r="945">
      <c r="A945" s="13" t="n"/>
      <c r="B945" s="5" t="n"/>
      <c r="C945" s="16" t="n"/>
      <c r="D945" s="5" t="n"/>
      <c r="E945" s="5" t="n"/>
      <c r="F945" s="6">
        <f>IF(B945&amp;""="","",IFERROR(INDEX('الأعضاء'!$B$6:$B$505,MATCH(B945&amp;"",'الأعضاء'!$A$6:$A$505,0))&amp;"","كود غير موجود"))</f>
        <v/>
      </c>
    </row>
    <row r="946">
      <c r="A946" s="13" t="n"/>
      <c r="B946" s="5" t="n"/>
      <c r="C946" s="16" t="n"/>
      <c r="D946" s="5" t="n"/>
      <c r="E946" s="5" t="n"/>
      <c r="F946" s="6">
        <f>IF(B946&amp;""="","",IFERROR(INDEX('الأعضاء'!$B$6:$B$505,MATCH(B946&amp;"",'الأعضاء'!$A$6:$A$505,0))&amp;"","كود غير موجود"))</f>
        <v/>
      </c>
    </row>
    <row r="947">
      <c r="A947" s="13" t="n"/>
      <c r="B947" s="5" t="n"/>
      <c r="C947" s="16" t="n"/>
      <c r="D947" s="5" t="n"/>
      <c r="E947" s="5" t="n"/>
      <c r="F947" s="6">
        <f>IF(B947&amp;""="","",IFERROR(INDEX('الأعضاء'!$B$6:$B$505,MATCH(B947&amp;"",'الأعضاء'!$A$6:$A$505,0))&amp;"","كود غير موجود"))</f>
        <v/>
      </c>
    </row>
    <row r="948">
      <c r="A948" s="13" t="n"/>
      <c r="B948" s="5" t="n"/>
      <c r="C948" s="16" t="n"/>
      <c r="D948" s="5" t="n"/>
      <c r="E948" s="5" t="n"/>
      <c r="F948" s="6">
        <f>IF(B948&amp;""="","",IFERROR(INDEX('الأعضاء'!$B$6:$B$505,MATCH(B948&amp;"",'الأعضاء'!$A$6:$A$505,0))&amp;"","كود غير موجود"))</f>
        <v/>
      </c>
    </row>
    <row r="949">
      <c r="A949" s="13" t="n"/>
      <c r="B949" s="5" t="n"/>
      <c r="C949" s="16" t="n"/>
      <c r="D949" s="5" t="n"/>
      <c r="E949" s="5" t="n"/>
      <c r="F949" s="6">
        <f>IF(B949&amp;""="","",IFERROR(INDEX('الأعضاء'!$B$6:$B$505,MATCH(B949&amp;"",'الأعضاء'!$A$6:$A$505,0))&amp;"","كود غير موجود"))</f>
        <v/>
      </c>
    </row>
    <row r="950">
      <c r="A950" s="13" t="n"/>
      <c r="B950" s="5" t="n"/>
      <c r="C950" s="16" t="n"/>
      <c r="D950" s="5" t="n"/>
      <c r="E950" s="5" t="n"/>
      <c r="F950" s="6">
        <f>IF(B950&amp;""="","",IFERROR(INDEX('الأعضاء'!$B$6:$B$505,MATCH(B950&amp;"",'الأعضاء'!$A$6:$A$505,0))&amp;"","كود غير موجود"))</f>
        <v/>
      </c>
    </row>
    <row r="951">
      <c r="A951" s="13" t="n"/>
      <c r="B951" s="5" t="n"/>
      <c r="C951" s="16" t="n"/>
      <c r="D951" s="5" t="n"/>
      <c r="E951" s="5" t="n"/>
      <c r="F951" s="6">
        <f>IF(B951&amp;""="","",IFERROR(INDEX('الأعضاء'!$B$6:$B$505,MATCH(B951&amp;"",'الأعضاء'!$A$6:$A$505,0))&amp;"","كود غير موجود"))</f>
        <v/>
      </c>
    </row>
    <row r="952">
      <c r="A952" s="13" t="n"/>
      <c r="B952" s="5" t="n"/>
      <c r="C952" s="16" t="n"/>
      <c r="D952" s="5" t="n"/>
      <c r="E952" s="5" t="n"/>
      <c r="F952" s="6">
        <f>IF(B952&amp;""="","",IFERROR(INDEX('الأعضاء'!$B$6:$B$505,MATCH(B952&amp;"",'الأعضاء'!$A$6:$A$505,0))&amp;"","كود غير موجود"))</f>
        <v/>
      </c>
    </row>
    <row r="953">
      <c r="A953" s="13" t="n"/>
      <c r="B953" s="5" t="n"/>
      <c r="C953" s="16" t="n"/>
      <c r="D953" s="5" t="n"/>
      <c r="E953" s="5" t="n"/>
      <c r="F953" s="6">
        <f>IF(B953&amp;""="","",IFERROR(INDEX('الأعضاء'!$B$6:$B$505,MATCH(B953&amp;"",'الأعضاء'!$A$6:$A$505,0))&amp;"","كود غير موجود"))</f>
        <v/>
      </c>
    </row>
    <row r="954">
      <c r="A954" s="13" t="n"/>
      <c r="B954" s="5" t="n"/>
      <c r="C954" s="16" t="n"/>
      <c r="D954" s="5" t="n"/>
      <c r="E954" s="5" t="n"/>
      <c r="F954" s="6">
        <f>IF(B954&amp;""="","",IFERROR(INDEX('الأعضاء'!$B$6:$B$505,MATCH(B954&amp;"",'الأعضاء'!$A$6:$A$505,0))&amp;"","كود غير موجود"))</f>
        <v/>
      </c>
    </row>
    <row r="955">
      <c r="A955" s="13" t="n"/>
      <c r="B955" s="5" t="n"/>
      <c r="C955" s="16" t="n"/>
      <c r="D955" s="5" t="n"/>
      <c r="E955" s="5" t="n"/>
      <c r="F955" s="6">
        <f>IF(B955&amp;""="","",IFERROR(INDEX('الأعضاء'!$B$6:$B$505,MATCH(B955&amp;"",'الأعضاء'!$A$6:$A$505,0))&amp;"","كود غير موجود"))</f>
        <v/>
      </c>
    </row>
    <row r="956">
      <c r="A956" s="13" t="n"/>
      <c r="B956" s="5" t="n"/>
      <c r="C956" s="16" t="n"/>
      <c r="D956" s="5" t="n"/>
      <c r="E956" s="5" t="n"/>
      <c r="F956" s="6">
        <f>IF(B956&amp;""="","",IFERROR(INDEX('الأعضاء'!$B$6:$B$505,MATCH(B956&amp;"",'الأعضاء'!$A$6:$A$505,0))&amp;"","كود غير موجود"))</f>
        <v/>
      </c>
    </row>
    <row r="957">
      <c r="A957" s="13" t="n"/>
      <c r="B957" s="5" t="n"/>
      <c r="C957" s="16" t="n"/>
      <c r="D957" s="5" t="n"/>
      <c r="E957" s="5" t="n"/>
      <c r="F957" s="6">
        <f>IF(B957&amp;""="","",IFERROR(INDEX('الأعضاء'!$B$6:$B$505,MATCH(B957&amp;"",'الأعضاء'!$A$6:$A$505,0))&amp;"","كود غير موجود"))</f>
        <v/>
      </c>
    </row>
    <row r="958">
      <c r="A958" s="13" t="n"/>
      <c r="B958" s="5" t="n"/>
      <c r="C958" s="16" t="n"/>
      <c r="D958" s="5" t="n"/>
      <c r="E958" s="5" t="n"/>
      <c r="F958" s="6">
        <f>IF(B958&amp;""="","",IFERROR(INDEX('الأعضاء'!$B$6:$B$505,MATCH(B958&amp;"",'الأعضاء'!$A$6:$A$505,0))&amp;"","كود غير موجود"))</f>
        <v/>
      </c>
    </row>
    <row r="959">
      <c r="A959" s="13" t="n"/>
      <c r="B959" s="5" t="n"/>
      <c r="C959" s="16" t="n"/>
      <c r="D959" s="5" t="n"/>
      <c r="E959" s="5" t="n"/>
      <c r="F959" s="6">
        <f>IF(B959&amp;""="","",IFERROR(INDEX('الأعضاء'!$B$6:$B$505,MATCH(B959&amp;"",'الأعضاء'!$A$6:$A$505,0))&amp;"","كود غير موجود"))</f>
        <v/>
      </c>
    </row>
    <row r="960">
      <c r="A960" s="13" t="n"/>
      <c r="B960" s="5" t="n"/>
      <c r="C960" s="16" t="n"/>
      <c r="D960" s="5" t="n"/>
      <c r="E960" s="5" t="n"/>
      <c r="F960" s="6">
        <f>IF(B960&amp;""="","",IFERROR(INDEX('الأعضاء'!$B$6:$B$505,MATCH(B960&amp;"",'الأعضاء'!$A$6:$A$505,0))&amp;"","كود غير موجود"))</f>
        <v/>
      </c>
    </row>
    <row r="961">
      <c r="A961" s="13" t="n"/>
      <c r="B961" s="5" t="n"/>
      <c r="C961" s="16" t="n"/>
      <c r="D961" s="5" t="n"/>
      <c r="E961" s="5" t="n"/>
      <c r="F961" s="6">
        <f>IF(B961&amp;""="","",IFERROR(INDEX('الأعضاء'!$B$6:$B$505,MATCH(B961&amp;"",'الأعضاء'!$A$6:$A$505,0))&amp;"","كود غير موجود"))</f>
        <v/>
      </c>
    </row>
    <row r="962">
      <c r="A962" s="13" t="n"/>
      <c r="B962" s="5" t="n"/>
      <c r="C962" s="16" t="n"/>
      <c r="D962" s="5" t="n"/>
      <c r="E962" s="5" t="n"/>
      <c r="F962" s="6">
        <f>IF(B962&amp;""="","",IFERROR(INDEX('الأعضاء'!$B$6:$B$505,MATCH(B962&amp;"",'الأعضاء'!$A$6:$A$505,0))&amp;"","كود غير موجود"))</f>
        <v/>
      </c>
    </row>
    <row r="963">
      <c r="A963" s="13" t="n"/>
      <c r="B963" s="5" t="n"/>
      <c r="C963" s="16" t="n"/>
      <c r="D963" s="5" t="n"/>
      <c r="E963" s="5" t="n"/>
      <c r="F963" s="6">
        <f>IF(B963&amp;""="","",IFERROR(INDEX('الأعضاء'!$B$6:$B$505,MATCH(B963&amp;"",'الأعضاء'!$A$6:$A$505,0))&amp;"","كود غير موجود"))</f>
        <v/>
      </c>
    </row>
    <row r="964">
      <c r="A964" s="13" t="n"/>
      <c r="B964" s="5" t="n"/>
      <c r="C964" s="16" t="n"/>
      <c r="D964" s="5" t="n"/>
      <c r="E964" s="5" t="n"/>
      <c r="F964" s="6">
        <f>IF(B964&amp;""="","",IFERROR(INDEX('الأعضاء'!$B$6:$B$505,MATCH(B964&amp;"",'الأعضاء'!$A$6:$A$505,0))&amp;"","كود غير موجود"))</f>
        <v/>
      </c>
    </row>
    <row r="965">
      <c r="A965" s="13" t="n"/>
      <c r="B965" s="5" t="n"/>
      <c r="C965" s="16" t="n"/>
      <c r="D965" s="5" t="n"/>
      <c r="E965" s="5" t="n"/>
      <c r="F965" s="6">
        <f>IF(B965&amp;""="","",IFERROR(INDEX('الأعضاء'!$B$6:$B$505,MATCH(B965&amp;"",'الأعضاء'!$A$6:$A$505,0))&amp;"","كود غير موجود"))</f>
        <v/>
      </c>
    </row>
    <row r="966">
      <c r="A966" s="13" t="n"/>
      <c r="B966" s="5" t="n"/>
      <c r="C966" s="16" t="n"/>
      <c r="D966" s="5" t="n"/>
      <c r="E966" s="5" t="n"/>
      <c r="F966" s="6">
        <f>IF(B966&amp;""="","",IFERROR(INDEX('الأعضاء'!$B$6:$B$505,MATCH(B966&amp;"",'الأعضاء'!$A$6:$A$505,0))&amp;"","كود غير موجود"))</f>
        <v/>
      </c>
    </row>
    <row r="967">
      <c r="A967" s="13" t="n"/>
      <c r="B967" s="5" t="n"/>
      <c r="C967" s="16" t="n"/>
      <c r="D967" s="5" t="n"/>
      <c r="E967" s="5" t="n"/>
      <c r="F967" s="6">
        <f>IF(B967&amp;""="","",IFERROR(INDEX('الأعضاء'!$B$6:$B$505,MATCH(B967&amp;"",'الأعضاء'!$A$6:$A$505,0))&amp;"","كود غير موجود"))</f>
        <v/>
      </c>
    </row>
    <row r="968">
      <c r="A968" s="13" t="n"/>
      <c r="B968" s="5" t="n"/>
      <c r="C968" s="16" t="n"/>
      <c r="D968" s="5" t="n"/>
      <c r="E968" s="5" t="n"/>
      <c r="F968" s="6">
        <f>IF(B968&amp;""="","",IFERROR(INDEX('الأعضاء'!$B$6:$B$505,MATCH(B968&amp;"",'الأعضاء'!$A$6:$A$505,0))&amp;"","كود غير موجود"))</f>
        <v/>
      </c>
    </row>
    <row r="969">
      <c r="A969" s="13" t="n"/>
      <c r="B969" s="5" t="n"/>
      <c r="C969" s="16" t="n"/>
      <c r="D969" s="5" t="n"/>
      <c r="E969" s="5" t="n"/>
      <c r="F969" s="6">
        <f>IF(B969&amp;""="","",IFERROR(INDEX('الأعضاء'!$B$6:$B$505,MATCH(B969&amp;"",'الأعضاء'!$A$6:$A$505,0))&amp;"","كود غير موجود"))</f>
        <v/>
      </c>
    </row>
    <row r="970">
      <c r="A970" s="13" t="n"/>
      <c r="B970" s="5" t="n"/>
      <c r="C970" s="16" t="n"/>
      <c r="D970" s="5" t="n"/>
      <c r="E970" s="5" t="n"/>
      <c r="F970" s="6">
        <f>IF(B970&amp;""="","",IFERROR(INDEX('الأعضاء'!$B$6:$B$505,MATCH(B970&amp;"",'الأعضاء'!$A$6:$A$505,0))&amp;"","كود غير موجود"))</f>
        <v/>
      </c>
    </row>
    <row r="971">
      <c r="A971" s="13" t="n"/>
      <c r="B971" s="5" t="n"/>
      <c r="C971" s="16" t="n"/>
      <c r="D971" s="5" t="n"/>
      <c r="E971" s="5" t="n"/>
      <c r="F971" s="6">
        <f>IF(B971&amp;""="","",IFERROR(INDEX('الأعضاء'!$B$6:$B$505,MATCH(B971&amp;"",'الأعضاء'!$A$6:$A$505,0))&amp;"","كود غير موجود"))</f>
        <v/>
      </c>
    </row>
    <row r="972">
      <c r="A972" s="13" t="n"/>
      <c r="B972" s="5" t="n"/>
      <c r="C972" s="16" t="n"/>
      <c r="D972" s="5" t="n"/>
      <c r="E972" s="5" t="n"/>
      <c r="F972" s="6">
        <f>IF(B972&amp;""="","",IFERROR(INDEX('الأعضاء'!$B$6:$B$505,MATCH(B972&amp;"",'الأعضاء'!$A$6:$A$505,0))&amp;"","كود غير موجود"))</f>
        <v/>
      </c>
    </row>
    <row r="973">
      <c r="A973" s="13" t="n"/>
      <c r="B973" s="5" t="n"/>
      <c r="C973" s="16" t="n"/>
      <c r="D973" s="5" t="n"/>
      <c r="E973" s="5" t="n"/>
      <c r="F973" s="6">
        <f>IF(B973&amp;""="","",IFERROR(INDEX('الأعضاء'!$B$6:$B$505,MATCH(B973&amp;"",'الأعضاء'!$A$6:$A$505,0))&amp;"","كود غير موجود"))</f>
        <v/>
      </c>
    </row>
    <row r="974">
      <c r="A974" s="13" t="n"/>
      <c r="B974" s="5" t="n"/>
      <c r="C974" s="16" t="n"/>
      <c r="D974" s="5" t="n"/>
      <c r="E974" s="5" t="n"/>
      <c r="F974" s="6">
        <f>IF(B974&amp;""="","",IFERROR(INDEX('الأعضاء'!$B$6:$B$505,MATCH(B974&amp;"",'الأعضاء'!$A$6:$A$505,0))&amp;"","كود غير موجود"))</f>
        <v/>
      </c>
    </row>
    <row r="975">
      <c r="A975" s="13" t="n"/>
      <c r="B975" s="5" t="n"/>
      <c r="C975" s="16" t="n"/>
      <c r="D975" s="5" t="n"/>
      <c r="E975" s="5" t="n"/>
      <c r="F975" s="6">
        <f>IF(B975&amp;""="","",IFERROR(INDEX('الأعضاء'!$B$6:$B$505,MATCH(B975&amp;"",'الأعضاء'!$A$6:$A$505,0))&amp;"","كود غير موجود"))</f>
        <v/>
      </c>
    </row>
    <row r="976">
      <c r="A976" s="13" t="n"/>
      <c r="B976" s="5" t="n"/>
      <c r="C976" s="16" t="n"/>
      <c r="D976" s="5" t="n"/>
      <c r="E976" s="5" t="n"/>
      <c r="F976" s="6">
        <f>IF(B976&amp;""="","",IFERROR(INDEX('الأعضاء'!$B$6:$B$505,MATCH(B976&amp;"",'الأعضاء'!$A$6:$A$505,0))&amp;"","كود غير موجود"))</f>
        <v/>
      </c>
    </row>
    <row r="977">
      <c r="A977" s="13" t="n"/>
      <c r="B977" s="5" t="n"/>
      <c r="C977" s="16" t="n"/>
      <c r="D977" s="5" t="n"/>
      <c r="E977" s="5" t="n"/>
      <c r="F977" s="6">
        <f>IF(B977&amp;""="","",IFERROR(INDEX('الأعضاء'!$B$6:$B$505,MATCH(B977&amp;"",'الأعضاء'!$A$6:$A$505,0))&amp;"","كود غير موجود"))</f>
        <v/>
      </c>
    </row>
    <row r="978">
      <c r="A978" s="13" t="n"/>
      <c r="B978" s="5" t="n"/>
      <c r="C978" s="16" t="n"/>
      <c r="D978" s="5" t="n"/>
      <c r="E978" s="5" t="n"/>
      <c r="F978" s="6">
        <f>IF(B978&amp;""="","",IFERROR(INDEX('الأعضاء'!$B$6:$B$505,MATCH(B978&amp;"",'الأعضاء'!$A$6:$A$505,0))&amp;"","كود غير موجود"))</f>
        <v/>
      </c>
    </row>
    <row r="979">
      <c r="A979" s="13" t="n"/>
      <c r="B979" s="5" t="n"/>
      <c r="C979" s="16" t="n"/>
      <c r="D979" s="5" t="n"/>
      <c r="E979" s="5" t="n"/>
      <c r="F979" s="6">
        <f>IF(B979&amp;""="","",IFERROR(INDEX('الأعضاء'!$B$6:$B$505,MATCH(B979&amp;"",'الأعضاء'!$A$6:$A$505,0))&amp;"","كود غير موجود"))</f>
        <v/>
      </c>
    </row>
    <row r="980">
      <c r="A980" s="13" t="n"/>
      <c r="B980" s="5" t="n"/>
      <c r="C980" s="16" t="n"/>
      <c r="D980" s="5" t="n"/>
      <c r="E980" s="5" t="n"/>
      <c r="F980" s="6">
        <f>IF(B980&amp;""="","",IFERROR(INDEX('الأعضاء'!$B$6:$B$505,MATCH(B980&amp;"",'الأعضاء'!$A$6:$A$505,0))&amp;"","كود غير موجود"))</f>
        <v/>
      </c>
    </row>
    <row r="981">
      <c r="A981" s="13" t="n"/>
      <c r="B981" s="5" t="n"/>
      <c r="C981" s="16" t="n"/>
      <c r="D981" s="5" t="n"/>
      <c r="E981" s="5" t="n"/>
      <c r="F981" s="6">
        <f>IF(B981&amp;""="","",IFERROR(INDEX('الأعضاء'!$B$6:$B$505,MATCH(B981&amp;"",'الأعضاء'!$A$6:$A$505,0))&amp;"","كود غير موجود"))</f>
        <v/>
      </c>
    </row>
    <row r="982">
      <c r="A982" s="13" t="n"/>
      <c r="B982" s="5" t="n"/>
      <c r="C982" s="16" t="n"/>
      <c r="D982" s="5" t="n"/>
      <c r="E982" s="5" t="n"/>
      <c r="F982" s="6">
        <f>IF(B982&amp;""="","",IFERROR(INDEX('الأعضاء'!$B$6:$B$505,MATCH(B982&amp;"",'الأعضاء'!$A$6:$A$505,0))&amp;"","كود غير موجود"))</f>
        <v/>
      </c>
    </row>
    <row r="983">
      <c r="A983" s="13" t="n"/>
      <c r="B983" s="5" t="n"/>
      <c r="C983" s="16" t="n"/>
      <c r="D983" s="5" t="n"/>
      <c r="E983" s="5" t="n"/>
      <c r="F983" s="6">
        <f>IF(B983&amp;""="","",IFERROR(INDEX('الأعضاء'!$B$6:$B$505,MATCH(B983&amp;"",'الأعضاء'!$A$6:$A$505,0))&amp;"","كود غير موجود"))</f>
        <v/>
      </c>
    </row>
    <row r="984">
      <c r="A984" s="13" t="n"/>
      <c r="B984" s="5" t="n"/>
      <c r="C984" s="16" t="n"/>
      <c r="D984" s="5" t="n"/>
      <c r="E984" s="5" t="n"/>
      <c r="F984" s="6">
        <f>IF(B984&amp;""="","",IFERROR(INDEX('الأعضاء'!$B$6:$B$505,MATCH(B984&amp;"",'الأعضاء'!$A$6:$A$505,0))&amp;"","كود غير موجود"))</f>
        <v/>
      </c>
    </row>
    <row r="985">
      <c r="A985" s="13" t="n"/>
      <c r="B985" s="5" t="n"/>
      <c r="C985" s="16" t="n"/>
      <c r="D985" s="5" t="n"/>
      <c r="E985" s="5" t="n"/>
      <c r="F985" s="6">
        <f>IF(B985&amp;""="","",IFERROR(INDEX('الأعضاء'!$B$6:$B$505,MATCH(B985&amp;"",'الأعضاء'!$A$6:$A$505,0))&amp;"","كود غير موجود"))</f>
        <v/>
      </c>
    </row>
    <row r="986">
      <c r="A986" s="13" t="n"/>
      <c r="B986" s="5" t="n"/>
      <c r="C986" s="16" t="n"/>
      <c r="D986" s="5" t="n"/>
      <c r="E986" s="5" t="n"/>
      <c r="F986" s="6">
        <f>IF(B986&amp;""="","",IFERROR(INDEX('الأعضاء'!$B$6:$B$505,MATCH(B986&amp;"",'الأعضاء'!$A$6:$A$505,0))&amp;"","كود غير موجود"))</f>
        <v/>
      </c>
    </row>
    <row r="987">
      <c r="A987" s="13" t="n"/>
      <c r="B987" s="5" t="n"/>
      <c r="C987" s="16" t="n"/>
      <c r="D987" s="5" t="n"/>
      <c r="E987" s="5" t="n"/>
      <c r="F987" s="6">
        <f>IF(B987&amp;""="","",IFERROR(INDEX('الأعضاء'!$B$6:$B$505,MATCH(B987&amp;"",'الأعضاء'!$A$6:$A$505,0))&amp;"","كود غير موجود"))</f>
        <v/>
      </c>
    </row>
    <row r="988">
      <c r="A988" s="13" t="n"/>
      <c r="B988" s="5" t="n"/>
      <c r="C988" s="16" t="n"/>
      <c r="D988" s="5" t="n"/>
      <c r="E988" s="5" t="n"/>
      <c r="F988" s="6">
        <f>IF(B988&amp;""="","",IFERROR(INDEX('الأعضاء'!$B$6:$B$505,MATCH(B988&amp;"",'الأعضاء'!$A$6:$A$505,0))&amp;"","كود غير موجود"))</f>
        <v/>
      </c>
    </row>
    <row r="989">
      <c r="A989" s="13" t="n"/>
      <c r="B989" s="5" t="n"/>
      <c r="C989" s="16" t="n"/>
      <c r="D989" s="5" t="n"/>
      <c r="E989" s="5" t="n"/>
      <c r="F989" s="6">
        <f>IF(B989&amp;""="","",IFERROR(INDEX('الأعضاء'!$B$6:$B$505,MATCH(B989&amp;"",'الأعضاء'!$A$6:$A$505,0))&amp;"","كود غير موجود"))</f>
        <v/>
      </c>
    </row>
    <row r="990">
      <c r="A990" s="13" t="n"/>
      <c r="B990" s="5" t="n"/>
      <c r="C990" s="16" t="n"/>
      <c r="D990" s="5" t="n"/>
      <c r="E990" s="5" t="n"/>
      <c r="F990" s="6">
        <f>IF(B990&amp;""="","",IFERROR(INDEX('الأعضاء'!$B$6:$B$505,MATCH(B990&amp;"",'الأعضاء'!$A$6:$A$505,0))&amp;"","كود غير موجود"))</f>
        <v/>
      </c>
    </row>
    <row r="991">
      <c r="A991" s="13" t="n"/>
      <c r="B991" s="5" t="n"/>
      <c r="C991" s="16" t="n"/>
      <c r="D991" s="5" t="n"/>
      <c r="E991" s="5" t="n"/>
      <c r="F991" s="6">
        <f>IF(B991&amp;""="","",IFERROR(INDEX('الأعضاء'!$B$6:$B$505,MATCH(B991&amp;"",'الأعضاء'!$A$6:$A$505,0))&amp;"","كود غير موجود"))</f>
        <v/>
      </c>
    </row>
    <row r="992">
      <c r="A992" s="13" t="n"/>
      <c r="B992" s="5" t="n"/>
      <c r="C992" s="16" t="n"/>
      <c r="D992" s="5" t="n"/>
      <c r="E992" s="5" t="n"/>
      <c r="F992" s="6">
        <f>IF(B992&amp;""="","",IFERROR(INDEX('الأعضاء'!$B$6:$B$505,MATCH(B992&amp;"",'الأعضاء'!$A$6:$A$505,0))&amp;"","كود غير موجود"))</f>
        <v/>
      </c>
    </row>
    <row r="993">
      <c r="A993" s="13" t="n"/>
      <c r="B993" s="5" t="n"/>
      <c r="C993" s="16" t="n"/>
      <c r="D993" s="5" t="n"/>
      <c r="E993" s="5" t="n"/>
      <c r="F993" s="6">
        <f>IF(B993&amp;""="","",IFERROR(INDEX('الأعضاء'!$B$6:$B$505,MATCH(B993&amp;"",'الأعضاء'!$A$6:$A$505,0))&amp;"","كود غير موجود"))</f>
        <v/>
      </c>
    </row>
    <row r="994">
      <c r="A994" s="13" t="n"/>
      <c r="B994" s="5" t="n"/>
      <c r="C994" s="16" t="n"/>
      <c r="D994" s="5" t="n"/>
      <c r="E994" s="5" t="n"/>
      <c r="F994" s="6">
        <f>IF(B994&amp;""="","",IFERROR(INDEX('الأعضاء'!$B$6:$B$505,MATCH(B994&amp;"",'الأعضاء'!$A$6:$A$505,0))&amp;"","كود غير موجود"))</f>
        <v/>
      </c>
    </row>
    <row r="995">
      <c r="A995" s="13" t="n"/>
      <c r="B995" s="5" t="n"/>
      <c r="C995" s="16" t="n"/>
      <c r="D995" s="5" t="n"/>
      <c r="E995" s="5" t="n"/>
      <c r="F995" s="6">
        <f>IF(B995&amp;""="","",IFERROR(INDEX('الأعضاء'!$B$6:$B$505,MATCH(B995&amp;"",'الأعضاء'!$A$6:$A$505,0))&amp;"","كود غير موجود"))</f>
        <v/>
      </c>
    </row>
    <row r="996">
      <c r="A996" s="13" t="n"/>
      <c r="B996" s="5" t="n"/>
      <c r="C996" s="16" t="n"/>
      <c r="D996" s="5" t="n"/>
      <c r="E996" s="5" t="n"/>
      <c r="F996" s="6">
        <f>IF(B996&amp;""="","",IFERROR(INDEX('الأعضاء'!$B$6:$B$505,MATCH(B996&amp;"",'الأعضاء'!$A$6:$A$505,0))&amp;"","كود غير موجود"))</f>
        <v/>
      </c>
    </row>
    <row r="997">
      <c r="A997" s="13" t="n"/>
      <c r="B997" s="5" t="n"/>
      <c r="C997" s="16" t="n"/>
      <c r="D997" s="5" t="n"/>
      <c r="E997" s="5" t="n"/>
      <c r="F997" s="6">
        <f>IF(B997&amp;""="","",IFERROR(INDEX('الأعضاء'!$B$6:$B$505,MATCH(B997&amp;"",'الأعضاء'!$A$6:$A$505,0))&amp;"","كود غير موجود"))</f>
        <v/>
      </c>
    </row>
    <row r="998">
      <c r="A998" s="13" t="n"/>
      <c r="B998" s="5" t="n"/>
      <c r="C998" s="16" t="n"/>
      <c r="D998" s="5" t="n"/>
      <c r="E998" s="5" t="n"/>
      <c r="F998" s="6">
        <f>IF(B998&amp;""="","",IFERROR(INDEX('الأعضاء'!$B$6:$B$505,MATCH(B998&amp;"",'الأعضاء'!$A$6:$A$505,0))&amp;"","كود غير موجود"))</f>
        <v/>
      </c>
    </row>
    <row r="999">
      <c r="A999" s="13" t="n"/>
      <c r="B999" s="5" t="n"/>
      <c r="C999" s="16" t="n"/>
      <c r="D999" s="5" t="n"/>
      <c r="E999" s="5" t="n"/>
      <c r="F999" s="6">
        <f>IF(B999&amp;""="","",IFERROR(INDEX('الأعضاء'!$B$6:$B$505,MATCH(B999&amp;"",'الأعضاء'!$A$6:$A$505,0))&amp;"","كود غير موجود"))</f>
        <v/>
      </c>
    </row>
    <row r="1000">
      <c r="A1000" s="13" t="n"/>
      <c r="B1000" s="5" t="n"/>
      <c r="C1000" s="16" t="n"/>
      <c r="D1000" s="5" t="n"/>
      <c r="E1000" s="5" t="n"/>
      <c r="F1000" s="6">
        <f>IF(B1000&amp;""="","",IFERROR(INDEX('الأعضاء'!$B$6:$B$505,MATCH(B1000&amp;"",'الأعضاء'!$A$6:$A$505,0))&amp;"","كود غير موجود"))</f>
        <v/>
      </c>
    </row>
    <row r="1001">
      <c r="A1001" s="13" t="n"/>
      <c r="B1001" s="5" t="n"/>
      <c r="C1001" s="16" t="n"/>
      <c r="D1001" s="5" t="n"/>
      <c r="E1001" s="5" t="n"/>
      <c r="F1001" s="6">
        <f>IF(B1001&amp;""="","",IFERROR(INDEX('الأعضاء'!$B$6:$B$505,MATCH(B1001&amp;"",'الأعضاء'!$A$6:$A$505,0))&amp;"","كود غير موجود"))</f>
        <v/>
      </c>
    </row>
    <row r="1002">
      <c r="A1002" s="13" t="n"/>
      <c r="B1002" s="5" t="n"/>
      <c r="C1002" s="16" t="n"/>
      <c r="D1002" s="5" t="n"/>
      <c r="E1002" s="5" t="n"/>
      <c r="F1002" s="6">
        <f>IF(B1002&amp;""="","",IFERROR(INDEX('الأعضاء'!$B$6:$B$505,MATCH(B1002&amp;"",'الأعضاء'!$A$6:$A$505,0))&amp;"","كود غير موجود"))</f>
        <v/>
      </c>
    </row>
    <row r="1003">
      <c r="A1003" s="13" t="n"/>
      <c r="B1003" s="5" t="n"/>
      <c r="C1003" s="16" t="n"/>
      <c r="D1003" s="5" t="n"/>
      <c r="E1003" s="5" t="n"/>
      <c r="F1003" s="6">
        <f>IF(B1003&amp;""="","",IFERROR(INDEX('الأعضاء'!$B$6:$B$505,MATCH(B1003&amp;"",'الأعضاء'!$A$6:$A$505,0))&amp;"","كود غير موجود"))</f>
        <v/>
      </c>
    </row>
    <row r="1004">
      <c r="A1004" s="13" t="n"/>
      <c r="B1004" s="5" t="n"/>
      <c r="C1004" s="16" t="n"/>
      <c r="D1004" s="5" t="n"/>
      <c r="E1004" s="5" t="n"/>
      <c r="F1004" s="6">
        <f>IF(B1004&amp;""="","",IFERROR(INDEX('الأعضاء'!$B$6:$B$505,MATCH(B1004&amp;"",'الأعضاء'!$A$6:$A$505,0))&amp;"","كود غير موجود"))</f>
        <v/>
      </c>
    </row>
    <row r="1005">
      <c r="A1005" s="13" t="n"/>
      <c r="B1005" s="5" t="n"/>
      <c r="C1005" s="16" t="n"/>
      <c r="D1005" s="5" t="n"/>
      <c r="E1005" s="5" t="n"/>
      <c r="F1005" s="6">
        <f>IF(B1005&amp;""="","",IFERROR(INDEX('الأعضاء'!$B$6:$B$505,MATCH(B1005&amp;"",'الأعضاء'!$A$6:$A$505,0))&amp;"","كود غير موجود"))</f>
        <v/>
      </c>
    </row>
    <row r="1006">
      <c r="A1006" s="13" t="n"/>
      <c r="B1006" s="5" t="n"/>
      <c r="C1006" s="16" t="n"/>
      <c r="D1006" s="5" t="n"/>
      <c r="E1006" s="5" t="n"/>
      <c r="F1006" s="6">
        <f>IF(B1006&amp;""="","",IFERROR(INDEX('الأعضاء'!$B$6:$B$505,MATCH(B1006&amp;"",'الأعضاء'!$A$6:$A$505,0))&amp;"","كود غير موجود"))</f>
        <v/>
      </c>
    </row>
    <row r="1007">
      <c r="A1007" s="13" t="n"/>
      <c r="B1007" s="5" t="n"/>
      <c r="C1007" s="16" t="n"/>
      <c r="D1007" s="5" t="n"/>
      <c r="E1007" s="5" t="n"/>
      <c r="F1007" s="6">
        <f>IF(B1007&amp;""="","",IFERROR(INDEX('الأعضاء'!$B$6:$B$505,MATCH(B1007&amp;"",'الأعضاء'!$A$6:$A$505,0))&amp;"","كود غير موجود"))</f>
        <v/>
      </c>
    </row>
    <row r="1008">
      <c r="A1008" s="13" t="n"/>
      <c r="B1008" s="5" t="n"/>
      <c r="C1008" s="16" t="n"/>
      <c r="D1008" s="5" t="n"/>
      <c r="E1008" s="5" t="n"/>
      <c r="F1008" s="6">
        <f>IF(B1008&amp;""="","",IFERROR(INDEX('الأعضاء'!$B$6:$B$505,MATCH(B1008&amp;"",'الأعضاء'!$A$6:$A$505,0))&amp;"","كود غير موجود"))</f>
        <v/>
      </c>
    </row>
    <row r="1009">
      <c r="A1009" s="13" t="n"/>
      <c r="B1009" s="5" t="n"/>
      <c r="C1009" s="16" t="n"/>
      <c r="D1009" s="5" t="n"/>
      <c r="E1009" s="5" t="n"/>
      <c r="F1009" s="6">
        <f>IF(B1009&amp;""="","",IFERROR(INDEX('الأعضاء'!$B$6:$B$505,MATCH(B1009&amp;"",'الأعضاء'!$A$6:$A$505,0))&amp;"","كود غير موجود"))</f>
        <v/>
      </c>
    </row>
    <row r="1010">
      <c r="A1010" s="13" t="n"/>
      <c r="B1010" s="5" t="n"/>
      <c r="C1010" s="16" t="n"/>
      <c r="D1010" s="5" t="n"/>
      <c r="E1010" s="5" t="n"/>
      <c r="F1010" s="6">
        <f>IF(B1010&amp;""="","",IFERROR(INDEX('الأعضاء'!$B$6:$B$505,MATCH(B1010&amp;"",'الأعضاء'!$A$6:$A$505,0))&amp;"","كود غير موجود"))</f>
        <v/>
      </c>
    </row>
    <row r="1011">
      <c r="A1011" s="13" t="n"/>
      <c r="B1011" s="5" t="n"/>
      <c r="C1011" s="16" t="n"/>
      <c r="D1011" s="5" t="n"/>
      <c r="E1011" s="5" t="n"/>
      <c r="F1011" s="6">
        <f>IF(B1011&amp;""="","",IFERROR(INDEX('الأعضاء'!$B$6:$B$505,MATCH(B1011&amp;"",'الأعضاء'!$A$6:$A$505,0))&amp;"","كود غير موجود"))</f>
        <v/>
      </c>
    </row>
    <row r="1012">
      <c r="A1012" s="13" t="n"/>
      <c r="B1012" s="5" t="n"/>
      <c r="C1012" s="16" t="n"/>
      <c r="D1012" s="5" t="n"/>
      <c r="E1012" s="5" t="n"/>
      <c r="F1012" s="6">
        <f>IF(B1012&amp;""="","",IFERROR(INDEX('الأعضاء'!$B$6:$B$505,MATCH(B1012&amp;"",'الأعضاء'!$A$6:$A$505,0))&amp;"","كود غير موجود"))</f>
        <v/>
      </c>
    </row>
    <row r="1013">
      <c r="A1013" s="13" t="n"/>
      <c r="B1013" s="5" t="n"/>
      <c r="C1013" s="16" t="n"/>
      <c r="D1013" s="5" t="n"/>
      <c r="E1013" s="5" t="n"/>
      <c r="F1013" s="6">
        <f>IF(B1013&amp;""="","",IFERROR(INDEX('الأعضاء'!$B$6:$B$505,MATCH(B1013&amp;"",'الأعضاء'!$A$6:$A$505,0))&amp;"","كود غير موجود"))</f>
        <v/>
      </c>
    </row>
    <row r="1014">
      <c r="A1014" s="13" t="n"/>
      <c r="B1014" s="5" t="n"/>
      <c r="C1014" s="16" t="n"/>
      <c r="D1014" s="5" t="n"/>
      <c r="E1014" s="5" t="n"/>
      <c r="F1014" s="6">
        <f>IF(B1014&amp;""="","",IFERROR(INDEX('الأعضاء'!$B$6:$B$505,MATCH(B1014&amp;"",'الأعضاء'!$A$6:$A$505,0))&amp;"","كود غير موجود"))</f>
        <v/>
      </c>
    </row>
    <row r="1015">
      <c r="A1015" s="13" t="n"/>
      <c r="B1015" s="5" t="n"/>
      <c r="C1015" s="16" t="n"/>
      <c r="D1015" s="5" t="n"/>
      <c r="E1015" s="5" t="n"/>
      <c r="F1015" s="6">
        <f>IF(B1015&amp;""="","",IFERROR(INDEX('الأعضاء'!$B$6:$B$505,MATCH(B1015&amp;"",'الأعضاء'!$A$6:$A$505,0))&amp;"","كود غير موجود"))</f>
        <v/>
      </c>
    </row>
    <row r="1016">
      <c r="A1016" s="13" t="n"/>
      <c r="B1016" s="5" t="n"/>
      <c r="C1016" s="16" t="n"/>
      <c r="D1016" s="5" t="n"/>
      <c r="E1016" s="5" t="n"/>
      <c r="F1016" s="6">
        <f>IF(B1016&amp;""="","",IFERROR(INDEX('الأعضاء'!$B$6:$B$505,MATCH(B1016&amp;"",'الأعضاء'!$A$6:$A$505,0))&amp;"","كود غير موجود"))</f>
        <v/>
      </c>
    </row>
    <row r="1017">
      <c r="A1017" s="13" t="n"/>
      <c r="B1017" s="5" t="n"/>
      <c r="C1017" s="16" t="n"/>
      <c r="D1017" s="5" t="n"/>
      <c r="E1017" s="5" t="n"/>
      <c r="F1017" s="6">
        <f>IF(B1017&amp;""="","",IFERROR(INDEX('الأعضاء'!$B$6:$B$505,MATCH(B1017&amp;"",'الأعضاء'!$A$6:$A$505,0))&amp;"","كود غير موجود"))</f>
        <v/>
      </c>
    </row>
    <row r="1018">
      <c r="A1018" s="13" t="n"/>
      <c r="B1018" s="5" t="n"/>
      <c r="C1018" s="16" t="n"/>
      <c r="D1018" s="5" t="n"/>
      <c r="E1018" s="5" t="n"/>
      <c r="F1018" s="6">
        <f>IF(B1018&amp;""="","",IFERROR(INDEX('الأعضاء'!$B$6:$B$505,MATCH(B1018&amp;"",'الأعضاء'!$A$6:$A$505,0))&amp;"","كود غير موجود"))</f>
        <v/>
      </c>
    </row>
    <row r="1019">
      <c r="A1019" s="13" t="n"/>
      <c r="B1019" s="5" t="n"/>
      <c r="C1019" s="16" t="n"/>
      <c r="D1019" s="5" t="n"/>
      <c r="E1019" s="5" t="n"/>
      <c r="F1019" s="6">
        <f>IF(B1019&amp;""="","",IFERROR(INDEX('الأعضاء'!$B$6:$B$505,MATCH(B1019&amp;"",'الأعضاء'!$A$6:$A$505,0))&amp;"","كود غير موجود"))</f>
        <v/>
      </c>
    </row>
    <row r="1020">
      <c r="A1020" s="13" t="n"/>
      <c r="B1020" s="5" t="n"/>
      <c r="C1020" s="16" t="n"/>
      <c r="D1020" s="5" t="n"/>
      <c r="E1020" s="5" t="n"/>
      <c r="F1020" s="6">
        <f>IF(B1020&amp;""="","",IFERROR(INDEX('الأعضاء'!$B$6:$B$505,MATCH(B1020&amp;"",'الأعضاء'!$A$6:$A$505,0))&amp;"","كود غير موجود"))</f>
        <v/>
      </c>
    </row>
    <row r="1021">
      <c r="A1021" s="13" t="n"/>
      <c r="B1021" s="5" t="n"/>
      <c r="C1021" s="16" t="n"/>
      <c r="D1021" s="5" t="n"/>
      <c r="E1021" s="5" t="n"/>
      <c r="F1021" s="6">
        <f>IF(B1021&amp;""="","",IFERROR(INDEX('الأعضاء'!$B$6:$B$505,MATCH(B1021&amp;"",'الأعضاء'!$A$6:$A$505,0))&amp;"","كود غير موجود"))</f>
        <v/>
      </c>
    </row>
    <row r="1022">
      <c r="A1022" s="13" t="n"/>
      <c r="B1022" s="5" t="n"/>
      <c r="C1022" s="16" t="n"/>
      <c r="D1022" s="5" t="n"/>
      <c r="E1022" s="5" t="n"/>
      <c r="F1022" s="6">
        <f>IF(B1022&amp;""="","",IFERROR(INDEX('الأعضاء'!$B$6:$B$505,MATCH(B1022&amp;"",'الأعضاء'!$A$6:$A$505,0))&amp;"","كود غير موجود"))</f>
        <v/>
      </c>
    </row>
    <row r="1023">
      <c r="A1023" s="13" t="n"/>
      <c r="B1023" s="5" t="n"/>
      <c r="C1023" s="16" t="n"/>
      <c r="D1023" s="5" t="n"/>
      <c r="E1023" s="5" t="n"/>
      <c r="F1023" s="6">
        <f>IF(B1023&amp;""="","",IFERROR(INDEX('الأعضاء'!$B$6:$B$505,MATCH(B1023&amp;"",'الأعضاء'!$A$6:$A$505,0))&amp;"","كود غير موجود"))</f>
        <v/>
      </c>
    </row>
    <row r="1024">
      <c r="A1024" s="13" t="n"/>
      <c r="B1024" s="5" t="n"/>
      <c r="C1024" s="16" t="n"/>
      <c r="D1024" s="5" t="n"/>
      <c r="E1024" s="5" t="n"/>
      <c r="F1024" s="6">
        <f>IF(B1024&amp;""="","",IFERROR(INDEX('الأعضاء'!$B$6:$B$505,MATCH(B1024&amp;"",'الأعضاء'!$A$6:$A$505,0))&amp;"","كود غير موجود"))</f>
        <v/>
      </c>
    </row>
    <row r="1025">
      <c r="A1025" s="13" t="n"/>
      <c r="B1025" s="5" t="n"/>
      <c r="C1025" s="16" t="n"/>
      <c r="D1025" s="5" t="n"/>
      <c r="E1025" s="5" t="n"/>
      <c r="F1025" s="6">
        <f>IF(B1025&amp;""="","",IFERROR(INDEX('الأعضاء'!$B$6:$B$505,MATCH(B1025&amp;"",'الأعضاء'!$A$6:$A$505,0))&amp;"","كود غير موجود"))</f>
        <v/>
      </c>
    </row>
    <row r="1026">
      <c r="A1026" s="13" t="n"/>
      <c r="B1026" s="5" t="n"/>
      <c r="C1026" s="16" t="n"/>
      <c r="D1026" s="5" t="n"/>
      <c r="E1026" s="5" t="n"/>
      <c r="F1026" s="6">
        <f>IF(B1026&amp;""="","",IFERROR(INDEX('الأعضاء'!$B$6:$B$505,MATCH(B1026&amp;"",'الأعضاء'!$A$6:$A$505,0))&amp;"","كود غير موجود"))</f>
        <v/>
      </c>
    </row>
    <row r="1027">
      <c r="A1027" s="13" t="n"/>
      <c r="B1027" s="5" t="n"/>
      <c r="C1027" s="16" t="n"/>
      <c r="D1027" s="5" t="n"/>
      <c r="E1027" s="5" t="n"/>
      <c r="F1027" s="6">
        <f>IF(B1027&amp;""="","",IFERROR(INDEX('الأعضاء'!$B$6:$B$505,MATCH(B1027&amp;"",'الأعضاء'!$A$6:$A$505,0))&amp;"","كود غير موجود"))</f>
        <v/>
      </c>
    </row>
    <row r="1028">
      <c r="A1028" s="13" t="n"/>
      <c r="B1028" s="5" t="n"/>
      <c r="C1028" s="16" t="n"/>
      <c r="D1028" s="5" t="n"/>
      <c r="E1028" s="5" t="n"/>
      <c r="F1028" s="6">
        <f>IF(B1028&amp;""="","",IFERROR(INDEX('الأعضاء'!$B$6:$B$505,MATCH(B1028&amp;"",'الأعضاء'!$A$6:$A$505,0))&amp;"","كود غير موجود"))</f>
        <v/>
      </c>
    </row>
    <row r="1029">
      <c r="A1029" s="13" t="n"/>
      <c r="B1029" s="5" t="n"/>
      <c r="C1029" s="16" t="n"/>
      <c r="D1029" s="5" t="n"/>
      <c r="E1029" s="5" t="n"/>
      <c r="F1029" s="6">
        <f>IF(B1029&amp;""="","",IFERROR(INDEX('الأعضاء'!$B$6:$B$505,MATCH(B1029&amp;"",'الأعضاء'!$A$6:$A$505,0))&amp;"","كود غير موجود"))</f>
        <v/>
      </c>
    </row>
    <row r="1030">
      <c r="A1030" s="13" t="n"/>
      <c r="B1030" s="5" t="n"/>
      <c r="C1030" s="16" t="n"/>
      <c r="D1030" s="5" t="n"/>
      <c r="E1030" s="5" t="n"/>
      <c r="F1030" s="6">
        <f>IF(B1030&amp;""="","",IFERROR(INDEX('الأعضاء'!$B$6:$B$505,MATCH(B1030&amp;"",'الأعضاء'!$A$6:$A$505,0))&amp;"","كود غير موجود"))</f>
        <v/>
      </c>
    </row>
    <row r="1031">
      <c r="A1031" s="13" t="n"/>
      <c r="B1031" s="5" t="n"/>
      <c r="C1031" s="16" t="n"/>
      <c r="D1031" s="5" t="n"/>
      <c r="E1031" s="5" t="n"/>
      <c r="F1031" s="6">
        <f>IF(B1031&amp;""="","",IFERROR(INDEX('الأعضاء'!$B$6:$B$505,MATCH(B1031&amp;"",'الأعضاء'!$A$6:$A$505,0))&amp;"","كود غير موجود"))</f>
        <v/>
      </c>
    </row>
    <row r="1032">
      <c r="A1032" s="13" t="n"/>
      <c r="B1032" s="5" t="n"/>
      <c r="C1032" s="16" t="n"/>
      <c r="D1032" s="5" t="n"/>
      <c r="E1032" s="5" t="n"/>
      <c r="F1032" s="6">
        <f>IF(B1032&amp;""="","",IFERROR(INDEX('الأعضاء'!$B$6:$B$505,MATCH(B1032&amp;"",'الأعضاء'!$A$6:$A$505,0))&amp;"","كود غير موجود"))</f>
        <v/>
      </c>
    </row>
    <row r="1033">
      <c r="A1033" s="13" t="n"/>
      <c r="B1033" s="5" t="n"/>
      <c r="C1033" s="16" t="n"/>
      <c r="D1033" s="5" t="n"/>
      <c r="E1033" s="5" t="n"/>
      <c r="F1033" s="6">
        <f>IF(B1033&amp;""="","",IFERROR(INDEX('الأعضاء'!$B$6:$B$505,MATCH(B1033&amp;"",'الأعضاء'!$A$6:$A$505,0))&amp;"","كود غير موجود"))</f>
        <v/>
      </c>
    </row>
    <row r="1034">
      <c r="A1034" s="13" t="n"/>
      <c r="B1034" s="5" t="n"/>
      <c r="C1034" s="16" t="n"/>
      <c r="D1034" s="5" t="n"/>
      <c r="E1034" s="5" t="n"/>
      <c r="F1034" s="6">
        <f>IF(B1034&amp;""="","",IFERROR(INDEX('الأعضاء'!$B$6:$B$505,MATCH(B1034&amp;"",'الأعضاء'!$A$6:$A$505,0))&amp;"","كود غير موجود"))</f>
        <v/>
      </c>
    </row>
    <row r="1035">
      <c r="A1035" s="13" t="n"/>
      <c r="B1035" s="5" t="n"/>
      <c r="C1035" s="16" t="n"/>
      <c r="D1035" s="5" t="n"/>
      <c r="E1035" s="5" t="n"/>
      <c r="F1035" s="6">
        <f>IF(B1035&amp;""="","",IFERROR(INDEX('الأعضاء'!$B$6:$B$505,MATCH(B1035&amp;"",'الأعضاء'!$A$6:$A$505,0))&amp;"","كود غير موجود"))</f>
        <v/>
      </c>
    </row>
    <row r="1036">
      <c r="A1036" s="13" t="n"/>
      <c r="B1036" s="5" t="n"/>
      <c r="C1036" s="16" t="n"/>
      <c r="D1036" s="5" t="n"/>
      <c r="E1036" s="5" t="n"/>
      <c r="F1036" s="6">
        <f>IF(B1036&amp;""="","",IFERROR(INDEX('الأعضاء'!$B$6:$B$505,MATCH(B1036&amp;"",'الأعضاء'!$A$6:$A$505,0))&amp;"","كود غير موجود"))</f>
        <v/>
      </c>
    </row>
    <row r="1037">
      <c r="A1037" s="13" t="n"/>
      <c r="B1037" s="5" t="n"/>
      <c r="C1037" s="16" t="n"/>
      <c r="D1037" s="5" t="n"/>
      <c r="E1037" s="5" t="n"/>
      <c r="F1037" s="6">
        <f>IF(B1037&amp;""="","",IFERROR(INDEX('الأعضاء'!$B$6:$B$505,MATCH(B1037&amp;"",'الأعضاء'!$A$6:$A$505,0))&amp;"","كود غير موجود"))</f>
        <v/>
      </c>
    </row>
    <row r="1038">
      <c r="A1038" s="13" t="n"/>
      <c r="B1038" s="5" t="n"/>
      <c r="C1038" s="16" t="n"/>
      <c r="D1038" s="5" t="n"/>
      <c r="E1038" s="5" t="n"/>
      <c r="F1038" s="6">
        <f>IF(B1038&amp;""="","",IFERROR(INDEX('الأعضاء'!$B$6:$B$505,MATCH(B1038&amp;"",'الأعضاء'!$A$6:$A$505,0))&amp;"","كود غير موجود"))</f>
        <v/>
      </c>
    </row>
    <row r="1039">
      <c r="A1039" s="13" t="n"/>
      <c r="B1039" s="5" t="n"/>
      <c r="C1039" s="16" t="n"/>
      <c r="D1039" s="5" t="n"/>
      <c r="E1039" s="5" t="n"/>
      <c r="F1039" s="6">
        <f>IF(B1039&amp;""="","",IFERROR(INDEX('الأعضاء'!$B$6:$B$505,MATCH(B1039&amp;"",'الأعضاء'!$A$6:$A$505,0))&amp;"","كود غير موجود"))</f>
        <v/>
      </c>
    </row>
    <row r="1040">
      <c r="A1040" s="13" t="n"/>
      <c r="B1040" s="5" t="n"/>
      <c r="C1040" s="16" t="n"/>
      <c r="D1040" s="5" t="n"/>
      <c r="E1040" s="5" t="n"/>
      <c r="F1040" s="6">
        <f>IF(B1040&amp;""="","",IFERROR(INDEX('الأعضاء'!$B$6:$B$505,MATCH(B1040&amp;"",'الأعضاء'!$A$6:$A$505,0))&amp;"","كود غير موجود"))</f>
        <v/>
      </c>
    </row>
    <row r="1041">
      <c r="A1041" s="13" t="n"/>
      <c r="B1041" s="5" t="n"/>
      <c r="C1041" s="16" t="n"/>
      <c r="D1041" s="5" t="n"/>
      <c r="E1041" s="5" t="n"/>
      <c r="F1041" s="6">
        <f>IF(B1041&amp;""="","",IFERROR(INDEX('الأعضاء'!$B$6:$B$505,MATCH(B1041&amp;"",'الأعضاء'!$A$6:$A$505,0))&amp;"","كود غير موجود"))</f>
        <v/>
      </c>
    </row>
    <row r="1042">
      <c r="A1042" s="13" t="n"/>
      <c r="B1042" s="5" t="n"/>
      <c r="C1042" s="16" t="n"/>
      <c r="D1042" s="5" t="n"/>
      <c r="E1042" s="5" t="n"/>
      <c r="F1042" s="6">
        <f>IF(B1042&amp;""="","",IFERROR(INDEX('الأعضاء'!$B$6:$B$505,MATCH(B1042&amp;"",'الأعضاء'!$A$6:$A$505,0))&amp;"","كود غير موجود"))</f>
        <v/>
      </c>
    </row>
    <row r="1043">
      <c r="A1043" s="13" t="n"/>
      <c r="B1043" s="5" t="n"/>
      <c r="C1043" s="16" t="n"/>
      <c r="D1043" s="5" t="n"/>
      <c r="E1043" s="5" t="n"/>
      <c r="F1043" s="6">
        <f>IF(B1043&amp;""="","",IFERROR(INDEX('الأعضاء'!$B$6:$B$505,MATCH(B1043&amp;"",'الأعضاء'!$A$6:$A$505,0))&amp;"","كود غير موجود"))</f>
        <v/>
      </c>
    </row>
    <row r="1044">
      <c r="A1044" s="13" t="n"/>
      <c r="B1044" s="5" t="n"/>
      <c r="C1044" s="16" t="n"/>
      <c r="D1044" s="5" t="n"/>
      <c r="E1044" s="5" t="n"/>
      <c r="F1044" s="6">
        <f>IF(B1044&amp;""="","",IFERROR(INDEX('الأعضاء'!$B$6:$B$505,MATCH(B1044&amp;"",'الأعضاء'!$A$6:$A$505,0))&amp;"","كود غير موجود"))</f>
        <v/>
      </c>
    </row>
    <row r="1045">
      <c r="A1045" s="13" t="n"/>
      <c r="B1045" s="5" t="n"/>
      <c r="C1045" s="16" t="n"/>
      <c r="D1045" s="5" t="n"/>
      <c r="E1045" s="5" t="n"/>
      <c r="F1045" s="6">
        <f>IF(B1045&amp;""="","",IFERROR(INDEX('الأعضاء'!$B$6:$B$505,MATCH(B1045&amp;"",'الأعضاء'!$A$6:$A$505,0))&amp;"","كود غير موجود"))</f>
        <v/>
      </c>
    </row>
    <row r="1046">
      <c r="A1046" s="13" t="n"/>
      <c r="B1046" s="5" t="n"/>
      <c r="C1046" s="16" t="n"/>
      <c r="D1046" s="5" t="n"/>
      <c r="E1046" s="5" t="n"/>
      <c r="F1046" s="6">
        <f>IF(B1046&amp;""="","",IFERROR(INDEX('الأعضاء'!$B$6:$B$505,MATCH(B1046&amp;"",'الأعضاء'!$A$6:$A$505,0))&amp;"","كود غير موجود"))</f>
        <v/>
      </c>
    </row>
    <row r="1047">
      <c r="A1047" s="13" t="n"/>
      <c r="B1047" s="5" t="n"/>
      <c r="C1047" s="16" t="n"/>
      <c r="D1047" s="5" t="n"/>
      <c r="E1047" s="5" t="n"/>
      <c r="F1047" s="6">
        <f>IF(B1047&amp;""="","",IFERROR(INDEX('الأعضاء'!$B$6:$B$505,MATCH(B1047&amp;"",'الأعضاء'!$A$6:$A$505,0))&amp;"","كود غير موجود"))</f>
        <v/>
      </c>
    </row>
    <row r="1048">
      <c r="A1048" s="13" t="n"/>
      <c r="B1048" s="5" t="n"/>
      <c r="C1048" s="16" t="n"/>
      <c r="D1048" s="5" t="n"/>
      <c r="E1048" s="5" t="n"/>
      <c r="F1048" s="6">
        <f>IF(B1048&amp;""="","",IFERROR(INDEX('الأعضاء'!$B$6:$B$505,MATCH(B1048&amp;"",'الأعضاء'!$A$6:$A$505,0))&amp;"","كود غير موجود"))</f>
        <v/>
      </c>
    </row>
    <row r="1049">
      <c r="A1049" s="13" t="n"/>
      <c r="B1049" s="5" t="n"/>
      <c r="C1049" s="16" t="n"/>
      <c r="D1049" s="5" t="n"/>
      <c r="E1049" s="5" t="n"/>
      <c r="F1049" s="6">
        <f>IF(B1049&amp;""="","",IFERROR(INDEX('الأعضاء'!$B$6:$B$505,MATCH(B1049&amp;"",'الأعضاء'!$A$6:$A$505,0))&amp;"","كود غير موجود"))</f>
        <v/>
      </c>
    </row>
    <row r="1050">
      <c r="A1050" s="13" t="n"/>
      <c r="B1050" s="5" t="n"/>
      <c r="C1050" s="16" t="n"/>
      <c r="D1050" s="5" t="n"/>
      <c r="E1050" s="5" t="n"/>
      <c r="F1050" s="6">
        <f>IF(B1050&amp;""="","",IFERROR(INDEX('الأعضاء'!$B$6:$B$505,MATCH(B1050&amp;"",'الأعضاء'!$A$6:$A$505,0))&amp;"","كود غير موجود"))</f>
        <v/>
      </c>
    </row>
    <row r="1051">
      <c r="A1051" s="13" t="n"/>
      <c r="B1051" s="5" t="n"/>
      <c r="C1051" s="16" t="n"/>
      <c r="D1051" s="5" t="n"/>
      <c r="E1051" s="5" t="n"/>
      <c r="F1051" s="6">
        <f>IF(B1051&amp;""="","",IFERROR(INDEX('الأعضاء'!$B$6:$B$505,MATCH(B1051&amp;"",'الأعضاء'!$A$6:$A$505,0))&amp;"","كود غير موجود"))</f>
        <v/>
      </c>
    </row>
    <row r="1052">
      <c r="A1052" s="13" t="n"/>
      <c r="B1052" s="5" t="n"/>
      <c r="C1052" s="16" t="n"/>
      <c r="D1052" s="5" t="n"/>
      <c r="E1052" s="5" t="n"/>
      <c r="F1052" s="6">
        <f>IF(B1052&amp;""="","",IFERROR(INDEX('الأعضاء'!$B$6:$B$505,MATCH(B1052&amp;"",'الأعضاء'!$A$6:$A$505,0))&amp;"","كود غير موجود"))</f>
        <v/>
      </c>
    </row>
    <row r="1053">
      <c r="A1053" s="13" t="n"/>
      <c r="B1053" s="5" t="n"/>
      <c r="C1053" s="16" t="n"/>
      <c r="D1053" s="5" t="n"/>
      <c r="E1053" s="5" t="n"/>
      <c r="F1053" s="6">
        <f>IF(B1053&amp;""="","",IFERROR(INDEX('الأعضاء'!$B$6:$B$505,MATCH(B1053&amp;"",'الأعضاء'!$A$6:$A$505,0))&amp;"","كود غير موجود"))</f>
        <v/>
      </c>
    </row>
    <row r="1054">
      <c r="A1054" s="13" t="n"/>
      <c r="B1054" s="5" t="n"/>
      <c r="C1054" s="16" t="n"/>
      <c r="D1054" s="5" t="n"/>
      <c r="E1054" s="5" t="n"/>
      <c r="F1054" s="6">
        <f>IF(B1054&amp;""="","",IFERROR(INDEX('الأعضاء'!$B$6:$B$505,MATCH(B1054&amp;"",'الأعضاء'!$A$6:$A$505,0))&amp;"","كود غير موجود"))</f>
        <v/>
      </c>
    </row>
    <row r="1055">
      <c r="A1055" s="13" t="n"/>
      <c r="B1055" s="5" t="n"/>
      <c r="C1055" s="16" t="n"/>
      <c r="D1055" s="5" t="n"/>
      <c r="E1055" s="5" t="n"/>
      <c r="F1055" s="6">
        <f>IF(B1055&amp;""="","",IFERROR(INDEX('الأعضاء'!$B$6:$B$505,MATCH(B1055&amp;"",'الأعضاء'!$A$6:$A$505,0))&amp;"","كود غير موجود"))</f>
        <v/>
      </c>
    </row>
    <row r="1056">
      <c r="A1056" s="13" t="n"/>
      <c r="B1056" s="5" t="n"/>
      <c r="C1056" s="16" t="n"/>
      <c r="D1056" s="5" t="n"/>
      <c r="E1056" s="5" t="n"/>
      <c r="F1056" s="6">
        <f>IF(B1056&amp;""="","",IFERROR(INDEX('الأعضاء'!$B$6:$B$505,MATCH(B1056&amp;"",'الأعضاء'!$A$6:$A$505,0))&amp;"","كود غير موجود"))</f>
        <v/>
      </c>
    </row>
    <row r="1057">
      <c r="A1057" s="13" t="n"/>
      <c r="B1057" s="5" t="n"/>
      <c r="C1057" s="16" t="n"/>
      <c r="D1057" s="5" t="n"/>
      <c r="E1057" s="5" t="n"/>
      <c r="F1057" s="6">
        <f>IF(B1057&amp;""="","",IFERROR(INDEX('الأعضاء'!$B$6:$B$505,MATCH(B1057&amp;"",'الأعضاء'!$A$6:$A$505,0))&amp;"","كود غير موجود"))</f>
        <v/>
      </c>
    </row>
    <row r="1058">
      <c r="A1058" s="13" t="n"/>
      <c r="B1058" s="5" t="n"/>
      <c r="C1058" s="16" t="n"/>
      <c r="D1058" s="5" t="n"/>
      <c r="E1058" s="5" t="n"/>
      <c r="F1058" s="6">
        <f>IF(B1058&amp;""="","",IFERROR(INDEX('الأعضاء'!$B$6:$B$505,MATCH(B1058&amp;"",'الأعضاء'!$A$6:$A$505,0))&amp;"","كود غير موجود"))</f>
        <v/>
      </c>
    </row>
    <row r="1059">
      <c r="A1059" s="13" t="n"/>
      <c r="B1059" s="5" t="n"/>
      <c r="C1059" s="16" t="n"/>
      <c r="D1059" s="5" t="n"/>
      <c r="E1059" s="5" t="n"/>
      <c r="F1059" s="6">
        <f>IF(B1059&amp;""="","",IFERROR(INDEX('الأعضاء'!$B$6:$B$505,MATCH(B1059&amp;"",'الأعضاء'!$A$6:$A$505,0))&amp;"","كود غير موجود"))</f>
        <v/>
      </c>
    </row>
    <row r="1060">
      <c r="A1060" s="13" t="n"/>
      <c r="B1060" s="5" t="n"/>
      <c r="C1060" s="16" t="n"/>
      <c r="D1060" s="5" t="n"/>
      <c r="E1060" s="5" t="n"/>
      <c r="F1060" s="6">
        <f>IF(B1060&amp;""="","",IFERROR(INDEX('الأعضاء'!$B$6:$B$505,MATCH(B1060&amp;"",'الأعضاء'!$A$6:$A$505,0))&amp;"","كود غير موجود"))</f>
        <v/>
      </c>
    </row>
    <row r="1061">
      <c r="A1061" s="13" t="n"/>
      <c r="B1061" s="5" t="n"/>
      <c r="C1061" s="16" t="n"/>
      <c r="D1061" s="5" t="n"/>
      <c r="E1061" s="5" t="n"/>
      <c r="F1061" s="6">
        <f>IF(B1061&amp;""="","",IFERROR(INDEX('الأعضاء'!$B$6:$B$505,MATCH(B1061&amp;"",'الأعضاء'!$A$6:$A$505,0))&amp;"","كود غير موجود"))</f>
        <v/>
      </c>
    </row>
    <row r="1062">
      <c r="A1062" s="13" t="n"/>
      <c r="B1062" s="5" t="n"/>
      <c r="C1062" s="16" t="n"/>
      <c r="D1062" s="5" t="n"/>
      <c r="E1062" s="5" t="n"/>
      <c r="F1062" s="6">
        <f>IF(B1062&amp;""="","",IFERROR(INDEX('الأعضاء'!$B$6:$B$505,MATCH(B1062&amp;"",'الأعضاء'!$A$6:$A$505,0))&amp;"","كود غير موجود"))</f>
        <v/>
      </c>
    </row>
    <row r="1063">
      <c r="A1063" s="13" t="n"/>
      <c r="B1063" s="5" t="n"/>
      <c r="C1063" s="16" t="n"/>
      <c r="D1063" s="5" t="n"/>
      <c r="E1063" s="5" t="n"/>
      <c r="F1063" s="6">
        <f>IF(B1063&amp;""="","",IFERROR(INDEX('الأعضاء'!$B$6:$B$505,MATCH(B1063&amp;"",'الأعضاء'!$A$6:$A$505,0))&amp;"","كود غير موجود"))</f>
        <v/>
      </c>
    </row>
    <row r="1064">
      <c r="A1064" s="13" t="n"/>
      <c r="B1064" s="5" t="n"/>
      <c r="C1064" s="16" t="n"/>
      <c r="D1064" s="5" t="n"/>
      <c r="E1064" s="5" t="n"/>
      <c r="F1064" s="6">
        <f>IF(B1064&amp;""="","",IFERROR(INDEX('الأعضاء'!$B$6:$B$505,MATCH(B1064&amp;"",'الأعضاء'!$A$6:$A$505,0))&amp;"","كود غير موجود"))</f>
        <v/>
      </c>
    </row>
    <row r="1065">
      <c r="A1065" s="13" t="n"/>
      <c r="B1065" s="5" t="n"/>
      <c r="C1065" s="16" t="n"/>
      <c r="D1065" s="5" t="n"/>
      <c r="E1065" s="5" t="n"/>
      <c r="F1065" s="6">
        <f>IF(B1065&amp;""="","",IFERROR(INDEX('الأعضاء'!$B$6:$B$505,MATCH(B1065&amp;"",'الأعضاء'!$A$6:$A$505,0))&amp;"","كود غير موجود"))</f>
        <v/>
      </c>
    </row>
    <row r="1066">
      <c r="A1066" s="13" t="n"/>
      <c r="B1066" s="5" t="n"/>
      <c r="C1066" s="16" t="n"/>
      <c r="D1066" s="5" t="n"/>
      <c r="E1066" s="5" t="n"/>
      <c r="F1066" s="6">
        <f>IF(B1066&amp;""="","",IFERROR(INDEX('الأعضاء'!$B$6:$B$505,MATCH(B1066&amp;"",'الأعضاء'!$A$6:$A$505,0))&amp;"","كود غير موجود"))</f>
        <v/>
      </c>
    </row>
    <row r="1067">
      <c r="A1067" s="13" t="n"/>
      <c r="B1067" s="5" t="n"/>
      <c r="C1067" s="16" t="n"/>
      <c r="D1067" s="5" t="n"/>
      <c r="E1067" s="5" t="n"/>
      <c r="F1067" s="6">
        <f>IF(B1067&amp;""="","",IFERROR(INDEX('الأعضاء'!$B$6:$B$505,MATCH(B1067&amp;"",'الأعضاء'!$A$6:$A$505,0))&amp;"","كود غير موجود"))</f>
        <v/>
      </c>
    </row>
    <row r="1068">
      <c r="A1068" s="13" t="n"/>
      <c r="B1068" s="5" t="n"/>
      <c r="C1068" s="16" t="n"/>
      <c r="D1068" s="5" t="n"/>
      <c r="E1068" s="5" t="n"/>
      <c r="F1068" s="6">
        <f>IF(B1068&amp;""="","",IFERROR(INDEX('الأعضاء'!$B$6:$B$505,MATCH(B1068&amp;"",'الأعضاء'!$A$6:$A$505,0))&amp;"","كود غير موجود"))</f>
        <v/>
      </c>
    </row>
    <row r="1069">
      <c r="A1069" s="13" t="n"/>
      <c r="B1069" s="5" t="n"/>
      <c r="C1069" s="16" t="n"/>
      <c r="D1069" s="5" t="n"/>
      <c r="E1069" s="5" t="n"/>
      <c r="F1069" s="6">
        <f>IF(B1069&amp;""="","",IFERROR(INDEX('الأعضاء'!$B$6:$B$505,MATCH(B1069&amp;"",'الأعضاء'!$A$6:$A$505,0))&amp;"","كود غير موجود"))</f>
        <v/>
      </c>
    </row>
    <row r="1070">
      <c r="A1070" s="13" t="n"/>
      <c r="B1070" s="5" t="n"/>
      <c r="C1070" s="16" t="n"/>
      <c r="D1070" s="5" t="n"/>
      <c r="E1070" s="5" t="n"/>
      <c r="F1070" s="6">
        <f>IF(B1070&amp;""="","",IFERROR(INDEX('الأعضاء'!$B$6:$B$505,MATCH(B1070&amp;"",'الأعضاء'!$A$6:$A$505,0))&amp;"","كود غير موجود"))</f>
        <v/>
      </c>
    </row>
    <row r="1071">
      <c r="A1071" s="13" t="n"/>
      <c r="B1071" s="5" t="n"/>
      <c r="C1071" s="16" t="n"/>
      <c r="D1071" s="5" t="n"/>
      <c r="E1071" s="5" t="n"/>
      <c r="F1071" s="6">
        <f>IF(B1071&amp;""="","",IFERROR(INDEX('الأعضاء'!$B$6:$B$505,MATCH(B1071&amp;"",'الأعضاء'!$A$6:$A$505,0))&amp;"","كود غير موجود"))</f>
        <v/>
      </c>
    </row>
    <row r="1072">
      <c r="A1072" s="13" t="n"/>
      <c r="B1072" s="5" t="n"/>
      <c r="C1072" s="16" t="n"/>
      <c r="D1072" s="5" t="n"/>
      <c r="E1072" s="5" t="n"/>
      <c r="F1072" s="6">
        <f>IF(B1072&amp;""="","",IFERROR(INDEX('الأعضاء'!$B$6:$B$505,MATCH(B1072&amp;"",'الأعضاء'!$A$6:$A$505,0))&amp;"","كود غير موجود"))</f>
        <v/>
      </c>
    </row>
    <row r="1073">
      <c r="A1073" s="13" t="n"/>
      <c r="B1073" s="5" t="n"/>
      <c r="C1073" s="16" t="n"/>
      <c r="D1073" s="5" t="n"/>
      <c r="E1073" s="5" t="n"/>
      <c r="F1073" s="6">
        <f>IF(B1073&amp;""="","",IFERROR(INDEX('الأعضاء'!$B$6:$B$505,MATCH(B1073&amp;"",'الأعضاء'!$A$6:$A$505,0))&amp;"","كود غير موجود"))</f>
        <v/>
      </c>
    </row>
    <row r="1074">
      <c r="A1074" s="13" t="n"/>
      <c r="B1074" s="5" t="n"/>
      <c r="C1074" s="16" t="n"/>
      <c r="D1074" s="5" t="n"/>
      <c r="E1074" s="5" t="n"/>
      <c r="F1074" s="6">
        <f>IF(B1074&amp;""="","",IFERROR(INDEX('الأعضاء'!$B$6:$B$505,MATCH(B1074&amp;"",'الأعضاء'!$A$6:$A$505,0))&amp;"","كود غير موجود"))</f>
        <v/>
      </c>
    </row>
    <row r="1075">
      <c r="A1075" s="13" t="n"/>
      <c r="B1075" s="5" t="n"/>
      <c r="C1075" s="16" t="n"/>
      <c r="D1075" s="5" t="n"/>
      <c r="E1075" s="5" t="n"/>
      <c r="F1075" s="6">
        <f>IF(B1075&amp;""="","",IFERROR(INDEX('الأعضاء'!$B$6:$B$505,MATCH(B1075&amp;"",'الأعضاء'!$A$6:$A$505,0))&amp;"","كود غير موجود"))</f>
        <v/>
      </c>
    </row>
    <row r="1076">
      <c r="A1076" s="13" t="n"/>
      <c r="B1076" s="5" t="n"/>
      <c r="C1076" s="16" t="n"/>
      <c r="D1076" s="5" t="n"/>
      <c r="E1076" s="5" t="n"/>
      <c r="F1076" s="6">
        <f>IF(B1076&amp;""="","",IFERROR(INDEX('الأعضاء'!$B$6:$B$505,MATCH(B1076&amp;"",'الأعضاء'!$A$6:$A$505,0))&amp;"","كود غير موجود"))</f>
        <v/>
      </c>
    </row>
    <row r="1077">
      <c r="A1077" s="13" t="n"/>
      <c r="B1077" s="5" t="n"/>
      <c r="C1077" s="16" t="n"/>
      <c r="D1077" s="5" t="n"/>
      <c r="E1077" s="5" t="n"/>
      <c r="F1077" s="6">
        <f>IF(B1077&amp;""="","",IFERROR(INDEX('الأعضاء'!$B$6:$B$505,MATCH(B1077&amp;"",'الأعضاء'!$A$6:$A$505,0))&amp;"","كود غير موجود"))</f>
        <v/>
      </c>
    </row>
    <row r="1078">
      <c r="A1078" s="13" t="n"/>
      <c r="B1078" s="5" t="n"/>
      <c r="C1078" s="16" t="n"/>
      <c r="D1078" s="5" t="n"/>
      <c r="E1078" s="5" t="n"/>
      <c r="F1078" s="6">
        <f>IF(B1078&amp;""="","",IFERROR(INDEX('الأعضاء'!$B$6:$B$505,MATCH(B1078&amp;"",'الأعضاء'!$A$6:$A$505,0))&amp;"","كود غير موجود"))</f>
        <v/>
      </c>
    </row>
    <row r="1079">
      <c r="A1079" s="13" t="n"/>
      <c r="B1079" s="5" t="n"/>
      <c r="C1079" s="16" t="n"/>
      <c r="D1079" s="5" t="n"/>
      <c r="E1079" s="5" t="n"/>
      <c r="F1079" s="6">
        <f>IF(B1079&amp;""="","",IFERROR(INDEX('الأعضاء'!$B$6:$B$505,MATCH(B1079&amp;"",'الأعضاء'!$A$6:$A$505,0))&amp;"","كود غير موجود"))</f>
        <v/>
      </c>
    </row>
    <row r="1080">
      <c r="A1080" s="13" t="n"/>
      <c r="B1080" s="5" t="n"/>
      <c r="C1080" s="16" t="n"/>
      <c r="D1080" s="5" t="n"/>
      <c r="E1080" s="5" t="n"/>
      <c r="F1080" s="6">
        <f>IF(B1080&amp;""="","",IFERROR(INDEX('الأعضاء'!$B$6:$B$505,MATCH(B1080&amp;"",'الأعضاء'!$A$6:$A$505,0))&amp;"","كود غير موجود"))</f>
        <v/>
      </c>
    </row>
    <row r="1081">
      <c r="A1081" s="13" t="n"/>
      <c r="B1081" s="5" t="n"/>
      <c r="C1081" s="16" t="n"/>
      <c r="D1081" s="5" t="n"/>
      <c r="E1081" s="5" t="n"/>
      <c r="F1081" s="6">
        <f>IF(B1081&amp;""="","",IFERROR(INDEX('الأعضاء'!$B$6:$B$505,MATCH(B1081&amp;"",'الأعضاء'!$A$6:$A$505,0))&amp;"","كود غير موجود"))</f>
        <v/>
      </c>
    </row>
    <row r="1082">
      <c r="A1082" s="13" t="n"/>
      <c r="B1082" s="5" t="n"/>
      <c r="C1082" s="16" t="n"/>
      <c r="D1082" s="5" t="n"/>
      <c r="E1082" s="5" t="n"/>
      <c r="F1082" s="6">
        <f>IF(B1082&amp;""="","",IFERROR(INDEX('الأعضاء'!$B$6:$B$505,MATCH(B1082&amp;"",'الأعضاء'!$A$6:$A$505,0))&amp;"","كود غير موجود"))</f>
        <v/>
      </c>
    </row>
    <row r="1083">
      <c r="A1083" s="13" t="n"/>
      <c r="B1083" s="5" t="n"/>
      <c r="C1083" s="16" t="n"/>
      <c r="D1083" s="5" t="n"/>
      <c r="E1083" s="5" t="n"/>
      <c r="F1083" s="6">
        <f>IF(B1083&amp;""="","",IFERROR(INDEX('الأعضاء'!$B$6:$B$505,MATCH(B1083&amp;"",'الأعضاء'!$A$6:$A$505,0))&amp;"","كود غير موجود"))</f>
        <v/>
      </c>
    </row>
    <row r="1084">
      <c r="A1084" s="13" t="n"/>
      <c r="B1084" s="5" t="n"/>
      <c r="C1084" s="16" t="n"/>
      <c r="D1084" s="5" t="n"/>
      <c r="E1084" s="5" t="n"/>
      <c r="F1084" s="6">
        <f>IF(B1084&amp;""="","",IFERROR(INDEX('الأعضاء'!$B$6:$B$505,MATCH(B1084&amp;"",'الأعضاء'!$A$6:$A$505,0))&amp;"","كود غير موجود"))</f>
        <v/>
      </c>
    </row>
    <row r="1085">
      <c r="A1085" s="13" t="n"/>
      <c r="B1085" s="5" t="n"/>
      <c r="C1085" s="16" t="n"/>
      <c r="D1085" s="5" t="n"/>
      <c r="E1085" s="5" t="n"/>
      <c r="F1085" s="6">
        <f>IF(B1085&amp;""="","",IFERROR(INDEX('الأعضاء'!$B$6:$B$505,MATCH(B1085&amp;"",'الأعضاء'!$A$6:$A$505,0))&amp;"","كود غير موجود"))</f>
        <v/>
      </c>
    </row>
    <row r="1086">
      <c r="A1086" s="13" t="n"/>
      <c r="B1086" s="5" t="n"/>
      <c r="C1086" s="16" t="n"/>
      <c r="D1086" s="5" t="n"/>
      <c r="E1086" s="5" t="n"/>
      <c r="F1086" s="6">
        <f>IF(B1086&amp;""="","",IFERROR(INDEX('الأعضاء'!$B$6:$B$505,MATCH(B1086&amp;"",'الأعضاء'!$A$6:$A$505,0))&amp;"","كود غير موجود"))</f>
        <v/>
      </c>
    </row>
    <row r="1087">
      <c r="A1087" s="13" t="n"/>
      <c r="B1087" s="5" t="n"/>
      <c r="C1087" s="16" t="n"/>
      <c r="D1087" s="5" t="n"/>
      <c r="E1087" s="5" t="n"/>
      <c r="F1087" s="6">
        <f>IF(B1087&amp;""="","",IFERROR(INDEX('الأعضاء'!$B$6:$B$505,MATCH(B1087&amp;"",'الأعضاء'!$A$6:$A$505,0))&amp;"","كود غير موجود"))</f>
        <v/>
      </c>
    </row>
    <row r="1088">
      <c r="A1088" s="13" t="n"/>
      <c r="B1088" s="5" t="n"/>
      <c r="C1088" s="16" t="n"/>
      <c r="D1088" s="5" t="n"/>
      <c r="E1088" s="5" t="n"/>
      <c r="F1088" s="6">
        <f>IF(B1088&amp;""="","",IFERROR(INDEX('الأعضاء'!$B$6:$B$505,MATCH(B1088&amp;"",'الأعضاء'!$A$6:$A$505,0))&amp;"","كود غير موجود"))</f>
        <v/>
      </c>
    </row>
    <row r="1089">
      <c r="A1089" s="13" t="n"/>
      <c r="B1089" s="5" t="n"/>
      <c r="C1089" s="16" t="n"/>
      <c r="D1089" s="5" t="n"/>
      <c r="E1089" s="5" t="n"/>
      <c r="F1089" s="6">
        <f>IF(B1089&amp;""="","",IFERROR(INDEX('الأعضاء'!$B$6:$B$505,MATCH(B1089&amp;"",'الأعضاء'!$A$6:$A$505,0))&amp;"","كود غير موجود"))</f>
        <v/>
      </c>
    </row>
    <row r="1090">
      <c r="A1090" s="13" t="n"/>
      <c r="B1090" s="5" t="n"/>
      <c r="C1090" s="16" t="n"/>
      <c r="D1090" s="5" t="n"/>
      <c r="E1090" s="5" t="n"/>
      <c r="F1090" s="6">
        <f>IF(B1090&amp;""="","",IFERROR(INDEX('الأعضاء'!$B$6:$B$505,MATCH(B1090&amp;"",'الأعضاء'!$A$6:$A$505,0))&amp;"","كود غير موجود"))</f>
        <v/>
      </c>
    </row>
    <row r="1091">
      <c r="A1091" s="13" t="n"/>
      <c r="B1091" s="5" t="n"/>
      <c r="C1091" s="16" t="n"/>
      <c r="D1091" s="5" t="n"/>
      <c r="E1091" s="5" t="n"/>
      <c r="F1091" s="6">
        <f>IF(B1091&amp;""="","",IFERROR(INDEX('الأعضاء'!$B$6:$B$505,MATCH(B1091&amp;"",'الأعضاء'!$A$6:$A$505,0))&amp;"","كود غير موجود"))</f>
        <v/>
      </c>
    </row>
    <row r="1092">
      <c r="A1092" s="13" t="n"/>
      <c r="B1092" s="5" t="n"/>
      <c r="C1092" s="16" t="n"/>
      <c r="D1092" s="5" t="n"/>
      <c r="E1092" s="5" t="n"/>
      <c r="F1092" s="6">
        <f>IF(B1092&amp;""="","",IFERROR(INDEX('الأعضاء'!$B$6:$B$505,MATCH(B1092&amp;"",'الأعضاء'!$A$6:$A$505,0))&amp;"","كود غير موجود"))</f>
        <v/>
      </c>
    </row>
    <row r="1093">
      <c r="A1093" s="13" t="n"/>
      <c r="B1093" s="5" t="n"/>
      <c r="C1093" s="16" t="n"/>
      <c r="D1093" s="5" t="n"/>
      <c r="E1093" s="5" t="n"/>
      <c r="F1093" s="6">
        <f>IF(B1093&amp;""="","",IFERROR(INDEX('الأعضاء'!$B$6:$B$505,MATCH(B1093&amp;"",'الأعضاء'!$A$6:$A$505,0))&amp;"","كود غير موجود"))</f>
        <v/>
      </c>
    </row>
    <row r="1094">
      <c r="A1094" s="13" t="n"/>
      <c r="B1094" s="5" t="n"/>
      <c r="C1094" s="16" t="n"/>
      <c r="D1094" s="5" t="n"/>
      <c r="E1094" s="5" t="n"/>
      <c r="F1094" s="6">
        <f>IF(B1094&amp;""="","",IFERROR(INDEX('الأعضاء'!$B$6:$B$505,MATCH(B1094&amp;"",'الأعضاء'!$A$6:$A$505,0))&amp;"","كود غير موجود"))</f>
        <v/>
      </c>
    </row>
    <row r="1095">
      <c r="A1095" s="13" t="n"/>
      <c r="B1095" s="5" t="n"/>
      <c r="C1095" s="16" t="n"/>
      <c r="D1095" s="5" t="n"/>
      <c r="E1095" s="5" t="n"/>
      <c r="F1095" s="6">
        <f>IF(B1095&amp;""="","",IFERROR(INDEX('الأعضاء'!$B$6:$B$505,MATCH(B1095&amp;"",'الأعضاء'!$A$6:$A$505,0))&amp;"","كود غير موجود"))</f>
        <v/>
      </c>
    </row>
    <row r="1096">
      <c r="A1096" s="13" t="n"/>
      <c r="B1096" s="5" t="n"/>
      <c r="C1096" s="16" t="n"/>
      <c r="D1096" s="5" t="n"/>
      <c r="E1096" s="5" t="n"/>
      <c r="F1096" s="6">
        <f>IF(B1096&amp;""="","",IFERROR(INDEX('الأعضاء'!$B$6:$B$505,MATCH(B1096&amp;"",'الأعضاء'!$A$6:$A$505,0))&amp;"","كود غير موجود"))</f>
        <v/>
      </c>
    </row>
    <row r="1097">
      <c r="A1097" s="13" t="n"/>
      <c r="B1097" s="5" t="n"/>
      <c r="C1097" s="16" t="n"/>
      <c r="D1097" s="5" t="n"/>
      <c r="E1097" s="5" t="n"/>
      <c r="F1097" s="6">
        <f>IF(B1097&amp;""="","",IFERROR(INDEX('الأعضاء'!$B$6:$B$505,MATCH(B1097&amp;"",'الأعضاء'!$A$6:$A$505,0))&amp;"","كود غير موجود"))</f>
        <v/>
      </c>
    </row>
    <row r="1098">
      <c r="A1098" s="13" t="n"/>
      <c r="B1098" s="5" t="n"/>
      <c r="C1098" s="16" t="n"/>
      <c r="D1098" s="5" t="n"/>
      <c r="E1098" s="5" t="n"/>
      <c r="F1098" s="6">
        <f>IF(B1098&amp;""="","",IFERROR(INDEX('الأعضاء'!$B$6:$B$505,MATCH(B1098&amp;"",'الأعضاء'!$A$6:$A$505,0))&amp;"","كود غير موجود"))</f>
        <v/>
      </c>
    </row>
    <row r="1099">
      <c r="A1099" s="13" t="n"/>
      <c r="B1099" s="5" t="n"/>
      <c r="C1099" s="16" t="n"/>
      <c r="D1099" s="5" t="n"/>
      <c r="E1099" s="5" t="n"/>
      <c r="F1099" s="6">
        <f>IF(B1099&amp;""="","",IFERROR(INDEX('الأعضاء'!$B$6:$B$505,MATCH(B1099&amp;"",'الأعضاء'!$A$6:$A$505,0))&amp;"","كود غير موجود"))</f>
        <v/>
      </c>
    </row>
    <row r="1100">
      <c r="A1100" s="13" t="n"/>
      <c r="B1100" s="5" t="n"/>
      <c r="C1100" s="16" t="n"/>
      <c r="D1100" s="5" t="n"/>
      <c r="E1100" s="5" t="n"/>
      <c r="F1100" s="6">
        <f>IF(B1100&amp;""="","",IFERROR(INDEX('الأعضاء'!$B$6:$B$505,MATCH(B1100&amp;"",'الأعضاء'!$A$6:$A$505,0))&amp;"","كود غير موجود"))</f>
        <v/>
      </c>
    </row>
    <row r="1101">
      <c r="A1101" s="13" t="n"/>
      <c r="B1101" s="5" t="n"/>
      <c r="C1101" s="16" t="n"/>
      <c r="D1101" s="5" t="n"/>
      <c r="E1101" s="5" t="n"/>
      <c r="F1101" s="6">
        <f>IF(B1101&amp;""="","",IFERROR(INDEX('الأعضاء'!$B$6:$B$505,MATCH(B1101&amp;"",'الأعضاء'!$A$6:$A$505,0))&amp;"","كود غير موجود"))</f>
        <v/>
      </c>
    </row>
    <row r="1102">
      <c r="A1102" s="13" t="n"/>
      <c r="B1102" s="5" t="n"/>
      <c r="C1102" s="16" t="n"/>
      <c r="D1102" s="5" t="n"/>
      <c r="E1102" s="5" t="n"/>
      <c r="F1102" s="6">
        <f>IF(B1102&amp;""="","",IFERROR(INDEX('الأعضاء'!$B$6:$B$505,MATCH(B1102&amp;"",'الأعضاء'!$A$6:$A$505,0))&amp;"","كود غير موجود"))</f>
        <v/>
      </c>
    </row>
    <row r="1103">
      <c r="A1103" s="13" t="n"/>
      <c r="B1103" s="5" t="n"/>
      <c r="C1103" s="16" t="n"/>
      <c r="D1103" s="5" t="n"/>
      <c r="E1103" s="5" t="n"/>
      <c r="F1103" s="6">
        <f>IF(B1103&amp;""="","",IFERROR(INDEX('الأعضاء'!$B$6:$B$505,MATCH(B1103&amp;"",'الأعضاء'!$A$6:$A$505,0))&amp;"","كود غير موجود"))</f>
        <v/>
      </c>
    </row>
    <row r="1104">
      <c r="A1104" s="13" t="n"/>
      <c r="B1104" s="5" t="n"/>
      <c r="C1104" s="16" t="n"/>
      <c r="D1104" s="5" t="n"/>
      <c r="E1104" s="5" t="n"/>
      <c r="F1104" s="6">
        <f>IF(B1104&amp;""="","",IFERROR(INDEX('الأعضاء'!$B$6:$B$505,MATCH(B1104&amp;"",'الأعضاء'!$A$6:$A$505,0))&amp;"","كود غير موجود"))</f>
        <v/>
      </c>
    </row>
    <row r="1105">
      <c r="A1105" s="13" t="n"/>
      <c r="B1105" s="5" t="n"/>
      <c r="C1105" s="16" t="n"/>
      <c r="D1105" s="5" t="n"/>
      <c r="E1105" s="5" t="n"/>
      <c r="F1105" s="6">
        <f>IF(B1105&amp;""="","",IFERROR(INDEX('الأعضاء'!$B$6:$B$505,MATCH(B1105&amp;"",'الأعضاء'!$A$6:$A$505,0))&amp;"","كود غير موجود"))</f>
        <v/>
      </c>
    </row>
    <row r="1106">
      <c r="A1106" s="13" t="n"/>
      <c r="B1106" s="5" t="n"/>
      <c r="C1106" s="16" t="n"/>
      <c r="D1106" s="5" t="n"/>
      <c r="E1106" s="5" t="n"/>
      <c r="F1106" s="6">
        <f>IF(B1106&amp;""="","",IFERROR(INDEX('الأعضاء'!$B$6:$B$505,MATCH(B1106&amp;"",'الأعضاء'!$A$6:$A$505,0))&amp;"","كود غير موجود"))</f>
        <v/>
      </c>
    </row>
    <row r="1107">
      <c r="A1107" s="13" t="n"/>
      <c r="B1107" s="5" t="n"/>
      <c r="C1107" s="16" t="n"/>
      <c r="D1107" s="5" t="n"/>
      <c r="E1107" s="5" t="n"/>
      <c r="F1107" s="6">
        <f>IF(B1107&amp;""="","",IFERROR(INDEX('الأعضاء'!$B$6:$B$505,MATCH(B1107&amp;"",'الأعضاء'!$A$6:$A$505,0))&amp;"","كود غير موجود"))</f>
        <v/>
      </c>
    </row>
    <row r="1108">
      <c r="A1108" s="13" t="n"/>
      <c r="B1108" s="5" t="n"/>
      <c r="C1108" s="16" t="n"/>
      <c r="D1108" s="5" t="n"/>
      <c r="E1108" s="5" t="n"/>
      <c r="F1108" s="6">
        <f>IF(B1108&amp;""="","",IFERROR(INDEX('الأعضاء'!$B$6:$B$505,MATCH(B1108&amp;"",'الأعضاء'!$A$6:$A$505,0))&amp;"","كود غير موجود"))</f>
        <v/>
      </c>
    </row>
    <row r="1109">
      <c r="A1109" s="13" t="n"/>
      <c r="B1109" s="5" t="n"/>
      <c r="C1109" s="16" t="n"/>
      <c r="D1109" s="5" t="n"/>
      <c r="E1109" s="5" t="n"/>
      <c r="F1109" s="6">
        <f>IF(B1109&amp;""="","",IFERROR(INDEX('الأعضاء'!$B$6:$B$505,MATCH(B1109&amp;"",'الأعضاء'!$A$6:$A$505,0))&amp;"","كود غير موجود"))</f>
        <v/>
      </c>
    </row>
    <row r="1110">
      <c r="A1110" s="13" t="n"/>
      <c r="B1110" s="5" t="n"/>
      <c r="C1110" s="16" t="n"/>
      <c r="D1110" s="5" t="n"/>
      <c r="E1110" s="5" t="n"/>
      <c r="F1110" s="6">
        <f>IF(B1110&amp;""="","",IFERROR(INDEX('الأعضاء'!$B$6:$B$505,MATCH(B1110&amp;"",'الأعضاء'!$A$6:$A$505,0))&amp;"","كود غير موجود"))</f>
        <v/>
      </c>
    </row>
    <row r="1111">
      <c r="A1111" s="13" t="n"/>
      <c r="B1111" s="5" t="n"/>
      <c r="C1111" s="16" t="n"/>
      <c r="D1111" s="5" t="n"/>
      <c r="E1111" s="5" t="n"/>
      <c r="F1111" s="6">
        <f>IF(B1111&amp;""="","",IFERROR(INDEX('الأعضاء'!$B$6:$B$505,MATCH(B1111&amp;"",'الأعضاء'!$A$6:$A$505,0))&amp;"","كود غير موجود"))</f>
        <v/>
      </c>
    </row>
    <row r="1112">
      <c r="A1112" s="13" t="n"/>
      <c r="B1112" s="5" t="n"/>
      <c r="C1112" s="16" t="n"/>
      <c r="D1112" s="5" t="n"/>
      <c r="E1112" s="5" t="n"/>
      <c r="F1112" s="6">
        <f>IF(B1112&amp;""="","",IFERROR(INDEX('الأعضاء'!$B$6:$B$505,MATCH(B1112&amp;"",'الأعضاء'!$A$6:$A$505,0))&amp;"","كود غير موجود"))</f>
        <v/>
      </c>
    </row>
    <row r="1113">
      <c r="A1113" s="13" t="n"/>
      <c r="B1113" s="5" t="n"/>
      <c r="C1113" s="16" t="n"/>
      <c r="D1113" s="5" t="n"/>
      <c r="E1113" s="5" t="n"/>
      <c r="F1113" s="6">
        <f>IF(B1113&amp;""="","",IFERROR(INDEX('الأعضاء'!$B$6:$B$505,MATCH(B1113&amp;"",'الأعضاء'!$A$6:$A$505,0))&amp;"","كود غير موجود"))</f>
        <v/>
      </c>
    </row>
    <row r="1114">
      <c r="A1114" s="13" t="n"/>
      <c r="B1114" s="5" t="n"/>
      <c r="C1114" s="16" t="n"/>
      <c r="D1114" s="5" t="n"/>
      <c r="E1114" s="5" t="n"/>
      <c r="F1114" s="6">
        <f>IF(B1114&amp;""="","",IFERROR(INDEX('الأعضاء'!$B$6:$B$505,MATCH(B1114&amp;"",'الأعضاء'!$A$6:$A$505,0))&amp;"","كود غير موجود"))</f>
        <v/>
      </c>
    </row>
    <row r="1115">
      <c r="A1115" s="13" t="n"/>
      <c r="B1115" s="5" t="n"/>
      <c r="C1115" s="16" t="n"/>
      <c r="D1115" s="5" t="n"/>
      <c r="E1115" s="5" t="n"/>
      <c r="F1115" s="6">
        <f>IF(B1115&amp;""="","",IFERROR(INDEX('الأعضاء'!$B$6:$B$505,MATCH(B1115&amp;"",'الأعضاء'!$A$6:$A$505,0))&amp;"","كود غير موجود"))</f>
        <v/>
      </c>
    </row>
    <row r="1116">
      <c r="A1116" s="13" t="n"/>
      <c r="B1116" s="5" t="n"/>
      <c r="C1116" s="16" t="n"/>
      <c r="D1116" s="5" t="n"/>
      <c r="E1116" s="5" t="n"/>
      <c r="F1116" s="6">
        <f>IF(B1116&amp;""="","",IFERROR(INDEX('الأعضاء'!$B$6:$B$505,MATCH(B1116&amp;"",'الأعضاء'!$A$6:$A$505,0))&amp;"","كود غير موجود"))</f>
        <v/>
      </c>
    </row>
    <row r="1117">
      <c r="A1117" s="13" t="n"/>
      <c r="B1117" s="5" t="n"/>
      <c r="C1117" s="16" t="n"/>
      <c r="D1117" s="5" t="n"/>
      <c r="E1117" s="5" t="n"/>
      <c r="F1117" s="6">
        <f>IF(B1117&amp;""="","",IFERROR(INDEX('الأعضاء'!$B$6:$B$505,MATCH(B1117&amp;"",'الأعضاء'!$A$6:$A$505,0))&amp;"","كود غير موجود"))</f>
        <v/>
      </c>
    </row>
    <row r="1118">
      <c r="A1118" s="13" t="n"/>
      <c r="B1118" s="5" t="n"/>
      <c r="C1118" s="16" t="n"/>
      <c r="D1118" s="5" t="n"/>
      <c r="E1118" s="5" t="n"/>
      <c r="F1118" s="6">
        <f>IF(B1118&amp;""="","",IFERROR(INDEX('الأعضاء'!$B$6:$B$505,MATCH(B1118&amp;"",'الأعضاء'!$A$6:$A$505,0))&amp;"","كود غير موجود"))</f>
        <v/>
      </c>
    </row>
    <row r="1119">
      <c r="A1119" s="13" t="n"/>
      <c r="B1119" s="5" t="n"/>
      <c r="C1119" s="16" t="n"/>
      <c r="D1119" s="5" t="n"/>
      <c r="E1119" s="5" t="n"/>
      <c r="F1119" s="6">
        <f>IF(B1119&amp;""="","",IFERROR(INDEX('الأعضاء'!$B$6:$B$505,MATCH(B1119&amp;"",'الأعضاء'!$A$6:$A$505,0))&amp;"","كود غير موجود"))</f>
        <v/>
      </c>
    </row>
    <row r="1120">
      <c r="A1120" s="13" t="n"/>
      <c r="B1120" s="5" t="n"/>
      <c r="C1120" s="16" t="n"/>
      <c r="D1120" s="5" t="n"/>
      <c r="E1120" s="5" t="n"/>
      <c r="F1120" s="6">
        <f>IF(B1120&amp;""="","",IFERROR(INDEX('الأعضاء'!$B$6:$B$505,MATCH(B1120&amp;"",'الأعضاء'!$A$6:$A$505,0))&amp;"","كود غير موجود"))</f>
        <v/>
      </c>
    </row>
    <row r="1121">
      <c r="A1121" s="13" t="n"/>
      <c r="B1121" s="5" t="n"/>
      <c r="C1121" s="16" t="n"/>
      <c r="D1121" s="5" t="n"/>
      <c r="E1121" s="5" t="n"/>
      <c r="F1121" s="6">
        <f>IF(B1121&amp;""="","",IFERROR(INDEX('الأعضاء'!$B$6:$B$505,MATCH(B1121&amp;"",'الأعضاء'!$A$6:$A$505,0))&amp;"","كود غير موجود"))</f>
        <v/>
      </c>
    </row>
    <row r="1122">
      <c r="A1122" s="13" t="n"/>
      <c r="B1122" s="5" t="n"/>
      <c r="C1122" s="16" t="n"/>
      <c r="D1122" s="5" t="n"/>
      <c r="E1122" s="5" t="n"/>
      <c r="F1122" s="6">
        <f>IF(B1122&amp;""="","",IFERROR(INDEX('الأعضاء'!$B$6:$B$505,MATCH(B1122&amp;"",'الأعضاء'!$A$6:$A$505,0))&amp;"","كود غير موجود"))</f>
        <v/>
      </c>
    </row>
    <row r="1123">
      <c r="A1123" s="13" t="n"/>
      <c r="B1123" s="5" t="n"/>
      <c r="C1123" s="16" t="n"/>
      <c r="D1123" s="5" t="n"/>
      <c r="E1123" s="5" t="n"/>
      <c r="F1123" s="6">
        <f>IF(B1123&amp;""="","",IFERROR(INDEX('الأعضاء'!$B$6:$B$505,MATCH(B1123&amp;"",'الأعضاء'!$A$6:$A$505,0))&amp;"","كود غير موجود"))</f>
        <v/>
      </c>
    </row>
    <row r="1124">
      <c r="A1124" s="13" t="n"/>
      <c r="B1124" s="5" t="n"/>
      <c r="C1124" s="16" t="n"/>
      <c r="D1124" s="5" t="n"/>
      <c r="E1124" s="5" t="n"/>
      <c r="F1124" s="6">
        <f>IF(B1124&amp;""="","",IFERROR(INDEX('الأعضاء'!$B$6:$B$505,MATCH(B1124&amp;"",'الأعضاء'!$A$6:$A$505,0))&amp;"","كود غير موجود"))</f>
        <v/>
      </c>
    </row>
    <row r="1125">
      <c r="A1125" s="13" t="n"/>
      <c r="B1125" s="5" t="n"/>
      <c r="C1125" s="16" t="n"/>
      <c r="D1125" s="5" t="n"/>
      <c r="E1125" s="5" t="n"/>
      <c r="F1125" s="6">
        <f>IF(B1125&amp;""="","",IFERROR(INDEX('الأعضاء'!$B$6:$B$505,MATCH(B1125&amp;"",'الأعضاء'!$A$6:$A$505,0))&amp;"","كود غير موجود"))</f>
        <v/>
      </c>
    </row>
    <row r="1126">
      <c r="A1126" s="13" t="n"/>
      <c r="B1126" s="5" t="n"/>
      <c r="C1126" s="16" t="n"/>
      <c r="D1126" s="5" t="n"/>
      <c r="E1126" s="5" t="n"/>
      <c r="F1126" s="6">
        <f>IF(B1126&amp;""="","",IFERROR(INDEX('الأعضاء'!$B$6:$B$505,MATCH(B1126&amp;"",'الأعضاء'!$A$6:$A$505,0))&amp;"","كود غير موجود"))</f>
        <v/>
      </c>
    </row>
    <row r="1127">
      <c r="A1127" s="13" t="n"/>
      <c r="B1127" s="5" t="n"/>
      <c r="C1127" s="16" t="n"/>
      <c r="D1127" s="5" t="n"/>
      <c r="E1127" s="5" t="n"/>
      <c r="F1127" s="6">
        <f>IF(B1127&amp;""="","",IFERROR(INDEX('الأعضاء'!$B$6:$B$505,MATCH(B1127&amp;"",'الأعضاء'!$A$6:$A$505,0))&amp;"","كود غير موجود"))</f>
        <v/>
      </c>
    </row>
    <row r="1128">
      <c r="A1128" s="13" t="n"/>
      <c r="B1128" s="5" t="n"/>
      <c r="C1128" s="16" t="n"/>
      <c r="D1128" s="5" t="n"/>
      <c r="E1128" s="5" t="n"/>
      <c r="F1128" s="6">
        <f>IF(B1128&amp;""="","",IFERROR(INDEX('الأعضاء'!$B$6:$B$505,MATCH(B1128&amp;"",'الأعضاء'!$A$6:$A$505,0))&amp;"","كود غير موجود"))</f>
        <v/>
      </c>
    </row>
    <row r="1129">
      <c r="A1129" s="13" t="n"/>
      <c r="B1129" s="5" t="n"/>
      <c r="C1129" s="16" t="n"/>
      <c r="D1129" s="5" t="n"/>
      <c r="E1129" s="5" t="n"/>
      <c r="F1129" s="6">
        <f>IF(B1129&amp;""="","",IFERROR(INDEX('الأعضاء'!$B$6:$B$505,MATCH(B1129&amp;"",'الأعضاء'!$A$6:$A$505,0))&amp;"","كود غير موجود"))</f>
        <v/>
      </c>
    </row>
    <row r="1130">
      <c r="A1130" s="13" t="n"/>
      <c r="B1130" s="5" t="n"/>
      <c r="C1130" s="16" t="n"/>
      <c r="D1130" s="5" t="n"/>
      <c r="E1130" s="5" t="n"/>
      <c r="F1130" s="6">
        <f>IF(B1130&amp;""="","",IFERROR(INDEX('الأعضاء'!$B$6:$B$505,MATCH(B1130&amp;"",'الأعضاء'!$A$6:$A$505,0))&amp;"","كود غير موجود"))</f>
        <v/>
      </c>
    </row>
    <row r="1131">
      <c r="A1131" s="13" t="n"/>
      <c r="B1131" s="5" t="n"/>
      <c r="C1131" s="16" t="n"/>
      <c r="D1131" s="5" t="n"/>
      <c r="E1131" s="5" t="n"/>
      <c r="F1131" s="6">
        <f>IF(B1131&amp;""="","",IFERROR(INDEX('الأعضاء'!$B$6:$B$505,MATCH(B1131&amp;"",'الأعضاء'!$A$6:$A$505,0))&amp;"","كود غير موجود"))</f>
        <v/>
      </c>
    </row>
    <row r="1132">
      <c r="A1132" s="13" t="n"/>
      <c r="B1132" s="5" t="n"/>
      <c r="C1132" s="16" t="n"/>
      <c r="D1132" s="5" t="n"/>
      <c r="E1132" s="5" t="n"/>
      <c r="F1132" s="6">
        <f>IF(B1132&amp;""="","",IFERROR(INDEX('الأعضاء'!$B$6:$B$505,MATCH(B1132&amp;"",'الأعضاء'!$A$6:$A$505,0))&amp;"","كود غير موجود"))</f>
        <v/>
      </c>
    </row>
    <row r="1133">
      <c r="A1133" s="13" t="n"/>
      <c r="B1133" s="5" t="n"/>
      <c r="C1133" s="16" t="n"/>
      <c r="D1133" s="5" t="n"/>
      <c r="E1133" s="5" t="n"/>
      <c r="F1133" s="6">
        <f>IF(B1133&amp;""="","",IFERROR(INDEX('الأعضاء'!$B$6:$B$505,MATCH(B1133&amp;"",'الأعضاء'!$A$6:$A$505,0))&amp;"","كود غير موجود"))</f>
        <v/>
      </c>
    </row>
    <row r="1134">
      <c r="A1134" s="13" t="n"/>
      <c r="B1134" s="5" t="n"/>
      <c r="C1134" s="16" t="n"/>
      <c r="D1134" s="5" t="n"/>
      <c r="E1134" s="5" t="n"/>
      <c r="F1134" s="6">
        <f>IF(B1134&amp;""="","",IFERROR(INDEX('الأعضاء'!$B$6:$B$505,MATCH(B1134&amp;"",'الأعضاء'!$A$6:$A$505,0))&amp;"","كود غير موجود"))</f>
        <v/>
      </c>
    </row>
    <row r="1135">
      <c r="A1135" s="13" t="n"/>
      <c r="B1135" s="5" t="n"/>
      <c r="C1135" s="16" t="n"/>
      <c r="D1135" s="5" t="n"/>
      <c r="E1135" s="5" t="n"/>
      <c r="F1135" s="6">
        <f>IF(B1135&amp;""="","",IFERROR(INDEX('الأعضاء'!$B$6:$B$505,MATCH(B1135&amp;"",'الأعضاء'!$A$6:$A$505,0))&amp;"","كود غير موجود"))</f>
        <v/>
      </c>
    </row>
    <row r="1136">
      <c r="A1136" s="13" t="n"/>
      <c r="B1136" s="5" t="n"/>
      <c r="C1136" s="16" t="n"/>
      <c r="D1136" s="5" t="n"/>
      <c r="E1136" s="5" t="n"/>
      <c r="F1136" s="6">
        <f>IF(B1136&amp;""="","",IFERROR(INDEX('الأعضاء'!$B$6:$B$505,MATCH(B1136&amp;"",'الأعضاء'!$A$6:$A$505,0))&amp;"","كود غير موجود"))</f>
        <v/>
      </c>
    </row>
    <row r="1137">
      <c r="A1137" s="13" t="n"/>
      <c r="B1137" s="5" t="n"/>
      <c r="C1137" s="16" t="n"/>
      <c r="D1137" s="5" t="n"/>
      <c r="E1137" s="5" t="n"/>
      <c r="F1137" s="6">
        <f>IF(B1137&amp;""="","",IFERROR(INDEX('الأعضاء'!$B$6:$B$505,MATCH(B1137&amp;"",'الأعضاء'!$A$6:$A$505,0))&amp;"","كود غير موجود"))</f>
        <v/>
      </c>
    </row>
    <row r="1138">
      <c r="A1138" s="13" t="n"/>
      <c r="B1138" s="5" t="n"/>
      <c r="C1138" s="16" t="n"/>
      <c r="D1138" s="5" t="n"/>
      <c r="E1138" s="5" t="n"/>
      <c r="F1138" s="6">
        <f>IF(B1138&amp;""="","",IFERROR(INDEX('الأعضاء'!$B$6:$B$505,MATCH(B1138&amp;"",'الأعضاء'!$A$6:$A$505,0))&amp;"","كود غير موجود"))</f>
        <v/>
      </c>
    </row>
    <row r="1139">
      <c r="A1139" s="13" t="n"/>
      <c r="B1139" s="5" t="n"/>
      <c r="C1139" s="16" t="n"/>
      <c r="D1139" s="5" t="n"/>
      <c r="E1139" s="5" t="n"/>
      <c r="F1139" s="6">
        <f>IF(B1139&amp;""="","",IFERROR(INDEX('الأعضاء'!$B$6:$B$505,MATCH(B1139&amp;"",'الأعضاء'!$A$6:$A$505,0))&amp;"","كود غير موجود"))</f>
        <v/>
      </c>
    </row>
    <row r="1140">
      <c r="A1140" s="13" t="n"/>
      <c r="B1140" s="5" t="n"/>
      <c r="C1140" s="16" t="n"/>
      <c r="D1140" s="5" t="n"/>
      <c r="E1140" s="5" t="n"/>
      <c r="F1140" s="6">
        <f>IF(B1140&amp;""="","",IFERROR(INDEX('الأعضاء'!$B$6:$B$505,MATCH(B1140&amp;"",'الأعضاء'!$A$6:$A$505,0))&amp;"","كود غير موجود"))</f>
        <v/>
      </c>
    </row>
    <row r="1141">
      <c r="A1141" s="13" t="n"/>
      <c r="B1141" s="5" t="n"/>
      <c r="C1141" s="16" t="n"/>
      <c r="D1141" s="5" t="n"/>
      <c r="E1141" s="5" t="n"/>
      <c r="F1141" s="6">
        <f>IF(B1141&amp;""="","",IFERROR(INDEX('الأعضاء'!$B$6:$B$505,MATCH(B1141&amp;"",'الأعضاء'!$A$6:$A$505,0))&amp;"","كود غير موجود"))</f>
        <v/>
      </c>
    </row>
    <row r="1142">
      <c r="A1142" s="13" t="n"/>
      <c r="B1142" s="5" t="n"/>
      <c r="C1142" s="16" t="n"/>
      <c r="D1142" s="5" t="n"/>
      <c r="E1142" s="5" t="n"/>
      <c r="F1142" s="6">
        <f>IF(B1142&amp;""="","",IFERROR(INDEX('الأعضاء'!$B$6:$B$505,MATCH(B1142&amp;"",'الأعضاء'!$A$6:$A$505,0))&amp;"","كود غير موجود"))</f>
        <v/>
      </c>
    </row>
    <row r="1143">
      <c r="A1143" s="13" t="n"/>
      <c r="B1143" s="5" t="n"/>
      <c r="C1143" s="16" t="n"/>
      <c r="D1143" s="5" t="n"/>
      <c r="E1143" s="5" t="n"/>
      <c r="F1143" s="6">
        <f>IF(B1143&amp;""="","",IFERROR(INDEX('الأعضاء'!$B$6:$B$505,MATCH(B1143&amp;"",'الأعضاء'!$A$6:$A$505,0))&amp;"","كود غير موجود"))</f>
        <v/>
      </c>
    </row>
    <row r="1144">
      <c r="A1144" s="13" t="n"/>
      <c r="B1144" s="5" t="n"/>
      <c r="C1144" s="16" t="n"/>
      <c r="D1144" s="5" t="n"/>
      <c r="E1144" s="5" t="n"/>
      <c r="F1144" s="6">
        <f>IF(B1144&amp;""="","",IFERROR(INDEX('الأعضاء'!$B$6:$B$505,MATCH(B1144&amp;"",'الأعضاء'!$A$6:$A$505,0))&amp;"","كود غير موجود"))</f>
        <v/>
      </c>
    </row>
    <row r="1145">
      <c r="A1145" s="13" t="n"/>
      <c r="B1145" s="5" t="n"/>
      <c r="C1145" s="16" t="n"/>
      <c r="D1145" s="5" t="n"/>
      <c r="E1145" s="5" t="n"/>
      <c r="F1145" s="6">
        <f>IF(B1145&amp;""="","",IFERROR(INDEX('الأعضاء'!$B$6:$B$505,MATCH(B1145&amp;"",'الأعضاء'!$A$6:$A$505,0))&amp;"","كود غير موجود"))</f>
        <v/>
      </c>
    </row>
    <row r="1146">
      <c r="A1146" s="13" t="n"/>
      <c r="B1146" s="5" t="n"/>
      <c r="C1146" s="16" t="n"/>
      <c r="D1146" s="5" t="n"/>
      <c r="E1146" s="5" t="n"/>
      <c r="F1146" s="6">
        <f>IF(B1146&amp;""="","",IFERROR(INDEX('الأعضاء'!$B$6:$B$505,MATCH(B1146&amp;"",'الأعضاء'!$A$6:$A$505,0))&amp;"","كود غير موجود"))</f>
        <v/>
      </c>
    </row>
    <row r="1147">
      <c r="A1147" s="13" t="n"/>
      <c r="B1147" s="5" t="n"/>
      <c r="C1147" s="16" t="n"/>
      <c r="D1147" s="5" t="n"/>
      <c r="E1147" s="5" t="n"/>
      <c r="F1147" s="6">
        <f>IF(B1147&amp;""="","",IFERROR(INDEX('الأعضاء'!$B$6:$B$505,MATCH(B1147&amp;"",'الأعضاء'!$A$6:$A$505,0))&amp;"","كود غير موجود"))</f>
        <v/>
      </c>
    </row>
    <row r="1148">
      <c r="A1148" s="13" t="n"/>
      <c r="B1148" s="5" t="n"/>
      <c r="C1148" s="16" t="n"/>
      <c r="D1148" s="5" t="n"/>
      <c r="E1148" s="5" t="n"/>
      <c r="F1148" s="6">
        <f>IF(B1148&amp;""="","",IFERROR(INDEX('الأعضاء'!$B$6:$B$505,MATCH(B1148&amp;"",'الأعضاء'!$A$6:$A$505,0))&amp;"","كود غير موجود"))</f>
        <v/>
      </c>
    </row>
    <row r="1149">
      <c r="A1149" s="13" t="n"/>
      <c r="B1149" s="5" t="n"/>
      <c r="C1149" s="16" t="n"/>
      <c r="D1149" s="5" t="n"/>
      <c r="E1149" s="5" t="n"/>
      <c r="F1149" s="6">
        <f>IF(B1149&amp;""="","",IFERROR(INDEX('الأعضاء'!$B$6:$B$505,MATCH(B1149&amp;"",'الأعضاء'!$A$6:$A$505,0))&amp;"","كود غير موجود"))</f>
        <v/>
      </c>
    </row>
    <row r="1150">
      <c r="A1150" s="13" t="n"/>
      <c r="B1150" s="5" t="n"/>
      <c r="C1150" s="16" t="n"/>
      <c r="D1150" s="5" t="n"/>
      <c r="E1150" s="5" t="n"/>
      <c r="F1150" s="6">
        <f>IF(B1150&amp;""="","",IFERROR(INDEX('الأعضاء'!$B$6:$B$505,MATCH(B1150&amp;"",'الأعضاء'!$A$6:$A$505,0))&amp;"","كود غير موجود"))</f>
        <v/>
      </c>
    </row>
    <row r="1151">
      <c r="A1151" s="13" t="n"/>
      <c r="B1151" s="5" t="n"/>
      <c r="C1151" s="16" t="n"/>
      <c r="D1151" s="5" t="n"/>
      <c r="E1151" s="5" t="n"/>
      <c r="F1151" s="6">
        <f>IF(B1151&amp;""="","",IFERROR(INDEX('الأعضاء'!$B$6:$B$505,MATCH(B1151&amp;"",'الأعضاء'!$A$6:$A$505,0))&amp;"","كود غير موجود"))</f>
        <v/>
      </c>
    </row>
    <row r="1152">
      <c r="A1152" s="13" t="n"/>
      <c r="B1152" s="5" t="n"/>
      <c r="C1152" s="16" t="n"/>
      <c r="D1152" s="5" t="n"/>
      <c r="E1152" s="5" t="n"/>
      <c r="F1152" s="6">
        <f>IF(B1152&amp;""="","",IFERROR(INDEX('الأعضاء'!$B$6:$B$505,MATCH(B1152&amp;"",'الأعضاء'!$A$6:$A$505,0))&amp;"","كود غير موجود"))</f>
        <v/>
      </c>
    </row>
    <row r="1153">
      <c r="A1153" s="13" t="n"/>
      <c r="B1153" s="5" t="n"/>
      <c r="C1153" s="16" t="n"/>
      <c r="D1153" s="5" t="n"/>
      <c r="E1153" s="5" t="n"/>
      <c r="F1153" s="6">
        <f>IF(B1153&amp;""="","",IFERROR(INDEX('الأعضاء'!$B$6:$B$505,MATCH(B1153&amp;"",'الأعضاء'!$A$6:$A$505,0))&amp;"","كود غير موجود"))</f>
        <v/>
      </c>
    </row>
    <row r="1154">
      <c r="A1154" s="13" t="n"/>
      <c r="B1154" s="5" t="n"/>
      <c r="C1154" s="16" t="n"/>
      <c r="D1154" s="5" t="n"/>
      <c r="E1154" s="5" t="n"/>
      <c r="F1154" s="6">
        <f>IF(B1154&amp;""="","",IFERROR(INDEX('الأعضاء'!$B$6:$B$505,MATCH(B1154&amp;"",'الأعضاء'!$A$6:$A$505,0))&amp;"","كود غير موجود"))</f>
        <v/>
      </c>
    </row>
    <row r="1155">
      <c r="A1155" s="13" t="n"/>
      <c r="B1155" s="5" t="n"/>
      <c r="C1155" s="16" t="n"/>
      <c r="D1155" s="5" t="n"/>
      <c r="E1155" s="5" t="n"/>
      <c r="F1155" s="6">
        <f>IF(B1155&amp;""="","",IFERROR(INDEX('الأعضاء'!$B$6:$B$505,MATCH(B1155&amp;"",'الأعضاء'!$A$6:$A$505,0))&amp;"","كود غير موجود"))</f>
        <v/>
      </c>
    </row>
    <row r="1156">
      <c r="A1156" s="13" t="n"/>
      <c r="B1156" s="5" t="n"/>
      <c r="C1156" s="16" t="n"/>
      <c r="D1156" s="5" t="n"/>
      <c r="E1156" s="5" t="n"/>
      <c r="F1156" s="6">
        <f>IF(B1156&amp;""="","",IFERROR(INDEX('الأعضاء'!$B$6:$B$505,MATCH(B1156&amp;"",'الأعضاء'!$A$6:$A$505,0))&amp;"","كود غير موجود"))</f>
        <v/>
      </c>
    </row>
    <row r="1157">
      <c r="A1157" s="13" t="n"/>
      <c r="B1157" s="5" t="n"/>
      <c r="C1157" s="16" t="n"/>
      <c r="D1157" s="5" t="n"/>
      <c r="E1157" s="5" t="n"/>
      <c r="F1157" s="6">
        <f>IF(B1157&amp;""="","",IFERROR(INDEX('الأعضاء'!$B$6:$B$505,MATCH(B1157&amp;"",'الأعضاء'!$A$6:$A$505,0))&amp;"","كود غير موجود"))</f>
        <v/>
      </c>
    </row>
    <row r="1158">
      <c r="A1158" s="13" t="n"/>
      <c r="B1158" s="5" t="n"/>
      <c r="C1158" s="16" t="n"/>
      <c r="D1158" s="5" t="n"/>
      <c r="E1158" s="5" t="n"/>
      <c r="F1158" s="6">
        <f>IF(B1158&amp;""="","",IFERROR(INDEX('الأعضاء'!$B$6:$B$505,MATCH(B1158&amp;"",'الأعضاء'!$A$6:$A$505,0))&amp;"","كود غير موجود"))</f>
        <v/>
      </c>
    </row>
    <row r="1159">
      <c r="A1159" s="13" t="n"/>
      <c r="B1159" s="5" t="n"/>
      <c r="C1159" s="16" t="n"/>
      <c r="D1159" s="5" t="n"/>
      <c r="E1159" s="5" t="n"/>
      <c r="F1159" s="6">
        <f>IF(B1159&amp;""="","",IFERROR(INDEX('الأعضاء'!$B$6:$B$505,MATCH(B1159&amp;"",'الأعضاء'!$A$6:$A$505,0))&amp;"","كود غير موجود"))</f>
        <v/>
      </c>
    </row>
    <row r="1160">
      <c r="A1160" s="13" t="n"/>
      <c r="B1160" s="5" t="n"/>
      <c r="C1160" s="16" t="n"/>
      <c r="D1160" s="5" t="n"/>
      <c r="E1160" s="5" t="n"/>
      <c r="F1160" s="6">
        <f>IF(B1160&amp;""="","",IFERROR(INDEX('الأعضاء'!$B$6:$B$505,MATCH(B1160&amp;"",'الأعضاء'!$A$6:$A$505,0))&amp;"","كود غير موجود"))</f>
        <v/>
      </c>
    </row>
    <row r="1161">
      <c r="A1161" s="13" t="n"/>
      <c r="B1161" s="5" t="n"/>
      <c r="C1161" s="16" t="n"/>
      <c r="D1161" s="5" t="n"/>
      <c r="E1161" s="5" t="n"/>
      <c r="F1161" s="6">
        <f>IF(B1161&amp;""="","",IFERROR(INDEX('الأعضاء'!$B$6:$B$505,MATCH(B1161&amp;"",'الأعضاء'!$A$6:$A$505,0))&amp;"","كود غير موجود"))</f>
        <v/>
      </c>
    </row>
    <row r="1162">
      <c r="A1162" s="13" t="n"/>
      <c r="B1162" s="5" t="n"/>
      <c r="C1162" s="16" t="n"/>
      <c r="D1162" s="5" t="n"/>
      <c r="E1162" s="5" t="n"/>
      <c r="F1162" s="6">
        <f>IF(B1162&amp;""="","",IFERROR(INDEX('الأعضاء'!$B$6:$B$505,MATCH(B1162&amp;"",'الأعضاء'!$A$6:$A$505,0))&amp;"","كود غير موجود"))</f>
        <v/>
      </c>
    </row>
    <row r="1163">
      <c r="A1163" s="13" t="n"/>
      <c r="B1163" s="5" t="n"/>
      <c r="C1163" s="16" t="n"/>
      <c r="D1163" s="5" t="n"/>
      <c r="E1163" s="5" t="n"/>
      <c r="F1163" s="6">
        <f>IF(B1163&amp;""="","",IFERROR(INDEX('الأعضاء'!$B$6:$B$505,MATCH(B1163&amp;"",'الأعضاء'!$A$6:$A$505,0))&amp;"","كود غير موجود"))</f>
        <v/>
      </c>
    </row>
    <row r="1164">
      <c r="A1164" s="13" t="n"/>
      <c r="B1164" s="5" t="n"/>
      <c r="C1164" s="16" t="n"/>
      <c r="D1164" s="5" t="n"/>
      <c r="E1164" s="5" t="n"/>
      <c r="F1164" s="6">
        <f>IF(B1164&amp;""="","",IFERROR(INDEX('الأعضاء'!$B$6:$B$505,MATCH(B1164&amp;"",'الأعضاء'!$A$6:$A$505,0))&amp;"","كود غير موجود"))</f>
        <v/>
      </c>
    </row>
    <row r="1165">
      <c r="A1165" s="13" t="n"/>
      <c r="B1165" s="5" t="n"/>
      <c r="C1165" s="16" t="n"/>
      <c r="D1165" s="5" t="n"/>
      <c r="E1165" s="5" t="n"/>
      <c r="F1165" s="6">
        <f>IF(B1165&amp;""="","",IFERROR(INDEX('الأعضاء'!$B$6:$B$505,MATCH(B1165&amp;"",'الأعضاء'!$A$6:$A$505,0))&amp;"","كود غير موجود"))</f>
        <v/>
      </c>
    </row>
    <row r="1166">
      <c r="A1166" s="13" t="n"/>
      <c r="B1166" s="5" t="n"/>
      <c r="C1166" s="16" t="n"/>
      <c r="D1166" s="5" t="n"/>
      <c r="E1166" s="5" t="n"/>
      <c r="F1166" s="6">
        <f>IF(B1166&amp;""="","",IFERROR(INDEX('الأعضاء'!$B$6:$B$505,MATCH(B1166&amp;"",'الأعضاء'!$A$6:$A$505,0))&amp;"","كود غير موجود"))</f>
        <v/>
      </c>
    </row>
    <row r="1167">
      <c r="A1167" s="13" t="n"/>
      <c r="B1167" s="5" t="n"/>
      <c r="C1167" s="16" t="n"/>
      <c r="D1167" s="5" t="n"/>
      <c r="E1167" s="5" t="n"/>
      <c r="F1167" s="6">
        <f>IF(B1167&amp;""="","",IFERROR(INDEX('الأعضاء'!$B$6:$B$505,MATCH(B1167&amp;"",'الأعضاء'!$A$6:$A$505,0))&amp;"","كود غير موجود"))</f>
        <v/>
      </c>
    </row>
    <row r="1168">
      <c r="A1168" s="13" t="n"/>
      <c r="B1168" s="5" t="n"/>
      <c r="C1168" s="16" t="n"/>
      <c r="D1168" s="5" t="n"/>
      <c r="E1168" s="5" t="n"/>
      <c r="F1168" s="6">
        <f>IF(B1168&amp;""="","",IFERROR(INDEX('الأعضاء'!$B$6:$B$505,MATCH(B1168&amp;"",'الأعضاء'!$A$6:$A$505,0))&amp;"","كود غير موجود"))</f>
        <v/>
      </c>
    </row>
    <row r="1169">
      <c r="A1169" s="13" t="n"/>
      <c r="B1169" s="5" t="n"/>
      <c r="C1169" s="16" t="n"/>
      <c r="D1169" s="5" t="n"/>
      <c r="E1169" s="5" t="n"/>
      <c r="F1169" s="6">
        <f>IF(B1169&amp;""="","",IFERROR(INDEX('الأعضاء'!$B$6:$B$505,MATCH(B1169&amp;"",'الأعضاء'!$A$6:$A$505,0))&amp;"","كود غير موجود"))</f>
        <v/>
      </c>
    </row>
    <row r="1170">
      <c r="A1170" s="13" t="n"/>
      <c r="B1170" s="5" t="n"/>
      <c r="C1170" s="16" t="n"/>
      <c r="D1170" s="5" t="n"/>
      <c r="E1170" s="5" t="n"/>
      <c r="F1170" s="6">
        <f>IF(B1170&amp;""="","",IFERROR(INDEX('الأعضاء'!$B$6:$B$505,MATCH(B1170&amp;"",'الأعضاء'!$A$6:$A$505,0))&amp;"","كود غير موجود"))</f>
        <v/>
      </c>
    </row>
    <row r="1171">
      <c r="A1171" s="13" t="n"/>
      <c r="B1171" s="5" t="n"/>
      <c r="C1171" s="16" t="n"/>
      <c r="D1171" s="5" t="n"/>
      <c r="E1171" s="5" t="n"/>
      <c r="F1171" s="6">
        <f>IF(B1171&amp;""="","",IFERROR(INDEX('الأعضاء'!$B$6:$B$505,MATCH(B1171&amp;"",'الأعضاء'!$A$6:$A$505,0))&amp;"","كود غير موجود"))</f>
        <v/>
      </c>
    </row>
    <row r="1172">
      <c r="A1172" s="13" t="n"/>
      <c r="B1172" s="5" t="n"/>
      <c r="C1172" s="16" t="n"/>
      <c r="D1172" s="5" t="n"/>
      <c r="E1172" s="5" t="n"/>
      <c r="F1172" s="6">
        <f>IF(B1172&amp;""="","",IFERROR(INDEX('الأعضاء'!$B$6:$B$505,MATCH(B1172&amp;"",'الأعضاء'!$A$6:$A$505,0))&amp;"","كود غير موجود"))</f>
        <v/>
      </c>
    </row>
    <row r="1173">
      <c r="A1173" s="13" t="n"/>
      <c r="B1173" s="5" t="n"/>
      <c r="C1173" s="16" t="n"/>
      <c r="D1173" s="5" t="n"/>
      <c r="E1173" s="5" t="n"/>
      <c r="F1173" s="6">
        <f>IF(B1173&amp;""="","",IFERROR(INDEX('الأعضاء'!$B$6:$B$505,MATCH(B1173&amp;"",'الأعضاء'!$A$6:$A$505,0))&amp;"","كود غير موجود"))</f>
        <v/>
      </c>
    </row>
    <row r="1174">
      <c r="A1174" s="13" t="n"/>
      <c r="B1174" s="5" t="n"/>
      <c r="C1174" s="16" t="n"/>
      <c r="D1174" s="5" t="n"/>
      <c r="E1174" s="5" t="n"/>
      <c r="F1174" s="6">
        <f>IF(B1174&amp;""="","",IFERROR(INDEX('الأعضاء'!$B$6:$B$505,MATCH(B1174&amp;"",'الأعضاء'!$A$6:$A$505,0))&amp;"","كود غير موجود"))</f>
        <v/>
      </c>
    </row>
    <row r="1175">
      <c r="A1175" s="13" t="n"/>
      <c r="B1175" s="5" t="n"/>
      <c r="C1175" s="16" t="n"/>
      <c r="D1175" s="5" t="n"/>
      <c r="E1175" s="5" t="n"/>
      <c r="F1175" s="6">
        <f>IF(B1175&amp;""="","",IFERROR(INDEX('الأعضاء'!$B$6:$B$505,MATCH(B1175&amp;"",'الأعضاء'!$A$6:$A$505,0))&amp;"","كود غير موجود"))</f>
        <v/>
      </c>
    </row>
    <row r="1176">
      <c r="A1176" s="13" t="n"/>
      <c r="B1176" s="5" t="n"/>
      <c r="C1176" s="16" t="n"/>
      <c r="D1176" s="5" t="n"/>
      <c r="E1176" s="5" t="n"/>
      <c r="F1176" s="6">
        <f>IF(B1176&amp;""="","",IFERROR(INDEX('الأعضاء'!$B$6:$B$505,MATCH(B1176&amp;"",'الأعضاء'!$A$6:$A$505,0))&amp;"","كود غير موجود"))</f>
        <v/>
      </c>
    </row>
    <row r="1177">
      <c r="A1177" s="13" t="n"/>
      <c r="B1177" s="5" t="n"/>
      <c r="C1177" s="16" t="n"/>
      <c r="D1177" s="5" t="n"/>
      <c r="E1177" s="5" t="n"/>
      <c r="F1177" s="6">
        <f>IF(B1177&amp;""="","",IFERROR(INDEX('الأعضاء'!$B$6:$B$505,MATCH(B1177&amp;"",'الأعضاء'!$A$6:$A$505,0))&amp;"","كود غير موجود"))</f>
        <v/>
      </c>
    </row>
    <row r="1178">
      <c r="A1178" s="13" t="n"/>
      <c r="B1178" s="5" t="n"/>
      <c r="C1178" s="16" t="n"/>
      <c r="D1178" s="5" t="n"/>
      <c r="E1178" s="5" t="n"/>
      <c r="F1178" s="6">
        <f>IF(B1178&amp;""="","",IFERROR(INDEX('الأعضاء'!$B$6:$B$505,MATCH(B1178&amp;"",'الأعضاء'!$A$6:$A$505,0))&amp;"","كود غير موجود"))</f>
        <v/>
      </c>
    </row>
    <row r="1179">
      <c r="A1179" s="13" t="n"/>
      <c r="B1179" s="5" t="n"/>
      <c r="C1179" s="16" t="n"/>
      <c r="D1179" s="5" t="n"/>
      <c r="E1179" s="5" t="n"/>
      <c r="F1179" s="6">
        <f>IF(B1179&amp;""="","",IFERROR(INDEX('الأعضاء'!$B$6:$B$505,MATCH(B1179&amp;"",'الأعضاء'!$A$6:$A$505,0))&amp;"","كود غير موجود"))</f>
        <v/>
      </c>
    </row>
    <row r="1180">
      <c r="A1180" s="13" t="n"/>
      <c r="B1180" s="5" t="n"/>
      <c r="C1180" s="16" t="n"/>
      <c r="D1180" s="5" t="n"/>
      <c r="E1180" s="5" t="n"/>
      <c r="F1180" s="6">
        <f>IF(B1180&amp;""="","",IFERROR(INDEX('الأعضاء'!$B$6:$B$505,MATCH(B1180&amp;"",'الأعضاء'!$A$6:$A$505,0))&amp;"","كود غير موجود"))</f>
        <v/>
      </c>
    </row>
    <row r="1181">
      <c r="A1181" s="13" t="n"/>
      <c r="B1181" s="5" t="n"/>
      <c r="C1181" s="16" t="n"/>
      <c r="D1181" s="5" t="n"/>
      <c r="E1181" s="5" t="n"/>
      <c r="F1181" s="6">
        <f>IF(B1181&amp;""="","",IFERROR(INDEX('الأعضاء'!$B$6:$B$505,MATCH(B1181&amp;"",'الأعضاء'!$A$6:$A$505,0))&amp;"","كود غير موجود"))</f>
        <v/>
      </c>
    </row>
    <row r="1182">
      <c r="A1182" s="13" t="n"/>
      <c r="B1182" s="5" t="n"/>
      <c r="C1182" s="16" t="n"/>
      <c r="D1182" s="5" t="n"/>
      <c r="E1182" s="5" t="n"/>
      <c r="F1182" s="6">
        <f>IF(B1182&amp;""="","",IFERROR(INDEX('الأعضاء'!$B$6:$B$505,MATCH(B1182&amp;"",'الأعضاء'!$A$6:$A$505,0))&amp;"","كود غير موجود"))</f>
        <v/>
      </c>
    </row>
    <row r="1183">
      <c r="A1183" s="13" t="n"/>
      <c r="B1183" s="5" t="n"/>
      <c r="C1183" s="16" t="n"/>
      <c r="D1183" s="5" t="n"/>
      <c r="E1183" s="5" t="n"/>
      <c r="F1183" s="6">
        <f>IF(B1183&amp;""="","",IFERROR(INDEX('الأعضاء'!$B$6:$B$505,MATCH(B1183&amp;"",'الأعضاء'!$A$6:$A$505,0))&amp;"","كود غير موجود"))</f>
        <v/>
      </c>
    </row>
    <row r="1184">
      <c r="A1184" s="13" t="n"/>
      <c r="B1184" s="5" t="n"/>
      <c r="C1184" s="16" t="n"/>
      <c r="D1184" s="5" t="n"/>
      <c r="E1184" s="5" t="n"/>
      <c r="F1184" s="6">
        <f>IF(B1184&amp;""="","",IFERROR(INDEX('الأعضاء'!$B$6:$B$505,MATCH(B1184&amp;"",'الأعضاء'!$A$6:$A$505,0))&amp;"","كود غير موجود"))</f>
        <v/>
      </c>
    </row>
    <row r="1185">
      <c r="A1185" s="13" t="n"/>
      <c r="B1185" s="5" t="n"/>
      <c r="C1185" s="16" t="n"/>
      <c r="D1185" s="5" t="n"/>
      <c r="E1185" s="5" t="n"/>
      <c r="F1185" s="6">
        <f>IF(B1185&amp;""="","",IFERROR(INDEX('الأعضاء'!$B$6:$B$505,MATCH(B1185&amp;"",'الأعضاء'!$A$6:$A$505,0))&amp;"","كود غير موجود"))</f>
        <v/>
      </c>
    </row>
    <row r="1186">
      <c r="A1186" s="13" t="n"/>
      <c r="B1186" s="5" t="n"/>
      <c r="C1186" s="16" t="n"/>
      <c r="D1186" s="5" t="n"/>
      <c r="E1186" s="5" t="n"/>
      <c r="F1186" s="6">
        <f>IF(B1186&amp;""="","",IFERROR(INDEX('الأعضاء'!$B$6:$B$505,MATCH(B1186&amp;"",'الأعضاء'!$A$6:$A$505,0))&amp;"","كود غير موجود"))</f>
        <v/>
      </c>
    </row>
    <row r="1187">
      <c r="A1187" s="13" t="n"/>
      <c r="B1187" s="5" t="n"/>
      <c r="C1187" s="16" t="n"/>
      <c r="D1187" s="5" t="n"/>
      <c r="E1187" s="5" t="n"/>
      <c r="F1187" s="6">
        <f>IF(B1187&amp;""="","",IFERROR(INDEX('الأعضاء'!$B$6:$B$505,MATCH(B1187&amp;"",'الأعضاء'!$A$6:$A$505,0))&amp;"","كود غير موجود"))</f>
        <v/>
      </c>
    </row>
    <row r="1188">
      <c r="A1188" s="13" t="n"/>
      <c r="B1188" s="5" t="n"/>
      <c r="C1188" s="16" t="n"/>
      <c r="D1188" s="5" t="n"/>
      <c r="E1188" s="5" t="n"/>
      <c r="F1188" s="6">
        <f>IF(B1188&amp;""="","",IFERROR(INDEX('الأعضاء'!$B$6:$B$505,MATCH(B1188&amp;"",'الأعضاء'!$A$6:$A$505,0))&amp;"","كود غير موجود"))</f>
        <v/>
      </c>
    </row>
    <row r="1189">
      <c r="A1189" s="13" t="n"/>
      <c r="B1189" s="5" t="n"/>
      <c r="C1189" s="16" t="n"/>
      <c r="D1189" s="5" t="n"/>
      <c r="E1189" s="5" t="n"/>
      <c r="F1189" s="6">
        <f>IF(B1189&amp;""="","",IFERROR(INDEX('الأعضاء'!$B$6:$B$505,MATCH(B1189&amp;"",'الأعضاء'!$A$6:$A$505,0))&amp;"","كود غير موجود"))</f>
        <v/>
      </c>
    </row>
    <row r="1190">
      <c r="A1190" s="13" t="n"/>
      <c r="B1190" s="5" t="n"/>
      <c r="C1190" s="16" t="n"/>
      <c r="D1190" s="5" t="n"/>
      <c r="E1190" s="5" t="n"/>
      <c r="F1190" s="6">
        <f>IF(B1190&amp;""="","",IFERROR(INDEX('الأعضاء'!$B$6:$B$505,MATCH(B1190&amp;"",'الأعضاء'!$A$6:$A$505,0))&amp;"","كود غير موجود"))</f>
        <v/>
      </c>
    </row>
    <row r="1191">
      <c r="A1191" s="13" t="n"/>
      <c r="B1191" s="5" t="n"/>
      <c r="C1191" s="16" t="n"/>
      <c r="D1191" s="5" t="n"/>
      <c r="E1191" s="5" t="n"/>
      <c r="F1191" s="6">
        <f>IF(B1191&amp;""="","",IFERROR(INDEX('الأعضاء'!$B$6:$B$505,MATCH(B1191&amp;"",'الأعضاء'!$A$6:$A$505,0))&amp;"","كود غير موجود"))</f>
        <v/>
      </c>
    </row>
    <row r="1192">
      <c r="A1192" s="13" t="n"/>
      <c r="B1192" s="5" t="n"/>
      <c r="C1192" s="16" t="n"/>
      <c r="D1192" s="5" t="n"/>
      <c r="E1192" s="5" t="n"/>
      <c r="F1192" s="6">
        <f>IF(B1192&amp;""="","",IFERROR(INDEX('الأعضاء'!$B$6:$B$505,MATCH(B1192&amp;"",'الأعضاء'!$A$6:$A$505,0))&amp;"","كود غير موجود"))</f>
        <v/>
      </c>
    </row>
    <row r="1193">
      <c r="A1193" s="13" t="n"/>
      <c r="B1193" s="5" t="n"/>
      <c r="C1193" s="16" t="n"/>
      <c r="D1193" s="5" t="n"/>
      <c r="E1193" s="5" t="n"/>
      <c r="F1193" s="6">
        <f>IF(B1193&amp;""="","",IFERROR(INDEX('الأعضاء'!$B$6:$B$505,MATCH(B1193&amp;"",'الأعضاء'!$A$6:$A$505,0))&amp;"","كود غير موجود"))</f>
        <v/>
      </c>
    </row>
    <row r="1194">
      <c r="A1194" s="13" t="n"/>
      <c r="B1194" s="5" t="n"/>
      <c r="C1194" s="16" t="n"/>
      <c r="D1194" s="5" t="n"/>
      <c r="E1194" s="5" t="n"/>
      <c r="F1194" s="6">
        <f>IF(B1194&amp;""="","",IFERROR(INDEX('الأعضاء'!$B$6:$B$505,MATCH(B1194&amp;"",'الأعضاء'!$A$6:$A$505,0))&amp;"","كود غير موجود"))</f>
        <v/>
      </c>
    </row>
    <row r="1195">
      <c r="A1195" s="13" t="n"/>
      <c r="B1195" s="5" t="n"/>
      <c r="C1195" s="16" t="n"/>
      <c r="D1195" s="5" t="n"/>
      <c r="E1195" s="5" t="n"/>
      <c r="F1195" s="6">
        <f>IF(B1195&amp;""="","",IFERROR(INDEX('الأعضاء'!$B$6:$B$505,MATCH(B1195&amp;"",'الأعضاء'!$A$6:$A$505,0))&amp;"","كود غير موجود"))</f>
        <v/>
      </c>
    </row>
    <row r="1196">
      <c r="A1196" s="13" t="n"/>
      <c r="B1196" s="5" t="n"/>
      <c r="C1196" s="16" t="n"/>
      <c r="D1196" s="5" t="n"/>
      <c r="E1196" s="5" t="n"/>
      <c r="F1196" s="6">
        <f>IF(B1196&amp;""="","",IFERROR(INDEX('الأعضاء'!$B$6:$B$505,MATCH(B1196&amp;"",'الأعضاء'!$A$6:$A$505,0))&amp;"","كود غير موجود"))</f>
        <v/>
      </c>
    </row>
    <row r="1197">
      <c r="A1197" s="13" t="n"/>
      <c r="B1197" s="5" t="n"/>
      <c r="C1197" s="16" t="n"/>
      <c r="D1197" s="5" t="n"/>
      <c r="E1197" s="5" t="n"/>
      <c r="F1197" s="6">
        <f>IF(B1197&amp;""="","",IFERROR(INDEX('الأعضاء'!$B$6:$B$505,MATCH(B1197&amp;"",'الأعضاء'!$A$6:$A$505,0))&amp;"","كود غير موجود"))</f>
        <v/>
      </c>
    </row>
    <row r="1198">
      <c r="A1198" s="13" t="n"/>
      <c r="B1198" s="5" t="n"/>
      <c r="C1198" s="16" t="n"/>
      <c r="D1198" s="5" t="n"/>
      <c r="E1198" s="5" t="n"/>
      <c r="F1198" s="6">
        <f>IF(B1198&amp;""="","",IFERROR(INDEX('الأعضاء'!$B$6:$B$505,MATCH(B1198&amp;"",'الأعضاء'!$A$6:$A$505,0))&amp;"","كود غير موجود"))</f>
        <v/>
      </c>
    </row>
    <row r="1199">
      <c r="A1199" s="13" t="n"/>
      <c r="B1199" s="5" t="n"/>
      <c r="C1199" s="16" t="n"/>
      <c r="D1199" s="5" t="n"/>
      <c r="E1199" s="5" t="n"/>
      <c r="F1199" s="6">
        <f>IF(B1199&amp;""="","",IFERROR(INDEX('الأعضاء'!$B$6:$B$505,MATCH(B1199&amp;"",'الأعضاء'!$A$6:$A$505,0))&amp;"","كود غير موجود"))</f>
        <v/>
      </c>
    </row>
    <row r="1200">
      <c r="A1200" s="13" t="n"/>
      <c r="B1200" s="5" t="n"/>
      <c r="C1200" s="16" t="n"/>
      <c r="D1200" s="5" t="n"/>
      <c r="E1200" s="5" t="n"/>
      <c r="F1200" s="6">
        <f>IF(B1200&amp;""="","",IFERROR(INDEX('الأعضاء'!$B$6:$B$505,MATCH(B1200&amp;"",'الأعضاء'!$A$6:$A$505,0))&amp;"","كود غير موجود"))</f>
        <v/>
      </c>
    </row>
    <row r="1201">
      <c r="A1201" s="13" t="n"/>
      <c r="B1201" s="5" t="n"/>
      <c r="C1201" s="16" t="n"/>
      <c r="D1201" s="5" t="n"/>
      <c r="E1201" s="5" t="n"/>
      <c r="F1201" s="6">
        <f>IF(B1201&amp;""="","",IFERROR(INDEX('الأعضاء'!$B$6:$B$505,MATCH(B1201&amp;"",'الأعضاء'!$A$6:$A$505,0))&amp;"","كود غير موجود"))</f>
        <v/>
      </c>
    </row>
    <row r="1202">
      <c r="A1202" s="13" t="n"/>
      <c r="B1202" s="5" t="n"/>
      <c r="C1202" s="16" t="n"/>
      <c r="D1202" s="5" t="n"/>
      <c r="E1202" s="5" t="n"/>
      <c r="F1202" s="6">
        <f>IF(B1202&amp;""="","",IFERROR(INDEX('الأعضاء'!$B$6:$B$505,MATCH(B1202&amp;"",'الأعضاء'!$A$6:$A$505,0))&amp;"","كود غير موجود"))</f>
        <v/>
      </c>
    </row>
    <row r="1203">
      <c r="A1203" s="13" t="n"/>
      <c r="B1203" s="5" t="n"/>
      <c r="C1203" s="16" t="n"/>
      <c r="D1203" s="5" t="n"/>
      <c r="E1203" s="5" t="n"/>
      <c r="F1203" s="6">
        <f>IF(B1203&amp;""="","",IFERROR(INDEX('الأعضاء'!$B$6:$B$505,MATCH(B1203&amp;"",'الأعضاء'!$A$6:$A$505,0))&amp;"","كود غير موجود"))</f>
        <v/>
      </c>
    </row>
    <row r="1204">
      <c r="A1204" s="13" t="n"/>
      <c r="B1204" s="5" t="n"/>
      <c r="C1204" s="16" t="n"/>
      <c r="D1204" s="5" t="n"/>
      <c r="E1204" s="5" t="n"/>
      <c r="F1204" s="6">
        <f>IF(B1204&amp;""="","",IFERROR(INDEX('الأعضاء'!$B$6:$B$505,MATCH(B1204&amp;"",'الأعضاء'!$A$6:$A$505,0))&amp;"","كود غير موجود"))</f>
        <v/>
      </c>
    </row>
    <row r="1205">
      <c r="A1205" s="13" t="n"/>
      <c r="B1205" s="5" t="n"/>
      <c r="C1205" s="16" t="n"/>
      <c r="D1205" s="5" t="n"/>
      <c r="E1205" s="5" t="n"/>
      <c r="F1205" s="6">
        <f>IF(B1205&amp;""="","",IFERROR(INDEX('الأعضاء'!$B$6:$B$505,MATCH(B1205&amp;"",'الأعضاء'!$A$6:$A$505,0))&amp;"","كود غير موجود"))</f>
        <v/>
      </c>
    </row>
    <row r="1206">
      <c r="A1206" s="13" t="n"/>
      <c r="B1206" s="5" t="n"/>
      <c r="C1206" s="16" t="n"/>
      <c r="D1206" s="5" t="n"/>
      <c r="E1206" s="5" t="n"/>
      <c r="F1206" s="6">
        <f>IF(B1206&amp;""="","",IFERROR(INDEX('الأعضاء'!$B$6:$B$505,MATCH(B1206&amp;"",'الأعضاء'!$A$6:$A$505,0))&amp;"","كود غير موجود"))</f>
        <v/>
      </c>
    </row>
    <row r="1207">
      <c r="A1207" s="13" t="n"/>
      <c r="B1207" s="5" t="n"/>
      <c r="C1207" s="16" t="n"/>
      <c r="D1207" s="5" t="n"/>
      <c r="E1207" s="5" t="n"/>
      <c r="F1207" s="6">
        <f>IF(B1207&amp;""="","",IFERROR(INDEX('الأعضاء'!$B$6:$B$505,MATCH(B1207&amp;"",'الأعضاء'!$A$6:$A$505,0))&amp;"","كود غير موجود"))</f>
        <v/>
      </c>
    </row>
    <row r="1208">
      <c r="A1208" s="13" t="n"/>
      <c r="B1208" s="5" t="n"/>
      <c r="C1208" s="16" t="n"/>
      <c r="D1208" s="5" t="n"/>
      <c r="E1208" s="5" t="n"/>
      <c r="F1208" s="6">
        <f>IF(B1208&amp;""="","",IFERROR(INDEX('الأعضاء'!$B$6:$B$505,MATCH(B1208&amp;"",'الأعضاء'!$A$6:$A$505,0))&amp;"","كود غير موجود"))</f>
        <v/>
      </c>
    </row>
    <row r="1209">
      <c r="A1209" s="13" t="n"/>
      <c r="B1209" s="5" t="n"/>
      <c r="C1209" s="16" t="n"/>
      <c r="D1209" s="5" t="n"/>
      <c r="E1209" s="5" t="n"/>
      <c r="F1209" s="6">
        <f>IF(B1209&amp;""="","",IFERROR(INDEX('الأعضاء'!$B$6:$B$505,MATCH(B1209&amp;"",'الأعضاء'!$A$6:$A$505,0))&amp;"","كود غير موجود"))</f>
        <v/>
      </c>
    </row>
    <row r="1210">
      <c r="A1210" s="13" t="n"/>
      <c r="B1210" s="5" t="n"/>
      <c r="C1210" s="16" t="n"/>
      <c r="D1210" s="5" t="n"/>
      <c r="E1210" s="5" t="n"/>
      <c r="F1210" s="6">
        <f>IF(B1210&amp;""="","",IFERROR(INDEX('الأعضاء'!$B$6:$B$505,MATCH(B1210&amp;"",'الأعضاء'!$A$6:$A$505,0))&amp;"","كود غير موجود"))</f>
        <v/>
      </c>
    </row>
    <row r="1211">
      <c r="A1211" s="13" t="n"/>
      <c r="B1211" s="5" t="n"/>
      <c r="C1211" s="16" t="n"/>
      <c r="D1211" s="5" t="n"/>
      <c r="E1211" s="5" t="n"/>
      <c r="F1211" s="6">
        <f>IF(B1211&amp;""="","",IFERROR(INDEX('الأعضاء'!$B$6:$B$505,MATCH(B1211&amp;"",'الأعضاء'!$A$6:$A$505,0))&amp;"","كود غير موجود"))</f>
        <v/>
      </c>
    </row>
    <row r="1212">
      <c r="A1212" s="13" t="n"/>
      <c r="B1212" s="5" t="n"/>
      <c r="C1212" s="16" t="n"/>
      <c r="D1212" s="5" t="n"/>
      <c r="E1212" s="5" t="n"/>
      <c r="F1212" s="6">
        <f>IF(B1212&amp;""="","",IFERROR(INDEX('الأعضاء'!$B$6:$B$505,MATCH(B1212&amp;"",'الأعضاء'!$A$6:$A$505,0))&amp;"","كود غير موجود"))</f>
        <v/>
      </c>
    </row>
    <row r="1213">
      <c r="A1213" s="13" t="n"/>
      <c r="B1213" s="5" t="n"/>
      <c r="C1213" s="16" t="n"/>
      <c r="D1213" s="5" t="n"/>
      <c r="E1213" s="5" t="n"/>
      <c r="F1213" s="6">
        <f>IF(B1213&amp;""="","",IFERROR(INDEX('الأعضاء'!$B$6:$B$505,MATCH(B1213&amp;"",'الأعضاء'!$A$6:$A$505,0))&amp;"","كود غير موجود"))</f>
        <v/>
      </c>
    </row>
    <row r="1214">
      <c r="A1214" s="13" t="n"/>
      <c r="B1214" s="5" t="n"/>
      <c r="C1214" s="16" t="n"/>
      <c r="D1214" s="5" t="n"/>
      <c r="E1214" s="5" t="n"/>
      <c r="F1214" s="6">
        <f>IF(B1214&amp;""="","",IFERROR(INDEX('الأعضاء'!$B$6:$B$505,MATCH(B1214&amp;"",'الأعضاء'!$A$6:$A$505,0))&amp;"","كود غير موجود"))</f>
        <v/>
      </c>
    </row>
    <row r="1215">
      <c r="A1215" s="13" t="n"/>
      <c r="B1215" s="5" t="n"/>
      <c r="C1215" s="16" t="n"/>
      <c r="D1215" s="5" t="n"/>
      <c r="E1215" s="5" t="n"/>
      <c r="F1215" s="6">
        <f>IF(B1215&amp;""="","",IFERROR(INDEX('الأعضاء'!$B$6:$B$505,MATCH(B1215&amp;"",'الأعضاء'!$A$6:$A$505,0))&amp;"","كود غير موجود"))</f>
        <v/>
      </c>
    </row>
    <row r="1216">
      <c r="A1216" s="13" t="n"/>
      <c r="B1216" s="5" t="n"/>
      <c r="C1216" s="16" t="n"/>
      <c r="D1216" s="5" t="n"/>
      <c r="E1216" s="5" t="n"/>
      <c r="F1216" s="6">
        <f>IF(B1216&amp;""="","",IFERROR(INDEX('الأعضاء'!$B$6:$B$505,MATCH(B1216&amp;"",'الأعضاء'!$A$6:$A$505,0))&amp;"","كود غير موجود"))</f>
        <v/>
      </c>
    </row>
    <row r="1217">
      <c r="A1217" s="13" t="n"/>
      <c r="B1217" s="5" t="n"/>
      <c r="C1217" s="16" t="n"/>
      <c r="D1217" s="5" t="n"/>
      <c r="E1217" s="5" t="n"/>
      <c r="F1217" s="6">
        <f>IF(B1217&amp;""="","",IFERROR(INDEX('الأعضاء'!$B$6:$B$505,MATCH(B1217&amp;"",'الأعضاء'!$A$6:$A$505,0))&amp;"","كود غير موجود"))</f>
        <v/>
      </c>
    </row>
    <row r="1218">
      <c r="A1218" s="13" t="n"/>
      <c r="B1218" s="5" t="n"/>
      <c r="C1218" s="16" t="n"/>
      <c r="D1218" s="5" t="n"/>
      <c r="E1218" s="5" t="n"/>
      <c r="F1218" s="6">
        <f>IF(B1218&amp;""="","",IFERROR(INDEX('الأعضاء'!$B$6:$B$505,MATCH(B1218&amp;"",'الأعضاء'!$A$6:$A$505,0))&amp;"","كود غير موجود"))</f>
        <v/>
      </c>
    </row>
    <row r="1219">
      <c r="A1219" s="13" t="n"/>
      <c r="B1219" s="5" t="n"/>
      <c r="C1219" s="16" t="n"/>
      <c r="D1219" s="5" t="n"/>
      <c r="E1219" s="5" t="n"/>
      <c r="F1219" s="6">
        <f>IF(B1219&amp;""="","",IFERROR(INDEX('الأعضاء'!$B$6:$B$505,MATCH(B1219&amp;"",'الأعضاء'!$A$6:$A$505,0))&amp;"","كود غير موجود"))</f>
        <v/>
      </c>
    </row>
    <row r="1220">
      <c r="A1220" s="13" t="n"/>
      <c r="B1220" s="5" t="n"/>
      <c r="C1220" s="16" t="n"/>
      <c r="D1220" s="5" t="n"/>
      <c r="E1220" s="5" t="n"/>
      <c r="F1220" s="6">
        <f>IF(B1220&amp;""="","",IFERROR(INDEX('الأعضاء'!$B$6:$B$505,MATCH(B1220&amp;"",'الأعضاء'!$A$6:$A$505,0))&amp;"","كود غير موجود"))</f>
        <v/>
      </c>
    </row>
    <row r="1221">
      <c r="A1221" s="13" t="n"/>
      <c r="B1221" s="5" t="n"/>
      <c r="C1221" s="16" t="n"/>
      <c r="D1221" s="5" t="n"/>
      <c r="E1221" s="5" t="n"/>
      <c r="F1221" s="6">
        <f>IF(B1221&amp;""="","",IFERROR(INDEX('الأعضاء'!$B$6:$B$505,MATCH(B1221&amp;"",'الأعضاء'!$A$6:$A$505,0))&amp;"","كود غير موجود"))</f>
        <v/>
      </c>
    </row>
    <row r="1222">
      <c r="A1222" s="13" t="n"/>
      <c r="B1222" s="5" t="n"/>
      <c r="C1222" s="16" t="n"/>
      <c r="D1222" s="5" t="n"/>
      <c r="E1222" s="5" t="n"/>
      <c r="F1222" s="6">
        <f>IF(B1222&amp;""="","",IFERROR(INDEX('الأعضاء'!$B$6:$B$505,MATCH(B1222&amp;"",'الأعضاء'!$A$6:$A$505,0))&amp;"","كود غير موجود"))</f>
        <v/>
      </c>
    </row>
    <row r="1223">
      <c r="A1223" s="13" t="n"/>
      <c r="B1223" s="5" t="n"/>
      <c r="C1223" s="16" t="n"/>
      <c r="D1223" s="5" t="n"/>
      <c r="E1223" s="5" t="n"/>
      <c r="F1223" s="6">
        <f>IF(B1223&amp;""="","",IFERROR(INDEX('الأعضاء'!$B$6:$B$505,MATCH(B1223&amp;"",'الأعضاء'!$A$6:$A$505,0))&amp;"","كود غير موجود"))</f>
        <v/>
      </c>
    </row>
    <row r="1224">
      <c r="A1224" s="13" t="n"/>
      <c r="B1224" s="5" t="n"/>
      <c r="C1224" s="16" t="n"/>
      <c r="D1224" s="5" t="n"/>
      <c r="E1224" s="5" t="n"/>
      <c r="F1224" s="6">
        <f>IF(B1224&amp;""="","",IFERROR(INDEX('الأعضاء'!$B$6:$B$505,MATCH(B1224&amp;"",'الأعضاء'!$A$6:$A$505,0))&amp;"","كود غير موجود"))</f>
        <v/>
      </c>
    </row>
    <row r="1225">
      <c r="A1225" s="13" t="n"/>
      <c r="B1225" s="5" t="n"/>
      <c r="C1225" s="16" t="n"/>
      <c r="D1225" s="5" t="n"/>
      <c r="E1225" s="5" t="n"/>
      <c r="F1225" s="6">
        <f>IF(B1225&amp;""="","",IFERROR(INDEX('الأعضاء'!$B$6:$B$505,MATCH(B1225&amp;"",'الأعضاء'!$A$6:$A$505,0))&amp;"","كود غير موجود"))</f>
        <v/>
      </c>
    </row>
    <row r="1226">
      <c r="A1226" s="13" t="n"/>
      <c r="B1226" s="5" t="n"/>
      <c r="C1226" s="16" t="n"/>
      <c r="D1226" s="5" t="n"/>
      <c r="E1226" s="5" t="n"/>
      <c r="F1226" s="6">
        <f>IF(B1226&amp;""="","",IFERROR(INDEX('الأعضاء'!$B$6:$B$505,MATCH(B1226&amp;"",'الأعضاء'!$A$6:$A$505,0))&amp;"","كود غير موجود"))</f>
        <v/>
      </c>
    </row>
    <row r="1227">
      <c r="A1227" s="13" t="n"/>
      <c r="B1227" s="5" t="n"/>
      <c r="C1227" s="16" t="n"/>
      <c r="D1227" s="5" t="n"/>
      <c r="E1227" s="5" t="n"/>
      <c r="F1227" s="6">
        <f>IF(B1227&amp;""="","",IFERROR(INDEX('الأعضاء'!$B$6:$B$505,MATCH(B1227&amp;"",'الأعضاء'!$A$6:$A$505,0))&amp;"","كود غير موجود"))</f>
        <v/>
      </c>
    </row>
    <row r="1228">
      <c r="A1228" s="13" t="n"/>
      <c r="B1228" s="5" t="n"/>
      <c r="C1228" s="16" t="n"/>
      <c r="D1228" s="5" t="n"/>
      <c r="E1228" s="5" t="n"/>
      <c r="F1228" s="6">
        <f>IF(B1228&amp;""="","",IFERROR(INDEX('الأعضاء'!$B$6:$B$505,MATCH(B1228&amp;"",'الأعضاء'!$A$6:$A$505,0))&amp;"","كود غير موجود"))</f>
        <v/>
      </c>
    </row>
    <row r="1229">
      <c r="A1229" s="13" t="n"/>
      <c r="B1229" s="5" t="n"/>
      <c r="C1229" s="16" t="n"/>
      <c r="D1229" s="5" t="n"/>
      <c r="E1229" s="5" t="n"/>
      <c r="F1229" s="6">
        <f>IF(B1229&amp;""="","",IFERROR(INDEX('الأعضاء'!$B$6:$B$505,MATCH(B1229&amp;"",'الأعضاء'!$A$6:$A$505,0))&amp;"","كود غير موجود"))</f>
        <v/>
      </c>
    </row>
    <row r="1230">
      <c r="A1230" s="13" t="n"/>
      <c r="B1230" s="5" t="n"/>
      <c r="C1230" s="16" t="n"/>
      <c r="D1230" s="5" t="n"/>
      <c r="E1230" s="5" t="n"/>
      <c r="F1230" s="6">
        <f>IF(B1230&amp;""="","",IFERROR(INDEX('الأعضاء'!$B$6:$B$505,MATCH(B1230&amp;"",'الأعضاء'!$A$6:$A$505,0))&amp;"","كود غير موجود"))</f>
        <v/>
      </c>
    </row>
    <row r="1231">
      <c r="A1231" s="13" t="n"/>
      <c r="B1231" s="5" t="n"/>
      <c r="C1231" s="16" t="n"/>
      <c r="D1231" s="5" t="n"/>
      <c r="E1231" s="5" t="n"/>
      <c r="F1231" s="6">
        <f>IF(B1231&amp;""="","",IFERROR(INDEX('الأعضاء'!$B$6:$B$505,MATCH(B1231&amp;"",'الأعضاء'!$A$6:$A$505,0))&amp;"","كود غير موجود"))</f>
        <v/>
      </c>
    </row>
    <row r="1232">
      <c r="A1232" s="13" t="n"/>
      <c r="B1232" s="5" t="n"/>
      <c r="C1232" s="16" t="n"/>
      <c r="D1232" s="5" t="n"/>
      <c r="E1232" s="5" t="n"/>
      <c r="F1232" s="6">
        <f>IF(B1232&amp;""="","",IFERROR(INDEX('الأعضاء'!$B$6:$B$505,MATCH(B1232&amp;"",'الأعضاء'!$A$6:$A$505,0))&amp;"","كود غير موجود"))</f>
        <v/>
      </c>
    </row>
    <row r="1233">
      <c r="A1233" s="13" t="n"/>
      <c r="B1233" s="5" t="n"/>
      <c r="C1233" s="16" t="n"/>
      <c r="D1233" s="5" t="n"/>
      <c r="E1233" s="5" t="n"/>
      <c r="F1233" s="6">
        <f>IF(B1233&amp;""="","",IFERROR(INDEX('الأعضاء'!$B$6:$B$505,MATCH(B1233&amp;"",'الأعضاء'!$A$6:$A$505,0))&amp;"","كود غير موجود"))</f>
        <v/>
      </c>
    </row>
    <row r="1234">
      <c r="A1234" s="13" t="n"/>
      <c r="B1234" s="5" t="n"/>
      <c r="C1234" s="16" t="n"/>
      <c r="D1234" s="5" t="n"/>
      <c r="E1234" s="5" t="n"/>
      <c r="F1234" s="6">
        <f>IF(B1234&amp;""="","",IFERROR(INDEX('الأعضاء'!$B$6:$B$505,MATCH(B1234&amp;"",'الأعضاء'!$A$6:$A$505,0))&amp;"","كود غير موجود"))</f>
        <v/>
      </c>
    </row>
    <row r="1235">
      <c r="A1235" s="13" t="n"/>
      <c r="B1235" s="5" t="n"/>
      <c r="C1235" s="16" t="n"/>
      <c r="D1235" s="5" t="n"/>
      <c r="E1235" s="5" t="n"/>
      <c r="F1235" s="6">
        <f>IF(B1235&amp;""="","",IFERROR(INDEX('الأعضاء'!$B$6:$B$505,MATCH(B1235&amp;"",'الأعضاء'!$A$6:$A$505,0))&amp;"","كود غير موجود"))</f>
        <v/>
      </c>
    </row>
    <row r="1236">
      <c r="A1236" s="13" t="n"/>
      <c r="B1236" s="5" t="n"/>
      <c r="C1236" s="16" t="n"/>
      <c r="D1236" s="5" t="n"/>
      <c r="E1236" s="5" t="n"/>
      <c r="F1236" s="6">
        <f>IF(B1236&amp;""="","",IFERROR(INDEX('الأعضاء'!$B$6:$B$505,MATCH(B1236&amp;"",'الأعضاء'!$A$6:$A$505,0))&amp;"","كود غير موجود"))</f>
        <v/>
      </c>
    </row>
    <row r="1237">
      <c r="A1237" s="13" t="n"/>
      <c r="B1237" s="5" t="n"/>
      <c r="C1237" s="16" t="n"/>
      <c r="D1237" s="5" t="n"/>
      <c r="E1237" s="5" t="n"/>
      <c r="F1237" s="6">
        <f>IF(B1237&amp;""="","",IFERROR(INDEX('الأعضاء'!$B$6:$B$505,MATCH(B1237&amp;"",'الأعضاء'!$A$6:$A$505,0))&amp;"","كود غير موجود"))</f>
        <v/>
      </c>
    </row>
    <row r="1238">
      <c r="A1238" s="13" t="n"/>
      <c r="B1238" s="5" t="n"/>
      <c r="C1238" s="16" t="n"/>
      <c r="D1238" s="5" t="n"/>
      <c r="E1238" s="5" t="n"/>
      <c r="F1238" s="6">
        <f>IF(B1238&amp;""="","",IFERROR(INDEX('الأعضاء'!$B$6:$B$505,MATCH(B1238&amp;"",'الأعضاء'!$A$6:$A$505,0))&amp;"","كود غير موجود"))</f>
        <v/>
      </c>
    </row>
    <row r="1239">
      <c r="A1239" s="13" t="n"/>
      <c r="B1239" s="5" t="n"/>
      <c r="C1239" s="16" t="n"/>
      <c r="D1239" s="5" t="n"/>
      <c r="E1239" s="5" t="n"/>
      <c r="F1239" s="6">
        <f>IF(B1239&amp;""="","",IFERROR(INDEX('الأعضاء'!$B$6:$B$505,MATCH(B1239&amp;"",'الأعضاء'!$A$6:$A$505,0))&amp;"","كود غير موجود"))</f>
        <v/>
      </c>
    </row>
    <row r="1240">
      <c r="A1240" s="13" t="n"/>
      <c r="B1240" s="5" t="n"/>
      <c r="C1240" s="16" t="n"/>
      <c r="D1240" s="5" t="n"/>
      <c r="E1240" s="5" t="n"/>
      <c r="F1240" s="6">
        <f>IF(B1240&amp;""="","",IFERROR(INDEX('الأعضاء'!$B$6:$B$505,MATCH(B1240&amp;"",'الأعضاء'!$A$6:$A$505,0))&amp;"","كود غير موجود"))</f>
        <v/>
      </c>
    </row>
    <row r="1241">
      <c r="A1241" s="13" t="n"/>
      <c r="B1241" s="5" t="n"/>
      <c r="C1241" s="16" t="n"/>
      <c r="D1241" s="5" t="n"/>
      <c r="E1241" s="5" t="n"/>
      <c r="F1241" s="6">
        <f>IF(B1241&amp;""="","",IFERROR(INDEX('الأعضاء'!$B$6:$B$505,MATCH(B1241&amp;"",'الأعضاء'!$A$6:$A$505,0))&amp;"","كود غير موجود"))</f>
        <v/>
      </c>
    </row>
    <row r="1242">
      <c r="A1242" s="13" t="n"/>
      <c r="B1242" s="5" t="n"/>
      <c r="C1242" s="16" t="n"/>
      <c r="D1242" s="5" t="n"/>
      <c r="E1242" s="5" t="n"/>
      <c r="F1242" s="6">
        <f>IF(B1242&amp;""="","",IFERROR(INDEX('الأعضاء'!$B$6:$B$505,MATCH(B1242&amp;"",'الأعضاء'!$A$6:$A$505,0))&amp;"","كود غير موجود"))</f>
        <v/>
      </c>
    </row>
    <row r="1243">
      <c r="A1243" s="13" t="n"/>
      <c r="B1243" s="5" t="n"/>
      <c r="C1243" s="16" t="n"/>
      <c r="D1243" s="5" t="n"/>
      <c r="E1243" s="5" t="n"/>
      <c r="F1243" s="6">
        <f>IF(B1243&amp;""="","",IFERROR(INDEX('الأعضاء'!$B$6:$B$505,MATCH(B1243&amp;"",'الأعضاء'!$A$6:$A$505,0))&amp;"","كود غير موجود"))</f>
        <v/>
      </c>
    </row>
    <row r="1244">
      <c r="A1244" s="13" t="n"/>
      <c r="B1244" s="5" t="n"/>
      <c r="C1244" s="16" t="n"/>
      <c r="D1244" s="5" t="n"/>
      <c r="E1244" s="5" t="n"/>
      <c r="F1244" s="6">
        <f>IF(B1244&amp;""="","",IFERROR(INDEX('الأعضاء'!$B$6:$B$505,MATCH(B1244&amp;"",'الأعضاء'!$A$6:$A$505,0))&amp;"","كود غير موجود"))</f>
        <v/>
      </c>
    </row>
    <row r="1245">
      <c r="A1245" s="13" t="n"/>
      <c r="B1245" s="5" t="n"/>
      <c r="C1245" s="16" t="n"/>
      <c r="D1245" s="5" t="n"/>
      <c r="E1245" s="5" t="n"/>
      <c r="F1245" s="6">
        <f>IF(B1245&amp;""="","",IFERROR(INDEX('الأعضاء'!$B$6:$B$505,MATCH(B1245&amp;"",'الأعضاء'!$A$6:$A$505,0))&amp;"","كود غير موجود"))</f>
        <v/>
      </c>
    </row>
    <row r="1246">
      <c r="A1246" s="13" t="n"/>
      <c r="B1246" s="5" t="n"/>
      <c r="C1246" s="16" t="n"/>
      <c r="D1246" s="5" t="n"/>
      <c r="E1246" s="5" t="n"/>
      <c r="F1246" s="6">
        <f>IF(B1246&amp;""="","",IFERROR(INDEX('الأعضاء'!$B$6:$B$505,MATCH(B1246&amp;"",'الأعضاء'!$A$6:$A$505,0))&amp;"","كود غير موجود"))</f>
        <v/>
      </c>
    </row>
    <row r="1247">
      <c r="A1247" s="13" t="n"/>
      <c r="B1247" s="5" t="n"/>
      <c r="C1247" s="16" t="n"/>
      <c r="D1247" s="5" t="n"/>
      <c r="E1247" s="5" t="n"/>
      <c r="F1247" s="6">
        <f>IF(B1247&amp;""="","",IFERROR(INDEX('الأعضاء'!$B$6:$B$505,MATCH(B1247&amp;"",'الأعضاء'!$A$6:$A$505,0))&amp;"","كود غير موجود"))</f>
        <v/>
      </c>
    </row>
    <row r="1248">
      <c r="A1248" s="13" t="n"/>
      <c r="B1248" s="5" t="n"/>
      <c r="C1248" s="16" t="n"/>
      <c r="D1248" s="5" t="n"/>
      <c r="E1248" s="5" t="n"/>
      <c r="F1248" s="6">
        <f>IF(B1248&amp;""="","",IFERROR(INDEX('الأعضاء'!$B$6:$B$505,MATCH(B1248&amp;"",'الأعضاء'!$A$6:$A$505,0))&amp;"","كود غير موجود"))</f>
        <v/>
      </c>
    </row>
    <row r="1249">
      <c r="A1249" s="13" t="n"/>
      <c r="B1249" s="5" t="n"/>
      <c r="C1249" s="16" t="n"/>
      <c r="D1249" s="5" t="n"/>
      <c r="E1249" s="5" t="n"/>
      <c r="F1249" s="6">
        <f>IF(B1249&amp;""="","",IFERROR(INDEX('الأعضاء'!$B$6:$B$505,MATCH(B1249&amp;"",'الأعضاء'!$A$6:$A$505,0))&amp;"","كود غير موجود"))</f>
        <v/>
      </c>
    </row>
    <row r="1250">
      <c r="A1250" s="13" t="n"/>
      <c r="B1250" s="5" t="n"/>
      <c r="C1250" s="16" t="n"/>
      <c r="D1250" s="5" t="n"/>
      <c r="E1250" s="5" t="n"/>
      <c r="F1250" s="6">
        <f>IF(B1250&amp;""="","",IFERROR(INDEX('الأعضاء'!$B$6:$B$505,MATCH(B1250&amp;"",'الأعضاء'!$A$6:$A$505,0))&amp;"","كود غير موجود"))</f>
        <v/>
      </c>
    </row>
    <row r="1251">
      <c r="A1251" s="13" t="n"/>
      <c r="B1251" s="5" t="n"/>
      <c r="C1251" s="16" t="n"/>
      <c r="D1251" s="5" t="n"/>
      <c r="E1251" s="5" t="n"/>
      <c r="F1251" s="6">
        <f>IF(B1251&amp;""="","",IFERROR(INDEX('الأعضاء'!$B$6:$B$505,MATCH(B1251&amp;"",'الأعضاء'!$A$6:$A$505,0))&amp;"","كود غير موجود"))</f>
        <v/>
      </c>
    </row>
    <row r="1252">
      <c r="A1252" s="13" t="n"/>
      <c r="B1252" s="5" t="n"/>
      <c r="C1252" s="16" t="n"/>
      <c r="D1252" s="5" t="n"/>
      <c r="E1252" s="5" t="n"/>
      <c r="F1252" s="6">
        <f>IF(B1252&amp;""="","",IFERROR(INDEX('الأعضاء'!$B$6:$B$505,MATCH(B1252&amp;"",'الأعضاء'!$A$6:$A$505,0))&amp;"","كود غير موجود"))</f>
        <v/>
      </c>
    </row>
    <row r="1253">
      <c r="A1253" s="13" t="n"/>
      <c r="B1253" s="5" t="n"/>
      <c r="C1253" s="16" t="n"/>
      <c r="D1253" s="5" t="n"/>
      <c r="E1253" s="5" t="n"/>
      <c r="F1253" s="6">
        <f>IF(B1253&amp;""="","",IFERROR(INDEX('الأعضاء'!$B$6:$B$505,MATCH(B1253&amp;"",'الأعضاء'!$A$6:$A$505,0))&amp;"","كود غير موجود"))</f>
        <v/>
      </c>
    </row>
    <row r="1254">
      <c r="A1254" s="13" t="n"/>
      <c r="B1254" s="5" t="n"/>
      <c r="C1254" s="16" t="n"/>
      <c r="D1254" s="5" t="n"/>
      <c r="E1254" s="5" t="n"/>
      <c r="F1254" s="6">
        <f>IF(B1254&amp;""="","",IFERROR(INDEX('الأعضاء'!$B$6:$B$505,MATCH(B1254&amp;"",'الأعضاء'!$A$6:$A$505,0))&amp;"","كود غير موجود"))</f>
        <v/>
      </c>
    </row>
    <row r="1255">
      <c r="A1255" s="13" t="n"/>
      <c r="B1255" s="5" t="n"/>
      <c r="C1255" s="16" t="n"/>
      <c r="D1255" s="5" t="n"/>
      <c r="E1255" s="5" t="n"/>
      <c r="F1255" s="6">
        <f>IF(B1255&amp;""="","",IFERROR(INDEX('الأعضاء'!$B$6:$B$505,MATCH(B1255&amp;"",'الأعضاء'!$A$6:$A$505,0))&amp;"","كود غير موجود"))</f>
        <v/>
      </c>
    </row>
    <row r="1256">
      <c r="A1256" s="13" t="n"/>
      <c r="B1256" s="5" t="n"/>
      <c r="C1256" s="16" t="n"/>
      <c r="D1256" s="5" t="n"/>
      <c r="E1256" s="5" t="n"/>
      <c r="F1256" s="6">
        <f>IF(B1256&amp;""="","",IFERROR(INDEX('الأعضاء'!$B$6:$B$505,MATCH(B1256&amp;"",'الأعضاء'!$A$6:$A$505,0))&amp;"","كود غير موجود"))</f>
        <v/>
      </c>
    </row>
    <row r="1257">
      <c r="A1257" s="13" t="n"/>
      <c r="B1257" s="5" t="n"/>
      <c r="C1257" s="16" t="n"/>
      <c r="D1257" s="5" t="n"/>
      <c r="E1257" s="5" t="n"/>
      <c r="F1257" s="6">
        <f>IF(B1257&amp;""="","",IFERROR(INDEX('الأعضاء'!$B$6:$B$505,MATCH(B1257&amp;"",'الأعضاء'!$A$6:$A$505,0))&amp;"","كود غير موجود"))</f>
        <v/>
      </c>
    </row>
    <row r="1258">
      <c r="A1258" s="13" t="n"/>
      <c r="B1258" s="5" t="n"/>
      <c r="C1258" s="16" t="n"/>
      <c r="D1258" s="5" t="n"/>
      <c r="E1258" s="5" t="n"/>
      <c r="F1258" s="6">
        <f>IF(B1258&amp;""="","",IFERROR(INDEX('الأعضاء'!$B$6:$B$505,MATCH(B1258&amp;"",'الأعضاء'!$A$6:$A$505,0))&amp;"","كود غير موجود"))</f>
        <v/>
      </c>
    </row>
    <row r="1259">
      <c r="A1259" s="13" t="n"/>
      <c r="B1259" s="5" t="n"/>
      <c r="C1259" s="16" t="n"/>
      <c r="D1259" s="5" t="n"/>
      <c r="E1259" s="5" t="n"/>
      <c r="F1259" s="6">
        <f>IF(B1259&amp;""="","",IFERROR(INDEX('الأعضاء'!$B$6:$B$505,MATCH(B1259&amp;"",'الأعضاء'!$A$6:$A$505,0))&amp;"","كود غير موجود"))</f>
        <v/>
      </c>
    </row>
    <row r="1260">
      <c r="A1260" s="13" t="n"/>
      <c r="B1260" s="5" t="n"/>
      <c r="C1260" s="16" t="n"/>
      <c r="D1260" s="5" t="n"/>
      <c r="E1260" s="5" t="n"/>
      <c r="F1260" s="6">
        <f>IF(B1260&amp;""="","",IFERROR(INDEX('الأعضاء'!$B$6:$B$505,MATCH(B1260&amp;"",'الأعضاء'!$A$6:$A$505,0))&amp;"","كود غير موجود"))</f>
        <v/>
      </c>
    </row>
    <row r="1261">
      <c r="A1261" s="13" t="n"/>
      <c r="B1261" s="5" t="n"/>
      <c r="C1261" s="16" t="n"/>
      <c r="D1261" s="5" t="n"/>
      <c r="E1261" s="5" t="n"/>
      <c r="F1261" s="6">
        <f>IF(B1261&amp;""="","",IFERROR(INDEX('الأعضاء'!$B$6:$B$505,MATCH(B1261&amp;"",'الأعضاء'!$A$6:$A$505,0))&amp;"","كود غير موجود"))</f>
        <v/>
      </c>
    </row>
    <row r="1262">
      <c r="A1262" s="13" t="n"/>
      <c r="B1262" s="5" t="n"/>
      <c r="C1262" s="16" t="n"/>
      <c r="D1262" s="5" t="n"/>
      <c r="E1262" s="5" t="n"/>
      <c r="F1262" s="6">
        <f>IF(B1262&amp;""="","",IFERROR(INDEX('الأعضاء'!$B$6:$B$505,MATCH(B1262&amp;"",'الأعضاء'!$A$6:$A$505,0))&amp;"","كود غير موجود"))</f>
        <v/>
      </c>
    </row>
    <row r="1263">
      <c r="A1263" s="13" t="n"/>
      <c r="B1263" s="5" t="n"/>
      <c r="C1263" s="16" t="n"/>
      <c r="D1263" s="5" t="n"/>
      <c r="E1263" s="5" t="n"/>
      <c r="F1263" s="6">
        <f>IF(B1263&amp;""="","",IFERROR(INDEX('الأعضاء'!$B$6:$B$505,MATCH(B1263&amp;"",'الأعضاء'!$A$6:$A$505,0))&amp;"","كود غير موجود"))</f>
        <v/>
      </c>
    </row>
    <row r="1264">
      <c r="A1264" s="13" t="n"/>
      <c r="B1264" s="5" t="n"/>
      <c r="C1264" s="16" t="n"/>
      <c r="D1264" s="5" t="n"/>
      <c r="E1264" s="5" t="n"/>
      <c r="F1264" s="6">
        <f>IF(B1264&amp;""="","",IFERROR(INDEX('الأعضاء'!$B$6:$B$505,MATCH(B1264&amp;"",'الأعضاء'!$A$6:$A$505,0))&amp;"","كود غير موجود"))</f>
        <v/>
      </c>
    </row>
    <row r="1265">
      <c r="A1265" s="13" t="n"/>
      <c r="B1265" s="5" t="n"/>
      <c r="C1265" s="16" t="n"/>
      <c r="D1265" s="5" t="n"/>
      <c r="E1265" s="5" t="n"/>
      <c r="F1265" s="6">
        <f>IF(B1265&amp;""="","",IFERROR(INDEX('الأعضاء'!$B$6:$B$505,MATCH(B1265&amp;"",'الأعضاء'!$A$6:$A$505,0))&amp;"","كود غير موجود"))</f>
        <v/>
      </c>
    </row>
    <row r="1266">
      <c r="A1266" s="13" t="n"/>
      <c r="B1266" s="5" t="n"/>
      <c r="C1266" s="16" t="n"/>
      <c r="D1266" s="5" t="n"/>
      <c r="E1266" s="5" t="n"/>
      <c r="F1266" s="6">
        <f>IF(B1266&amp;""="","",IFERROR(INDEX('الأعضاء'!$B$6:$B$505,MATCH(B1266&amp;"",'الأعضاء'!$A$6:$A$505,0))&amp;"","كود غير موجود"))</f>
        <v/>
      </c>
    </row>
    <row r="1267">
      <c r="A1267" s="13" t="n"/>
      <c r="B1267" s="5" t="n"/>
      <c r="C1267" s="16" t="n"/>
      <c r="D1267" s="5" t="n"/>
      <c r="E1267" s="5" t="n"/>
      <c r="F1267" s="6">
        <f>IF(B1267&amp;""="","",IFERROR(INDEX('الأعضاء'!$B$6:$B$505,MATCH(B1267&amp;"",'الأعضاء'!$A$6:$A$505,0))&amp;"","كود غير موجود"))</f>
        <v/>
      </c>
    </row>
    <row r="1268">
      <c r="A1268" s="13" t="n"/>
      <c r="B1268" s="5" t="n"/>
      <c r="C1268" s="16" t="n"/>
      <c r="D1268" s="5" t="n"/>
      <c r="E1268" s="5" t="n"/>
      <c r="F1268" s="6">
        <f>IF(B1268&amp;""="","",IFERROR(INDEX('الأعضاء'!$B$6:$B$505,MATCH(B1268&amp;"",'الأعضاء'!$A$6:$A$505,0))&amp;"","كود غير موجود"))</f>
        <v/>
      </c>
    </row>
    <row r="1269">
      <c r="A1269" s="13" t="n"/>
      <c r="B1269" s="5" t="n"/>
      <c r="C1269" s="16" t="n"/>
      <c r="D1269" s="5" t="n"/>
      <c r="E1269" s="5" t="n"/>
      <c r="F1269" s="6">
        <f>IF(B1269&amp;""="","",IFERROR(INDEX('الأعضاء'!$B$6:$B$505,MATCH(B1269&amp;"",'الأعضاء'!$A$6:$A$505,0))&amp;"","كود غير موجود"))</f>
        <v/>
      </c>
    </row>
    <row r="1270">
      <c r="A1270" s="13" t="n"/>
      <c r="B1270" s="5" t="n"/>
      <c r="C1270" s="16" t="n"/>
      <c r="D1270" s="5" t="n"/>
      <c r="E1270" s="5" t="n"/>
      <c r="F1270" s="6">
        <f>IF(B1270&amp;""="","",IFERROR(INDEX('الأعضاء'!$B$6:$B$505,MATCH(B1270&amp;"",'الأعضاء'!$A$6:$A$505,0))&amp;"","كود غير موجود"))</f>
        <v/>
      </c>
    </row>
    <row r="1271">
      <c r="A1271" s="13" t="n"/>
      <c r="B1271" s="5" t="n"/>
      <c r="C1271" s="16" t="n"/>
      <c r="D1271" s="5" t="n"/>
      <c r="E1271" s="5" t="n"/>
      <c r="F1271" s="6">
        <f>IF(B1271&amp;""="","",IFERROR(INDEX('الأعضاء'!$B$6:$B$505,MATCH(B1271&amp;"",'الأعضاء'!$A$6:$A$505,0))&amp;"","كود غير موجود"))</f>
        <v/>
      </c>
    </row>
    <row r="1272">
      <c r="A1272" s="13" t="n"/>
      <c r="B1272" s="5" t="n"/>
      <c r="C1272" s="16" t="n"/>
      <c r="D1272" s="5" t="n"/>
      <c r="E1272" s="5" t="n"/>
      <c r="F1272" s="6">
        <f>IF(B1272&amp;""="","",IFERROR(INDEX('الأعضاء'!$B$6:$B$505,MATCH(B1272&amp;"",'الأعضاء'!$A$6:$A$505,0))&amp;"","كود غير موجود"))</f>
        <v/>
      </c>
    </row>
    <row r="1273">
      <c r="A1273" s="13" t="n"/>
      <c r="B1273" s="5" t="n"/>
      <c r="C1273" s="16" t="n"/>
      <c r="D1273" s="5" t="n"/>
      <c r="E1273" s="5" t="n"/>
      <c r="F1273" s="6">
        <f>IF(B1273&amp;""="","",IFERROR(INDEX('الأعضاء'!$B$6:$B$505,MATCH(B1273&amp;"",'الأعضاء'!$A$6:$A$505,0))&amp;"","كود غير موجود"))</f>
        <v/>
      </c>
    </row>
    <row r="1274">
      <c r="A1274" s="13" t="n"/>
      <c r="B1274" s="5" t="n"/>
      <c r="C1274" s="16" t="n"/>
      <c r="D1274" s="5" t="n"/>
      <c r="E1274" s="5" t="n"/>
      <c r="F1274" s="6">
        <f>IF(B1274&amp;""="","",IFERROR(INDEX('الأعضاء'!$B$6:$B$505,MATCH(B1274&amp;"",'الأعضاء'!$A$6:$A$505,0))&amp;"","كود غير موجود"))</f>
        <v/>
      </c>
    </row>
    <row r="1275">
      <c r="A1275" s="13" t="n"/>
      <c r="B1275" s="5" t="n"/>
      <c r="C1275" s="16" t="n"/>
      <c r="D1275" s="5" t="n"/>
      <c r="E1275" s="5" t="n"/>
      <c r="F1275" s="6">
        <f>IF(B1275&amp;""="","",IFERROR(INDEX('الأعضاء'!$B$6:$B$505,MATCH(B1275&amp;"",'الأعضاء'!$A$6:$A$505,0))&amp;"","كود غير موجود"))</f>
        <v/>
      </c>
    </row>
    <row r="1276">
      <c r="A1276" s="13" t="n"/>
      <c r="B1276" s="5" t="n"/>
      <c r="C1276" s="16" t="n"/>
      <c r="D1276" s="5" t="n"/>
      <c r="E1276" s="5" t="n"/>
      <c r="F1276" s="6">
        <f>IF(B1276&amp;""="","",IFERROR(INDEX('الأعضاء'!$B$6:$B$505,MATCH(B1276&amp;"",'الأعضاء'!$A$6:$A$505,0))&amp;"","كود غير موجود"))</f>
        <v/>
      </c>
    </row>
    <row r="1277">
      <c r="A1277" s="13" t="n"/>
      <c r="B1277" s="5" t="n"/>
      <c r="C1277" s="16" t="n"/>
      <c r="D1277" s="5" t="n"/>
      <c r="E1277" s="5" t="n"/>
      <c r="F1277" s="6">
        <f>IF(B1277&amp;""="","",IFERROR(INDEX('الأعضاء'!$B$6:$B$505,MATCH(B1277&amp;"",'الأعضاء'!$A$6:$A$505,0))&amp;"","كود غير موجود"))</f>
        <v/>
      </c>
    </row>
    <row r="1278">
      <c r="A1278" s="13" t="n"/>
      <c r="B1278" s="5" t="n"/>
      <c r="C1278" s="16" t="n"/>
      <c r="D1278" s="5" t="n"/>
      <c r="E1278" s="5" t="n"/>
      <c r="F1278" s="6">
        <f>IF(B1278&amp;""="","",IFERROR(INDEX('الأعضاء'!$B$6:$B$505,MATCH(B1278&amp;"",'الأعضاء'!$A$6:$A$505,0))&amp;"","كود غير موجود"))</f>
        <v/>
      </c>
    </row>
    <row r="1279">
      <c r="A1279" s="13" t="n"/>
      <c r="B1279" s="5" t="n"/>
      <c r="C1279" s="16" t="n"/>
      <c r="D1279" s="5" t="n"/>
      <c r="E1279" s="5" t="n"/>
      <c r="F1279" s="6">
        <f>IF(B1279&amp;""="","",IFERROR(INDEX('الأعضاء'!$B$6:$B$505,MATCH(B1279&amp;"",'الأعضاء'!$A$6:$A$505,0))&amp;"","كود غير موجود"))</f>
        <v/>
      </c>
    </row>
    <row r="1280">
      <c r="A1280" s="13" t="n"/>
      <c r="B1280" s="5" t="n"/>
      <c r="C1280" s="16" t="n"/>
      <c r="D1280" s="5" t="n"/>
      <c r="E1280" s="5" t="n"/>
      <c r="F1280" s="6">
        <f>IF(B1280&amp;""="","",IFERROR(INDEX('الأعضاء'!$B$6:$B$505,MATCH(B1280&amp;"",'الأعضاء'!$A$6:$A$505,0))&amp;"","كود غير موجود"))</f>
        <v/>
      </c>
    </row>
    <row r="1281">
      <c r="A1281" s="13" t="n"/>
      <c r="B1281" s="5" t="n"/>
      <c r="C1281" s="16" t="n"/>
      <c r="D1281" s="5" t="n"/>
      <c r="E1281" s="5" t="n"/>
      <c r="F1281" s="6">
        <f>IF(B1281&amp;""="","",IFERROR(INDEX('الأعضاء'!$B$6:$B$505,MATCH(B1281&amp;"",'الأعضاء'!$A$6:$A$505,0))&amp;"","كود غير موجود"))</f>
        <v/>
      </c>
    </row>
    <row r="1282">
      <c r="A1282" s="13" t="n"/>
      <c r="B1282" s="5" t="n"/>
      <c r="C1282" s="16" t="n"/>
      <c r="D1282" s="5" t="n"/>
      <c r="E1282" s="5" t="n"/>
      <c r="F1282" s="6">
        <f>IF(B1282&amp;""="","",IFERROR(INDEX('الأعضاء'!$B$6:$B$505,MATCH(B1282&amp;"",'الأعضاء'!$A$6:$A$505,0))&amp;"","كود غير موجود"))</f>
        <v/>
      </c>
    </row>
    <row r="1283">
      <c r="A1283" s="13" t="n"/>
      <c r="B1283" s="5" t="n"/>
      <c r="C1283" s="16" t="n"/>
      <c r="D1283" s="5" t="n"/>
      <c r="E1283" s="5" t="n"/>
      <c r="F1283" s="6">
        <f>IF(B1283&amp;""="","",IFERROR(INDEX('الأعضاء'!$B$6:$B$505,MATCH(B1283&amp;"",'الأعضاء'!$A$6:$A$505,0))&amp;"","كود غير موجود"))</f>
        <v/>
      </c>
    </row>
    <row r="1284">
      <c r="A1284" s="13" t="n"/>
      <c r="B1284" s="5" t="n"/>
      <c r="C1284" s="16" t="n"/>
      <c r="D1284" s="5" t="n"/>
      <c r="E1284" s="5" t="n"/>
      <c r="F1284" s="6">
        <f>IF(B1284&amp;""="","",IFERROR(INDEX('الأعضاء'!$B$6:$B$505,MATCH(B1284&amp;"",'الأعضاء'!$A$6:$A$505,0))&amp;"","كود غير موجود"))</f>
        <v/>
      </c>
    </row>
    <row r="1285">
      <c r="A1285" s="13" t="n"/>
      <c r="B1285" s="5" t="n"/>
      <c r="C1285" s="16" t="n"/>
      <c r="D1285" s="5" t="n"/>
      <c r="E1285" s="5" t="n"/>
      <c r="F1285" s="6">
        <f>IF(B1285&amp;""="","",IFERROR(INDEX('الأعضاء'!$B$6:$B$505,MATCH(B1285&amp;"",'الأعضاء'!$A$6:$A$505,0))&amp;"","كود غير موجود"))</f>
        <v/>
      </c>
    </row>
    <row r="1286">
      <c r="A1286" s="13" t="n"/>
      <c r="B1286" s="5" t="n"/>
      <c r="C1286" s="16" t="n"/>
      <c r="D1286" s="5" t="n"/>
      <c r="E1286" s="5" t="n"/>
      <c r="F1286" s="6">
        <f>IF(B1286&amp;""="","",IFERROR(INDEX('الأعضاء'!$B$6:$B$505,MATCH(B1286&amp;"",'الأعضاء'!$A$6:$A$505,0))&amp;"","كود غير موجود"))</f>
        <v/>
      </c>
    </row>
    <row r="1287">
      <c r="A1287" s="13" t="n"/>
      <c r="B1287" s="5" t="n"/>
      <c r="C1287" s="16" t="n"/>
      <c r="D1287" s="5" t="n"/>
      <c r="E1287" s="5" t="n"/>
      <c r="F1287" s="6">
        <f>IF(B1287&amp;""="","",IFERROR(INDEX('الأعضاء'!$B$6:$B$505,MATCH(B1287&amp;"",'الأعضاء'!$A$6:$A$505,0))&amp;"","كود غير موجود"))</f>
        <v/>
      </c>
    </row>
    <row r="1288">
      <c r="A1288" s="13" t="n"/>
      <c r="B1288" s="5" t="n"/>
      <c r="C1288" s="16" t="n"/>
      <c r="D1288" s="5" t="n"/>
      <c r="E1288" s="5" t="n"/>
      <c r="F1288" s="6">
        <f>IF(B1288&amp;""="","",IFERROR(INDEX('الأعضاء'!$B$6:$B$505,MATCH(B1288&amp;"",'الأعضاء'!$A$6:$A$505,0))&amp;"","كود غير موجود"))</f>
        <v/>
      </c>
    </row>
    <row r="1289">
      <c r="A1289" s="13" t="n"/>
      <c r="B1289" s="5" t="n"/>
      <c r="C1289" s="16" t="n"/>
      <c r="D1289" s="5" t="n"/>
      <c r="E1289" s="5" t="n"/>
      <c r="F1289" s="6">
        <f>IF(B1289&amp;""="","",IFERROR(INDEX('الأعضاء'!$B$6:$B$505,MATCH(B1289&amp;"",'الأعضاء'!$A$6:$A$505,0))&amp;"","كود غير موجود"))</f>
        <v/>
      </c>
    </row>
    <row r="1290">
      <c r="A1290" s="13" t="n"/>
      <c r="B1290" s="5" t="n"/>
      <c r="C1290" s="16" t="n"/>
      <c r="D1290" s="5" t="n"/>
      <c r="E1290" s="5" t="n"/>
      <c r="F1290" s="6">
        <f>IF(B1290&amp;""="","",IFERROR(INDEX('الأعضاء'!$B$6:$B$505,MATCH(B1290&amp;"",'الأعضاء'!$A$6:$A$505,0))&amp;"","كود غير موجود"))</f>
        <v/>
      </c>
    </row>
    <row r="1291">
      <c r="A1291" s="13" t="n"/>
      <c r="B1291" s="5" t="n"/>
      <c r="C1291" s="16" t="n"/>
      <c r="D1291" s="5" t="n"/>
      <c r="E1291" s="5" t="n"/>
      <c r="F1291" s="6">
        <f>IF(B1291&amp;""="","",IFERROR(INDEX('الأعضاء'!$B$6:$B$505,MATCH(B1291&amp;"",'الأعضاء'!$A$6:$A$505,0))&amp;"","كود غير موجود"))</f>
        <v/>
      </c>
    </row>
    <row r="1292">
      <c r="A1292" s="13" t="n"/>
      <c r="B1292" s="5" t="n"/>
      <c r="C1292" s="16" t="n"/>
      <c r="D1292" s="5" t="n"/>
      <c r="E1292" s="5" t="n"/>
      <c r="F1292" s="6">
        <f>IF(B1292&amp;""="","",IFERROR(INDEX('الأعضاء'!$B$6:$B$505,MATCH(B1292&amp;"",'الأعضاء'!$A$6:$A$505,0))&amp;"","كود غير موجود"))</f>
        <v/>
      </c>
    </row>
    <row r="1293">
      <c r="A1293" s="13" t="n"/>
      <c r="B1293" s="5" t="n"/>
      <c r="C1293" s="16" t="n"/>
      <c r="D1293" s="5" t="n"/>
      <c r="E1293" s="5" t="n"/>
      <c r="F1293" s="6">
        <f>IF(B1293&amp;""="","",IFERROR(INDEX('الأعضاء'!$B$6:$B$505,MATCH(B1293&amp;"",'الأعضاء'!$A$6:$A$505,0))&amp;"","كود غير موجود"))</f>
        <v/>
      </c>
    </row>
    <row r="1294">
      <c r="A1294" s="13" t="n"/>
      <c r="B1294" s="5" t="n"/>
      <c r="C1294" s="16" t="n"/>
      <c r="D1294" s="5" t="n"/>
      <c r="E1294" s="5" t="n"/>
      <c r="F1294" s="6">
        <f>IF(B1294&amp;""="","",IFERROR(INDEX('الأعضاء'!$B$6:$B$505,MATCH(B1294&amp;"",'الأعضاء'!$A$6:$A$505,0))&amp;"","كود غير موجود"))</f>
        <v/>
      </c>
    </row>
    <row r="1295">
      <c r="A1295" s="13" t="n"/>
      <c r="B1295" s="5" t="n"/>
      <c r="C1295" s="16" t="n"/>
      <c r="D1295" s="5" t="n"/>
      <c r="E1295" s="5" t="n"/>
      <c r="F1295" s="6">
        <f>IF(B1295&amp;""="","",IFERROR(INDEX('الأعضاء'!$B$6:$B$505,MATCH(B1295&amp;"",'الأعضاء'!$A$6:$A$505,0))&amp;"","كود غير موجود"))</f>
        <v/>
      </c>
    </row>
    <row r="1296">
      <c r="A1296" s="13" t="n"/>
      <c r="B1296" s="5" t="n"/>
      <c r="C1296" s="16" t="n"/>
      <c r="D1296" s="5" t="n"/>
      <c r="E1296" s="5" t="n"/>
      <c r="F1296" s="6">
        <f>IF(B1296&amp;""="","",IFERROR(INDEX('الأعضاء'!$B$6:$B$505,MATCH(B1296&amp;"",'الأعضاء'!$A$6:$A$505,0))&amp;"","كود غير موجود"))</f>
        <v/>
      </c>
    </row>
    <row r="1297">
      <c r="A1297" s="13" t="n"/>
      <c r="B1297" s="5" t="n"/>
      <c r="C1297" s="16" t="n"/>
      <c r="D1297" s="5" t="n"/>
      <c r="E1297" s="5" t="n"/>
      <c r="F1297" s="6">
        <f>IF(B1297&amp;""="","",IFERROR(INDEX('الأعضاء'!$B$6:$B$505,MATCH(B1297&amp;"",'الأعضاء'!$A$6:$A$505,0))&amp;"","كود غير موجود"))</f>
        <v/>
      </c>
    </row>
    <row r="1298">
      <c r="A1298" s="13" t="n"/>
      <c r="B1298" s="5" t="n"/>
      <c r="C1298" s="16" t="n"/>
      <c r="D1298" s="5" t="n"/>
      <c r="E1298" s="5" t="n"/>
      <c r="F1298" s="6">
        <f>IF(B1298&amp;""="","",IFERROR(INDEX('الأعضاء'!$B$6:$B$505,MATCH(B1298&amp;"",'الأعضاء'!$A$6:$A$505,0))&amp;"","كود غير موجود"))</f>
        <v/>
      </c>
    </row>
    <row r="1299">
      <c r="A1299" s="13" t="n"/>
      <c r="B1299" s="5" t="n"/>
      <c r="C1299" s="16" t="n"/>
      <c r="D1299" s="5" t="n"/>
      <c r="E1299" s="5" t="n"/>
      <c r="F1299" s="6">
        <f>IF(B1299&amp;""="","",IFERROR(INDEX('الأعضاء'!$B$6:$B$505,MATCH(B1299&amp;"",'الأعضاء'!$A$6:$A$505,0))&amp;"","كود غير موجود"))</f>
        <v/>
      </c>
    </row>
    <row r="1300">
      <c r="A1300" s="13" t="n"/>
      <c r="B1300" s="5" t="n"/>
      <c r="C1300" s="16" t="n"/>
      <c r="D1300" s="5" t="n"/>
      <c r="E1300" s="5" t="n"/>
      <c r="F1300" s="6">
        <f>IF(B1300&amp;""="","",IFERROR(INDEX('الأعضاء'!$B$6:$B$505,MATCH(B1300&amp;"",'الأعضاء'!$A$6:$A$505,0))&amp;"","كود غير موجود"))</f>
        <v/>
      </c>
    </row>
    <row r="1301">
      <c r="A1301" s="13" t="n"/>
      <c r="B1301" s="5" t="n"/>
      <c r="C1301" s="16" t="n"/>
      <c r="D1301" s="5" t="n"/>
      <c r="E1301" s="5" t="n"/>
      <c r="F1301" s="6">
        <f>IF(B1301&amp;""="","",IFERROR(INDEX('الأعضاء'!$B$6:$B$505,MATCH(B1301&amp;"",'الأعضاء'!$A$6:$A$505,0))&amp;"","كود غير موجود"))</f>
        <v/>
      </c>
    </row>
    <row r="1302">
      <c r="A1302" s="13" t="n"/>
      <c r="B1302" s="5" t="n"/>
      <c r="C1302" s="16" t="n"/>
      <c r="D1302" s="5" t="n"/>
      <c r="E1302" s="5" t="n"/>
      <c r="F1302" s="6">
        <f>IF(B1302&amp;""="","",IFERROR(INDEX('الأعضاء'!$B$6:$B$505,MATCH(B1302&amp;"",'الأعضاء'!$A$6:$A$505,0))&amp;"","كود غير موجود"))</f>
        <v/>
      </c>
    </row>
    <row r="1303">
      <c r="A1303" s="13" t="n"/>
      <c r="B1303" s="5" t="n"/>
      <c r="C1303" s="16" t="n"/>
      <c r="D1303" s="5" t="n"/>
      <c r="E1303" s="5" t="n"/>
      <c r="F1303" s="6">
        <f>IF(B1303&amp;""="","",IFERROR(INDEX('الأعضاء'!$B$6:$B$505,MATCH(B1303&amp;"",'الأعضاء'!$A$6:$A$505,0))&amp;"","كود غير موجود"))</f>
        <v/>
      </c>
    </row>
    <row r="1304">
      <c r="A1304" s="13" t="n"/>
      <c r="B1304" s="5" t="n"/>
      <c r="C1304" s="16" t="n"/>
      <c r="D1304" s="5" t="n"/>
      <c r="E1304" s="5" t="n"/>
      <c r="F1304" s="6">
        <f>IF(B1304&amp;""="","",IFERROR(INDEX('الأعضاء'!$B$6:$B$505,MATCH(B1304&amp;"",'الأعضاء'!$A$6:$A$505,0))&amp;"","كود غير موجود"))</f>
        <v/>
      </c>
    </row>
    <row r="1305">
      <c r="A1305" s="13" t="n"/>
      <c r="B1305" s="5" t="n"/>
      <c r="C1305" s="16" t="n"/>
      <c r="D1305" s="5" t="n"/>
      <c r="E1305" s="5" t="n"/>
      <c r="F1305" s="6">
        <f>IF(B1305&amp;""="","",IFERROR(INDEX('الأعضاء'!$B$6:$B$505,MATCH(B1305&amp;"",'الأعضاء'!$A$6:$A$505,0))&amp;"","كود غير موجود"))</f>
        <v/>
      </c>
    </row>
    <row r="1306">
      <c r="A1306" s="13" t="n"/>
      <c r="B1306" s="5" t="n"/>
      <c r="C1306" s="16" t="n"/>
      <c r="D1306" s="5" t="n"/>
      <c r="E1306" s="5" t="n"/>
      <c r="F1306" s="6">
        <f>IF(B1306&amp;""="","",IFERROR(INDEX('الأعضاء'!$B$6:$B$505,MATCH(B1306&amp;"",'الأعضاء'!$A$6:$A$505,0))&amp;"","كود غير موجود"))</f>
        <v/>
      </c>
    </row>
    <row r="1307">
      <c r="A1307" s="13" t="n"/>
      <c r="B1307" s="5" t="n"/>
      <c r="C1307" s="16" t="n"/>
      <c r="D1307" s="5" t="n"/>
      <c r="E1307" s="5" t="n"/>
      <c r="F1307" s="6">
        <f>IF(B1307&amp;""="","",IFERROR(INDEX('الأعضاء'!$B$6:$B$505,MATCH(B1307&amp;"",'الأعضاء'!$A$6:$A$505,0))&amp;"","كود غير موجود"))</f>
        <v/>
      </c>
    </row>
    <row r="1308">
      <c r="A1308" s="13" t="n"/>
      <c r="B1308" s="5" t="n"/>
      <c r="C1308" s="16" t="n"/>
      <c r="D1308" s="5" t="n"/>
      <c r="E1308" s="5" t="n"/>
      <c r="F1308" s="6">
        <f>IF(B1308&amp;""="","",IFERROR(INDEX('الأعضاء'!$B$6:$B$505,MATCH(B1308&amp;"",'الأعضاء'!$A$6:$A$505,0))&amp;"","كود غير موجود"))</f>
        <v/>
      </c>
    </row>
    <row r="1309">
      <c r="A1309" s="13" t="n"/>
      <c r="B1309" s="5" t="n"/>
      <c r="C1309" s="16" t="n"/>
      <c r="D1309" s="5" t="n"/>
      <c r="E1309" s="5" t="n"/>
      <c r="F1309" s="6">
        <f>IF(B1309&amp;""="","",IFERROR(INDEX('الأعضاء'!$B$6:$B$505,MATCH(B1309&amp;"",'الأعضاء'!$A$6:$A$505,0))&amp;"","كود غير موجود"))</f>
        <v/>
      </c>
    </row>
    <row r="1310">
      <c r="A1310" s="13" t="n"/>
      <c r="B1310" s="5" t="n"/>
      <c r="C1310" s="16" t="n"/>
      <c r="D1310" s="5" t="n"/>
      <c r="E1310" s="5" t="n"/>
      <c r="F1310" s="6">
        <f>IF(B1310&amp;""="","",IFERROR(INDEX('الأعضاء'!$B$6:$B$505,MATCH(B1310&amp;"",'الأعضاء'!$A$6:$A$505,0))&amp;"","كود غير موجود"))</f>
        <v/>
      </c>
    </row>
    <row r="1311">
      <c r="A1311" s="13" t="n"/>
      <c r="B1311" s="5" t="n"/>
      <c r="C1311" s="16" t="n"/>
      <c r="D1311" s="5" t="n"/>
      <c r="E1311" s="5" t="n"/>
      <c r="F1311" s="6">
        <f>IF(B1311&amp;""="","",IFERROR(INDEX('الأعضاء'!$B$6:$B$505,MATCH(B1311&amp;"",'الأعضاء'!$A$6:$A$505,0))&amp;"","كود غير موجود"))</f>
        <v/>
      </c>
    </row>
    <row r="1312">
      <c r="A1312" s="13" t="n"/>
      <c r="B1312" s="5" t="n"/>
      <c r="C1312" s="16" t="n"/>
      <c r="D1312" s="5" t="n"/>
      <c r="E1312" s="5" t="n"/>
      <c r="F1312" s="6">
        <f>IF(B1312&amp;""="","",IFERROR(INDEX('الأعضاء'!$B$6:$B$505,MATCH(B1312&amp;"",'الأعضاء'!$A$6:$A$505,0))&amp;"","كود غير موجود"))</f>
        <v/>
      </c>
    </row>
    <row r="1313">
      <c r="A1313" s="13" t="n"/>
      <c r="B1313" s="5" t="n"/>
      <c r="C1313" s="16" t="n"/>
      <c r="D1313" s="5" t="n"/>
      <c r="E1313" s="5" t="n"/>
      <c r="F1313" s="6">
        <f>IF(B1313&amp;""="","",IFERROR(INDEX('الأعضاء'!$B$6:$B$505,MATCH(B1313&amp;"",'الأعضاء'!$A$6:$A$505,0))&amp;"","كود غير موجود"))</f>
        <v/>
      </c>
    </row>
    <row r="1314">
      <c r="A1314" s="13" t="n"/>
      <c r="B1314" s="5" t="n"/>
      <c r="C1314" s="16" t="n"/>
      <c r="D1314" s="5" t="n"/>
      <c r="E1314" s="5" t="n"/>
      <c r="F1314" s="6">
        <f>IF(B1314&amp;""="","",IFERROR(INDEX('الأعضاء'!$B$6:$B$505,MATCH(B1314&amp;"",'الأعضاء'!$A$6:$A$505,0))&amp;"","كود غير موجود"))</f>
        <v/>
      </c>
    </row>
    <row r="1315">
      <c r="A1315" s="13" t="n"/>
      <c r="B1315" s="5" t="n"/>
      <c r="C1315" s="16" t="n"/>
      <c r="D1315" s="5" t="n"/>
      <c r="E1315" s="5" t="n"/>
      <c r="F1315" s="6">
        <f>IF(B1315&amp;""="","",IFERROR(INDEX('الأعضاء'!$B$6:$B$505,MATCH(B1315&amp;"",'الأعضاء'!$A$6:$A$505,0))&amp;"","كود غير موجود"))</f>
        <v/>
      </c>
    </row>
    <row r="1316">
      <c r="A1316" s="13" t="n"/>
      <c r="B1316" s="5" t="n"/>
      <c r="C1316" s="16" t="n"/>
      <c r="D1316" s="5" t="n"/>
      <c r="E1316" s="5" t="n"/>
      <c r="F1316" s="6">
        <f>IF(B1316&amp;""="","",IFERROR(INDEX('الأعضاء'!$B$6:$B$505,MATCH(B1316&amp;"",'الأعضاء'!$A$6:$A$505,0))&amp;"","كود غير موجود"))</f>
        <v/>
      </c>
    </row>
    <row r="1317">
      <c r="A1317" s="13" t="n"/>
      <c r="B1317" s="5" t="n"/>
      <c r="C1317" s="16" t="n"/>
      <c r="D1317" s="5" t="n"/>
      <c r="E1317" s="5" t="n"/>
      <c r="F1317" s="6">
        <f>IF(B1317&amp;""="","",IFERROR(INDEX('الأعضاء'!$B$6:$B$505,MATCH(B1317&amp;"",'الأعضاء'!$A$6:$A$505,0))&amp;"","كود غير موجود"))</f>
        <v/>
      </c>
    </row>
    <row r="1318">
      <c r="A1318" s="13" t="n"/>
      <c r="B1318" s="5" t="n"/>
      <c r="C1318" s="16" t="n"/>
      <c r="D1318" s="5" t="n"/>
      <c r="E1318" s="5" t="n"/>
      <c r="F1318" s="6">
        <f>IF(B1318&amp;""="","",IFERROR(INDEX('الأعضاء'!$B$6:$B$505,MATCH(B1318&amp;"",'الأعضاء'!$A$6:$A$505,0))&amp;"","كود غير موجود"))</f>
        <v/>
      </c>
    </row>
    <row r="1319">
      <c r="A1319" s="13" t="n"/>
      <c r="B1319" s="5" t="n"/>
      <c r="C1319" s="16" t="n"/>
      <c r="D1319" s="5" t="n"/>
      <c r="E1319" s="5" t="n"/>
      <c r="F1319" s="6">
        <f>IF(B1319&amp;""="","",IFERROR(INDEX('الأعضاء'!$B$6:$B$505,MATCH(B1319&amp;"",'الأعضاء'!$A$6:$A$505,0))&amp;"","كود غير موجود"))</f>
        <v/>
      </c>
    </row>
    <row r="1320">
      <c r="A1320" s="13" t="n"/>
      <c r="B1320" s="5" t="n"/>
      <c r="C1320" s="16" t="n"/>
      <c r="D1320" s="5" t="n"/>
      <c r="E1320" s="5" t="n"/>
      <c r="F1320" s="6">
        <f>IF(B1320&amp;""="","",IFERROR(INDEX('الأعضاء'!$B$6:$B$505,MATCH(B1320&amp;"",'الأعضاء'!$A$6:$A$505,0))&amp;"","كود غير موجود"))</f>
        <v/>
      </c>
    </row>
    <row r="1321">
      <c r="A1321" s="13" t="n"/>
      <c r="B1321" s="5" t="n"/>
      <c r="C1321" s="16" t="n"/>
      <c r="D1321" s="5" t="n"/>
      <c r="E1321" s="5" t="n"/>
      <c r="F1321" s="6">
        <f>IF(B1321&amp;""="","",IFERROR(INDEX('الأعضاء'!$B$6:$B$505,MATCH(B1321&amp;"",'الأعضاء'!$A$6:$A$505,0))&amp;"","كود غير موجود"))</f>
        <v/>
      </c>
    </row>
    <row r="1322">
      <c r="A1322" s="13" t="n"/>
      <c r="B1322" s="5" t="n"/>
      <c r="C1322" s="16" t="n"/>
      <c r="D1322" s="5" t="n"/>
      <c r="E1322" s="5" t="n"/>
      <c r="F1322" s="6">
        <f>IF(B1322&amp;""="","",IFERROR(INDEX('الأعضاء'!$B$6:$B$505,MATCH(B1322&amp;"",'الأعضاء'!$A$6:$A$505,0))&amp;"","كود غير موجود"))</f>
        <v/>
      </c>
    </row>
    <row r="1323">
      <c r="A1323" s="13" t="n"/>
      <c r="B1323" s="5" t="n"/>
      <c r="C1323" s="16" t="n"/>
      <c r="D1323" s="5" t="n"/>
      <c r="E1323" s="5" t="n"/>
      <c r="F1323" s="6">
        <f>IF(B1323&amp;""="","",IFERROR(INDEX('الأعضاء'!$B$6:$B$505,MATCH(B1323&amp;"",'الأعضاء'!$A$6:$A$505,0))&amp;"","كود غير موجود"))</f>
        <v/>
      </c>
    </row>
    <row r="1324">
      <c r="A1324" s="13" t="n"/>
      <c r="B1324" s="5" t="n"/>
      <c r="C1324" s="16" t="n"/>
      <c r="D1324" s="5" t="n"/>
      <c r="E1324" s="5" t="n"/>
      <c r="F1324" s="6">
        <f>IF(B1324&amp;""="","",IFERROR(INDEX('الأعضاء'!$B$6:$B$505,MATCH(B1324&amp;"",'الأعضاء'!$A$6:$A$505,0))&amp;"","كود غير موجود"))</f>
        <v/>
      </c>
    </row>
    <row r="1325">
      <c r="A1325" s="13" t="n"/>
      <c r="B1325" s="5" t="n"/>
      <c r="C1325" s="16" t="n"/>
      <c r="D1325" s="5" t="n"/>
      <c r="E1325" s="5" t="n"/>
      <c r="F1325" s="6">
        <f>IF(B1325&amp;""="","",IFERROR(INDEX('الأعضاء'!$B$6:$B$505,MATCH(B1325&amp;"",'الأعضاء'!$A$6:$A$505,0))&amp;"","كود غير موجود"))</f>
        <v/>
      </c>
    </row>
    <row r="1326">
      <c r="A1326" s="13" t="n"/>
      <c r="B1326" s="5" t="n"/>
      <c r="C1326" s="16" t="n"/>
      <c r="D1326" s="5" t="n"/>
      <c r="E1326" s="5" t="n"/>
      <c r="F1326" s="6">
        <f>IF(B1326&amp;""="","",IFERROR(INDEX('الأعضاء'!$B$6:$B$505,MATCH(B1326&amp;"",'الأعضاء'!$A$6:$A$505,0))&amp;"","كود غير موجود"))</f>
        <v/>
      </c>
    </row>
    <row r="1327">
      <c r="A1327" s="13" t="n"/>
      <c r="B1327" s="5" t="n"/>
      <c r="C1327" s="16" t="n"/>
      <c r="D1327" s="5" t="n"/>
      <c r="E1327" s="5" t="n"/>
      <c r="F1327" s="6">
        <f>IF(B1327&amp;""="","",IFERROR(INDEX('الأعضاء'!$B$6:$B$505,MATCH(B1327&amp;"",'الأعضاء'!$A$6:$A$505,0))&amp;"","كود غير موجود"))</f>
        <v/>
      </c>
    </row>
    <row r="1328">
      <c r="A1328" s="13" t="n"/>
      <c r="B1328" s="5" t="n"/>
      <c r="C1328" s="16" t="n"/>
      <c r="D1328" s="5" t="n"/>
      <c r="E1328" s="5" t="n"/>
      <c r="F1328" s="6">
        <f>IF(B1328&amp;""="","",IFERROR(INDEX('الأعضاء'!$B$6:$B$505,MATCH(B1328&amp;"",'الأعضاء'!$A$6:$A$505,0))&amp;"","كود غير موجود"))</f>
        <v/>
      </c>
    </row>
    <row r="1329">
      <c r="A1329" s="13" t="n"/>
      <c r="B1329" s="5" t="n"/>
      <c r="C1329" s="16" t="n"/>
      <c r="D1329" s="5" t="n"/>
      <c r="E1329" s="5" t="n"/>
      <c r="F1329" s="6">
        <f>IF(B1329&amp;""="","",IFERROR(INDEX('الأعضاء'!$B$6:$B$505,MATCH(B1329&amp;"",'الأعضاء'!$A$6:$A$505,0))&amp;"","كود غير موجود"))</f>
        <v/>
      </c>
    </row>
    <row r="1330">
      <c r="A1330" s="13" t="n"/>
      <c r="B1330" s="5" t="n"/>
      <c r="C1330" s="16" t="n"/>
      <c r="D1330" s="5" t="n"/>
      <c r="E1330" s="5" t="n"/>
      <c r="F1330" s="6">
        <f>IF(B1330&amp;""="","",IFERROR(INDEX('الأعضاء'!$B$6:$B$505,MATCH(B1330&amp;"",'الأعضاء'!$A$6:$A$505,0))&amp;"","كود غير موجود"))</f>
        <v/>
      </c>
    </row>
    <row r="1331">
      <c r="A1331" s="13" t="n"/>
      <c r="B1331" s="5" t="n"/>
      <c r="C1331" s="16" t="n"/>
      <c r="D1331" s="5" t="n"/>
      <c r="E1331" s="5" t="n"/>
      <c r="F1331" s="6">
        <f>IF(B1331&amp;""="","",IFERROR(INDEX('الأعضاء'!$B$6:$B$505,MATCH(B1331&amp;"",'الأعضاء'!$A$6:$A$505,0))&amp;"","كود غير موجود"))</f>
        <v/>
      </c>
    </row>
    <row r="1332">
      <c r="A1332" s="13" t="n"/>
      <c r="B1332" s="5" t="n"/>
      <c r="C1332" s="16" t="n"/>
      <c r="D1332" s="5" t="n"/>
      <c r="E1332" s="5" t="n"/>
      <c r="F1332" s="6">
        <f>IF(B1332&amp;""="","",IFERROR(INDEX('الأعضاء'!$B$6:$B$505,MATCH(B1332&amp;"",'الأعضاء'!$A$6:$A$505,0))&amp;"","كود غير موجود"))</f>
        <v/>
      </c>
    </row>
    <row r="1333">
      <c r="A1333" s="13" t="n"/>
      <c r="B1333" s="5" t="n"/>
      <c r="C1333" s="16" t="n"/>
      <c r="D1333" s="5" t="n"/>
      <c r="E1333" s="5" t="n"/>
      <c r="F1333" s="6">
        <f>IF(B1333&amp;""="","",IFERROR(INDEX('الأعضاء'!$B$6:$B$505,MATCH(B1333&amp;"",'الأعضاء'!$A$6:$A$505,0))&amp;"","كود غير موجود"))</f>
        <v/>
      </c>
    </row>
    <row r="1334">
      <c r="A1334" s="13" t="n"/>
      <c r="B1334" s="5" t="n"/>
      <c r="C1334" s="16" t="n"/>
      <c r="D1334" s="5" t="n"/>
      <c r="E1334" s="5" t="n"/>
      <c r="F1334" s="6">
        <f>IF(B1334&amp;""="","",IFERROR(INDEX('الأعضاء'!$B$6:$B$505,MATCH(B1334&amp;"",'الأعضاء'!$A$6:$A$505,0))&amp;"","كود غير موجود"))</f>
        <v/>
      </c>
    </row>
    <row r="1335">
      <c r="A1335" s="13" t="n"/>
      <c r="B1335" s="5" t="n"/>
      <c r="C1335" s="16" t="n"/>
      <c r="D1335" s="5" t="n"/>
      <c r="E1335" s="5" t="n"/>
      <c r="F1335" s="6">
        <f>IF(B1335&amp;""="","",IFERROR(INDEX('الأعضاء'!$B$6:$B$505,MATCH(B1335&amp;"",'الأعضاء'!$A$6:$A$505,0))&amp;"","كود غير موجود"))</f>
        <v/>
      </c>
    </row>
    <row r="1336">
      <c r="A1336" s="13" t="n"/>
      <c r="B1336" s="5" t="n"/>
      <c r="C1336" s="16" t="n"/>
      <c r="D1336" s="5" t="n"/>
      <c r="E1336" s="5" t="n"/>
      <c r="F1336" s="6">
        <f>IF(B1336&amp;""="","",IFERROR(INDEX('الأعضاء'!$B$6:$B$505,MATCH(B1336&amp;"",'الأعضاء'!$A$6:$A$505,0))&amp;"","كود غير موجود"))</f>
        <v/>
      </c>
    </row>
    <row r="1337">
      <c r="A1337" s="13" t="n"/>
      <c r="B1337" s="5" t="n"/>
      <c r="C1337" s="16" t="n"/>
      <c r="D1337" s="5" t="n"/>
      <c r="E1337" s="5" t="n"/>
      <c r="F1337" s="6">
        <f>IF(B1337&amp;""="","",IFERROR(INDEX('الأعضاء'!$B$6:$B$505,MATCH(B1337&amp;"",'الأعضاء'!$A$6:$A$505,0))&amp;"","كود غير موجود"))</f>
        <v/>
      </c>
    </row>
    <row r="1338">
      <c r="A1338" s="13" t="n"/>
      <c r="B1338" s="5" t="n"/>
      <c r="C1338" s="16" t="n"/>
      <c r="D1338" s="5" t="n"/>
      <c r="E1338" s="5" t="n"/>
      <c r="F1338" s="6">
        <f>IF(B1338&amp;""="","",IFERROR(INDEX('الأعضاء'!$B$6:$B$505,MATCH(B1338&amp;"",'الأعضاء'!$A$6:$A$505,0))&amp;"","كود غير موجود"))</f>
        <v/>
      </c>
    </row>
    <row r="1339">
      <c r="A1339" s="13" t="n"/>
      <c r="B1339" s="5" t="n"/>
      <c r="C1339" s="16" t="n"/>
      <c r="D1339" s="5" t="n"/>
      <c r="E1339" s="5" t="n"/>
      <c r="F1339" s="6">
        <f>IF(B1339&amp;""="","",IFERROR(INDEX('الأعضاء'!$B$6:$B$505,MATCH(B1339&amp;"",'الأعضاء'!$A$6:$A$505,0))&amp;"","كود غير موجود"))</f>
        <v/>
      </c>
    </row>
    <row r="1340">
      <c r="A1340" s="13" t="n"/>
      <c r="B1340" s="5" t="n"/>
      <c r="C1340" s="16" t="n"/>
      <c r="D1340" s="5" t="n"/>
      <c r="E1340" s="5" t="n"/>
      <c r="F1340" s="6">
        <f>IF(B1340&amp;""="","",IFERROR(INDEX('الأعضاء'!$B$6:$B$505,MATCH(B1340&amp;"",'الأعضاء'!$A$6:$A$505,0))&amp;"","كود غير موجود"))</f>
        <v/>
      </c>
    </row>
    <row r="1341">
      <c r="A1341" s="13" t="n"/>
      <c r="B1341" s="5" t="n"/>
      <c r="C1341" s="16" t="n"/>
      <c r="D1341" s="5" t="n"/>
      <c r="E1341" s="5" t="n"/>
      <c r="F1341" s="6">
        <f>IF(B1341&amp;""="","",IFERROR(INDEX('الأعضاء'!$B$6:$B$505,MATCH(B1341&amp;"",'الأعضاء'!$A$6:$A$505,0))&amp;"","كود غير موجود"))</f>
        <v/>
      </c>
    </row>
    <row r="1342">
      <c r="A1342" s="13" t="n"/>
      <c r="B1342" s="5" t="n"/>
      <c r="C1342" s="16" t="n"/>
      <c r="D1342" s="5" t="n"/>
      <c r="E1342" s="5" t="n"/>
      <c r="F1342" s="6">
        <f>IF(B1342&amp;""="","",IFERROR(INDEX('الأعضاء'!$B$6:$B$505,MATCH(B1342&amp;"",'الأعضاء'!$A$6:$A$505,0))&amp;"","كود غير موجود"))</f>
        <v/>
      </c>
    </row>
    <row r="1343">
      <c r="A1343" s="13" t="n"/>
      <c r="B1343" s="5" t="n"/>
      <c r="C1343" s="16" t="n"/>
      <c r="D1343" s="5" t="n"/>
      <c r="E1343" s="5" t="n"/>
      <c r="F1343" s="6">
        <f>IF(B1343&amp;""="","",IFERROR(INDEX('الأعضاء'!$B$6:$B$505,MATCH(B1343&amp;"",'الأعضاء'!$A$6:$A$505,0))&amp;"","كود غير موجود"))</f>
        <v/>
      </c>
    </row>
    <row r="1344">
      <c r="A1344" s="13" t="n"/>
      <c r="B1344" s="5" t="n"/>
      <c r="C1344" s="16" t="n"/>
      <c r="D1344" s="5" t="n"/>
      <c r="E1344" s="5" t="n"/>
      <c r="F1344" s="6">
        <f>IF(B1344&amp;""="","",IFERROR(INDEX('الأعضاء'!$B$6:$B$505,MATCH(B1344&amp;"",'الأعضاء'!$A$6:$A$505,0))&amp;"","كود غير موجود"))</f>
        <v/>
      </c>
    </row>
    <row r="1345">
      <c r="A1345" s="13" t="n"/>
      <c r="B1345" s="5" t="n"/>
      <c r="C1345" s="16" t="n"/>
      <c r="D1345" s="5" t="n"/>
      <c r="E1345" s="5" t="n"/>
      <c r="F1345" s="6">
        <f>IF(B1345&amp;""="","",IFERROR(INDEX('الأعضاء'!$B$6:$B$505,MATCH(B1345&amp;"",'الأعضاء'!$A$6:$A$505,0))&amp;"","كود غير موجود"))</f>
        <v/>
      </c>
    </row>
    <row r="1346">
      <c r="A1346" s="13" t="n"/>
      <c r="B1346" s="5" t="n"/>
      <c r="C1346" s="16" t="n"/>
      <c r="D1346" s="5" t="n"/>
      <c r="E1346" s="5" t="n"/>
      <c r="F1346" s="6">
        <f>IF(B1346&amp;""="","",IFERROR(INDEX('الأعضاء'!$B$6:$B$505,MATCH(B1346&amp;"",'الأعضاء'!$A$6:$A$505,0))&amp;"","كود غير موجود"))</f>
        <v/>
      </c>
    </row>
    <row r="1347">
      <c r="A1347" s="13" t="n"/>
      <c r="B1347" s="5" t="n"/>
      <c r="C1347" s="16" t="n"/>
      <c r="D1347" s="5" t="n"/>
      <c r="E1347" s="5" t="n"/>
      <c r="F1347" s="6">
        <f>IF(B1347&amp;""="","",IFERROR(INDEX('الأعضاء'!$B$6:$B$505,MATCH(B1347&amp;"",'الأعضاء'!$A$6:$A$505,0))&amp;"","كود غير موجود"))</f>
        <v/>
      </c>
    </row>
    <row r="1348">
      <c r="A1348" s="13" t="n"/>
      <c r="B1348" s="5" t="n"/>
      <c r="C1348" s="16" t="n"/>
      <c r="D1348" s="5" t="n"/>
      <c r="E1348" s="5" t="n"/>
      <c r="F1348" s="6">
        <f>IF(B1348&amp;""="","",IFERROR(INDEX('الأعضاء'!$B$6:$B$505,MATCH(B1348&amp;"",'الأعضاء'!$A$6:$A$505,0))&amp;"","كود غير موجود"))</f>
        <v/>
      </c>
    </row>
    <row r="1349">
      <c r="A1349" s="13" t="n"/>
      <c r="B1349" s="5" t="n"/>
      <c r="C1349" s="16" t="n"/>
      <c r="D1349" s="5" t="n"/>
      <c r="E1349" s="5" t="n"/>
      <c r="F1349" s="6">
        <f>IF(B1349&amp;""="","",IFERROR(INDEX('الأعضاء'!$B$6:$B$505,MATCH(B1349&amp;"",'الأعضاء'!$A$6:$A$505,0))&amp;"","كود غير موجود"))</f>
        <v/>
      </c>
    </row>
    <row r="1350">
      <c r="A1350" s="13" t="n"/>
      <c r="B1350" s="5" t="n"/>
      <c r="C1350" s="16" t="n"/>
      <c r="D1350" s="5" t="n"/>
      <c r="E1350" s="5" t="n"/>
      <c r="F1350" s="6">
        <f>IF(B1350&amp;""="","",IFERROR(INDEX('الأعضاء'!$B$6:$B$505,MATCH(B1350&amp;"",'الأعضاء'!$A$6:$A$505,0))&amp;"","كود غير موجود"))</f>
        <v/>
      </c>
    </row>
    <row r="1351">
      <c r="A1351" s="13" t="n"/>
      <c r="B1351" s="5" t="n"/>
      <c r="C1351" s="16" t="n"/>
      <c r="D1351" s="5" t="n"/>
      <c r="E1351" s="5" t="n"/>
      <c r="F1351" s="6">
        <f>IF(B1351&amp;""="","",IFERROR(INDEX('الأعضاء'!$B$6:$B$505,MATCH(B1351&amp;"",'الأعضاء'!$A$6:$A$505,0))&amp;"","كود غير موجود"))</f>
        <v/>
      </c>
    </row>
    <row r="1352">
      <c r="A1352" s="13" t="n"/>
      <c r="B1352" s="5" t="n"/>
      <c r="C1352" s="16" t="n"/>
      <c r="D1352" s="5" t="n"/>
      <c r="E1352" s="5" t="n"/>
      <c r="F1352" s="6">
        <f>IF(B1352&amp;""="","",IFERROR(INDEX('الأعضاء'!$B$6:$B$505,MATCH(B1352&amp;"",'الأعضاء'!$A$6:$A$505,0))&amp;"","كود غير موجود"))</f>
        <v/>
      </c>
    </row>
    <row r="1353">
      <c r="A1353" s="13" t="n"/>
      <c r="B1353" s="5" t="n"/>
      <c r="C1353" s="16" t="n"/>
      <c r="D1353" s="5" t="n"/>
      <c r="E1353" s="5" t="n"/>
      <c r="F1353" s="6">
        <f>IF(B1353&amp;""="","",IFERROR(INDEX('الأعضاء'!$B$6:$B$505,MATCH(B1353&amp;"",'الأعضاء'!$A$6:$A$505,0))&amp;"","كود غير موجود"))</f>
        <v/>
      </c>
    </row>
    <row r="1354">
      <c r="A1354" s="13" t="n"/>
      <c r="B1354" s="5" t="n"/>
      <c r="C1354" s="16" t="n"/>
      <c r="D1354" s="5" t="n"/>
      <c r="E1354" s="5" t="n"/>
      <c r="F1354" s="6">
        <f>IF(B1354&amp;""="","",IFERROR(INDEX('الأعضاء'!$B$6:$B$505,MATCH(B1354&amp;"",'الأعضاء'!$A$6:$A$505,0))&amp;"","كود غير موجود"))</f>
        <v/>
      </c>
    </row>
    <row r="1355">
      <c r="A1355" s="13" t="n"/>
      <c r="B1355" s="5" t="n"/>
      <c r="C1355" s="16" t="n"/>
      <c r="D1355" s="5" t="n"/>
      <c r="E1355" s="5" t="n"/>
      <c r="F1355" s="6">
        <f>IF(B1355&amp;""="","",IFERROR(INDEX('الأعضاء'!$B$6:$B$505,MATCH(B1355&amp;"",'الأعضاء'!$A$6:$A$505,0))&amp;"","كود غير موجود"))</f>
        <v/>
      </c>
    </row>
    <row r="1356">
      <c r="A1356" s="13" t="n"/>
      <c r="B1356" s="5" t="n"/>
      <c r="C1356" s="16" t="n"/>
      <c r="D1356" s="5" t="n"/>
      <c r="E1356" s="5" t="n"/>
      <c r="F1356" s="6">
        <f>IF(B1356&amp;""="","",IFERROR(INDEX('الأعضاء'!$B$6:$B$505,MATCH(B1356&amp;"",'الأعضاء'!$A$6:$A$505,0))&amp;"","كود غير موجود"))</f>
        <v/>
      </c>
    </row>
    <row r="1357">
      <c r="A1357" s="13" t="n"/>
      <c r="B1357" s="5" t="n"/>
      <c r="C1357" s="16" t="n"/>
      <c r="D1357" s="5" t="n"/>
      <c r="E1357" s="5" t="n"/>
      <c r="F1357" s="6">
        <f>IF(B1357&amp;""="","",IFERROR(INDEX('الأعضاء'!$B$6:$B$505,MATCH(B1357&amp;"",'الأعضاء'!$A$6:$A$505,0))&amp;"","كود غير موجود"))</f>
        <v/>
      </c>
    </row>
    <row r="1358">
      <c r="A1358" s="13" t="n"/>
      <c r="B1358" s="5" t="n"/>
      <c r="C1358" s="16" t="n"/>
      <c r="D1358" s="5" t="n"/>
      <c r="E1358" s="5" t="n"/>
      <c r="F1358" s="6">
        <f>IF(B1358&amp;""="","",IFERROR(INDEX('الأعضاء'!$B$6:$B$505,MATCH(B1358&amp;"",'الأعضاء'!$A$6:$A$505,0))&amp;"","كود غير موجود"))</f>
        <v/>
      </c>
    </row>
    <row r="1359">
      <c r="A1359" s="13" t="n"/>
      <c r="B1359" s="5" t="n"/>
      <c r="C1359" s="16" t="n"/>
      <c r="D1359" s="5" t="n"/>
      <c r="E1359" s="5" t="n"/>
      <c r="F1359" s="6">
        <f>IF(B1359&amp;""="","",IFERROR(INDEX('الأعضاء'!$B$6:$B$505,MATCH(B1359&amp;"",'الأعضاء'!$A$6:$A$505,0))&amp;"","كود غير موجود"))</f>
        <v/>
      </c>
    </row>
    <row r="1360">
      <c r="A1360" s="13" t="n"/>
      <c r="B1360" s="5" t="n"/>
      <c r="C1360" s="16" t="n"/>
      <c r="D1360" s="5" t="n"/>
      <c r="E1360" s="5" t="n"/>
      <c r="F1360" s="6">
        <f>IF(B1360&amp;""="","",IFERROR(INDEX('الأعضاء'!$B$6:$B$505,MATCH(B1360&amp;"",'الأعضاء'!$A$6:$A$505,0))&amp;"","كود غير موجود"))</f>
        <v/>
      </c>
    </row>
    <row r="1361">
      <c r="A1361" s="13" t="n"/>
      <c r="B1361" s="5" t="n"/>
      <c r="C1361" s="16" t="n"/>
      <c r="D1361" s="5" t="n"/>
      <c r="E1361" s="5" t="n"/>
      <c r="F1361" s="6">
        <f>IF(B1361&amp;""="","",IFERROR(INDEX('الأعضاء'!$B$6:$B$505,MATCH(B1361&amp;"",'الأعضاء'!$A$6:$A$505,0))&amp;"","كود غير موجود"))</f>
        <v/>
      </c>
    </row>
    <row r="1362">
      <c r="A1362" s="13" t="n"/>
      <c r="B1362" s="5" t="n"/>
      <c r="C1362" s="16" t="n"/>
      <c r="D1362" s="5" t="n"/>
      <c r="E1362" s="5" t="n"/>
      <c r="F1362" s="6">
        <f>IF(B1362&amp;""="","",IFERROR(INDEX('الأعضاء'!$B$6:$B$505,MATCH(B1362&amp;"",'الأعضاء'!$A$6:$A$505,0))&amp;"","كود غير موجود"))</f>
        <v/>
      </c>
    </row>
    <row r="1363">
      <c r="A1363" s="13" t="n"/>
      <c r="B1363" s="5" t="n"/>
      <c r="C1363" s="16" t="n"/>
      <c r="D1363" s="5" t="n"/>
      <c r="E1363" s="5" t="n"/>
      <c r="F1363" s="6">
        <f>IF(B1363&amp;""="","",IFERROR(INDEX('الأعضاء'!$B$6:$B$505,MATCH(B1363&amp;"",'الأعضاء'!$A$6:$A$505,0))&amp;"","كود غير موجود"))</f>
        <v/>
      </c>
    </row>
    <row r="1364">
      <c r="A1364" s="13" t="n"/>
      <c r="B1364" s="5" t="n"/>
      <c r="C1364" s="16" t="n"/>
      <c r="D1364" s="5" t="n"/>
      <c r="E1364" s="5" t="n"/>
      <c r="F1364" s="6">
        <f>IF(B1364&amp;""="","",IFERROR(INDEX('الأعضاء'!$B$6:$B$505,MATCH(B1364&amp;"",'الأعضاء'!$A$6:$A$505,0))&amp;"","كود غير موجود"))</f>
        <v/>
      </c>
    </row>
    <row r="1365">
      <c r="A1365" s="13" t="n"/>
      <c r="B1365" s="5" t="n"/>
      <c r="C1365" s="16" t="n"/>
      <c r="D1365" s="5" t="n"/>
      <c r="E1365" s="5" t="n"/>
      <c r="F1365" s="6">
        <f>IF(B1365&amp;""="","",IFERROR(INDEX('الأعضاء'!$B$6:$B$505,MATCH(B1365&amp;"",'الأعضاء'!$A$6:$A$505,0))&amp;"","كود غير موجود"))</f>
        <v/>
      </c>
    </row>
    <row r="1366">
      <c r="A1366" s="13" t="n"/>
      <c r="B1366" s="5" t="n"/>
      <c r="C1366" s="16" t="n"/>
      <c r="D1366" s="5" t="n"/>
      <c r="E1366" s="5" t="n"/>
      <c r="F1366" s="6">
        <f>IF(B1366&amp;""="","",IFERROR(INDEX('الأعضاء'!$B$6:$B$505,MATCH(B1366&amp;"",'الأعضاء'!$A$6:$A$505,0))&amp;"","كود غير موجود"))</f>
        <v/>
      </c>
    </row>
    <row r="1367">
      <c r="A1367" s="13" t="n"/>
      <c r="B1367" s="5" t="n"/>
      <c r="C1367" s="16" t="n"/>
      <c r="D1367" s="5" t="n"/>
      <c r="E1367" s="5" t="n"/>
      <c r="F1367" s="6">
        <f>IF(B1367&amp;""="","",IFERROR(INDEX('الأعضاء'!$B$6:$B$505,MATCH(B1367&amp;"",'الأعضاء'!$A$6:$A$505,0))&amp;"","كود غير موجود"))</f>
        <v/>
      </c>
    </row>
    <row r="1368">
      <c r="A1368" s="13" t="n"/>
      <c r="B1368" s="5" t="n"/>
      <c r="C1368" s="16" t="n"/>
      <c r="D1368" s="5" t="n"/>
      <c r="E1368" s="5" t="n"/>
      <c r="F1368" s="6">
        <f>IF(B1368&amp;""="","",IFERROR(INDEX('الأعضاء'!$B$6:$B$505,MATCH(B1368&amp;"",'الأعضاء'!$A$6:$A$505,0))&amp;"","كود غير موجود"))</f>
        <v/>
      </c>
    </row>
    <row r="1369">
      <c r="A1369" s="13" t="n"/>
      <c r="B1369" s="5" t="n"/>
      <c r="C1369" s="16" t="n"/>
      <c r="D1369" s="5" t="n"/>
      <c r="E1369" s="5" t="n"/>
      <c r="F1369" s="6">
        <f>IF(B1369&amp;""="","",IFERROR(INDEX('الأعضاء'!$B$6:$B$505,MATCH(B1369&amp;"",'الأعضاء'!$A$6:$A$505,0))&amp;"","كود غير موجود"))</f>
        <v/>
      </c>
    </row>
    <row r="1370">
      <c r="A1370" s="13" t="n"/>
      <c r="B1370" s="5" t="n"/>
      <c r="C1370" s="16" t="n"/>
      <c r="D1370" s="5" t="n"/>
      <c r="E1370" s="5" t="n"/>
      <c r="F1370" s="6">
        <f>IF(B1370&amp;""="","",IFERROR(INDEX('الأعضاء'!$B$6:$B$505,MATCH(B1370&amp;"",'الأعضاء'!$A$6:$A$505,0))&amp;"","كود غير موجود"))</f>
        <v/>
      </c>
    </row>
    <row r="1371">
      <c r="A1371" s="13" t="n"/>
      <c r="B1371" s="5" t="n"/>
      <c r="C1371" s="16" t="n"/>
      <c r="D1371" s="5" t="n"/>
      <c r="E1371" s="5" t="n"/>
      <c r="F1371" s="6">
        <f>IF(B1371&amp;""="","",IFERROR(INDEX('الأعضاء'!$B$6:$B$505,MATCH(B1371&amp;"",'الأعضاء'!$A$6:$A$505,0))&amp;"","كود غير موجود"))</f>
        <v/>
      </c>
    </row>
    <row r="1372">
      <c r="A1372" s="13" t="n"/>
      <c r="B1372" s="5" t="n"/>
      <c r="C1372" s="16" t="n"/>
      <c r="D1372" s="5" t="n"/>
      <c r="E1372" s="5" t="n"/>
      <c r="F1372" s="6">
        <f>IF(B1372&amp;""="","",IFERROR(INDEX('الأعضاء'!$B$6:$B$505,MATCH(B1372&amp;"",'الأعضاء'!$A$6:$A$505,0))&amp;"","كود غير موجود"))</f>
        <v/>
      </c>
    </row>
    <row r="1373">
      <c r="A1373" s="13" t="n"/>
      <c r="B1373" s="5" t="n"/>
      <c r="C1373" s="16" t="n"/>
      <c r="D1373" s="5" t="n"/>
      <c r="E1373" s="5" t="n"/>
      <c r="F1373" s="6">
        <f>IF(B1373&amp;""="","",IFERROR(INDEX('الأعضاء'!$B$6:$B$505,MATCH(B1373&amp;"",'الأعضاء'!$A$6:$A$505,0))&amp;"","كود غير موجود"))</f>
        <v/>
      </c>
    </row>
    <row r="1374">
      <c r="A1374" s="13" t="n"/>
      <c r="B1374" s="5" t="n"/>
      <c r="C1374" s="16" t="n"/>
      <c r="D1374" s="5" t="n"/>
      <c r="E1374" s="5" t="n"/>
      <c r="F1374" s="6">
        <f>IF(B1374&amp;""="","",IFERROR(INDEX('الأعضاء'!$B$6:$B$505,MATCH(B1374&amp;"",'الأعضاء'!$A$6:$A$505,0))&amp;"","كود غير موجود"))</f>
        <v/>
      </c>
    </row>
    <row r="1375">
      <c r="A1375" s="13" t="n"/>
      <c r="B1375" s="5" t="n"/>
      <c r="C1375" s="16" t="n"/>
      <c r="D1375" s="5" t="n"/>
      <c r="E1375" s="5" t="n"/>
      <c r="F1375" s="6">
        <f>IF(B1375&amp;""="","",IFERROR(INDEX('الأعضاء'!$B$6:$B$505,MATCH(B1375&amp;"",'الأعضاء'!$A$6:$A$505,0))&amp;"","كود غير موجود"))</f>
        <v/>
      </c>
    </row>
    <row r="1376">
      <c r="A1376" s="13" t="n"/>
      <c r="B1376" s="5" t="n"/>
      <c r="C1376" s="16" t="n"/>
      <c r="D1376" s="5" t="n"/>
      <c r="E1376" s="5" t="n"/>
      <c r="F1376" s="6">
        <f>IF(B1376&amp;""="","",IFERROR(INDEX('الأعضاء'!$B$6:$B$505,MATCH(B1376&amp;"",'الأعضاء'!$A$6:$A$505,0))&amp;"","كود غير موجود"))</f>
        <v/>
      </c>
    </row>
    <row r="1377">
      <c r="A1377" s="13" t="n"/>
      <c r="B1377" s="5" t="n"/>
      <c r="C1377" s="16" t="n"/>
      <c r="D1377" s="5" t="n"/>
      <c r="E1377" s="5" t="n"/>
      <c r="F1377" s="6">
        <f>IF(B1377&amp;""="","",IFERROR(INDEX('الأعضاء'!$B$6:$B$505,MATCH(B1377&amp;"",'الأعضاء'!$A$6:$A$505,0))&amp;"","كود غير موجود"))</f>
        <v/>
      </c>
    </row>
    <row r="1378">
      <c r="A1378" s="13" t="n"/>
      <c r="B1378" s="5" t="n"/>
      <c r="C1378" s="16" t="n"/>
      <c r="D1378" s="5" t="n"/>
      <c r="E1378" s="5" t="n"/>
      <c r="F1378" s="6">
        <f>IF(B1378&amp;""="","",IFERROR(INDEX('الأعضاء'!$B$6:$B$505,MATCH(B1378&amp;"",'الأعضاء'!$A$6:$A$505,0))&amp;"","كود غير موجود"))</f>
        <v/>
      </c>
    </row>
    <row r="1379">
      <c r="A1379" s="13" t="n"/>
      <c r="B1379" s="5" t="n"/>
      <c r="C1379" s="16" t="n"/>
      <c r="D1379" s="5" t="n"/>
      <c r="E1379" s="5" t="n"/>
      <c r="F1379" s="6">
        <f>IF(B1379&amp;""="","",IFERROR(INDEX('الأعضاء'!$B$6:$B$505,MATCH(B1379&amp;"",'الأعضاء'!$A$6:$A$505,0))&amp;"","كود غير موجود"))</f>
        <v/>
      </c>
    </row>
    <row r="1380">
      <c r="A1380" s="13" t="n"/>
      <c r="B1380" s="5" t="n"/>
      <c r="C1380" s="16" t="n"/>
      <c r="D1380" s="5" t="n"/>
      <c r="E1380" s="5" t="n"/>
      <c r="F1380" s="6">
        <f>IF(B1380&amp;""="","",IFERROR(INDEX('الأعضاء'!$B$6:$B$505,MATCH(B1380&amp;"",'الأعضاء'!$A$6:$A$505,0))&amp;"","كود غير موجود"))</f>
        <v/>
      </c>
    </row>
    <row r="1381">
      <c r="A1381" s="13" t="n"/>
      <c r="B1381" s="5" t="n"/>
      <c r="C1381" s="16" t="n"/>
      <c r="D1381" s="5" t="n"/>
      <c r="E1381" s="5" t="n"/>
      <c r="F1381" s="6">
        <f>IF(B1381&amp;""="","",IFERROR(INDEX('الأعضاء'!$B$6:$B$505,MATCH(B1381&amp;"",'الأعضاء'!$A$6:$A$505,0))&amp;"","كود غير موجود"))</f>
        <v/>
      </c>
    </row>
    <row r="1382">
      <c r="A1382" s="13" t="n"/>
      <c r="B1382" s="5" t="n"/>
      <c r="C1382" s="16" t="n"/>
      <c r="D1382" s="5" t="n"/>
      <c r="E1382" s="5" t="n"/>
      <c r="F1382" s="6">
        <f>IF(B1382&amp;""="","",IFERROR(INDEX('الأعضاء'!$B$6:$B$505,MATCH(B1382&amp;"",'الأعضاء'!$A$6:$A$505,0))&amp;"","كود غير موجود"))</f>
        <v/>
      </c>
    </row>
    <row r="1383">
      <c r="A1383" s="13" t="n"/>
      <c r="B1383" s="5" t="n"/>
      <c r="C1383" s="16" t="n"/>
      <c r="D1383" s="5" t="n"/>
      <c r="E1383" s="5" t="n"/>
      <c r="F1383" s="6">
        <f>IF(B1383&amp;""="","",IFERROR(INDEX('الأعضاء'!$B$6:$B$505,MATCH(B1383&amp;"",'الأعضاء'!$A$6:$A$505,0))&amp;"","كود غير موجود"))</f>
        <v/>
      </c>
    </row>
    <row r="1384">
      <c r="A1384" s="13" t="n"/>
      <c r="B1384" s="5" t="n"/>
      <c r="C1384" s="16" t="n"/>
      <c r="D1384" s="5" t="n"/>
      <c r="E1384" s="5" t="n"/>
      <c r="F1384" s="6">
        <f>IF(B1384&amp;""="","",IFERROR(INDEX('الأعضاء'!$B$6:$B$505,MATCH(B1384&amp;"",'الأعضاء'!$A$6:$A$505,0))&amp;"","كود غير موجود"))</f>
        <v/>
      </c>
    </row>
    <row r="1385">
      <c r="A1385" s="13" t="n"/>
      <c r="B1385" s="5" t="n"/>
      <c r="C1385" s="16" t="n"/>
      <c r="D1385" s="5" t="n"/>
      <c r="E1385" s="5" t="n"/>
      <c r="F1385" s="6">
        <f>IF(B1385&amp;""="","",IFERROR(INDEX('الأعضاء'!$B$6:$B$505,MATCH(B1385&amp;"",'الأعضاء'!$A$6:$A$505,0))&amp;"","كود غير موجود"))</f>
        <v/>
      </c>
    </row>
    <row r="1386">
      <c r="A1386" s="13" t="n"/>
      <c r="B1386" s="5" t="n"/>
      <c r="C1386" s="16" t="n"/>
      <c r="D1386" s="5" t="n"/>
      <c r="E1386" s="5" t="n"/>
      <c r="F1386" s="6">
        <f>IF(B1386&amp;""="","",IFERROR(INDEX('الأعضاء'!$B$6:$B$505,MATCH(B1386&amp;"",'الأعضاء'!$A$6:$A$505,0))&amp;"","كود غير موجود"))</f>
        <v/>
      </c>
    </row>
    <row r="1387">
      <c r="A1387" s="13" t="n"/>
      <c r="B1387" s="5" t="n"/>
      <c r="C1387" s="16" t="n"/>
      <c r="D1387" s="5" t="n"/>
      <c r="E1387" s="5" t="n"/>
      <c r="F1387" s="6">
        <f>IF(B1387&amp;""="","",IFERROR(INDEX('الأعضاء'!$B$6:$B$505,MATCH(B1387&amp;"",'الأعضاء'!$A$6:$A$505,0))&amp;"","كود غير موجود"))</f>
        <v/>
      </c>
    </row>
    <row r="1388">
      <c r="A1388" s="13" t="n"/>
      <c r="B1388" s="5" t="n"/>
      <c r="C1388" s="16" t="n"/>
      <c r="D1388" s="5" t="n"/>
      <c r="E1388" s="5" t="n"/>
      <c r="F1388" s="6">
        <f>IF(B1388&amp;""="","",IFERROR(INDEX('الأعضاء'!$B$6:$B$505,MATCH(B1388&amp;"",'الأعضاء'!$A$6:$A$505,0))&amp;"","كود غير موجود"))</f>
        <v/>
      </c>
    </row>
    <row r="1389">
      <c r="A1389" s="13" t="n"/>
      <c r="B1389" s="5" t="n"/>
      <c r="C1389" s="16" t="n"/>
      <c r="D1389" s="5" t="n"/>
      <c r="E1389" s="5" t="n"/>
      <c r="F1389" s="6">
        <f>IF(B1389&amp;""="","",IFERROR(INDEX('الأعضاء'!$B$6:$B$505,MATCH(B1389&amp;"",'الأعضاء'!$A$6:$A$505,0))&amp;"","كود غير موجود"))</f>
        <v/>
      </c>
    </row>
    <row r="1390">
      <c r="A1390" s="13" t="n"/>
      <c r="B1390" s="5" t="n"/>
      <c r="C1390" s="16" t="n"/>
      <c r="D1390" s="5" t="n"/>
      <c r="E1390" s="5" t="n"/>
      <c r="F1390" s="6">
        <f>IF(B1390&amp;""="","",IFERROR(INDEX('الأعضاء'!$B$6:$B$505,MATCH(B1390&amp;"",'الأعضاء'!$A$6:$A$505,0))&amp;"","كود غير موجود"))</f>
        <v/>
      </c>
    </row>
    <row r="1391">
      <c r="A1391" s="13" t="n"/>
      <c r="B1391" s="5" t="n"/>
      <c r="C1391" s="16" t="n"/>
      <c r="D1391" s="5" t="n"/>
      <c r="E1391" s="5" t="n"/>
      <c r="F1391" s="6">
        <f>IF(B1391&amp;""="","",IFERROR(INDEX('الأعضاء'!$B$6:$B$505,MATCH(B1391&amp;"",'الأعضاء'!$A$6:$A$505,0))&amp;"","كود غير موجود"))</f>
        <v/>
      </c>
    </row>
    <row r="1392">
      <c r="A1392" s="13" t="n"/>
      <c r="B1392" s="5" t="n"/>
      <c r="C1392" s="16" t="n"/>
      <c r="D1392" s="5" t="n"/>
      <c r="E1392" s="5" t="n"/>
      <c r="F1392" s="6">
        <f>IF(B1392&amp;""="","",IFERROR(INDEX('الأعضاء'!$B$6:$B$505,MATCH(B1392&amp;"",'الأعضاء'!$A$6:$A$505,0))&amp;"","كود غير موجود"))</f>
        <v/>
      </c>
    </row>
    <row r="1393">
      <c r="A1393" s="13" t="n"/>
      <c r="B1393" s="5" t="n"/>
      <c r="C1393" s="16" t="n"/>
      <c r="D1393" s="5" t="n"/>
      <c r="E1393" s="5" t="n"/>
      <c r="F1393" s="6">
        <f>IF(B1393&amp;""="","",IFERROR(INDEX('الأعضاء'!$B$6:$B$505,MATCH(B1393&amp;"",'الأعضاء'!$A$6:$A$505,0))&amp;"","كود غير موجود"))</f>
        <v/>
      </c>
    </row>
    <row r="1394">
      <c r="A1394" s="13" t="n"/>
      <c r="B1394" s="5" t="n"/>
      <c r="C1394" s="16" t="n"/>
      <c r="D1394" s="5" t="n"/>
      <c r="E1394" s="5" t="n"/>
      <c r="F1394" s="6">
        <f>IF(B1394&amp;""="","",IFERROR(INDEX('الأعضاء'!$B$6:$B$505,MATCH(B1394&amp;"",'الأعضاء'!$A$6:$A$505,0))&amp;"","كود غير موجود"))</f>
        <v/>
      </c>
    </row>
    <row r="1395">
      <c r="A1395" s="13" t="n"/>
      <c r="B1395" s="5" t="n"/>
      <c r="C1395" s="16" t="n"/>
      <c r="D1395" s="5" t="n"/>
      <c r="E1395" s="5" t="n"/>
      <c r="F1395" s="6">
        <f>IF(B1395&amp;""="","",IFERROR(INDEX('الأعضاء'!$B$6:$B$505,MATCH(B1395&amp;"",'الأعضاء'!$A$6:$A$505,0))&amp;"","كود غير موجود"))</f>
        <v/>
      </c>
    </row>
    <row r="1396">
      <c r="A1396" s="13" t="n"/>
      <c r="B1396" s="5" t="n"/>
      <c r="C1396" s="16" t="n"/>
      <c r="D1396" s="5" t="n"/>
      <c r="E1396" s="5" t="n"/>
      <c r="F1396" s="6">
        <f>IF(B1396&amp;""="","",IFERROR(INDEX('الأعضاء'!$B$6:$B$505,MATCH(B1396&amp;"",'الأعضاء'!$A$6:$A$505,0))&amp;"","كود غير موجود"))</f>
        <v/>
      </c>
    </row>
    <row r="1397">
      <c r="A1397" s="13" t="n"/>
      <c r="B1397" s="5" t="n"/>
      <c r="C1397" s="16" t="n"/>
      <c r="D1397" s="5" t="n"/>
      <c r="E1397" s="5" t="n"/>
      <c r="F1397" s="6">
        <f>IF(B1397&amp;""="","",IFERROR(INDEX('الأعضاء'!$B$6:$B$505,MATCH(B1397&amp;"",'الأعضاء'!$A$6:$A$505,0))&amp;"","كود غير موجود"))</f>
        <v/>
      </c>
    </row>
    <row r="1398">
      <c r="A1398" s="13" t="n"/>
      <c r="B1398" s="5" t="n"/>
      <c r="C1398" s="16" t="n"/>
      <c r="D1398" s="5" t="n"/>
      <c r="E1398" s="5" t="n"/>
      <c r="F1398" s="6">
        <f>IF(B1398&amp;""="","",IFERROR(INDEX('الأعضاء'!$B$6:$B$505,MATCH(B1398&amp;"",'الأعضاء'!$A$6:$A$505,0))&amp;"","كود غير موجود"))</f>
        <v/>
      </c>
    </row>
    <row r="1399">
      <c r="A1399" s="13" t="n"/>
      <c r="B1399" s="5" t="n"/>
      <c r="C1399" s="16" t="n"/>
      <c r="D1399" s="5" t="n"/>
      <c r="E1399" s="5" t="n"/>
      <c r="F1399" s="6">
        <f>IF(B1399&amp;""="","",IFERROR(INDEX('الأعضاء'!$B$6:$B$505,MATCH(B1399&amp;"",'الأعضاء'!$A$6:$A$505,0))&amp;"","كود غير موجود"))</f>
        <v/>
      </c>
    </row>
    <row r="1400">
      <c r="A1400" s="13" t="n"/>
      <c r="B1400" s="5" t="n"/>
      <c r="C1400" s="16" t="n"/>
      <c r="D1400" s="5" t="n"/>
      <c r="E1400" s="5" t="n"/>
      <c r="F1400" s="6">
        <f>IF(B1400&amp;""="","",IFERROR(INDEX('الأعضاء'!$B$6:$B$505,MATCH(B1400&amp;"",'الأعضاء'!$A$6:$A$505,0))&amp;"","كود غير موجود"))</f>
        <v/>
      </c>
    </row>
    <row r="1401">
      <c r="A1401" s="13" t="n"/>
      <c r="B1401" s="5" t="n"/>
      <c r="C1401" s="16" t="n"/>
      <c r="D1401" s="5" t="n"/>
      <c r="E1401" s="5" t="n"/>
      <c r="F1401" s="6">
        <f>IF(B1401&amp;""="","",IFERROR(INDEX('الأعضاء'!$B$6:$B$505,MATCH(B1401&amp;"",'الأعضاء'!$A$6:$A$505,0))&amp;"","كود غير موجود"))</f>
        <v/>
      </c>
    </row>
    <row r="1402">
      <c r="A1402" s="13" t="n"/>
      <c r="B1402" s="5" t="n"/>
      <c r="C1402" s="16" t="n"/>
      <c r="D1402" s="5" t="n"/>
      <c r="E1402" s="5" t="n"/>
      <c r="F1402" s="6">
        <f>IF(B1402&amp;""="","",IFERROR(INDEX('الأعضاء'!$B$6:$B$505,MATCH(B1402&amp;"",'الأعضاء'!$A$6:$A$505,0))&amp;"","كود غير موجود"))</f>
        <v/>
      </c>
    </row>
    <row r="1403">
      <c r="A1403" s="13" t="n"/>
      <c r="B1403" s="5" t="n"/>
      <c r="C1403" s="16" t="n"/>
      <c r="D1403" s="5" t="n"/>
      <c r="E1403" s="5" t="n"/>
      <c r="F1403" s="6">
        <f>IF(B1403&amp;""="","",IFERROR(INDEX('الأعضاء'!$B$6:$B$505,MATCH(B1403&amp;"",'الأعضاء'!$A$6:$A$505,0))&amp;"","كود غير موجود"))</f>
        <v/>
      </c>
    </row>
    <row r="1404">
      <c r="A1404" s="13" t="n"/>
      <c r="B1404" s="5" t="n"/>
      <c r="C1404" s="16" t="n"/>
      <c r="D1404" s="5" t="n"/>
      <c r="E1404" s="5" t="n"/>
      <c r="F1404" s="6">
        <f>IF(B1404&amp;""="","",IFERROR(INDEX('الأعضاء'!$B$6:$B$505,MATCH(B1404&amp;"",'الأعضاء'!$A$6:$A$505,0))&amp;"","كود غير موجود"))</f>
        <v/>
      </c>
    </row>
    <row r="1405">
      <c r="A1405" s="13" t="n"/>
      <c r="B1405" s="5" t="n"/>
      <c r="C1405" s="16" t="n"/>
      <c r="D1405" s="5" t="n"/>
      <c r="E1405" s="5" t="n"/>
      <c r="F1405" s="6">
        <f>IF(B1405&amp;""="","",IFERROR(INDEX('الأعضاء'!$B$6:$B$505,MATCH(B1405&amp;"",'الأعضاء'!$A$6:$A$505,0))&amp;"","كود غير موجود"))</f>
        <v/>
      </c>
    </row>
    <row r="1406">
      <c r="A1406" s="13" t="n"/>
      <c r="B1406" s="5" t="n"/>
      <c r="C1406" s="16" t="n"/>
      <c r="D1406" s="5" t="n"/>
      <c r="E1406" s="5" t="n"/>
      <c r="F1406" s="6">
        <f>IF(B1406&amp;""="","",IFERROR(INDEX('الأعضاء'!$B$6:$B$505,MATCH(B1406&amp;"",'الأعضاء'!$A$6:$A$505,0))&amp;"","كود غير موجود"))</f>
        <v/>
      </c>
    </row>
    <row r="1407">
      <c r="A1407" s="13" t="n"/>
      <c r="B1407" s="5" t="n"/>
      <c r="C1407" s="16" t="n"/>
      <c r="D1407" s="5" t="n"/>
      <c r="E1407" s="5" t="n"/>
      <c r="F1407" s="6">
        <f>IF(B1407&amp;""="","",IFERROR(INDEX('الأعضاء'!$B$6:$B$505,MATCH(B1407&amp;"",'الأعضاء'!$A$6:$A$505,0))&amp;"","كود غير موجود"))</f>
        <v/>
      </c>
    </row>
    <row r="1408">
      <c r="A1408" s="13" t="n"/>
      <c r="B1408" s="5" t="n"/>
      <c r="C1408" s="16" t="n"/>
      <c r="D1408" s="5" t="n"/>
      <c r="E1408" s="5" t="n"/>
      <c r="F1408" s="6">
        <f>IF(B1408&amp;""="","",IFERROR(INDEX('الأعضاء'!$B$6:$B$505,MATCH(B1408&amp;"",'الأعضاء'!$A$6:$A$505,0))&amp;"","كود غير موجود"))</f>
        <v/>
      </c>
    </row>
    <row r="1409">
      <c r="A1409" s="13" t="n"/>
      <c r="B1409" s="5" t="n"/>
      <c r="C1409" s="16" t="n"/>
      <c r="D1409" s="5" t="n"/>
      <c r="E1409" s="5" t="n"/>
      <c r="F1409" s="6">
        <f>IF(B1409&amp;""="","",IFERROR(INDEX('الأعضاء'!$B$6:$B$505,MATCH(B1409&amp;"",'الأعضاء'!$A$6:$A$505,0))&amp;"","كود غير موجود"))</f>
        <v/>
      </c>
    </row>
    <row r="1410">
      <c r="A1410" s="13" t="n"/>
      <c r="B1410" s="5" t="n"/>
      <c r="C1410" s="16" t="n"/>
      <c r="D1410" s="5" t="n"/>
      <c r="E1410" s="5" t="n"/>
      <c r="F1410" s="6">
        <f>IF(B1410&amp;""="","",IFERROR(INDEX('الأعضاء'!$B$6:$B$505,MATCH(B1410&amp;"",'الأعضاء'!$A$6:$A$505,0))&amp;"","كود غير موجود"))</f>
        <v/>
      </c>
    </row>
    <row r="1411">
      <c r="A1411" s="13" t="n"/>
      <c r="B1411" s="5" t="n"/>
      <c r="C1411" s="16" t="n"/>
      <c r="D1411" s="5" t="n"/>
      <c r="E1411" s="5" t="n"/>
      <c r="F1411" s="6">
        <f>IF(B1411&amp;""="","",IFERROR(INDEX('الأعضاء'!$B$6:$B$505,MATCH(B1411&amp;"",'الأعضاء'!$A$6:$A$505,0))&amp;"","كود غير موجود"))</f>
        <v/>
      </c>
    </row>
    <row r="1412">
      <c r="A1412" s="13" t="n"/>
      <c r="B1412" s="5" t="n"/>
      <c r="C1412" s="16" t="n"/>
      <c r="D1412" s="5" t="n"/>
      <c r="E1412" s="5" t="n"/>
      <c r="F1412" s="6">
        <f>IF(B1412&amp;""="","",IFERROR(INDEX('الأعضاء'!$B$6:$B$505,MATCH(B1412&amp;"",'الأعضاء'!$A$6:$A$505,0))&amp;"","كود غير موجود"))</f>
        <v/>
      </c>
    </row>
    <row r="1413">
      <c r="A1413" s="13" t="n"/>
      <c r="B1413" s="5" t="n"/>
      <c r="C1413" s="16" t="n"/>
      <c r="D1413" s="5" t="n"/>
      <c r="E1413" s="5" t="n"/>
      <c r="F1413" s="6">
        <f>IF(B1413&amp;""="","",IFERROR(INDEX('الأعضاء'!$B$6:$B$505,MATCH(B1413&amp;"",'الأعضاء'!$A$6:$A$505,0))&amp;"","كود غير موجود"))</f>
        <v/>
      </c>
    </row>
    <row r="1414">
      <c r="A1414" s="13" t="n"/>
      <c r="B1414" s="5" t="n"/>
      <c r="C1414" s="16" t="n"/>
      <c r="D1414" s="5" t="n"/>
      <c r="E1414" s="5" t="n"/>
      <c r="F1414" s="6">
        <f>IF(B1414&amp;""="","",IFERROR(INDEX('الأعضاء'!$B$6:$B$505,MATCH(B1414&amp;"",'الأعضاء'!$A$6:$A$505,0))&amp;"","كود غير موجود"))</f>
        <v/>
      </c>
    </row>
    <row r="1415">
      <c r="A1415" s="13" t="n"/>
      <c r="B1415" s="5" t="n"/>
      <c r="C1415" s="16" t="n"/>
      <c r="D1415" s="5" t="n"/>
      <c r="E1415" s="5" t="n"/>
      <c r="F1415" s="6">
        <f>IF(B1415&amp;""="","",IFERROR(INDEX('الأعضاء'!$B$6:$B$505,MATCH(B1415&amp;"",'الأعضاء'!$A$6:$A$505,0))&amp;"","كود غير موجود"))</f>
        <v/>
      </c>
    </row>
    <row r="1416">
      <c r="A1416" s="13" t="n"/>
      <c r="B1416" s="5" t="n"/>
      <c r="C1416" s="16" t="n"/>
      <c r="D1416" s="5" t="n"/>
      <c r="E1416" s="5" t="n"/>
      <c r="F1416" s="6">
        <f>IF(B1416&amp;""="","",IFERROR(INDEX('الأعضاء'!$B$6:$B$505,MATCH(B1416&amp;"",'الأعضاء'!$A$6:$A$505,0))&amp;"","كود غير موجود"))</f>
        <v/>
      </c>
    </row>
    <row r="1417">
      <c r="A1417" s="13" t="n"/>
      <c r="B1417" s="5" t="n"/>
      <c r="C1417" s="16" t="n"/>
      <c r="D1417" s="5" t="n"/>
      <c r="E1417" s="5" t="n"/>
      <c r="F1417" s="6">
        <f>IF(B1417&amp;""="","",IFERROR(INDEX('الأعضاء'!$B$6:$B$505,MATCH(B1417&amp;"",'الأعضاء'!$A$6:$A$505,0))&amp;"","كود غير موجود"))</f>
        <v/>
      </c>
    </row>
    <row r="1418">
      <c r="A1418" s="13" t="n"/>
      <c r="B1418" s="5" t="n"/>
      <c r="C1418" s="16" t="n"/>
      <c r="D1418" s="5" t="n"/>
      <c r="E1418" s="5" t="n"/>
      <c r="F1418" s="6">
        <f>IF(B1418&amp;""="","",IFERROR(INDEX('الأعضاء'!$B$6:$B$505,MATCH(B1418&amp;"",'الأعضاء'!$A$6:$A$505,0))&amp;"","كود غير موجود"))</f>
        <v/>
      </c>
    </row>
    <row r="1419">
      <c r="A1419" s="13" t="n"/>
      <c r="B1419" s="5" t="n"/>
      <c r="C1419" s="16" t="n"/>
      <c r="D1419" s="5" t="n"/>
      <c r="E1419" s="5" t="n"/>
      <c r="F1419" s="6">
        <f>IF(B1419&amp;""="","",IFERROR(INDEX('الأعضاء'!$B$6:$B$505,MATCH(B1419&amp;"",'الأعضاء'!$A$6:$A$505,0))&amp;"","كود غير موجود"))</f>
        <v/>
      </c>
    </row>
    <row r="1420">
      <c r="A1420" s="13" t="n"/>
      <c r="B1420" s="5" t="n"/>
      <c r="C1420" s="16" t="n"/>
      <c r="D1420" s="5" t="n"/>
      <c r="E1420" s="5" t="n"/>
      <c r="F1420" s="6">
        <f>IF(B1420&amp;""="","",IFERROR(INDEX('الأعضاء'!$B$6:$B$505,MATCH(B1420&amp;"",'الأعضاء'!$A$6:$A$505,0))&amp;"","كود غير موجود"))</f>
        <v/>
      </c>
    </row>
    <row r="1421">
      <c r="A1421" s="13" t="n"/>
      <c r="B1421" s="5" t="n"/>
      <c r="C1421" s="16" t="n"/>
      <c r="D1421" s="5" t="n"/>
      <c r="E1421" s="5" t="n"/>
      <c r="F1421" s="6">
        <f>IF(B1421&amp;""="","",IFERROR(INDEX('الأعضاء'!$B$6:$B$505,MATCH(B1421&amp;"",'الأعضاء'!$A$6:$A$505,0))&amp;"","كود غير موجود"))</f>
        <v/>
      </c>
    </row>
    <row r="1422">
      <c r="A1422" s="13" t="n"/>
      <c r="B1422" s="5" t="n"/>
      <c r="C1422" s="16" t="n"/>
      <c r="D1422" s="5" t="n"/>
      <c r="E1422" s="5" t="n"/>
      <c r="F1422" s="6">
        <f>IF(B1422&amp;""="","",IFERROR(INDEX('الأعضاء'!$B$6:$B$505,MATCH(B1422&amp;"",'الأعضاء'!$A$6:$A$505,0))&amp;"","كود غير موجود"))</f>
        <v/>
      </c>
    </row>
    <row r="1423">
      <c r="A1423" s="13" t="n"/>
      <c r="B1423" s="5" t="n"/>
      <c r="C1423" s="16" t="n"/>
      <c r="D1423" s="5" t="n"/>
      <c r="E1423" s="5" t="n"/>
      <c r="F1423" s="6">
        <f>IF(B1423&amp;""="","",IFERROR(INDEX('الأعضاء'!$B$6:$B$505,MATCH(B1423&amp;"",'الأعضاء'!$A$6:$A$505,0))&amp;"","كود غير موجود"))</f>
        <v/>
      </c>
    </row>
    <row r="1424">
      <c r="A1424" s="13" t="n"/>
      <c r="B1424" s="5" t="n"/>
      <c r="C1424" s="16" t="n"/>
      <c r="D1424" s="5" t="n"/>
      <c r="E1424" s="5" t="n"/>
      <c r="F1424" s="6">
        <f>IF(B1424&amp;""="","",IFERROR(INDEX('الأعضاء'!$B$6:$B$505,MATCH(B1424&amp;"",'الأعضاء'!$A$6:$A$505,0))&amp;"","كود غير موجود"))</f>
        <v/>
      </c>
    </row>
    <row r="1425">
      <c r="A1425" s="13" t="n"/>
      <c r="B1425" s="5" t="n"/>
      <c r="C1425" s="16" t="n"/>
      <c r="D1425" s="5" t="n"/>
      <c r="E1425" s="5" t="n"/>
      <c r="F1425" s="6">
        <f>IF(B1425&amp;""="","",IFERROR(INDEX('الأعضاء'!$B$6:$B$505,MATCH(B1425&amp;"",'الأعضاء'!$A$6:$A$505,0))&amp;"","كود غير موجود"))</f>
        <v/>
      </c>
    </row>
    <row r="1426">
      <c r="A1426" s="13" t="n"/>
      <c r="B1426" s="5" t="n"/>
      <c r="C1426" s="16" t="n"/>
      <c r="D1426" s="5" t="n"/>
      <c r="E1426" s="5" t="n"/>
      <c r="F1426" s="6">
        <f>IF(B1426&amp;""="","",IFERROR(INDEX('الأعضاء'!$B$6:$B$505,MATCH(B1426&amp;"",'الأعضاء'!$A$6:$A$505,0))&amp;"","كود غير موجود"))</f>
        <v/>
      </c>
    </row>
    <row r="1427">
      <c r="A1427" s="13" t="n"/>
      <c r="B1427" s="5" t="n"/>
      <c r="C1427" s="16" t="n"/>
      <c r="D1427" s="5" t="n"/>
      <c r="E1427" s="5" t="n"/>
      <c r="F1427" s="6">
        <f>IF(B1427&amp;""="","",IFERROR(INDEX('الأعضاء'!$B$6:$B$505,MATCH(B1427&amp;"",'الأعضاء'!$A$6:$A$505,0))&amp;"","كود غير موجود"))</f>
        <v/>
      </c>
    </row>
    <row r="1428">
      <c r="A1428" s="13" t="n"/>
      <c r="B1428" s="5" t="n"/>
      <c r="C1428" s="16" t="n"/>
      <c r="D1428" s="5" t="n"/>
      <c r="E1428" s="5" t="n"/>
      <c r="F1428" s="6">
        <f>IF(B1428&amp;""="","",IFERROR(INDEX('الأعضاء'!$B$6:$B$505,MATCH(B1428&amp;"",'الأعضاء'!$A$6:$A$505,0))&amp;"","كود غير موجود"))</f>
        <v/>
      </c>
    </row>
    <row r="1429">
      <c r="A1429" s="13" t="n"/>
      <c r="B1429" s="5" t="n"/>
      <c r="C1429" s="16" t="n"/>
      <c r="D1429" s="5" t="n"/>
      <c r="E1429" s="5" t="n"/>
      <c r="F1429" s="6">
        <f>IF(B1429&amp;""="","",IFERROR(INDEX('الأعضاء'!$B$6:$B$505,MATCH(B1429&amp;"",'الأعضاء'!$A$6:$A$505,0))&amp;"","كود غير موجود"))</f>
        <v/>
      </c>
    </row>
    <row r="1430">
      <c r="A1430" s="13" t="n"/>
      <c r="B1430" s="5" t="n"/>
      <c r="C1430" s="16" t="n"/>
      <c r="D1430" s="5" t="n"/>
      <c r="E1430" s="5" t="n"/>
      <c r="F1430" s="6">
        <f>IF(B1430&amp;""="","",IFERROR(INDEX('الأعضاء'!$B$6:$B$505,MATCH(B1430&amp;"",'الأعضاء'!$A$6:$A$505,0))&amp;"","كود غير موجود"))</f>
        <v/>
      </c>
    </row>
    <row r="1431">
      <c r="A1431" s="13" t="n"/>
      <c r="B1431" s="5" t="n"/>
      <c r="C1431" s="16" t="n"/>
      <c r="D1431" s="5" t="n"/>
      <c r="E1431" s="5" t="n"/>
      <c r="F1431" s="6">
        <f>IF(B1431&amp;""="","",IFERROR(INDEX('الأعضاء'!$B$6:$B$505,MATCH(B1431&amp;"",'الأعضاء'!$A$6:$A$505,0))&amp;"","كود غير موجود"))</f>
        <v/>
      </c>
    </row>
    <row r="1432">
      <c r="A1432" s="13" t="n"/>
      <c r="B1432" s="5" t="n"/>
      <c r="C1432" s="16" t="n"/>
      <c r="D1432" s="5" t="n"/>
      <c r="E1432" s="5" t="n"/>
      <c r="F1432" s="6">
        <f>IF(B1432&amp;""="","",IFERROR(INDEX('الأعضاء'!$B$6:$B$505,MATCH(B1432&amp;"",'الأعضاء'!$A$6:$A$505,0))&amp;"","كود غير موجود"))</f>
        <v/>
      </c>
    </row>
    <row r="1433">
      <c r="A1433" s="13" t="n"/>
      <c r="B1433" s="5" t="n"/>
      <c r="C1433" s="16" t="n"/>
      <c r="D1433" s="5" t="n"/>
      <c r="E1433" s="5" t="n"/>
      <c r="F1433" s="6">
        <f>IF(B1433&amp;""="","",IFERROR(INDEX('الأعضاء'!$B$6:$B$505,MATCH(B1433&amp;"",'الأعضاء'!$A$6:$A$505,0))&amp;"","كود غير موجود"))</f>
        <v/>
      </c>
    </row>
    <row r="1434">
      <c r="A1434" s="13" t="n"/>
      <c r="B1434" s="5" t="n"/>
      <c r="C1434" s="16" t="n"/>
      <c r="D1434" s="5" t="n"/>
      <c r="E1434" s="5" t="n"/>
      <c r="F1434" s="6">
        <f>IF(B1434&amp;""="","",IFERROR(INDEX('الأعضاء'!$B$6:$B$505,MATCH(B1434&amp;"",'الأعضاء'!$A$6:$A$505,0))&amp;"","كود غير موجود"))</f>
        <v/>
      </c>
    </row>
    <row r="1435">
      <c r="A1435" s="13" t="n"/>
      <c r="B1435" s="5" t="n"/>
      <c r="C1435" s="16" t="n"/>
      <c r="D1435" s="5" t="n"/>
      <c r="E1435" s="5" t="n"/>
      <c r="F1435" s="6">
        <f>IF(B1435&amp;""="","",IFERROR(INDEX('الأعضاء'!$B$6:$B$505,MATCH(B1435&amp;"",'الأعضاء'!$A$6:$A$505,0))&amp;"","كود غير موجود"))</f>
        <v/>
      </c>
    </row>
    <row r="1436">
      <c r="A1436" s="13" t="n"/>
      <c r="B1436" s="5" t="n"/>
      <c r="C1436" s="16" t="n"/>
      <c r="D1436" s="5" t="n"/>
      <c r="E1436" s="5" t="n"/>
      <c r="F1436" s="6">
        <f>IF(B1436&amp;""="","",IFERROR(INDEX('الأعضاء'!$B$6:$B$505,MATCH(B1436&amp;"",'الأعضاء'!$A$6:$A$505,0))&amp;"","كود غير موجود"))</f>
        <v/>
      </c>
    </row>
    <row r="1437">
      <c r="A1437" s="13" t="n"/>
      <c r="B1437" s="5" t="n"/>
      <c r="C1437" s="16" t="n"/>
      <c r="D1437" s="5" t="n"/>
      <c r="E1437" s="5" t="n"/>
      <c r="F1437" s="6">
        <f>IF(B1437&amp;""="","",IFERROR(INDEX('الأعضاء'!$B$6:$B$505,MATCH(B1437&amp;"",'الأعضاء'!$A$6:$A$505,0))&amp;"","كود غير موجود"))</f>
        <v/>
      </c>
    </row>
    <row r="1438">
      <c r="A1438" s="13" t="n"/>
      <c r="B1438" s="5" t="n"/>
      <c r="C1438" s="16" t="n"/>
      <c r="D1438" s="5" t="n"/>
      <c r="E1438" s="5" t="n"/>
      <c r="F1438" s="6">
        <f>IF(B1438&amp;""="","",IFERROR(INDEX('الأعضاء'!$B$6:$B$505,MATCH(B1438&amp;"",'الأعضاء'!$A$6:$A$505,0))&amp;"","كود غير موجود"))</f>
        <v/>
      </c>
    </row>
    <row r="1439">
      <c r="A1439" s="13" t="n"/>
      <c r="B1439" s="5" t="n"/>
      <c r="C1439" s="16" t="n"/>
      <c r="D1439" s="5" t="n"/>
      <c r="E1439" s="5" t="n"/>
      <c r="F1439" s="6">
        <f>IF(B1439&amp;""="","",IFERROR(INDEX('الأعضاء'!$B$6:$B$505,MATCH(B1439&amp;"",'الأعضاء'!$A$6:$A$505,0))&amp;"","كود غير موجود"))</f>
        <v/>
      </c>
    </row>
    <row r="1440">
      <c r="A1440" s="13" t="n"/>
      <c r="B1440" s="5" t="n"/>
      <c r="C1440" s="16" t="n"/>
      <c r="D1440" s="5" t="n"/>
      <c r="E1440" s="5" t="n"/>
      <c r="F1440" s="6">
        <f>IF(B1440&amp;""="","",IFERROR(INDEX('الأعضاء'!$B$6:$B$505,MATCH(B1440&amp;"",'الأعضاء'!$A$6:$A$505,0))&amp;"","كود غير موجود"))</f>
        <v/>
      </c>
    </row>
    <row r="1441">
      <c r="A1441" s="13" t="n"/>
      <c r="B1441" s="5" t="n"/>
      <c r="C1441" s="16" t="n"/>
      <c r="D1441" s="5" t="n"/>
      <c r="E1441" s="5" t="n"/>
      <c r="F1441" s="6">
        <f>IF(B1441&amp;""="","",IFERROR(INDEX('الأعضاء'!$B$6:$B$505,MATCH(B1441&amp;"",'الأعضاء'!$A$6:$A$505,0))&amp;"","كود غير موجود"))</f>
        <v/>
      </c>
    </row>
    <row r="1442">
      <c r="A1442" s="13" t="n"/>
      <c r="B1442" s="5" t="n"/>
      <c r="C1442" s="16" t="n"/>
      <c r="D1442" s="5" t="n"/>
      <c r="E1442" s="5" t="n"/>
      <c r="F1442" s="6">
        <f>IF(B1442&amp;""="","",IFERROR(INDEX('الأعضاء'!$B$6:$B$505,MATCH(B1442&amp;"",'الأعضاء'!$A$6:$A$505,0))&amp;"","كود غير موجود"))</f>
        <v/>
      </c>
    </row>
    <row r="1443">
      <c r="A1443" s="13" t="n"/>
      <c r="B1443" s="5" t="n"/>
      <c r="C1443" s="16" t="n"/>
      <c r="D1443" s="5" t="n"/>
      <c r="E1443" s="5" t="n"/>
      <c r="F1443" s="6">
        <f>IF(B1443&amp;""="","",IFERROR(INDEX('الأعضاء'!$B$6:$B$505,MATCH(B1443&amp;"",'الأعضاء'!$A$6:$A$505,0))&amp;"","كود غير موجود"))</f>
        <v/>
      </c>
    </row>
    <row r="1444">
      <c r="A1444" s="13" t="n"/>
      <c r="B1444" s="5" t="n"/>
      <c r="C1444" s="16" t="n"/>
      <c r="D1444" s="5" t="n"/>
      <c r="E1444" s="5" t="n"/>
      <c r="F1444" s="6">
        <f>IF(B1444&amp;""="","",IFERROR(INDEX('الأعضاء'!$B$6:$B$505,MATCH(B1444&amp;"",'الأعضاء'!$A$6:$A$505,0))&amp;"","كود غير موجود"))</f>
        <v/>
      </c>
    </row>
    <row r="1445">
      <c r="A1445" s="13" t="n"/>
      <c r="B1445" s="5" t="n"/>
      <c r="C1445" s="16" t="n"/>
      <c r="D1445" s="5" t="n"/>
      <c r="E1445" s="5" t="n"/>
      <c r="F1445" s="6">
        <f>IF(B1445&amp;""="","",IFERROR(INDEX('الأعضاء'!$B$6:$B$505,MATCH(B1445&amp;"",'الأعضاء'!$A$6:$A$505,0))&amp;"","كود غير موجود"))</f>
        <v/>
      </c>
    </row>
    <row r="1446">
      <c r="A1446" s="13" t="n"/>
      <c r="B1446" s="5" t="n"/>
      <c r="C1446" s="16" t="n"/>
      <c r="D1446" s="5" t="n"/>
      <c r="E1446" s="5" t="n"/>
      <c r="F1446" s="6">
        <f>IF(B1446&amp;""="","",IFERROR(INDEX('الأعضاء'!$B$6:$B$505,MATCH(B1446&amp;"",'الأعضاء'!$A$6:$A$505,0))&amp;"","كود غير موجود"))</f>
        <v/>
      </c>
    </row>
    <row r="1447">
      <c r="A1447" s="13" t="n"/>
      <c r="B1447" s="5" t="n"/>
      <c r="C1447" s="16" t="n"/>
      <c r="D1447" s="5" t="n"/>
      <c r="E1447" s="5" t="n"/>
      <c r="F1447" s="6">
        <f>IF(B1447&amp;""="","",IFERROR(INDEX('الأعضاء'!$B$6:$B$505,MATCH(B1447&amp;"",'الأعضاء'!$A$6:$A$505,0))&amp;"","كود غير موجود"))</f>
        <v/>
      </c>
    </row>
    <row r="1448">
      <c r="A1448" s="13" t="n"/>
      <c r="B1448" s="5" t="n"/>
      <c r="C1448" s="16" t="n"/>
      <c r="D1448" s="5" t="n"/>
      <c r="E1448" s="5" t="n"/>
      <c r="F1448" s="6">
        <f>IF(B1448&amp;""="","",IFERROR(INDEX('الأعضاء'!$B$6:$B$505,MATCH(B1448&amp;"",'الأعضاء'!$A$6:$A$505,0))&amp;"","كود غير موجود"))</f>
        <v/>
      </c>
    </row>
    <row r="1449">
      <c r="A1449" s="13" t="n"/>
      <c r="B1449" s="5" t="n"/>
      <c r="C1449" s="16" t="n"/>
      <c r="D1449" s="5" t="n"/>
      <c r="E1449" s="5" t="n"/>
      <c r="F1449" s="6">
        <f>IF(B1449&amp;""="","",IFERROR(INDEX('الأعضاء'!$B$6:$B$505,MATCH(B1449&amp;"",'الأعضاء'!$A$6:$A$505,0))&amp;"","كود غير موجود"))</f>
        <v/>
      </c>
    </row>
    <row r="1450">
      <c r="A1450" s="13" t="n"/>
      <c r="B1450" s="5" t="n"/>
      <c r="C1450" s="16" t="n"/>
      <c r="D1450" s="5" t="n"/>
      <c r="E1450" s="5" t="n"/>
      <c r="F1450" s="6">
        <f>IF(B1450&amp;""="","",IFERROR(INDEX('الأعضاء'!$B$6:$B$505,MATCH(B1450&amp;"",'الأعضاء'!$A$6:$A$505,0))&amp;"","كود غير موجود"))</f>
        <v/>
      </c>
    </row>
    <row r="1451">
      <c r="A1451" s="13" t="n"/>
      <c r="B1451" s="5" t="n"/>
      <c r="C1451" s="16" t="n"/>
      <c r="D1451" s="5" t="n"/>
      <c r="E1451" s="5" t="n"/>
      <c r="F1451" s="6">
        <f>IF(B1451&amp;""="","",IFERROR(INDEX('الأعضاء'!$B$6:$B$505,MATCH(B1451&amp;"",'الأعضاء'!$A$6:$A$505,0))&amp;"","كود غير موجود"))</f>
        <v/>
      </c>
    </row>
    <row r="1452">
      <c r="A1452" s="13" t="n"/>
      <c r="B1452" s="5" t="n"/>
      <c r="C1452" s="16" t="n"/>
      <c r="D1452" s="5" t="n"/>
      <c r="E1452" s="5" t="n"/>
      <c r="F1452" s="6">
        <f>IF(B1452&amp;""="","",IFERROR(INDEX('الأعضاء'!$B$6:$B$505,MATCH(B1452&amp;"",'الأعضاء'!$A$6:$A$505,0))&amp;"","كود غير موجود"))</f>
        <v/>
      </c>
    </row>
    <row r="1453">
      <c r="A1453" s="13" t="n"/>
      <c r="B1453" s="5" t="n"/>
      <c r="C1453" s="16" t="n"/>
      <c r="D1453" s="5" t="n"/>
      <c r="E1453" s="5" t="n"/>
      <c r="F1453" s="6">
        <f>IF(B1453&amp;""="","",IFERROR(INDEX('الأعضاء'!$B$6:$B$505,MATCH(B1453&amp;"",'الأعضاء'!$A$6:$A$505,0))&amp;"","كود غير موجود"))</f>
        <v/>
      </c>
    </row>
    <row r="1454">
      <c r="A1454" s="13" t="n"/>
      <c r="B1454" s="5" t="n"/>
      <c r="C1454" s="16" t="n"/>
      <c r="D1454" s="5" t="n"/>
      <c r="E1454" s="5" t="n"/>
      <c r="F1454" s="6">
        <f>IF(B1454&amp;""="","",IFERROR(INDEX('الأعضاء'!$B$6:$B$505,MATCH(B1454&amp;"",'الأعضاء'!$A$6:$A$505,0))&amp;"","كود غير موجود"))</f>
        <v/>
      </c>
    </row>
    <row r="1455">
      <c r="A1455" s="13" t="n"/>
      <c r="B1455" s="5" t="n"/>
      <c r="C1455" s="16" t="n"/>
      <c r="D1455" s="5" t="n"/>
      <c r="E1455" s="5" t="n"/>
      <c r="F1455" s="6">
        <f>IF(B1455&amp;""="","",IFERROR(INDEX('الأعضاء'!$B$6:$B$505,MATCH(B1455&amp;"",'الأعضاء'!$A$6:$A$505,0))&amp;"","كود غير موجود"))</f>
        <v/>
      </c>
    </row>
    <row r="1456">
      <c r="A1456" s="13" t="n"/>
      <c r="B1456" s="5" t="n"/>
      <c r="C1456" s="16" t="n"/>
      <c r="D1456" s="5" t="n"/>
      <c r="E1456" s="5" t="n"/>
      <c r="F1456" s="6">
        <f>IF(B1456&amp;""="","",IFERROR(INDEX('الأعضاء'!$B$6:$B$505,MATCH(B1456&amp;"",'الأعضاء'!$A$6:$A$505,0))&amp;"","كود غير موجود"))</f>
        <v/>
      </c>
    </row>
    <row r="1457">
      <c r="A1457" s="13" t="n"/>
      <c r="B1457" s="5" t="n"/>
      <c r="C1457" s="16" t="n"/>
      <c r="D1457" s="5" t="n"/>
      <c r="E1457" s="5" t="n"/>
      <c r="F1457" s="6">
        <f>IF(B1457&amp;""="","",IFERROR(INDEX('الأعضاء'!$B$6:$B$505,MATCH(B1457&amp;"",'الأعضاء'!$A$6:$A$505,0))&amp;"","كود غير موجود"))</f>
        <v/>
      </c>
    </row>
    <row r="1458">
      <c r="A1458" s="13" t="n"/>
      <c r="B1458" s="5" t="n"/>
      <c r="C1458" s="16" t="n"/>
      <c r="D1458" s="5" t="n"/>
      <c r="E1458" s="5" t="n"/>
      <c r="F1458" s="6">
        <f>IF(B1458&amp;""="","",IFERROR(INDEX('الأعضاء'!$B$6:$B$505,MATCH(B1458&amp;"",'الأعضاء'!$A$6:$A$505,0))&amp;"","كود غير موجود"))</f>
        <v/>
      </c>
    </row>
    <row r="1459">
      <c r="A1459" s="13" t="n"/>
      <c r="B1459" s="5" t="n"/>
      <c r="C1459" s="16" t="n"/>
      <c r="D1459" s="5" t="n"/>
      <c r="E1459" s="5" t="n"/>
      <c r="F1459" s="6">
        <f>IF(B1459&amp;""="","",IFERROR(INDEX('الأعضاء'!$B$6:$B$505,MATCH(B1459&amp;"",'الأعضاء'!$A$6:$A$505,0))&amp;"","كود غير موجود"))</f>
        <v/>
      </c>
    </row>
    <row r="1460">
      <c r="A1460" s="13" t="n"/>
      <c r="B1460" s="5" t="n"/>
      <c r="C1460" s="16" t="n"/>
      <c r="D1460" s="5" t="n"/>
      <c r="E1460" s="5" t="n"/>
      <c r="F1460" s="6">
        <f>IF(B1460&amp;""="","",IFERROR(INDEX('الأعضاء'!$B$6:$B$505,MATCH(B1460&amp;"",'الأعضاء'!$A$6:$A$505,0))&amp;"","كود غير موجود"))</f>
        <v/>
      </c>
    </row>
    <row r="1461">
      <c r="A1461" s="13" t="n"/>
      <c r="B1461" s="5" t="n"/>
      <c r="C1461" s="16" t="n"/>
      <c r="D1461" s="5" t="n"/>
      <c r="E1461" s="5" t="n"/>
      <c r="F1461" s="6">
        <f>IF(B1461&amp;""="","",IFERROR(INDEX('الأعضاء'!$B$6:$B$505,MATCH(B1461&amp;"",'الأعضاء'!$A$6:$A$505,0))&amp;"","كود غير موجود"))</f>
        <v/>
      </c>
    </row>
    <row r="1462">
      <c r="A1462" s="13" t="n"/>
      <c r="B1462" s="5" t="n"/>
      <c r="C1462" s="16" t="n"/>
      <c r="D1462" s="5" t="n"/>
      <c r="E1462" s="5" t="n"/>
      <c r="F1462" s="6">
        <f>IF(B1462&amp;""="","",IFERROR(INDEX('الأعضاء'!$B$6:$B$505,MATCH(B1462&amp;"",'الأعضاء'!$A$6:$A$505,0))&amp;"","كود غير موجود"))</f>
        <v/>
      </c>
    </row>
    <row r="1463">
      <c r="A1463" s="13" t="n"/>
      <c r="B1463" s="5" t="n"/>
      <c r="C1463" s="16" t="n"/>
      <c r="D1463" s="5" t="n"/>
      <c r="E1463" s="5" t="n"/>
      <c r="F1463" s="6">
        <f>IF(B1463&amp;""="","",IFERROR(INDEX('الأعضاء'!$B$6:$B$505,MATCH(B1463&amp;"",'الأعضاء'!$A$6:$A$505,0))&amp;"","كود غير موجود"))</f>
        <v/>
      </c>
    </row>
    <row r="1464">
      <c r="A1464" s="13" t="n"/>
      <c r="B1464" s="5" t="n"/>
      <c r="C1464" s="16" t="n"/>
      <c r="D1464" s="5" t="n"/>
      <c r="E1464" s="5" t="n"/>
      <c r="F1464" s="6">
        <f>IF(B1464&amp;""="","",IFERROR(INDEX('الأعضاء'!$B$6:$B$505,MATCH(B1464&amp;"",'الأعضاء'!$A$6:$A$505,0))&amp;"","كود غير موجود"))</f>
        <v/>
      </c>
    </row>
    <row r="1465">
      <c r="A1465" s="13" t="n"/>
      <c r="B1465" s="5" t="n"/>
      <c r="C1465" s="16" t="n"/>
      <c r="D1465" s="5" t="n"/>
      <c r="E1465" s="5" t="n"/>
      <c r="F1465" s="6">
        <f>IF(B1465&amp;""="","",IFERROR(INDEX('الأعضاء'!$B$6:$B$505,MATCH(B1465&amp;"",'الأعضاء'!$A$6:$A$505,0))&amp;"","كود غير موجود"))</f>
        <v/>
      </c>
    </row>
    <row r="1466">
      <c r="A1466" s="13" t="n"/>
      <c r="B1466" s="5" t="n"/>
      <c r="C1466" s="16" t="n"/>
      <c r="D1466" s="5" t="n"/>
      <c r="E1466" s="5" t="n"/>
      <c r="F1466" s="6">
        <f>IF(B1466&amp;""="","",IFERROR(INDEX('الأعضاء'!$B$6:$B$505,MATCH(B1466&amp;"",'الأعضاء'!$A$6:$A$505,0))&amp;"","كود غير موجود"))</f>
        <v/>
      </c>
    </row>
    <row r="1467">
      <c r="A1467" s="13" t="n"/>
      <c r="B1467" s="5" t="n"/>
      <c r="C1467" s="16" t="n"/>
      <c r="D1467" s="5" t="n"/>
      <c r="E1467" s="5" t="n"/>
      <c r="F1467" s="6">
        <f>IF(B1467&amp;""="","",IFERROR(INDEX('الأعضاء'!$B$6:$B$505,MATCH(B1467&amp;"",'الأعضاء'!$A$6:$A$505,0))&amp;"","كود غير موجود"))</f>
        <v/>
      </c>
    </row>
    <row r="1468">
      <c r="A1468" s="13" t="n"/>
      <c r="B1468" s="5" t="n"/>
      <c r="C1468" s="16" t="n"/>
      <c r="D1468" s="5" t="n"/>
      <c r="E1468" s="5" t="n"/>
      <c r="F1468" s="6">
        <f>IF(B1468&amp;""="","",IFERROR(INDEX('الأعضاء'!$B$6:$B$505,MATCH(B1468&amp;"",'الأعضاء'!$A$6:$A$505,0))&amp;"","كود غير موجود"))</f>
        <v/>
      </c>
    </row>
    <row r="1469">
      <c r="A1469" s="13" t="n"/>
      <c r="B1469" s="5" t="n"/>
      <c r="C1469" s="16" t="n"/>
      <c r="D1469" s="5" t="n"/>
      <c r="E1469" s="5" t="n"/>
      <c r="F1469" s="6">
        <f>IF(B1469&amp;""="","",IFERROR(INDEX('الأعضاء'!$B$6:$B$505,MATCH(B1469&amp;"",'الأعضاء'!$A$6:$A$505,0))&amp;"","كود غير موجود"))</f>
        <v/>
      </c>
    </row>
    <row r="1470">
      <c r="A1470" s="13" t="n"/>
      <c r="B1470" s="5" t="n"/>
      <c r="C1470" s="16" t="n"/>
      <c r="D1470" s="5" t="n"/>
      <c r="E1470" s="5" t="n"/>
      <c r="F1470" s="6">
        <f>IF(B1470&amp;""="","",IFERROR(INDEX('الأعضاء'!$B$6:$B$505,MATCH(B1470&amp;"",'الأعضاء'!$A$6:$A$505,0))&amp;"","كود غير موجود"))</f>
        <v/>
      </c>
    </row>
    <row r="1471">
      <c r="A1471" s="13" t="n"/>
      <c r="B1471" s="5" t="n"/>
      <c r="C1471" s="16" t="n"/>
      <c r="D1471" s="5" t="n"/>
      <c r="E1471" s="5" t="n"/>
      <c r="F1471" s="6">
        <f>IF(B1471&amp;""="","",IFERROR(INDEX('الأعضاء'!$B$6:$B$505,MATCH(B1471&amp;"",'الأعضاء'!$A$6:$A$505,0))&amp;"","كود غير موجود"))</f>
        <v/>
      </c>
    </row>
    <row r="1472">
      <c r="A1472" s="13" t="n"/>
      <c r="B1472" s="5" t="n"/>
      <c r="C1472" s="16" t="n"/>
      <c r="D1472" s="5" t="n"/>
      <c r="E1472" s="5" t="n"/>
      <c r="F1472" s="6">
        <f>IF(B1472&amp;""="","",IFERROR(INDEX('الأعضاء'!$B$6:$B$505,MATCH(B1472&amp;"",'الأعضاء'!$A$6:$A$505,0))&amp;"","كود غير موجود"))</f>
        <v/>
      </c>
    </row>
    <row r="1473">
      <c r="A1473" s="13" t="n"/>
      <c r="B1473" s="5" t="n"/>
      <c r="C1473" s="16" t="n"/>
      <c r="D1473" s="5" t="n"/>
      <c r="E1473" s="5" t="n"/>
      <c r="F1473" s="6">
        <f>IF(B1473&amp;""="","",IFERROR(INDEX('الأعضاء'!$B$6:$B$505,MATCH(B1473&amp;"",'الأعضاء'!$A$6:$A$505,0))&amp;"","كود غير موجود"))</f>
        <v/>
      </c>
    </row>
    <row r="1474">
      <c r="A1474" s="13" t="n"/>
      <c r="B1474" s="5" t="n"/>
      <c r="C1474" s="16" t="n"/>
      <c r="D1474" s="5" t="n"/>
      <c r="E1474" s="5" t="n"/>
      <c r="F1474" s="6">
        <f>IF(B1474&amp;""="","",IFERROR(INDEX('الأعضاء'!$B$6:$B$505,MATCH(B1474&amp;"",'الأعضاء'!$A$6:$A$505,0))&amp;"","كود غير موجود"))</f>
        <v/>
      </c>
    </row>
    <row r="1475">
      <c r="A1475" s="13" t="n"/>
      <c r="B1475" s="5" t="n"/>
      <c r="C1475" s="16" t="n"/>
      <c r="D1475" s="5" t="n"/>
      <c r="E1475" s="5" t="n"/>
      <c r="F1475" s="6">
        <f>IF(B1475&amp;""="","",IFERROR(INDEX('الأعضاء'!$B$6:$B$505,MATCH(B1475&amp;"",'الأعضاء'!$A$6:$A$505,0))&amp;"","كود غير موجود"))</f>
        <v/>
      </c>
    </row>
    <row r="1476">
      <c r="A1476" s="13" t="n"/>
      <c r="B1476" s="5" t="n"/>
      <c r="C1476" s="16" t="n"/>
      <c r="D1476" s="5" t="n"/>
      <c r="E1476" s="5" t="n"/>
      <c r="F1476" s="6">
        <f>IF(B1476&amp;""="","",IFERROR(INDEX('الأعضاء'!$B$6:$B$505,MATCH(B1476&amp;"",'الأعضاء'!$A$6:$A$505,0))&amp;"","كود غير موجود"))</f>
        <v/>
      </c>
    </row>
    <row r="1477">
      <c r="A1477" s="13" t="n"/>
      <c r="B1477" s="5" t="n"/>
      <c r="C1477" s="16" t="n"/>
      <c r="D1477" s="5" t="n"/>
      <c r="E1477" s="5" t="n"/>
      <c r="F1477" s="6">
        <f>IF(B1477&amp;""="","",IFERROR(INDEX('الأعضاء'!$B$6:$B$505,MATCH(B1477&amp;"",'الأعضاء'!$A$6:$A$505,0))&amp;"","كود غير موجود"))</f>
        <v/>
      </c>
    </row>
    <row r="1478">
      <c r="A1478" s="13" t="n"/>
      <c r="B1478" s="5" t="n"/>
      <c r="C1478" s="16" t="n"/>
      <c r="D1478" s="5" t="n"/>
      <c r="E1478" s="5" t="n"/>
      <c r="F1478" s="6">
        <f>IF(B1478&amp;""="","",IFERROR(INDEX('الأعضاء'!$B$6:$B$505,MATCH(B1478&amp;"",'الأعضاء'!$A$6:$A$505,0))&amp;"","كود غير موجود"))</f>
        <v/>
      </c>
    </row>
    <row r="1479">
      <c r="A1479" s="13" t="n"/>
      <c r="B1479" s="5" t="n"/>
      <c r="C1479" s="16" t="n"/>
      <c r="D1479" s="5" t="n"/>
      <c r="E1479" s="5" t="n"/>
      <c r="F1479" s="6">
        <f>IF(B1479&amp;""="","",IFERROR(INDEX('الأعضاء'!$B$6:$B$505,MATCH(B1479&amp;"",'الأعضاء'!$A$6:$A$505,0))&amp;"","كود غير موجود"))</f>
        <v/>
      </c>
    </row>
    <row r="1480">
      <c r="A1480" s="13" t="n"/>
      <c r="B1480" s="5" t="n"/>
      <c r="C1480" s="16" t="n"/>
      <c r="D1480" s="5" t="n"/>
      <c r="E1480" s="5" t="n"/>
      <c r="F1480" s="6">
        <f>IF(B1480&amp;""="","",IFERROR(INDEX('الأعضاء'!$B$6:$B$505,MATCH(B1480&amp;"",'الأعضاء'!$A$6:$A$505,0))&amp;"","كود غير موجود"))</f>
        <v/>
      </c>
    </row>
    <row r="1481">
      <c r="A1481" s="13" t="n"/>
      <c r="B1481" s="5" t="n"/>
      <c r="C1481" s="16" t="n"/>
      <c r="D1481" s="5" t="n"/>
      <c r="E1481" s="5" t="n"/>
      <c r="F1481" s="6">
        <f>IF(B1481&amp;""="","",IFERROR(INDEX('الأعضاء'!$B$6:$B$505,MATCH(B1481&amp;"",'الأعضاء'!$A$6:$A$505,0))&amp;"","كود غير موجود"))</f>
        <v/>
      </c>
    </row>
    <row r="1482">
      <c r="A1482" s="13" t="n"/>
      <c r="B1482" s="5" t="n"/>
      <c r="C1482" s="16" t="n"/>
      <c r="D1482" s="5" t="n"/>
      <c r="E1482" s="5" t="n"/>
      <c r="F1482" s="6">
        <f>IF(B1482&amp;""="","",IFERROR(INDEX('الأعضاء'!$B$6:$B$505,MATCH(B1482&amp;"",'الأعضاء'!$A$6:$A$505,0))&amp;"","كود غير موجود"))</f>
        <v/>
      </c>
    </row>
    <row r="1483">
      <c r="A1483" s="13" t="n"/>
      <c r="B1483" s="5" t="n"/>
      <c r="C1483" s="16" t="n"/>
      <c r="D1483" s="5" t="n"/>
      <c r="E1483" s="5" t="n"/>
      <c r="F1483" s="6">
        <f>IF(B1483&amp;""="","",IFERROR(INDEX('الأعضاء'!$B$6:$B$505,MATCH(B1483&amp;"",'الأعضاء'!$A$6:$A$505,0))&amp;"","كود غير موجود"))</f>
        <v/>
      </c>
    </row>
    <row r="1484">
      <c r="A1484" s="13" t="n"/>
      <c r="B1484" s="5" t="n"/>
      <c r="C1484" s="16" t="n"/>
      <c r="D1484" s="5" t="n"/>
      <c r="E1484" s="5" t="n"/>
      <c r="F1484" s="6">
        <f>IF(B1484&amp;""="","",IFERROR(INDEX('الأعضاء'!$B$6:$B$505,MATCH(B1484&amp;"",'الأعضاء'!$A$6:$A$505,0))&amp;"","كود غير موجود"))</f>
        <v/>
      </c>
    </row>
    <row r="1485">
      <c r="A1485" s="13" t="n"/>
      <c r="B1485" s="5" t="n"/>
      <c r="C1485" s="16" t="n"/>
      <c r="D1485" s="5" t="n"/>
      <c r="E1485" s="5" t="n"/>
      <c r="F1485" s="6">
        <f>IF(B1485&amp;""="","",IFERROR(INDEX('الأعضاء'!$B$6:$B$505,MATCH(B1485&amp;"",'الأعضاء'!$A$6:$A$505,0))&amp;"","كود غير موجود"))</f>
        <v/>
      </c>
    </row>
    <row r="1486">
      <c r="A1486" s="13" t="n"/>
      <c r="B1486" s="5" t="n"/>
      <c r="C1486" s="16" t="n"/>
      <c r="D1486" s="5" t="n"/>
      <c r="E1486" s="5" t="n"/>
      <c r="F1486" s="6">
        <f>IF(B1486&amp;""="","",IFERROR(INDEX('الأعضاء'!$B$6:$B$505,MATCH(B1486&amp;"",'الأعضاء'!$A$6:$A$505,0))&amp;"","كود غير موجود"))</f>
        <v/>
      </c>
    </row>
    <row r="1487">
      <c r="A1487" s="13" t="n"/>
      <c r="B1487" s="5" t="n"/>
      <c r="C1487" s="16" t="n"/>
      <c r="D1487" s="5" t="n"/>
      <c r="E1487" s="5" t="n"/>
      <c r="F1487" s="6">
        <f>IF(B1487&amp;""="","",IFERROR(INDEX('الأعضاء'!$B$6:$B$505,MATCH(B1487&amp;"",'الأعضاء'!$A$6:$A$505,0))&amp;"","كود غير موجود"))</f>
        <v/>
      </c>
    </row>
    <row r="1488">
      <c r="A1488" s="13" t="n"/>
      <c r="B1488" s="5" t="n"/>
      <c r="C1488" s="16" t="n"/>
      <c r="D1488" s="5" t="n"/>
      <c r="E1488" s="5" t="n"/>
      <c r="F1488" s="6">
        <f>IF(B1488&amp;""="","",IFERROR(INDEX('الأعضاء'!$B$6:$B$505,MATCH(B1488&amp;"",'الأعضاء'!$A$6:$A$505,0))&amp;"","كود غير موجود"))</f>
        <v/>
      </c>
    </row>
    <row r="1489">
      <c r="A1489" s="13" t="n"/>
      <c r="B1489" s="5" t="n"/>
      <c r="C1489" s="16" t="n"/>
      <c r="D1489" s="5" t="n"/>
      <c r="E1489" s="5" t="n"/>
      <c r="F1489" s="6">
        <f>IF(B1489&amp;""="","",IFERROR(INDEX('الأعضاء'!$B$6:$B$505,MATCH(B1489&amp;"",'الأعضاء'!$A$6:$A$505,0))&amp;"","كود غير موجود"))</f>
        <v/>
      </c>
    </row>
    <row r="1490">
      <c r="A1490" s="13" t="n"/>
      <c r="B1490" s="5" t="n"/>
      <c r="C1490" s="16" t="n"/>
      <c r="D1490" s="5" t="n"/>
      <c r="E1490" s="5" t="n"/>
      <c r="F1490" s="6">
        <f>IF(B1490&amp;""="","",IFERROR(INDEX('الأعضاء'!$B$6:$B$505,MATCH(B1490&amp;"",'الأعضاء'!$A$6:$A$505,0))&amp;"","كود غير موجود"))</f>
        <v/>
      </c>
    </row>
    <row r="1491">
      <c r="A1491" s="13" t="n"/>
      <c r="B1491" s="5" t="n"/>
      <c r="C1491" s="16" t="n"/>
      <c r="D1491" s="5" t="n"/>
      <c r="E1491" s="5" t="n"/>
      <c r="F1491" s="6">
        <f>IF(B1491&amp;""="","",IFERROR(INDEX('الأعضاء'!$B$6:$B$505,MATCH(B1491&amp;"",'الأعضاء'!$A$6:$A$505,0))&amp;"","كود غير موجود"))</f>
        <v/>
      </c>
    </row>
    <row r="1492">
      <c r="A1492" s="13" t="n"/>
      <c r="B1492" s="5" t="n"/>
      <c r="C1492" s="16" t="n"/>
      <c r="D1492" s="5" t="n"/>
      <c r="E1492" s="5" t="n"/>
      <c r="F1492" s="6">
        <f>IF(B1492&amp;""="","",IFERROR(INDEX('الأعضاء'!$B$6:$B$505,MATCH(B1492&amp;"",'الأعضاء'!$A$6:$A$505,0))&amp;"","كود غير موجود"))</f>
        <v/>
      </c>
    </row>
    <row r="1493">
      <c r="A1493" s="13" t="n"/>
      <c r="B1493" s="5" t="n"/>
      <c r="C1493" s="16" t="n"/>
      <c r="D1493" s="5" t="n"/>
      <c r="E1493" s="5" t="n"/>
      <c r="F1493" s="6">
        <f>IF(B1493&amp;""="","",IFERROR(INDEX('الأعضاء'!$B$6:$B$505,MATCH(B1493&amp;"",'الأعضاء'!$A$6:$A$505,0))&amp;"","كود غير موجود"))</f>
        <v/>
      </c>
    </row>
    <row r="1494">
      <c r="A1494" s="13" t="n"/>
      <c r="B1494" s="5" t="n"/>
      <c r="C1494" s="16" t="n"/>
      <c r="D1494" s="5" t="n"/>
      <c r="E1494" s="5" t="n"/>
      <c r="F1494" s="6">
        <f>IF(B1494&amp;""="","",IFERROR(INDEX('الأعضاء'!$B$6:$B$505,MATCH(B1494&amp;"",'الأعضاء'!$A$6:$A$505,0))&amp;"","كود غير موجود"))</f>
        <v/>
      </c>
    </row>
    <row r="1495">
      <c r="A1495" s="13" t="n"/>
      <c r="B1495" s="5" t="n"/>
      <c r="C1495" s="16" t="n"/>
      <c r="D1495" s="5" t="n"/>
      <c r="E1495" s="5" t="n"/>
      <c r="F1495" s="6">
        <f>IF(B1495&amp;""="","",IFERROR(INDEX('الأعضاء'!$B$6:$B$505,MATCH(B1495&amp;"",'الأعضاء'!$A$6:$A$505,0))&amp;"","كود غير موجود"))</f>
        <v/>
      </c>
    </row>
    <row r="1496">
      <c r="A1496" s="13" t="n"/>
      <c r="B1496" s="5" t="n"/>
      <c r="C1496" s="16" t="n"/>
      <c r="D1496" s="5" t="n"/>
      <c r="E1496" s="5" t="n"/>
      <c r="F1496" s="6">
        <f>IF(B1496&amp;""="","",IFERROR(INDEX('الأعضاء'!$B$6:$B$505,MATCH(B1496&amp;"",'الأعضاء'!$A$6:$A$505,0))&amp;"","كود غير موجود"))</f>
        <v/>
      </c>
    </row>
    <row r="1497">
      <c r="A1497" s="13" t="n"/>
      <c r="B1497" s="5" t="n"/>
      <c r="C1497" s="16" t="n"/>
      <c r="D1497" s="5" t="n"/>
      <c r="E1497" s="5" t="n"/>
      <c r="F1497" s="6">
        <f>IF(B1497&amp;""="","",IFERROR(INDEX('الأعضاء'!$B$6:$B$505,MATCH(B1497&amp;"",'الأعضاء'!$A$6:$A$505,0))&amp;"","كود غير موجود"))</f>
        <v/>
      </c>
    </row>
    <row r="1498">
      <c r="A1498" s="13" t="n"/>
      <c r="B1498" s="5" t="n"/>
      <c r="C1498" s="16" t="n"/>
      <c r="D1498" s="5" t="n"/>
      <c r="E1498" s="5" t="n"/>
      <c r="F1498" s="6">
        <f>IF(B1498&amp;""="","",IFERROR(INDEX('الأعضاء'!$B$6:$B$505,MATCH(B1498&amp;"",'الأعضاء'!$A$6:$A$505,0))&amp;"","كود غير موجود"))</f>
        <v/>
      </c>
    </row>
    <row r="1499">
      <c r="A1499" s="13" t="n"/>
      <c r="B1499" s="5" t="n"/>
      <c r="C1499" s="16" t="n"/>
      <c r="D1499" s="5" t="n"/>
      <c r="E1499" s="5" t="n"/>
      <c r="F1499" s="6">
        <f>IF(B1499&amp;""="","",IFERROR(INDEX('الأعضاء'!$B$6:$B$505,MATCH(B1499&amp;"",'الأعضاء'!$A$6:$A$505,0))&amp;"","كود غير موجود"))</f>
        <v/>
      </c>
    </row>
    <row r="1500">
      <c r="A1500" s="13" t="n"/>
      <c r="B1500" s="5" t="n"/>
      <c r="C1500" s="16" t="n"/>
      <c r="D1500" s="5" t="n"/>
      <c r="E1500" s="5" t="n"/>
      <c r="F1500" s="6">
        <f>IF(B1500&amp;""="","",IFERROR(INDEX('الأعضاء'!$B$6:$B$505,MATCH(B1500&amp;"",'الأعضاء'!$A$6:$A$505,0))&amp;"","كود غير موجود"))</f>
        <v/>
      </c>
    </row>
    <row r="1501">
      <c r="A1501" s="13" t="n"/>
      <c r="B1501" s="5" t="n"/>
      <c r="C1501" s="16" t="n"/>
      <c r="D1501" s="5" t="n"/>
      <c r="E1501" s="5" t="n"/>
      <c r="F1501" s="6">
        <f>IF(B1501&amp;""="","",IFERROR(INDEX('الأعضاء'!$B$6:$B$505,MATCH(B1501&amp;"",'الأعضاء'!$A$6:$A$505,0))&amp;"","كود غير موجود"))</f>
        <v/>
      </c>
    </row>
    <row r="1502">
      <c r="A1502" s="13" t="n"/>
      <c r="B1502" s="5" t="n"/>
      <c r="C1502" s="16" t="n"/>
      <c r="D1502" s="5" t="n"/>
      <c r="E1502" s="5" t="n"/>
      <c r="F1502" s="6">
        <f>IF(B1502&amp;""="","",IFERROR(INDEX('الأعضاء'!$B$6:$B$505,MATCH(B1502&amp;"",'الأعضاء'!$A$6:$A$505,0))&amp;"","كود غير موجود"))</f>
        <v/>
      </c>
    </row>
    <row r="1503">
      <c r="A1503" s="13" t="n"/>
      <c r="B1503" s="5" t="n"/>
      <c r="C1503" s="16" t="n"/>
      <c r="D1503" s="5" t="n"/>
      <c r="E1503" s="5" t="n"/>
      <c r="F1503" s="6">
        <f>IF(B1503&amp;""="","",IFERROR(INDEX('الأعضاء'!$B$6:$B$505,MATCH(B1503&amp;"",'الأعضاء'!$A$6:$A$505,0))&amp;"","كود غير موجود"))</f>
        <v/>
      </c>
    </row>
    <row r="1504">
      <c r="A1504" s="13" t="n"/>
      <c r="B1504" s="5" t="n"/>
      <c r="C1504" s="16" t="n"/>
      <c r="D1504" s="5" t="n"/>
      <c r="E1504" s="5" t="n"/>
      <c r="F1504" s="6">
        <f>IF(B1504&amp;""="","",IFERROR(INDEX('الأعضاء'!$B$6:$B$505,MATCH(B1504&amp;"",'الأعضاء'!$A$6:$A$505,0))&amp;"","كود غير موجود"))</f>
        <v/>
      </c>
    </row>
    <row r="1505">
      <c r="A1505" s="13" t="n"/>
      <c r="B1505" s="5" t="n"/>
      <c r="C1505" s="16" t="n"/>
      <c r="D1505" s="5" t="n"/>
      <c r="E1505" s="5" t="n"/>
      <c r="F1505" s="6">
        <f>IF(B1505&amp;""="","",IFERROR(INDEX('الأعضاء'!$B$6:$B$505,MATCH(B1505&amp;"",'الأعضاء'!$A$6:$A$505,0))&amp;"","كود غير موجود"))</f>
        <v/>
      </c>
    </row>
    <row r="1506">
      <c r="A1506" s="13" t="n"/>
      <c r="B1506" s="5" t="n"/>
      <c r="C1506" s="16" t="n"/>
      <c r="D1506" s="5" t="n"/>
      <c r="E1506" s="5" t="n"/>
      <c r="F1506" s="6">
        <f>IF(B1506&amp;""="","",IFERROR(INDEX('الأعضاء'!$B$6:$B$505,MATCH(B1506&amp;"",'الأعضاء'!$A$6:$A$505,0))&amp;"","كود غير موجود"))</f>
        <v/>
      </c>
    </row>
    <row r="1507">
      <c r="A1507" s="13" t="n"/>
      <c r="B1507" s="5" t="n"/>
      <c r="C1507" s="16" t="n"/>
      <c r="D1507" s="5" t="n"/>
      <c r="E1507" s="5" t="n"/>
      <c r="F1507" s="6">
        <f>IF(B1507&amp;""="","",IFERROR(INDEX('الأعضاء'!$B$6:$B$505,MATCH(B1507&amp;"",'الأعضاء'!$A$6:$A$505,0))&amp;"","كود غير موجود"))</f>
        <v/>
      </c>
    </row>
    <row r="1508">
      <c r="A1508" s="13" t="n"/>
      <c r="B1508" s="5" t="n"/>
      <c r="C1508" s="16" t="n"/>
      <c r="D1508" s="5" t="n"/>
      <c r="E1508" s="5" t="n"/>
      <c r="F1508" s="6">
        <f>IF(B1508&amp;""="","",IFERROR(INDEX('الأعضاء'!$B$6:$B$505,MATCH(B1508&amp;"",'الأعضاء'!$A$6:$A$505,0))&amp;"","كود غير موجود"))</f>
        <v/>
      </c>
    </row>
    <row r="1509">
      <c r="A1509" s="13" t="n"/>
      <c r="B1509" s="5" t="n"/>
      <c r="C1509" s="16" t="n"/>
      <c r="D1509" s="5" t="n"/>
      <c r="E1509" s="5" t="n"/>
      <c r="F1509" s="6">
        <f>IF(B1509&amp;""="","",IFERROR(INDEX('الأعضاء'!$B$6:$B$505,MATCH(B1509&amp;"",'الأعضاء'!$A$6:$A$505,0))&amp;"","كود غير موجود"))</f>
        <v/>
      </c>
    </row>
    <row r="1510">
      <c r="A1510" s="13" t="n"/>
      <c r="B1510" s="5" t="n"/>
      <c r="C1510" s="16" t="n"/>
      <c r="D1510" s="5" t="n"/>
      <c r="E1510" s="5" t="n"/>
      <c r="F1510" s="6">
        <f>IF(B1510&amp;""="","",IFERROR(INDEX('الأعضاء'!$B$6:$B$505,MATCH(B1510&amp;"",'الأعضاء'!$A$6:$A$505,0))&amp;"","كود غير موجود"))</f>
        <v/>
      </c>
    </row>
    <row r="1511">
      <c r="A1511" s="13" t="n"/>
      <c r="B1511" s="5" t="n"/>
      <c r="C1511" s="16" t="n"/>
      <c r="D1511" s="5" t="n"/>
      <c r="E1511" s="5" t="n"/>
      <c r="F1511" s="6">
        <f>IF(B1511&amp;""="","",IFERROR(INDEX('الأعضاء'!$B$6:$B$505,MATCH(B1511&amp;"",'الأعضاء'!$A$6:$A$505,0))&amp;"","كود غير موجود"))</f>
        <v/>
      </c>
    </row>
    <row r="1512">
      <c r="A1512" s="13" t="n"/>
      <c r="B1512" s="5" t="n"/>
      <c r="C1512" s="16" t="n"/>
      <c r="D1512" s="5" t="n"/>
      <c r="E1512" s="5" t="n"/>
      <c r="F1512" s="6">
        <f>IF(B1512&amp;""="","",IFERROR(INDEX('الأعضاء'!$B$6:$B$505,MATCH(B1512&amp;"",'الأعضاء'!$A$6:$A$505,0))&amp;"","كود غير موجود"))</f>
        <v/>
      </c>
    </row>
    <row r="1513">
      <c r="A1513" s="13" t="n"/>
      <c r="B1513" s="5" t="n"/>
      <c r="C1513" s="16" t="n"/>
      <c r="D1513" s="5" t="n"/>
      <c r="E1513" s="5" t="n"/>
      <c r="F1513" s="6">
        <f>IF(B1513&amp;""="","",IFERROR(INDEX('الأعضاء'!$B$6:$B$505,MATCH(B1513&amp;"",'الأعضاء'!$A$6:$A$505,0))&amp;"","كود غير موجود"))</f>
        <v/>
      </c>
    </row>
    <row r="1514">
      <c r="A1514" s="13" t="n"/>
      <c r="B1514" s="5" t="n"/>
      <c r="C1514" s="16" t="n"/>
      <c r="D1514" s="5" t="n"/>
      <c r="E1514" s="5" t="n"/>
      <c r="F1514" s="6">
        <f>IF(B1514&amp;""="","",IFERROR(INDEX('الأعضاء'!$B$6:$B$505,MATCH(B1514&amp;"",'الأعضاء'!$A$6:$A$505,0))&amp;"","كود غير موجود"))</f>
        <v/>
      </c>
    </row>
    <row r="1515">
      <c r="A1515" s="13" t="n"/>
      <c r="B1515" s="5" t="n"/>
      <c r="C1515" s="16" t="n"/>
      <c r="D1515" s="5" t="n"/>
      <c r="E1515" s="5" t="n"/>
      <c r="F1515" s="6">
        <f>IF(B1515&amp;""="","",IFERROR(INDEX('الأعضاء'!$B$6:$B$505,MATCH(B1515&amp;"",'الأعضاء'!$A$6:$A$505,0))&amp;"","كود غير موجود"))</f>
        <v/>
      </c>
    </row>
    <row r="1516">
      <c r="A1516" s="13" t="n"/>
      <c r="B1516" s="5" t="n"/>
      <c r="C1516" s="16" t="n"/>
      <c r="D1516" s="5" t="n"/>
      <c r="E1516" s="5" t="n"/>
      <c r="F1516" s="6">
        <f>IF(B1516&amp;""="","",IFERROR(INDEX('الأعضاء'!$B$6:$B$505,MATCH(B1516&amp;"",'الأعضاء'!$A$6:$A$505,0))&amp;"","كود غير موجود"))</f>
        <v/>
      </c>
    </row>
    <row r="1517">
      <c r="A1517" s="13" t="n"/>
      <c r="B1517" s="5" t="n"/>
      <c r="C1517" s="16" t="n"/>
      <c r="D1517" s="5" t="n"/>
      <c r="E1517" s="5" t="n"/>
      <c r="F1517" s="6">
        <f>IF(B1517&amp;""="","",IFERROR(INDEX('الأعضاء'!$B$6:$B$505,MATCH(B1517&amp;"",'الأعضاء'!$A$6:$A$505,0))&amp;"","كود غير موجود"))</f>
        <v/>
      </c>
    </row>
    <row r="1518">
      <c r="A1518" s="13" t="n"/>
      <c r="B1518" s="5" t="n"/>
      <c r="C1518" s="16" t="n"/>
      <c r="D1518" s="5" t="n"/>
      <c r="E1518" s="5" t="n"/>
      <c r="F1518" s="6">
        <f>IF(B1518&amp;""="","",IFERROR(INDEX('الأعضاء'!$B$6:$B$505,MATCH(B1518&amp;"",'الأعضاء'!$A$6:$A$505,0))&amp;"","كود غير موجود"))</f>
        <v/>
      </c>
    </row>
    <row r="1519">
      <c r="A1519" s="13" t="n"/>
      <c r="B1519" s="5" t="n"/>
      <c r="C1519" s="16" t="n"/>
      <c r="D1519" s="5" t="n"/>
      <c r="E1519" s="5" t="n"/>
      <c r="F1519" s="6">
        <f>IF(B1519&amp;""="","",IFERROR(INDEX('الأعضاء'!$B$6:$B$505,MATCH(B1519&amp;"",'الأعضاء'!$A$6:$A$505,0))&amp;"","كود غير موجود"))</f>
        <v/>
      </c>
    </row>
    <row r="1520">
      <c r="A1520" s="13" t="n"/>
      <c r="B1520" s="5" t="n"/>
      <c r="C1520" s="16" t="n"/>
      <c r="D1520" s="5" t="n"/>
      <c r="E1520" s="5" t="n"/>
      <c r="F1520" s="6">
        <f>IF(B1520&amp;""="","",IFERROR(INDEX('الأعضاء'!$B$6:$B$505,MATCH(B1520&amp;"",'الأعضاء'!$A$6:$A$505,0))&amp;"","كود غير موجود"))</f>
        <v/>
      </c>
    </row>
    <row r="1521">
      <c r="A1521" s="13" t="n"/>
      <c r="B1521" s="5" t="n"/>
      <c r="C1521" s="16" t="n"/>
      <c r="D1521" s="5" t="n"/>
      <c r="E1521" s="5" t="n"/>
      <c r="F1521" s="6">
        <f>IF(B1521&amp;""="","",IFERROR(INDEX('الأعضاء'!$B$6:$B$505,MATCH(B1521&amp;"",'الأعضاء'!$A$6:$A$505,0))&amp;"","كود غير موجود"))</f>
        <v/>
      </c>
    </row>
    <row r="1522">
      <c r="A1522" s="13" t="n"/>
      <c r="B1522" s="5" t="n"/>
      <c r="C1522" s="16" t="n"/>
      <c r="D1522" s="5" t="n"/>
      <c r="E1522" s="5" t="n"/>
      <c r="F1522" s="6">
        <f>IF(B1522&amp;""="","",IFERROR(INDEX('الأعضاء'!$B$6:$B$505,MATCH(B1522&amp;"",'الأعضاء'!$A$6:$A$505,0))&amp;"","كود غير موجود"))</f>
        <v/>
      </c>
    </row>
    <row r="1523">
      <c r="A1523" s="13" t="n"/>
      <c r="B1523" s="5" t="n"/>
      <c r="C1523" s="16" t="n"/>
      <c r="D1523" s="5" t="n"/>
      <c r="E1523" s="5" t="n"/>
      <c r="F1523" s="6">
        <f>IF(B1523&amp;""="","",IFERROR(INDEX('الأعضاء'!$B$6:$B$505,MATCH(B1523&amp;"",'الأعضاء'!$A$6:$A$505,0))&amp;"","كود غير موجود"))</f>
        <v/>
      </c>
    </row>
    <row r="1524">
      <c r="A1524" s="13" t="n"/>
      <c r="B1524" s="5" t="n"/>
      <c r="C1524" s="16" t="n"/>
      <c r="D1524" s="5" t="n"/>
      <c r="E1524" s="5" t="n"/>
      <c r="F1524" s="6">
        <f>IF(B1524&amp;""="","",IFERROR(INDEX('الأعضاء'!$B$6:$B$505,MATCH(B1524&amp;"",'الأعضاء'!$A$6:$A$505,0))&amp;"","كود غير موجود"))</f>
        <v/>
      </c>
    </row>
    <row r="1525">
      <c r="A1525" s="13" t="n"/>
      <c r="B1525" s="5" t="n"/>
      <c r="C1525" s="16" t="n"/>
      <c r="D1525" s="5" t="n"/>
      <c r="E1525" s="5" t="n"/>
      <c r="F1525" s="6">
        <f>IF(B1525&amp;""="","",IFERROR(INDEX('الأعضاء'!$B$6:$B$505,MATCH(B1525&amp;"",'الأعضاء'!$A$6:$A$505,0))&amp;"","كود غير موجود"))</f>
        <v/>
      </c>
    </row>
    <row r="1526">
      <c r="A1526" s="13" t="n"/>
      <c r="B1526" s="5" t="n"/>
      <c r="C1526" s="16" t="n"/>
      <c r="D1526" s="5" t="n"/>
      <c r="E1526" s="5" t="n"/>
      <c r="F1526" s="6">
        <f>IF(B1526&amp;""="","",IFERROR(INDEX('الأعضاء'!$B$6:$B$505,MATCH(B1526&amp;"",'الأعضاء'!$A$6:$A$505,0))&amp;"","كود غير موجود"))</f>
        <v/>
      </c>
    </row>
    <row r="1527">
      <c r="A1527" s="13" t="n"/>
      <c r="B1527" s="5" t="n"/>
      <c r="C1527" s="16" t="n"/>
      <c r="D1527" s="5" t="n"/>
      <c r="E1527" s="5" t="n"/>
      <c r="F1527" s="6">
        <f>IF(B1527&amp;""="","",IFERROR(INDEX('الأعضاء'!$B$6:$B$505,MATCH(B1527&amp;"",'الأعضاء'!$A$6:$A$505,0))&amp;"","كود غير موجود"))</f>
        <v/>
      </c>
    </row>
    <row r="1528">
      <c r="A1528" s="13" t="n"/>
      <c r="B1528" s="5" t="n"/>
      <c r="C1528" s="16" t="n"/>
      <c r="D1528" s="5" t="n"/>
      <c r="E1528" s="5" t="n"/>
      <c r="F1528" s="6">
        <f>IF(B1528&amp;""="","",IFERROR(INDEX('الأعضاء'!$B$6:$B$505,MATCH(B1528&amp;"",'الأعضاء'!$A$6:$A$505,0))&amp;"","كود غير موجود"))</f>
        <v/>
      </c>
    </row>
    <row r="1529">
      <c r="A1529" s="13" t="n"/>
      <c r="B1529" s="5" t="n"/>
      <c r="C1529" s="16" t="n"/>
      <c r="D1529" s="5" t="n"/>
      <c r="E1529" s="5" t="n"/>
      <c r="F1529" s="6">
        <f>IF(B1529&amp;""="","",IFERROR(INDEX('الأعضاء'!$B$6:$B$505,MATCH(B1529&amp;"",'الأعضاء'!$A$6:$A$505,0))&amp;"","كود غير موجود"))</f>
        <v/>
      </c>
    </row>
    <row r="1530">
      <c r="A1530" s="13" t="n"/>
      <c r="B1530" s="5" t="n"/>
      <c r="C1530" s="16" t="n"/>
      <c r="D1530" s="5" t="n"/>
      <c r="E1530" s="5" t="n"/>
      <c r="F1530" s="6">
        <f>IF(B1530&amp;""="","",IFERROR(INDEX('الأعضاء'!$B$6:$B$505,MATCH(B1530&amp;"",'الأعضاء'!$A$6:$A$505,0))&amp;"","كود غير موجود"))</f>
        <v/>
      </c>
    </row>
    <row r="1531">
      <c r="A1531" s="13" t="n"/>
      <c r="B1531" s="5" t="n"/>
      <c r="C1531" s="16" t="n"/>
      <c r="D1531" s="5" t="n"/>
      <c r="E1531" s="5" t="n"/>
      <c r="F1531" s="6">
        <f>IF(B1531&amp;""="","",IFERROR(INDEX('الأعضاء'!$B$6:$B$505,MATCH(B1531&amp;"",'الأعضاء'!$A$6:$A$505,0))&amp;"","كود غير موجود"))</f>
        <v/>
      </c>
    </row>
    <row r="1532">
      <c r="A1532" s="13" t="n"/>
      <c r="B1532" s="5" t="n"/>
      <c r="C1532" s="16" t="n"/>
      <c r="D1532" s="5" t="n"/>
      <c r="E1532" s="5" t="n"/>
      <c r="F1532" s="6">
        <f>IF(B1532&amp;""="","",IFERROR(INDEX('الأعضاء'!$B$6:$B$505,MATCH(B1532&amp;"",'الأعضاء'!$A$6:$A$505,0))&amp;"","كود غير موجود"))</f>
        <v/>
      </c>
    </row>
    <row r="1533">
      <c r="A1533" s="13" t="n"/>
      <c r="B1533" s="5" t="n"/>
      <c r="C1533" s="16" t="n"/>
      <c r="D1533" s="5" t="n"/>
      <c r="E1533" s="5" t="n"/>
      <c r="F1533" s="6">
        <f>IF(B1533&amp;""="","",IFERROR(INDEX('الأعضاء'!$B$6:$B$505,MATCH(B1533&amp;"",'الأعضاء'!$A$6:$A$505,0))&amp;"","كود غير موجود"))</f>
        <v/>
      </c>
    </row>
    <row r="1534">
      <c r="A1534" s="13" t="n"/>
      <c r="B1534" s="5" t="n"/>
      <c r="C1534" s="16" t="n"/>
      <c r="D1534" s="5" t="n"/>
      <c r="E1534" s="5" t="n"/>
      <c r="F1534" s="6">
        <f>IF(B1534&amp;""="","",IFERROR(INDEX('الأعضاء'!$B$6:$B$505,MATCH(B1534&amp;"",'الأعضاء'!$A$6:$A$505,0))&amp;"","كود غير موجود"))</f>
        <v/>
      </c>
    </row>
    <row r="1535">
      <c r="A1535" s="13" t="n"/>
      <c r="B1535" s="5" t="n"/>
      <c r="C1535" s="16" t="n"/>
      <c r="D1535" s="5" t="n"/>
      <c r="E1535" s="5" t="n"/>
      <c r="F1535" s="6">
        <f>IF(B1535&amp;""="","",IFERROR(INDEX('الأعضاء'!$B$6:$B$505,MATCH(B1535&amp;"",'الأعضاء'!$A$6:$A$505,0))&amp;"","كود غير موجود"))</f>
        <v/>
      </c>
    </row>
    <row r="1536">
      <c r="A1536" s="13" t="n"/>
      <c r="B1536" s="5" t="n"/>
      <c r="C1536" s="16" t="n"/>
      <c r="D1536" s="5" t="n"/>
      <c r="E1536" s="5" t="n"/>
      <c r="F1536" s="6">
        <f>IF(B1536&amp;""="","",IFERROR(INDEX('الأعضاء'!$B$6:$B$505,MATCH(B1536&amp;"",'الأعضاء'!$A$6:$A$505,0))&amp;"","كود غير موجود"))</f>
        <v/>
      </c>
    </row>
    <row r="1537">
      <c r="A1537" s="13" t="n"/>
      <c r="B1537" s="5" t="n"/>
      <c r="C1537" s="16" t="n"/>
      <c r="D1537" s="5" t="n"/>
      <c r="E1537" s="5" t="n"/>
      <c r="F1537" s="6">
        <f>IF(B1537&amp;""="","",IFERROR(INDEX('الأعضاء'!$B$6:$B$505,MATCH(B1537&amp;"",'الأعضاء'!$A$6:$A$505,0))&amp;"","كود غير موجود"))</f>
        <v/>
      </c>
    </row>
    <row r="1538">
      <c r="A1538" s="13" t="n"/>
      <c r="B1538" s="5" t="n"/>
      <c r="C1538" s="16" t="n"/>
      <c r="D1538" s="5" t="n"/>
      <c r="E1538" s="5" t="n"/>
      <c r="F1538" s="6">
        <f>IF(B1538&amp;""="","",IFERROR(INDEX('الأعضاء'!$B$6:$B$505,MATCH(B1538&amp;"",'الأعضاء'!$A$6:$A$505,0))&amp;"","كود غير موجود"))</f>
        <v/>
      </c>
    </row>
    <row r="1539">
      <c r="A1539" s="13" t="n"/>
      <c r="B1539" s="5" t="n"/>
      <c r="C1539" s="16" t="n"/>
      <c r="D1539" s="5" t="n"/>
      <c r="E1539" s="5" t="n"/>
      <c r="F1539" s="6">
        <f>IF(B1539&amp;""="","",IFERROR(INDEX('الأعضاء'!$B$6:$B$505,MATCH(B1539&amp;"",'الأعضاء'!$A$6:$A$505,0))&amp;"","كود غير موجود"))</f>
        <v/>
      </c>
    </row>
    <row r="1540">
      <c r="A1540" s="13" t="n"/>
      <c r="B1540" s="5" t="n"/>
      <c r="C1540" s="16" t="n"/>
      <c r="D1540" s="5" t="n"/>
      <c r="E1540" s="5" t="n"/>
      <c r="F1540" s="6">
        <f>IF(B1540&amp;""="","",IFERROR(INDEX('الأعضاء'!$B$6:$B$505,MATCH(B1540&amp;"",'الأعضاء'!$A$6:$A$505,0))&amp;"","كود غير موجود"))</f>
        <v/>
      </c>
    </row>
    <row r="1541">
      <c r="A1541" s="13" t="n"/>
      <c r="B1541" s="5" t="n"/>
      <c r="C1541" s="16" t="n"/>
      <c r="D1541" s="5" t="n"/>
      <c r="E1541" s="5" t="n"/>
      <c r="F1541" s="6">
        <f>IF(B1541&amp;""="","",IFERROR(INDEX('الأعضاء'!$B$6:$B$505,MATCH(B1541&amp;"",'الأعضاء'!$A$6:$A$505,0))&amp;"","كود غير موجود"))</f>
        <v/>
      </c>
    </row>
    <row r="1542">
      <c r="A1542" s="13" t="n"/>
      <c r="B1542" s="5" t="n"/>
      <c r="C1542" s="16" t="n"/>
      <c r="D1542" s="5" t="n"/>
      <c r="E1542" s="5" t="n"/>
      <c r="F1542" s="6">
        <f>IF(B1542&amp;""="","",IFERROR(INDEX('الأعضاء'!$B$6:$B$505,MATCH(B1542&amp;"",'الأعضاء'!$A$6:$A$505,0))&amp;"","كود غير موجود"))</f>
        <v/>
      </c>
    </row>
    <row r="1543">
      <c r="A1543" s="13" t="n"/>
      <c r="B1543" s="5" t="n"/>
      <c r="C1543" s="16" t="n"/>
      <c r="D1543" s="5" t="n"/>
      <c r="E1543" s="5" t="n"/>
      <c r="F1543" s="6">
        <f>IF(B1543&amp;""="","",IFERROR(INDEX('الأعضاء'!$B$6:$B$505,MATCH(B1543&amp;"",'الأعضاء'!$A$6:$A$505,0))&amp;"","كود غير موجود"))</f>
        <v/>
      </c>
    </row>
    <row r="1544">
      <c r="A1544" s="13" t="n"/>
      <c r="B1544" s="5" t="n"/>
      <c r="C1544" s="16" t="n"/>
      <c r="D1544" s="5" t="n"/>
      <c r="E1544" s="5" t="n"/>
      <c r="F1544" s="6">
        <f>IF(B1544&amp;""="","",IFERROR(INDEX('الأعضاء'!$B$6:$B$505,MATCH(B1544&amp;"",'الأعضاء'!$A$6:$A$505,0))&amp;"","كود غير موجود"))</f>
        <v/>
      </c>
    </row>
    <row r="1545">
      <c r="A1545" s="13" t="n"/>
      <c r="B1545" s="5" t="n"/>
      <c r="C1545" s="16" t="n"/>
      <c r="D1545" s="5" t="n"/>
      <c r="E1545" s="5" t="n"/>
      <c r="F1545" s="6">
        <f>IF(B1545&amp;""="","",IFERROR(INDEX('الأعضاء'!$B$6:$B$505,MATCH(B1545&amp;"",'الأعضاء'!$A$6:$A$505,0))&amp;"","كود غير موجود"))</f>
        <v/>
      </c>
    </row>
    <row r="1546">
      <c r="A1546" s="13" t="n"/>
      <c r="B1546" s="5" t="n"/>
      <c r="C1546" s="16" t="n"/>
      <c r="D1546" s="5" t="n"/>
      <c r="E1546" s="5" t="n"/>
      <c r="F1546" s="6">
        <f>IF(B1546&amp;""="","",IFERROR(INDEX('الأعضاء'!$B$6:$B$505,MATCH(B1546&amp;"",'الأعضاء'!$A$6:$A$505,0))&amp;"","كود غير موجود"))</f>
        <v/>
      </c>
    </row>
    <row r="1547">
      <c r="A1547" s="13" t="n"/>
      <c r="B1547" s="5" t="n"/>
      <c r="C1547" s="16" t="n"/>
      <c r="D1547" s="5" t="n"/>
      <c r="E1547" s="5" t="n"/>
      <c r="F1547" s="6">
        <f>IF(B1547&amp;""="","",IFERROR(INDEX('الأعضاء'!$B$6:$B$505,MATCH(B1547&amp;"",'الأعضاء'!$A$6:$A$505,0))&amp;"","كود غير موجود"))</f>
        <v/>
      </c>
    </row>
    <row r="1548">
      <c r="A1548" s="13" t="n"/>
      <c r="B1548" s="5" t="n"/>
      <c r="C1548" s="16" t="n"/>
      <c r="D1548" s="5" t="n"/>
      <c r="E1548" s="5" t="n"/>
      <c r="F1548" s="6">
        <f>IF(B1548&amp;""="","",IFERROR(INDEX('الأعضاء'!$B$6:$B$505,MATCH(B1548&amp;"",'الأعضاء'!$A$6:$A$505,0))&amp;"","كود غير موجود"))</f>
        <v/>
      </c>
    </row>
    <row r="1549">
      <c r="A1549" s="13" t="n"/>
      <c r="B1549" s="5" t="n"/>
      <c r="C1549" s="16" t="n"/>
      <c r="D1549" s="5" t="n"/>
      <c r="E1549" s="5" t="n"/>
      <c r="F1549" s="6">
        <f>IF(B1549&amp;""="","",IFERROR(INDEX('الأعضاء'!$B$6:$B$505,MATCH(B1549&amp;"",'الأعضاء'!$A$6:$A$505,0))&amp;"","كود غير موجود"))</f>
        <v/>
      </c>
    </row>
    <row r="1550">
      <c r="A1550" s="13" t="n"/>
      <c r="B1550" s="5" t="n"/>
      <c r="C1550" s="16" t="n"/>
      <c r="D1550" s="5" t="n"/>
      <c r="E1550" s="5" t="n"/>
      <c r="F1550" s="6">
        <f>IF(B1550&amp;""="","",IFERROR(INDEX('الأعضاء'!$B$6:$B$505,MATCH(B1550&amp;"",'الأعضاء'!$A$6:$A$505,0))&amp;"","كود غير موجود"))</f>
        <v/>
      </c>
    </row>
    <row r="1551">
      <c r="A1551" s="13" t="n"/>
      <c r="B1551" s="5" t="n"/>
      <c r="C1551" s="16" t="n"/>
      <c r="D1551" s="5" t="n"/>
      <c r="E1551" s="5" t="n"/>
      <c r="F1551" s="6">
        <f>IF(B1551&amp;""="","",IFERROR(INDEX('الأعضاء'!$B$6:$B$505,MATCH(B1551&amp;"",'الأعضاء'!$A$6:$A$505,0))&amp;"","كود غير موجود"))</f>
        <v/>
      </c>
    </row>
    <row r="1552">
      <c r="A1552" s="13" t="n"/>
      <c r="B1552" s="5" t="n"/>
      <c r="C1552" s="16" t="n"/>
      <c r="D1552" s="5" t="n"/>
      <c r="E1552" s="5" t="n"/>
      <c r="F1552" s="6">
        <f>IF(B1552&amp;""="","",IFERROR(INDEX('الأعضاء'!$B$6:$B$505,MATCH(B1552&amp;"",'الأعضاء'!$A$6:$A$505,0))&amp;"","كود غير موجود"))</f>
        <v/>
      </c>
    </row>
    <row r="1553">
      <c r="A1553" s="13" t="n"/>
      <c r="B1553" s="5" t="n"/>
      <c r="C1553" s="16" t="n"/>
      <c r="D1553" s="5" t="n"/>
      <c r="E1553" s="5" t="n"/>
      <c r="F1553" s="6">
        <f>IF(B1553&amp;""="","",IFERROR(INDEX('الأعضاء'!$B$6:$B$505,MATCH(B1553&amp;"",'الأعضاء'!$A$6:$A$505,0))&amp;"","كود غير موجود"))</f>
        <v/>
      </c>
    </row>
    <row r="1554">
      <c r="A1554" s="13" t="n"/>
      <c r="B1554" s="5" t="n"/>
      <c r="C1554" s="16" t="n"/>
      <c r="D1554" s="5" t="n"/>
      <c r="E1554" s="5" t="n"/>
      <c r="F1554" s="6">
        <f>IF(B1554&amp;""="","",IFERROR(INDEX('الأعضاء'!$B$6:$B$505,MATCH(B1554&amp;"",'الأعضاء'!$A$6:$A$505,0))&amp;"","كود غير موجود"))</f>
        <v/>
      </c>
    </row>
    <row r="1555">
      <c r="A1555" s="13" t="n"/>
      <c r="B1555" s="5" t="n"/>
      <c r="C1555" s="16" t="n"/>
      <c r="D1555" s="5" t="n"/>
      <c r="E1555" s="5" t="n"/>
      <c r="F1555" s="6">
        <f>IF(B1555&amp;""="","",IFERROR(INDEX('الأعضاء'!$B$6:$B$505,MATCH(B1555&amp;"",'الأعضاء'!$A$6:$A$505,0))&amp;"","كود غير موجود"))</f>
        <v/>
      </c>
    </row>
    <row r="1556">
      <c r="A1556" s="13" t="n"/>
      <c r="B1556" s="5" t="n"/>
      <c r="C1556" s="16" t="n"/>
      <c r="D1556" s="5" t="n"/>
      <c r="E1556" s="5" t="n"/>
      <c r="F1556" s="6">
        <f>IF(B1556&amp;""="","",IFERROR(INDEX('الأعضاء'!$B$6:$B$505,MATCH(B1556&amp;"",'الأعضاء'!$A$6:$A$505,0))&amp;"","كود غير موجود"))</f>
        <v/>
      </c>
    </row>
    <row r="1557">
      <c r="A1557" s="13" t="n"/>
      <c r="B1557" s="5" t="n"/>
      <c r="C1557" s="16" t="n"/>
      <c r="D1557" s="5" t="n"/>
      <c r="E1557" s="5" t="n"/>
      <c r="F1557" s="6">
        <f>IF(B1557&amp;""="","",IFERROR(INDEX('الأعضاء'!$B$6:$B$505,MATCH(B1557&amp;"",'الأعضاء'!$A$6:$A$505,0))&amp;"","كود غير موجود"))</f>
        <v/>
      </c>
    </row>
    <row r="1558">
      <c r="A1558" s="13" t="n"/>
      <c r="B1558" s="5" t="n"/>
      <c r="C1558" s="16" t="n"/>
      <c r="D1558" s="5" t="n"/>
      <c r="E1558" s="5" t="n"/>
      <c r="F1558" s="6">
        <f>IF(B1558&amp;""="","",IFERROR(INDEX('الأعضاء'!$B$6:$B$505,MATCH(B1558&amp;"",'الأعضاء'!$A$6:$A$505,0))&amp;"","كود غير موجود"))</f>
        <v/>
      </c>
    </row>
    <row r="1559">
      <c r="A1559" s="13" t="n"/>
      <c r="B1559" s="5" t="n"/>
      <c r="C1559" s="16" t="n"/>
      <c r="D1559" s="5" t="n"/>
      <c r="E1559" s="5" t="n"/>
      <c r="F1559" s="6">
        <f>IF(B1559&amp;""="","",IFERROR(INDEX('الأعضاء'!$B$6:$B$505,MATCH(B1559&amp;"",'الأعضاء'!$A$6:$A$505,0))&amp;"","كود غير موجود"))</f>
        <v/>
      </c>
    </row>
    <row r="1560">
      <c r="A1560" s="13" t="n"/>
      <c r="B1560" s="5" t="n"/>
      <c r="C1560" s="16" t="n"/>
      <c r="D1560" s="5" t="n"/>
      <c r="E1560" s="5" t="n"/>
      <c r="F1560" s="6">
        <f>IF(B1560&amp;""="","",IFERROR(INDEX('الأعضاء'!$B$6:$B$505,MATCH(B1560&amp;"",'الأعضاء'!$A$6:$A$505,0))&amp;"","كود غير موجود"))</f>
        <v/>
      </c>
    </row>
    <row r="1561">
      <c r="A1561" s="13" t="n"/>
      <c r="B1561" s="5" t="n"/>
      <c r="C1561" s="16" t="n"/>
      <c r="D1561" s="5" t="n"/>
      <c r="E1561" s="5" t="n"/>
      <c r="F1561" s="6">
        <f>IF(B1561&amp;""="","",IFERROR(INDEX('الأعضاء'!$B$6:$B$505,MATCH(B1561&amp;"",'الأعضاء'!$A$6:$A$505,0))&amp;"","كود غير موجود"))</f>
        <v/>
      </c>
    </row>
    <row r="1562">
      <c r="A1562" s="13" t="n"/>
      <c r="B1562" s="5" t="n"/>
      <c r="C1562" s="16" t="n"/>
      <c r="D1562" s="5" t="n"/>
      <c r="E1562" s="5" t="n"/>
      <c r="F1562" s="6">
        <f>IF(B1562&amp;""="","",IFERROR(INDEX('الأعضاء'!$B$6:$B$505,MATCH(B1562&amp;"",'الأعضاء'!$A$6:$A$505,0))&amp;"","كود غير موجود"))</f>
        <v/>
      </c>
    </row>
    <row r="1563">
      <c r="A1563" s="13" t="n"/>
      <c r="B1563" s="5" t="n"/>
      <c r="C1563" s="16" t="n"/>
      <c r="D1563" s="5" t="n"/>
      <c r="E1563" s="5" t="n"/>
      <c r="F1563" s="6">
        <f>IF(B1563&amp;""="","",IFERROR(INDEX('الأعضاء'!$B$6:$B$505,MATCH(B1563&amp;"",'الأعضاء'!$A$6:$A$505,0))&amp;"","كود غير موجود"))</f>
        <v/>
      </c>
    </row>
    <row r="1564">
      <c r="A1564" s="13" t="n"/>
      <c r="B1564" s="5" t="n"/>
      <c r="C1564" s="16" t="n"/>
      <c r="D1564" s="5" t="n"/>
      <c r="E1564" s="5" t="n"/>
      <c r="F1564" s="6">
        <f>IF(B1564&amp;""="","",IFERROR(INDEX('الأعضاء'!$B$6:$B$505,MATCH(B1564&amp;"",'الأعضاء'!$A$6:$A$505,0))&amp;"","كود غير موجود"))</f>
        <v/>
      </c>
    </row>
    <row r="1565">
      <c r="A1565" s="13" t="n"/>
      <c r="B1565" s="5" t="n"/>
      <c r="C1565" s="16" t="n"/>
      <c r="D1565" s="5" t="n"/>
      <c r="E1565" s="5" t="n"/>
      <c r="F1565" s="6">
        <f>IF(B1565&amp;""="","",IFERROR(INDEX('الأعضاء'!$B$6:$B$505,MATCH(B1565&amp;"",'الأعضاء'!$A$6:$A$505,0))&amp;"","كود غير موجود"))</f>
        <v/>
      </c>
    </row>
    <row r="1566">
      <c r="A1566" s="13" t="n"/>
      <c r="B1566" s="5" t="n"/>
      <c r="C1566" s="16" t="n"/>
      <c r="D1566" s="5" t="n"/>
      <c r="E1566" s="5" t="n"/>
      <c r="F1566" s="6">
        <f>IF(B1566&amp;""="","",IFERROR(INDEX('الأعضاء'!$B$6:$B$505,MATCH(B1566&amp;"",'الأعضاء'!$A$6:$A$505,0))&amp;"","كود غير موجود"))</f>
        <v/>
      </c>
    </row>
    <row r="1567">
      <c r="A1567" s="13" t="n"/>
      <c r="B1567" s="5" t="n"/>
      <c r="C1567" s="16" t="n"/>
      <c r="D1567" s="5" t="n"/>
      <c r="E1567" s="5" t="n"/>
      <c r="F1567" s="6">
        <f>IF(B1567&amp;""="","",IFERROR(INDEX('الأعضاء'!$B$6:$B$505,MATCH(B1567&amp;"",'الأعضاء'!$A$6:$A$505,0))&amp;"","كود غير موجود"))</f>
        <v/>
      </c>
    </row>
    <row r="1568">
      <c r="A1568" s="13" t="n"/>
      <c r="B1568" s="5" t="n"/>
      <c r="C1568" s="16" t="n"/>
      <c r="D1568" s="5" t="n"/>
      <c r="E1568" s="5" t="n"/>
      <c r="F1568" s="6">
        <f>IF(B1568&amp;""="","",IFERROR(INDEX('الأعضاء'!$B$6:$B$505,MATCH(B1568&amp;"",'الأعضاء'!$A$6:$A$505,0))&amp;"","كود غير موجود"))</f>
        <v/>
      </c>
    </row>
    <row r="1569">
      <c r="A1569" s="13" t="n"/>
      <c r="B1569" s="5" t="n"/>
      <c r="C1569" s="16" t="n"/>
      <c r="D1569" s="5" t="n"/>
      <c r="E1569" s="5" t="n"/>
      <c r="F1569" s="6">
        <f>IF(B1569&amp;""="","",IFERROR(INDEX('الأعضاء'!$B$6:$B$505,MATCH(B1569&amp;"",'الأعضاء'!$A$6:$A$505,0))&amp;"","كود غير موجود"))</f>
        <v/>
      </c>
    </row>
    <row r="1570">
      <c r="A1570" s="13" t="n"/>
      <c r="B1570" s="5" t="n"/>
      <c r="C1570" s="16" t="n"/>
      <c r="D1570" s="5" t="n"/>
      <c r="E1570" s="5" t="n"/>
      <c r="F1570" s="6">
        <f>IF(B1570&amp;""="","",IFERROR(INDEX('الأعضاء'!$B$6:$B$505,MATCH(B1570&amp;"",'الأعضاء'!$A$6:$A$505,0))&amp;"","كود غير موجود"))</f>
        <v/>
      </c>
    </row>
    <row r="1571">
      <c r="A1571" s="13" t="n"/>
      <c r="B1571" s="5" t="n"/>
      <c r="C1571" s="16" t="n"/>
      <c r="D1571" s="5" t="n"/>
      <c r="E1571" s="5" t="n"/>
      <c r="F1571" s="6">
        <f>IF(B1571&amp;""="","",IFERROR(INDEX('الأعضاء'!$B$6:$B$505,MATCH(B1571&amp;"",'الأعضاء'!$A$6:$A$505,0))&amp;"","كود غير موجود"))</f>
        <v/>
      </c>
    </row>
    <row r="1572">
      <c r="A1572" s="13" t="n"/>
      <c r="B1572" s="5" t="n"/>
      <c r="C1572" s="16" t="n"/>
      <c r="D1572" s="5" t="n"/>
      <c r="E1572" s="5" t="n"/>
      <c r="F1572" s="6">
        <f>IF(B1572&amp;""="","",IFERROR(INDEX('الأعضاء'!$B$6:$B$505,MATCH(B1572&amp;"",'الأعضاء'!$A$6:$A$505,0))&amp;"","كود غير موجود"))</f>
        <v/>
      </c>
    </row>
    <row r="1573">
      <c r="A1573" s="13" t="n"/>
      <c r="B1573" s="5" t="n"/>
      <c r="C1573" s="16" t="n"/>
      <c r="D1573" s="5" t="n"/>
      <c r="E1573" s="5" t="n"/>
      <c r="F1573" s="6">
        <f>IF(B1573&amp;""="","",IFERROR(INDEX('الأعضاء'!$B$6:$B$505,MATCH(B1573&amp;"",'الأعضاء'!$A$6:$A$505,0))&amp;"","كود غير موجود"))</f>
        <v/>
      </c>
    </row>
    <row r="1574">
      <c r="A1574" s="13" t="n"/>
      <c r="B1574" s="5" t="n"/>
      <c r="C1574" s="16" t="n"/>
      <c r="D1574" s="5" t="n"/>
      <c r="E1574" s="5" t="n"/>
      <c r="F1574" s="6">
        <f>IF(B1574&amp;""="","",IFERROR(INDEX('الأعضاء'!$B$6:$B$505,MATCH(B1574&amp;"",'الأعضاء'!$A$6:$A$505,0))&amp;"","كود غير موجود"))</f>
        <v/>
      </c>
    </row>
    <row r="1575">
      <c r="A1575" s="13" t="n"/>
      <c r="B1575" s="5" t="n"/>
      <c r="C1575" s="16" t="n"/>
      <c r="D1575" s="5" t="n"/>
      <c r="E1575" s="5" t="n"/>
      <c r="F1575" s="6">
        <f>IF(B1575&amp;""="","",IFERROR(INDEX('الأعضاء'!$B$6:$B$505,MATCH(B1575&amp;"",'الأعضاء'!$A$6:$A$505,0))&amp;"","كود غير موجود"))</f>
        <v/>
      </c>
    </row>
    <row r="1576">
      <c r="A1576" s="13" t="n"/>
      <c r="B1576" s="5" t="n"/>
      <c r="C1576" s="16" t="n"/>
      <c r="D1576" s="5" t="n"/>
      <c r="E1576" s="5" t="n"/>
      <c r="F1576" s="6">
        <f>IF(B1576&amp;""="","",IFERROR(INDEX('الأعضاء'!$B$6:$B$505,MATCH(B1576&amp;"",'الأعضاء'!$A$6:$A$505,0))&amp;"","كود غير موجود"))</f>
        <v/>
      </c>
    </row>
    <row r="1577">
      <c r="A1577" s="13" t="n"/>
      <c r="B1577" s="5" t="n"/>
      <c r="C1577" s="16" t="n"/>
      <c r="D1577" s="5" t="n"/>
      <c r="E1577" s="5" t="n"/>
      <c r="F1577" s="6">
        <f>IF(B1577&amp;""="","",IFERROR(INDEX('الأعضاء'!$B$6:$B$505,MATCH(B1577&amp;"",'الأعضاء'!$A$6:$A$505,0))&amp;"","كود غير موجود"))</f>
        <v/>
      </c>
    </row>
    <row r="1578">
      <c r="A1578" s="13" t="n"/>
      <c r="B1578" s="5" t="n"/>
      <c r="C1578" s="16" t="n"/>
      <c r="D1578" s="5" t="n"/>
      <c r="E1578" s="5" t="n"/>
      <c r="F1578" s="6">
        <f>IF(B1578&amp;""="","",IFERROR(INDEX('الأعضاء'!$B$6:$B$505,MATCH(B1578&amp;"",'الأعضاء'!$A$6:$A$505,0))&amp;"","كود غير موجود"))</f>
        <v/>
      </c>
    </row>
    <row r="1579">
      <c r="A1579" s="13" t="n"/>
      <c r="B1579" s="5" t="n"/>
      <c r="C1579" s="16" t="n"/>
      <c r="D1579" s="5" t="n"/>
      <c r="E1579" s="5" t="n"/>
      <c r="F1579" s="6">
        <f>IF(B1579&amp;""="","",IFERROR(INDEX('الأعضاء'!$B$6:$B$505,MATCH(B1579&amp;"",'الأعضاء'!$A$6:$A$505,0))&amp;"","كود غير موجود"))</f>
        <v/>
      </c>
    </row>
    <row r="1580">
      <c r="A1580" s="13" t="n"/>
      <c r="B1580" s="5" t="n"/>
      <c r="C1580" s="16" t="n"/>
      <c r="D1580" s="5" t="n"/>
      <c r="E1580" s="5" t="n"/>
      <c r="F1580" s="6">
        <f>IF(B1580&amp;""="","",IFERROR(INDEX('الأعضاء'!$B$6:$B$505,MATCH(B1580&amp;"",'الأعضاء'!$A$6:$A$505,0))&amp;"","كود غير موجود"))</f>
        <v/>
      </c>
    </row>
    <row r="1581">
      <c r="A1581" s="13" t="n"/>
      <c r="B1581" s="5" t="n"/>
      <c r="C1581" s="16" t="n"/>
      <c r="D1581" s="5" t="n"/>
      <c r="E1581" s="5" t="n"/>
      <c r="F1581" s="6">
        <f>IF(B1581&amp;""="","",IFERROR(INDEX('الأعضاء'!$B$6:$B$505,MATCH(B1581&amp;"",'الأعضاء'!$A$6:$A$505,0))&amp;"","كود غير موجود"))</f>
        <v/>
      </c>
    </row>
    <row r="1582">
      <c r="A1582" s="13" t="n"/>
      <c r="B1582" s="5" t="n"/>
      <c r="C1582" s="16" t="n"/>
      <c r="D1582" s="5" t="n"/>
      <c r="E1582" s="5" t="n"/>
      <c r="F1582" s="6">
        <f>IF(B1582&amp;""="","",IFERROR(INDEX('الأعضاء'!$B$6:$B$505,MATCH(B1582&amp;"",'الأعضاء'!$A$6:$A$505,0))&amp;"","كود غير موجود"))</f>
        <v/>
      </c>
    </row>
    <row r="1583">
      <c r="A1583" s="13" t="n"/>
      <c r="B1583" s="5" t="n"/>
      <c r="C1583" s="16" t="n"/>
      <c r="D1583" s="5" t="n"/>
      <c r="E1583" s="5" t="n"/>
      <c r="F1583" s="6">
        <f>IF(B1583&amp;""="","",IFERROR(INDEX('الأعضاء'!$B$6:$B$505,MATCH(B1583&amp;"",'الأعضاء'!$A$6:$A$505,0))&amp;"","كود غير موجود"))</f>
        <v/>
      </c>
    </row>
    <row r="1584">
      <c r="A1584" s="13" t="n"/>
      <c r="B1584" s="5" t="n"/>
      <c r="C1584" s="16" t="n"/>
      <c r="D1584" s="5" t="n"/>
      <c r="E1584" s="5" t="n"/>
      <c r="F1584" s="6">
        <f>IF(B1584&amp;""="","",IFERROR(INDEX('الأعضاء'!$B$6:$B$505,MATCH(B1584&amp;"",'الأعضاء'!$A$6:$A$505,0))&amp;"","كود غير موجود"))</f>
        <v/>
      </c>
    </row>
    <row r="1585">
      <c r="A1585" s="13" t="n"/>
      <c r="B1585" s="5" t="n"/>
      <c r="C1585" s="16" t="n"/>
      <c r="D1585" s="5" t="n"/>
      <c r="E1585" s="5" t="n"/>
      <c r="F1585" s="6">
        <f>IF(B1585&amp;""="","",IFERROR(INDEX('الأعضاء'!$B$6:$B$505,MATCH(B1585&amp;"",'الأعضاء'!$A$6:$A$505,0))&amp;"","كود غير موجود"))</f>
        <v/>
      </c>
    </row>
    <row r="1586">
      <c r="A1586" s="13" t="n"/>
      <c r="B1586" s="5" t="n"/>
      <c r="C1586" s="16" t="n"/>
      <c r="D1586" s="5" t="n"/>
      <c r="E1586" s="5" t="n"/>
      <c r="F1586" s="6">
        <f>IF(B1586&amp;""="","",IFERROR(INDEX('الأعضاء'!$B$6:$B$505,MATCH(B1586&amp;"",'الأعضاء'!$A$6:$A$505,0))&amp;"","كود غير موجود"))</f>
        <v/>
      </c>
    </row>
    <row r="1587">
      <c r="A1587" s="13" t="n"/>
      <c r="B1587" s="5" t="n"/>
      <c r="C1587" s="16" t="n"/>
      <c r="D1587" s="5" t="n"/>
      <c r="E1587" s="5" t="n"/>
      <c r="F1587" s="6">
        <f>IF(B1587&amp;""="","",IFERROR(INDEX('الأعضاء'!$B$6:$B$505,MATCH(B1587&amp;"",'الأعضاء'!$A$6:$A$505,0))&amp;"","كود غير موجود"))</f>
        <v/>
      </c>
    </row>
    <row r="1588">
      <c r="A1588" s="13" t="n"/>
      <c r="B1588" s="5" t="n"/>
      <c r="C1588" s="16" t="n"/>
      <c r="D1588" s="5" t="n"/>
      <c r="E1588" s="5" t="n"/>
      <c r="F1588" s="6">
        <f>IF(B1588&amp;""="","",IFERROR(INDEX('الأعضاء'!$B$6:$B$505,MATCH(B1588&amp;"",'الأعضاء'!$A$6:$A$505,0))&amp;"","كود غير موجود"))</f>
        <v/>
      </c>
    </row>
    <row r="1589">
      <c r="A1589" s="13" t="n"/>
      <c r="B1589" s="5" t="n"/>
      <c r="C1589" s="16" t="n"/>
      <c r="D1589" s="5" t="n"/>
      <c r="E1589" s="5" t="n"/>
      <c r="F1589" s="6">
        <f>IF(B1589&amp;""="","",IFERROR(INDEX('الأعضاء'!$B$6:$B$505,MATCH(B1589&amp;"",'الأعضاء'!$A$6:$A$505,0))&amp;"","كود غير موجود"))</f>
        <v/>
      </c>
    </row>
    <row r="1590">
      <c r="A1590" s="13" t="n"/>
      <c r="B1590" s="5" t="n"/>
      <c r="C1590" s="16" t="n"/>
      <c r="D1590" s="5" t="n"/>
      <c r="E1590" s="5" t="n"/>
      <c r="F1590" s="6">
        <f>IF(B1590&amp;""="","",IFERROR(INDEX('الأعضاء'!$B$6:$B$505,MATCH(B1590&amp;"",'الأعضاء'!$A$6:$A$505,0))&amp;"","كود غير موجود"))</f>
        <v/>
      </c>
    </row>
    <row r="1591">
      <c r="A1591" s="13" t="n"/>
      <c r="B1591" s="5" t="n"/>
      <c r="C1591" s="16" t="n"/>
      <c r="D1591" s="5" t="n"/>
      <c r="E1591" s="5" t="n"/>
      <c r="F1591" s="6">
        <f>IF(B1591&amp;""="","",IFERROR(INDEX('الأعضاء'!$B$6:$B$505,MATCH(B1591&amp;"",'الأعضاء'!$A$6:$A$505,0))&amp;"","كود غير موجود"))</f>
        <v/>
      </c>
    </row>
    <row r="1592">
      <c r="A1592" s="13" t="n"/>
      <c r="B1592" s="5" t="n"/>
      <c r="C1592" s="16" t="n"/>
      <c r="D1592" s="5" t="n"/>
      <c r="E1592" s="5" t="n"/>
      <c r="F1592" s="6">
        <f>IF(B1592&amp;""="","",IFERROR(INDEX('الأعضاء'!$B$6:$B$505,MATCH(B1592&amp;"",'الأعضاء'!$A$6:$A$505,0))&amp;"","كود غير موجود"))</f>
        <v/>
      </c>
    </row>
    <row r="1593">
      <c r="A1593" s="13" t="n"/>
      <c r="B1593" s="5" t="n"/>
      <c r="C1593" s="16" t="n"/>
      <c r="D1593" s="5" t="n"/>
      <c r="E1593" s="5" t="n"/>
      <c r="F1593" s="6">
        <f>IF(B1593&amp;""="","",IFERROR(INDEX('الأعضاء'!$B$6:$B$505,MATCH(B1593&amp;"",'الأعضاء'!$A$6:$A$505,0))&amp;"","كود غير موجود"))</f>
        <v/>
      </c>
    </row>
    <row r="1594">
      <c r="A1594" s="13" t="n"/>
      <c r="B1594" s="5" t="n"/>
      <c r="C1594" s="16" t="n"/>
      <c r="D1594" s="5" t="n"/>
      <c r="E1594" s="5" t="n"/>
      <c r="F1594" s="6">
        <f>IF(B1594&amp;""="","",IFERROR(INDEX('الأعضاء'!$B$6:$B$505,MATCH(B1594&amp;"",'الأعضاء'!$A$6:$A$505,0))&amp;"","كود غير موجود"))</f>
        <v/>
      </c>
    </row>
    <row r="1595">
      <c r="A1595" s="13" t="n"/>
      <c r="B1595" s="5" t="n"/>
      <c r="C1595" s="16" t="n"/>
      <c r="D1595" s="5" t="n"/>
      <c r="E1595" s="5" t="n"/>
      <c r="F1595" s="6">
        <f>IF(B1595&amp;""="","",IFERROR(INDEX('الأعضاء'!$B$6:$B$505,MATCH(B1595&amp;"",'الأعضاء'!$A$6:$A$505,0))&amp;"","كود غير موجود"))</f>
        <v/>
      </c>
    </row>
    <row r="1596">
      <c r="A1596" s="13" t="n"/>
      <c r="B1596" s="5" t="n"/>
      <c r="C1596" s="16" t="n"/>
      <c r="D1596" s="5" t="n"/>
      <c r="E1596" s="5" t="n"/>
      <c r="F1596" s="6">
        <f>IF(B1596&amp;""="","",IFERROR(INDEX('الأعضاء'!$B$6:$B$505,MATCH(B1596&amp;"",'الأعضاء'!$A$6:$A$505,0))&amp;"","كود غير موجود"))</f>
        <v/>
      </c>
    </row>
    <row r="1597">
      <c r="A1597" s="13" t="n"/>
      <c r="B1597" s="5" t="n"/>
      <c r="C1597" s="16" t="n"/>
      <c r="D1597" s="5" t="n"/>
      <c r="E1597" s="5" t="n"/>
      <c r="F1597" s="6">
        <f>IF(B1597&amp;""="","",IFERROR(INDEX('الأعضاء'!$B$6:$B$505,MATCH(B1597&amp;"",'الأعضاء'!$A$6:$A$505,0))&amp;"","كود غير موجود"))</f>
        <v/>
      </c>
    </row>
    <row r="1598">
      <c r="A1598" s="13" t="n"/>
      <c r="B1598" s="5" t="n"/>
      <c r="C1598" s="16" t="n"/>
      <c r="D1598" s="5" t="n"/>
      <c r="E1598" s="5" t="n"/>
      <c r="F1598" s="6">
        <f>IF(B1598&amp;""="","",IFERROR(INDEX('الأعضاء'!$B$6:$B$505,MATCH(B1598&amp;"",'الأعضاء'!$A$6:$A$505,0))&amp;"","كود غير موجود"))</f>
        <v/>
      </c>
    </row>
    <row r="1599">
      <c r="A1599" s="13" t="n"/>
      <c r="B1599" s="5" t="n"/>
      <c r="C1599" s="16" t="n"/>
      <c r="D1599" s="5" t="n"/>
      <c r="E1599" s="5" t="n"/>
      <c r="F1599" s="6">
        <f>IF(B1599&amp;""="","",IFERROR(INDEX('الأعضاء'!$B$6:$B$505,MATCH(B1599&amp;"",'الأعضاء'!$A$6:$A$505,0))&amp;"","كود غير موجود"))</f>
        <v/>
      </c>
    </row>
    <row r="1600">
      <c r="A1600" s="13" t="n"/>
      <c r="B1600" s="5" t="n"/>
      <c r="C1600" s="16" t="n"/>
      <c r="D1600" s="5" t="n"/>
      <c r="E1600" s="5" t="n"/>
      <c r="F1600" s="6">
        <f>IF(B1600&amp;""="","",IFERROR(INDEX('الأعضاء'!$B$6:$B$505,MATCH(B1600&amp;"",'الأعضاء'!$A$6:$A$505,0))&amp;"","كود غير موجود"))</f>
        <v/>
      </c>
    </row>
    <row r="1601">
      <c r="A1601" s="13" t="n"/>
      <c r="B1601" s="5" t="n"/>
      <c r="C1601" s="16" t="n"/>
      <c r="D1601" s="5" t="n"/>
      <c r="E1601" s="5" t="n"/>
      <c r="F1601" s="6">
        <f>IF(B1601&amp;""="","",IFERROR(INDEX('الأعضاء'!$B$6:$B$505,MATCH(B1601&amp;"",'الأعضاء'!$A$6:$A$505,0))&amp;"","كود غير موجود"))</f>
        <v/>
      </c>
    </row>
    <row r="1602">
      <c r="A1602" s="13" t="n"/>
      <c r="B1602" s="5" t="n"/>
      <c r="C1602" s="16" t="n"/>
      <c r="D1602" s="5" t="n"/>
      <c r="E1602" s="5" t="n"/>
      <c r="F1602" s="6">
        <f>IF(B1602&amp;""="","",IFERROR(INDEX('الأعضاء'!$B$6:$B$505,MATCH(B1602&amp;"",'الأعضاء'!$A$6:$A$505,0))&amp;"","كود غير موجود"))</f>
        <v/>
      </c>
    </row>
    <row r="1603">
      <c r="A1603" s="13" t="n"/>
      <c r="B1603" s="5" t="n"/>
      <c r="C1603" s="16" t="n"/>
      <c r="D1603" s="5" t="n"/>
      <c r="E1603" s="5" t="n"/>
      <c r="F1603" s="6">
        <f>IF(B1603&amp;""="","",IFERROR(INDEX('الأعضاء'!$B$6:$B$505,MATCH(B1603&amp;"",'الأعضاء'!$A$6:$A$505,0))&amp;"","كود غير موجود"))</f>
        <v/>
      </c>
    </row>
    <row r="1604">
      <c r="A1604" s="13" t="n"/>
      <c r="B1604" s="5" t="n"/>
      <c r="C1604" s="16" t="n"/>
      <c r="D1604" s="5" t="n"/>
      <c r="E1604" s="5" t="n"/>
      <c r="F1604" s="6">
        <f>IF(B1604&amp;""="","",IFERROR(INDEX('الأعضاء'!$B$6:$B$505,MATCH(B1604&amp;"",'الأعضاء'!$A$6:$A$505,0))&amp;"","كود غير موجود"))</f>
        <v/>
      </c>
    </row>
    <row r="1605">
      <c r="A1605" s="13" t="n"/>
      <c r="B1605" s="5" t="n"/>
      <c r="C1605" s="16" t="n"/>
      <c r="D1605" s="5" t="n"/>
      <c r="E1605" s="5" t="n"/>
      <c r="F1605" s="6">
        <f>IF(B1605&amp;""="","",IFERROR(INDEX('الأعضاء'!$B$6:$B$505,MATCH(B1605&amp;"",'الأعضاء'!$A$6:$A$505,0))&amp;"","كود غير موجود"))</f>
        <v/>
      </c>
    </row>
    <row r="1606">
      <c r="A1606" s="13" t="n"/>
      <c r="B1606" s="5" t="n"/>
      <c r="C1606" s="16" t="n"/>
      <c r="D1606" s="5" t="n"/>
      <c r="E1606" s="5" t="n"/>
      <c r="F1606" s="6">
        <f>IF(B1606&amp;""="","",IFERROR(INDEX('الأعضاء'!$B$6:$B$505,MATCH(B1606&amp;"",'الأعضاء'!$A$6:$A$505,0))&amp;"","كود غير موجود"))</f>
        <v/>
      </c>
    </row>
    <row r="1607">
      <c r="A1607" s="13" t="n"/>
      <c r="B1607" s="5" t="n"/>
      <c r="C1607" s="16" t="n"/>
      <c r="D1607" s="5" t="n"/>
      <c r="E1607" s="5" t="n"/>
      <c r="F1607" s="6">
        <f>IF(B1607&amp;""="","",IFERROR(INDEX('الأعضاء'!$B$6:$B$505,MATCH(B1607&amp;"",'الأعضاء'!$A$6:$A$505,0))&amp;"","كود غير موجود"))</f>
        <v/>
      </c>
    </row>
    <row r="1608">
      <c r="A1608" s="13" t="n"/>
      <c r="B1608" s="5" t="n"/>
      <c r="C1608" s="16" t="n"/>
      <c r="D1608" s="5" t="n"/>
      <c r="E1608" s="5" t="n"/>
      <c r="F1608" s="6">
        <f>IF(B1608&amp;""="","",IFERROR(INDEX('الأعضاء'!$B$6:$B$505,MATCH(B1608&amp;"",'الأعضاء'!$A$6:$A$505,0))&amp;"","كود غير موجود"))</f>
        <v/>
      </c>
    </row>
    <row r="1609">
      <c r="A1609" s="13" t="n"/>
      <c r="B1609" s="5" t="n"/>
      <c r="C1609" s="16" t="n"/>
      <c r="D1609" s="5" t="n"/>
      <c r="E1609" s="5" t="n"/>
      <c r="F1609" s="6">
        <f>IF(B1609&amp;""="","",IFERROR(INDEX('الأعضاء'!$B$6:$B$505,MATCH(B1609&amp;"",'الأعضاء'!$A$6:$A$505,0))&amp;"","كود غير موجود"))</f>
        <v/>
      </c>
    </row>
    <row r="1610">
      <c r="A1610" s="13" t="n"/>
      <c r="B1610" s="5" t="n"/>
      <c r="C1610" s="16" t="n"/>
      <c r="D1610" s="5" t="n"/>
      <c r="E1610" s="5" t="n"/>
      <c r="F1610" s="6">
        <f>IF(B1610&amp;""="","",IFERROR(INDEX('الأعضاء'!$B$6:$B$505,MATCH(B1610&amp;"",'الأعضاء'!$A$6:$A$505,0))&amp;"","كود غير موجود"))</f>
        <v/>
      </c>
    </row>
    <row r="1611">
      <c r="A1611" s="13" t="n"/>
      <c r="B1611" s="5" t="n"/>
      <c r="C1611" s="16" t="n"/>
      <c r="D1611" s="5" t="n"/>
      <c r="E1611" s="5" t="n"/>
      <c r="F1611" s="6">
        <f>IF(B1611&amp;""="","",IFERROR(INDEX('الأعضاء'!$B$6:$B$505,MATCH(B1611&amp;"",'الأعضاء'!$A$6:$A$505,0))&amp;"","كود غير موجود"))</f>
        <v/>
      </c>
    </row>
    <row r="1612">
      <c r="A1612" s="13" t="n"/>
      <c r="B1612" s="5" t="n"/>
      <c r="C1612" s="16" t="n"/>
      <c r="D1612" s="5" t="n"/>
      <c r="E1612" s="5" t="n"/>
      <c r="F1612" s="6">
        <f>IF(B1612&amp;""="","",IFERROR(INDEX('الأعضاء'!$B$6:$B$505,MATCH(B1612&amp;"",'الأعضاء'!$A$6:$A$505,0))&amp;"","كود غير موجود"))</f>
        <v/>
      </c>
    </row>
    <row r="1613">
      <c r="A1613" s="13" t="n"/>
      <c r="B1613" s="5" t="n"/>
      <c r="C1613" s="16" t="n"/>
      <c r="D1613" s="5" t="n"/>
      <c r="E1613" s="5" t="n"/>
      <c r="F1613" s="6">
        <f>IF(B1613&amp;""="","",IFERROR(INDEX('الأعضاء'!$B$6:$B$505,MATCH(B1613&amp;"",'الأعضاء'!$A$6:$A$505,0))&amp;"","كود غير موجود"))</f>
        <v/>
      </c>
    </row>
    <row r="1614">
      <c r="A1614" s="13" t="n"/>
      <c r="B1614" s="5" t="n"/>
      <c r="C1614" s="16" t="n"/>
      <c r="D1614" s="5" t="n"/>
      <c r="E1614" s="5" t="n"/>
      <c r="F1614" s="6">
        <f>IF(B1614&amp;""="","",IFERROR(INDEX('الأعضاء'!$B$6:$B$505,MATCH(B1614&amp;"",'الأعضاء'!$A$6:$A$505,0))&amp;"","كود غير موجود"))</f>
        <v/>
      </c>
    </row>
    <row r="1615">
      <c r="A1615" s="13" t="n"/>
      <c r="B1615" s="5" t="n"/>
      <c r="C1615" s="16" t="n"/>
      <c r="D1615" s="5" t="n"/>
      <c r="E1615" s="5" t="n"/>
      <c r="F1615" s="6">
        <f>IF(B1615&amp;""="","",IFERROR(INDEX('الأعضاء'!$B$6:$B$505,MATCH(B1615&amp;"",'الأعضاء'!$A$6:$A$505,0))&amp;"","كود غير موجود"))</f>
        <v/>
      </c>
    </row>
    <row r="1616">
      <c r="A1616" s="13" t="n"/>
      <c r="B1616" s="5" t="n"/>
      <c r="C1616" s="16" t="n"/>
      <c r="D1616" s="5" t="n"/>
      <c r="E1616" s="5" t="n"/>
      <c r="F1616" s="6">
        <f>IF(B1616&amp;""="","",IFERROR(INDEX('الأعضاء'!$B$6:$B$505,MATCH(B1616&amp;"",'الأعضاء'!$A$6:$A$505,0))&amp;"","كود غير موجود"))</f>
        <v/>
      </c>
    </row>
    <row r="1617">
      <c r="A1617" s="13" t="n"/>
      <c r="B1617" s="5" t="n"/>
      <c r="C1617" s="16" t="n"/>
      <c r="D1617" s="5" t="n"/>
      <c r="E1617" s="5" t="n"/>
      <c r="F1617" s="6">
        <f>IF(B1617&amp;""="","",IFERROR(INDEX('الأعضاء'!$B$6:$B$505,MATCH(B1617&amp;"",'الأعضاء'!$A$6:$A$505,0))&amp;"","كود غير موجود"))</f>
        <v/>
      </c>
    </row>
    <row r="1618">
      <c r="A1618" s="13" t="n"/>
      <c r="B1618" s="5" t="n"/>
      <c r="C1618" s="16" t="n"/>
      <c r="D1618" s="5" t="n"/>
      <c r="E1618" s="5" t="n"/>
      <c r="F1618" s="6">
        <f>IF(B1618&amp;""="","",IFERROR(INDEX('الأعضاء'!$B$6:$B$505,MATCH(B1618&amp;"",'الأعضاء'!$A$6:$A$505,0))&amp;"","كود غير موجود"))</f>
        <v/>
      </c>
    </row>
    <row r="1619">
      <c r="A1619" s="13" t="n"/>
      <c r="B1619" s="5" t="n"/>
      <c r="C1619" s="16" t="n"/>
      <c r="D1619" s="5" t="n"/>
      <c r="E1619" s="5" t="n"/>
      <c r="F1619" s="6">
        <f>IF(B1619&amp;""="","",IFERROR(INDEX('الأعضاء'!$B$6:$B$505,MATCH(B1619&amp;"",'الأعضاء'!$A$6:$A$505,0))&amp;"","كود غير موجود"))</f>
        <v/>
      </c>
    </row>
    <row r="1620">
      <c r="A1620" s="13" t="n"/>
      <c r="B1620" s="5" t="n"/>
      <c r="C1620" s="16" t="n"/>
      <c r="D1620" s="5" t="n"/>
      <c r="E1620" s="5" t="n"/>
      <c r="F1620" s="6">
        <f>IF(B1620&amp;""="","",IFERROR(INDEX('الأعضاء'!$B$6:$B$505,MATCH(B1620&amp;"",'الأعضاء'!$A$6:$A$505,0))&amp;"","كود غير موجود"))</f>
        <v/>
      </c>
    </row>
    <row r="1621">
      <c r="A1621" s="13" t="n"/>
      <c r="B1621" s="5" t="n"/>
      <c r="C1621" s="16" t="n"/>
      <c r="D1621" s="5" t="n"/>
      <c r="E1621" s="5" t="n"/>
      <c r="F1621" s="6">
        <f>IF(B1621&amp;""="","",IFERROR(INDEX('الأعضاء'!$B$6:$B$505,MATCH(B1621&amp;"",'الأعضاء'!$A$6:$A$505,0))&amp;"","كود غير موجود"))</f>
        <v/>
      </c>
    </row>
    <row r="1622">
      <c r="A1622" s="13" t="n"/>
      <c r="B1622" s="5" t="n"/>
      <c r="C1622" s="16" t="n"/>
      <c r="D1622" s="5" t="n"/>
      <c r="E1622" s="5" t="n"/>
      <c r="F1622" s="6">
        <f>IF(B1622&amp;""="","",IFERROR(INDEX('الأعضاء'!$B$6:$B$505,MATCH(B1622&amp;"",'الأعضاء'!$A$6:$A$505,0))&amp;"","كود غير موجود"))</f>
        <v/>
      </c>
    </row>
    <row r="1623">
      <c r="A1623" s="13" t="n"/>
      <c r="B1623" s="5" t="n"/>
      <c r="C1623" s="16" t="n"/>
      <c r="D1623" s="5" t="n"/>
      <c r="E1623" s="5" t="n"/>
      <c r="F1623" s="6">
        <f>IF(B1623&amp;""="","",IFERROR(INDEX('الأعضاء'!$B$6:$B$505,MATCH(B1623&amp;"",'الأعضاء'!$A$6:$A$505,0))&amp;"","كود غير موجود"))</f>
        <v/>
      </c>
    </row>
    <row r="1624">
      <c r="A1624" s="13" t="n"/>
      <c r="B1624" s="5" t="n"/>
      <c r="C1624" s="16" t="n"/>
      <c r="D1624" s="5" t="n"/>
      <c r="E1624" s="5" t="n"/>
      <c r="F1624" s="6">
        <f>IF(B1624&amp;""="","",IFERROR(INDEX('الأعضاء'!$B$6:$B$505,MATCH(B1624&amp;"",'الأعضاء'!$A$6:$A$505,0))&amp;"","كود غير موجود"))</f>
        <v/>
      </c>
    </row>
    <row r="1625">
      <c r="A1625" s="13" t="n"/>
      <c r="B1625" s="5" t="n"/>
      <c r="C1625" s="16" t="n"/>
      <c r="D1625" s="5" t="n"/>
      <c r="E1625" s="5" t="n"/>
      <c r="F1625" s="6">
        <f>IF(B1625&amp;""="","",IFERROR(INDEX('الأعضاء'!$B$6:$B$505,MATCH(B1625&amp;"",'الأعضاء'!$A$6:$A$505,0))&amp;"","كود غير موجود"))</f>
        <v/>
      </c>
    </row>
    <row r="1626">
      <c r="A1626" s="13" t="n"/>
      <c r="B1626" s="5" t="n"/>
      <c r="C1626" s="16" t="n"/>
      <c r="D1626" s="5" t="n"/>
      <c r="E1626" s="5" t="n"/>
      <c r="F1626" s="6">
        <f>IF(B1626&amp;""="","",IFERROR(INDEX('الأعضاء'!$B$6:$B$505,MATCH(B1626&amp;"",'الأعضاء'!$A$6:$A$505,0))&amp;"","كود غير موجود"))</f>
        <v/>
      </c>
    </row>
    <row r="1627">
      <c r="A1627" s="13" t="n"/>
      <c r="B1627" s="5" t="n"/>
      <c r="C1627" s="16" t="n"/>
      <c r="D1627" s="5" t="n"/>
      <c r="E1627" s="5" t="n"/>
      <c r="F1627" s="6">
        <f>IF(B1627&amp;""="","",IFERROR(INDEX('الأعضاء'!$B$6:$B$505,MATCH(B1627&amp;"",'الأعضاء'!$A$6:$A$505,0))&amp;"","كود غير موجود"))</f>
        <v/>
      </c>
    </row>
    <row r="1628">
      <c r="A1628" s="13" t="n"/>
      <c r="B1628" s="5" t="n"/>
      <c r="C1628" s="16" t="n"/>
      <c r="D1628" s="5" t="n"/>
      <c r="E1628" s="5" t="n"/>
      <c r="F1628" s="6">
        <f>IF(B1628&amp;""="","",IFERROR(INDEX('الأعضاء'!$B$6:$B$505,MATCH(B1628&amp;"",'الأعضاء'!$A$6:$A$505,0))&amp;"","كود غير موجود"))</f>
        <v/>
      </c>
    </row>
    <row r="1629">
      <c r="A1629" s="13" t="n"/>
      <c r="B1629" s="5" t="n"/>
      <c r="C1629" s="16" t="n"/>
      <c r="D1629" s="5" t="n"/>
      <c r="E1629" s="5" t="n"/>
      <c r="F1629" s="6">
        <f>IF(B1629&amp;""="","",IFERROR(INDEX('الأعضاء'!$B$6:$B$505,MATCH(B1629&amp;"",'الأعضاء'!$A$6:$A$505,0))&amp;"","كود غير موجود"))</f>
        <v/>
      </c>
    </row>
    <row r="1630">
      <c r="A1630" s="13" t="n"/>
      <c r="B1630" s="5" t="n"/>
      <c r="C1630" s="16" t="n"/>
      <c r="D1630" s="5" t="n"/>
      <c r="E1630" s="5" t="n"/>
      <c r="F1630" s="6">
        <f>IF(B1630&amp;""="","",IFERROR(INDEX('الأعضاء'!$B$6:$B$505,MATCH(B1630&amp;"",'الأعضاء'!$A$6:$A$505,0))&amp;"","كود غير موجود"))</f>
        <v/>
      </c>
    </row>
    <row r="1631">
      <c r="A1631" s="13" t="n"/>
      <c r="B1631" s="5" t="n"/>
      <c r="C1631" s="16" t="n"/>
      <c r="D1631" s="5" t="n"/>
      <c r="E1631" s="5" t="n"/>
      <c r="F1631" s="6">
        <f>IF(B1631&amp;""="","",IFERROR(INDEX('الأعضاء'!$B$6:$B$505,MATCH(B1631&amp;"",'الأعضاء'!$A$6:$A$505,0))&amp;"","كود غير موجود"))</f>
        <v/>
      </c>
    </row>
    <row r="1632">
      <c r="A1632" s="13" t="n"/>
      <c r="B1632" s="5" t="n"/>
      <c r="C1632" s="16" t="n"/>
      <c r="D1632" s="5" t="n"/>
      <c r="E1632" s="5" t="n"/>
      <c r="F1632" s="6">
        <f>IF(B1632&amp;""="","",IFERROR(INDEX('الأعضاء'!$B$6:$B$505,MATCH(B1632&amp;"",'الأعضاء'!$A$6:$A$505,0))&amp;"","كود غير موجود"))</f>
        <v/>
      </c>
    </row>
    <row r="1633">
      <c r="A1633" s="13" t="n"/>
      <c r="B1633" s="5" t="n"/>
      <c r="C1633" s="16" t="n"/>
      <c r="D1633" s="5" t="n"/>
      <c r="E1633" s="5" t="n"/>
      <c r="F1633" s="6">
        <f>IF(B1633&amp;""="","",IFERROR(INDEX('الأعضاء'!$B$6:$B$505,MATCH(B1633&amp;"",'الأعضاء'!$A$6:$A$505,0))&amp;"","كود غير موجود"))</f>
        <v/>
      </c>
    </row>
    <row r="1634">
      <c r="A1634" s="13" t="n"/>
      <c r="B1634" s="5" t="n"/>
      <c r="C1634" s="16" t="n"/>
      <c r="D1634" s="5" t="n"/>
      <c r="E1634" s="5" t="n"/>
      <c r="F1634" s="6">
        <f>IF(B1634&amp;""="","",IFERROR(INDEX('الأعضاء'!$B$6:$B$505,MATCH(B1634&amp;"",'الأعضاء'!$A$6:$A$505,0))&amp;"","كود غير موجود"))</f>
        <v/>
      </c>
    </row>
    <row r="1635">
      <c r="A1635" s="13" t="n"/>
      <c r="B1635" s="5" t="n"/>
      <c r="C1635" s="16" t="n"/>
      <c r="D1635" s="5" t="n"/>
      <c r="E1635" s="5" t="n"/>
      <c r="F1635" s="6">
        <f>IF(B1635&amp;""="","",IFERROR(INDEX('الأعضاء'!$B$6:$B$505,MATCH(B1635&amp;"",'الأعضاء'!$A$6:$A$505,0))&amp;"","كود غير موجود"))</f>
        <v/>
      </c>
    </row>
    <row r="1636">
      <c r="A1636" s="13" t="n"/>
      <c r="B1636" s="5" t="n"/>
      <c r="C1636" s="16" t="n"/>
      <c r="D1636" s="5" t="n"/>
      <c r="E1636" s="5" t="n"/>
      <c r="F1636" s="6">
        <f>IF(B1636&amp;""="","",IFERROR(INDEX('الأعضاء'!$B$6:$B$505,MATCH(B1636&amp;"",'الأعضاء'!$A$6:$A$505,0))&amp;"","كود غير موجود"))</f>
        <v/>
      </c>
    </row>
    <row r="1637">
      <c r="A1637" s="13" t="n"/>
      <c r="B1637" s="5" t="n"/>
      <c r="C1637" s="16" t="n"/>
      <c r="D1637" s="5" t="n"/>
      <c r="E1637" s="5" t="n"/>
      <c r="F1637" s="6">
        <f>IF(B1637&amp;""="","",IFERROR(INDEX('الأعضاء'!$B$6:$B$505,MATCH(B1637&amp;"",'الأعضاء'!$A$6:$A$505,0))&amp;"","كود غير موجود"))</f>
        <v/>
      </c>
    </row>
    <row r="1638">
      <c r="A1638" s="13" t="n"/>
      <c r="B1638" s="5" t="n"/>
      <c r="C1638" s="16" t="n"/>
      <c r="D1638" s="5" t="n"/>
      <c r="E1638" s="5" t="n"/>
      <c r="F1638" s="6">
        <f>IF(B1638&amp;""="","",IFERROR(INDEX('الأعضاء'!$B$6:$B$505,MATCH(B1638&amp;"",'الأعضاء'!$A$6:$A$505,0))&amp;"","كود غير موجود"))</f>
        <v/>
      </c>
    </row>
    <row r="1639">
      <c r="A1639" s="13" t="n"/>
      <c r="B1639" s="5" t="n"/>
      <c r="C1639" s="16" t="n"/>
      <c r="D1639" s="5" t="n"/>
      <c r="E1639" s="5" t="n"/>
      <c r="F1639" s="6">
        <f>IF(B1639&amp;""="","",IFERROR(INDEX('الأعضاء'!$B$6:$B$505,MATCH(B1639&amp;"",'الأعضاء'!$A$6:$A$505,0))&amp;"","كود غير موجود"))</f>
        <v/>
      </c>
    </row>
    <row r="1640">
      <c r="A1640" s="13" t="n"/>
      <c r="B1640" s="5" t="n"/>
      <c r="C1640" s="16" t="n"/>
      <c r="D1640" s="5" t="n"/>
      <c r="E1640" s="5" t="n"/>
      <c r="F1640" s="6">
        <f>IF(B1640&amp;""="","",IFERROR(INDEX('الأعضاء'!$B$6:$B$505,MATCH(B1640&amp;"",'الأعضاء'!$A$6:$A$505,0))&amp;"","كود غير موجود"))</f>
        <v/>
      </c>
    </row>
    <row r="1641">
      <c r="A1641" s="13" t="n"/>
      <c r="B1641" s="5" t="n"/>
      <c r="C1641" s="16" t="n"/>
      <c r="D1641" s="5" t="n"/>
      <c r="E1641" s="5" t="n"/>
      <c r="F1641" s="6">
        <f>IF(B1641&amp;""="","",IFERROR(INDEX('الأعضاء'!$B$6:$B$505,MATCH(B1641&amp;"",'الأعضاء'!$A$6:$A$505,0))&amp;"","كود غير موجود"))</f>
        <v/>
      </c>
    </row>
    <row r="1642">
      <c r="A1642" s="13" t="n"/>
      <c r="B1642" s="5" t="n"/>
      <c r="C1642" s="16" t="n"/>
      <c r="D1642" s="5" t="n"/>
      <c r="E1642" s="5" t="n"/>
      <c r="F1642" s="6">
        <f>IF(B1642&amp;""="","",IFERROR(INDEX('الأعضاء'!$B$6:$B$505,MATCH(B1642&amp;"",'الأعضاء'!$A$6:$A$505,0))&amp;"","كود غير موجود"))</f>
        <v/>
      </c>
    </row>
    <row r="1643">
      <c r="A1643" s="13" t="n"/>
      <c r="B1643" s="5" t="n"/>
      <c r="C1643" s="16" t="n"/>
      <c r="D1643" s="5" t="n"/>
      <c r="E1643" s="5" t="n"/>
      <c r="F1643" s="6">
        <f>IF(B1643&amp;""="","",IFERROR(INDEX('الأعضاء'!$B$6:$B$505,MATCH(B1643&amp;"",'الأعضاء'!$A$6:$A$505,0))&amp;"","كود غير موجود"))</f>
        <v/>
      </c>
    </row>
    <row r="1644">
      <c r="A1644" s="13" t="n"/>
      <c r="B1644" s="5" t="n"/>
      <c r="C1644" s="16" t="n"/>
      <c r="D1644" s="5" t="n"/>
      <c r="E1644" s="5" t="n"/>
      <c r="F1644" s="6">
        <f>IF(B1644&amp;""="","",IFERROR(INDEX('الأعضاء'!$B$6:$B$505,MATCH(B1644&amp;"",'الأعضاء'!$A$6:$A$505,0))&amp;"","كود غير موجود"))</f>
        <v/>
      </c>
    </row>
    <row r="1645">
      <c r="A1645" s="13" t="n"/>
      <c r="B1645" s="5" t="n"/>
      <c r="C1645" s="16" t="n"/>
      <c r="D1645" s="5" t="n"/>
      <c r="E1645" s="5" t="n"/>
      <c r="F1645" s="6">
        <f>IF(B1645&amp;""="","",IFERROR(INDEX('الأعضاء'!$B$6:$B$505,MATCH(B1645&amp;"",'الأعضاء'!$A$6:$A$505,0))&amp;"","كود غير موجود"))</f>
        <v/>
      </c>
    </row>
    <row r="1646">
      <c r="A1646" s="13" t="n"/>
      <c r="B1646" s="5" t="n"/>
      <c r="C1646" s="16" t="n"/>
      <c r="D1646" s="5" t="n"/>
      <c r="E1646" s="5" t="n"/>
      <c r="F1646" s="6">
        <f>IF(B1646&amp;""="","",IFERROR(INDEX('الأعضاء'!$B$6:$B$505,MATCH(B1646&amp;"",'الأعضاء'!$A$6:$A$505,0))&amp;"","كود غير موجود"))</f>
        <v/>
      </c>
    </row>
    <row r="1647">
      <c r="A1647" s="13" t="n"/>
      <c r="B1647" s="5" t="n"/>
      <c r="C1647" s="16" t="n"/>
      <c r="D1647" s="5" t="n"/>
      <c r="E1647" s="5" t="n"/>
      <c r="F1647" s="6">
        <f>IF(B1647&amp;""="","",IFERROR(INDEX('الأعضاء'!$B$6:$B$505,MATCH(B1647&amp;"",'الأعضاء'!$A$6:$A$505,0))&amp;"","كود غير موجود"))</f>
        <v/>
      </c>
    </row>
    <row r="1648">
      <c r="A1648" s="13" t="n"/>
      <c r="B1648" s="5" t="n"/>
      <c r="C1648" s="16" t="n"/>
      <c r="D1648" s="5" t="n"/>
      <c r="E1648" s="5" t="n"/>
      <c r="F1648" s="6">
        <f>IF(B1648&amp;""="","",IFERROR(INDEX('الأعضاء'!$B$6:$B$505,MATCH(B1648&amp;"",'الأعضاء'!$A$6:$A$505,0))&amp;"","كود غير موجود"))</f>
        <v/>
      </c>
    </row>
    <row r="1649">
      <c r="A1649" s="13" t="n"/>
      <c r="B1649" s="5" t="n"/>
      <c r="C1649" s="16" t="n"/>
      <c r="D1649" s="5" t="n"/>
      <c r="E1649" s="5" t="n"/>
      <c r="F1649" s="6">
        <f>IF(B1649&amp;""="","",IFERROR(INDEX('الأعضاء'!$B$6:$B$505,MATCH(B1649&amp;"",'الأعضاء'!$A$6:$A$505,0))&amp;"","كود غير موجود"))</f>
        <v/>
      </c>
    </row>
    <row r="1650">
      <c r="A1650" s="13" t="n"/>
      <c r="B1650" s="5" t="n"/>
      <c r="C1650" s="16" t="n"/>
      <c r="D1650" s="5" t="n"/>
      <c r="E1650" s="5" t="n"/>
      <c r="F1650" s="6">
        <f>IF(B1650&amp;""="","",IFERROR(INDEX('الأعضاء'!$B$6:$B$505,MATCH(B1650&amp;"",'الأعضاء'!$A$6:$A$505,0))&amp;"","كود غير موجود"))</f>
        <v/>
      </c>
    </row>
    <row r="1651">
      <c r="A1651" s="13" t="n"/>
      <c r="B1651" s="5" t="n"/>
      <c r="C1651" s="16" t="n"/>
      <c r="D1651" s="5" t="n"/>
      <c r="E1651" s="5" t="n"/>
      <c r="F1651" s="6">
        <f>IF(B1651&amp;""="","",IFERROR(INDEX('الأعضاء'!$B$6:$B$505,MATCH(B1651&amp;"",'الأعضاء'!$A$6:$A$505,0))&amp;"","كود غير موجود"))</f>
        <v/>
      </c>
    </row>
    <row r="1652">
      <c r="A1652" s="13" t="n"/>
      <c r="B1652" s="5" t="n"/>
      <c r="C1652" s="16" t="n"/>
      <c r="D1652" s="5" t="n"/>
      <c r="E1652" s="5" t="n"/>
      <c r="F1652" s="6">
        <f>IF(B1652&amp;""="","",IFERROR(INDEX('الأعضاء'!$B$6:$B$505,MATCH(B1652&amp;"",'الأعضاء'!$A$6:$A$505,0))&amp;"","كود غير موجود"))</f>
        <v/>
      </c>
    </row>
    <row r="1653">
      <c r="A1653" s="13" t="n"/>
      <c r="B1653" s="5" t="n"/>
      <c r="C1653" s="16" t="n"/>
      <c r="D1653" s="5" t="n"/>
      <c r="E1653" s="5" t="n"/>
      <c r="F1653" s="6">
        <f>IF(B1653&amp;""="","",IFERROR(INDEX('الأعضاء'!$B$6:$B$505,MATCH(B1653&amp;"",'الأعضاء'!$A$6:$A$505,0))&amp;"","كود غير موجود"))</f>
        <v/>
      </c>
    </row>
    <row r="1654">
      <c r="A1654" s="13" t="n"/>
      <c r="B1654" s="5" t="n"/>
      <c r="C1654" s="16" t="n"/>
      <c r="D1654" s="5" t="n"/>
      <c r="E1654" s="5" t="n"/>
      <c r="F1654" s="6">
        <f>IF(B1654&amp;""="","",IFERROR(INDEX('الأعضاء'!$B$6:$B$505,MATCH(B1654&amp;"",'الأعضاء'!$A$6:$A$505,0))&amp;"","كود غير موجود"))</f>
        <v/>
      </c>
    </row>
    <row r="1655">
      <c r="A1655" s="13" t="n"/>
      <c r="B1655" s="5" t="n"/>
      <c r="C1655" s="16" t="n"/>
      <c r="D1655" s="5" t="n"/>
      <c r="E1655" s="5" t="n"/>
      <c r="F1655" s="6">
        <f>IF(B1655&amp;""="","",IFERROR(INDEX('الأعضاء'!$B$6:$B$505,MATCH(B1655&amp;"",'الأعضاء'!$A$6:$A$505,0))&amp;"","كود غير موجود"))</f>
        <v/>
      </c>
    </row>
    <row r="1656">
      <c r="A1656" s="13" t="n"/>
      <c r="B1656" s="5" t="n"/>
      <c r="C1656" s="16" t="n"/>
      <c r="D1656" s="5" t="n"/>
      <c r="E1656" s="5" t="n"/>
      <c r="F1656" s="6">
        <f>IF(B1656&amp;""="","",IFERROR(INDEX('الأعضاء'!$B$6:$B$505,MATCH(B1656&amp;"",'الأعضاء'!$A$6:$A$505,0))&amp;"","كود غير موجود"))</f>
        <v/>
      </c>
    </row>
    <row r="1657">
      <c r="A1657" s="13" t="n"/>
      <c r="B1657" s="5" t="n"/>
      <c r="C1657" s="16" t="n"/>
      <c r="D1657" s="5" t="n"/>
      <c r="E1657" s="5" t="n"/>
      <c r="F1657" s="6">
        <f>IF(B1657&amp;""="","",IFERROR(INDEX('الأعضاء'!$B$6:$B$505,MATCH(B1657&amp;"",'الأعضاء'!$A$6:$A$505,0))&amp;"","كود غير موجود"))</f>
        <v/>
      </c>
    </row>
    <row r="1658">
      <c r="A1658" s="13" t="n"/>
      <c r="B1658" s="5" t="n"/>
      <c r="C1658" s="16" t="n"/>
      <c r="D1658" s="5" t="n"/>
      <c r="E1658" s="5" t="n"/>
      <c r="F1658" s="6">
        <f>IF(B1658&amp;""="","",IFERROR(INDEX('الأعضاء'!$B$6:$B$505,MATCH(B1658&amp;"",'الأعضاء'!$A$6:$A$505,0))&amp;"","كود غير موجود"))</f>
        <v/>
      </c>
    </row>
    <row r="1659">
      <c r="A1659" s="13" t="n"/>
      <c r="B1659" s="5" t="n"/>
      <c r="C1659" s="16" t="n"/>
      <c r="D1659" s="5" t="n"/>
      <c r="E1659" s="5" t="n"/>
      <c r="F1659" s="6">
        <f>IF(B1659&amp;""="","",IFERROR(INDEX('الأعضاء'!$B$6:$B$505,MATCH(B1659&amp;"",'الأعضاء'!$A$6:$A$505,0))&amp;"","كود غير موجود"))</f>
        <v/>
      </c>
    </row>
    <row r="1660">
      <c r="A1660" s="13" t="n"/>
      <c r="B1660" s="5" t="n"/>
      <c r="C1660" s="16" t="n"/>
      <c r="D1660" s="5" t="n"/>
      <c r="E1660" s="5" t="n"/>
      <c r="F1660" s="6">
        <f>IF(B1660&amp;""="","",IFERROR(INDEX('الأعضاء'!$B$6:$B$505,MATCH(B1660&amp;"",'الأعضاء'!$A$6:$A$505,0))&amp;"","كود غير موجود"))</f>
        <v/>
      </c>
    </row>
    <row r="1661">
      <c r="A1661" s="13" t="n"/>
      <c r="B1661" s="5" t="n"/>
      <c r="C1661" s="16" t="n"/>
      <c r="D1661" s="5" t="n"/>
      <c r="E1661" s="5" t="n"/>
      <c r="F1661" s="6">
        <f>IF(B1661&amp;""="","",IFERROR(INDEX('الأعضاء'!$B$6:$B$505,MATCH(B1661&amp;"",'الأعضاء'!$A$6:$A$505,0))&amp;"","كود غير موجود"))</f>
        <v/>
      </c>
    </row>
    <row r="1662">
      <c r="A1662" s="13" t="n"/>
      <c r="B1662" s="5" t="n"/>
      <c r="C1662" s="16" t="n"/>
      <c r="D1662" s="5" t="n"/>
      <c r="E1662" s="5" t="n"/>
      <c r="F1662" s="6">
        <f>IF(B1662&amp;""="","",IFERROR(INDEX('الأعضاء'!$B$6:$B$505,MATCH(B1662&amp;"",'الأعضاء'!$A$6:$A$505,0))&amp;"","كود غير موجود"))</f>
        <v/>
      </c>
    </row>
    <row r="1663">
      <c r="A1663" s="13" t="n"/>
      <c r="B1663" s="5" t="n"/>
      <c r="C1663" s="16" t="n"/>
      <c r="D1663" s="5" t="n"/>
      <c r="E1663" s="5" t="n"/>
      <c r="F1663" s="6">
        <f>IF(B1663&amp;""="","",IFERROR(INDEX('الأعضاء'!$B$6:$B$505,MATCH(B1663&amp;"",'الأعضاء'!$A$6:$A$505,0))&amp;"","كود غير موجود"))</f>
        <v/>
      </c>
    </row>
    <row r="1664">
      <c r="A1664" s="13" t="n"/>
      <c r="B1664" s="5" t="n"/>
      <c r="C1664" s="16" t="n"/>
      <c r="D1664" s="5" t="n"/>
      <c r="E1664" s="5" t="n"/>
      <c r="F1664" s="6">
        <f>IF(B1664&amp;""="","",IFERROR(INDEX('الأعضاء'!$B$6:$B$505,MATCH(B1664&amp;"",'الأعضاء'!$A$6:$A$505,0))&amp;"","كود غير موجود"))</f>
        <v/>
      </c>
    </row>
    <row r="1665">
      <c r="A1665" s="13" t="n"/>
      <c r="B1665" s="5" t="n"/>
      <c r="C1665" s="16" t="n"/>
      <c r="D1665" s="5" t="n"/>
      <c r="E1665" s="5" t="n"/>
      <c r="F1665" s="6">
        <f>IF(B1665&amp;""="","",IFERROR(INDEX('الأعضاء'!$B$6:$B$505,MATCH(B1665&amp;"",'الأعضاء'!$A$6:$A$505,0))&amp;"","كود غير موجود"))</f>
        <v/>
      </c>
    </row>
    <row r="1666">
      <c r="A1666" s="13" t="n"/>
      <c r="B1666" s="5" t="n"/>
      <c r="C1666" s="16" t="n"/>
      <c r="D1666" s="5" t="n"/>
      <c r="E1666" s="5" t="n"/>
      <c r="F1666" s="6">
        <f>IF(B1666&amp;""="","",IFERROR(INDEX('الأعضاء'!$B$6:$B$505,MATCH(B1666&amp;"",'الأعضاء'!$A$6:$A$505,0))&amp;"","كود غير موجود"))</f>
        <v/>
      </c>
    </row>
    <row r="1667">
      <c r="A1667" s="13" t="n"/>
      <c r="B1667" s="5" t="n"/>
      <c r="C1667" s="16" t="n"/>
      <c r="D1667" s="5" t="n"/>
      <c r="E1667" s="5" t="n"/>
      <c r="F1667" s="6">
        <f>IF(B1667&amp;""="","",IFERROR(INDEX('الأعضاء'!$B$6:$B$505,MATCH(B1667&amp;"",'الأعضاء'!$A$6:$A$505,0))&amp;"","كود غير موجود"))</f>
        <v/>
      </c>
    </row>
    <row r="1668">
      <c r="A1668" s="13" t="n"/>
      <c r="B1668" s="5" t="n"/>
      <c r="C1668" s="16" t="n"/>
      <c r="D1668" s="5" t="n"/>
      <c r="E1668" s="5" t="n"/>
      <c r="F1668" s="6">
        <f>IF(B1668&amp;""="","",IFERROR(INDEX('الأعضاء'!$B$6:$B$505,MATCH(B1668&amp;"",'الأعضاء'!$A$6:$A$505,0))&amp;"","كود غير موجود"))</f>
        <v/>
      </c>
    </row>
    <row r="1669">
      <c r="A1669" s="13" t="n"/>
      <c r="B1669" s="5" t="n"/>
      <c r="C1669" s="16" t="n"/>
      <c r="D1669" s="5" t="n"/>
      <c r="E1669" s="5" t="n"/>
      <c r="F1669" s="6">
        <f>IF(B1669&amp;""="","",IFERROR(INDEX('الأعضاء'!$B$6:$B$505,MATCH(B1669&amp;"",'الأعضاء'!$A$6:$A$505,0))&amp;"","كود غير موجود"))</f>
        <v/>
      </c>
    </row>
    <row r="1670">
      <c r="A1670" s="13" t="n"/>
      <c r="B1670" s="5" t="n"/>
      <c r="C1670" s="16" t="n"/>
      <c r="D1670" s="5" t="n"/>
      <c r="E1670" s="5" t="n"/>
      <c r="F1670" s="6">
        <f>IF(B1670&amp;""="","",IFERROR(INDEX('الأعضاء'!$B$6:$B$505,MATCH(B1670&amp;"",'الأعضاء'!$A$6:$A$505,0))&amp;"","كود غير موجود"))</f>
        <v/>
      </c>
    </row>
    <row r="1671">
      <c r="A1671" s="13" t="n"/>
      <c r="B1671" s="5" t="n"/>
      <c r="C1671" s="16" t="n"/>
      <c r="D1671" s="5" t="n"/>
      <c r="E1671" s="5" t="n"/>
      <c r="F1671" s="6">
        <f>IF(B1671&amp;""="","",IFERROR(INDEX('الأعضاء'!$B$6:$B$505,MATCH(B1671&amp;"",'الأعضاء'!$A$6:$A$505,0))&amp;"","كود غير موجود"))</f>
        <v/>
      </c>
    </row>
    <row r="1672">
      <c r="A1672" s="13" t="n"/>
      <c r="B1672" s="5" t="n"/>
      <c r="C1672" s="16" t="n"/>
      <c r="D1672" s="5" t="n"/>
      <c r="E1672" s="5" t="n"/>
      <c r="F1672" s="6">
        <f>IF(B1672&amp;""="","",IFERROR(INDEX('الأعضاء'!$B$6:$B$505,MATCH(B1672&amp;"",'الأعضاء'!$A$6:$A$505,0))&amp;"","كود غير موجود"))</f>
        <v/>
      </c>
    </row>
    <row r="1673">
      <c r="A1673" s="13" t="n"/>
      <c r="B1673" s="5" t="n"/>
      <c r="C1673" s="16" t="n"/>
      <c r="D1673" s="5" t="n"/>
      <c r="E1673" s="5" t="n"/>
      <c r="F1673" s="6">
        <f>IF(B1673&amp;""="","",IFERROR(INDEX('الأعضاء'!$B$6:$B$505,MATCH(B1673&amp;"",'الأعضاء'!$A$6:$A$505,0))&amp;"","كود غير موجود"))</f>
        <v/>
      </c>
    </row>
    <row r="1674">
      <c r="A1674" s="13" t="n"/>
      <c r="B1674" s="5" t="n"/>
      <c r="C1674" s="16" t="n"/>
      <c r="D1674" s="5" t="n"/>
      <c r="E1674" s="5" t="n"/>
      <c r="F1674" s="6">
        <f>IF(B1674&amp;""="","",IFERROR(INDEX('الأعضاء'!$B$6:$B$505,MATCH(B1674&amp;"",'الأعضاء'!$A$6:$A$505,0))&amp;"","كود غير موجود"))</f>
        <v/>
      </c>
    </row>
    <row r="1675">
      <c r="A1675" s="13" t="n"/>
      <c r="B1675" s="5" t="n"/>
      <c r="C1675" s="16" t="n"/>
      <c r="D1675" s="5" t="n"/>
      <c r="E1675" s="5" t="n"/>
      <c r="F1675" s="6">
        <f>IF(B1675&amp;""="","",IFERROR(INDEX('الأعضاء'!$B$6:$B$505,MATCH(B1675&amp;"",'الأعضاء'!$A$6:$A$505,0))&amp;"","كود غير موجود"))</f>
        <v/>
      </c>
    </row>
    <row r="1676">
      <c r="A1676" s="13" t="n"/>
      <c r="B1676" s="5" t="n"/>
      <c r="C1676" s="16" t="n"/>
      <c r="D1676" s="5" t="n"/>
      <c r="E1676" s="5" t="n"/>
      <c r="F1676" s="6">
        <f>IF(B1676&amp;""="","",IFERROR(INDEX('الأعضاء'!$B$6:$B$505,MATCH(B1676&amp;"",'الأعضاء'!$A$6:$A$505,0))&amp;"","كود غير موجود"))</f>
        <v/>
      </c>
    </row>
    <row r="1677">
      <c r="A1677" s="13" t="n"/>
      <c r="B1677" s="5" t="n"/>
      <c r="C1677" s="16" t="n"/>
      <c r="D1677" s="5" t="n"/>
      <c r="E1677" s="5" t="n"/>
      <c r="F1677" s="6">
        <f>IF(B1677&amp;""="","",IFERROR(INDEX('الأعضاء'!$B$6:$B$505,MATCH(B1677&amp;"",'الأعضاء'!$A$6:$A$505,0))&amp;"","كود غير موجود"))</f>
        <v/>
      </c>
    </row>
    <row r="1678">
      <c r="A1678" s="13" t="n"/>
      <c r="B1678" s="5" t="n"/>
      <c r="C1678" s="16" t="n"/>
      <c r="D1678" s="5" t="n"/>
      <c r="E1678" s="5" t="n"/>
      <c r="F1678" s="6">
        <f>IF(B1678&amp;""="","",IFERROR(INDEX('الأعضاء'!$B$6:$B$505,MATCH(B1678&amp;"",'الأعضاء'!$A$6:$A$505,0))&amp;"","كود غير موجود"))</f>
        <v/>
      </c>
    </row>
    <row r="1679">
      <c r="A1679" s="13" t="n"/>
      <c r="B1679" s="5" t="n"/>
      <c r="C1679" s="16" t="n"/>
      <c r="D1679" s="5" t="n"/>
      <c r="E1679" s="5" t="n"/>
      <c r="F1679" s="6">
        <f>IF(B1679&amp;""="","",IFERROR(INDEX('الأعضاء'!$B$6:$B$505,MATCH(B1679&amp;"",'الأعضاء'!$A$6:$A$505,0))&amp;"","كود غير موجود"))</f>
        <v/>
      </c>
    </row>
    <row r="1680">
      <c r="A1680" s="13" t="n"/>
      <c r="B1680" s="5" t="n"/>
      <c r="C1680" s="16" t="n"/>
      <c r="D1680" s="5" t="n"/>
      <c r="E1680" s="5" t="n"/>
      <c r="F1680" s="6">
        <f>IF(B1680&amp;""="","",IFERROR(INDEX('الأعضاء'!$B$6:$B$505,MATCH(B1680&amp;"",'الأعضاء'!$A$6:$A$505,0))&amp;"","كود غير موجود"))</f>
        <v/>
      </c>
    </row>
    <row r="1681">
      <c r="A1681" s="13" t="n"/>
      <c r="B1681" s="5" t="n"/>
      <c r="C1681" s="16" t="n"/>
      <c r="D1681" s="5" t="n"/>
      <c r="E1681" s="5" t="n"/>
      <c r="F1681" s="6">
        <f>IF(B1681&amp;""="","",IFERROR(INDEX('الأعضاء'!$B$6:$B$505,MATCH(B1681&amp;"",'الأعضاء'!$A$6:$A$505,0))&amp;"","كود غير موجود"))</f>
        <v/>
      </c>
    </row>
    <row r="1682">
      <c r="A1682" s="13" t="n"/>
      <c r="B1682" s="5" t="n"/>
      <c r="C1682" s="16" t="n"/>
      <c r="D1682" s="5" t="n"/>
      <c r="E1682" s="5" t="n"/>
      <c r="F1682" s="6">
        <f>IF(B1682&amp;""="","",IFERROR(INDEX('الأعضاء'!$B$6:$B$505,MATCH(B1682&amp;"",'الأعضاء'!$A$6:$A$505,0))&amp;"","كود غير موجود"))</f>
        <v/>
      </c>
    </row>
    <row r="1683">
      <c r="A1683" s="13" t="n"/>
      <c r="B1683" s="5" t="n"/>
      <c r="C1683" s="16" t="n"/>
      <c r="D1683" s="5" t="n"/>
      <c r="E1683" s="5" t="n"/>
      <c r="F1683" s="6">
        <f>IF(B1683&amp;""="","",IFERROR(INDEX('الأعضاء'!$B$6:$B$505,MATCH(B1683&amp;"",'الأعضاء'!$A$6:$A$505,0))&amp;"","كود غير موجود"))</f>
        <v/>
      </c>
    </row>
    <row r="1684">
      <c r="A1684" s="13" t="n"/>
      <c r="B1684" s="5" t="n"/>
      <c r="C1684" s="16" t="n"/>
      <c r="D1684" s="5" t="n"/>
      <c r="E1684" s="5" t="n"/>
      <c r="F1684" s="6">
        <f>IF(B1684&amp;""="","",IFERROR(INDEX('الأعضاء'!$B$6:$B$505,MATCH(B1684&amp;"",'الأعضاء'!$A$6:$A$505,0))&amp;"","كود غير موجود"))</f>
        <v/>
      </c>
    </row>
    <row r="1685">
      <c r="A1685" s="13" t="n"/>
      <c r="B1685" s="5" t="n"/>
      <c r="C1685" s="16" t="n"/>
      <c r="D1685" s="5" t="n"/>
      <c r="E1685" s="5" t="n"/>
      <c r="F1685" s="6">
        <f>IF(B1685&amp;""="","",IFERROR(INDEX('الأعضاء'!$B$6:$B$505,MATCH(B1685&amp;"",'الأعضاء'!$A$6:$A$505,0))&amp;"","كود غير موجود"))</f>
        <v/>
      </c>
    </row>
    <row r="1686">
      <c r="A1686" s="13" t="n"/>
      <c r="B1686" s="5" t="n"/>
      <c r="C1686" s="16" t="n"/>
      <c r="D1686" s="5" t="n"/>
      <c r="E1686" s="5" t="n"/>
      <c r="F1686" s="6">
        <f>IF(B1686&amp;""="","",IFERROR(INDEX('الأعضاء'!$B$6:$B$505,MATCH(B1686&amp;"",'الأعضاء'!$A$6:$A$505,0))&amp;"","كود غير موجود"))</f>
        <v/>
      </c>
    </row>
    <row r="1687">
      <c r="A1687" s="13" t="n"/>
      <c r="B1687" s="5" t="n"/>
      <c r="C1687" s="16" t="n"/>
      <c r="D1687" s="5" t="n"/>
      <c r="E1687" s="5" t="n"/>
      <c r="F1687" s="6">
        <f>IF(B1687&amp;""="","",IFERROR(INDEX('الأعضاء'!$B$6:$B$505,MATCH(B1687&amp;"",'الأعضاء'!$A$6:$A$505,0))&amp;"","كود غير موجود"))</f>
        <v/>
      </c>
    </row>
    <row r="1688">
      <c r="A1688" s="13" t="n"/>
      <c r="B1688" s="5" t="n"/>
      <c r="C1688" s="16" t="n"/>
      <c r="D1688" s="5" t="n"/>
      <c r="E1688" s="5" t="n"/>
      <c r="F1688" s="6">
        <f>IF(B1688&amp;""="","",IFERROR(INDEX('الأعضاء'!$B$6:$B$505,MATCH(B1688&amp;"",'الأعضاء'!$A$6:$A$505,0))&amp;"","كود غير موجود"))</f>
        <v/>
      </c>
    </row>
    <row r="1689">
      <c r="A1689" s="13" t="n"/>
      <c r="B1689" s="5" t="n"/>
      <c r="C1689" s="16" t="n"/>
      <c r="D1689" s="5" t="n"/>
      <c r="E1689" s="5" t="n"/>
      <c r="F1689" s="6">
        <f>IF(B1689&amp;""="","",IFERROR(INDEX('الأعضاء'!$B$6:$B$505,MATCH(B1689&amp;"",'الأعضاء'!$A$6:$A$505,0))&amp;"","كود غير موجود"))</f>
        <v/>
      </c>
    </row>
    <row r="1690">
      <c r="A1690" s="13" t="n"/>
      <c r="B1690" s="5" t="n"/>
      <c r="C1690" s="16" t="n"/>
      <c r="D1690" s="5" t="n"/>
      <c r="E1690" s="5" t="n"/>
      <c r="F1690" s="6">
        <f>IF(B1690&amp;""="","",IFERROR(INDEX('الأعضاء'!$B$6:$B$505,MATCH(B1690&amp;"",'الأعضاء'!$A$6:$A$505,0))&amp;"","كود غير موجود"))</f>
        <v/>
      </c>
    </row>
    <row r="1691">
      <c r="A1691" s="13" t="n"/>
      <c r="B1691" s="5" t="n"/>
      <c r="C1691" s="16" t="n"/>
      <c r="D1691" s="5" t="n"/>
      <c r="E1691" s="5" t="n"/>
      <c r="F1691" s="6">
        <f>IF(B1691&amp;""="","",IFERROR(INDEX('الأعضاء'!$B$6:$B$505,MATCH(B1691&amp;"",'الأعضاء'!$A$6:$A$505,0))&amp;"","كود غير موجود"))</f>
        <v/>
      </c>
    </row>
    <row r="1692">
      <c r="A1692" s="13" t="n"/>
      <c r="B1692" s="5" t="n"/>
      <c r="C1692" s="16" t="n"/>
      <c r="D1692" s="5" t="n"/>
      <c r="E1692" s="5" t="n"/>
      <c r="F1692" s="6">
        <f>IF(B1692&amp;""="","",IFERROR(INDEX('الأعضاء'!$B$6:$B$505,MATCH(B1692&amp;"",'الأعضاء'!$A$6:$A$505,0))&amp;"","كود غير موجود"))</f>
        <v/>
      </c>
    </row>
    <row r="1693">
      <c r="A1693" s="13" t="n"/>
      <c r="B1693" s="5" t="n"/>
      <c r="C1693" s="16" t="n"/>
      <c r="D1693" s="5" t="n"/>
      <c r="E1693" s="5" t="n"/>
      <c r="F1693" s="6">
        <f>IF(B1693&amp;""="","",IFERROR(INDEX('الأعضاء'!$B$6:$B$505,MATCH(B1693&amp;"",'الأعضاء'!$A$6:$A$505,0))&amp;"","كود غير موجود"))</f>
        <v/>
      </c>
    </row>
    <row r="1694">
      <c r="A1694" s="13" t="n"/>
      <c r="B1694" s="5" t="n"/>
      <c r="C1694" s="16" t="n"/>
      <c r="D1694" s="5" t="n"/>
      <c r="E1694" s="5" t="n"/>
      <c r="F1694" s="6">
        <f>IF(B1694&amp;""="","",IFERROR(INDEX('الأعضاء'!$B$6:$B$505,MATCH(B1694&amp;"",'الأعضاء'!$A$6:$A$505,0))&amp;"","كود غير موجود"))</f>
        <v/>
      </c>
    </row>
    <row r="1695">
      <c r="A1695" s="13" t="n"/>
      <c r="B1695" s="5" t="n"/>
      <c r="C1695" s="16" t="n"/>
      <c r="D1695" s="5" t="n"/>
      <c r="E1695" s="5" t="n"/>
      <c r="F1695" s="6">
        <f>IF(B1695&amp;""="","",IFERROR(INDEX('الأعضاء'!$B$6:$B$505,MATCH(B1695&amp;"",'الأعضاء'!$A$6:$A$505,0))&amp;"","كود غير موجود"))</f>
        <v/>
      </c>
    </row>
    <row r="1696">
      <c r="A1696" s="13" t="n"/>
      <c r="B1696" s="5" t="n"/>
      <c r="C1696" s="16" t="n"/>
      <c r="D1696" s="5" t="n"/>
      <c r="E1696" s="5" t="n"/>
      <c r="F1696" s="6">
        <f>IF(B1696&amp;""="","",IFERROR(INDEX('الأعضاء'!$B$6:$B$505,MATCH(B1696&amp;"",'الأعضاء'!$A$6:$A$505,0))&amp;"","كود غير موجود"))</f>
        <v/>
      </c>
    </row>
    <row r="1697">
      <c r="A1697" s="13" t="n"/>
      <c r="B1697" s="5" t="n"/>
      <c r="C1697" s="16" t="n"/>
      <c r="D1697" s="5" t="n"/>
      <c r="E1697" s="5" t="n"/>
      <c r="F1697" s="6">
        <f>IF(B1697&amp;""="","",IFERROR(INDEX('الأعضاء'!$B$6:$B$505,MATCH(B1697&amp;"",'الأعضاء'!$A$6:$A$505,0))&amp;"","كود غير موجود"))</f>
        <v/>
      </c>
    </row>
    <row r="1698">
      <c r="A1698" s="13" t="n"/>
      <c r="B1698" s="5" t="n"/>
      <c r="C1698" s="16" t="n"/>
      <c r="D1698" s="5" t="n"/>
      <c r="E1698" s="5" t="n"/>
      <c r="F1698" s="6">
        <f>IF(B1698&amp;""="","",IFERROR(INDEX('الأعضاء'!$B$6:$B$505,MATCH(B1698&amp;"",'الأعضاء'!$A$6:$A$505,0))&amp;"","كود غير موجود"))</f>
        <v/>
      </c>
    </row>
    <row r="1699">
      <c r="A1699" s="13" t="n"/>
      <c r="B1699" s="5" t="n"/>
      <c r="C1699" s="16" t="n"/>
      <c r="D1699" s="5" t="n"/>
      <c r="E1699" s="5" t="n"/>
      <c r="F1699" s="6">
        <f>IF(B1699&amp;""="","",IFERROR(INDEX('الأعضاء'!$B$6:$B$505,MATCH(B1699&amp;"",'الأعضاء'!$A$6:$A$505,0))&amp;"","كود غير موجود"))</f>
        <v/>
      </c>
    </row>
    <row r="1700">
      <c r="A1700" s="13" t="n"/>
      <c r="B1700" s="5" t="n"/>
      <c r="C1700" s="16" t="n"/>
      <c r="D1700" s="5" t="n"/>
      <c r="E1700" s="5" t="n"/>
      <c r="F1700" s="6">
        <f>IF(B1700&amp;""="","",IFERROR(INDEX('الأعضاء'!$B$6:$B$505,MATCH(B1700&amp;"",'الأعضاء'!$A$6:$A$505,0))&amp;"","كود غير موجود"))</f>
        <v/>
      </c>
    </row>
    <row r="1701">
      <c r="A1701" s="13" t="n"/>
      <c r="B1701" s="5" t="n"/>
      <c r="C1701" s="16" t="n"/>
      <c r="D1701" s="5" t="n"/>
      <c r="E1701" s="5" t="n"/>
      <c r="F1701" s="6">
        <f>IF(B1701&amp;""="","",IFERROR(INDEX('الأعضاء'!$B$6:$B$505,MATCH(B1701&amp;"",'الأعضاء'!$A$6:$A$505,0))&amp;"","كود غير موجود"))</f>
        <v/>
      </c>
    </row>
    <row r="1702">
      <c r="A1702" s="13" t="n"/>
      <c r="B1702" s="5" t="n"/>
      <c r="C1702" s="16" t="n"/>
      <c r="D1702" s="5" t="n"/>
      <c r="E1702" s="5" t="n"/>
      <c r="F1702" s="6">
        <f>IF(B1702&amp;""="","",IFERROR(INDEX('الأعضاء'!$B$6:$B$505,MATCH(B1702&amp;"",'الأعضاء'!$A$6:$A$505,0))&amp;"","كود غير موجود"))</f>
        <v/>
      </c>
    </row>
    <row r="1703">
      <c r="A1703" s="13" t="n"/>
      <c r="B1703" s="5" t="n"/>
      <c r="C1703" s="16" t="n"/>
      <c r="D1703" s="5" t="n"/>
      <c r="E1703" s="5" t="n"/>
      <c r="F1703" s="6">
        <f>IF(B1703&amp;""="","",IFERROR(INDEX('الأعضاء'!$B$6:$B$505,MATCH(B1703&amp;"",'الأعضاء'!$A$6:$A$505,0))&amp;"","كود غير موجود"))</f>
        <v/>
      </c>
    </row>
    <row r="1704">
      <c r="A1704" s="13" t="n"/>
      <c r="B1704" s="5" t="n"/>
      <c r="C1704" s="16" t="n"/>
      <c r="D1704" s="5" t="n"/>
      <c r="E1704" s="5" t="n"/>
      <c r="F1704" s="6">
        <f>IF(B1704&amp;""="","",IFERROR(INDEX('الأعضاء'!$B$6:$B$505,MATCH(B1704&amp;"",'الأعضاء'!$A$6:$A$505,0))&amp;"","كود غير موجود"))</f>
        <v/>
      </c>
    </row>
    <row r="1705">
      <c r="A1705" s="13" t="n"/>
      <c r="B1705" s="5" t="n"/>
      <c r="C1705" s="16" t="n"/>
      <c r="D1705" s="5" t="n"/>
      <c r="E1705" s="5" t="n"/>
      <c r="F1705" s="6">
        <f>IF(B1705&amp;""="","",IFERROR(INDEX('الأعضاء'!$B$6:$B$505,MATCH(B1705&amp;"",'الأعضاء'!$A$6:$A$505,0))&amp;"","كود غير موجود"))</f>
        <v/>
      </c>
    </row>
    <row r="1706">
      <c r="A1706" s="13" t="n"/>
      <c r="B1706" s="5" t="n"/>
      <c r="C1706" s="16" t="n"/>
      <c r="D1706" s="5" t="n"/>
      <c r="E1706" s="5" t="n"/>
      <c r="F1706" s="6">
        <f>IF(B1706&amp;""="","",IFERROR(INDEX('الأعضاء'!$B$6:$B$505,MATCH(B1706&amp;"",'الأعضاء'!$A$6:$A$505,0))&amp;"","كود غير موجود"))</f>
        <v/>
      </c>
    </row>
    <row r="1707">
      <c r="A1707" s="13" t="n"/>
      <c r="B1707" s="5" t="n"/>
      <c r="C1707" s="16" t="n"/>
      <c r="D1707" s="5" t="n"/>
      <c r="E1707" s="5" t="n"/>
      <c r="F1707" s="6">
        <f>IF(B1707&amp;""="","",IFERROR(INDEX('الأعضاء'!$B$6:$B$505,MATCH(B1707&amp;"",'الأعضاء'!$A$6:$A$505,0))&amp;"","كود غير موجود"))</f>
        <v/>
      </c>
    </row>
    <row r="1708">
      <c r="A1708" s="13" t="n"/>
      <c r="B1708" s="5" t="n"/>
      <c r="C1708" s="16" t="n"/>
      <c r="D1708" s="5" t="n"/>
      <c r="E1708" s="5" t="n"/>
      <c r="F1708" s="6">
        <f>IF(B1708&amp;""="","",IFERROR(INDEX('الأعضاء'!$B$6:$B$505,MATCH(B1708&amp;"",'الأعضاء'!$A$6:$A$505,0))&amp;"","كود غير موجود"))</f>
        <v/>
      </c>
    </row>
    <row r="1709">
      <c r="A1709" s="13" t="n"/>
      <c r="B1709" s="5" t="n"/>
      <c r="C1709" s="16" t="n"/>
      <c r="D1709" s="5" t="n"/>
      <c r="E1709" s="5" t="n"/>
      <c r="F1709" s="6">
        <f>IF(B1709&amp;""="","",IFERROR(INDEX('الأعضاء'!$B$6:$B$505,MATCH(B1709&amp;"",'الأعضاء'!$A$6:$A$505,0))&amp;"","كود غير موجود"))</f>
        <v/>
      </c>
    </row>
    <row r="1710">
      <c r="A1710" s="13" t="n"/>
      <c r="B1710" s="5" t="n"/>
      <c r="C1710" s="16" t="n"/>
      <c r="D1710" s="5" t="n"/>
      <c r="E1710" s="5" t="n"/>
      <c r="F1710" s="6">
        <f>IF(B1710&amp;""="","",IFERROR(INDEX('الأعضاء'!$B$6:$B$505,MATCH(B1710&amp;"",'الأعضاء'!$A$6:$A$505,0))&amp;"","كود غير موجود"))</f>
        <v/>
      </c>
    </row>
    <row r="1711">
      <c r="A1711" s="13" t="n"/>
      <c r="B1711" s="5" t="n"/>
      <c r="C1711" s="16" t="n"/>
      <c r="D1711" s="5" t="n"/>
      <c r="E1711" s="5" t="n"/>
      <c r="F1711" s="6">
        <f>IF(B1711&amp;""="","",IFERROR(INDEX('الأعضاء'!$B$6:$B$505,MATCH(B1711&amp;"",'الأعضاء'!$A$6:$A$505,0))&amp;"","كود غير موجود"))</f>
        <v/>
      </c>
    </row>
    <row r="1712">
      <c r="A1712" s="13" t="n"/>
      <c r="B1712" s="5" t="n"/>
      <c r="C1712" s="16" t="n"/>
      <c r="D1712" s="5" t="n"/>
      <c r="E1712" s="5" t="n"/>
      <c r="F1712" s="6">
        <f>IF(B1712&amp;""="","",IFERROR(INDEX('الأعضاء'!$B$6:$B$505,MATCH(B1712&amp;"",'الأعضاء'!$A$6:$A$505,0))&amp;"","كود غير موجود"))</f>
        <v/>
      </c>
    </row>
    <row r="1713">
      <c r="A1713" s="13" t="n"/>
      <c r="B1713" s="5" t="n"/>
      <c r="C1713" s="16" t="n"/>
      <c r="D1713" s="5" t="n"/>
      <c r="E1713" s="5" t="n"/>
      <c r="F1713" s="6">
        <f>IF(B1713&amp;""="","",IFERROR(INDEX('الأعضاء'!$B$6:$B$505,MATCH(B1713&amp;"",'الأعضاء'!$A$6:$A$505,0))&amp;"","كود غير موجود"))</f>
        <v/>
      </c>
    </row>
    <row r="1714">
      <c r="A1714" s="13" t="n"/>
      <c r="B1714" s="5" t="n"/>
      <c r="C1714" s="16" t="n"/>
      <c r="D1714" s="5" t="n"/>
      <c r="E1714" s="5" t="n"/>
      <c r="F1714" s="6">
        <f>IF(B1714&amp;""="","",IFERROR(INDEX('الأعضاء'!$B$6:$B$505,MATCH(B1714&amp;"",'الأعضاء'!$A$6:$A$505,0))&amp;"","كود غير موجود"))</f>
        <v/>
      </c>
    </row>
    <row r="1715">
      <c r="A1715" s="13" t="n"/>
      <c r="B1715" s="5" t="n"/>
      <c r="C1715" s="16" t="n"/>
      <c r="D1715" s="5" t="n"/>
      <c r="E1715" s="5" t="n"/>
      <c r="F1715" s="6">
        <f>IF(B1715&amp;""="","",IFERROR(INDEX('الأعضاء'!$B$6:$B$505,MATCH(B1715&amp;"",'الأعضاء'!$A$6:$A$505,0))&amp;"","كود غير موجود"))</f>
        <v/>
      </c>
    </row>
    <row r="1716">
      <c r="A1716" s="13" t="n"/>
      <c r="B1716" s="5" t="n"/>
      <c r="C1716" s="16" t="n"/>
      <c r="D1716" s="5" t="n"/>
      <c r="E1716" s="5" t="n"/>
      <c r="F1716" s="6">
        <f>IF(B1716&amp;""="","",IFERROR(INDEX('الأعضاء'!$B$6:$B$505,MATCH(B1716&amp;"",'الأعضاء'!$A$6:$A$505,0))&amp;"","كود غير موجود"))</f>
        <v/>
      </c>
    </row>
    <row r="1717">
      <c r="A1717" s="13" t="n"/>
      <c r="B1717" s="5" t="n"/>
      <c r="C1717" s="16" t="n"/>
      <c r="D1717" s="5" t="n"/>
      <c r="E1717" s="5" t="n"/>
      <c r="F1717" s="6">
        <f>IF(B1717&amp;""="","",IFERROR(INDEX('الأعضاء'!$B$6:$B$505,MATCH(B1717&amp;"",'الأعضاء'!$A$6:$A$505,0))&amp;"","كود غير موجود"))</f>
        <v/>
      </c>
    </row>
    <row r="1718">
      <c r="A1718" s="13" t="n"/>
      <c r="B1718" s="5" t="n"/>
      <c r="C1718" s="16" t="n"/>
      <c r="D1718" s="5" t="n"/>
      <c r="E1718" s="5" t="n"/>
      <c r="F1718" s="6">
        <f>IF(B1718&amp;""="","",IFERROR(INDEX('الأعضاء'!$B$6:$B$505,MATCH(B1718&amp;"",'الأعضاء'!$A$6:$A$505,0))&amp;"","كود غير موجود"))</f>
        <v/>
      </c>
    </row>
    <row r="1719">
      <c r="A1719" s="13" t="n"/>
      <c r="B1719" s="5" t="n"/>
      <c r="C1719" s="16" t="n"/>
      <c r="D1719" s="5" t="n"/>
      <c r="E1719" s="5" t="n"/>
      <c r="F1719" s="6">
        <f>IF(B1719&amp;""="","",IFERROR(INDEX('الأعضاء'!$B$6:$B$505,MATCH(B1719&amp;"",'الأعضاء'!$A$6:$A$505,0))&amp;"","كود غير موجود"))</f>
        <v/>
      </c>
    </row>
    <row r="1720">
      <c r="A1720" s="13" t="n"/>
      <c r="B1720" s="5" t="n"/>
      <c r="C1720" s="16" t="n"/>
      <c r="D1720" s="5" t="n"/>
      <c r="E1720" s="5" t="n"/>
      <c r="F1720" s="6">
        <f>IF(B1720&amp;""="","",IFERROR(INDEX('الأعضاء'!$B$6:$B$505,MATCH(B1720&amp;"",'الأعضاء'!$A$6:$A$505,0))&amp;"","كود غير موجود"))</f>
        <v/>
      </c>
    </row>
    <row r="1721">
      <c r="A1721" s="13" t="n"/>
      <c r="B1721" s="5" t="n"/>
      <c r="C1721" s="16" t="n"/>
      <c r="D1721" s="5" t="n"/>
      <c r="E1721" s="5" t="n"/>
      <c r="F1721" s="6">
        <f>IF(B1721&amp;""="","",IFERROR(INDEX('الأعضاء'!$B$6:$B$505,MATCH(B1721&amp;"",'الأعضاء'!$A$6:$A$505,0))&amp;"","كود غير موجود"))</f>
        <v/>
      </c>
    </row>
    <row r="1722">
      <c r="A1722" s="13" t="n"/>
      <c r="B1722" s="5" t="n"/>
      <c r="C1722" s="16" t="n"/>
      <c r="D1722" s="5" t="n"/>
      <c r="E1722" s="5" t="n"/>
      <c r="F1722" s="6">
        <f>IF(B1722&amp;""="","",IFERROR(INDEX('الأعضاء'!$B$6:$B$505,MATCH(B1722&amp;"",'الأعضاء'!$A$6:$A$505,0))&amp;"","كود غير موجود"))</f>
        <v/>
      </c>
    </row>
    <row r="1723">
      <c r="A1723" s="13" t="n"/>
      <c r="B1723" s="5" t="n"/>
      <c r="C1723" s="16" t="n"/>
      <c r="D1723" s="5" t="n"/>
      <c r="E1723" s="5" t="n"/>
      <c r="F1723" s="6">
        <f>IF(B1723&amp;""="","",IFERROR(INDEX('الأعضاء'!$B$6:$B$505,MATCH(B1723&amp;"",'الأعضاء'!$A$6:$A$505,0))&amp;"","كود غير موجود"))</f>
        <v/>
      </c>
    </row>
    <row r="1724">
      <c r="A1724" s="13" t="n"/>
      <c r="B1724" s="5" t="n"/>
      <c r="C1724" s="16" t="n"/>
      <c r="D1724" s="5" t="n"/>
      <c r="E1724" s="5" t="n"/>
      <c r="F1724" s="6">
        <f>IF(B1724&amp;""="","",IFERROR(INDEX('الأعضاء'!$B$6:$B$505,MATCH(B1724&amp;"",'الأعضاء'!$A$6:$A$505,0))&amp;"","كود غير موجود"))</f>
        <v/>
      </c>
    </row>
    <row r="1725">
      <c r="A1725" s="13" t="n"/>
      <c r="B1725" s="5" t="n"/>
      <c r="C1725" s="16" t="n"/>
      <c r="D1725" s="5" t="n"/>
      <c r="E1725" s="5" t="n"/>
      <c r="F1725" s="6">
        <f>IF(B1725&amp;""="","",IFERROR(INDEX('الأعضاء'!$B$6:$B$505,MATCH(B1725&amp;"",'الأعضاء'!$A$6:$A$505,0))&amp;"","كود غير موجود"))</f>
        <v/>
      </c>
    </row>
    <row r="1726">
      <c r="A1726" s="13" t="n"/>
      <c r="B1726" s="5" t="n"/>
      <c r="C1726" s="16" t="n"/>
      <c r="D1726" s="5" t="n"/>
      <c r="E1726" s="5" t="n"/>
      <c r="F1726" s="6">
        <f>IF(B1726&amp;""="","",IFERROR(INDEX('الأعضاء'!$B$6:$B$505,MATCH(B1726&amp;"",'الأعضاء'!$A$6:$A$505,0))&amp;"","كود غير موجود"))</f>
        <v/>
      </c>
    </row>
    <row r="1727">
      <c r="A1727" s="13" t="n"/>
      <c r="B1727" s="5" t="n"/>
      <c r="C1727" s="16" t="n"/>
      <c r="D1727" s="5" t="n"/>
      <c r="E1727" s="5" t="n"/>
      <c r="F1727" s="6">
        <f>IF(B1727&amp;""="","",IFERROR(INDEX('الأعضاء'!$B$6:$B$505,MATCH(B1727&amp;"",'الأعضاء'!$A$6:$A$505,0))&amp;"","كود غير موجود"))</f>
        <v/>
      </c>
    </row>
    <row r="1728">
      <c r="A1728" s="13" t="n"/>
      <c r="B1728" s="5" t="n"/>
      <c r="C1728" s="16" t="n"/>
      <c r="D1728" s="5" t="n"/>
      <c r="E1728" s="5" t="n"/>
      <c r="F1728" s="6">
        <f>IF(B1728&amp;""="","",IFERROR(INDEX('الأعضاء'!$B$6:$B$505,MATCH(B1728&amp;"",'الأعضاء'!$A$6:$A$505,0))&amp;"","كود غير موجود"))</f>
        <v/>
      </c>
    </row>
    <row r="1729">
      <c r="A1729" s="13" t="n"/>
      <c r="B1729" s="5" t="n"/>
      <c r="C1729" s="16" t="n"/>
      <c r="D1729" s="5" t="n"/>
      <c r="E1729" s="5" t="n"/>
      <c r="F1729" s="6">
        <f>IF(B1729&amp;""="","",IFERROR(INDEX('الأعضاء'!$B$6:$B$505,MATCH(B1729&amp;"",'الأعضاء'!$A$6:$A$505,0))&amp;"","كود غير موجود"))</f>
        <v/>
      </c>
    </row>
    <row r="1730">
      <c r="A1730" s="13" t="n"/>
      <c r="B1730" s="5" t="n"/>
      <c r="C1730" s="16" t="n"/>
      <c r="D1730" s="5" t="n"/>
      <c r="E1730" s="5" t="n"/>
      <c r="F1730" s="6">
        <f>IF(B1730&amp;""="","",IFERROR(INDEX('الأعضاء'!$B$6:$B$505,MATCH(B1730&amp;"",'الأعضاء'!$A$6:$A$505,0))&amp;"","كود غير موجود"))</f>
        <v/>
      </c>
    </row>
    <row r="1731">
      <c r="A1731" s="13" t="n"/>
      <c r="B1731" s="5" t="n"/>
      <c r="C1731" s="16" t="n"/>
      <c r="D1731" s="5" t="n"/>
      <c r="E1731" s="5" t="n"/>
      <c r="F1731" s="6">
        <f>IF(B1731&amp;""="","",IFERROR(INDEX('الأعضاء'!$B$6:$B$505,MATCH(B1731&amp;"",'الأعضاء'!$A$6:$A$505,0))&amp;"","كود غير موجود"))</f>
        <v/>
      </c>
    </row>
    <row r="1732">
      <c r="A1732" s="13" t="n"/>
      <c r="B1732" s="5" t="n"/>
      <c r="C1732" s="16" t="n"/>
      <c r="D1732" s="5" t="n"/>
      <c r="E1732" s="5" t="n"/>
      <c r="F1732" s="6">
        <f>IF(B1732&amp;""="","",IFERROR(INDEX('الأعضاء'!$B$6:$B$505,MATCH(B1732&amp;"",'الأعضاء'!$A$6:$A$505,0))&amp;"","كود غير موجود"))</f>
        <v/>
      </c>
    </row>
    <row r="1733">
      <c r="A1733" s="13" t="n"/>
      <c r="B1733" s="5" t="n"/>
      <c r="C1733" s="16" t="n"/>
      <c r="D1733" s="5" t="n"/>
      <c r="E1733" s="5" t="n"/>
      <c r="F1733" s="6">
        <f>IF(B1733&amp;""="","",IFERROR(INDEX('الأعضاء'!$B$6:$B$505,MATCH(B1733&amp;"",'الأعضاء'!$A$6:$A$505,0))&amp;"","كود غير موجود"))</f>
        <v/>
      </c>
    </row>
    <row r="1734">
      <c r="A1734" s="13" t="n"/>
      <c r="B1734" s="5" t="n"/>
      <c r="C1734" s="16" t="n"/>
      <c r="D1734" s="5" t="n"/>
      <c r="E1734" s="5" t="n"/>
      <c r="F1734" s="6">
        <f>IF(B1734&amp;""="","",IFERROR(INDEX('الأعضاء'!$B$6:$B$505,MATCH(B1734&amp;"",'الأعضاء'!$A$6:$A$505,0))&amp;"","كود غير موجود"))</f>
        <v/>
      </c>
    </row>
    <row r="1735">
      <c r="A1735" s="13" t="n"/>
      <c r="B1735" s="5" t="n"/>
      <c r="C1735" s="16" t="n"/>
      <c r="D1735" s="5" t="n"/>
      <c r="E1735" s="5" t="n"/>
      <c r="F1735" s="6">
        <f>IF(B1735&amp;""="","",IFERROR(INDEX('الأعضاء'!$B$6:$B$505,MATCH(B1735&amp;"",'الأعضاء'!$A$6:$A$505,0))&amp;"","كود غير موجود"))</f>
        <v/>
      </c>
    </row>
    <row r="1736">
      <c r="A1736" s="13" t="n"/>
      <c r="B1736" s="5" t="n"/>
      <c r="C1736" s="16" t="n"/>
      <c r="D1736" s="5" t="n"/>
      <c r="E1736" s="5" t="n"/>
      <c r="F1736" s="6">
        <f>IF(B1736&amp;""="","",IFERROR(INDEX('الأعضاء'!$B$6:$B$505,MATCH(B1736&amp;"",'الأعضاء'!$A$6:$A$505,0))&amp;"","كود غير موجود"))</f>
        <v/>
      </c>
    </row>
    <row r="1737">
      <c r="A1737" s="13" t="n"/>
      <c r="B1737" s="5" t="n"/>
      <c r="C1737" s="16" t="n"/>
      <c r="D1737" s="5" t="n"/>
      <c r="E1737" s="5" t="n"/>
      <c r="F1737" s="6">
        <f>IF(B1737&amp;""="","",IFERROR(INDEX('الأعضاء'!$B$6:$B$505,MATCH(B1737&amp;"",'الأعضاء'!$A$6:$A$505,0))&amp;"","كود غير موجود"))</f>
        <v/>
      </c>
    </row>
    <row r="1738">
      <c r="A1738" s="13" t="n"/>
      <c r="B1738" s="5" t="n"/>
      <c r="C1738" s="16" t="n"/>
      <c r="D1738" s="5" t="n"/>
      <c r="E1738" s="5" t="n"/>
      <c r="F1738" s="6">
        <f>IF(B1738&amp;""="","",IFERROR(INDEX('الأعضاء'!$B$6:$B$505,MATCH(B1738&amp;"",'الأعضاء'!$A$6:$A$505,0))&amp;"","كود غير موجود"))</f>
        <v/>
      </c>
    </row>
    <row r="1739">
      <c r="A1739" s="13" t="n"/>
      <c r="B1739" s="5" t="n"/>
      <c r="C1739" s="16" t="n"/>
      <c r="D1739" s="5" t="n"/>
      <c r="E1739" s="5" t="n"/>
      <c r="F1739" s="6">
        <f>IF(B1739&amp;""="","",IFERROR(INDEX('الأعضاء'!$B$6:$B$505,MATCH(B1739&amp;"",'الأعضاء'!$A$6:$A$505,0))&amp;"","كود غير موجود"))</f>
        <v/>
      </c>
    </row>
    <row r="1740">
      <c r="A1740" s="13" t="n"/>
      <c r="B1740" s="5" t="n"/>
      <c r="C1740" s="16" t="n"/>
      <c r="D1740" s="5" t="n"/>
      <c r="E1740" s="5" t="n"/>
      <c r="F1740" s="6">
        <f>IF(B1740&amp;""="","",IFERROR(INDEX('الأعضاء'!$B$6:$B$505,MATCH(B1740&amp;"",'الأعضاء'!$A$6:$A$505,0))&amp;"","كود غير موجود"))</f>
        <v/>
      </c>
    </row>
    <row r="1741">
      <c r="A1741" s="13" t="n"/>
      <c r="B1741" s="5" t="n"/>
      <c r="C1741" s="16" t="n"/>
      <c r="D1741" s="5" t="n"/>
      <c r="E1741" s="5" t="n"/>
      <c r="F1741" s="6">
        <f>IF(B1741&amp;""="","",IFERROR(INDEX('الأعضاء'!$B$6:$B$505,MATCH(B1741&amp;"",'الأعضاء'!$A$6:$A$505,0))&amp;"","كود غير موجود"))</f>
        <v/>
      </c>
    </row>
    <row r="1742">
      <c r="A1742" s="13" t="n"/>
      <c r="B1742" s="5" t="n"/>
      <c r="C1742" s="16" t="n"/>
      <c r="D1742" s="5" t="n"/>
      <c r="E1742" s="5" t="n"/>
      <c r="F1742" s="6">
        <f>IF(B1742&amp;""="","",IFERROR(INDEX('الأعضاء'!$B$6:$B$505,MATCH(B1742&amp;"",'الأعضاء'!$A$6:$A$505,0))&amp;"","كود غير موجود"))</f>
        <v/>
      </c>
    </row>
    <row r="1743">
      <c r="A1743" s="13" t="n"/>
      <c r="B1743" s="5" t="n"/>
      <c r="C1743" s="16" t="n"/>
      <c r="D1743" s="5" t="n"/>
      <c r="E1743" s="5" t="n"/>
      <c r="F1743" s="6">
        <f>IF(B1743&amp;""="","",IFERROR(INDEX('الأعضاء'!$B$6:$B$505,MATCH(B1743&amp;"",'الأعضاء'!$A$6:$A$505,0))&amp;"","كود غير موجود"))</f>
        <v/>
      </c>
    </row>
    <row r="1744">
      <c r="A1744" s="13" t="n"/>
      <c r="B1744" s="5" t="n"/>
      <c r="C1744" s="16" t="n"/>
      <c r="D1744" s="5" t="n"/>
      <c r="E1744" s="5" t="n"/>
      <c r="F1744" s="6">
        <f>IF(B1744&amp;""="","",IFERROR(INDEX('الأعضاء'!$B$6:$B$505,MATCH(B1744&amp;"",'الأعضاء'!$A$6:$A$505,0))&amp;"","كود غير موجود"))</f>
        <v/>
      </c>
    </row>
    <row r="1745">
      <c r="A1745" s="13" t="n"/>
      <c r="B1745" s="5" t="n"/>
      <c r="C1745" s="16" t="n"/>
      <c r="D1745" s="5" t="n"/>
      <c r="E1745" s="5" t="n"/>
      <c r="F1745" s="6">
        <f>IF(B1745&amp;""="","",IFERROR(INDEX('الأعضاء'!$B$6:$B$505,MATCH(B1745&amp;"",'الأعضاء'!$A$6:$A$505,0))&amp;"","كود غير موجود"))</f>
        <v/>
      </c>
    </row>
    <row r="1746">
      <c r="A1746" s="13" t="n"/>
      <c r="B1746" s="5" t="n"/>
      <c r="C1746" s="16" t="n"/>
      <c r="D1746" s="5" t="n"/>
      <c r="E1746" s="5" t="n"/>
      <c r="F1746" s="6">
        <f>IF(B1746&amp;""="","",IFERROR(INDEX('الأعضاء'!$B$6:$B$505,MATCH(B1746&amp;"",'الأعضاء'!$A$6:$A$505,0))&amp;"","كود غير موجود"))</f>
        <v/>
      </c>
    </row>
    <row r="1747">
      <c r="A1747" s="13" t="n"/>
      <c r="B1747" s="5" t="n"/>
      <c r="C1747" s="16" t="n"/>
      <c r="D1747" s="5" t="n"/>
      <c r="E1747" s="5" t="n"/>
      <c r="F1747" s="6">
        <f>IF(B1747&amp;""="","",IFERROR(INDEX('الأعضاء'!$B$6:$B$505,MATCH(B1747&amp;"",'الأعضاء'!$A$6:$A$505,0))&amp;"","كود غير موجود"))</f>
        <v/>
      </c>
    </row>
    <row r="1748">
      <c r="A1748" s="13" t="n"/>
      <c r="B1748" s="5" t="n"/>
      <c r="C1748" s="16" t="n"/>
      <c r="D1748" s="5" t="n"/>
      <c r="E1748" s="5" t="n"/>
      <c r="F1748" s="6">
        <f>IF(B1748&amp;""="","",IFERROR(INDEX('الأعضاء'!$B$6:$B$505,MATCH(B1748&amp;"",'الأعضاء'!$A$6:$A$505,0))&amp;"","كود غير موجود"))</f>
        <v/>
      </c>
    </row>
    <row r="1749">
      <c r="A1749" s="13" t="n"/>
      <c r="B1749" s="5" t="n"/>
      <c r="C1749" s="16" t="n"/>
      <c r="D1749" s="5" t="n"/>
      <c r="E1749" s="5" t="n"/>
      <c r="F1749" s="6">
        <f>IF(B1749&amp;""="","",IFERROR(INDEX('الأعضاء'!$B$6:$B$505,MATCH(B1749&amp;"",'الأعضاء'!$A$6:$A$505,0))&amp;"","كود غير موجود"))</f>
        <v/>
      </c>
    </row>
    <row r="1750">
      <c r="A1750" s="13" t="n"/>
      <c r="B1750" s="5" t="n"/>
      <c r="C1750" s="16" t="n"/>
      <c r="D1750" s="5" t="n"/>
      <c r="E1750" s="5" t="n"/>
      <c r="F1750" s="6">
        <f>IF(B1750&amp;""="","",IFERROR(INDEX('الأعضاء'!$B$6:$B$505,MATCH(B1750&amp;"",'الأعضاء'!$A$6:$A$505,0))&amp;"","كود غير موجود"))</f>
        <v/>
      </c>
    </row>
    <row r="1751">
      <c r="A1751" s="13" t="n"/>
      <c r="B1751" s="5" t="n"/>
      <c r="C1751" s="16" t="n"/>
      <c r="D1751" s="5" t="n"/>
      <c r="E1751" s="5" t="n"/>
      <c r="F1751" s="6">
        <f>IF(B1751&amp;""="","",IFERROR(INDEX('الأعضاء'!$B$6:$B$505,MATCH(B1751&amp;"",'الأعضاء'!$A$6:$A$505,0))&amp;"","كود غير موجود"))</f>
        <v/>
      </c>
    </row>
    <row r="1752">
      <c r="A1752" s="13" t="n"/>
      <c r="B1752" s="5" t="n"/>
      <c r="C1752" s="16" t="n"/>
      <c r="D1752" s="5" t="n"/>
      <c r="E1752" s="5" t="n"/>
      <c r="F1752" s="6">
        <f>IF(B1752&amp;""="","",IFERROR(INDEX('الأعضاء'!$B$6:$B$505,MATCH(B1752&amp;"",'الأعضاء'!$A$6:$A$505,0))&amp;"","كود غير موجود"))</f>
        <v/>
      </c>
    </row>
    <row r="1753">
      <c r="A1753" s="13" t="n"/>
      <c r="B1753" s="5" t="n"/>
      <c r="C1753" s="16" t="n"/>
      <c r="D1753" s="5" t="n"/>
      <c r="E1753" s="5" t="n"/>
      <c r="F1753" s="6">
        <f>IF(B1753&amp;""="","",IFERROR(INDEX('الأعضاء'!$B$6:$B$505,MATCH(B1753&amp;"",'الأعضاء'!$A$6:$A$505,0))&amp;"","كود غير موجود"))</f>
        <v/>
      </c>
    </row>
    <row r="1754">
      <c r="A1754" s="13" t="n"/>
      <c r="B1754" s="5" t="n"/>
      <c r="C1754" s="16" t="n"/>
      <c r="D1754" s="5" t="n"/>
      <c r="E1754" s="5" t="n"/>
      <c r="F1754" s="6">
        <f>IF(B1754&amp;""="","",IFERROR(INDEX('الأعضاء'!$B$6:$B$505,MATCH(B1754&amp;"",'الأعضاء'!$A$6:$A$505,0))&amp;"","كود غير موجود"))</f>
        <v/>
      </c>
    </row>
    <row r="1755">
      <c r="A1755" s="13" t="n"/>
      <c r="B1755" s="5" t="n"/>
      <c r="C1755" s="16" t="n"/>
      <c r="D1755" s="5" t="n"/>
      <c r="E1755" s="5" t="n"/>
      <c r="F1755" s="6">
        <f>IF(B1755&amp;""="","",IFERROR(INDEX('الأعضاء'!$B$6:$B$505,MATCH(B1755&amp;"",'الأعضاء'!$A$6:$A$505,0))&amp;"","كود غير موجود"))</f>
        <v/>
      </c>
    </row>
    <row r="1756">
      <c r="A1756" s="13" t="n"/>
      <c r="B1756" s="5" t="n"/>
      <c r="C1756" s="16" t="n"/>
      <c r="D1756" s="5" t="n"/>
      <c r="E1756" s="5" t="n"/>
      <c r="F1756" s="6">
        <f>IF(B1756&amp;""="","",IFERROR(INDEX('الأعضاء'!$B$6:$B$505,MATCH(B1756&amp;"",'الأعضاء'!$A$6:$A$505,0))&amp;"","كود غير موجود"))</f>
        <v/>
      </c>
    </row>
    <row r="1757">
      <c r="A1757" s="13" t="n"/>
      <c r="B1757" s="5" t="n"/>
      <c r="C1757" s="16" t="n"/>
      <c r="D1757" s="5" t="n"/>
      <c r="E1757" s="5" t="n"/>
      <c r="F1757" s="6">
        <f>IF(B1757&amp;""="","",IFERROR(INDEX('الأعضاء'!$B$6:$B$505,MATCH(B1757&amp;"",'الأعضاء'!$A$6:$A$505,0))&amp;"","كود غير موجود"))</f>
        <v/>
      </c>
    </row>
    <row r="1758">
      <c r="A1758" s="13" t="n"/>
      <c r="B1758" s="5" t="n"/>
      <c r="C1758" s="16" t="n"/>
      <c r="D1758" s="5" t="n"/>
      <c r="E1758" s="5" t="n"/>
      <c r="F1758" s="6">
        <f>IF(B1758&amp;""="","",IFERROR(INDEX('الأعضاء'!$B$6:$B$505,MATCH(B1758&amp;"",'الأعضاء'!$A$6:$A$505,0))&amp;"","كود غير موجود"))</f>
        <v/>
      </c>
    </row>
    <row r="1759">
      <c r="A1759" s="13" t="n"/>
      <c r="B1759" s="5" t="n"/>
      <c r="C1759" s="16" t="n"/>
      <c r="D1759" s="5" t="n"/>
      <c r="E1759" s="5" t="n"/>
      <c r="F1759" s="6">
        <f>IF(B1759&amp;""="","",IFERROR(INDEX('الأعضاء'!$B$6:$B$505,MATCH(B1759&amp;"",'الأعضاء'!$A$6:$A$505,0))&amp;"","كود غير موجود"))</f>
        <v/>
      </c>
    </row>
    <row r="1760">
      <c r="A1760" s="13" t="n"/>
      <c r="B1760" s="5" t="n"/>
      <c r="C1760" s="16" t="n"/>
      <c r="D1760" s="5" t="n"/>
      <c r="E1760" s="5" t="n"/>
      <c r="F1760" s="6">
        <f>IF(B1760&amp;""="","",IFERROR(INDEX('الأعضاء'!$B$6:$B$505,MATCH(B1760&amp;"",'الأعضاء'!$A$6:$A$505,0))&amp;"","كود غير موجود"))</f>
        <v/>
      </c>
    </row>
    <row r="1761">
      <c r="A1761" s="13" t="n"/>
      <c r="B1761" s="5" t="n"/>
      <c r="C1761" s="16" t="n"/>
      <c r="D1761" s="5" t="n"/>
      <c r="E1761" s="5" t="n"/>
      <c r="F1761" s="6">
        <f>IF(B1761&amp;""="","",IFERROR(INDEX('الأعضاء'!$B$6:$B$505,MATCH(B1761&amp;"",'الأعضاء'!$A$6:$A$505,0))&amp;"","كود غير موجود"))</f>
        <v/>
      </c>
    </row>
    <row r="1762">
      <c r="A1762" s="13" t="n"/>
      <c r="B1762" s="5" t="n"/>
      <c r="C1762" s="16" t="n"/>
      <c r="D1762" s="5" t="n"/>
      <c r="E1762" s="5" t="n"/>
      <c r="F1762" s="6">
        <f>IF(B1762&amp;""="","",IFERROR(INDEX('الأعضاء'!$B$6:$B$505,MATCH(B1762&amp;"",'الأعضاء'!$A$6:$A$505,0))&amp;"","كود غير موجود"))</f>
        <v/>
      </c>
    </row>
    <row r="1763">
      <c r="A1763" s="13" t="n"/>
      <c r="B1763" s="5" t="n"/>
      <c r="C1763" s="16" t="n"/>
      <c r="D1763" s="5" t="n"/>
      <c r="E1763" s="5" t="n"/>
      <c r="F1763" s="6">
        <f>IF(B1763&amp;""="","",IFERROR(INDEX('الأعضاء'!$B$6:$B$505,MATCH(B1763&amp;"",'الأعضاء'!$A$6:$A$505,0))&amp;"","كود غير موجود"))</f>
        <v/>
      </c>
    </row>
    <row r="1764">
      <c r="A1764" s="13" t="n"/>
      <c r="B1764" s="5" t="n"/>
      <c r="C1764" s="16" t="n"/>
      <c r="D1764" s="5" t="n"/>
      <c r="E1764" s="5" t="n"/>
      <c r="F1764" s="6">
        <f>IF(B1764&amp;""="","",IFERROR(INDEX('الأعضاء'!$B$6:$B$505,MATCH(B1764&amp;"",'الأعضاء'!$A$6:$A$505,0))&amp;"","كود غير موجود"))</f>
        <v/>
      </c>
    </row>
    <row r="1765">
      <c r="A1765" s="13" t="n"/>
      <c r="B1765" s="5" t="n"/>
      <c r="C1765" s="16" t="n"/>
      <c r="D1765" s="5" t="n"/>
      <c r="E1765" s="5" t="n"/>
      <c r="F1765" s="6">
        <f>IF(B1765&amp;""="","",IFERROR(INDEX('الأعضاء'!$B$6:$B$505,MATCH(B1765&amp;"",'الأعضاء'!$A$6:$A$505,0))&amp;"","كود غير موجود"))</f>
        <v/>
      </c>
    </row>
    <row r="1766">
      <c r="A1766" s="13" t="n"/>
      <c r="B1766" s="5" t="n"/>
      <c r="C1766" s="16" t="n"/>
      <c r="D1766" s="5" t="n"/>
      <c r="E1766" s="5" t="n"/>
      <c r="F1766" s="6">
        <f>IF(B1766&amp;""="","",IFERROR(INDEX('الأعضاء'!$B$6:$B$505,MATCH(B1766&amp;"",'الأعضاء'!$A$6:$A$505,0))&amp;"","كود غير موجود"))</f>
        <v/>
      </c>
    </row>
    <row r="1767">
      <c r="A1767" s="13" t="n"/>
      <c r="B1767" s="5" t="n"/>
      <c r="C1767" s="16" t="n"/>
      <c r="D1767" s="5" t="n"/>
      <c r="E1767" s="5" t="n"/>
      <c r="F1767" s="6">
        <f>IF(B1767&amp;""="","",IFERROR(INDEX('الأعضاء'!$B$6:$B$505,MATCH(B1767&amp;"",'الأعضاء'!$A$6:$A$505,0))&amp;"","كود غير موجود"))</f>
        <v/>
      </c>
    </row>
    <row r="1768">
      <c r="A1768" s="13" t="n"/>
      <c r="B1768" s="5" t="n"/>
      <c r="C1768" s="16" t="n"/>
      <c r="D1768" s="5" t="n"/>
      <c r="E1768" s="5" t="n"/>
      <c r="F1768" s="6">
        <f>IF(B1768&amp;""="","",IFERROR(INDEX('الأعضاء'!$B$6:$B$505,MATCH(B1768&amp;"",'الأعضاء'!$A$6:$A$505,0))&amp;"","كود غير موجود"))</f>
        <v/>
      </c>
    </row>
    <row r="1769">
      <c r="A1769" s="13" t="n"/>
      <c r="B1769" s="5" t="n"/>
      <c r="C1769" s="16" t="n"/>
      <c r="D1769" s="5" t="n"/>
      <c r="E1769" s="5" t="n"/>
      <c r="F1769" s="6">
        <f>IF(B1769&amp;""="","",IFERROR(INDEX('الأعضاء'!$B$6:$B$505,MATCH(B1769&amp;"",'الأعضاء'!$A$6:$A$505,0))&amp;"","كود غير موجود"))</f>
        <v/>
      </c>
    </row>
    <row r="1770">
      <c r="A1770" s="13" t="n"/>
      <c r="B1770" s="5" t="n"/>
      <c r="C1770" s="16" t="n"/>
      <c r="D1770" s="5" t="n"/>
      <c r="E1770" s="5" t="n"/>
      <c r="F1770" s="6">
        <f>IF(B1770&amp;""="","",IFERROR(INDEX('الأعضاء'!$B$6:$B$505,MATCH(B1770&amp;"",'الأعضاء'!$A$6:$A$505,0))&amp;"","كود غير موجود"))</f>
        <v/>
      </c>
    </row>
    <row r="1771">
      <c r="A1771" s="13" t="n"/>
      <c r="B1771" s="5" t="n"/>
      <c r="C1771" s="16" t="n"/>
      <c r="D1771" s="5" t="n"/>
      <c r="E1771" s="5" t="n"/>
      <c r="F1771" s="6">
        <f>IF(B1771&amp;""="","",IFERROR(INDEX('الأعضاء'!$B$6:$B$505,MATCH(B1771&amp;"",'الأعضاء'!$A$6:$A$505,0))&amp;"","كود غير موجود"))</f>
        <v/>
      </c>
    </row>
    <row r="1772">
      <c r="A1772" s="13" t="n"/>
      <c r="B1772" s="5" t="n"/>
      <c r="C1772" s="16" t="n"/>
      <c r="D1772" s="5" t="n"/>
      <c r="E1772" s="5" t="n"/>
      <c r="F1772" s="6">
        <f>IF(B1772&amp;""="","",IFERROR(INDEX('الأعضاء'!$B$6:$B$505,MATCH(B1772&amp;"",'الأعضاء'!$A$6:$A$505,0))&amp;"","كود غير موجود"))</f>
        <v/>
      </c>
    </row>
    <row r="1773">
      <c r="A1773" s="13" t="n"/>
      <c r="B1773" s="5" t="n"/>
      <c r="C1773" s="16" t="n"/>
      <c r="D1773" s="5" t="n"/>
      <c r="E1773" s="5" t="n"/>
      <c r="F1773" s="6">
        <f>IF(B1773&amp;""="","",IFERROR(INDEX('الأعضاء'!$B$6:$B$505,MATCH(B1773&amp;"",'الأعضاء'!$A$6:$A$505,0))&amp;"","كود غير موجود"))</f>
        <v/>
      </c>
    </row>
    <row r="1774">
      <c r="A1774" s="13" t="n"/>
      <c r="B1774" s="5" t="n"/>
      <c r="C1774" s="16" t="n"/>
      <c r="D1774" s="5" t="n"/>
      <c r="E1774" s="5" t="n"/>
      <c r="F1774" s="6">
        <f>IF(B1774&amp;""="","",IFERROR(INDEX('الأعضاء'!$B$6:$B$505,MATCH(B1774&amp;"",'الأعضاء'!$A$6:$A$505,0))&amp;"","كود غير موجود"))</f>
        <v/>
      </c>
    </row>
    <row r="1775">
      <c r="A1775" s="13" t="n"/>
      <c r="B1775" s="5" t="n"/>
      <c r="C1775" s="16" t="n"/>
      <c r="D1775" s="5" t="n"/>
      <c r="E1775" s="5" t="n"/>
      <c r="F1775" s="6">
        <f>IF(B1775&amp;""="","",IFERROR(INDEX('الأعضاء'!$B$6:$B$505,MATCH(B1775&amp;"",'الأعضاء'!$A$6:$A$505,0))&amp;"","كود غير موجود"))</f>
        <v/>
      </c>
    </row>
    <row r="1776">
      <c r="A1776" s="13" t="n"/>
      <c r="B1776" s="5" t="n"/>
      <c r="C1776" s="16" t="n"/>
      <c r="D1776" s="5" t="n"/>
      <c r="E1776" s="5" t="n"/>
      <c r="F1776" s="6">
        <f>IF(B1776&amp;""="","",IFERROR(INDEX('الأعضاء'!$B$6:$B$505,MATCH(B1776&amp;"",'الأعضاء'!$A$6:$A$505,0))&amp;"","كود غير موجود"))</f>
        <v/>
      </c>
    </row>
    <row r="1777">
      <c r="A1777" s="13" t="n"/>
      <c r="B1777" s="5" t="n"/>
      <c r="C1777" s="16" t="n"/>
      <c r="D1777" s="5" t="n"/>
      <c r="E1777" s="5" t="n"/>
      <c r="F1777" s="6">
        <f>IF(B1777&amp;""="","",IFERROR(INDEX('الأعضاء'!$B$6:$B$505,MATCH(B1777&amp;"",'الأعضاء'!$A$6:$A$505,0))&amp;"","كود غير موجود"))</f>
        <v/>
      </c>
    </row>
    <row r="1778">
      <c r="A1778" s="13" t="n"/>
      <c r="B1778" s="5" t="n"/>
      <c r="C1778" s="16" t="n"/>
      <c r="D1778" s="5" t="n"/>
      <c r="E1778" s="5" t="n"/>
      <c r="F1778" s="6">
        <f>IF(B1778&amp;""="","",IFERROR(INDEX('الأعضاء'!$B$6:$B$505,MATCH(B1778&amp;"",'الأعضاء'!$A$6:$A$505,0))&amp;"","كود غير موجود"))</f>
        <v/>
      </c>
    </row>
    <row r="1779">
      <c r="A1779" s="13" t="n"/>
      <c r="B1779" s="5" t="n"/>
      <c r="C1779" s="16" t="n"/>
      <c r="D1779" s="5" t="n"/>
      <c r="E1779" s="5" t="n"/>
      <c r="F1779" s="6">
        <f>IF(B1779&amp;""="","",IFERROR(INDEX('الأعضاء'!$B$6:$B$505,MATCH(B1779&amp;"",'الأعضاء'!$A$6:$A$505,0))&amp;"","كود غير موجود"))</f>
        <v/>
      </c>
    </row>
    <row r="1780">
      <c r="A1780" s="13" t="n"/>
      <c r="B1780" s="5" t="n"/>
      <c r="C1780" s="16" t="n"/>
      <c r="D1780" s="5" t="n"/>
      <c r="E1780" s="5" t="n"/>
      <c r="F1780" s="6">
        <f>IF(B1780&amp;""="","",IFERROR(INDEX('الأعضاء'!$B$6:$B$505,MATCH(B1780&amp;"",'الأعضاء'!$A$6:$A$505,0))&amp;"","كود غير موجود"))</f>
        <v/>
      </c>
    </row>
    <row r="1781">
      <c r="A1781" s="13" t="n"/>
      <c r="B1781" s="5" t="n"/>
      <c r="C1781" s="16" t="n"/>
      <c r="D1781" s="5" t="n"/>
      <c r="E1781" s="5" t="n"/>
      <c r="F1781" s="6">
        <f>IF(B1781&amp;""="","",IFERROR(INDEX('الأعضاء'!$B$6:$B$505,MATCH(B1781&amp;"",'الأعضاء'!$A$6:$A$505,0))&amp;"","كود غير موجود"))</f>
        <v/>
      </c>
    </row>
    <row r="1782">
      <c r="A1782" s="13" t="n"/>
      <c r="B1782" s="5" t="n"/>
      <c r="C1782" s="16" t="n"/>
      <c r="D1782" s="5" t="n"/>
      <c r="E1782" s="5" t="n"/>
      <c r="F1782" s="6">
        <f>IF(B1782&amp;""="","",IFERROR(INDEX('الأعضاء'!$B$6:$B$505,MATCH(B1782&amp;"",'الأعضاء'!$A$6:$A$505,0))&amp;"","كود غير موجود"))</f>
        <v/>
      </c>
    </row>
    <row r="1783">
      <c r="A1783" s="13" t="n"/>
      <c r="B1783" s="5" t="n"/>
      <c r="C1783" s="16" t="n"/>
      <c r="D1783" s="5" t="n"/>
      <c r="E1783" s="5" t="n"/>
      <c r="F1783" s="6">
        <f>IF(B1783&amp;""="","",IFERROR(INDEX('الأعضاء'!$B$6:$B$505,MATCH(B1783&amp;"",'الأعضاء'!$A$6:$A$505,0))&amp;"","كود غير موجود"))</f>
        <v/>
      </c>
    </row>
    <row r="1784">
      <c r="A1784" s="13" t="n"/>
      <c r="B1784" s="5" t="n"/>
      <c r="C1784" s="16" t="n"/>
      <c r="D1784" s="5" t="n"/>
      <c r="E1784" s="5" t="n"/>
      <c r="F1784" s="6">
        <f>IF(B1784&amp;""="","",IFERROR(INDEX('الأعضاء'!$B$6:$B$505,MATCH(B1784&amp;"",'الأعضاء'!$A$6:$A$505,0))&amp;"","كود غير موجود"))</f>
        <v/>
      </c>
    </row>
    <row r="1785">
      <c r="A1785" s="13" t="n"/>
      <c r="B1785" s="5" t="n"/>
      <c r="C1785" s="16" t="n"/>
      <c r="D1785" s="5" t="n"/>
      <c r="E1785" s="5" t="n"/>
      <c r="F1785" s="6">
        <f>IF(B1785&amp;""="","",IFERROR(INDEX('الأعضاء'!$B$6:$B$505,MATCH(B1785&amp;"",'الأعضاء'!$A$6:$A$505,0))&amp;"","كود غير موجود"))</f>
        <v/>
      </c>
    </row>
    <row r="1786">
      <c r="A1786" s="13" t="n"/>
      <c r="B1786" s="5" t="n"/>
      <c r="C1786" s="16" t="n"/>
      <c r="D1786" s="5" t="n"/>
      <c r="E1786" s="5" t="n"/>
      <c r="F1786" s="6">
        <f>IF(B1786&amp;""="","",IFERROR(INDEX('الأعضاء'!$B$6:$B$505,MATCH(B1786&amp;"",'الأعضاء'!$A$6:$A$505,0))&amp;"","كود غير موجود"))</f>
        <v/>
      </c>
    </row>
    <row r="1787">
      <c r="A1787" s="13" t="n"/>
      <c r="B1787" s="5" t="n"/>
      <c r="C1787" s="16" t="n"/>
      <c r="D1787" s="5" t="n"/>
      <c r="E1787" s="5" t="n"/>
      <c r="F1787" s="6">
        <f>IF(B1787&amp;""="","",IFERROR(INDEX('الأعضاء'!$B$6:$B$505,MATCH(B1787&amp;"",'الأعضاء'!$A$6:$A$505,0))&amp;"","كود غير موجود"))</f>
        <v/>
      </c>
    </row>
    <row r="1788">
      <c r="A1788" s="13" t="n"/>
      <c r="B1788" s="5" t="n"/>
      <c r="C1788" s="16" t="n"/>
      <c r="D1788" s="5" t="n"/>
      <c r="E1788" s="5" t="n"/>
      <c r="F1788" s="6">
        <f>IF(B1788&amp;""="","",IFERROR(INDEX('الأعضاء'!$B$6:$B$505,MATCH(B1788&amp;"",'الأعضاء'!$A$6:$A$505,0))&amp;"","كود غير موجود"))</f>
        <v/>
      </c>
    </row>
    <row r="1789">
      <c r="A1789" s="13" t="n"/>
      <c r="B1789" s="5" t="n"/>
      <c r="C1789" s="16" t="n"/>
      <c r="D1789" s="5" t="n"/>
      <c r="E1789" s="5" t="n"/>
      <c r="F1789" s="6">
        <f>IF(B1789&amp;""="","",IFERROR(INDEX('الأعضاء'!$B$6:$B$505,MATCH(B1789&amp;"",'الأعضاء'!$A$6:$A$505,0))&amp;"","كود غير موجود"))</f>
        <v/>
      </c>
    </row>
    <row r="1790">
      <c r="A1790" s="13" t="n"/>
      <c r="B1790" s="5" t="n"/>
      <c r="C1790" s="16" t="n"/>
      <c r="D1790" s="5" t="n"/>
      <c r="E1790" s="5" t="n"/>
      <c r="F1790" s="6">
        <f>IF(B1790&amp;""="","",IFERROR(INDEX('الأعضاء'!$B$6:$B$505,MATCH(B1790&amp;"",'الأعضاء'!$A$6:$A$505,0))&amp;"","كود غير موجود"))</f>
        <v/>
      </c>
    </row>
    <row r="1791">
      <c r="A1791" s="13" t="n"/>
      <c r="B1791" s="5" t="n"/>
      <c r="C1791" s="16" t="n"/>
      <c r="D1791" s="5" t="n"/>
      <c r="E1791" s="5" t="n"/>
      <c r="F1791" s="6">
        <f>IF(B1791&amp;""="","",IFERROR(INDEX('الأعضاء'!$B$6:$B$505,MATCH(B1791&amp;"",'الأعضاء'!$A$6:$A$505,0))&amp;"","كود غير موجود"))</f>
        <v/>
      </c>
    </row>
    <row r="1792">
      <c r="A1792" s="13" t="n"/>
      <c r="B1792" s="5" t="n"/>
      <c r="C1792" s="16" t="n"/>
      <c r="D1792" s="5" t="n"/>
      <c r="E1792" s="5" t="n"/>
      <c r="F1792" s="6">
        <f>IF(B1792&amp;""="","",IFERROR(INDEX('الأعضاء'!$B$6:$B$505,MATCH(B1792&amp;"",'الأعضاء'!$A$6:$A$505,0))&amp;"","كود غير موجود"))</f>
        <v/>
      </c>
    </row>
    <row r="1793">
      <c r="A1793" s="13" t="n"/>
      <c r="B1793" s="5" t="n"/>
      <c r="C1793" s="16" t="n"/>
      <c r="D1793" s="5" t="n"/>
      <c r="E1793" s="5" t="n"/>
      <c r="F1793" s="6">
        <f>IF(B1793&amp;""="","",IFERROR(INDEX('الأعضاء'!$B$6:$B$505,MATCH(B1793&amp;"",'الأعضاء'!$A$6:$A$505,0))&amp;"","كود غير موجود"))</f>
        <v/>
      </c>
    </row>
    <row r="1794">
      <c r="A1794" s="13" t="n"/>
      <c r="B1794" s="5" t="n"/>
      <c r="C1794" s="16" t="n"/>
      <c r="D1794" s="5" t="n"/>
      <c r="E1794" s="5" t="n"/>
      <c r="F1794" s="6">
        <f>IF(B1794&amp;""="","",IFERROR(INDEX('الأعضاء'!$B$6:$B$505,MATCH(B1794&amp;"",'الأعضاء'!$A$6:$A$505,0))&amp;"","كود غير موجود"))</f>
        <v/>
      </c>
    </row>
    <row r="1795">
      <c r="A1795" s="13" t="n"/>
      <c r="B1795" s="5" t="n"/>
      <c r="C1795" s="16" t="n"/>
      <c r="D1795" s="5" t="n"/>
      <c r="E1795" s="5" t="n"/>
      <c r="F1795" s="6">
        <f>IF(B1795&amp;""="","",IFERROR(INDEX('الأعضاء'!$B$6:$B$505,MATCH(B1795&amp;"",'الأعضاء'!$A$6:$A$505,0))&amp;"","كود غير موجود"))</f>
        <v/>
      </c>
    </row>
    <row r="1796">
      <c r="A1796" s="13" t="n"/>
      <c r="B1796" s="5" t="n"/>
      <c r="C1796" s="16" t="n"/>
      <c r="D1796" s="5" t="n"/>
      <c r="E1796" s="5" t="n"/>
      <c r="F1796" s="6">
        <f>IF(B1796&amp;""="","",IFERROR(INDEX('الأعضاء'!$B$6:$B$505,MATCH(B1796&amp;"",'الأعضاء'!$A$6:$A$505,0))&amp;"","كود غير موجود"))</f>
        <v/>
      </c>
    </row>
    <row r="1797">
      <c r="A1797" s="13" t="n"/>
      <c r="B1797" s="5" t="n"/>
      <c r="C1797" s="16" t="n"/>
      <c r="D1797" s="5" t="n"/>
      <c r="E1797" s="5" t="n"/>
      <c r="F1797" s="6">
        <f>IF(B1797&amp;""="","",IFERROR(INDEX('الأعضاء'!$B$6:$B$505,MATCH(B1797&amp;"",'الأعضاء'!$A$6:$A$505,0))&amp;"","كود غير موجود"))</f>
        <v/>
      </c>
    </row>
    <row r="1798">
      <c r="A1798" s="13" t="n"/>
      <c r="B1798" s="5" t="n"/>
      <c r="C1798" s="16" t="n"/>
      <c r="D1798" s="5" t="n"/>
      <c r="E1798" s="5" t="n"/>
      <c r="F1798" s="6">
        <f>IF(B1798&amp;""="","",IFERROR(INDEX('الأعضاء'!$B$6:$B$505,MATCH(B1798&amp;"",'الأعضاء'!$A$6:$A$505,0))&amp;"","كود غير موجود"))</f>
        <v/>
      </c>
    </row>
    <row r="1799">
      <c r="A1799" s="13" t="n"/>
      <c r="B1799" s="5" t="n"/>
      <c r="C1799" s="16" t="n"/>
      <c r="D1799" s="5" t="n"/>
      <c r="E1799" s="5" t="n"/>
      <c r="F1799" s="6">
        <f>IF(B1799&amp;""="","",IFERROR(INDEX('الأعضاء'!$B$6:$B$505,MATCH(B1799&amp;"",'الأعضاء'!$A$6:$A$505,0))&amp;"","كود غير موجود"))</f>
        <v/>
      </c>
    </row>
    <row r="1800">
      <c r="A1800" s="13" t="n"/>
      <c r="B1800" s="5" t="n"/>
      <c r="C1800" s="16" t="n"/>
      <c r="D1800" s="5" t="n"/>
      <c r="E1800" s="5" t="n"/>
      <c r="F1800" s="6">
        <f>IF(B1800&amp;""="","",IFERROR(INDEX('الأعضاء'!$B$6:$B$505,MATCH(B1800&amp;"",'الأعضاء'!$A$6:$A$505,0))&amp;"","كود غير موجود"))</f>
        <v/>
      </c>
    </row>
    <row r="1801">
      <c r="A1801" s="13" t="n"/>
      <c r="B1801" s="5" t="n"/>
      <c r="C1801" s="16" t="n"/>
      <c r="D1801" s="5" t="n"/>
      <c r="E1801" s="5" t="n"/>
      <c r="F1801" s="6">
        <f>IF(B1801&amp;""="","",IFERROR(INDEX('الأعضاء'!$B$6:$B$505,MATCH(B1801&amp;"",'الأعضاء'!$A$6:$A$505,0))&amp;"","كود غير موجود"))</f>
        <v/>
      </c>
    </row>
    <row r="1802">
      <c r="A1802" s="13" t="n"/>
      <c r="B1802" s="5" t="n"/>
      <c r="C1802" s="16" t="n"/>
      <c r="D1802" s="5" t="n"/>
      <c r="E1802" s="5" t="n"/>
      <c r="F1802" s="6">
        <f>IF(B1802&amp;""="","",IFERROR(INDEX('الأعضاء'!$B$6:$B$505,MATCH(B1802&amp;"",'الأعضاء'!$A$6:$A$505,0))&amp;"","كود غير موجود"))</f>
        <v/>
      </c>
    </row>
    <row r="1803">
      <c r="A1803" s="13" t="n"/>
      <c r="B1803" s="5" t="n"/>
      <c r="C1803" s="16" t="n"/>
      <c r="D1803" s="5" t="n"/>
      <c r="E1803" s="5" t="n"/>
      <c r="F1803" s="6">
        <f>IF(B1803&amp;""="","",IFERROR(INDEX('الأعضاء'!$B$6:$B$505,MATCH(B1803&amp;"",'الأعضاء'!$A$6:$A$505,0))&amp;"","كود غير موجود"))</f>
        <v/>
      </c>
    </row>
    <row r="1804">
      <c r="A1804" s="13" t="n"/>
      <c r="B1804" s="5" t="n"/>
      <c r="C1804" s="16" t="n"/>
      <c r="D1804" s="5" t="n"/>
      <c r="E1804" s="5" t="n"/>
      <c r="F1804" s="6">
        <f>IF(B1804&amp;""="","",IFERROR(INDEX('الأعضاء'!$B$6:$B$505,MATCH(B1804&amp;"",'الأعضاء'!$A$6:$A$505,0))&amp;"","كود غير موجود"))</f>
        <v/>
      </c>
    </row>
    <row r="1805">
      <c r="A1805" s="13" t="n"/>
      <c r="B1805" s="5" t="n"/>
      <c r="C1805" s="16" t="n"/>
      <c r="D1805" s="5" t="n"/>
      <c r="E1805" s="5" t="n"/>
      <c r="F1805" s="6">
        <f>IF(B1805&amp;""="","",IFERROR(INDEX('الأعضاء'!$B$6:$B$505,MATCH(B1805&amp;"",'الأعضاء'!$A$6:$A$505,0))&amp;"","كود غير موجود"))</f>
        <v/>
      </c>
    </row>
    <row r="1806">
      <c r="A1806" s="13" t="n"/>
      <c r="B1806" s="5" t="n"/>
      <c r="C1806" s="16" t="n"/>
      <c r="D1806" s="5" t="n"/>
      <c r="E1806" s="5" t="n"/>
      <c r="F1806" s="6">
        <f>IF(B1806&amp;""="","",IFERROR(INDEX('الأعضاء'!$B$6:$B$505,MATCH(B1806&amp;"",'الأعضاء'!$A$6:$A$505,0))&amp;"","كود غير موجود"))</f>
        <v/>
      </c>
    </row>
    <row r="1807">
      <c r="A1807" s="13" t="n"/>
      <c r="B1807" s="5" t="n"/>
      <c r="C1807" s="16" t="n"/>
      <c r="D1807" s="5" t="n"/>
      <c r="E1807" s="5" t="n"/>
      <c r="F1807" s="6">
        <f>IF(B1807&amp;""="","",IFERROR(INDEX('الأعضاء'!$B$6:$B$505,MATCH(B1807&amp;"",'الأعضاء'!$A$6:$A$505,0))&amp;"","كود غير موجود"))</f>
        <v/>
      </c>
    </row>
    <row r="1808">
      <c r="A1808" s="13" t="n"/>
      <c r="B1808" s="5" t="n"/>
      <c r="C1808" s="16" t="n"/>
      <c r="D1808" s="5" t="n"/>
      <c r="E1808" s="5" t="n"/>
      <c r="F1808" s="6">
        <f>IF(B1808&amp;""="","",IFERROR(INDEX('الأعضاء'!$B$6:$B$505,MATCH(B1808&amp;"",'الأعضاء'!$A$6:$A$505,0))&amp;"","كود غير موجود"))</f>
        <v/>
      </c>
    </row>
    <row r="1809">
      <c r="A1809" s="13" t="n"/>
      <c r="B1809" s="5" t="n"/>
      <c r="C1809" s="16" t="n"/>
      <c r="D1809" s="5" t="n"/>
      <c r="E1809" s="5" t="n"/>
      <c r="F1809" s="6">
        <f>IF(B1809&amp;""="","",IFERROR(INDEX('الأعضاء'!$B$6:$B$505,MATCH(B1809&amp;"",'الأعضاء'!$A$6:$A$505,0))&amp;"","كود غير موجود"))</f>
        <v/>
      </c>
    </row>
    <row r="1810">
      <c r="A1810" s="13" t="n"/>
      <c r="B1810" s="5" t="n"/>
      <c r="C1810" s="16" t="n"/>
      <c r="D1810" s="5" t="n"/>
      <c r="E1810" s="5" t="n"/>
      <c r="F1810" s="6">
        <f>IF(B1810&amp;""="","",IFERROR(INDEX('الأعضاء'!$B$6:$B$505,MATCH(B1810&amp;"",'الأعضاء'!$A$6:$A$505,0))&amp;"","كود غير موجود"))</f>
        <v/>
      </c>
    </row>
    <row r="1811">
      <c r="A1811" s="13" t="n"/>
      <c r="B1811" s="5" t="n"/>
      <c r="C1811" s="16" t="n"/>
      <c r="D1811" s="5" t="n"/>
      <c r="E1811" s="5" t="n"/>
      <c r="F1811" s="6">
        <f>IF(B1811&amp;""="","",IFERROR(INDEX('الأعضاء'!$B$6:$B$505,MATCH(B1811&amp;"",'الأعضاء'!$A$6:$A$505,0))&amp;"","كود غير موجود"))</f>
        <v/>
      </c>
    </row>
    <row r="1812">
      <c r="A1812" s="13" t="n"/>
      <c r="B1812" s="5" t="n"/>
      <c r="C1812" s="16" t="n"/>
      <c r="D1812" s="5" t="n"/>
      <c r="E1812" s="5" t="n"/>
      <c r="F1812" s="6">
        <f>IF(B1812&amp;""="","",IFERROR(INDEX('الأعضاء'!$B$6:$B$505,MATCH(B1812&amp;"",'الأعضاء'!$A$6:$A$505,0))&amp;"","كود غير موجود"))</f>
        <v/>
      </c>
    </row>
    <row r="1813">
      <c r="A1813" s="13" t="n"/>
      <c r="B1813" s="5" t="n"/>
      <c r="C1813" s="16" t="n"/>
      <c r="D1813" s="5" t="n"/>
      <c r="E1813" s="5" t="n"/>
      <c r="F1813" s="6">
        <f>IF(B1813&amp;""="","",IFERROR(INDEX('الأعضاء'!$B$6:$B$505,MATCH(B1813&amp;"",'الأعضاء'!$A$6:$A$505,0))&amp;"","كود غير موجود"))</f>
        <v/>
      </c>
    </row>
    <row r="1814">
      <c r="A1814" s="13" t="n"/>
      <c r="B1814" s="5" t="n"/>
      <c r="C1814" s="16" t="n"/>
      <c r="D1814" s="5" t="n"/>
      <c r="E1814" s="5" t="n"/>
      <c r="F1814" s="6">
        <f>IF(B1814&amp;""="","",IFERROR(INDEX('الأعضاء'!$B$6:$B$505,MATCH(B1814&amp;"",'الأعضاء'!$A$6:$A$505,0))&amp;"","كود غير موجود"))</f>
        <v/>
      </c>
    </row>
    <row r="1815">
      <c r="A1815" s="13" t="n"/>
      <c r="B1815" s="5" t="n"/>
      <c r="C1815" s="16" t="n"/>
      <c r="D1815" s="5" t="n"/>
      <c r="E1815" s="5" t="n"/>
      <c r="F1815" s="6">
        <f>IF(B1815&amp;""="","",IFERROR(INDEX('الأعضاء'!$B$6:$B$505,MATCH(B1815&amp;"",'الأعضاء'!$A$6:$A$505,0))&amp;"","كود غير موجود"))</f>
        <v/>
      </c>
    </row>
    <row r="1816">
      <c r="A1816" s="13" t="n"/>
      <c r="B1816" s="5" t="n"/>
      <c r="C1816" s="16" t="n"/>
      <c r="D1816" s="5" t="n"/>
      <c r="E1816" s="5" t="n"/>
      <c r="F1816" s="6">
        <f>IF(B1816&amp;""="","",IFERROR(INDEX('الأعضاء'!$B$6:$B$505,MATCH(B1816&amp;"",'الأعضاء'!$A$6:$A$505,0))&amp;"","كود غير موجود"))</f>
        <v/>
      </c>
    </row>
    <row r="1817">
      <c r="A1817" s="13" t="n"/>
      <c r="B1817" s="5" t="n"/>
      <c r="C1817" s="16" t="n"/>
      <c r="D1817" s="5" t="n"/>
      <c r="E1817" s="5" t="n"/>
      <c r="F1817" s="6">
        <f>IF(B1817&amp;""="","",IFERROR(INDEX('الأعضاء'!$B$6:$B$505,MATCH(B1817&amp;"",'الأعضاء'!$A$6:$A$505,0))&amp;"","كود غير موجود"))</f>
        <v/>
      </c>
    </row>
    <row r="1818">
      <c r="A1818" s="13" t="n"/>
      <c r="B1818" s="5" t="n"/>
      <c r="C1818" s="16" t="n"/>
      <c r="D1818" s="5" t="n"/>
      <c r="E1818" s="5" t="n"/>
      <c r="F1818" s="6">
        <f>IF(B1818&amp;""="","",IFERROR(INDEX('الأعضاء'!$B$6:$B$505,MATCH(B1818&amp;"",'الأعضاء'!$A$6:$A$505,0))&amp;"","كود غير موجود"))</f>
        <v/>
      </c>
    </row>
    <row r="1819">
      <c r="A1819" s="13" t="n"/>
      <c r="B1819" s="5" t="n"/>
      <c r="C1819" s="16" t="n"/>
      <c r="D1819" s="5" t="n"/>
      <c r="E1819" s="5" t="n"/>
      <c r="F1819" s="6">
        <f>IF(B1819&amp;""="","",IFERROR(INDEX('الأعضاء'!$B$6:$B$505,MATCH(B1819&amp;"",'الأعضاء'!$A$6:$A$505,0))&amp;"","كود غير موجود"))</f>
        <v/>
      </c>
    </row>
    <row r="1820">
      <c r="A1820" s="13" t="n"/>
      <c r="B1820" s="5" t="n"/>
      <c r="C1820" s="16" t="n"/>
      <c r="D1820" s="5" t="n"/>
      <c r="E1820" s="5" t="n"/>
      <c r="F1820" s="6">
        <f>IF(B1820&amp;""="","",IFERROR(INDEX('الأعضاء'!$B$6:$B$505,MATCH(B1820&amp;"",'الأعضاء'!$A$6:$A$505,0))&amp;"","كود غير موجود"))</f>
        <v/>
      </c>
    </row>
    <row r="1821">
      <c r="A1821" s="13" t="n"/>
      <c r="B1821" s="5" t="n"/>
      <c r="C1821" s="16" t="n"/>
      <c r="D1821" s="5" t="n"/>
      <c r="E1821" s="5" t="n"/>
      <c r="F1821" s="6">
        <f>IF(B1821&amp;""="","",IFERROR(INDEX('الأعضاء'!$B$6:$B$505,MATCH(B1821&amp;"",'الأعضاء'!$A$6:$A$505,0))&amp;"","كود غير موجود"))</f>
        <v/>
      </c>
    </row>
    <row r="1822">
      <c r="A1822" s="13" t="n"/>
      <c r="B1822" s="5" t="n"/>
      <c r="C1822" s="16" t="n"/>
      <c r="D1822" s="5" t="n"/>
      <c r="E1822" s="5" t="n"/>
      <c r="F1822" s="6">
        <f>IF(B1822&amp;""="","",IFERROR(INDEX('الأعضاء'!$B$6:$B$505,MATCH(B1822&amp;"",'الأعضاء'!$A$6:$A$505,0))&amp;"","كود غير موجود"))</f>
        <v/>
      </c>
    </row>
    <row r="1823">
      <c r="A1823" s="13" t="n"/>
      <c r="B1823" s="5" t="n"/>
      <c r="C1823" s="16" t="n"/>
      <c r="D1823" s="5" t="n"/>
      <c r="E1823" s="5" t="n"/>
      <c r="F1823" s="6">
        <f>IF(B1823&amp;""="","",IFERROR(INDEX('الأعضاء'!$B$6:$B$505,MATCH(B1823&amp;"",'الأعضاء'!$A$6:$A$505,0))&amp;"","كود غير موجود"))</f>
        <v/>
      </c>
    </row>
    <row r="1824">
      <c r="A1824" s="13" t="n"/>
      <c r="B1824" s="5" t="n"/>
      <c r="C1824" s="16" t="n"/>
      <c r="D1824" s="5" t="n"/>
      <c r="E1824" s="5" t="n"/>
      <c r="F1824" s="6">
        <f>IF(B1824&amp;""="","",IFERROR(INDEX('الأعضاء'!$B$6:$B$505,MATCH(B1824&amp;"",'الأعضاء'!$A$6:$A$505,0))&amp;"","كود غير موجود"))</f>
        <v/>
      </c>
    </row>
    <row r="1825">
      <c r="A1825" s="13" t="n"/>
      <c r="B1825" s="5" t="n"/>
      <c r="C1825" s="16" t="n"/>
      <c r="D1825" s="5" t="n"/>
      <c r="E1825" s="5" t="n"/>
      <c r="F1825" s="6">
        <f>IF(B1825&amp;""="","",IFERROR(INDEX('الأعضاء'!$B$6:$B$505,MATCH(B1825&amp;"",'الأعضاء'!$A$6:$A$505,0))&amp;"","كود غير موجود"))</f>
        <v/>
      </c>
    </row>
    <row r="1826">
      <c r="A1826" s="13" t="n"/>
      <c r="B1826" s="5" t="n"/>
      <c r="C1826" s="16" t="n"/>
      <c r="D1826" s="5" t="n"/>
      <c r="E1826" s="5" t="n"/>
      <c r="F1826" s="6">
        <f>IF(B1826&amp;""="","",IFERROR(INDEX('الأعضاء'!$B$6:$B$505,MATCH(B1826&amp;"",'الأعضاء'!$A$6:$A$505,0))&amp;"","كود غير موجود"))</f>
        <v/>
      </c>
    </row>
    <row r="1827">
      <c r="A1827" s="13" t="n"/>
      <c r="B1827" s="5" t="n"/>
      <c r="C1827" s="16" t="n"/>
      <c r="D1827" s="5" t="n"/>
      <c r="E1827" s="5" t="n"/>
      <c r="F1827" s="6">
        <f>IF(B1827&amp;""="","",IFERROR(INDEX('الأعضاء'!$B$6:$B$505,MATCH(B1827&amp;"",'الأعضاء'!$A$6:$A$505,0))&amp;"","كود غير موجود"))</f>
        <v/>
      </c>
    </row>
    <row r="1828">
      <c r="A1828" s="13" t="n"/>
      <c r="B1828" s="5" t="n"/>
      <c r="C1828" s="16" t="n"/>
      <c r="D1828" s="5" t="n"/>
      <c r="E1828" s="5" t="n"/>
      <c r="F1828" s="6">
        <f>IF(B1828&amp;""="","",IFERROR(INDEX('الأعضاء'!$B$6:$B$505,MATCH(B1828&amp;"",'الأعضاء'!$A$6:$A$505,0))&amp;"","كود غير موجود"))</f>
        <v/>
      </c>
    </row>
    <row r="1829">
      <c r="A1829" s="13" t="n"/>
      <c r="B1829" s="5" t="n"/>
      <c r="C1829" s="16" t="n"/>
      <c r="D1829" s="5" t="n"/>
      <c r="E1829" s="5" t="n"/>
      <c r="F1829" s="6">
        <f>IF(B1829&amp;""="","",IFERROR(INDEX('الأعضاء'!$B$6:$B$505,MATCH(B1829&amp;"",'الأعضاء'!$A$6:$A$505,0))&amp;"","كود غير موجود"))</f>
        <v/>
      </c>
    </row>
    <row r="1830">
      <c r="A1830" s="13" t="n"/>
      <c r="B1830" s="5" t="n"/>
      <c r="C1830" s="16" t="n"/>
      <c r="D1830" s="5" t="n"/>
      <c r="E1830" s="5" t="n"/>
      <c r="F1830" s="6">
        <f>IF(B1830&amp;""="","",IFERROR(INDEX('الأعضاء'!$B$6:$B$505,MATCH(B1830&amp;"",'الأعضاء'!$A$6:$A$505,0))&amp;"","كود غير موجود"))</f>
        <v/>
      </c>
    </row>
    <row r="1831">
      <c r="A1831" s="13" t="n"/>
      <c r="B1831" s="5" t="n"/>
      <c r="C1831" s="16" t="n"/>
      <c r="D1831" s="5" t="n"/>
      <c r="E1831" s="5" t="n"/>
      <c r="F1831" s="6">
        <f>IF(B1831&amp;""="","",IFERROR(INDEX('الأعضاء'!$B$6:$B$505,MATCH(B1831&amp;"",'الأعضاء'!$A$6:$A$505,0))&amp;"","كود غير موجود"))</f>
        <v/>
      </c>
    </row>
    <row r="1832">
      <c r="A1832" s="13" t="n"/>
      <c r="B1832" s="5" t="n"/>
      <c r="C1832" s="16" t="n"/>
      <c r="D1832" s="5" t="n"/>
      <c r="E1832" s="5" t="n"/>
      <c r="F1832" s="6">
        <f>IF(B1832&amp;""="","",IFERROR(INDEX('الأعضاء'!$B$6:$B$505,MATCH(B1832&amp;"",'الأعضاء'!$A$6:$A$505,0))&amp;"","كود غير موجود"))</f>
        <v/>
      </c>
    </row>
    <row r="1833">
      <c r="A1833" s="13" t="n"/>
      <c r="B1833" s="5" t="n"/>
      <c r="C1833" s="16" t="n"/>
      <c r="D1833" s="5" t="n"/>
      <c r="E1833" s="5" t="n"/>
      <c r="F1833" s="6">
        <f>IF(B1833&amp;""="","",IFERROR(INDEX('الأعضاء'!$B$6:$B$505,MATCH(B1833&amp;"",'الأعضاء'!$A$6:$A$505,0))&amp;"","كود غير موجود"))</f>
        <v/>
      </c>
    </row>
    <row r="1834">
      <c r="A1834" s="13" t="n"/>
      <c r="B1834" s="5" t="n"/>
      <c r="C1834" s="16" t="n"/>
      <c r="D1834" s="5" t="n"/>
      <c r="E1834" s="5" t="n"/>
      <c r="F1834" s="6">
        <f>IF(B1834&amp;""="","",IFERROR(INDEX('الأعضاء'!$B$6:$B$505,MATCH(B1834&amp;"",'الأعضاء'!$A$6:$A$505,0))&amp;"","كود غير موجود"))</f>
        <v/>
      </c>
    </row>
    <row r="1835">
      <c r="A1835" s="13" t="n"/>
      <c r="B1835" s="5" t="n"/>
      <c r="C1835" s="16" t="n"/>
      <c r="D1835" s="5" t="n"/>
      <c r="E1835" s="5" t="n"/>
      <c r="F1835" s="6">
        <f>IF(B1835&amp;""="","",IFERROR(INDEX('الأعضاء'!$B$6:$B$505,MATCH(B1835&amp;"",'الأعضاء'!$A$6:$A$505,0))&amp;"","كود غير موجود"))</f>
        <v/>
      </c>
    </row>
    <row r="1836">
      <c r="A1836" s="13" t="n"/>
      <c r="B1836" s="5" t="n"/>
      <c r="C1836" s="16" t="n"/>
      <c r="D1836" s="5" t="n"/>
      <c r="E1836" s="5" t="n"/>
      <c r="F1836" s="6">
        <f>IF(B1836&amp;""="","",IFERROR(INDEX('الأعضاء'!$B$6:$B$505,MATCH(B1836&amp;"",'الأعضاء'!$A$6:$A$505,0))&amp;"","كود غير موجود"))</f>
        <v/>
      </c>
    </row>
    <row r="1837">
      <c r="A1837" s="13" t="n"/>
      <c r="B1837" s="5" t="n"/>
      <c r="C1837" s="16" t="n"/>
      <c r="D1837" s="5" t="n"/>
      <c r="E1837" s="5" t="n"/>
      <c r="F1837" s="6">
        <f>IF(B1837&amp;""="","",IFERROR(INDEX('الأعضاء'!$B$6:$B$505,MATCH(B1837&amp;"",'الأعضاء'!$A$6:$A$505,0))&amp;"","كود غير موجود"))</f>
        <v/>
      </c>
    </row>
    <row r="1838">
      <c r="A1838" s="13" t="n"/>
      <c r="B1838" s="5" t="n"/>
      <c r="C1838" s="16" t="n"/>
      <c r="D1838" s="5" t="n"/>
      <c r="E1838" s="5" t="n"/>
      <c r="F1838" s="6">
        <f>IF(B1838&amp;""="","",IFERROR(INDEX('الأعضاء'!$B$6:$B$505,MATCH(B1838&amp;"",'الأعضاء'!$A$6:$A$505,0))&amp;"","كود غير موجود"))</f>
        <v/>
      </c>
    </row>
    <row r="1839">
      <c r="A1839" s="13" t="n"/>
      <c r="B1839" s="5" t="n"/>
      <c r="C1839" s="16" t="n"/>
      <c r="D1839" s="5" t="n"/>
      <c r="E1839" s="5" t="n"/>
      <c r="F1839" s="6">
        <f>IF(B1839&amp;""="","",IFERROR(INDEX('الأعضاء'!$B$6:$B$505,MATCH(B1839&amp;"",'الأعضاء'!$A$6:$A$505,0))&amp;"","كود غير موجود"))</f>
        <v/>
      </c>
    </row>
    <row r="1840">
      <c r="A1840" s="13" t="n"/>
      <c r="B1840" s="5" t="n"/>
      <c r="C1840" s="16" t="n"/>
      <c r="D1840" s="5" t="n"/>
      <c r="E1840" s="5" t="n"/>
      <c r="F1840" s="6">
        <f>IF(B1840&amp;""="","",IFERROR(INDEX('الأعضاء'!$B$6:$B$505,MATCH(B1840&amp;"",'الأعضاء'!$A$6:$A$505,0))&amp;"","كود غير موجود"))</f>
        <v/>
      </c>
    </row>
    <row r="1841">
      <c r="A1841" s="13" t="n"/>
      <c r="B1841" s="5" t="n"/>
      <c r="C1841" s="16" t="n"/>
      <c r="D1841" s="5" t="n"/>
      <c r="E1841" s="5" t="n"/>
      <c r="F1841" s="6">
        <f>IF(B1841&amp;""="","",IFERROR(INDEX('الأعضاء'!$B$6:$B$505,MATCH(B1841&amp;"",'الأعضاء'!$A$6:$A$505,0))&amp;"","كود غير موجود"))</f>
        <v/>
      </c>
    </row>
    <row r="1842">
      <c r="A1842" s="13" t="n"/>
      <c r="B1842" s="5" t="n"/>
      <c r="C1842" s="16" t="n"/>
      <c r="D1842" s="5" t="n"/>
      <c r="E1842" s="5" t="n"/>
      <c r="F1842" s="6">
        <f>IF(B1842&amp;""="","",IFERROR(INDEX('الأعضاء'!$B$6:$B$505,MATCH(B1842&amp;"",'الأعضاء'!$A$6:$A$505,0))&amp;"","كود غير موجود"))</f>
        <v/>
      </c>
    </row>
    <row r="1843">
      <c r="A1843" s="13" t="n"/>
      <c r="B1843" s="5" t="n"/>
      <c r="C1843" s="16" t="n"/>
      <c r="D1843" s="5" t="n"/>
      <c r="E1843" s="5" t="n"/>
      <c r="F1843" s="6">
        <f>IF(B1843&amp;""="","",IFERROR(INDEX('الأعضاء'!$B$6:$B$505,MATCH(B1843&amp;"",'الأعضاء'!$A$6:$A$505,0))&amp;"","كود غير موجود"))</f>
        <v/>
      </c>
    </row>
    <row r="1844">
      <c r="A1844" s="13" t="n"/>
      <c r="B1844" s="5" t="n"/>
      <c r="C1844" s="16" t="n"/>
      <c r="D1844" s="5" t="n"/>
      <c r="E1844" s="5" t="n"/>
      <c r="F1844" s="6">
        <f>IF(B1844&amp;""="","",IFERROR(INDEX('الأعضاء'!$B$6:$B$505,MATCH(B1844&amp;"",'الأعضاء'!$A$6:$A$505,0))&amp;"","كود غير موجود"))</f>
        <v/>
      </c>
    </row>
    <row r="1845">
      <c r="A1845" s="13" t="n"/>
      <c r="B1845" s="5" t="n"/>
      <c r="C1845" s="16" t="n"/>
      <c r="D1845" s="5" t="n"/>
      <c r="E1845" s="5" t="n"/>
      <c r="F1845" s="6">
        <f>IF(B1845&amp;""="","",IFERROR(INDEX('الأعضاء'!$B$6:$B$505,MATCH(B1845&amp;"",'الأعضاء'!$A$6:$A$505,0))&amp;"","كود غير موجود"))</f>
        <v/>
      </c>
    </row>
    <row r="1846">
      <c r="A1846" s="13" t="n"/>
      <c r="B1846" s="5" t="n"/>
      <c r="C1846" s="16" t="n"/>
      <c r="D1846" s="5" t="n"/>
      <c r="E1846" s="5" t="n"/>
      <c r="F1846" s="6">
        <f>IF(B1846&amp;""="","",IFERROR(INDEX('الأعضاء'!$B$6:$B$505,MATCH(B1846&amp;"",'الأعضاء'!$A$6:$A$505,0))&amp;"","كود غير موجود"))</f>
        <v/>
      </c>
    </row>
    <row r="1847">
      <c r="A1847" s="13" t="n"/>
      <c r="B1847" s="5" t="n"/>
      <c r="C1847" s="16" t="n"/>
      <c r="D1847" s="5" t="n"/>
      <c r="E1847" s="5" t="n"/>
      <c r="F1847" s="6">
        <f>IF(B1847&amp;""="","",IFERROR(INDEX('الأعضاء'!$B$6:$B$505,MATCH(B1847&amp;"",'الأعضاء'!$A$6:$A$505,0))&amp;"","كود غير موجود"))</f>
        <v/>
      </c>
    </row>
    <row r="1848">
      <c r="A1848" s="13" t="n"/>
      <c r="B1848" s="5" t="n"/>
      <c r="C1848" s="16" t="n"/>
      <c r="D1848" s="5" t="n"/>
      <c r="E1848" s="5" t="n"/>
      <c r="F1848" s="6">
        <f>IF(B1848&amp;""="","",IFERROR(INDEX('الأعضاء'!$B$6:$B$505,MATCH(B1848&amp;"",'الأعضاء'!$A$6:$A$505,0))&amp;"","كود غير موجود"))</f>
        <v/>
      </c>
    </row>
    <row r="1849">
      <c r="A1849" s="13" t="n"/>
      <c r="B1849" s="5" t="n"/>
      <c r="C1849" s="16" t="n"/>
      <c r="D1849" s="5" t="n"/>
      <c r="E1849" s="5" t="n"/>
      <c r="F1849" s="6">
        <f>IF(B1849&amp;""="","",IFERROR(INDEX('الأعضاء'!$B$6:$B$505,MATCH(B1849&amp;"",'الأعضاء'!$A$6:$A$505,0))&amp;"","كود غير موجود"))</f>
        <v/>
      </c>
    </row>
    <row r="1850">
      <c r="A1850" s="13" t="n"/>
      <c r="B1850" s="5" t="n"/>
      <c r="C1850" s="16" t="n"/>
      <c r="D1850" s="5" t="n"/>
      <c r="E1850" s="5" t="n"/>
      <c r="F1850" s="6">
        <f>IF(B1850&amp;""="","",IFERROR(INDEX('الأعضاء'!$B$6:$B$505,MATCH(B1850&amp;"",'الأعضاء'!$A$6:$A$505,0))&amp;"","كود غير موجود"))</f>
        <v/>
      </c>
    </row>
    <row r="1851">
      <c r="A1851" s="13" t="n"/>
      <c r="B1851" s="5" t="n"/>
      <c r="C1851" s="16" t="n"/>
      <c r="D1851" s="5" t="n"/>
      <c r="E1851" s="5" t="n"/>
      <c r="F1851" s="6">
        <f>IF(B1851&amp;""="","",IFERROR(INDEX('الأعضاء'!$B$6:$B$505,MATCH(B1851&amp;"",'الأعضاء'!$A$6:$A$505,0))&amp;"","كود غير موجود"))</f>
        <v/>
      </c>
    </row>
    <row r="1852">
      <c r="A1852" s="13" t="n"/>
      <c r="B1852" s="5" t="n"/>
      <c r="C1852" s="16" t="n"/>
      <c r="D1852" s="5" t="n"/>
      <c r="E1852" s="5" t="n"/>
      <c r="F1852" s="6">
        <f>IF(B1852&amp;""="","",IFERROR(INDEX('الأعضاء'!$B$6:$B$505,MATCH(B1852&amp;"",'الأعضاء'!$A$6:$A$505,0))&amp;"","كود غير موجود"))</f>
        <v/>
      </c>
    </row>
    <row r="1853">
      <c r="A1853" s="13" t="n"/>
      <c r="B1853" s="5" t="n"/>
      <c r="C1853" s="16" t="n"/>
      <c r="D1853" s="5" t="n"/>
      <c r="E1853" s="5" t="n"/>
      <c r="F1853" s="6">
        <f>IF(B1853&amp;""="","",IFERROR(INDEX('الأعضاء'!$B$6:$B$505,MATCH(B1853&amp;"",'الأعضاء'!$A$6:$A$505,0))&amp;"","كود غير موجود"))</f>
        <v/>
      </c>
    </row>
    <row r="1854">
      <c r="A1854" s="13" t="n"/>
      <c r="B1854" s="5" t="n"/>
      <c r="C1854" s="16" t="n"/>
      <c r="D1854" s="5" t="n"/>
      <c r="E1854" s="5" t="n"/>
      <c r="F1854" s="6">
        <f>IF(B1854&amp;""="","",IFERROR(INDEX('الأعضاء'!$B$6:$B$505,MATCH(B1854&amp;"",'الأعضاء'!$A$6:$A$505,0))&amp;"","كود غير موجود"))</f>
        <v/>
      </c>
    </row>
    <row r="1855">
      <c r="A1855" s="13" t="n"/>
      <c r="B1855" s="5" t="n"/>
      <c r="C1855" s="16" t="n"/>
      <c r="D1855" s="5" t="n"/>
      <c r="E1855" s="5" t="n"/>
      <c r="F1855" s="6">
        <f>IF(B1855&amp;""="","",IFERROR(INDEX('الأعضاء'!$B$6:$B$505,MATCH(B1855&amp;"",'الأعضاء'!$A$6:$A$505,0))&amp;"","كود غير موجود"))</f>
        <v/>
      </c>
    </row>
    <row r="1856">
      <c r="A1856" s="13" t="n"/>
      <c r="B1856" s="5" t="n"/>
      <c r="C1856" s="16" t="n"/>
      <c r="D1856" s="5" t="n"/>
      <c r="E1856" s="5" t="n"/>
      <c r="F1856" s="6">
        <f>IF(B1856&amp;""="","",IFERROR(INDEX('الأعضاء'!$B$6:$B$505,MATCH(B1856&amp;"",'الأعضاء'!$A$6:$A$505,0))&amp;"","كود غير موجود"))</f>
        <v/>
      </c>
    </row>
    <row r="1857">
      <c r="A1857" s="13" t="n"/>
      <c r="B1857" s="5" t="n"/>
      <c r="C1857" s="16" t="n"/>
      <c r="D1857" s="5" t="n"/>
      <c r="E1857" s="5" t="n"/>
      <c r="F1857" s="6">
        <f>IF(B1857&amp;""="","",IFERROR(INDEX('الأعضاء'!$B$6:$B$505,MATCH(B1857&amp;"",'الأعضاء'!$A$6:$A$505,0))&amp;"","كود غير موجود"))</f>
        <v/>
      </c>
    </row>
    <row r="1858">
      <c r="A1858" s="13" t="n"/>
      <c r="B1858" s="5" t="n"/>
      <c r="C1858" s="16" t="n"/>
      <c r="D1858" s="5" t="n"/>
      <c r="E1858" s="5" t="n"/>
      <c r="F1858" s="6">
        <f>IF(B1858&amp;""="","",IFERROR(INDEX('الأعضاء'!$B$6:$B$505,MATCH(B1858&amp;"",'الأعضاء'!$A$6:$A$505,0))&amp;"","كود غير موجود"))</f>
        <v/>
      </c>
    </row>
    <row r="1859">
      <c r="A1859" s="13" t="n"/>
      <c r="B1859" s="5" t="n"/>
      <c r="C1859" s="16" t="n"/>
      <c r="D1859" s="5" t="n"/>
      <c r="E1859" s="5" t="n"/>
      <c r="F1859" s="6">
        <f>IF(B1859&amp;""="","",IFERROR(INDEX('الأعضاء'!$B$6:$B$505,MATCH(B1859&amp;"",'الأعضاء'!$A$6:$A$505,0))&amp;"","كود غير موجود"))</f>
        <v/>
      </c>
    </row>
    <row r="1860">
      <c r="A1860" s="13" t="n"/>
      <c r="B1860" s="5" t="n"/>
      <c r="C1860" s="16" t="n"/>
      <c r="D1860" s="5" t="n"/>
      <c r="E1860" s="5" t="n"/>
      <c r="F1860" s="6">
        <f>IF(B1860&amp;""="","",IFERROR(INDEX('الأعضاء'!$B$6:$B$505,MATCH(B1860&amp;"",'الأعضاء'!$A$6:$A$505,0))&amp;"","كود غير موجود"))</f>
        <v/>
      </c>
    </row>
    <row r="1861">
      <c r="A1861" s="13" t="n"/>
      <c r="B1861" s="5" t="n"/>
      <c r="C1861" s="16" t="n"/>
      <c r="D1861" s="5" t="n"/>
      <c r="E1861" s="5" t="n"/>
      <c r="F1861" s="6">
        <f>IF(B1861&amp;""="","",IFERROR(INDEX('الأعضاء'!$B$6:$B$505,MATCH(B1861&amp;"",'الأعضاء'!$A$6:$A$505,0))&amp;"","كود غير موجود"))</f>
        <v/>
      </c>
    </row>
    <row r="1862">
      <c r="A1862" s="13" t="n"/>
      <c r="B1862" s="5" t="n"/>
      <c r="C1862" s="16" t="n"/>
      <c r="D1862" s="5" t="n"/>
      <c r="E1862" s="5" t="n"/>
      <c r="F1862" s="6">
        <f>IF(B1862&amp;""="","",IFERROR(INDEX('الأعضاء'!$B$6:$B$505,MATCH(B1862&amp;"",'الأعضاء'!$A$6:$A$505,0))&amp;"","كود غير موجود"))</f>
        <v/>
      </c>
    </row>
    <row r="1863">
      <c r="A1863" s="13" t="n"/>
      <c r="B1863" s="5" t="n"/>
      <c r="C1863" s="16" t="n"/>
      <c r="D1863" s="5" t="n"/>
      <c r="E1863" s="5" t="n"/>
      <c r="F1863" s="6">
        <f>IF(B1863&amp;""="","",IFERROR(INDEX('الأعضاء'!$B$6:$B$505,MATCH(B1863&amp;"",'الأعضاء'!$A$6:$A$505,0))&amp;"","كود غير موجود"))</f>
        <v/>
      </c>
    </row>
    <row r="1864">
      <c r="A1864" s="13" t="n"/>
      <c r="B1864" s="5" t="n"/>
      <c r="C1864" s="16" t="n"/>
      <c r="D1864" s="5" t="n"/>
      <c r="E1864" s="5" t="n"/>
      <c r="F1864" s="6">
        <f>IF(B1864&amp;""="","",IFERROR(INDEX('الأعضاء'!$B$6:$B$505,MATCH(B1864&amp;"",'الأعضاء'!$A$6:$A$505,0))&amp;"","كود غير موجود"))</f>
        <v/>
      </c>
    </row>
    <row r="1865">
      <c r="A1865" s="13" t="n"/>
      <c r="B1865" s="5" t="n"/>
      <c r="C1865" s="16" t="n"/>
      <c r="D1865" s="5" t="n"/>
      <c r="E1865" s="5" t="n"/>
      <c r="F1865" s="6">
        <f>IF(B1865&amp;""="","",IFERROR(INDEX('الأعضاء'!$B$6:$B$505,MATCH(B1865&amp;"",'الأعضاء'!$A$6:$A$505,0))&amp;"","كود غير موجود"))</f>
        <v/>
      </c>
    </row>
    <row r="1866">
      <c r="A1866" s="13" t="n"/>
      <c r="B1866" s="5" t="n"/>
      <c r="C1866" s="16" t="n"/>
      <c r="D1866" s="5" t="n"/>
      <c r="E1866" s="5" t="n"/>
      <c r="F1866" s="6">
        <f>IF(B1866&amp;""="","",IFERROR(INDEX('الأعضاء'!$B$6:$B$505,MATCH(B1866&amp;"",'الأعضاء'!$A$6:$A$505,0))&amp;"","كود غير موجود"))</f>
        <v/>
      </c>
    </row>
    <row r="1867">
      <c r="A1867" s="13" t="n"/>
      <c r="B1867" s="5" t="n"/>
      <c r="C1867" s="16" t="n"/>
      <c r="D1867" s="5" t="n"/>
      <c r="E1867" s="5" t="n"/>
      <c r="F1867" s="6">
        <f>IF(B1867&amp;""="","",IFERROR(INDEX('الأعضاء'!$B$6:$B$505,MATCH(B1867&amp;"",'الأعضاء'!$A$6:$A$505,0))&amp;"","كود غير موجود"))</f>
        <v/>
      </c>
    </row>
    <row r="1868">
      <c r="A1868" s="13" t="n"/>
      <c r="B1868" s="5" t="n"/>
      <c r="C1868" s="16" t="n"/>
      <c r="D1868" s="5" t="n"/>
      <c r="E1868" s="5" t="n"/>
      <c r="F1868" s="6">
        <f>IF(B1868&amp;""="","",IFERROR(INDEX('الأعضاء'!$B$6:$B$505,MATCH(B1868&amp;"",'الأعضاء'!$A$6:$A$505,0))&amp;"","كود غير موجود"))</f>
        <v/>
      </c>
    </row>
    <row r="1869">
      <c r="A1869" s="13" t="n"/>
      <c r="B1869" s="5" t="n"/>
      <c r="C1869" s="16" t="n"/>
      <c r="D1869" s="5" t="n"/>
      <c r="E1869" s="5" t="n"/>
      <c r="F1869" s="6">
        <f>IF(B1869&amp;""="","",IFERROR(INDEX('الأعضاء'!$B$6:$B$505,MATCH(B1869&amp;"",'الأعضاء'!$A$6:$A$505,0))&amp;"","كود غير موجود"))</f>
        <v/>
      </c>
    </row>
    <row r="1870">
      <c r="A1870" s="13" t="n"/>
      <c r="B1870" s="5" t="n"/>
      <c r="C1870" s="16" t="n"/>
      <c r="D1870" s="5" t="n"/>
      <c r="E1870" s="5" t="n"/>
      <c r="F1870" s="6">
        <f>IF(B1870&amp;""="","",IFERROR(INDEX('الأعضاء'!$B$6:$B$505,MATCH(B1870&amp;"",'الأعضاء'!$A$6:$A$505,0))&amp;"","كود غير موجود"))</f>
        <v/>
      </c>
    </row>
    <row r="1871">
      <c r="A1871" s="13" t="n"/>
      <c r="B1871" s="5" t="n"/>
      <c r="C1871" s="16" t="n"/>
      <c r="D1871" s="5" t="n"/>
      <c r="E1871" s="5" t="n"/>
      <c r="F1871" s="6">
        <f>IF(B1871&amp;""="","",IFERROR(INDEX('الأعضاء'!$B$6:$B$505,MATCH(B1871&amp;"",'الأعضاء'!$A$6:$A$505,0))&amp;"","كود غير موجود"))</f>
        <v/>
      </c>
    </row>
    <row r="1872">
      <c r="A1872" s="13" t="n"/>
      <c r="B1872" s="5" t="n"/>
      <c r="C1872" s="16" t="n"/>
      <c r="D1872" s="5" t="n"/>
      <c r="E1872" s="5" t="n"/>
      <c r="F1872" s="6">
        <f>IF(B1872&amp;""="","",IFERROR(INDEX('الأعضاء'!$B$6:$B$505,MATCH(B1872&amp;"",'الأعضاء'!$A$6:$A$505,0))&amp;"","كود غير موجود"))</f>
        <v/>
      </c>
    </row>
    <row r="1873">
      <c r="A1873" s="13" t="n"/>
      <c r="B1873" s="5" t="n"/>
      <c r="C1873" s="16" t="n"/>
      <c r="D1873" s="5" t="n"/>
      <c r="E1873" s="5" t="n"/>
      <c r="F1873" s="6">
        <f>IF(B1873&amp;""="","",IFERROR(INDEX('الأعضاء'!$B$6:$B$505,MATCH(B1873&amp;"",'الأعضاء'!$A$6:$A$505,0))&amp;"","كود غير موجود"))</f>
        <v/>
      </c>
    </row>
    <row r="1874">
      <c r="A1874" s="13" t="n"/>
      <c r="B1874" s="5" t="n"/>
      <c r="C1874" s="16" t="n"/>
      <c r="D1874" s="5" t="n"/>
      <c r="E1874" s="5" t="n"/>
      <c r="F1874" s="6">
        <f>IF(B1874&amp;""="","",IFERROR(INDEX('الأعضاء'!$B$6:$B$505,MATCH(B1874&amp;"",'الأعضاء'!$A$6:$A$505,0))&amp;"","كود غير موجود"))</f>
        <v/>
      </c>
    </row>
    <row r="1875">
      <c r="A1875" s="13" t="n"/>
      <c r="B1875" s="5" t="n"/>
      <c r="C1875" s="16" t="n"/>
      <c r="D1875" s="5" t="n"/>
      <c r="E1875" s="5" t="n"/>
      <c r="F1875" s="6">
        <f>IF(B1875&amp;""="","",IFERROR(INDEX('الأعضاء'!$B$6:$B$505,MATCH(B1875&amp;"",'الأعضاء'!$A$6:$A$505,0))&amp;"","كود غير موجود"))</f>
        <v/>
      </c>
    </row>
    <row r="1876">
      <c r="A1876" s="13" t="n"/>
      <c r="B1876" s="5" t="n"/>
      <c r="C1876" s="16" t="n"/>
      <c r="D1876" s="5" t="n"/>
      <c r="E1876" s="5" t="n"/>
      <c r="F1876" s="6">
        <f>IF(B1876&amp;""="","",IFERROR(INDEX('الأعضاء'!$B$6:$B$505,MATCH(B1876&amp;"",'الأعضاء'!$A$6:$A$505,0))&amp;"","كود غير موجود"))</f>
        <v/>
      </c>
    </row>
    <row r="1877">
      <c r="A1877" s="13" t="n"/>
      <c r="B1877" s="5" t="n"/>
      <c r="C1877" s="16" t="n"/>
      <c r="D1877" s="5" t="n"/>
      <c r="E1877" s="5" t="n"/>
      <c r="F1877" s="6">
        <f>IF(B1877&amp;""="","",IFERROR(INDEX('الأعضاء'!$B$6:$B$505,MATCH(B1877&amp;"",'الأعضاء'!$A$6:$A$505,0))&amp;"","كود غير موجود"))</f>
        <v/>
      </c>
    </row>
    <row r="1878">
      <c r="A1878" s="13" t="n"/>
      <c r="B1878" s="5" t="n"/>
      <c r="C1878" s="16" t="n"/>
      <c r="D1878" s="5" t="n"/>
      <c r="E1878" s="5" t="n"/>
      <c r="F1878" s="6">
        <f>IF(B1878&amp;""="","",IFERROR(INDEX('الأعضاء'!$B$6:$B$505,MATCH(B1878&amp;"",'الأعضاء'!$A$6:$A$505,0))&amp;"","كود غير موجود"))</f>
        <v/>
      </c>
    </row>
    <row r="1879">
      <c r="A1879" s="13" t="n"/>
      <c r="B1879" s="5" t="n"/>
      <c r="C1879" s="16" t="n"/>
      <c r="D1879" s="5" t="n"/>
      <c r="E1879" s="5" t="n"/>
      <c r="F1879" s="6">
        <f>IF(B1879&amp;""="","",IFERROR(INDEX('الأعضاء'!$B$6:$B$505,MATCH(B1879&amp;"",'الأعضاء'!$A$6:$A$505,0))&amp;"","كود غير موجود"))</f>
        <v/>
      </c>
    </row>
    <row r="1880">
      <c r="A1880" s="13" t="n"/>
      <c r="B1880" s="5" t="n"/>
      <c r="C1880" s="16" t="n"/>
      <c r="D1880" s="5" t="n"/>
      <c r="E1880" s="5" t="n"/>
      <c r="F1880" s="6">
        <f>IF(B1880&amp;""="","",IFERROR(INDEX('الأعضاء'!$B$6:$B$505,MATCH(B1880&amp;"",'الأعضاء'!$A$6:$A$505,0))&amp;"","كود غير موجود"))</f>
        <v/>
      </c>
    </row>
    <row r="1881">
      <c r="A1881" s="13" t="n"/>
      <c r="B1881" s="5" t="n"/>
      <c r="C1881" s="16" t="n"/>
      <c r="D1881" s="5" t="n"/>
      <c r="E1881" s="5" t="n"/>
      <c r="F1881" s="6">
        <f>IF(B1881&amp;""="","",IFERROR(INDEX('الأعضاء'!$B$6:$B$505,MATCH(B1881&amp;"",'الأعضاء'!$A$6:$A$505,0))&amp;"","كود غير موجود"))</f>
        <v/>
      </c>
    </row>
    <row r="1882">
      <c r="A1882" s="13" t="n"/>
      <c r="B1882" s="5" t="n"/>
      <c r="C1882" s="16" t="n"/>
      <c r="D1882" s="5" t="n"/>
      <c r="E1882" s="5" t="n"/>
      <c r="F1882" s="6">
        <f>IF(B1882&amp;""="","",IFERROR(INDEX('الأعضاء'!$B$6:$B$505,MATCH(B1882&amp;"",'الأعضاء'!$A$6:$A$505,0))&amp;"","كود غير موجود"))</f>
        <v/>
      </c>
    </row>
    <row r="1883">
      <c r="A1883" s="13" t="n"/>
      <c r="B1883" s="5" t="n"/>
      <c r="C1883" s="16" t="n"/>
      <c r="D1883" s="5" t="n"/>
      <c r="E1883" s="5" t="n"/>
      <c r="F1883" s="6">
        <f>IF(B1883&amp;""="","",IFERROR(INDEX('الأعضاء'!$B$6:$B$505,MATCH(B1883&amp;"",'الأعضاء'!$A$6:$A$505,0))&amp;"","كود غير موجود"))</f>
        <v/>
      </c>
    </row>
    <row r="1884">
      <c r="A1884" s="13" t="n"/>
      <c r="B1884" s="5" t="n"/>
      <c r="C1884" s="16" t="n"/>
      <c r="D1884" s="5" t="n"/>
      <c r="E1884" s="5" t="n"/>
      <c r="F1884" s="6">
        <f>IF(B1884&amp;""="","",IFERROR(INDEX('الأعضاء'!$B$6:$B$505,MATCH(B1884&amp;"",'الأعضاء'!$A$6:$A$505,0))&amp;"","كود غير موجود"))</f>
        <v/>
      </c>
    </row>
    <row r="1885">
      <c r="A1885" s="13" t="n"/>
      <c r="B1885" s="5" t="n"/>
      <c r="C1885" s="16" t="n"/>
      <c r="D1885" s="5" t="n"/>
      <c r="E1885" s="5" t="n"/>
      <c r="F1885" s="6">
        <f>IF(B1885&amp;""="","",IFERROR(INDEX('الأعضاء'!$B$6:$B$505,MATCH(B1885&amp;"",'الأعضاء'!$A$6:$A$505,0))&amp;"","كود غير موجود"))</f>
        <v/>
      </c>
    </row>
    <row r="1886">
      <c r="A1886" s="13" t="n"/>
      <c r="B1886" s="5" t="n"/>
      <c r="C1886" s="16" t="n"/>
      <c r="D1886" s="5" t="n"/>
      <c r="E1886" s="5" t="n"/>
      <c r="F1886" s="6">
        <f>IF(B1886&amp;""="","",IFERROR(INDEX('الأعضاء'!$B$6:$B$505,MATCH(B1886&amp;"",'الأعضاء'!$A$6:$A$505,0))&amp;"","كود غير موجود"))</f>
        <v/>
      </c>
    </row>
    <row r="1887">
      <c r="A1887" s="13" t="n"/>
      <c r="B1887" s="5" t="n"/>
      <c r="C1887" s="16" t="n"/>
      <c r="D1887" s="5" t="n"/>
      <c r="E1887" s="5" t="n"/>
      <c r="F1887" s="6">
        <f>IF(B1887&amp;""="","",IFERROR(INDEX('الأعضاء'!$B$6:$B$505,MATCH(B1887&amp;"",'الأعضاء'!$A$6:$A$505,0))&amp;"","كود غير موجود"))</f>
        <v/>
      </c>
    </row>
    <row r="1888">
      <c r="A1888" s="13" t="n"/>
      <c r="B1888" s="5" t="n"/>
      <c r="C1888" s="16" t="n"/>
      <c r="D1888" s="5" t="n"/>
      <c r="E1888" s="5" t="n"/>
      <c r="F1888" s="6">
        <f>IF(B1888&amp;""="","",IFERROR(INDEX('الأعضاء'!$B$6:$B$505,MATCH(B1888&amp;"",'الأعضاء'!$A$6:$A$505,0))&amp;"","كود غير موجود"))</f>
        <v/>
      </c>
    </row>
    <row r="1889">
      <c r="A1889" s="13" t="n"/>
      <c r="B1889" s="5" t="n"/>
      <c r="C1889" s="16" t="n"/>
      <c r="D1889" s="5" t="n"/>
      <c r="E1889" s="5" t="n"/>
      <c r="F1889" s="6">
        <f>IF(B1889&amp;""="","",IFERROR(INDEX('الأعضاء'!$B$6:$B$505,MATCH(B1889&amp;"",'الأعضاء'!$A$6:$A$505,0))&amp;"","كود غير موجود"))</f>
        <v/>
      </c>
    </row>
    <row r="1890">
      <c r="A1890" s="13" t="n"/>
      <c r="B1890" s="5" t="n"/>
      <c r="C1890" s="16" t="n"/>
      <c r="D1890" s="5" t="n"/>
      <c r="E1890" s="5" t="n"/>
      <c r="F1890" s="6">
        <f>IF(B1890&amp;""="","",IFERROR(INDEX('الأعضاء'!$B$6:$B$505,MATCH(B1890&amp;"",'الأعضاء'!$A$6:$A$505,0))&amp;"","كود غير موجود"))</f>
        <v/>
      </c>
    </row>
    <row r="1891">
      <c r="A1891" s="13" t="n"/>
      <c r="B1891" s="5" t="n"/>
      <c r="C1891" s="16" t="n"/>
      <c r="D1891" s="5" t="n"/>
      <c r="E1891" s="5" t="n"/>
      <c r="F1891" s="6">
        <f>IF(B1891&amp;""="","",IFERROR(INDEX('الأعضاء'!$B$6:$B$505,MATCH(B1891&amp;"",'الأعضاء'!$A$6:$A$505,0))&amp;"","كود غير موجود"))</f>
        <v/>
      </c>
    </row>
    <row r="1892">
      <c r="A1892" s="13" t="n"/>
      <c r="B1892" s="5" t="n"/>
      <c r="C1892" s="16" t="n"/>
      <c r="D1892" s="5" t="n"/>
      <c r="E1892" s="5" t="n"/>
      <c r="F1892" s="6">
        <f>IF(B1892&amp;""="","",IFERROR(INDEX('الأعضاء'!$B$6:$B$505,MATCH(B1892&amp;"",'الأعضاء'!$A$6:$A$505,0))&amp;"","كود غير موجود"))</f>
        <v/>
      </c>
    </row>
    <row r="1893">
      <c r="A1893" s="13" t="n"/>
      <c r="B1893" s="5" t="n"/>
      <c r="C1893" s="16" t="n"/>
      <c r="D1893" s="5" t="n"/>
      <c r="E1893" s="5" t="n"/>
      <c r="F1893" s="6">
        <f>IF(B1893&amp;""="","",IFERROR(INDEX('الأعضاء'!$B$6:$B$505,MATCH(B1893&amp;"",'الأعضاء'!$A$6:$A$505,0))&amp;"","كود غير موجود"))</f>
        <v/>
      </c>
    </row>
    <row r="1894">
      <c r="A1894" s="13" t="n"/>
      <c r="B1894" s="5" t="n"/>
      <c r="C1894" s="16" t="n"/>
      <c r="D1894" s="5" t="n"/>
      <c r="E1894" s="5" t="n"/>
      <c r="F1894" s="6">
        <f>IF(B1894&amp;""="","",IFERROR(INDEX('الأعضاء'!$B$6:$B$505,MATCH(B1894&amp;"",'الأعضاء'!$A$6:$A$505,0))&amp;"","كود غير موجود"))</f>
        <v/>
      </c>
    </row>
    <row r="1895">
      <c r="A1895" s="13" t="n"/>
      <c r="B1895" s="5" t="n"/>
      <c r="C1895" s="16" t="n"/>
      <c r="D1895" s="5" t="n"/>
      <c r="E1895" s="5" t="n"/>
      <c r="F1895" s="6">
        <f>IF(B1895&amp;""="","",IFERROR(INDEX('الأعضاء'!$B$6:$B$505,MATCH(B1895&amp;"",'الأعضاء'!$A$6:$A$505,0))&amp;"","كود غير موجود"))</f>
        <v/>
      </c>
    </row>
    <row r="1896">
      <c r="A1896" s="13" t="n"/>
      <c r="B1896" s="5" t="n"/>
      <c r="C1896" s="16" t="n"/>
      <c r="D1896" s="5" t="n"/>
      <c r="E1896" s="5" t="n"/>
      <c r="F1896" s="6">
        <f>IF(B1896&amp;""="","",IFERROR(INDEX('الأعضاء'!$B$6:$B$505,MATCH(B1896&amp;"",'الأعضاء'!$A$6:$A$505,0))&amp;"","كود غير موجود"))</f>
        <v/>
      </c>
    </row>
    <row r="1897">
      <c r="A1897" s="13" t="n"/>
      <c r="B1897" s="5" t="n"/>
      <c r="C1897" s="16" t="n"/>
      <c r="D1897" s="5" t="n"/>
      <c r="E1897" s="5" t="n"/>
      <c r="F1897" s="6">
        <f>IF(B1897&amp;""="","",IFERROR(INDEX('الأعضاء'!$B$6:$B$505,MATCH(B1897&amp;"",'الأعضاء'!$A$6:$A$505,0))&amp;"","كود غير موجود"))</f>
        <v/>
      </c>
    </row>
    <row r="1898">
      <c r="A1898" s="13" t="n"/>
      <c r="B1898" s="5" t="n"/>
      <c r="C1898" s="16" t="n"/>
      <c r="D1898" s="5" t="n"/>
      <c r="E1898" s="5" t="n"/>
      <c r="F1898" s="6">
        <f>IF(B1898&amp;""="","",IFERROR(INDEX('الأعضاء'!$B$6:$B$505,MATCH(B1898&amp;"",'الأعضاء'!$A$6:$A$505,0))&amp;"","كود غير موجود"))</f>
        <v/>
      </c>
    </row>
    <row r="1899">
      <c r="A1899" s="13" t="n"/>
      <c r="B1899" s="5" t="n"/>
      <c r="C1899" s="16" t="n"/>
      <c r="D1899" s="5" t="n"/>
      <c r="E1899" s="5" t="n"/>
      <c r="F1899" s="6">
        <f>IF(B1899&amp;""="","",IFERROR(INDEX('الأعضاء'!$B$6:$B$505,MATCH(B1899&amp;"",'الأعضاء'!$A$6:$A$505,0))&amp;"","كود غير موجود"))</f>
        <v/>
      </c>
    </row>
    <row r="1900">
      <c r="A1900" s="13" t="n"/>
      <c r="B1900" s="5" t="n"/>
      <c r="C1900" s="16" t="n"/>
      <c r="D1900" s="5" t="n"/>
      <c r="E1900" s="5" t="n"/>
      <c r="F1900" s="6">
        <f>IF(B1900&amp;""="","",IFERROR(INDEX('الأعضاء'!$B$6:$B$505,MATCH(B1900&amp;"",'الأعضاء'!$A$6:$A$505,0))&amp;"","كود غير موجود"))</f>
        <v/>
      </c>
    </row>
    <row r="1901">
      <c r="A1901" s="13" t="n"/>
      <c r="B1901" s="5" t="n"/>
      <c r="C1901" s="16" t="n"/>
      <c r="D1901" s="5" t="n"/>
      <c r="E1901" s="5" t="n"/>
      <c r="F1901" s="6">
        <f>IF(B1901&amp;""="","",IFERROR(INDEX('الأعضاء'!$B$6:$B$505,MATCH(B1901&amp;"",'الأعضاء'!$A$6:$A$505,0))&amp;"","كود غير موجود"))</f>
        <v/>
      </c>
    </row>
    <row r="1902">
      <c r="A1902" s="13" t="n"/>
      <c r="B1902" s="5" t="n"/>
      <c r="C1902" s="16" t="n"/>
      <c r="D1902" s="5" t="n"/>
      <c r="E1902" s="5" t="n"/>
      <c r="F1902" s="6">
        <f>IF(B1902&amp;""="","",IFERROR(INDEX('الأعضاء'!$B$6:$B$505,MATCH(B1902&amp;"",'الأعضاء'!$A$6:$A$505,0))&amp;"","كود غير موجود"))</f>
        <v/>
      </c>
    </row>
    <row r="1903">
      <c r="A1903" s="13" t="n"/>
      <c r="B1903" s="5" t="n"/>
      <c r="C1903" s="16" t="n"/>
      <c r="D1903" s="5" t="n"/>
      <c r="E1903" s="5" t="n"/>
      <c r="F1903" s="6">
        <f>IF(B1903&amp;""="","",IFERROR(INDEX('الأعضاء'!$B$6:$B$505,MATCH(B1903&amp;"",'الأعضاء'!$A$6:$A$505,0))&amp;"","كود غير موجود"))</f>
        <v/>
      </c>
    </row>
    <row r="1904">
      <c r="A1904" s="13" t="n"/>
      <c r="B1904" s="5" t="n"/>
      <c r="C1904" s="16" t="n"/>
      <c r="D1904" s="5" t="n"/>
      <c r="E1904" s="5" t="n"/>
      <c r="F1904" s="6">
        <f>IF(B1904&amp;""="","",IFERROR(INDEX('الأعضاء'!$B$6:$B$505,MATCH(B1904&amp;"",'الأعضاء'!$A$6:$A$505,0))&amp;"","كود غير موجود"))</f>
        <v/>
      </c>
    </row>
    <row r="1905">
      <c r="A1905" s="13" t="n"/>
      <c r="B1905" s="5" t="n"/>
      <c r="C1905" s="16" t="n"/>
      <c r="D1905" s="5" t="n"/>
      <c r="E1905" s="5" t="n"/>
      <c r="F1905" s="6">
        <f>IF(B1905&amp;""="","",IFERROR(INDEX('الأعضاء'!$B$6:$B$505,MATCH(B1905&amp;"",'الأعضاء'!$A$6:$A$505,0))&amp;"","كود غير موجود"))</f>
        <v/>
      </c>
    </row>
    <row r="1906">
      <c r="A1906" s="13" t="n"/>
      <c r="B1906" s="5" t="n"/>
      <c r="C1906" s="16" t="n"/>
      <c r="D1906" s="5" t="n"/>
      <c r="E1906" s="5" t="n"/>
      <c r="F1906" s="6">
        <f>IF(B1906&amp;""="","",IFERROR(INDEX('الأعضاء'!$B$6:$B$505,MATCH(B1906&amp;"",'الأعضاء'!$A$6:$A$505,0))&amp;"","كود غير موجود"))</f>
        <v/>
      </c>
    </row>
    <row r="1907">
      <c r="A1907" s="13" t="n"/>
      <c r="B1907" s="5" t="n"/>
      <c r="C1907" s="16" t="n"/>
      <c r="D1907" s="5" t="n"/>
      <c r="E1907" s="5" t="n"/>
      <c r="F1907" s="6">
        <f>IF(B1907&amp;""="","",IFERROR(INDEX('الأعضاء'!$B$6:$B$505,MATCH(B1907&amp;"",'الأعضاء'!$A$6:$A$505,0))&amp;"","كود غير موجود"))</f>
        <v/>
      </c>
    </row>
    <row r="1908">
      <c r="A1908" s="13" t="n"/>
      <c r="B1908" s="5" t="n"/>
      <c r="C1908" s="16" t="n"/>
      <c r="D1908" s="5" t="n"/>
      <c r="E1908" s="5" t="n"/>
      <c r="F1908" s="6">
        <f>IF(B1908&amp;""="","",IFERROR(INDEX('الأعضاء'!$B$6:$B$505,MATCH(B1908&amp;"",'الأعضاء'!$A$6:$A$505,0))&amp;"","كود غير موجود"))</f>
        <v/>
      </c>
    </row>
    <row r="1909">
      <c r="A1909" s="13" t="n"/>
      <c r="B1909" s="5" t="n"/>
      <c r="C1909" s="16" t="n"/>
      <c r="D1909" s="5" t="n"/>
      <c r="E1909" s="5" t="n"/>
      <c r="F1909" s="6">
        <f>IF(B1909&amp;""="","",IFERROR(INDEX('الأعضاء'!$B$6:$B$505,MATCH(B1909&amp;"",'الأعضاء'!$A$6:$A$505,0))&amp;"","كود غير موجود"))</f>
        <v/>
      </c>
    </row>
    <row r="1910">
      <c r="A1910" s="13" t="n"/>
      <c r="B1910" s="5" t="n"/>
      <c r="C1910" s="16" t="n"/>
      <c r="D1910" s="5" t="n"/>
      <c r="E1910" s="5" t="n"/>
      <c r="F1910" s="6">
        <f>IF(B1910&amp;""="","",IFERROR(INDEX('الأعضاء'!$B$6:$B$505,MATCH(B1910&amp;"",'الأعضاء'!$A$6:$A$505,0))&amp;"","كود غير موجود"))</f>
        <v/>
      </c>
    </row>
    <row r="1911">
      <c r="A1911" s="13" t="n"/>
      <c r="B1911" s="5" t="n"/>
      <c r="C1911" s="16" t="n"/>
      <c r="D1911" s="5" t="n"/>
      <c r="E1911" s="5" t="n"/>
      <c r="F1911" s="6">
        <f>IF(B1911&amp;""="","",IFERROR(INDEX('الأعضاء'!$B$6:$B$505,MATCH(B1911&amp;"",'الأعضاء'!$A$6:$A$505,0))&amp;"","كود غير موجود"))</f>
        <v/>
      </c>
    </row>
    <row r="1912">
      <c r="A1912" s="13" t="n"/>
      <c r="B1912" s="5" t="n"/>
      <c r="C1912" s="16" t="n"/>
      <c r="D1912" s="5" t="n"/>
      <c r="E1912" s="5" t="n"/>
      <c r="F1912" s="6">
        <f>IF(B1912&amp;""="","",IFERROR(INDEX('الأعضاء'!$B$6:$B$505,MATCH(B1912&amp;"",'الأعضاء'!$A$6:$A$505,0))&amp;"","كود غير موجود"))</f>
        <v/>
      </c>
    </row>
    <row r="1913">
      <c r="A1913" s="13" t="n"/>
      <c r="B1913" s="5" t="n"/>
      <c r="C1913" s="16" t="n"/>
      <c r="D1913" s="5" t="n"/>
      <c r="E1913" s="5" t="n"/>
      <c r="F1913" s="6">
        <f>IF(B1913&amp;""="","",IFERROR(INDEX('الأعضاء'!$B$6:$B$505,MATCH(B1913&amp;"",'الأعضاء'!$A$6:$A$505,0))&amp;"","كود غير موجود"))</f>
        <v/>
      </c>
    </row>
    <row r="1914">
      <c r="A1914" s="13" t="n"/>
      <c r="B1914" s="5" t="n"/>
      <c r="C1914" s="16" t="n"/>
      <c r="D1914" s="5" t="n"/>
      <c r="E1914" s="5" t="n"/>
      <c r="F1914" s="6">
        <f>IF(B1914&amp;""="","",IFERROR(INDEX('الأعضاء'!$B$6:$B$505,MATCH(B1914&amp;"",'الأعضاء'!$A$6:$A$505,0))&amp;"","كود غير موجود"))</f>
        <v/>
      </c>
    </row>
    <row r="1915">
      <c r="A1915" s="13" t="n"/>
      <c r="B1915" s="5" t="n"/>
      <c r="C1915" s="16" t="n"/>
      <c r="D1915" s="5" t="n"/>
      <c r="E1915" s="5" t="n"/>
      <c r="F1915" s="6">
        <f>IF(B1915&amp;""="","",IFERROR(INDEX('الأعضاء'!$B$6:$B$505,MATCH(B1915&amp;"",'الأعضاء'!$A$6:$A$505,0))&amp;"","كود غير موجود"))</f>
        <v/>
      </c>
    </row>
    <row r="1916">
      <c r="A1916" s="13" t="n"/>
      <c r="B1916" s="5" t="n"/>
      <c r="C1916" s="16" t="n"/>
      <c r="D1916" s="5" t="n"/>
      <c r="E1916" s="5" t="n"/>
      <c r="F1916" s="6">
        <f>IF(B1916&amp;""="","",IFERROR(INDEX('الأعضاء'!$B$6:$B$505,MATCH(B1916&amp;"",'الأعضاء'!$A$6:$A$505,0))&amp;"","كود غير موجود"))</f>
        <v/>
      </c>
    </row>
    <row r="1917">
      <c r="A1917" s="13" t="n"/>
      <c r="B1917" s="5" t="n"/>
      <c r="C1917" s="16" t="n"/>
      <c r="D1917" s="5" t="n"/>
      <c r="E1917" s="5" t="n"/>
      <c r="F1917" s="6">
        <f>IF(B1917&amp;""="","",IFERROR(INDEX('الأعضاء'!$B$6:$B$505,MATCH(B1917&amp;"",'الأعضاء'!$A$6:$A$505,0))&amp;"","كود غير موجود"))</f>
        <v/>
      </c>
    </row>
    <row r="1918">
      <c r="A1918" s="13" t="n"/>
      <c r="B1918" s="5" t="n"/>
      <c r="C1918" s="16" t="n"/>
      <c r="D1918" s="5" t="n"/>
      <c r="E1918" s="5" t="n"/>
      <c r="F1918" s="6">
        <f>IF(B1918&amp;""="","",IFERROR(INDEX('الأعضاء'!$B$6:$B$505,MATCH(B1918&amp;"",'الأعضاء'!$A$6:$A$505,0))&amp;"","كود غير موجود"))</f>
        <v/>
      </c>
    </row>
    <row r="1919">
      <c r="A1919" s="13" t="n"/>
      <c r="B1919" s="5" t="n"/>
      <c r="C1919" s="16" t="n"/>
      <c r="D1919" s="5" t="n"/>
      <c r="E1919" s="5" t="n"/>
      <c r="F1919" s="6">
        <f>IF(B1919&amp;""="","",IFERROR(INDEX('الأعضاء'!$B$6:$B$505,MATCH(B1919&amp;"",'الأعضاء'!$A$6:$A$505,0))&amp;"","كود غير موجود"))</f>
        <v/>
      </c>
    </row>
    <row r="1920">
      <c r="A1920" s="13" t="n"/>
      <c r="B1920" s="5" t="n"/>
      <c r="C1920" s="16" t="n"/>
      <c r="D1920" s="5" t="n"/>
      <c r="E1920" s="5" t="n"/>
      <c r="F1920" s="6">
        <f>IF(B1920&amp;""="","",IFERROR(INDEX('الأعضاء'!$B$6:$B$505,MATCH(B1920&amp;"",'الأعضاء'!$A$6:$A$505,0))&amp;"","كود غير موجود"))</f>
        <v/>
      </c>
    </row>
    <row r="1921">
      <c r="A1921" s="13" t="n"/>
      <c r="B1921" s="5" t="n"/>
      <c r="C1921" s="16" t="n"/>
      <c r="D1921" s="5" t="n"/>
      <c r="E1921" s="5" t="n"/>
      <c r="F1921" s="6">
        <f>IF(B1921&amp;""="","",IFERROR(INDEX('الأعضاء'!$B$6:$B$505,MATCH(B1921&amp;"",'الأعضاء'!$A$6:$A$505,0))&amp;"","كود غير موجود"))</f>
        <v/>
      </c>
    </row>
    <row r="1922">
      <c r="A1922" s="13" t="n"/>
      <c r="B1922" s="5" t="n"/>
      <c r="C1922" s="16" t="n"/>
      <c r="D1922" s="5" t="n"/>
      <c r="E1922" s="5" t="n"/>
      <c r="F1922" s="6">
        <f>IF(B1922&amp;""="","",IFERROR(INDEX('الأعضاء'!$B$6:$B$505,MATCH(B1922&amp;"",'الأعضاء'!$A$6:$A$505,0))&amp;"","كود غير موجود"))</f>
        <v/>
      </c>
    </row>
    <row r="1923">
      <c r="A1923" s="13" t="n"/>
      <c r="B1923" s="5" t="n"/>
      <c r="C1923" s="16" t="n"/>
      <c r="D1923" s="5" t="n"/>
      <c r="E1923" s="5" t="n"/>
      <c r="F1923" s="6">
        <f>IF(B1923&amp;""="","",IFERROR(INDEX('الأعضاء'!$B$6:$B$505,MATCH(B1923&amp;"",'الأعضاء'!$A$6:$A$505,0))&amp;"","كود غير موجود"))</f>
        <v/>
      </c>
    </row>
    <row r="1924">
      <c r="A1924" s="13" t="n"/>
      <c r="B1924" s="5" t="n"/>
      <c r="C1924" s="16" t="n"/>
      <c r="D1924" s="5" t="n"/>
      <c r="E1924" s="5" t="n"/>
      <c r="F1924" s="6">
        <f>IF(B1924&amp;""="","",IFERROR(INDEX('الأعضاء'!$B$6:$B$505,MATCH(B1924&amp;"",'الأعضاء'!$A$6:$A$505,0))&amp;"","كود غير موجود"))</f>
        <v/>
      </c>
    </row>
    <row r="1925">
      <c r="A1925" s="13" t="n"/>
      <c r="B1925" s="5" t="n"/>
      <c r="C1925" s="16" t="n"/>
      <c r="D1925" s="5" t="n"/>
      <c r="E1925" s="5" t="n"/>
      <c r="F1925" s="6">
        <f>IF(B1925&amp;""="","",IFERROR(INDEX('الأعضاء'!$B$6:$B$505,MATCH(B1925&amp;"",'الأعضاء'!$A$6:$A$505,0))&amp;"","كود غير موجود"))</f>
        <v/>
      </c>
    </row>
    <row r="1926">
      <c r="A1926" s="13" t="n"/>
      <c r="B1926" s="5" t="n"/>
      <c r="C1926" s="16" t="n"/>
      <c r="D1926" s="5" t="n"/>
      <c r="E1926" s="5" t="n"/>
      <c r="F1926" s="6">
        <f>IF(B1926&amp;""="","",IFERROR(INDEX('الأعضاء'!$B$6:$B$505,MATCH(B1926&amp;"",'الأعضاء'!$A$6:$A$505,0))&amp;"","كود غير موجود"))</f>
        <v/>
      </c>
    </row>
    <row r="1927">
      <c r="A1927" s="13" t="n"/>
      <c r="B1927" s="5" t="n"/>
      <c r="C1927" s="16" t="n"/>
      <c r="D1927" s="5" t="n"/>
      <c r="E1927" s="5" t="n"/>
      <c r="F1927" s="6">
        <f>IF(B1927&amp;""="","",IFERROR(INDEX('الأعضاء'!$B$6:$B$505,MATCH(B1927&amp;"",'الأعضاء'!$A$6:$A$505,0))&amp;"","كود غير موجود"))</f>
        <v/>
      </c>
    </row>
    <row r="1928">
      <c r="A1928" s="13" t="n"/>
      <c r="B1928" s="5" t="n"/>
      <c r="C1928" s="16" t="n"/>
      <c r="D1928" s="5" t="n"/>
      <c r="E1928" s="5" t="n"/>
      <c r="F1928" s="6">
        <f>IF(B1928&amp;""="","",IFERROR(INDEX('الأعضاء'!$B$6:$B$505,MATCH(B1928&amp;"",'الأعضاء'!$A$6:$A$505,0))&amp;"","كود غير موجود"))</f>
        <v/>
      </c>
    </row>
    <row r="1929">
      <c r="A1929" s="13" t="n"/>
      <c r="B1929" s="5" t="n"/>
      <c r="C1929" s="16" t="n"/>
      <c r="D1929" s="5" t="n"/>
      <c r="E1929" s="5" t="n"/>
      <c r="F1929" s="6">
        <f>IF(B1929&amp;""="","",IFERROR(INDEX('الأعضاء'!$B$6:$B$505,MATCH(B1929&amp;"",'الأعضاء'!$A$6:$A$505,0))&amp;"","كود غير موجود"))</f>
        <v/>
      </c>
    </row>
    <row r="1930">
      <c r="A1930" s="13" t="n"/>
      <c r="B1930" s="5" t="n"/>
      <c r="C1930" s="16" t="n"/>
      <c r="D1930" s="5" t="n"/>
      <c r="E1930" s="5" t="n"/>
      <c r="F1930" s="6">
        <f>IF(B1930&amp;""="","",IFERROR(INDEX('الأعضاء'!$B$6:$B$505,MATCH(B1930&amp;"",'الأعضاء'!$A$6:$A$505,0))&amp;"","كود غير موجود"))</f>
        <v/>
      </c>
    </row>
    <row r="1931">
      <c r="A1931" s="13" t="n"/>
      <c r="B1931" s="5" t="n"/>
      <c r="C1931" s="16" t="n"/>
      <c r="D1931" s="5" t="n"/>
      <c r="E1931" s="5" t="n"/>
      <c r="F1931" s="6">
        <f>IF(B1931&amp;""="","",IFERROR(INDEX('الأعضاء'!$B$6:$B$505,MATCH(B1931&amp;"",'الأعضاء'!$A$6:$A$505,0))&amp;"","كود غير موجود"))</f>
        <v/>
      </c>
    </row>
    <row r="1932">
      <c r="A1932" s="13" t="n"/>
      <c r="B1932" s="5" t="n"/>
      <c r="C1932" s="16" t="n"/>
      <c r="D1932" s="5" t="n"/>
      <c r="E1932" s="5" t="n"/>
      <c r="F1932" s="6">
        <f>IF(B1932&amp;""="","",IFERROR(INDEX('الأعضاء'!$B$6:$B$505,MATCH(B1932&amp;"",'الأعضاء'!$A$6:$A$505,0))&amp;"","كود غير موجود"))</f>
        <v/>
      </c>
    </row>
    <row r="1933">
      <c r="A1933" s="13" t="n"/>
      <c r="B1933" s="5" t="n"/>
      <c r="C1933" s="16" t="n"/>
      <c r="D1933" s="5" t="n"/>
      <c r="E1933" s="5" t="n"/>
      <c r="F1933" s="6">
        <f>IF(B1933&amp;""="","",IFERROR(INDEX('الأعضاء'!$B$6:$B$505,MATCH(B1933&amp;"",'الأعضاء'!$A$6:$A$505,0))&amp;"","كود غير موجود"))</f>
        <v/>
      </c>
    </row>
    <row r="1934">
      <c r="A1934" s="13" t="n"/>
      <c r="B1934" s="5" t="n"/>
      <c r="C1934" s="16" t="n"/>
      <c r="D1934" s="5" t="n"/>
      <c r="E1934" s="5" t="n"/>
      <c r="F1934" s="6">
        <f>IF(B1934&amp;""="","",IFERROR(INDEX('الأعضاء'!$B$6:$B$505,MATCH(B1934&amp;"",'الأعضاء'!$A$6:$A$505,0))&amp;"","كود غير موجود"))</f>
        <v/>
      </c>
    </row>
    <row r="1935">
      <c r="A1935" s="13" t="n"/>
      <c r="B1935" s="5" t="n"/>
      <c r="C1935" s="16" t="n"/>
      <c r="D1935" s="5" t="n"/>
      <c r="E1935" s="5" t="n"/>
      <c r="F1935" s="6">
        <f>IF(B1935&amp;""="","",IFERROR(INDEX('الأعضاء'!$B$6:$B$505,MATCH(B1935&amp;"",'الأعضاء'!$A$6:$A$505,0))&amp;"","كود غير موجود"))</f>
        <v/>
      </c>
    </row>
    <row r="1936">
      <c r="A1936" s="13" t="n"/>
      <c r="B1936" s="5" t="n"/>
      <c r="C1936" s="16" t="n"/>
      <c r="D1936" s="5" t="n"/>
      <c r="E1936" s="5" t="n"/>
      <c r="F1936" s="6">
        <f>IF(B1936&amp;""="","",IFERROR(INDEX('الأعضاء'!$B$6:$B$505,MATCH(B1936&amp;"",'الأعضاء'!$A$6:$A$505,0))&amp;"","كود غير موجود"))</f>
        <v/>
      </c>
    </row>
    <row r="1937">
      <c r="A1937" s="13" t="n"/>
      <c r="B1937" s="5" t="n"/>
      <c r="C1937" s="16" t="n"/>
      <c r="D1937" s="5" t="n"/>
      <c r="E1937" s="5" t="n"/>
      <c r="F1937" s="6">
        <f>IF(B1937&amp;""="","",IFERROR(INDEX('الأعضاء'!$B$6:$B$505,MATCH(B1937&amp;"",'الأعضاء'!$A$6:$A$505,0))&amp;"","كود غير موجود"))</f>
        <v/>
      </c>
    </row>
    <row r="1938">
      <c r="A1938" s="13" t="n"/>
      <c r="B1938" s="5" t="n"/>
      <c r="C1938" s="16" t="n"/>
      <c r="D1938" s="5" t="n"/>
      <c r="E1938" s="5" t="n"/>
      <c r="F1938" s="6">
        <f>IF(B1938&amp;""="","",IFERROR(INDEX('الأعضاء'!$B$6:$B$505,MATCH(B1938&amp;"",'الأعضاء'!$A$6:$A$505,0))&amp;"","كود غير موجود"))</f>
        <v/>
      </c>
    </row>
    <row r="1939">
      <c r="A1939" s="13" t="n"/>
      <c r="B1939" s="5" t="n"/>
      <c r="C1939" s="16" t="n"/>
      <c r="D1939" s="5" t="n"/>
      <c r="E1939" s="5" t="n"/>
      <c r="F1939" s="6">
        <f>IF(B1939&amp;""="","",IFERROR(INDEX('الأعضاء'!$B$6:$B$505,MATCH(B1939&amp;"",'الأعضاء'!$A$6:$A$505,0))&amp;"","كود غير موجود"))</f>
        <v/>
      </c>
    </row>
    <row r="1940">
      <c r="A1940" s="13" t="n"/>
      <c r="B1940" s="5" t="n"/>
      <c r="C1940" s="16" t="n"/>
      <c r="D1940" s="5" t="n"/>
      <c r="E1940" s="5" t="n"/>
      <c r="F1940" s="6">
        <f>IF(B1940&amp;""="","",IFERROR(INDEX('الأعضاء'!$B$6:$B$505,MATCH(B1940&amp;"",'الأعضاء'!$A$6:$A$505,0))&amp;"","كود غير موجود"))</f>
        <v/>
      </c>
    </row>
    <row r="1941">
      <c r="A1941" s="13" t="n"/>
      <c r="B1941" s="5" t="n"/>
      <c r="C1941" s="16" t="n"/>
      <c r="D1941" s="5" t="n"/>
      <c r="E1941" s="5" t="n"/>
      <c r="F1941" s="6">
        <f>IF(B1941&amp;""="","",IFERROR(INDEX('الأعضاء'!$B$6:$B$505,MATCH(B1941&amp;"",'الأعضاء'!$A$6:$A$505,0))&amp;"","كود غير موجود"))</f>
        <v/>
      </c>
    </row>
    <row r="1942">
      <c r="A1942" s="13" t="n"/>
      <c r="B1942" s="5" t="n"/>
      <c r="C1942" s="16" t="n"/>
      <c r="D1942" s="5" t="n"/>
      <c r="E1942" s="5" t="n"/>
      <c r="F1942" s="6">
        <f>IF(B1942&amp;""="","",IFERROR(INDEX('الأعضاء'!$B$6:$B$505,MATCH(B1942&amp;"",'الأعضاء'!$A$6:$A$505,0))&amp;"","كود غير موجود"))</f>
        <v/>
      </c>
    </row>
    <row r="1943">
      <c r="A1943" s="13" t="n"/>
      <c r="B1943" s="5" t="n"/>
      <c r="C1943" s="16" t="n"/>
      <c r="D1943" s="5" t="n"/>
      <c r="E1943" s="5" t="n"/>
      <c r="F1943" s="6">
        <f>IF(B1943&amp;""="","",IFERROR(INDEX('الأعضاء'!$B$6:$B$505,MATCH(B1943&amp;"",'الأعضاء'!$A$6:$A$505,0))&amp;"","كود غير موجود"))</f>
        <v/>
      </c>
    </row>
    <row r="1944">
      <c r="A1944" s="13" t="n"/>
      <c r="B1944" s="5" t="n"/>
      <c r="C1944" s="16" t="n"/>
      <c r="D1944" s="5" t="n"/>
      <c r="E1944" s="5" t="n"/>
      <c r="F1944" s="6">
        <f>IF(B1944&amp;""="","",IFERROR(INDEX('الأعضاء'!$B$6:$B$505,MATCH(B1944&amp;"",'الأعضاء'!$A$6:$A$505,0))&amp;"","كود غير موجود"))</f>
        <v/>
      </c>
    </row>
    <row r="1945">
      <c r="A1945" s="13" t="n"/>
      <c r="B1945" s="5" t="n"/>
      <c r="C1945" s="16" t="n"/>
      <c r="D1945" s="5" t="n"/>
      <c r="E1945" s="5" t="n"/>
      <c r="F1945" s="6">
        <f>IF(B1945&amp;""="","",IFERROR(INDEX('الأعضاء'!$B$6:$B$505,MATCH(B1945&amp;"",'الأعضاء'!$A$6:$A$505,0))&amp;"","كود غير موجود"))</f>
        <v/>
      </c>
    </row>
    <row r="1946">
      <c r="A1946" s="13" t="n"/>
      <c r="B1946" s="5" t="n"/>
      <c r="C1946" s="16" t="n"/>
      <c r="D1946" s="5" t="n"/>
      <c r="E1946" s="5" t="n"/>
      <c r="F1946" s="6">
        <f>IF(B1946&amp;""="","",IFERROR(INDEX('الأعضاء'!$B$6:$B$505,MATCH(B1946&amp;"",'الأعضاء'!$A$6:$A$505,0))&amp;"","كود غير موجود"))</f>
        <v/>
      </c>
    </row>
    <row r="1947">
      <c r="A1947" s="13" t="n"/>
      <c r="B1947" s="5" t="n"/>
      <c r="C1947" s="16" t="n"/>
      <c r="D1947" s="5" t="n"/>
      <c r="E1947" s="5" t="n"/>
      <c r="F1947" s="6">
        <f>IF(B1947&amp;""="","",IFERROR(INDEX('الأعضاء'!$B$6:$B$505,MATCH(B1947&amp;"",'الأعضاء'!$A$6:$A$505,0))&amp;"","كود غير موجود"))</f>
        <v/>
      </c>
    </row>
    <row r="1948">
      <c r="A1948" s="13" t="n"/>
      <c r="B1948" s="5" t="n"/>
      <c r="C1948" s="16" t="n"/>
      <c r="D1948" s="5" t="n"/>
      <c r="E1948" s="5" t="n"/>
      <c r="F1948" s="6">
        <f>IF(B1948&amp;""="","",IFERROR(INDEX('الأعضاء'!$B$6:$B$505,MATCH(B1948&amp;"",'الأعضاء'!$A$6:$A$505,0))&amp;"","كود غير موجود"))</f>
        <v/>
      </c>
    </row>
    <row r="1949">
      <c r="A1949" s="13" t="n"/>
      <c r="B1949" s="5" t="n"/>
      <c r="C1949" s="16" t="n"/>
      <c r="D1949" s="5" t="n"/>
      <c r="E1949" s="5" t="n"/>
      <c r="F1949" s="6">
        <f>IF(B1949&amp;""="","",IFERROR(INDEX('الأعضاء'!$B$6:$B$505,MATCH(B1949&amp;"",'الأعضاء'!$A$6:$A$505,0))&amp;"","كود غير موجود"))</f>
        <v/>
      </c>
    </row>
    <row r="1950">
      <c r="A1950" s="13" t="n"/>
      <c r="B1950" s="5" t="n"/>
      <c r="C1950" s="16" t="n"/>
      <c r="D1950" s="5" t="n"/>
      <c r="E1950" s="5" t="n"/>
      <c r="F1950" s="6">
        <f>IF(B1950&amp;""="","",IFERROR(INDEX('الأعضاء'!$B$6:$B$505,MATCH(B1950&amp;"",'الأعضاء'!$A$6:$A$505,0))&amp;"","كود غير موجود"))</f>
        <v/>
      </c>
    </row>
    <row r="1951">
      <c r="A1951" s="13" t="n"/>
      <c r="B1951" s="5" t="n"/>
      <c r="C1951" s="16" t="n"/>
      <c r="D1951" s="5" t="n"/>
      <c r="E1951" s="5" t="n"/>
      <c r="F1951" s="6">
        <f>IF(B1951&amp;""="","",IFERROR(INDEX('الأعضاء'!$B$6:$B$505,MATCH(B1951&amp;"",'الأعضاء'!$A$6:$A$505,0))&amp;"","كود غير موجود"))</f>
        <v/>
      </c>
    </row>
    <row r="1952">
      <c r="A1952" s="13" t="n"/>
      <c r="B1952" s="5" t="n"/>
      <c r="C1952" s="16" t="n"/>
      <c r="D1952" s="5" t="n"/>
      <c r="E1952" s="5" t="n"/>
      <c r="F1952" s="6">
        <f>IF(B1952&amp;""="","",IFERROR(INDEX('الأعضاء'!$B$6:$B$505,MATCH(B1952&amp;"",'الأعضاء'!$A$6:$A$505,0))&amp;"","كود غير موجود"))</f>
        <v/>
      </c>
    </row>
    <row r="1953">
      <c r="A1953" s="13" t="n"/>
      <c r="B1953" s="5" t="n"/>
      <c r="C1953" s="16" t="n"/>
      <c r="D1953" s="5" t="n"/>
      <c r="E1953" s="5" t="n"/>
      <c r="F1953" s="6">
        <f>IF(B1953&amp;""="","",IFERROR(INDEX('الأعضاء'!$B$6:$B$505,MATCH(B1953&amp;"",'الأعضاء'!$A$6:$A$505,0))&amp;"","كود غير موجود"))</f>
        <v/>
      </c>
    </row>
    <row r="1954">
      <c r="A1954" s="13" t="n"/>
      <c r="B1954" s="5" t="n"/>
      <c r="C1954" s="16" t="n"/>
      <c r="D1954" s="5" t="n"/>
      <c r="E1954" s="5" t="n"/>
      <c r="F1954" s="6">
        <f>IF(B1954&amp;""="","",IFERROR(INDEX('الأعضاء'!$B$6:$B$505,MATCH(B1954&amp;"",'الأعضاء'!$A$6:$A$505,0))&amp;"","كود غير موجود"))</f>
        <v/>
      </c>
    </row>
    <row r="1955">
      <c r="A1955" s="13" t="n"/>
      <c r="B1955" s="5" t="n"/>
      <c r="C1955" s="16" t="n"/>
      <c r="D1955" s="5" t="n"/>
      <c r="E1955" s="5" t="n"/>
      <c r="F1955" s="6">
        <f>IF(B1955&amp;""="","",IFERROR(INDEX('الأعضاء'!$B$6:$B$505,MATCH(B1955&amp;"",'الأعضاء'!$A$6:$A$505,0))&amp;"","كود غير موجود"))</f>
        <v/>
      </c>
    </row>
    <row r="1956">
      <c r="A1956" s="13" t="n"/>
      <c r="B1956" s="5" t="n"/>
      <c r="C1956" s="16" t="n"/>
      <c r="D1956" s="5" t="n"/>
      <c r="E1956" s="5" t="n"/>
      <c r="F1956" s="6">
        <f>IF(B1956&amp;""="","",IFERROR(INDEX('الأعضاء'!$B$6:$B$505,MATCH(B1956&amp;"",'الأعضاء'!$A$6:$A$505,0))&amp;"","كود غير موجود"))</f>
        <v/>
      </c>
    </row>
    <row r="1957">
      <c r="A1957" s="13" t="n"/>
      <c r="B1957" s="5" t="n"/>
      <c r="C1957" s="16" t="n"/>
      <c r="D1957" s="5" t="n"/>
      <c r="E1957" s="5" t="n"/>
      <c r="F1957" s="6">
        <f>IF(B1957&amp;""="","",IFERROR(INDEX('الأعضاء'!$B$6:$B$505,MATCH(B1957&amp;"",'الأعضاء'!$A$6:$A$505,0))&amp;"","كود غير موجود"))</f>
        <v/>
      </c>
    </row>
    <row r="1958">
      <c r="A1958" s="13" t="n"/>
      <c r="B1958" s="5" t="n"/>
      <c r="C1958" s="16" t="n"/>
      <c r="D1958" s="5" t="n"/>
      <c r="E1958" s="5" t="n"/>
      <c r="F1958" s="6">
        <f>IF(B1958&amp;""="","",IFERROR(INDEX('الأعضاء'!$B$6:$B$505,MATCH(B1958&amp;"",'الأعضاء'!$A$6:$A$505,0))&amp;"","كود غير موجود"))</f>
        <v/>
      </c>
    </row>
    <row r="1959">
      <c r="A1959" s="13" t="n"/>
      <c r="B1959" s="5" t="n"/>
      <c r="C1959" s="16" t="n"/>
      <c r="D1959" s="5" t="n"/>
      <c r="E1959" s="5" t="n"/>
      <c r="F1959" s="6">
        <f>IF(B1959&amp;""="","",IFERROR(INDEX('الأعضاء'!$B$6:$B$505,MATCH(B1959&amp;"",'الأعضاء'!$A$6:$A$505,0))&amp;"","كود غير موجود"))</f>
        <v/>
      </c>
    </row>
    <row r="1960">
      <c r="A1960" s="13" t="n"/>
      <c r="B1960" s="5" t="n"/>
      <c r="C1960" s="16" t="n"/>
      <c r="D1960" s="5" t="n"/>
      <c r="E1960" s="5" t="n"/>
      <c r="F1960" s="6">
        <f>IF(B1960&amp;""="","",IFERROR(INDEX('الأعضاء'!$B$6:$B$505,MATCH(B1960&amp;"",'الأعضاء'!$A$6:$A$505,0))&amp;"","كود غير موجود"))</f>
        <v/>
      </c>
    </row>
    <row r="1961">
      <c r="A1961" s="13" t="n"/>
      <c r="B1961" s="5" t="n"/>
      <c r="C1961" s="16" t="n"/>
      <c r="D1961" s="5" t="n"/>
      <c r="E1961" s="5" t="n"/>
      <c r="F1961" s="6">
        <f>IF(B1961&amp;""="","",IFERROR(INDEX('الأعضاء'!$B$6:$B$505,MATCH(B1961&amp;"",'الأعضاء'!$A$6:$A$505,0))&amp;"","كود غير موجود"))</f>
        <v/>
      </c>
    </row>
    <row r="1962">
      <c r="A1962" s="13" t="n"/>
      <c r="B1962" s="5" t="n"/>
      <c r="C1962" s="16" t="n"/>
      <c r="D1962" s="5" t="n"/>
      <c r="E1962" s="5" t="n"/>
      <c r="F1962" s="6">
        <f>IF(B1962&amp;""="","",IFERROR(INDEX('الأعضاء'!$B$6:$B$505,MATCH(B1962&amp;"",'الأعضاء'!$A$6:$A$505,0))&amp;"","كود غير موجود"))</f>
        <v/>
      </c>
    </row>
    <row r="1963">
      <c r="A1963" s="13" t="n"/>
      <c r="B1963" s="5" t="n"/>
      <c r="C1963" s="16" t="n"/>
      <c r="D1963" s="5" t="n"/>
      <c r="E1963" s="5" t="n"/>
      <c r="F1963" s="6">
        <f>IF(B1963&amp;""="","",IFERROR(INDEX('الأعضاء'!$B$6:$B$505,MATCH(B1963&amp;"",'الأعضاء'!$A$6:$A$505,0))&amp;"","كود غير موجود"))</f>
        <v/>
      </c>
    </row>
    <row r="1964">
      <c r="A1964" s="13" t="n"/>
      <c r="B1964" s="5" t="n"/>
      <c r="C1964" s="16" t="n"/>
      <c r="D1964" s="5" t="n"/>
      <c r="E1964" s="5" t="n"/>
      <c r="F1964" s="6">
        <f>IF(B1964&amp;""="","",IFERROR(INDEX('الأعضاء'!$B$6:$B$505,MATCH(B1964&amp;"",'الأعضاء'!$A$6:$A$505,0))&amp;"","كود غير موجود"))</f>
        <v/>
      </c>
    </row>
    <row r="1965">
      <c r="A1965" s="13" t="n"/>
      <c r="B1965" s="5" t="n"/>
      <c r="C1965" s="16" t="n"/>
      <c r="D1965" s="5" t="n"/>
      <c r="E1965" s="5" t="n"/>
      <c r="F1965" s="6">
        <f>IF(B1965&amp;""="","",IFERROR(INDEX('الأعضاء'!$B$6:$B$505,MATCH(B1965&amp;"",'الأعضاء'!$A$6:$A$505,0))&amp;"","كود غير موجود"))</f>
        <v/>
      </c>
    </row>
    <row r="1966">
      <c r="A1966" s="13" t="n"/>
      <c r="B1966" s="5" t="n"/>
      <c r="C1966" s="16" t="n"/>
      <c r="D1966" s="5" t="n"/>
      <c r="E1966" s="5" t="n"/>
      <c r="F1966" s="6">
        <f>IF(B1966&amp;""="","",IFERROR(INDEX('الأعضاء'!$B$6:$B$505,MATCH(B1966&amp;"",'الأعضاء'!$A$6:$A$505,0))&amp;"","كود غير موجود"))</f>
        <v/>
      </c>
    </row>
    <row r="1967">
      <c r="A1967" s="13" t="n"/>
      <c r="B1967" s="5" t="n"/>
      <c r="C1967" s="16" t="n"/>
      <c r="D1967" s="5" t="n"/>
      <c r="E1967" s="5" t="n"/>
      <c r="F1967" s="6">
        <f>IF(B1967&amp;""="","",IFERROR(INDEX('الأعضاء'!$B$6:$B$505,MATCH(B1967&amp;"",'الأعضاء'!$A$6:$A$505,0))&amp;"","كود غير موجود"))</f>
        <v/>
      </c>
    </row>
    <row r="1968">
      <c r="A1968" s="13" t="n"/>
      <c r="B1968" s="5" t="n"/>
      <c r="C1968" s="16" t="n"/>
      <c r="D1968" s="5" t="n"/>
      <c r="E1968" s="5" t="n"/>
      <c r="F1968" s="6">
        <f>IF(B1968&amp;""="","",IFERROR(INDEX('الأعضاء'!$B$6:$B$505,MATCH(B1968&amp;"",'الأعضاء'!$A$6:$A$505,0))&amp;"","كود غير موجود"))</f>
        <v/>
      </c>
    </row>
    <row r="1969">
      <c r="A1969" s="13" t="n"/>
      <c r="B1969" s="5" t="n"/>
      <c r="C1969" s="16" t="n"/>
      <c r="D1969" s="5" t="n"/>
      <c r="E1969" s="5" t="n"/>
      <c r="F1969" s="6">
        <f>IF(B1969&amp;""="","",IFERROR(INDEX('الأعضاء'!$B$6:$B$505,MATCH(B1969&amp;"",'الأعضاء'!$A$6:$A$505,0))&amp;"","كود غير موجود"))</f>
        <v/>
      </c>
    </row>
    <row r="1970">
      <c r="A1970" s="13" t="n"/>
      <c r="B1970" s="5" t="n"/>
      <c r="C1970" s="16" t="n"/>
      <c r="D1970" s="5" t="n"/>
      <c r="E1970" s="5" t="n"/>
      <c r="F1970" s="6">
        <f>IF(B1970&amp;""="","",IFERROR(INDEX('الأعضاء'!$B$6:$B$505,MATCH(B1970&amp;"",'الأعضاء'!$A$6:$A$505,0))&amp;"","كود غير موجود"))</f>
        <v/>
      </c>
    </row>
    <row r="1971">
      <c r="A1971" s="13" t="n"/>
      <c r="B1971" s="5" t="n"/>
      <c r="C1971" s="16" t="n"/>
      <c r="D1971" s="5" t="n"/>
      <c r="E1971" s="5" t="n"/>
      <c r="F1971" s="6">
        <f>IF(B1971&amp;""="","",IFERROR(INDEX('الأعضاء'!$B$6:$B$505,MATCH(B1971&amp;"",'الأعضاء'!$A$6:$A$505,0))&amp;"","كود غير موجود"))</f>
        <v/>
      </c>
    </row>
    <row r="1972">
      <c r="A1972" s="13" t="n"/>
      <c r="B1972" s="5" t="n"/>
      <c r="C1972" s="16" t="n"/>
      <c r="D1972" s="5" t="n"/>
      <c r="E1972" s="5" t="n"/>
      <c r="F1972" s="6">
        <f>IF(B1972&amp;""="","",IFERROR(INDEX('الأعضاء'!$B$6:$B$505,MATCH(B1972&amp;"",'الأعضاء'!$A$6:$A$505,0))&amp;"","كود غير موجود"))</f>
        <v/>
      </c>
    </row>
    <row r="1973">
      <c r="A1973" s="13" t="n"/>
      <c r="B1973" s="5" t="n"/>
      <c r="C1973" s="16" t="n"/>
      <c r="D1973" s="5" t="n"/>
      <c r="E1973" s="5" t="n"/>
      <c r="F1973" s="6">
        <f>IF(B1973&amp;""="","",IFERROR(INDEX('الأعضاء'!$B$6:$B$505,MATCH(B1973&amp;"",'الأعضاء'!$A$6:$A$505,0))&amp;"","كود غير موجود"))</f>
        <v/>
      </c>
    </row>
    <row r="1974">
      <c r="A1974" s="13" t="n"/>
      <c r="B1974" s="5" t="n"/>
      <c r="C1974" s="16" t="n"/>
      <c r="D1974" s="5" t="n"/>
      <c r="E1974" s="5" t="n"/>
      <c r="F1974" s="6">
        <f>IF(B1974&amp;""="","",IFERROR(INDEX('الأعضاء'!$B$6:$B$505,MATCH(B1974&amp;"",'الأعضاء'!$A$6:$A$505,0))&amp;"","كود غير موجود"))</f>
        <v/>
      </c>
    </row>
    <row r="1975">
      <c r="A1975" s="13" t="n"/>
      <c r="B1975" s="5" t="n"/>
      <c r="C1975" s="16" t="n"/>
      <c r="D1975" s="5" t="n"/>
      <c r="E1975" s="5" t="n"/>
      <c r="F1975" s="6">
        <f>IF(B1975&amp;""="","",IFERROR(INDEX('الأعضاء'!$B$6:$B$505,MATCH(B1975&amp;"",'الأعضاء'!$A$6:$A$505,0))&amp;"","كود غير موجود"))</f>
        <v/>
      </c>
    </row>
    <row r="1976">
      <c r="A1976" s="13" t="n"/>
      <c r="B1976" s="5" t="n"/>
      <c r="C1976" s="16" t="n"/>
      <c r="D1976" s="5" t="n"/>
      <c r="E1976" s="5" t="n"/>
      <c r="F1976" s="6">
        <f>IF(B1976&amp;""="","",IFERROR(INDEX('الأعضاء'!$B$6:$B$505,MATCH(B1976&amp;"",'الأعضاء'!$A$6:$A$505,0))&amp;"","كود غير موجود"))</f>
        <v/>
      </c>
    </row>
    <row r="1977">
      <c r="A1977" s="13" t="n"/>
      <c r="B1977" s="5" t="n"/>
      <c r="C1977" s="16" t="n"/>
      <c r="D1977" s="5" t="n"/>
      <c r="E1977" s="5" t="n"/>
      <c r="F1977" s="6">
        <f>IF(B1977&amp;""="","",IFERROR(INDEX('الأعضاء'!$B$6:$B$505,MATCH(B1977&amp;"",'الأعضاء'!$A$6:$A$505,0))&amp;"","كود غير موجود"))</f>
        <v/>
      </c>
    </row>
    <row r="1978">
      <c r="A1978" s="13" t="n"/>
      <c r="B1978" s="5" t="n"/>
      <c r="C1978" s="16" t="n"/>
      <c r="D1978" s="5" t="n"/>
      <c r="E1978" s="5" t="n"/>
      <c r="F1978" s="6">
        <f>IF(B1978&amp;""="","",IFERROR(INDEX('الأعضاء'!$B$6:$B$505,MATCH(B1978&amp;"",'الأعضاء'!$A$6:$A$505,0))&amp;"","كود غير موجود"))</f>
        <v/>
      </c>
    </row>
    <row r="1979">
      <c r="A1979" s="13" t="n"/>
      <c r="B1979" s="5" t="n"/>
      <c r="C1979" s="16" t="n"/>
      <c r="D1979" s="5" t="n"/>
      <c r="E1979" s="5" t="n"/>
      <c r="F1979" s="6">
        <f>IF(B1979&amp;""="","",IFERROR(INDEX('الأعضاء'!$B$6:$B$505,MATCH(B1979&amp;"",'الأعضاء'!$A$6:$A$505,0))&amp;"","كود غير موجود"))</f>
        <v/>
      </c>
    </row>
    <row r="1980">
      <c r="A1980" s="13" t="n"/>
      <c r="B1980" s="5" t="n"/>
      <c r="C1980" s="16" t="n"/>
      <c r="D1980" s="5" t="n"/>
      <c r="E1980" s="5" t="n"/>
      <c r="F1980" s="6">
        <f>IF(B1980&amp;""="","",IFERROR(INDEX('الأعضاء'!$B$6:$B$505,MATCH(B1980&amp;"",'الأعضاء'!$A$6:$A$505,0))&amp;"","كود غير موجود"))</f>
        <v/>
      </c>
    </row>
    <row r="1981">
      <c r="A1981" s="13" t="n"/>
      <c r="B1981" s="5" t="n"/>
      <c r="C1981" s="16" t="n"/>
      <c r="D1981" s="5" t="n"/>
      <c r="E1981" s="5" t="n"/>
      <c r="F1981" s="6">
        <f>IF(B1981&amp;""="","",IFERROR(INDEX('الأعضاء'!$B$6:$B$505,MATCH(B1981&amp;"",'الأعضاء'!$A$6:$A$505,0))&amp;"","كود غير موجود"))</f>
        <v/>
      </c>
    </row>
    <row r="1982">
      <c r="A1982" s="13" t="n"/>
      <c r="B1982" s="5" t="n"/>
      <c r="C1982" s="16" t="n"/>
      <c r="D1982" s="5" t="n"/>
      <c r="E1982" s="5" t="n"/>
      <c r="F1982" s="6">
        <f>IF(B1982&amp;""="","",IFERROR(INDEX('الأعضاء'!$B$6:$B$505,MATCH(B1982&amp;"",'الأعضاء'!$A$6:$A$505,0))&amp;"","كود غير موجود"))</f>
        <v/>
      </c>
    </row>
    <row r="1983">
      <c r="A1983" s="13" t="n"/>
      <c r="B1983" s="5" t="n"/>
      <c r="C1983" s="16" t="n"/>
      <c r="D1983" s="5" t="n"/>
      <c r="E1983" s="5" t="n"/>
      <c r="F1983" s="6">
        <f>IF(B1983&amp;""="","",IFERROR(INDEX('الأعضاء'!$B$6:$B$505,MATCH(B1983&amp;"",'الأعضاء'!$A$6:$A$505,0))&amp;"","كود غير موجود"))</f>
        <v/>
      </c>
    </row>
    <row r="1984">
      <c r="A1984" s="13" t="n"/>
      <c r="B1984" s="5" t="n"/>
      <c r="C1984" s="16" t="n"/>
      <c r="D1984" s="5" t="n"/>
      <c r="E1984" s="5" t="n"/>
      <c r="F1984" s="6">
        <f>IF(B1984&amp;""="","",IFERROR(INDEX('الأعضاء'!$B$6:$B$505,MATCH(B1984&amp;"",'الأعضاء'!$A$6:$A$505,0))&amp;"","كود غير موجود"))</f>
        <v/>
      </c>
    </row>
    <row r="1985">
      <c r="A1985" s="13" t="n"/>
      <c r="B1985" s="5" t="n"/>
      <c r="C1985" s="16" t="n"/>
      <c r="D1985" s="5" t="n"/>
      <c r="E1985" s="5" t="n"/>
      <c r="F1985" s="6">
        <f>IF(B1985&amp;""="","",IFERROR(INDEX('الأعضاء'!$B$6:$B$505,MATCH(B1985&amp;"",'الأعضاء'!$A$6:$A$505,0))&amp;"","كود غير موجود"))</f>
        <v/>
      </c>
    </row>
    <row r="1986">
      <c r="A1986" s="13" t="n"/>
      <c r="B1986" s="5" t="n"/>
      <c r="C1986" s="16" t="n"/>
      <c r="D1986" s="5" t="n"/>
      <c r="E1986" s="5" t="n"/>
      <c r="F1986" s="6">
        <f>IF(B1986&amp;""="","",IFERROR(INDEX('الأعضاء'!$B$6:$B$505,MATCH(B1986&amp;"",'الأعضاء'!$A$6:$A$505,0))&amp;"","كود غير موجود"))</f>
        <v/>
      </c>
    </row>
    <row r="1987">
      <c r="A1987" s="13" t="n"/>
      <c r="B1987" s="5" t="n"/>
      <c r="C1987" s="16" t="n"/>
      <c r="D1987" s="5" t="n"/>
      <c r="E1987" s="5" t="n"/>
      <c r="F1987" s="6">
        <f>IF(B1987&amp;""="","",IFERROR(INDEX('الأعضاء'!$B$6:$B$505,MATCH(B1987&amp;"",'الأعضاء'!$A$6:$A$505,0))&amp;"","كود غير موجود"))</f>
        <v/>
      </c>
    </row>
    <row r="1988">
      <c r="A1988" s="13" t="n"/>
      <c r="B1988" s="5" t="n"/>
      <c r="C1988" s="16" t="n"/>
      <c r="D1988" s="5" t="n"/>
      <c r="E1988" s="5" t="n"/>
      <c r="F1988" s="6">
        <f>IF(B1988&amp;""="","",IFERROR(INDEX('الأعضاء'!$B$6:$B$505,MATCH(B1988&amp;"",'الأعضاء'!$A$6:$A$505,0))&amp;"","كود غير موجود"))</f>
        <v/>
      </c>
    </row>
    <row r="1989">
      <c r="A1989" s="13" t="n"/>
      <c r="B1989" s="5" t="n"/>
      <c r="C1989" s="16" t="n"/>
      <c r="D1989" s="5" t="n"/>
      <c r="E1989" s="5" t="n"/>
      <c r="F1989" s="6">
        <f>IF(B1989&amp;""="","",IFERROR(INDEX('الأعضاء'!$B$6:$B$505,MATCH(B1989&amp;"",'الأعضاء'!$A$6:$A$505,0))&amp;"","كود غير موجود"))</f>
        <v/>
      </c>
    </row>
    <row r="1990">
      <c r="A1990" s="13" t="n"/>
      <c r="B1990" s="5" t="n"/>
      <c r="C1990" s="16" t="n"/>
      <c r="D1990" s="5" t="n"/>
      <c r="E1990" s="5" t="n"/>
      <c r="F1990" s="6">
        <f>IF(B1990&amp;""="","",IFERROR(INDEX('الأعضاء'!$B$6:$B$505,MATCH(B1990&amp;"",'الأعضاء'!$A$6:$A$505,0))&amp;"","كود غير موجود"))</f>
        <v/>
      </c>
    </row>
    <row r="1991">
      <c r="A1991" s="13" t="n"/>
      <c r="B1991" s="5" t="n"/>
      <c r="C1991" s="16" t="n"/>
      <c r="D1991" s="5" t="n"/>
      <c r="E1991" s="5" t="n"/>
      <c r="F1991" s="6">
        <f>IF(B1991&amp;""="","",IFERROR(INDEX('الأعضاء'!$B$6:$B$505,MATCH(B1991&amp;"",'الأعضاء'!$A$6:$A$505,0))&amp;"","كود غير موجود"))</f>
        <v/>
      </c>
    </row>
    <row r="1992">
      <c r="A1992" s="13" t="n"/>
      <c r="B1992" s="5" t="n"/>
      <c r="C1992" s="16" t="n"/>
      <c r="D1992" s="5" t="n"/>
      <c r="E1992" s="5" t="n"/>
      <c r="F1992" s="6">
        <f>IF(B1992&amp;""="","",IFERROR(INDEX('الأعضاء'!$B$6:$B$505,MATCH(B1992&amp;"",'الأعضاء'!$A$6:$A$505,0))&amp;"","كود غير موجود"))</f>
        <v/>
      </c>
    </row>
    <row r="1993">
      <c r="A1993" s="13" t="n"/>
      <c r="B1993" s="5" t="n"/>
      <c r="C1993" s="16" t="n"/>
      <c r="D1993" s="5" t="n"/>
      <c r="E1993" s="5" t="n"/>
      <c r="F1993" s="6">
        <f>IF(B1993&amp;""="","",IFERROR(INDEX('الأعضاء'!$B$6:$B$505,MATCH(B1993&amp;"",'الأعضاء'!$A$6:$A$505,0))&amp;"","كود غير موجود"))</f>
        <v/>
      </c>
    </row>
    <row r="1994">
      <c r="A1994" s="13" t="n"/>
      <c r="B1994" s="5" t="n"/>
      <c r="C1994" s="16" t="n"/>
      <c r="D1994" s="5" t="n"/>
      <c r="E1994" s="5" t="n"/>
      <c r="F1994" s="6">
        <f>IF(B1994&amp;""="","",IFERROR(INDEX('الأعضاء'!$B$6:$B$505,MATCH(B1994&amp;"",'الأعضاء'!$A$6:$A$505,0))&amp;"","كود غير موجود"))</f>
        <v/>
      </c>
    </row>
    <row r="1995">
      <c r="A1995" s="13" t="n"/>
      <c r="B1995" s="5" t="n"/>
      <c r="C1995" s="16" t="n"/>
      <c r="D1995" s="5" t="n"/>
      <c r="E1995" s="5" t="n"/>
      <c r="F1995" s="6">
        <f>IF(B1995&amp;""="","",IFERROR(INDEX('الأعضاء'!$B$6:$B$505,MATCH(B1995&amp;"",'الأعضاء'!$A$6:$A$505,0))&amp;"","كود غير موجود"))</f>
        <v/>
      </c>
    </row>
    <row r="1996">
      <c r="A1996" s="13" t="n"/>
      <c r="B1996" s="5" t="n"/>
      <c r="C1996" s="16" t="n"/>
      <c r="D1996" s="5" t="n"/>
      <c r="E1996" s="5" t="n"/>
      <c r="F1996" s="6">
        <f>IF(B1996&amp;""="","",IFERROR(INDEX('الأعضاء'!$B$6:$B$505,MATCH(B1996&amp;"",'الأعضاء'!$A$6:$A$505,0))&amp;"","كود غير موجود"))</f>
        <v/>
      </c>
    </row>
    <row r="1997">
      <c r="A1997" s="13" t="n"/>
      <c r="B1997" s="5" t="n"/>
      <c r="C1997" s="16" t="n"/>
      <c r="D1997" s="5" t="n"/>
      <c r="E1997" s="5" t="n"/>
      <c r="F1997" s="6">
        <f>IF(B1997&amp;""="","",IFERROR(INDEX('الأعضاء'!$B$6:$B$505,MATCH(B1997&amp;"",'الأعضاء'!$A$6:$A$505,0))&amp;"","كود غير موجود"))</f>
        <v/>
      </c>
    </row>
    <row r="1998">
      <c r="A1998" s="13" t="n"/>
      <c r="B1998" s="5" t="n"/>
      <c r="C1998" s="16" t="n"/>
      <c r="D1998" s="5" t="n"/>
      <c r="E1998" s="5" t="n"/>
      <c r="F1998" s="6">
        <f>IF(B1998&amp;""="","",IFERROR(INDEX('الأعضاء'!$B$6:$B$505,MATCH(B1998&amp;"",'الأعضاء'!$A$6:$A$505,0))&amp;"","كود غير موجود"))</f>
        <v/>
      </c>
    </row>
    <row r="1999">
      <c r="A1999" s="13" t="n"/>
      <c r="B1999" s="5" t="n"/>
      <c r="C1999" s="16" t="n"/>
      <c r="D1999" s="5" t="n"/>
      <c r="E1999" s="5" t="n"/>
      <c r="F1999" s="6">
        <f>IF(B1999&amp;""="","",IFERROR(INDEX('الأعضاء'!$B$6:$B$505,MATCH(B1999&amp;"",'الأعضاء'!$A$6:$A$505,0))&amp;"","كود غير موجود"))</f>
        <v/>
      </c>
    </row>
    <row r="2000">
      <c r="A2000" s="13" t="n"/>
      <c r="B2000" s="5" t="n"/>
      <c r="C2000" s="16" t="n"/>
      <c r="D2000" s="5" t="n"/>
      <c r="E2000" s="5" t="n"/>
      <c r="F2000" s="6">
        <f>IF(B2000&amp;""="","",IFERROR(INDEX('الأعضاء'!$B$6:$B$505,MATCH(B2000&amp;"",'الأعضاء'!$A$6:$A$505,0))&amp;"","كود غير موجود"))</f>
        <v/>
      </c>
    </row>
    <row r="2001">
      <c r="A2001" s="13" t="n"/>
      <c r="B2001" s="5" t="n"/>
      <c r="C2001" s="16" t="n"/>
      <c r="D2001" s="5" t="n"/>
      <c r="E2001" s="5" t="n"/>
      <c r="F2001" s="6">
        <f>IF(B2001&amp;""="","",IFERROR(INDEX('الأعضاء'!$B$6:$B$505,MATCH(B2001&amp;"",'الأعضاء'!$A$6:$A$505,0))&amp;"","كود غير موجود"))</f>
        <v/>
      </c>
    </row>
    <row r="2002">
      <c r="A2002" s="13" t="n"/>
      <c r="B2002" s="5" t="n"/>
      <c r="C2002" s="16" t="n"/>
      <c r="D2002" s="5" t="n"/>
      <c r="E2002" s="5" t="n"/>
      <c r="F2002" s="6">
        <f>IF(B2002&amp;""="","",IFERROR(INDEX('الأعضاء'!$B$6:$B$505,MATCH(B2002&amp;"",'الأعضاء'!$A$6:$A$505,0))&amp;"","كود غير موجود"))</f>
        <v/>
      </c>
    </row>
    <row r="2003">
      <c r="A2003" s="13" t="n"/>
      <c r="B2003" s="5" t="n"/>
      <c r="C2003" s="16" t="n"/>
      <c r="D2003" s="5" t="n"/>
      <c r="E2003" s="5" t="n"/>
      <c r="F2003" s="6">
        <f>IF(B2003&amp;""="","",IFERROR(INDEX('الأعضاء'!$B$6:$B$505,MATCH(B2003&amp;"",'الأعضاء'!$A$6:$A$505,0))&amp;"","كود غير موجود"))</f>
        <v/>
      </c>
    </row>
    <row r="2004">
      <c r="A2004" s="13" t="n"/>
      <c r="B2004" s="5" t="n"/>
      <c r="C2004" s="16" t="n"/>
      <c r="D2004" s="5" t="n"/>
      <c r="E2004" s="5" t="n"/>
      <c r="F2004" s="6">
        <f>IF(B2004&amp;""="","",IFERROR(INDEX('الأعضاء'!$B$6:$B$505,MATCH(B2004&amp;"",'الأعضاء'!$A$6:$A$505,0))&amp;"","كود غير موجود"))</f>
        <v/>
      </c>
    </row>
    <row r="2005">
      <c r="A2005" s="13" t="n"/>
      <c r="B2005" s="5" t="n"/>
      <c r="C2005" s="16" t="n"/>
      <c r="D2005" s="5" t="n"/>
      <c r="E2005" s="5" t="n"/>
      <c r="F2005" s="6">
        <f>IF(B2005&amp;""="","",IFERROR(INDEX('الأعضاء'!$B$6:$B$505,MATCH(B2005&amp;"",'الأعضاء'!$A$6:$A$505,0))&amp;"","كود غير موجود"))</f>
        <v/>
      </c>
    </row>
  </sheetData>
  <autoFilter ref="A5:F2005"/>
  <mergeCells count="2">
    <mergeCell ref="A2:F2"/>
    <mergeCell ref="A1:F1"/>
  </mergeCells>
  <conditionalFormatting sqref="F6:F2005">
    <cfRule type="expression" priority="1" dxfId="0">
      <formula>F6="كود غير موجود"</formula>
    </cfRule>
  </conditionalFormatting>
  <dataValidations count="2">
    <dataValidation sqref="B6:B2005" showDropDown="0" showInputMessage="0" showErrorMessage="0" allowBlank="1" type="list">
      <formula1>='الأعضاء'!$A$6:$A$505</formula1>
    </dataValidation>
    <dataValidation sqref="D6:D2005" showDropDown="0" showInputMessage="0" showErrorMessage="0" allowBlank="1" type="list">
      <formula1>"نقدًا,تحويل بنكي,بطاقة"</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4F46E5"/>
    <outlinePr summaryBelow="1" summaryRight="1"/>
    <pageSetUpPr fitToPage="1"/>
  </sheetPr>
  <dimension ref="A1:D2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1" customWidth="1" min="2" max="2"/>
    <col width="22" customWidth="1" min="3" max="3"/>
    <col width="11" customWidth="1" min="4" max="4"/>
  </cols>
  <sheetData>
    <row r="1" ht="26" customHeight="1">
      <c r="A1" s="10" t="inlineStr">
        <is>
          <t>شيت اشتراكات الجيم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التاريخ</t>
        </is>
      </c>
      <c r="B5" s="15" t="inlineStr">
        <is>
          <t>كود العضو</t>
        </is>
      </c>
      <c r="C5" s="15" t="inlineStr">
        <is>
          <t>العضو</t>
        </is>
      </c>
      <c r="D5" s="15" t="inlineStr">
        <is>
          <t>آخر حضور</t>
        </is>
      </c>
    </row>
    <row r="6">
      <c r="A6" s="13" t="n">
        <v>46297</v>
      </c>
      <c r="B6" s="5" t="inlineStr">
        <is>
          <t>G01</t>
        </is>
      </c>
      <c r="C6" s="6">
        <f>IF(B6&amp;""="","",IFERROR(INDEX('الأعضاء'!$B$6:$B$505,MATCH(B6&amp;"",'الأعضاء'!$A$6:$A$505,0))&amp;"","كود غير موجود"))</f>
        <v/>
      </c>
      <c r="D6" s="21">
        <f>IF(OR(B6&amp;""="",NOT(ISNUMBER(A6))),"",IF(COUNTIFS($B$6:$B$2005,B6&amp;"",$A$6:$A$2005,"&gt;"&amp;A6)=0,1,0))</f>
        <v/>
      </c>
    </row>
    <row r="7">
      <c r="A7" s="13" t="n">
        <v>46298</v>
      </c>
      <c r="B7" s="5" t="inlineStr">
        <is>
          <t>G10</t>
        </is>
      </c>
      <c r="C7" s="6">
        <f>IF(B7&amp;""="","",IFERROR(INDEX('الأعضاء'!$B$6:$B$505,MATCH(B7&amp;"",'الأعضاء'!$A$6:$A$505,0))&amp;"","كود غير موجود"))</f>
        <v/>
      </c>
      <c r="D7" s="21">
        <f>IF(OR(B7&amp;""="",NOT(ISNUMBER(A7))),"",IF(COUNTIFS($B$6:$B$2005,B7&amp;"",$A$6:$A$2005,"&gt;"&amp;A7)=0,1,0))</f>
        <v/>
      </c>
    </row>
    <row r="8">
      <c r="A8" s="13" t="n">
        <v>46300</v>
      </c>
      <c r="B8" s="5" t="inlineStr">
        <is>
          <t>G02</t>
        </is>
      </c>
      <c r="C8" s="6">
        <f>IF(B8&amp;""="","",IFERROR(INDEX('الأعضاء'!$B$6:$B$505,MATCH(B8&amp;"",'الأعضاء'!$A$6:$A$505,0))&amp;"","كود غير موجود"))</f>
        <v/>
      </c>
      <c r="D8" s="21">
        <f>IF(OR(B8&amp;""="",NOT(ISNUMBER(A8))),"",IF(COUNTIFS($B$6:$B$2005,B8&amp;"",$A$6:$A$2005,"&gt;"&amp;A8)=0,1,0))</f>
        <v/>
      </c>
    </row>
    <row r="9">
      <c r="A9" s="13" t="n">
        <v>46300</v>
      </c>
      <c r="B9" s="5" t="inlineStr">
        <is>
          <t>G10</t>
        </is>
      </c>
      <c r="C9" s="6">
        <f>IF(B9&amp;""="","",IFERROR(INDEX('الأعضاء'!$B$6:$B$505,MATCH(B9&amp;"",'الأعضاء'!$A$6:$A$505,0))&amp;"","كود غير موجود"))</f>
        <v/>
      </c>
      <c r="D9" s="21">
        <f>IF(OR(B9&amp;""="",NOT(ISNUMBER(A9))),"",IF(COUNTIFS($B$6:$B$2005,B9&amp;"",$A$6:$A$2005,"&gt;"&amp;A9)=0,1,0))</f>
        <v/>
      </c>
    </row>
    <row r="10">
      <c r="A10" s="13" t="n">
        <v>46302</v>
      </c>
      <c r="B10" s="5" t="inlineStr">
        <is>
          <t>G02</t>
        </is>
      </c>
      <c r="C10" s="6">
        <f>IF(B10&amp;""="","",IFERROR(INDEX('الأعضاء'!$B$6:$B$505,MATCH(B10&amp;"",'الأعضاء'!$A$6:$A$505,0))&amp;"","كود غير موجود"))</f>
        <v/>
      </c>
      <c r="D10" s="21">
        <f>IF(OR(B10&amp;""="",NOT(ISNUMBER(A10))),"",IF(COUNTIFS($B$6:$B$2005,B10&amp;"",$A$6:$A$2005,"&gt;"&amp;A10)=0,1,0))</f>
        <v/>
      </c>
    </row>
    <row r="11">
      <c r="A11" s="13" t="n">
        <v>46305</v>
      </c>
      <c r="B11" s="5" t="inlineStr">
        <is>
          <t>G05</t>
        </is>
      </c>
      <c r="C11" s="6">
        <f>IF(B11&amp;""="","",IFERROR(INDEX('الأعضاء'!$B$6:$B$505,MATCH(B11&amp;"",'الأعضاء'!$A$6:$A$505,0))&amp;"","كود غير موجود"))</f>
        <v/>
      </c>
      <c r="D11" s="21">
        <f>IF(OR(B11&amp;""="",NOT(ISNUMBER(A11))),"",IF(COUNTIFS($B$6:$B$2005,B11&amp;"",$A$6:$A$2005,"&gt;"&amp;A11)=0,1,0))</f>
        <v/>
      </c>
    </row>
    <row r="12">
      <c r="A12" s="13" t="n">
        <v>46307</v>
      </c>
      <c r="B12" s="5" t="inlineStr">
        <is>
          <t>G04</t>
        </is>
      </c>
      <c r="C12" s="6">
        <f>IF(B12&amp;""="","",IFERROR(INDEX('الأعضاء'!$B$6:$B$505,MATCH(B12&amp;"",'الأعضاء'!$A$6:$A$505,0))&amp;"","كود غير موجود"))</f>
        <v/>
      </c>
      <c r="D12" s="21">
        <f>IF(OR(B12&amp;""="",NOT(ISNUMBER(A12))),"",IF(COUNTIFS($B$6:$B$2005,B12&amp;"",$A$6:$A$2005,"&gt;"&amp;A12)=0,1,0))</f>
        <v/>
      </c>
    </row>
    <row r="13">
      <c r="A13" s="13" t="n">
        <v>46309</v>
      </c>
      <c r="B13" s="5" t="inlineStr">
        <is>
          <t>G04</t>
        </is>
      </c>
      <c r="C13" s="6">
        <f>IF(B13&amp;""="","",IFERROR(INDEX('الأعضاء'!$B$6:$B$505,MATCH(B13&amp;"",'الأعضاء'!$A$6:$A$505,0))&amp;"","كود غير موجود"))</f>
        <v/>
      </c>
      <c r="D13" s="21">
        <f>IF(OR(B13&amp;""="",NOT(ISNUMBER(A13))),"",IF(COUNTIFS($B$6:$B$2005,B13&amp;"",$A$6:$A$2005,"&gt;"&amp;A13)=0,1,0))</f>
        <v/>
      </c>
    </row>
    <row r="14">
      <c r="A14" s="13" t="n">
        <v>46310</v>
      </c>
      <c r="B14" s="5" t="inlineStr">
        <is>
          <t>G05</t>
        </is>
      </c>
      <c r="C14" s="6">
        <f>IF(B14&amp;""="","",IFERROR(INDEX('الأعضاء'!$B$6:$B$505,MATCH(B14&amp;"",'الأعضاء'!$A$6:$A$505,0))&amp;"","كود غير موجود"))</f>
        <v/>
      </c>
      <c r="D14" s="21">
        <f>IF(OR(B14&amp;""="",NOT(ISNUMBER(A14))),"",IF(COUNTIFS($B$6:$B$2005,B14&amp;"",$A$6:$A$2005,"&gt;"&amp;A14)=0,1,0))</f>
        <v/>
      </c>
    </row>
    <row r="15">
      <c r="A15" s="13" t="n">
        <v>46314</v>
      </c>
      <c r="B15" s="5" t="inlineStr">
        <is>
          <t>G04</t>
        </is>
      </c>
      <c r="C15" s="6">
        <f>IF(B15&amp;""="","",IFERROR(INDEX('الأعضاء'!$B$6:$B$505,MATCH(B15&amp;"",'الأعضاء'!$A$6:$A$505,0))&amp;"","كود غير موجود"))</f>
        <v/>
      </c>
      <c r="D15" s="21">
        <f>IF(OR(B15&amp;""="",NOT(ISNUMBER(A15))),"",IF(COUNTIFS($B$6:$B$2005,B15&amp;"",$A$6:$A$2005,"&gt;"&amp;A15)=0,1,0))</f>
        <v/>
      </c>
    </row>
    <row r="16">
      <c r="A16" s="13" t="n">
        <v>46315</v>
      </c>
      <c r="B16" s="5" t="inlineStr">
        <is>
          <t>G03</t>
        </is>
      </c>
      <c r="C16" s="6">
        <f>IF(B16&amp;""="","",IFERROR(INDEX('الأعضاء'!$B$6:$B$505,MATCH(B16&amp;"",'الأعضاء'!$A$6:$A$505,0))&amp;"","كود غير موجود"))</f>
        <v/>
      </c>
      <c r="D16" s="21">
        <f>IF(OR(B16&amp;""="",NOT(ISNUMBER(A16))),"",IF(COUNTIFS($B$6:$B$2005,B16&amp;"",$A$6:$A$2005,"&gt;"&amp;A16)=0,1,0))</f>
        <v/>
      </c>
    </row>
    <row r="17">
      <c r="A17" s="13" t="n">
        <v>46322</v>
      </c>
      <c r="B17" s="5" t="inlineStr">
        <is>
          <t>G03</t>
        </is>
      </c>
      <c r="C17" s="6">
        <f>IF(B17&amp;""="","",IFERROR(INDEX('الأعضاء'!$B$6:$B$505,MATCH(B17&amp;"",'الأعضاء'!$A$6:$A$505,0))&amp;"","كود غير موجود"))</f>
        <v/>
      </c>
      <c r="D17" s="21">
        <f>IF(OR(B17&amp;""="",NOT(ISNUMBER(A17))),"",IF(COUNTIFS($B$6:$B$2005,B17&amp;"",$A$6:$A$2005,"&gt;"&amp;A17)=0,1,0))</f>
        <v/>
      </c>
    </row>
    <row r="18">
      <c r="A18" s="13" t="n">
        <v>46323</v>
      </c>
      <c r="B18" s="5" t="inlineStr">
        <is>
          <t>G01</t>
        </is>
      </c>
      <c r="C18" s="6">
        <f>IF(B18&amp;""="","",IFERROR(INDEX('الأعضاء'!$B$6:$B$505,MATCH(B18&amp;"",'الأعضاء'!$A$6:$A$505,0))&amp;"","كود غير موجود"))</f>
        <v/>
      </c>
      <c r="D18" s="21">
        <f>IF(OR(B18&amp;""="",NOT(ISNUMBER(A18))),"",IF(COUNTIFS($B$6:$B$2005,B18&amp;"",$A$6:$A$2005,"&gt;"&amp;A18)=0,1,0))</f>
        <v/>
      </c>
    </row>
    <row r="19">
      <c r="A19" s="13" t="n">
        <v>46324</v>
      </c>
      <c r="B19" s="5" t="inlineStr">
        <is>
          <t>G08</t>
        </is>
      </c>
      <c r="C19" s="6">
        <f>IF(B19&amp;""="","",IFERROR(INDEX('الأعضاء'!$B$6:$B$505,MATCH(B19&amp;"",'الأعضاء'!$A$6:$A$505,0))&amp;"","كود غير موجود"))</f>
        <v/>
      </c>
      <c r="D19" s="21">
        <f>IF(OR(B19&amp;""="",NOT(ISNUMBER(A19))),"",IF(COUNTIFS($B$6:$B$2005,B19&amp;"",$A$6:$A$2005,"&gt;"&amp;A19)=0,1,0))</f>
        <v/>
      </c>
    </row>
    <row r="20">
      <c r="A20" s="13" t="n">
        <v>46325</v>
      </c>
      <c r="B20" s="5" t="inlineStr">
        <is>
          <t>G01</t>
        </is>
      </c>
      <c r="C20" s="6">
        <f>IF(B20&amp;""="","",IFERROR(INDEX('الأعضاء'!$B$6:$B$505,MATCH(B20&amp;"",'الأعضاء'!$A$6:$A$505,0))&amp;"","كود غير موجود"))</f>
        <v/>
      </c>
      <c r="D20" s="21">
        <f>IF(OR(B20&amp;""="",NOT(ISNUMBER(A20))),"",IF(COUNTIFS($B$6:$B$2005,B20&amp;"",$A$6:$A$2005,"&gt;"&amp;A20)=0,1,0))</f>
        <v/>
      </c>
    </row>
    <row r="21">
      <c r="A21" s="13" t="n">
        <v>46325</v>
      </c>
      <c r="B21" s="5" t="inlineStr">
        <is>
          <t>G08</t>
        </is>
      </c>
      <c r="C21" s="6">
        <f>IF(B21&amp;""="","",IFERROR(INDEX('الأعضاء'!$B$6:$B$505,MATCH(B21&amp;"",'الأعضاء'!$A$6:$A$505,0))&amp;"","كود غير موجود"))</f>
        <v/>
      </c>
      <c r="D21" s="21">
        <f>IF(OR(B21&amp;""="",NOT(ISNUMBER(A21))),"",IF(COUNTIFS($B$6:$B$2005,B21&amp;"",$A$6:$A$2005,"&gt;"&amp;A21)=0,1,0))</f>
        <v/>
      </c>
    </row>
    <row r="22">
      <c r="A22" s="13" t="n">
        <v>46326</v>
      </c>
      <c r="B22" s="5" t="inlineStr">
        <is>
          <t>G03</t>
        </is>
      </c>
      <c r="C22" s="6">
        <f>IF(B22&amp;""="","",IFERROR(INDEX('الأعضاء'!$B$6:$B$505,MATCH(B22&amp;"",'الأعضاء'!$A$6:$A$505,0))&amp;"","كود غير موجود"))</f>
        <v/>
      </c>
      <c r="D22" s="21">
        <f>IF(OR(B22&amp;""="",NOT(ISNUMBER(A22))),"",IF(COUNTIFS($B$6:$B$2005,B22&amp;"",$A$6:$A$2005,"&gt;"&amp;A22)=0,1,0))</f>
        <v/>
      </c>
    </row>
    <row r="23">
      <c r="A23" s="13" t="n">
        <v>46327</v>
      </c>
      <c r="B23" s="5" t="inlineStr">
        <is>
          <t>G01</t>
        </is>
      </c>
      <c r="C23" s="6">
        <f>IF(B23&amp;""="","",IFERROR(INDEX('الأعضاء'!$B$6:$B$505,MATCH(B23&amp;"",'الأعضاء'!$A$6:$A$505,0))&amp;"","كود غير موجود"))</f>
        <v/>
      </c>
      <c r="D23" s="21">
        <f>IF(OR(B23&amp;""="",NOT(ISNUMBER(A23))),"",IF(COUNTIFS($B$6:$B$2005,B23&amp;"",$A$6:$A$2005,"&gt;"&amp;A23)=0,1,0))</f>
        <v/>
      </c>
    </row>
    <row r="24">
      <c r="A24" s="13" t="n">
        <v>46327</v>
      </c>
      <c r="B24" s="5" t="inlineStr">
        <is>
          <t>G04</t>
        </is>
      </c>
      <c r="C24" s="6">
        <f>IF(B24&amp;""="","",IFERROR(INDEX('الأعضاء'!$B$6:$B$505,MATCH(B24&amp;"",'الأعضاء'!$A$6:$A$505,0))&amp;"","كود غير موجود"))</f>
        <v/>
      </c>
      <c r="D24" s="21">
        <f>IF(OR(B24&amp;""="",NOT(ISNUMBER(A24))),"",IF(COUNTIFS($B$6:$B$2005,B24&amp;"",$A$6:$A$2005,"&gt;"&amp;A24)=0,1,0))</f>
        <v/>
      </c>
    </row>
    <row r="25">
      <c r="A25" s="13" t="n">
        <v>46327</v>
      </c>
      <c r="B25" s="5" t="inlineStr">
        <is>
          <t>G08</t>
        </is>
      </c>
      <c r="C25" s="6">
        <f>IF(B25&amp;""="","",IFERROR(INDEX('الأعضاء'!$B$6:$B$505,MATCH(B25&amp;"",'الأعضاء'!$A$6:$A$505,0))&amp;"","كود غير موجود"))</f>
        <v/>
      </c>
      <c r="D25" s="21">
        <f>IF(OR(B25&amp;""="",NOT(ISNUMBER(A25))),"",IF(COUNTIFS($B$6:$B$2005,B25&amp;"",$A$6:$A$2005,"&gt;"&amp;A25)=0,1,0))</f>
        <v/>
      </c>
    </row>
    <row r="26">
      <c r="A26" s="13" t="n"/>
      <c r="B26" s="5" t="n"/>
      <c r="C26" s="6">
        <f>IF(B26&amp;""="","",IFERROR(INDEX('الأعضاء'!$B$6:$B$505,MATCH(B26&amp;"",'الأعضاء'!$A$6:$A$505,0))&amp;"","كود غير موجود"))</f>
        <v/>
      </c>
      <c r="D26" s="21">
        <f>IF(OR(B26&amp;""="",NOT(ISNUMBER(A26))),"",IF(COUNTIFS($B$6:$B$2005,B26&amp;"",$A$6:$A$2005,"&gt;"&amp;A26)=0,1,0))</f>
        <v/>
      </c>
    </row>
    <row r="27">
      <c r="A27" s="13" t="n"/>
      <c r="B27" s="5" t="n"/>
      <c r="C27" s="6">
        <f>IF(B27&amp;""="","",IFERROR(INDEX('الأعضاء'!$B$6:$B$505,MATCH(B27&amp;"",'الأعضاء'!$A$6:$A$505,0))&amp;"","كود غير موجود"))</f>
        <v/>
      </c>
      <c r="D27" s="21">
        <f>IF(OR(B27&amp;""="",NOT(ISNUMBER(A27))),"",IF(COUNTIFS($B$6:$B$2005,B27&amp;"",$A$6:$A$2005,"&gt;"&amp;A27)=0,1,0))</f>
        <v/>
      </c>
    </row>
    <row r="28">
      <c r="A28" s="13" t="n"/>
      <c r="B28" s="5" t="n"/>
      <c r="C28" s="6">
        <f>IF(B28&amp;""="","",IFERROR(INDEX('الأعضاء'!$B$6:$B$505,MATCH(B28&amp;"",'الأعضاء'!$A$6:$A$505,0))&amp;"","كود غير موجود"))</f>
        <v/>
      </c>
      <c r="D28" s="21">
        <f>IF(OR(B28&amp;""="",NOT(ISNUMBER(A28))),"",IF(COUNTIFS($B$6:$B$2005,B28&amp;"",$A$6:$A$2005,"&gt;"&amp;A28)=0,1,0))</f>
        <v/>
      </c>
    </row>
    <row r="29">
      <c r="A29" s="13" t="n"/>
      <c r="B29" s="5" t="n"/>
      <c r="C29" s="6">
        <f>IF(B29&amp;""="","",IFERROR(INDEX('الأعضاء'!$B$6:$B$505,MATCH(B29&amp;"",'الأعضاء'!$A$6:$A$505,0))&amp;"","كود غير موجود"))</f>
        <v/>
      </c>
      <c r="D29" s="21">
        <f>IF(OR(B29&amp;""="",NOT(ISNUMBER(A29))),"",IF(COUNTIFS($B$6:$B$2005,B29&amp;"",$A$6:$A$2005,"&gt;"&amp;A29)=0,1,0))</f>
        <v/>
      </c>
    </row>
    <row r="30">
      <c r="A30" s="13" t="n"/>
      <c r="B30" s="5" t="n"/>
      <c r="C30" s="6">
        <f>IF(B30&amp;""="","",IFERROR(INDEX('الأعضاء'!$B$6:$B$505,MATCH(B30&amp;"",'الأعضاء'!$A$6:$A$505,0))&amp;"","كود غير موجود"))</f>
        <v/>
      </c>
      <c r="D30" s="21">
        <f>IF(OR(B30&amp;""="",NOT(ISNUMBER(A30))),"",IF(COUNTIFS($B$6:$B$2005,B30&amp;"",$A$6:$A$2005,"&gt;"&amp;A30)=0,1,0))</f>
        <v/>
      </c>
    </row>
    <row r="31">
      <c r="A31" s="13" t="n"/>
      <c r="B31" s="5" t="n"/>
      <c r="C31" s="6">
        <f>IF(B31&amp;""="","",IFERROR(INDEX('الأعضاء'!$B$6:$B$505,MATCH(B31&amp;"",'الأعضاء'!$A$6:$A$505,0))&amp;"","كود غير موجود"))</f>
        <v/>
      </c>
      <c r="D31" s="21">
        <f>IF(OR(B31&amp;""="",NOT(ISNUMBER(A31))),"",IF(COUNTIFS($B$6:$B$2005,B31&amp;"",$A$6:$A$2005,"&gt;"&amp;A31)=0,1,0))</f>
        <v/>
      </c>
    </row>
    <row r="32">
      <c r="A32" s="13" t="n"/>
      <c r="B32" s="5" t="n"/>
      <c r="C32" s="6">
        <f>IF(B32&amp;""="","",IFERROR(INDEX('الأعضاء'!$B$6:$B$505,MATCH(B32&amp;"",'الأعضاء'!$A$6:$A$505,0))&amp;"","كود غير موجود"))</f>
        <v/>
      </c>
      <c r="D32" s="21">
        <f>IF(OR(B32&amp;""="",NOT(ISNUMBER(A32))),"",IF(COUNTIFS($B$6:$B$2005,B32&amp;"",$A$6:$A$2005,"&gt;"&amp;A32)=0,1,0))</f>
        <v/>
      </c>
    </row>
    <row r="33">
      <c r="A33" s="13" t="n"/>
      <c r="B33" s="5" t="n"/>
      <c r="C33" s="6">
        <f>IF(B33&amp;""="","",IFERROR(INDEX('الأعضاء'!$B$6:$B$505,MATCH(B33&amp;"",'الأعضاء'!$A$6:$A$505,0))&amp;"","كود غير موجود"))</f>
        <v/>
      </c>
      <c r="D33" s="21">
        <f>IF(OR(B33&amp;""="",NOT(ISNUMBER(A33))),"",IF(COUNTIFS($B$6:$B$2005,B33&amp;"",$A$6:$A$2005,"&gt;"&amp;A33)=0,1,0))</f>
        <v/>
      </c>
    </row>
    <row r="34">
      <c r="A34" s="13" t="n"/>
      <c r="B34" s="5" t="n"/>
      <c r="C34" s="6">
        <f>IF(B34&amp;""="","",IFERROR(INDEX('الأعضاء'!$B$6:$B$505,MATCH(B34&amp;"",'الأعضاء'!$A$6:$A$505,0))&amp;"","كود غير موجود"))</f>
        <v/>
      </c>
      <c r="D34" s="21">
        <f>IF(OR(B34&amp;""="",NOT(ISNUMBER(A34))),"",IF(COUNTIFS($B$6:$B$2005,B34&amp;"",$A$6:$A$2005,"&gt;"&amp;A34)=0,1,0))</f>
        <v/>
      </c>
    </row>
    <row r="35">
      <c r="A35" s="13" t="n"/>
      <c r="B35" s="5" t="n"/>
      <c r="C35" s="6">
        <f>IF(B35&amp;""="","",IFERROR(INDEX('الأعضاء'!$B$6:$B$505,MATCH(B35&amp;"",'الأعضاء'!$A$6:$A$505,0))&amp;"","كود غير موجود"))</f>
        <v/>
      </c>
      <c r="D35" s="21">
        <f>IF(OR(B35&amp;""="",NOT(ISNUMBER(A35))),"",IF(COUNTIFS($B$6:$B$2005,B35&amp;"",$A$6:$A$2005,"&gt;"&amp;A35)=0,1,0))</f>
        <v/>
      </c>
    </row>
    <row r="36">
      <c r="A36" s="13" t="n"/>
      <c r="B36" s="5" t="n"/>
      <c r="C36" s="6">
        <f>IF(B36&amp;""="","",IFERROR(INDEX('الأعضاء'!$B$6:$B$505,MATCH(B36&amp;"",'الأعضاء'!$A$6:$A$505,0))&amp;"","كود غير موجود"))</f>
        <v/>
      </c>
      <c r="D36" s="21">
        <f>IF(OR(B36&amp;""="",NOT(ISNUMBER(A36))),"",IF(COUNTIFS($B$6:$B$2005,B36&amp;"",$A$6:$A$2005,"&gt;"&amp;A36)=0,1,0))</f>
        <v/>
      </c>
    </row>
    <row r="37">
      <c r="A37" s="13" t="n"/>
      <c r="B37" s="5" t="n"/>
      <c r="C37" s="6">
        <f>IF(B37&amp;""="","",IFERROR(INDEX('الأعضاء'!$B$6:$B$505,MATCH(B37&amp;"",'الأعضاء'!$A$6:$A$505,0))&amp;"","كود غير موجود"))</f>
        <v/>
      </c>
      <c r="D37" s="21">
        <f>IF(OR(B37&amp;""="",NOT(ISNUMBER(A37))),"",IF(COUNTIFS($B$6:$B$2005,B37&amp;"",$A$6:$A$2005,"&gt;"&amp;A37)=0,1,0))</f>
        <v/>
      </c>
    </row>
    <row r="38">
      <c r="A38" s="13" t="n"/>
      <c r="B38" s="5" t="n"/>
      <c r="C38" s="6">
        <f>IF(B38&amp;""="","",IFERROR(INDEX('الأعضاء'!$B$6:$B$505,MATCH(B38&amp;"",'الأعضاء'!$A$6:$A$505,0))&amp;"","كود غير موجود"))</f>
        <v/>
      </c>
      <c r="D38" s="21">
        <f>IF(OR(B38&amp;""="",NOT(ISNUMBER(A38))),"",IF(COUNTIFS($B$6:$B$2005,B38&amp;"",$A$6:$A$2005,"&gt;"&amp;A38)=0,1,0))</f>
        <v/>
      </c>
    </row>
    <row r="39">
      <c r="A39" s="13" t="n"/>
      <c r="B39" s="5" t="n"/>
      <c r="C39" s="6">
        <f>IF(B39&amp;""="","",IFERROR(INDEX('الأعضاء'!$B$6:$B$505,MATCH(B39&amp;"",'الأعضاء'!$A$6:$A$505,0))&amp;"","كود غير موجود"))</f>
        <v/>
      </c>
      <c r="D39" s="21">
        <f>IF(OR(B39&amp;""="",NOT(ISNUMBER(A39))),"",IF(COUNTIFS($B$6:$B$2005,B39&amp;"",$A$6:$A$2005,"&gt;"&amp;A39)=0,1,0))</f>
        <v/>
      </c>
    </row>
    <row r="40">
      <c r="A40" s="13" t="n"/>
      <c r="B40" s="5" t="n"/>
      <c r="C40" s="6">
        <f>IF(B40&amp;""="","",IFERROR(INDEX('الأعضاء'!$B$6:$B$505,MATCH(B40&amp;"",'الأعضاء'!$A$6:$A$505,0))&amp;"","كود غير موجود"))</f>
        <v/>
      </c>
      <c r="D40" s="21">
        <f>IF(OR(B40&amp;""="",NOT(ISNUMBER(A40))),"",IF(COUNTIFS($B$6:$B$2005,B40&amp;"",$A$6:$A$2005,"&gt;"&amp;A40)=0,1,0))</f>
        <v/>
      </c>
    </row>
    <row r="41">
      <c r="A41" s="13" t="n"/>
      <c r="B41" s="5" t="n"/>
      <c r="C41" s="6">
        <f>IF(B41&amp;""="","",IFERROR(INDEX('الأعضاء'!$B$6:$B$505,MATCH(B41&amp;"",'الأعضاء'!$A$6:$A$505,0))&amp;"","كود غير موجود"))</f>
        <v/>
      </c>
      <c r="D41" s="21">
        <f>IF(OR(B41&amp;""="",NOT(ISNUMBER(A41))),"",IF(COUNTIFS($B$6:$B$2005,B41&amp;"",$A$6:$A$2005,"&gt;"&amp;A41)=0,1,0))</f>
        <v/>
      </c>
    </row>
    <row r="42">
      <c r="A42" s="13" t="n"/>
      <c r="B42" s="5" t="n"/>
      <c r="C42" s="6">
        <f>IF(B42&amp;""="","",IFERROR(INDEX('الأعضاء'!$B$6:$B$505,MATCH(B42&amp;"",'الأعضاء'!$A$6:$A$505,0))&amp;"","كود غير موجود"))</f>
        <v/>
      </c>
      <c r="D42" s="21">
        <f>IF(OR(B42&amp;""="",NOT(ISNUMBER(A42))),"",IF(COUNTIFS($B$6:$B$2005,B42&amp;"",$A$6:$A$2005,"&gt;"&amp;A42)=0,1,0))</f>
        <v/>
      </c>
    </row>
    <row r="43">
      <c r="A43" s="13" t="n"/>
      <c r="B43" s="5" t="n"/>
      <c r="C43" s="6">
        <f>IF(B43&amp;""="","",IFERROR(INDEX('الأعضاء'!$B$6:$B$505,MATCH(B43&amp;"",'الأعضاء'!$A$6:$A$505,0))&amp;"","كود غير موجود"))</f>
        <v/>
      </c>
      <c r="D43" s="21">
        <f>IF(OR(B43&amp;""="",NOT(ISNUMBER(A43))),"",IF(COUNTIFS($B$6:$B$2005,B43&amp;"",$A$6:$A$2005,"&gt;"&amp;A43)=0,1,0))</f>
        <v/>
      </c>
    </row>
    <row r="44">
      <c r="A44" s="13" t="n"/>
      <c r="B44" s="5" t="n"/>
      <c r="C44" s="6">
        <f>IF(B44&amp;""="","",IFERROR(INDEX('الأعضاء'!$B$6:$B$505,MATCH(B44&amp;"",'الأعضاء'!$A$6:$A$505,0))&amp;"","كود غير موجود"))</f>
        <v/>
      </c>
      <c r="D44" s="21">
        <f>IF(OR(B44&amp;""="",NOT(ISNUMBER(A44))),"",IF(COUNTIFS($B$6:$B$2005,B44&amp;"",$A$6:$A$2005,"&gt;"&amp;A44)=0,1,0))</f>
        <v/>
      </c>
    </row>
    <row r="45">
      <c r="A45" s="13" t="n"/>
      <c r="B45" s="5" t="n"/>
      <c r="C45" s="6">
        <f>IF(B45&amp;""="","",IFERROR(INDEX('الأعضاء'!$B$6:$B$505,MATCH(B45&amp;"",'الأعضاء'!$A$6:$A$505,0))&amp;"","كود غير موجود"))</f>
        <v/>
      </c>
      <c r="D45" s="21">
        <f>IF(OR(B45&amp;""="",NOT(ISNUMBER(A45))),"",IF(COUNTIFS($B$6:$B$2005,B45&amp;"",$A$6:$A$2005,"&gt;"&amp;A45)=0,1,0))</f>
        <v/>
      </c>
    </row>
    <row r="46">
      <c r="A46" s="13" t="n"/>
      <c r="B46" s="5" t="n"/>
      <c r="C46" s="6">
        <f>IF(B46&amp;""="","",IFERROR(INDEX('الأعضاء'!$B$6:$B$505,MATCH(B46&amp;"",'الأعضاء'!$A$6:$A$505,0))&amp;"","كود غير موجود"))</f>
        <v/>
      </c>
      <c r="D46" s="21">
        <f>IF(OR(B46&amp;""="",NOT(ISNUMBER(A46))),"",IF(COUNTIFS($B$6:$B$2005,B46&amp;"",$A$6:$A$2005,"&gt;"&amp;A46)=0,1,0))</f>
        <v/>
      </c>
    </row>
    <row r="47">
      <c r="A47" s="13" t="n"/>
      <c r="B47" s="5" t="n"/>
      <c r="C47" s="6">
        <f>IF(B47&amp;""="","",IFERROR(INDEX('الأعضاء'!$B$6:$B$505,MATCH(B47&amp;"",'الأعضاء'!$A$6:$A$505,0))&amp;"","كود غير موجود"))</f>
        <v/>
      </c>
      <c r="D47" s="21">
        <f>IF(OR(B47&amp;""="",NOT(ISNUMBER(A47))),"",IF(COUNTIFS($B$6:$B$2005,B47&amp;"",$A$6:$A$2005,"&gt;"&amp;A47)=0,1,0))</f>
        <v/>
      </c>
    </row>
    <row r="48">
      <c r="A48" s="13" t="n"/>
      <c r="B48" s="5" t="n"/>
      <c r="C48" s="6">
        <f>IF(B48&amp;""="","",IFERROR(INDEX('الأعضاء'!$B$6:$B$505,MATCH(B48&amp;"",'الأعضاء'!$A$6:$A$505,0))&amp;"","كود غير موجود"))</f>
        <v/>
      </c>
      <c r="D48" s="21">
        <f>IF(OR(B48&amp;""="",NOT(ISNUMBER(A48))),"",IF(COUNTIFS($B$6:$B$2005,B48&amp;"",$A$6:$A$2005,"&gt;"&amp;A48)=0,1,0))</f>
        <v/>
      </c>
    </row>
    <row r="49">
      <c r="A49" s="13" t="n"/>
      <c r="B49" s="5" t="n"/>
      <c r="C49" s="6">
        <f>IF(B49&amp;""="","",IFERROR(INDEX('الأعضاء'!$B$6:$B$505,MATCH(B49&amp;"",'الأعضاء'!$A$6:$A$505,0))&amp;"","كود غير موجود"))</f>
        <v/>
      </c>
      <c r="D49" s="21">
        <f>IF(OR(B49&amp;""="",NOT(ISNUMBER(A49))),"",IF(COUNTIFS($B$6:$B$2005,B49&amp;"",$A$6:$A$2005,"&gt;"&amp;A49)=0,1,0))</f>
        <v/>
      </c>
    </row>
    <row r="50">
      <c r="A50" s="13" t="n"/>
      <c r="B50" s="5" t="n"/>
      <c r="C50" s="6">
        <f>IF(B50&amp;""="","",IFERROR(INDEX('الأعضاء'!$B$6:$B$505,MATCH(B50&amp;"",'الأعضاء'!$A$6:$A$505,0))&amp;"","كود غير موجود"))</f>
        <v/>
      </c>
      <c r="D50" s="21">
        <f>IF(OR(B50&amp;""="",NOT(ISNUMBER(A50))),"",IF(COUNTIFS($B$6:$B$2005,B50&amp;"",$A$6:$A$2005,"&gt;"&amp;A50)=0,1,0))</f>
        <v/>
      </c>
    </row>
    <row r="51">
      <c r="A51" s="13" t="n"/>
      <c r="B51" s="5" t="n"/>
      <c r="C51" s="6">
        <f>IF(B51&amp;""="","",IFERROR(INDEX('الأعضاء'!$B$6:$B$505,MATCH(B51&amp;"",'الأعضاء'!$A$6:$A$505,0))&amp;"","كود غير موجود"))</f>
        <v/>
      </c>
      <c r="D51" s="21">
        <f>IF(OR(B51&amp;""="",NOT(ISNUMBER(A51))),"",IF(COUNTIFS($B$6:$B$2005,B51&amp;"",$A$6:$A$2005,"&gt;"&amp;A51)=0,1,0))</f>
        <v/>
      </c>
    </row>
    <row r="52">
      <c r="A52" s="13" t="n"/>
      <c r="B52" s="5" t="n"/>
      <c r="C52" s="6">
        <f>IF(B52&amp;""="","",IFERROR(INDEX('الأعضاء'!$B$6:$B$505,MATCH(B52&amp;"",'الأعضاء'!$A$6:$A$505,0))&amp;"","كود غير موجود"))</f>
        <v/>
      </c>
      <c r="D52" s="21">
        <f>IF(OR(B52&amp;""="",NOT(ISNUMBER(A52))),"",IF(COUNTIFS($B$6:$B$2005,B52&amp;"",$A$6:$A$2005,"&gt;"&amp;A52)=0,1,0))</f>
        <v/>
      </c>
    </row>
    <row r="53">
      <c r="A53" s="13" t="n"/>
      <c r="B53" s="5" t="n"/>
      <c r="C53" s="6">
        <f>IF(B53&amp;""="","",IFERROR(INDEX('الأعضاء'!$B$6:$B$505,MATCH(B53&amp;"",'الأعضاء'!$A$6:$A$505,0))&amp;"","كود غير موجود"))</f>
        <v/>
      </c>
      <c r="D53" s="21">
        <f>IF(OR(B53&amp;""="",NOT(ISNUMBER(A53))),"",IF(COUNTIFS($B$6:$B$2005,B53&amp;"",$A$6:$A$2005,"&gt;"&amp;A53)=0,1,0))</f>
        <v/>
      </c>
    </row>
    <row r="54">
      <c r="A54" s="13" t="n"/>
      <c r="B54" s="5" t="n"/>
      <c r="C54" s="6">
        <f>IF(B54&amp;""="","",IFERROR(INDEX('الأعضاء'!$B$6:$B$505,MATCH(B54&amp;"",'الأعضاء'!$A$6:$A$505,0))&amp;"","كود غير موجود"))</f>
        <v/>
      </c>
      <c r="D54" s="21">
        <f>IF(OR(B54&amp;""="",NOT(ISNUMBER(A54))),"",IF(COUNTIFS($B$6:$B$2005,B54&amp;"",$A$6:$A$2005,"&gt;"&amp;A54)=0,1,0))</f>
        <v/>
      </c>
    </row>
    <row r="55">
      <c r="A55" s="13" t="n"/>
      <c r="B55" s="5" t="n"/>
      <c r="C55" s="6">
        <f>IF(B55&amp;""="","",IFERROR(INDEX('الأعضاء'!$B$6:$B$505,MATCH(B55&amp;"",'الأعضاء'!$A$6:$A$505,0))&amp;"","كود غير موجود"))</f>
        <v/>
      </c>
      <c r="D55" s="21">
        <f>IF(OR(B55&amp;""="",NOT(ISNUMBER(A55))),"",IF(COUNTIFS($B$6:$B$2005,B55&amp;"",$A$6:$A$2005,"&gt;"&amp;A55)=0,1,0))</f>
        <v/>
      </c>
    </row>
    <row r="56">
      <c r="A56" s="13" t="n"/>
      <c r="B56" s="5" t="n"/>
      <c r="C56" s="6">
        <f>IF(B56&amp;""="","",IFERROR(INDEX('الأعضاء'!$B$6:$B$505,MATCH(B56&amp;"",'الأعضاء'!$A$6:$A$505,0))&amp;"","كود غير موجود"))</f>
        <v/>
      </c>
      <c r="D56" s="21">
        <f>IF(OR(B56&amp;""="",NOT(ISNUMBER(A56))),"",IF(COUNTIFS($B$6:$B$2005,B56&amp;"",$A$6:$A$2005,"&gt;"&amp;A56)=0,1,0))</f>
        <v/>
      </c>
    </row>
    <row r="57">
      <c r="A57" s="13" t="n"/>
      <c r="B57" s="5" t="n"/>
      <c r="C57" s="6">
        <f>IF(B57&amp;""="","",IFERROR(INDEX('الأعضاء'!$B$6:$B$505,MATCH(B57&amp;"",'الأعضاء'!$A$6:$A$505,0))&amp;"","كود غير موجود"))</f>
        <v/>
      </c>
      <c r="D57" s="21">
        <f>IF(OR(B57&amp;""="",NOT(ISNUMBER(A57))),"",IF(COUNTIFS($B$6:$B$2005,B57&amp;"",$A$6:$A$2005,"&gt;"&amp;A57)=0,1,0))</f>
        <v/>
      </c>
    </row>
    <row r="58">
      <c r="A58" s="13" t="n"/>
      <c r="B58" s="5" t="n"/>
      <c r="C58" s="6">
        <f>IF(B58&amp;""="","",IFERROR(INDEX('الأعضاء'!$B$6:$B$505,MATCH(B58&amp;"",'الأعضاء'!$A$6:$A$505,0))&amp;"","كود غير موجود"))</f>
        <v/>
      </c>
      <c r="D58" s="21">
        <f>IF(OR(B58&amp;""="",NOT(ISNUMBER(A58))),"",IF(COUNTIFS($B$6:$B$2005,B58&amp;"",$A$6:$A$2005,"&gt;"&amp;A58)=0,1,0))</f>
        <v/>
      </c>
    </row>
    <row r="59">
      <c r="A59" s="13" t="n"/>
      <c r="B59" s="5" t="n"/>
      <c r="C59" s="6">
        <f>IF(B59&amp;""="","",IFERROR(INDEX('الأعضاء'!$B$6:$B$505,MATCH(B59&amp;"",'الأعضاء'!$A$6:$A$505,0))&amp;"","كود غير موجود"))</f>
        <v/>
      </c>
      <c r="D59" s="21">
        <f>IF(OR(B59&amp;""="",NOT(ISNUMBER(A59))),"",IF(COUNTIFS($B$6:$B$2005,B59&amp;"",$A$6:$A$2005,"&gt;"&amp;A59)=0,1,0))</f>
        <v/>
      </c>
    </row>
    <row r="60">
      <c r="A60" s="13" t="n"/>
      <c r="B60" s="5" t="n"/>
      <c r="C60" s="6">
        <f>IF(B60&amp;""="","",IFERROR(INDEX('الأعضاء'!$B$6:$B$505,MATCH(B60&amp;"",'الأعضاء'!$A$6:$A$505,0))&amp;"","كود غير موجود"))</f>
        <v/>
      </c>
      <c r="D60" s="21">
        <f>IF(OR(B60&amp;""="",NOT(ISNUMBER(A60))),"",IF(COUNTIFS($B$6:$B$2005,B60&amp;"",$A$6:$A$2005,"&gt;"&amp;A60)=0,1,0))</f>
        <v/>
      </c>
    </row>
    <row r="61">
      <c r="A61" s="13" t="n"/>
      <c r="B61" s="5" t="n"/>
      <c r="C61" s="6">
        <f>IF(B61&amp;""="","",IFERROR(INDEX('الأعضاء'!$B$6:$B$505,MATCH(B61&amp;"",'الأعضاء'!$A$6:$A$505,0))&amp;"","كود غير موجود"))</f>
        <v/>
      </c>
      <c r="D61" s="21">
        <f>IF(OR(B61&amp;""="",NOT(ISNUMBER(A61))),"",IF(COUNTIFS($B$6:$B$2005,B61&amp;"",$A$6:$A$2005,"&gt;"&amp;A61)=0,1,0))</f>
        <v/>
      </c>
    </row>
    <row r="62">
      <c r="A62" s="13" t="n"/>
      <c r="B62" s="5" t="n"/>
      <c r="C62" s="6">
        <f>IF(B62&amp;""="","",IFERROR(INDEX('الأعضاء'!$B$6:$B$505,MATCH(B62&amp;"",'الأعضاء'!$A$6:$A$505,0))&amp;"","كود غير موجود"))</f>
        <v/>
      </c>
      <c r="D62" s="21">
        <f>IF(OR(B62&amp;""="",NOT(ISNUMBER(A62))),"",IF(COUNTIFS($B$6:$B$2005,B62&amp;"",$A$6:$A$2005,"&gt;"&amp;A62)=0,1,0))</f>
        <v/>
      </c>
    </row>
    <row r="63">
      <c r="A63" s="13" t="n"/>
      <c r="B63" s="5" t="n"/>
      <c r="C63" s="6">
        <f>IF(B63&amp;""="","",IFERROR(INDEX('الأعضاء'!$B$6:$B$505,MATCH(B63&amp;"",'الأعضاء'!$A$6:$A$505,0))&amp;"","كود غير موجود"))</f>
        <v/>
      </c>
      <c r="D63" s="21">
        <f>IF(OR(B63&amp;""="",NOT(ISNUMBER(A63))),"",IF(COUNTIFS($B$6:$B$2005,B63&amp;"",$A$6:$A$2005,"&gt;"&amp;A63)=0,1,0))</f>
        <v/>
      </c>
    </row>
    <row r="64">
      <c r="A64" s="13" t="n"/>
      <c r="B64" s="5" t="n"/>
      <c r="C64" s="6">
        <f>IF(B64&amp;""="","",IFERROR(INDEX('الأعضاء'!$B$6:$B$505,MATCH(B64&amp;"",'الأعضاء'!$A$6:$A$505,0))&amp;"","كود غير موجود"))</f>
        <v/>
      </c>
      <c r="D64" s="21">
        <f>IF(OR(B64&amp;""="",NOT(ISNUMBER(A64))),"",IF(COUNTIFS($B$6:$B$2005,B64&amp;"",$A$6:$A$2005,"&gt;"&amp;A64)=0,1,0))</f>
        <v/>
      </c>
    </row>
    <row r="65">
      <c r="A65" s="13" t="n"/>
      <c r="B65" s="5" t="n"/>
      <c r="C65" s="6">
        <f>IF(B65&amp;""="","",IFERROR(INDEX('الأعضاء'!$B$6:$B$505,MATCH(B65&amp;"",'الأعضاء'!$A$6:$A$505,0))&amp;"","كود غير موجود"))</f>
        <v/>
      </c>
      <c r="D65" s="21">
        <f>IF(OR(B65&amp;""="",NOT(ISNUMBER(A65))),"",IF(COUNTIFS($B$6:$B$2005,B65&amp;"",$A$6:$A$2005,"&gt;"&amp;A65)=0,1,0))</f>
        <v/>
      </c>
    </row>
    <row r="66">
      <c r="A66" s="13" t="n"/>
      <c r="B66" s="5" t="n"/>
      <c r="C66" s="6">
        <f>IF(B66&amp;""="","",IFERROR(INDEX('الأعضاء'!$B$6:$B$505,MATCH(B66&amp;"",'الأعضاء'!$A$6:$A$505,0))&amp;"","كود غير موجود"))</f>
        <v/>
      </c>
      <c r="D66" s="21">
        <f>IF(OR(B66&amp;""="",NOT(ISNUMBER(A66))),"",IF(COUNTIFS($B$6:$B$2005,B66&amp;"",$A$6:$A$2005,"&gt;"&amp;A66)=0,1,0))</f>
        <v/>
      </c>
    </row>
    <row r="67">
      <c r="A67" s="13" t="n"/>
      <c r="B67" s="5" t="n"/>
      <c r="C67" s="6">
        <f>IF(B67&amp;""="","",IFERROR(INDEX('الأعضاء'!$B$6:$B$505,MATCH(B67&amp;"",'الأعضاء'!$A$6:$A$505,0))&amp;"","كود غير موجود"))</f>
        <v/>
      </c>
      <c r="D67" s="21">
        <f>IF(OR(B67&amp;""="",NOT(ISNUMBER(A67))),"",IF(COUNTIFS($B$6:$B$2005,B67&amp;"",$A$6:$A$2005,"&gt;"&amp;A67)=0,1,0))</f>
        <v/>
      </c>
    </row>
    <row r="68">
      <c r="A68" s="13" t="n"/>
      <c r="B68" s="5" t="n"/>
      <c r="C68" s="6">
        <f>IF(B68&amp;""="","",IFERROR(INDEX('الأعضاء'!$B$6:$B$505,MATCH(B68&amp;"",'الأعضاء'!$A$6:$A$505,0))&amp;"","كود غير موجود"))</f>
        <v/>
      </c>
      <c r="D68" s="21">
        <f>IF(OR(B68&amp;""="",NOT(ISNUMBER(A68))),"",IF(COUNTIFS($B$6:$B$2005,B68&amp;"",$A$6:$A$2005,"&gt;"&amp;A68)=0,1,0))</f>
        <v/>
      </c>
    </row>
    <row r="69">
      <c r="A69" s="13" t="n"/>
      <c r="B69" s="5" t="n"/>
      <c r="C69" s="6">
        <f>IF(B69&amp;""="","",IFERROR(INDEX('الأعضاء'!$B$6:$B$505,MATCH(B69&amp;"",'الأعضاء'!$A$6:$A$505,0))&amp;"","كود غير موجود"))</f>
        <v/>
      </c>
      <c r="D69" s="21">
        <f>IF(OR(B69&amp;""="",NOT(ISNUMBER(A69))),"",IF(COUNTIFS($B$6:$B$2005,B69&amp;"",$A$6:$A$2005,"&gt;"&amp;A69)=0,1,0))</f>
        <v/>
      </c>
    </row>
    <row r="70">
      <c r="A70" s="13" t="n"/>
      <c r="B70" s="5" t="n"/>
      <c r="C70" s="6">
        <f>IF(B70&amp;""="","",IFERROR(INDEX('الأعضاء'!$B$6:$B$505,MATCH(B70&amp;"",'الأعضاء'!$A$6:$A$505,0))&amp;"","كود غير موجود"))</f>
        <v/>
      </c>
      <c r="D70" s="21">
        <f>IF(OR(B70&amp;""="",NOT(ISNUMBER(A70))),"",IF(COUNTIFS($B$6:$B$2005,B70&amp;"",$A$6:$A$2005,"&gt;"&amp;A70)=0,1,0))</f>
        <v/>
      </c>
    </row>
    <row r="71">
      <c r="A71" s="13" t="n"/>
      <c r="B71" s="5" t="n"/>
      <c r="C71" s="6">
        <f>IF(B71&amp;""="","",IFERROR(INDEX('الأعضاء'!$B$6:$B$505,MATCH(B71&amp;"",'الأعضاء'!$A$6:$A$505,0))&amp;"","كود غير موجود"))</f>
        <v/>
      </c>
      <c r="D71" s="21">
        <f>IF(OR(B71&amp;""="",NOT(ISNUMBER(A71))),"",IF(COUNTIFS($B$6:$B$2005,B71&amp;"",$A$6:$A$2005,"&gt;"&amp;A71)=0,1,0))</f>
        <v/>
      </c>
    </row>
    <row r="72">
      <c r="A72" s="13" t="n"/>
      <c r="B72" s="5" t="n"/>
      <c r="C72" s="6">
        <f>IF(B72&amp;""="","",IFERROR(INDEX('الأعضاء'!$B$6:$B$505,MATCH(B72&amp;"",'الأعضاء'!$A$6:$A$505,0))&amp;"","كود غير موجود"))</f>
        <v/>
      </c>
      <c r="D72" s="21">
        <f>IF(OR(B72&amp;""="",NOT(ISNUMBER(A72))),"",IF(COUNTIFS($B$6:$B$2005,B72&amp;"",$A$6:$A$2005,"&gt;"&amp;A72)=0,1,0))</f>
        <v/>
      </c>
    </row>
    <row r="73">
      <c r="A73" s="13" t="n"/>
      <c r="B73" s="5" t="n"/>
      <c r="C73" s="6">
        <f>IF(B73&amp;""="","",IFERROR(INDEX('الأعضاء'!$B$6:$B$505,MATCH(B73&amp;"",'الأعضاء'!$A$6:$A$505,0))&amp;"","كود غير موجود"))</f>
        <v/>
      </c>
      <c r="D73" s="21">
        <f>IF(OR(B73&amp;""="",NOT(ISNUMBER(A73))),"",IF(COUNTIFS($B$6:$B$2005,B73&amp;"",$A$6:$A$2005,"&gt;"&amp;A73)=0,1,0))</f>
        <v/>
      </c>
    </row>
    <row r="74">
      <c r="A74" s="13" t="n"/>
      <c r="B74" s="5" t="n"/>
      <c r="C74" s="6">
        <f>IF(B74&amp;""="","",IFERROR(INDEX('الأعضاء'!$B$6:$B$505,MATCH(B74&amp;"",'الأعضاء'!$A$6:$A$505,0))&amp;"","كود غير موجود"))</f>
        <v/>
      </c>
      <c r="D74" s="21">
        <f>IF(OR(B74&amp;""="",NOT(ISNUMBER(A74))),"",IF(COUNTIFS($B$6:$B$2005,B74&amp;"",$A$6:$A$2005,"&gt;"&amp;A74)=0,1,0))</f>
        <v/>
      </c>
    </row>
    <row r="75">
      <c r="A75" s="13" t="n"/>
      <c r="B75" s="5" t="n"/>
      <c r="C75" s="6">
        <f>IF(B75&amp;""="","",IFERROR(INDEX('الأعضاء'!$B$6:$B$505,MATCH(B75&amp;"",'الأعضاء'!$A$6:$A$505,0))&amp;"","كود غير موجود"))</f>
        <v/>
      </c>
      <c r="D75" s="21">
        <f>IF(OR(B75&amp;""="",NOT(ISNUMBER(A75))),"",IF(COUNTIFS($B$6:$B$2005,B75&amp;"",$A$6:$A$2005,"&gt;"&amp;A75)=0,1,0))</f>
        <v/>
      </c>
    </row>
    <row r="76">
      <c r="A76" s="13" t="n"/>
      <c r="B76" s="5" t="n"/>
      <c r="C76" s="6">
        <f>IF(B76&amp;""="","",IFERROR(INDEX('الأعضاء'!$B$6:$B$505,MATCH(B76&amp;"",'الأعضاء'!$A$6:$A$505,0))&amp;"","كود غير موجود"))</f>
        <v/>
      </c>
      <c r="D76" s="21">
        <f>IF(OR(B76&amp;""="",NOT(ISNUMBER(A76))),"",IF(COUNTIFS($B$6:$B$2005,B76&amp;"",$A$6:$A$2005,"&gt;"&amp;A76)=0,1,0))</f>
        <v/>
      </c>
    </row>
    <row r="77">
      <c r="A77" s="13" t="n"/>
      <c r="B77" s="5" t="n"/>
      <c r="C77" s="6">
        <f>IF(B77&amp;""="","",IFERROR(INDEX('الأعضاء'!$B$6:$B$505,MATCH(B77&amp;"",'الأعضاء'!$A$6:$A$505,0))&amp;"","كود غير موجود"))</f>
        <v/>
      </c>
      <c r="D77" s="21">
        <f>IF(OR(B77&amp;""="",NOT(ISNUMBER(A77))),"",IF(COUNTIFS($B$6:$B$2005,B77&amp;"",$A$6:$A$2005,"&gt;"&amp;A77)=0,1,0))</f>
        <v/>
      </c>
    </row>
    <row r="78">
      <c r="A78" s="13" t="n"/>
      <c r="B78" s="5" t="n"/>
      <c r="C78" s="6">
        <f>IF(B78&amp;""="","",IFERROR(INDEX('الأعضاء'!$B$6:$B$505,MATCH(B78&amp;"",'الأعضاء'!$A$6:$A$505,0))&amp;"","كود غير موجود"))</f>
        <v/>
      </c>
      <c r="D78" s="21">
        <f>IF(OR(B78&amp;""="",NOT(ISNUMBER(A78))),"",IF(COUNTIFS($B$6:$B$2005,B78&amp;"",$A$6:$A$2005,"&gt;"&amp;A78)=0,1,0))</f>
        <v/>
      </c>
    </row>
    <row r="79">
      <c r="A79" s="13" t="n"/>
      <c r="B79" s="5" t="n"/>
      <c r="C79" s="6">
        <f>IF(B79&amp;""="","",IFERROR(INDEX('الأعضاء'!$B$6:$B$505,MATCH(B79&amp;"",'الأعضاء'!$A$6:$A$505,0))&amp;"","كود غير موجود"))</f>
        <v/>
      </c>
      <c r="D79" s="21">
        <f>IF(OR(B79&amp;""="",NOT(ISNUMBER(A79))),"",IF(COUNTIFS($B$6:$B$2005,B79&amp;"",$A$6:$A$2005,"&gt;"&amp;A79)=0,1,0))</f>
        <v/>
      </c>
    </row>
    <row r="80">
      <c r="A80" s="13" t="n"/>
      <c r="B80" s="5" t="n"/>
      <c r="C80" s="6">
        <f>IF(B80&amp;""="","",IFERROR(INDEX('الأعضاء'!$B$6:$B$505,MATCH(B80&amp;"",'الأعضاء'!$A$6:$A$505,0))&amp;"","كود غير موجود"))</f>
        <v/>
      </c>
      <c r="D80" s="21">
        <f>IF(OR(B80&amp;""="",NOT(ISNUMBER(A80))),"",IF(COUNTIFS($B$6:$B$2005,B80&amp;"",$A$6:$A$2005,"&gt;"&amp;A80)=0,1,0))</f>
        <v/>
      </c>
    </row>
    <row r="81">
      <c r="A81" s="13" t="n"/>
      <c r="B81" s="5" t="n"/>
      <c r="C81" s="6">
        <f>IF(B81&amp;""="","",IFERROR(INDEX('الأعضاء'!$B$6:$B$505,MATCH(B81&amp;"",'الأعضاء'!$A$6:$A$505,0))&amp;"","كود غير موجود"))</f>
        <v/>
      </c>
      <c r="D81" s="21">
        <f>IF(OR(B81&amp;""="",NOT(ISNUMBER(A81))),"",IF(COUNTIFS($B$6:$B$2005,B81&amp;"",$A$6:$A$2005,"&gt;"&amp;A81)=0,1,0))</f>
        <v/>
      </c>
    </row>
    <row r="82">
      <c r="A82" s="13" t="n"/>
      <c r="B82" s="5" t="n"/>
      <c r="C82" s="6">
        <f>IF(B82&amp;""="","",IFERROR(INDEX('الأعضاء'!$B$6:$B$505,MATCH(B82&amp;"",'الأعضاء'!$A$6:$A$505,0))&amp;"","كود غير موجود"))</f>
        <v/>
      </c>
      <c r="D82" s="21">
        <f>IF(OR(B82&amp;""="",NOT(ISNUMBER(A82))),"",IF(COUNTIFS($B$6:$B$2005,B82&amp;"",$A$6:$A$2005,"&gt;"&amp;A82)=0,1,0))</f>
        <v/>
      </c>
    </row>
    <row r="83">
      <c r="A83" s="13" t="n"/>
      <c r="B83" s="5" t="n"/>
      <c r="C83" s="6">
        <f>IF(B83&amp;""="","",IFERROR(INDEX('الأعضاء'!$B$6:$B$505,MATCH(B83&amp;"",'الأعضاء'!$A$6:$A$505,0))&amp;"","كود غير موجود"))</f>
        <v/>
      </c>
      <c r="D83" s="21">
        <f>IF(OR(B83&amp;""="",NOT(ISNUMBER(A83))),"",IF(COUNTIFS($B$6:$B$2005,B83&amp;"",$A$6:$A$2005,"&gt;"&amp;A83)=0,1,0))</f>
        <v/>
      </c>
    </row>
    <row r="84">
      <c r="A84" s="13" t="n"/>
      <c r="B84" s="5" t="n"/>
      <c r="C84" s="6">
        <f>IF(B84&amp;""="","",IFERROR(INDEX('الأعضاء'!$B$6:$B$505,MATCH(B84&amp;"",'الأعضاء'!$A$6:$A$505,0))&amp;"","كود غير موجود"))</f>
        <v/>
      </c>
      <c r="D84" s="21">
        <f>IF(OR(B84&amp;""="",NOT(ISNUMBER(A84))),"",IF(COUNTIFS($B$6:$B$2005,B84&amp;"",$A$6:$A$2005,"&gt;"&amp;A84)=0,1,0))</f>
        <v/>
      </c>
    </row>
    <row r="85">
      <c r="A85" s="13" t="n"/>
      <c r="B85" s="5" t="n"/>
      <c r="C85" s="6">
        <f>IF(B85&amp;""="","",IFERROR(INDEX('الأعضاء'!$B$6:$B$505,MATCH(B85&amp;"",'الأعضاء'!$A$6:$A$505,0))&amp;"","كود غير موجود"))</f>
        <v/>
      </c>
      <c r="D85" s="21">
        <f>IF(OR(B85&amp;""="",NOT(ISNUMBER(A85))),"",IF(COUNTIFS($B$6:$B$2005,B85&amp;"",$A$6:$A$2005,"&gt;"&amp;A85)=0,1,0))</f>
        <v/>
      </c>
    </row>
    <row r="86">
      <c r="A86" s="13" t="n"/>
      <c r="B86" s="5" t="n"/>
      <c r="C86" s="6">
        <f>IF(B86&amp;""="","",IFERROR(INDEX('الأعضاء'!$B$6:$B$505,MATCH(B86&amp;"",'الأعضاء'!$A$6:$A$505,0))&amp;"","كود غير موجود"))</f>
        <v/>
      </c>
      <c r="D86" s="21">
        <f>IF(OR(B86&amp;""="",NOT(ISNUMBER(A86))),"",IF(COUNTIFS($B$6:$B$2005,B86&amp;"",$A$6:$A$2005,"&gt;"&amp;A86)=0,1,0))</f>
        <v/>
      </c>
    </row>
    <row r="87">
      <c r="A87" s="13" t="n"/>
      <c r="B87" s="5" t="n"/>
      <c r="C87" s="6">
        <f>IF(B87&amp;""="","",IFERROR(INDEX('الأعضاء'!$B$6:$B$505,MATCH(B87&amp;"",'الأعضاء'!$A$6:$A$505,0))&amp;"","كود غير موجود"))</f>
        <v/>
      </c>
      <c r="D87" s="21">
        <f>IF(OR(B87&amp;""="",NOT(ISNUMBER(A87))),"",IF(COUNTIFS($B$6:$B$2005,B87&amp;"",$A$6:$A$2005,"&gt;"&amp;A87)=0,1,0))</f>
        <v/>
      </c>
    </row>
    <row r="88">
      <c r="A88" s="13" t="n"/>
      <c r="B88" s="5" t="n"/>
      <c r="C88" s="6">
        <f>IF(B88&amp;""="","",IFERROR(INDEX('الأعضاء'!$B$6:$B$505,MATCH(B88&amp;"",'الأعضاء'!$A$6:$A$505,0))&amp;"","كود غير موجود"))</f>
        <v/>
      </c>
      <c r="D88" s="21">
        <f>IF(OR(B88&amp;""="",NOT(ISNUMBER(A88))),"",IF(COUNTIFS($B$6:$B$2005,B88&amp;"",$A$6:$A$2005,"&gt;"&amp;A88)=0,1,0))</f>
        <v/>
      </c>
    </row>
    <row r="89">
      <c r="A89" s="13" t="n"/>
      <c r="B89" s="5" t="n"/>
      <c r="C89" s="6">
        <f>IF(B89&amp;""="","",IFERROR(INDEX('الأعضاء'!$B$6:$B$505,MATCH(B89&amp;"",'الأعضاء'!$A$6:$A$505,0))&amp;"","كود غير موجود"))</f>
        <v/>
      </c>
      <c r="D89" s="21">
        <f>IF(OR(B89&amp;""="",NOT(ISNUMBER(A89))),"",IF(COUNTIFS($B$6:$B$2005,B89&amp;"",$A$6:$A$2005,"&gt;"&amp;A89)=0,1,0))</f>
        <v/>
      </c>
    </row>
    <row r="90">
      <c r="A90" s="13" t="n"/>
      <c r="B90" s="5" t="n"/>
      <c r="C90" s="6">
        <f>IF(B90&amp;""="","",IFERROR(INDEX('الأعضاء'!$B$6:$B$505,MATCH(B90&amp;"",'الأعضاء'!$A$6:$A$505,0))&amp;"","كود غير موجود"))</f>
        <v/>
      </c>
      <c r="D90" s="21">
        <f>IF(OR(B90&amp;""="",NOT(ISNUMBER(A90))),"",IF(COUNTIFS($B$6:$B$2005,B90&amp;"",$A$6:$A$2005,"&gt;"&amp;A90)=0,1,0))</f>
        <v/>
      </c>
    </row>
    <row r="91">
      <c r="A91" s="13" t="n"/>
      <c r="B91" s="5" t="n"/>
      <c r="C91" s="6">
        <f>IF(B91&amp;""="","",IFERROR(INDEX('الأعضاء'!$B$6:$B$505,MATCH(B91&amp;"",'الأعضاء'!$A$6:$A$505,0))&amp;"","كود غير موجود"))</f>
        <v/>
      </c>
      <c r="D91" s="21">
        <f>IF(OR(B91&amp;""="",NOT(ISNUMBER(A91))),"",IF(COUNTIFS($B$6:$B$2005,B91&amp;"",$A$6:$A$2005,"&gt;"&amp;A91)=0,1,0))</f>
        <v/>
      </c>
    </row>
    <row r="92">
      <c r="A92" s="13" t="n"/>
      <c r="B92" s="5" t="n"/>
      <c r="C92" s="6">
        <f>IF(B92&amp;""="","",IFERROR(INDEX('الأعضاء'!$B$6:$B$505,MATCH(B92&amp;"",'الأعضاء'!$A$6:$A$505,0))&amp;"","كود غير موجود"))</f>
        <v/>
      </c>
      <c r="D92" s="21">
        <f>IF(OR(B92&amp;""="",NOT(ISNUMBER(A92))),"",IF(COUNTIFS($B$6:$B$2005,B92&amp;"",$A$6:$A$2005,"&gt;"&amp;A92)=0,1,0))</f>
        <v/>
      </c>
    </row>
    <row r="93">
      <c r="A93" s="13" t="n"/>
      <c r="B93" s="5" t="n"/>
      <c r="C93" s="6">
        <f>IF(B93&amp;""="","",IFERROR(INDEX('الأعضاء'!$B$6:$B$505,MATCH(B93&amp;"",'الأعضاء'!$A$6:$A$505,0))&amp;"","كود غير موجود"))</f>
        <v/>
      </c>
      <c r="D93" s="21">
        <f>IF(OR(B93&amp;""="",NOT(ISNUMBER(A93))),"",IF(COUNTIFS($B$6:$B$2005,B93&amp;"",$A$6:$A$2005,"&gt;"&amp;A93)=0,1,0))</f>
        <v/>
      </c>
    </row>
    <row r="94">
      <c r="A94" s="13" t="n"/>
      <c r="B94" s="5" t="n"/>
      <c r="C94" s="6">
        <f>IF(B94&amp;""="","",IFERROR(INDEX('الأعضاء'!$B$6:$B$505,MATCH(B94&amp;"",'الأعضاء'!$A$6:$A$505,0))&amp;"","كود غير موجود"))</f>
        <v/>
      </c>
      <c r="D94" s="21">
        <f>IF(OR(B94&amp;""="",NOT(ISNUMBER(A94))),"",IF(COUNTIFS($B$6:$B$2005,B94&amp;"",$A$6:$A$2005,"&gt;"&amp;A94)=0,1,0))</f>
        <v/>
      </c>
    </row>
    <row r="95">
      <c r="A95" s="13" t="n"/>
      <c r="B95" s="5" t="n"/>
      <c r="C95" s="6">
        <f>IF(B95&amp;""="","",IFERROR(INDEX('الأعضاء'!$B$6:$B$505,MATCH(B95&amp;"",'الأعضاء'!$A$6:$A$505,0))&amp;"","كود غير موجود"))</f>
        <v/>
      </c>
      <c r="D95" s="21">
        <f>IF(OR(B95&amp;""="",NOT(ISNUMBER(A95))),"",IF(COUNTIFS($B$6:$B$2005,B95&amp;"",$A$6:$A$2005,"&gt;"&amp;A95)=0,1,0))</f>
        <v/>
      </c>
    </row>
    <row r="96">
      <c r="A96" s="13" t="n"/>
      <c r="B96" s="5" t="n"/>
      <c r="C96" s="6">
        <f>IF(B96&amp;""="","",IFERROR(INDEX('الأعضاء'!$B$6:$B$505,MATCH(B96&amp;"",'الأعضاء'!$A$6:$A$505,0))&amp;"","كود غير موجود"))</f>
        <v/>
      </c>
      <c r="D96" s="21">
        <f>IF(OR(B96&amp;""="",NOT(ISNUMBER(A96))),"",IF(COUNTIFS($B$6:$B$2005,B96&amp;"",$A$6:$A$2005,"&gt;"&amp;A96)=0,1,0))</f>
        <v/>
      </c>
    </row>
    <row r="97">
      <c r="A97" s="13" t="n"/>
      <c r="B97" s="5" t="n"/>
      <c r="C97" s="6">
        <f>IF(B97&amp;""="","",IFERROR(INDEX('الأعضاء'!$B$6:$B$505,MATCH(B97&amp;"",'الأعضاء'!$A$6:$A$505,0))&amp;"","كود غير موجود"))</f>
        <v/>
      </c>
      <c r="D97" s="21">
        <f>IF(OR(B97&amp;""="",NOT(ISNUMBER(A97))),"",IF(COUNTIFS($B$6:$B$2005,B97&amp;"",$A$6:$A$2005,"&gt;"&amp;A97)=0,1,0))</f>
        <v/>
      </c>
    </row>
    <row r="98">
      <c r="A98" s="13" t="n"/>
      <c r="B98" s="5" t="n"/>
      <c r="C98" s="6">
        <f>IF(B98&amp;""="","",IFERROR(INDEX('الأعضاء'!$B$6:$B$505,MATCH(B98&amp;"",'الأعضاء'!$A$6:$A$505,0))&amp;"","كود غير موجود"))</f>
        <v/>
      </c>
      <c r="D98" s="21">
        <f>IF(OR(B98&amp;""="",NOT(ISNUMBER(A98))),"",IF(COUNTIFS($B$6:$B$2005,B98&amp;"",$A$6:$A$2005,"&gt;"&amp;A98)=0,1,0))</f>
        <v/>
      </c>
    </row>
    <row r="99">
      <c r="A99" s="13" t="n"/>
      <c r="B99" s="5" t="n"/>
      <c r="C99" s="6">
        <f>IF(B99&amp;""="","",IFERROR(INDEX('الأعضاء'!$B$6:$B$505,MATCH(B99&amp;"",'الأعضاء'!$A$6:$A$505,0))&amp;"","كود غير موجود"))</f>
        <v/>
      </c>
      <c r="D99" s="21">
        <f>IF(OR(B99&amp;""="",NOT(ISNUMBER(A99))),"",IF(COUNTIFS($B$6:$B$2005,B99&amp;"",$A$6:$A$2005,"&gt;"&amp;A99)=0,1,0))</f>
        <v/>
      </c>
    </row>
    <row r="100">
      <c r="A100" s="13" t="n"/>
      <c r="B100" s="5" t="n"/>
      <c r="C100" s="6">
        <f>IF(B100&amp;""="","",IFERROR(INDEX('الأعضاء'!$B$6:$B$505,MATCH(B100&amp;"",'الأعضاء'!$A$6:$A$505,0))&amp;"","كود غير موجود"))</f>
        <v/>
      </c>
      <c r="D100" s="21">
        <f>IF(OR(B100&amp;""="",NOT(ISNUMBER(A100))),"",IF(COUNTIFS($B$6:$B$2005,B100&amp;"",$A$6:$A$2005,"&gt;"&amp;A100)=0,1,0))</f>
        <v/>
      </c>
    </row>
    <row r="101">
      <c r="A101" s="13" t="n"/>
      <c r="B101" s="5" t="n"/>
      <c r="C101" s="6">
        <f>IF(B101&amp;""="","",IFERROR(INDEX('الأعضاء'!$B$6:$B$505,MATCH(B101&amp;"",'الأعضاء'!$A$6:$A$505,0))&amp;"","كود غير موجود"))</f>
        <v/>
      </c>
      <c r="D101" s="21">
        <f>IF(OR(B101&amp;""="",NOT(ISNUMBER(A101))),"",IF(COUNTIFS($B$6:$B$2005,B101&amp;"",$A$6:$A$2005,"&gt;"&amp;A101)=0,1,0))</f>
        <v/>
      </c>
    </row>
    <row r="102">
      <c r="A102" s="13" t="n"/>
      <c r="B102" s="5" t="n"/>
      <c r="C102" s="6">
        <f>IF(B102&amp;""="","",IFERROR(INDEX('الأعضاء'!$B$6:$B$505,MATCH(B102&amp;"",'الأعضاء'!$A$6:$A$505,0))&amp;"","كود غير موجود"))</f>
        <v/>
      </c>
      <c r="D102" s="21">
        <f>IF(OR(B102&amp;""="",NOT(ISNUMBER(A102))),"",IF(COUNTIFS($B$6:$B$2005,B102&amp;"",$A$6:$A$2005,"&gt;"&amp;A102)=0,1,0))</f>
        <v/>
      </c>
    </row>
    <row r="103">
      <c r="A103" s="13" t="n"/>
      <c r="B103" s="5" t="n"/>
      <c r="C103" s="6">
        <f>IF(B103&amp;""="","",IFERROR(INDEX('الأعضاء'!$B$6:$B$505,MATCH(B103&amp;"",'الأعضاء'!$A$6:$A$505,0))&amp;"","كود غير موجود"))</f>
        <v/>
      </c>
      <c r="D103" s="21">
        <f>IF(OR(B103&amp;""="",NOT(ISNUMBER(A103))),"",IF(COUNTIFS($B$6:$B$2005,B103&amp;"",$A$6:$A$2005,"&gt;"&amp;A103)=0,1,0))</f>
        <v/>
      </c>
    </row>
    <row r="104">
      <c r="A104" s="13" t="n"/>
      <c r="B104" s="5" t="n"/>
      <c r="C104" s="6">
        <f>IF(B104&amp;""="","",IFERROR(INDEX('الأعضاء'!$B$6:$B$505,MATCH(B104&amp;"",'الأعضاء'!$A$6:$A$505,0))&amp;"","كود غير موجود"))</f>
        <v/>
      </c>
      <c r="D104" s="21">
        <f>IF(OR(B104&amp;""="",NOT(ISNUMBER(A104))),"",IF(COUNTIFS($B$6:$B$2005,B104&amp;"",$A$6:$A$2005,"&gt;"&amp;A104)=0,1,0))</f>
        <v/>
      </c>
    </row>
    <row r="105">
      <c r="A105" s="13" t="n"/>
      <c r="B105" s="5" t="n"/>
      <c r="C105" s="6">
        <f>IF(B105&amp;""="","",IFERROR(INDEX('الأعضاء'!$B$6:$B$505,MATCH(B105&amp;"",'الأعضاء'!$A$6:$A$505,0))&amp;"","كود غير موجود"))</f>
        <v/>
      </c>
      <c r="D105" s="21">
        <f>IF(OR(B105&amp;""="",NOT(ISNUMBER(A105))),"",IF(COUNTIFS($B$6:$B$2005,B105&amp;"",$A$6:$A$2005,"&gt;"&amp;A105)=0,1,0))</f>
        <v/>
      </c>
    </row>
    <row r="106">
      <c r="A106" s="13" t="n"/>
      <c r="B106" s="5" t="n"/>
      <c r="C106" s="6">
        <f>IF(B106&amp;""="","",IFERROR(INDEX('الأعضاء'!$B$6:$B$505,MATCH(B106&amp;"",'الأعضاء'!$A$6:$A$505,0))&amp;"","كود غير موجود"))</f>
        <v/>
      </c>
      <c r="D106" s="21">
        <f>IF(OR(B106&amp;""="",NOT(ISNUMBER(A106))),"",IF(COUNTIFS($B$6:$B$2005,B106&amp;"",$A$6:$A$2005,"&gt;"&amp;A106)=0,1,0))</f>
        <v/>
      </c>
    </row>
    <row r="107">
      <c r="A107" s="13" t="n"/>
      <c r="B107" s="5" t="n"/>
      <c r="C107" s="6">
        <f>IF(B107&amp;""="","",IFERROR(INDEX('الأعضاء'!$B$6:$B$505,MATCH(B107&amp;"",'الأعضاء'!$A$6:$A$505,0))&amp;"","كود غير موجود"))</f>
        <v/>
      </c>
      <c r="D107" s="21">
        <f>IF(OR(B107&amp;""="",NOT(ISNUMBER(A107))),"",IF(COUNTIFS($B$6:$B$2005,B107&amp;"",$A$6:$A$2005,"&gt;"&amp;A107)=0,1,0))</f>
        <v/>
      </c>
    </row>
    <row r="108">
      <c r="A108" s="13" t="n"/>
      <c r="B108" s="5" t="n"/>
      <c r="C108" s="6">
        <f>IF(B108&amp;""="","",IFERROR(INDEX('الأعضاء'!$B$6:$B$505,MATCH(B108&amp;"",'الأعضاء'!$A$6:$A$505,0))&amp;"","كود غير موجود"))</f>
        <v/>
      </c>
      <c r="D108" s="21">
        <f>IF(OR(B108&amp;""="",NOT(ISNUMBER(A108))),"",IF(COUNTIFS($B$6:$B$2005,B108&amp;"",$A$6:$A$2005,"&gt;"&amp;A108)=0,1,0))</f>
        <v/>
      </c>
    </row>
    <row r="109">
      <c r="A109" s="13" t="n"/>
      <c r="B109" s="5" t="n"/>
      <c r="C109" s="6">
        <f>IF(B109&amp;""="","",IFERROR(INDEX('الأعضاء'!$B$6:$B$505,MATCH(B109&amp;"",'الأعضاء'!$A$6:$A$505,0))&amp;"","كود غير موجود"))</f>
        <v/>
      </c>
      <c r="D109" s="21">
        <f>IF(OR(B109&amp;""="",NOT(ISNUMBER(A109))),"",IF(COUNTIFS($B$6:$B$2005,B109&amp;"",$A$6:$A$2005,"&gt;"&amp;A109)=0,1,0))</f>
        <v/>
      </c>
    </row>
    <row r="110">
      <c r="A110" s="13" t="n"/>
      <c r="B110" s="5" t="n"/>
      <c r="C110" s="6">
        <f>IF(B110&amp;""="","",IFERROR(INDEX('الأعضاء'!$B$6:$B$505,MATCH(B110&amp;"",'الأعضاء'!$A$6:$A$505,0))&amp;"","كود غير موجود"))</f>
        <v/>
      </c>
      <c r="D110" s="21">
        <f>IF(OR(B110&amp;""="",NOT(ISNUMBER(A110))),"",IF(COUNTIFS($B$6:$B$2005,B110&amp;"",$A$6:$A$2005,"&gt;"&amp;A110)=0,1,0))</f>
        <v/>
      </c>
    </row>
    <row r="111">
      <c r="A111" s="13" t="n"/>
      <c r="B111" s="5" t="n"/>
      <c r="C111" s="6">
        <f>IF(B111&amp;""="","",IFERROR(INDEX('الأعضاء'!$B$6:$B$505,MATCH(B111&amp;"",'الأعضاء'!$A$6:$A$505,0))&amp;"","كود غير موجود"))</f>
        <v/>
      </c>
      <c r="D111" s="21">
        <f>IF(OR(B111&amp;""="",NOT(ISNUMBER(A111))),"",IF(COUNTIFS($B$6:$B$2005,B111&amp;"",$A$6:$A$2005,"&gt;"&amp;A111)=0,1,0))</f>
        <v/>
      </c>
    </row>
    <row r="112">
      <c r="A112" s="13" t="n"/>
      <c r="B112" s="5" t="n"/>
      <c r="C112" s="6">
        <f>IF(B112&amp;""="","",IFERROR(INDEX('الأعضاء'!$B$6:$B$505,MATCH(B112&amp;"",'الأعضاء'!$A$6:$A$505,0))&amp;"","كود غير موجود"))</f>
        <v/>
      </c>
      <c r="D112" s="21">
        <f>IF(OR(B112&amp;""="",NOT(ISNUMBER(A112))),"",IF(COUNTIFS($B$6:$B$2005,B112&amp;"",$A$6:$A$2005,"&gt;"&amp;A112)=0,1,0))</f>
        <v/>
      </c>
    </row>
    <row r="113">
      <c r="A113" s="13" t="n"/>
      <c r="B113" s="5" t="n"/>
      <c r="C113" s="6">
        <f>IF(B113&amp;""="","",IFERROR(INDEX('الأعضاء'!$B$6:$B$505,MATCH(B113&amp;"",'الأعضاء'!$A$6:$A$505,0))&amp;"","كود غير موجود"))</f>
        <v/>
      </c>
      <c r="D113" s="21">
        <f>IF(OR(B113&amp;""="",NOT(ISNUMBER(A113))),"",IF(COUNTIFS($B$6:$B$2005,B113&amp;"",$A$6:$A$2005,"&gt;"&amp;A113)=0,1,0))</f>
        <v/>
      </c>
    </row>
    <row r="114">
      <c r="A114" s="13" t="n"/>
      <c r="B114" s="5" t="n"/>
      <c r="C114" s="6">
        <f>IF(B114&amp;""="","",IFERROR(INDEX('الأعضاء'!$B$6:$B$505,MATCH(B114&amp;"",'الأعضاء'!$A$6:$A$505,0))&amp;"","كود غير موجود"))</f>
        <v/>
      </c>
      <c r="D114" s="21">
        <f>IF(OR(B114&amp;""="",NOT(ISNUMBER(A114))),"",IF(COUNTIFS($B$6:$B$2005,B114&amp;"",$A$6:$A$2005,"&gt;"&amp;A114)=0,1,0))</f>
        <v/>
      </c>
    </row>
    <row r="115">
      <c r="A115" s="13" t="n"/>
      <c r="B115" s="5" t="n"/>
      <c r="C115" s="6">
        <f>IF(B115&amp;""="","",IFERROR(INDEX('الأعضاء'!$B$6:$B$505,MATCH(B115&amp;"",'الأعضاء'!$A$6:$A$505,0))&amp;"","كود غير موجود"))</f>
        <v/>
      </c>
      <c r="D115" s="21">
        <f>IF(OR(B115&amp;""="",NOT(ISNUMBER(A115))),"",IF(COUNTIFS($B$6:$B$2005,B115&amp;"",$A$6:$A$2005,"&gt;"&amp;A115)=0,1,0))</f>
        <v/>
      </c>
    </row>
    <row r="116">
      <c r="A116" s="13" t="n"/>
      <c r="B116" s="5" t="n"/>
      <c r="C116" s="6">
        <f>IF(B116&amp;""="","",IFERROR(INDEX('الأعضاء'!$B$6:$B$505,MATCH(B116&amp;"",'الأعضاء'!$A$6:$A$505,0))&amp;"","كود غير موجود"))</f>
        <v/>
      </c>
      <c r="D116" s="21">
        <f>IF(OR(B116&amp;""="",NOT(ISNUMBER(A116))),"",IF(COUNTIFS($B$6:$B$2005,B116&amp;"",$A$6:$A$2005,"&gt;"&amp;A116)=0,1,0))</f>
        <v/>
      </c>
    </row>
    <row r="117">
      <c r="A117" s="13" t="n"/>
      <c r="B117" s="5" t="n"/>
      <c r="C117" s="6">
        <f>IF(B117&amp;""="","",IFERROR(INDEX('الأعضاء'!$B$6:$B$505,MATCH(B117&amp;"",'الأعضاء'!$A$6:$A$505,0))&amp;"","كود غير موجود"))</f>
        <v/>
      </c>
      <c r="D117" s="21">
        <f>IF(OR(B117&amp;""="",NOT(ISNUMBER(A117))),"",IF(COUNTIFS($B$6:$B$2005,B117&amp;"",$A$6:$A$2005,"&gt;"&amp;A117)=0,1,0))</f>
        <v/>
      </c>
    </row>
    <row r="118">
      <c r="A118" s="13" t="n"/>
      <c r="B118" s="5" t="n"/>
      <c r="C118" s="6">
        <f>IF(B118&amp;""="","",IFERROR(INDEX('الأعضاء'!$B$6:$B$505,MATCH(B118&amp;"",'الأعضاء'!$A$6:$A$505,0))&amp;"","كود غير موجود"))</f>
        <v/>
      </c>
      <c r="D118" s="21">
        <f>IF(OR(B118&amp;""="",NOT(ISNUMBER(A118))),"",IF(COUNTIFS($B$6:$B$2005,B118&amp;"",$A$6:$A$2005,"&gt;"&amp;A118)=0,1,0))</f>
        <v/>
      </c>
    </row>
    <row r="119">
      <c r="A119" s="13" t="n"/>
      <c r="B119" s="5" t="n"/>
      <c r="C119" s="6">
        <f>IF(B119&amp;""="","",IFERROR(INDEX('الأعضاء'!$B$6:$B$505,MATCH(B119&amp;"",'الأعضاء'!$A$6:$A$505,0))&amp;"","كود غير موجود"))</f>
        <v/>
      </c>
      <c r="D119" s="21">
        <f>IF(OR(B119&amp;""="",NOT(ISNUMBER(A119))),"",IF(COUNTIFS($B$6:$B$2005,B119&amp;"",$A$6:$A$2005,"&gt;"&amp;A119)=0,1,0))</f>
        <v/>
      </c>
    </row>
    <row r="120">
      <c r="A120" s="13" t="n"/>
      <c r="B120" s="5" t="n"/>
      <c r="C120" s="6">
        <f>IF(B120&amp;""="","",IFERROR(INDEX('الأعضاء'!$B$6:$B$505,MATCH(B120&amp;"",'الأعضاء'!$A$6:$A$505,0))&amp;"","كود غير موجود"))</f>
        <v/>
      </c>
      <c r="D120" s="21">
        <f>IF(OR(B120&amp;""="",NOT(ISNUMBER(A120))),"",IF(COUNTIFS($B$6:$B$2005,B120&amp;"",$A$6:$A$2005,"&gt;"&amp;A120)=0,1,0))</f>
        <v/>
      </c>
    </row>
    <row r="121">
      <c r="A121" s="13" t="n"/>
      <c r="B121" s="5" t="n"/>
      <c r="C121" s="6">
        <f>IF(B121&amp;""="","",IFERROR(INDEX('الأعضاء'!$B$6:$B$505,MATCH(B121&amp;"",'الأعضاء'!$A$6:$A$505,0))&amp;"","كود غير موجود"))</f>
        <v/>
      </c>
      <c r="D121" s="21">
        <f>IF(OR(B121&amp;""="",NOT(ISNUMBER(A121))),"",IF(COUNTIFS($B$6:$B$2005,B121&amp;"",$A$6:$A$2005,"&gt;"&amp;A121)=0,1,0))</f>
        <v/>
      </c>
    </row>
    <row r="122">
      <c r="A122" s="13" t="n"/>
      <c r="B122" s="5" t="n"/>
      <c r="C122" s="6">
        <f>IF(B122&amp;""="","",IFERROR(INDEX('الأعضاء'!$B$6:$B$505,MATCH(B122&amp;"",'الأعضاء'!$A$6:$A$505,0))&amp;"","كود غير موجود"))</f>
        <v/>
      </c>
      <c r="D122" s="21">
        <f>IF(OR(B122&amp;""="",NOT(ISNUMBER(A122))),"",IF(COUNTIFS($B$6:$B$2005,B122&amp;"",$A$6:$A$2005,"&gt;"&amp;A122)=0,1,0))</f>
        <v/>
      </c>
    </row>
    <row r="123">
      <c r="A123" s="13" t="n"/>
      <c r="B123" s="5" t="n"/>
      <c r="C123" s="6">
        <f>IF(B123&amp;""="","",IFERROR(INDEX('الأعضاء'!$B$6:$B$505,MATCH(B123&amp;"",'الأعضاء'!$A$6:$A$505,0))&amp;"","كود غير موجود"))</f>
        <v/>
      </c>
      <c r="D123" s="21">
        <f>IF(OR(B123&amp;""="",NOT(ISNUMBER(A123))),"",IF(COUNTIFS($B$6:$B$2005,B123&amp;"",$A$6:$A$2005,"&gt;"&amp;A123)=0,1,0))</f>
        <v/>
      </c>
    </row>
    <row r="124">
      <c r="A124" s="13" t="n"/>
      <c r="B124" s="5" t="n"/>
      <c r="C124" s="6">
        <f>IF(B124&amp;""="","",IFERROR(INDEX('الأعضاء'!$B$6:$B$505,MATCH(B124&amp;"",'الأعضاء'!$A$6:$A$505,0))&amp;"","كود غير موجود"))</f>
        <v/>
      </c>
      <c r="D124" s="21">
        <f>IF(OR(B124&amp;""="",NOT(ISNUMBER(A124))),"",IF(COUNTIFS($B$6:$B$2005,B124&amp;"",$A$6:$A$2005,"&gt;"&amp;A124)=0,1,0))</f>
        <v/>
      </c>
    </row>
    <row r="125">
      <c r="A125" s="13" t="n"/>
      <c r="B125" s="5" t="n"/>
      <c r="C125" s="6">
        <f>IF(B125&amp;""="","",IFERROR(INDEX('الأعضاء'!$B$6:$B$505,MATCH(B125&amp;"",'الأعضاء'!$A$6:$A$505,0))&amp;"","كود غير موجود"))</f>
        <v/>
      </c>
      <c r="D125" s="21">
        <f>IF(OR(B125&amp;""="",NOT(ISNUMBER(A125))),"",IF(COUNTIFS($B$6:$B$2005,B125&amp;"",$A$6:$A$2005,"&gt;"&amp;A125)=0,1,0))</f>
        <v/>
      </c>
    </row>
    <row r="126">
      <c r="A126" s="13" t="n"/>
      <c r="B126" s="5" t="n"/>
      <c r="C126" s="6">
        <f>IF(B126&amp;""="","",IFERROR(INDEX('الأعضاء'!$B$6:$B$505,MATCH(B126&amp;"",'الأعضاء'!$A$6:$A$505,0))&amp;"","كود غير موجود"))</f>
        <v/>
      </c>
      <c r="D126" s="21">
        <f>IF(OR(B126&amp;""="",NOT(ISNUMBER(A126))),"",IF(COUNTIFS($B$6:$B$2005,B126&amp;"",$A$6:$A$2005,"&gt;"&amp;A126)=0,1,0))</f>
        <v/>
      </c>
    </row>
    <row r="127">
      <c r="A127" s="13" t="n"/>
      <c r="B127" s="5" t="n"/>
      <c r="C127" s="6">
        <f>IF(B127&amp;""="","",IFERROR(INDEX('الأعضاء'!$B$6:$B$505,MATCH(B127&amp;"",'الأعضاء'!$A$6:$A$505,0))&amp;"","كود غير موجود"))</f>
        <v/>
      </c>
      <c r="D127" s="21">
        <f>IF(OR(B127&amp;""="",NOT(ISNUMBER(A127))),"",IF(COUNTIFS($B$6:$B$2005,B127&amp;"",$A$6:$A$2005,"&gt;"&amp;A127)=0,1,0))</f>
        <v/>
      </c>
    </row>
    <row r="128">
      <c r="A128" s="13" t="n"/>
      <c r="B128" s="5" t="n"/>
      <c r="C128" s="6">
        <f>IF(B128&amp;""="","",IFERROR(INDEX('الأعضاء'!$B$6:$B$505,MATCH(B128&amp;"",'الأعضاء'!$A$6:$A$505,0))&amp;"","كود غير موجود"))</f>
        <v/>
      </c>
      <c r="D128" s="21">
        <f>IF(OR(B128&amp;""="",NOT(ISNUMBER(A128))),"",IF(COUNTIFS($B$6:$B$2005,B128&amp;"",$A$6:$A$2005,"&gt;"&amp;A128)=0,1,0))</f>
        <v/>
      </c>
    </row>
    <row r="129">
      <c r="A129" s="13" t="n"/>
      <c r="B129" s="5" t="n"/>
      <c r="C129" s="6">
        <f>IF(B129&amp;""="","",IFERROR(INDEX('الأعضاء'!$B$6:$B$505,MATCH(B129&amp;"",'الأعضاء'!$A$6:$A$505,0))&amp;"","كود غير موجود"))</f>
        <v/>
      </c>
      <c r="D129" s="21">
        <f>IF(OR(B129&amp;""="",NOT(ISNUMBER(A129))),"",IF(COUNTIFS($B$6:$B$2005,B129&amp;"",$A$6:$A$2005,"&gt;"&amp;A129)=0,1,0))</f>
        <v/>
      </c>
    </row>
    <row r="130">
      <c r="A130" s="13" t="n"/>
      <c r="B130" s="5" t="n"/>
      <c r="C130" s="6">
        <f>IF(B130&amp;""="","",IFERROR(INDEX('الأعضاء'!$B$6:$B$505,MATCH(B130&amp;"",'الأعضاء'!$A$6:$A$505,0))&amp;"","كود غير موجود"))</f>
        <v/>
      </c>
      <c r="D130" s="21">
        <f>IF(OR(B130&amp;""="",NOT(ISNUMBER(A130))),"",IF(COUNTIFS($B$6:$B$2005,B130&amp;"",$A$6:$A$2005,"&gt;"&amp;A130)=0,1,0))</f>
        <v/>
      </c>
    </row>
    <row r="131">
      <c r="A131" s="13" t="n"/>
      <c r="B131" s="5" t="n"/>
      <c r="C131" s="6">
        <f>IF(B131&amp;""="","",IFERROR(INDEX('الأعضاء'!$B$6:$B$505,MATCH(B131&amp;"",'الأعضاء'!$A$6:$A$505,0))&amp;"","كود غير موجود"))</f>
        <v/>
      </c>
      <c r="D131" s="21">
        <f>IF(OR(B131&amp;""="",NOT(ISNUMBER(A131))),"",IF(COUNTIFS($B$6:$B$2005,B131&amp;"",$A$6:$A$2005,"&gt;"&amp;A131)=0,1,0))</f>
        <v/>
      </c>
    </row>
    <row r="132">
      <c r="A132" s="13" t="n"/>
      <c r="B132" s="5" t="n"/>
      <c r="C132" s="6">
        <f>IF(B132&amp;""="","",IFERROR(INDEX('الأعضاء'!$B$6:$B$505,MATCH(B132&amp;"",'الأعضاء'!$A$6:$A$505,0))&amp;"","كود غير موجود"))</f>
        <v/>
      </c>
      <c r="D132" s="21">
        <f>IF(OR(B132&amp;""="",NOT(ISNUMBER(A132))),"",IF(COUNTIFS($B$6:$B$2005,B132&amp;"",$A$6:$A$2005,"&gt;"&amp;A132)=0,1,0))</f>
        <v/>
      </c>
    </row>
    <row r="133">
      <c r="A133" s="13" t="n"/>
      <c r="B133" s="5" t="n"/>
      <c r="C133" s="6">
        <f>IF(B133&amp;""="","",IFERROR(INDEX('الأعضاء'!$B$6:$B$505,MATCH(B133&amp;"",'الأعضاء'!$A$6:$A$505,0))&amp;"","كود غير موجود"))</f>
        <v/>
      </c>
      <c r="D133" s="21">
        <f>IF(OR(B133&amp;""="",NOT(ISNUMBER(A133))),"",IF(COUNTIFS($B$6:$B$2005,B133&amp;"",$A$6:$A$2005,"&gt;"&amp;A133)=0,1,0))</f>
        <v/>
      </c>
    </row>
    <row r="134">
      <c r="A134" s="13" t="n"/>
      <c r="B134" s="5" t="n"/>
      <c r="C134" s="6">
        <f>IF(B134&amp;""="","",IFERROR(INDEX('الأعضاء'!$B$6:$B$505,MATCH(B134&amp;"",'الأعضاء'!$A$6:$A$505,0))&amp;"","كود غير موجود"))</f>
        <v/>
      </c>
      <c r="D134" s="21">
        <f>IF(OR(B134&amp;""="",NOT(ISNUMBER(A134))),"",IF(COUNTIFS($B$6:$B$2005,B134&amp;"",$A$6:$A$2005,"&gt;"&amp;A134)=0,1,0))</f>
        <v/>
      </c>
    </row>
    <row r="135">
      <c r="A135" s="13" t="n"/>
      <c r="B135" s="5" t="n"/>
      <c r="C135" s="6">
        <f>IF(B135&amp;""="","",IFERROR(INDEX('الأعضاء'!$B$6:$B$505,MATCH(B135&amp;"",'الأعضاء'!$A$6:$A$505,0))&amp;"","كود غير موجود"))</f>
        <v/>
      </c>
      <c r="D135" s="21">
        <f>IF(OR(B135&amp;""="",NOT(ISNUMBER(A135))),"",IF(COUNTIFS($B$6:$B$2005,B135&amp;"",$A$6:$A$2005,"&gt;"&amp;A135)=0,1,0))</f>
        <v/>
      </c>
    </row>
    <row r="136">
      <c r="A136" s="13" t="n"/>
      <c r="B136" s="5" t="n"/>
      <c r="C136" s="6">
        <f>IF(B136&amp;""="","",IFERROR(INDEX('الأعضاء'!$B$6:$B$505,MATCH(B136&amp;"",'الأعضاء'!$A$6:$A$505,0))&amp;"","كود غير موجود"))</f>
        <v/>
      </c>
      <c r="D136" s="21">
        <f>IF(OR(B136&amp;""="",NOT(ISNUMBER(A136))),"",IF(COUNTIFS($B$6:$B$2005,B136&amp;"",$A$6:$A$2005,"&gt;"&amp;A136)=0,1,0))</f>
        <v/>
      </c>
    </row>
    <row r="137">
      <c r="A137" s="13" t="n"/>
      <c r="B137" s="5" t="n"/>
      <c r="C137" s="6">
        <f>IF(B137&amp;""="","",IFERROR(INDEX('الأعضاء'!$B$6:$B$505,MATCH(B137&amp;"",'الأعضاء'!$A$6:$A$505,0))&amp;"","كود غير موجود"))</f>
        <v/>
      </c>
      <c r="D137" s="21">
        <f>IF(OR(B137&amp;""="",NOT(ISNUMBER(A137))),"",IF(COUNTIFS($B$6:$B$2005,B137&amp;"",$A$6:$A$2005,"&gt;"&amp;A137)=0,1,0))</f>
        <v/>
      </c>
    </row>
    <row r="138">
      <c r="A138" s="13" t="n"/>
      <c r="B138" s="5" t="n"/>
      <c r="C138" s="6">
        <f>IF(B138&amp;""="","",IFERROR(INDEX('الأعضاء'!$B$6:$B$505,MATCH(B138&amp;"",'الأعضاء'!$A$6:$A$505,0))&amp;"","كود غير موجود"))</f>
        <v/>
      </c>
      <c r="D138" s="21">
        <f>IF(OR(B138&amp;""="",NOT(ISNUMBER(A138))),"",IF(COUNTIFS($B$6:$B$2005,B138&amp;"",$A$6:$A$2005,"&gt;"&amp;A138)=0,1,0))</f>
        <v/>
      </c>
    </row>
    <row r="139">
      <c r="A139" s="13" t="n"/>
      <c r="B139" s="5" t="n"/>
      <c r="C139" s="6">
        <f>IF(B139&amp;""="","",IFERROR(INDEX('الأعضاء'!$B$6:$B$505,MATCH(B139&amp;"",'الأعضاء'!$A$6:$A$505,0))&amp;"","كود غير موجود"))</f>
        <v/>
      </c>
      <c r="D139" s="21">
        <f>IF(OR(B139&amp;""="",NOT(ISNUMBER(A139))),"",IF(COUNTIFS($B$6:$B$2005,B139&amp;"",$A$6:$A$2005,"&gt;"&amp;A139)=0,1,0))</f>
        <v/>
      </c>
    </row>
    <row r="140">
      <c r="A140" s="13" t="n"/>
      <c r="B140" s="5" t="n"/>
      <c r="C140" s="6">
        <f>IF(B140&amp;""="","",IFERROR(INDEX('الأعضاء'!$B$6:$B$505,MATCH(B140&amp;"",'الأعضاء'!$A$6:$A$505,0))&amp;"","كود غير موجود"))</f>
        <v/>
      </c>
      <c r="D140" s="21">
        <f>IF(OR(B140&amp;""="",NOT(ISNUMBER(A140))),"",IF(COUNTIFS($B$6:$B$2005,B140&amp;"",$A$6:$A$2005,"&gt;"&amp;A140)=0,1,0))</f>
        <v/>
      </c>
    </row>
    <row r="141">
      <c r="A141" s="13" t="n"/>
      <c r="B141" s="5" t="n"/>
      <c r="C141" s="6">
        <f>IF(B141&amp;""="","",IFERROR(INDEX('الأعضاء'!$B$6:$B$505,MATCH(B141&amp;"",'الأعضاء'!$A$6:$A$505,0))&amp;"","كود غير موجود"))</f>
        <v/>
      </c>
      <c r="D141" s="21">
        <f>IF(OR(B141&amp;""="",NOT(ISNUMBER(A141))),"",IF(COUNTIFS($B$6:$B$2005,B141&amp;"",$A$6:$A$2005,"&gt;"&amp;A141)=0,1,0))</f>
        <v/>
      </c>
    </row>
    <row r="142">
      <c r="A142" s="13" t="n"/>
      <c r="B142" s="5" t="n"/>
      <c r="C142" s="6">
        <f>IF(B142&amp;""="","",IFERROR(INDEX('الأعضاء'!$B$6:$B$505,MATCH(B142&amp;"",'الأعضاء'!$A$6:$A$505,0))&amp;"","كود غير موجود"))</f>
        <v/>
      </c>
      <c r="D142" s="21">
        <f>IF(OR(B142&amp;""="",NOT(ISNUMBER(A142))),"",IF(COUNTIFS($B$6:$B$2005,B142&amp;"",$A$6:$A$2005,"&gt;"&amp;A142)=0,1,0))</f>
        <v/>
      </c>
    </row>
    <row r="143">
      <c r="A143" s="13" t="n"/>
      <c r="B143" s="5" t="n"/>
      <c r="C143" s="6">
        <f>IF(B143&amp;""="","",IFERROR(INDEX('الأعضاء'!$B$6:$B$505,MATCH(B143&amp;"",'الأعضاء'!$A$6:$A$505,0))&amp;"","كود غير موجود"))</f>
        <v/>
      </c>
      <c r="D143" s="21">
        <f>IF(OR(B143&amp;""="",NOT(ISNUMBER(A143))),"",IF(COUNTIFS($B$6:$B$2005,B143&amp;"",$A$6:$A$2005,"&gt;"&amp;A143)=0,1,0))</f>
        <v/>
      </c>
    </row>
    <row r="144">
      <c r="A144" s="13" t="n"/>
      <c r="B144" s="5" t="n"/>
      <c r="C144" s="6">
        <f>IF(B144&amp;""="","",IFERROR(INDEX('الأعضاء'!$B$6:$B$505,MATCH(B144&amp;"",'الأعضاء'!$A$6:$A$505,0))&amp;"","كود غير موجود"))</f>
        <v/>
      </c>
      <c r="D144" s="21">
        <f>IF(OR(B144&amp;""="",NOT(ISNUMBER(A144))),"",IF(COUNTIFS($B$6:$B$2005,B144&amp;"",$A$6:$A$2005,"&gt;"&amp;A144)=0,1,0))</f>
        <v/>
      </c>
    </row>
    <row r="145">
      <c r="A145" s="13" t="n"/>
      <c r="B145" s="5" t="n"/>
      <c r="C145" s="6">
        <f>IF(B145&amp;""="","",IFERROR(INDEX('الأعضاء'!$B$6:$B$505,MATCH(B145&amp;"",'الأعضاء'!$A$6:$A$505,0))&amp;"","كود غير موجود"))</f>
        <v/>
      </c>
      <c r="D145" s="21">
        <f>IF(OR(B145&amp;""="",NOT(ISNUMBER(A145))),"",IF(COUNTIFS($B$6:$B$2005,B145&amp;"",$A$6:$A$2005,"&gt;"&amp;A145)=0,1,0))</f>
        <v/>
      </c>
    </row>
    <row r="146">
      <c r="A146" s="13" t="n"/>
      <c r="B146" s="5" t="n"/>
      <c r="C146" s="6">
        <f>IF(B146&amp;""="","",IFERROR(INDEX('الأعضاء'!$B$6:$B$505,MATCH(B146&amp;"",'الأعضاء'!$A$6:$A$505,0))&amp;"","كود غير موجود"))</f>
        <v/>
      </c>
      <c r="D146" s="21">
        <f>IF(OR(B146&amp;""="",NOT(ISNUMBER(A146))),"",IF(COUNTIFS($B$6:$B$2005,B146&amp;"",$A$6:$A$2005,"&gt;"&amp;A146)=0,1,0))</f>
        <v/>
      </c>
    </row>
    <row r="147">
      <c r="A147" s="13" t="n"/>
      <c r="B147" s="5" t="n"/>
      <c r="C147" s="6">
        <f>IF(B147&amp;""="","",IFERROR(INDEX('الأعضاء'!$B$6:$B$505,MATCH(B147&amp;"",'الأعضاء'!$A$6:$A$505,0))&amp;"","كود غير موجود"))</f>
        <v/>
      </c>
      <c r="D147" s="21">
        <f>IF(OR(B147&amp;""="",NOT(ISNUMBER(A147))),"",IF(COUNTIFS($B$6:$B$2005,B147&amp;"",$A$6:$A$2005,"&gt;"&amp;A147)=0,1,0))</f>
        <v/>
      </c>
    </row>
    <row r="148">
      <c r="A148" s="13" t="n"/>
      <c r="B148" s="5" t="n"/>
      <c r="C148" s="6">
        <f>IF(B148&amp;""="","",IFERROR(INDEX('الأعضاء'!$B$6:$B$505,MATCH(B148&amp;"",'الأعضاء'!$A$6:$A$505,0))&amp;"","كود غير موجود"))</f>
        <v/>
      </c>
      <c r="D148" s="21">
        <f>IF(OR(B148&amp;""="",NOT(ISNUMBER(A148))),"",IF(COUNTIFS($B$6:$B$2005,B148&amp;"",$A$6:$A$2005,"&gt;"&amp;A148)=0,1,0))</f>
        <v/>
      </c>
    </row>
    <row r="149">
      <c r="A149" s="13" t="n"/>
      <c r="B149" s="5" t="n"/>
      <c r="C149" s="6">
        <f>IF(B149&amp;""="","",IFERROR(INDEX('الأعضاء'!$B$6:$B$505,MATCH(B149&amp;"",'الأعضاء'!$A$6:$A$505,0))&amp;"","كود غير موجود"))</f>
        <v/>
      </c>
      <c r="D149" s="21">
        <f>IF(OR(B149&amp;""="",NOT(ISNUMBER(A149))),"",IF(COUNTIFS($B$6:$B$2005,B149&amp;"",$A$6:$A$2005,"&gt;"&amp;A149)=0,1,0))</f>
        <v/>
      </c>
    </row>
    <row r="150">
      <c r="A150" s="13" t="n"/>
      <c r="B150" s="5" t="n"/>
      <c r="C150" s="6">
        <f>IF(B150&amp;""="","",IFERROR(INDEX('الأعضاء'!$B$6:$B$505,MATCH(B150&amp;"",'الأعضاء'!$A$6:$A$505,0))&amp;"","كود غير موجود"))</f>
        <v/>
      </c>
      <c r="D150" s="21">
        <f>IF(OR(B150&amp;""="",NOT(ISNUMBER(A150))),"",IF(COUNTIFS($B$6:$B$2005,B150&amp;"",$A$6:$A$2005,"&gt;"&amp;A150)=0,1,0))</f>
        <v/>
      </c>
    </row>
    <row r="151">
      <c r="A151" s="13" t="n"/>
      <c r="B151" s="5" t="n"/>
      <c r="C151" s="6">
        <f>IF(B151&amp;""="","",IFERROR(INDEX('الأعضاء'!$B$6:$B$505,MATCH(B151&amp;"",'الأعضاء'!$A$6:$A$505,0))&amp;"","كود غير موجود"))</f>
        <v/>
      </c>
      <c r="D151" s="21">
        <f>IF(OR(B151&amp;""="",NOT(ISNUMBER(A151))),"",IF(COUNTIFS($B$6:$B$2005,B151&amp;"",$A$6:$A$2005,"&gt;"&amp;A151)=0,1,0))</f>
        <v/>
      </c>
    </row>
    <row r="152">
      <c r="A152" s="13" t="n"/>
      <c r="B152" s="5" t="n"/>
      <c r="C152" s="6">
        <f>IF(B152&amp;""="","",IFERROR(INDEX('الأعضاء'!$B$6:$B$505,MATCH(B152&amp;"",'الأعضاء'!$A$6:$A$505,0))&amp;"","كود غير موجود"))</f>
        <v/>
      </c>
      <c r="D152" s="21">
        <f>IF(OR(B152&amp;""="",NOT(ISNUMBER(A152))),"",IF(COUNTIFS($B$6:$B$2005,B152&amp;"",$A$6:$A$2005,"&gt;"&amp;A152)=0,1,0))</f>
        <v/>
      </c>
    </row>
    <row r="153">
      <c r="A153" s="13" t="n"/>
      <c r="B153" s="5" t="n"/>
      <c r="C153" s="6">
        <f>IF(B153&amp;""="","",IFERROR(INDEX('الأعضاء'!$B$6:$B$505,MATCH(B153&amp;"",'الأعضاء'!$A$6:$A$505,0))&amp;"","كود غير موجود"))</f>
        <v/>
      </c>
      <c r="D153" s="21">
        <f>IF(OR(B153&amp;""="",NOT(ISNUMBER(A153))),"",IF(COUNTIFS($B$6:$B$2005,B153&amp;"",$A$6:$A$2005,"&gt;"&amp;A153)=0,1,0))</f>
        <v/>
      </c>
    </row>
    <row r="154">
      <c r="A154" s="13" t="n"/>
      <c r="B154" s="5" t="n"/>
      <c r="C154" s="6">
        <f>IF(B154&amp;""="","",IFERROR(INDEX('الأعضاء'!$B$6:$B$505,MATCH(B154&amp;"",'الأعضاء'!$A$6:$A$505,0))&amp;"","كود غير موجود"))</f>
        <v/>
      </c>
      <c r="D154" s="21">
        <f>IF(OR(B154&amp;""="",NOT(ISNUMBER(A154))),"",IF(COUNTIFS($B$6:$B$2005,B154&amp;"",$A$6:$A$2005,"&gt;"&amp;A154)=0,1,0))</f>
        <v/>
      </c>
    </row>
    <row r="155">
      <c r="A155" s="13" t="n"/>
      <c r="B155" s="5" t="n"/>
      <c r="C155" s="6">
        <f>IF(B155&amp;""="","",IFERROR(INDEX('الأعضاء'!$B$6:$B$505,MATCH(B155&amp;"",'الأعضاء'!$A$6:$A$505,0))&amp;"","كود غير موجود"))</f>
        <v/>
      </c>
      <c r="D155" s="21">
        <f>IF(OR(B155&amp;""="",NOT(ISNUMBER(A155))),"",IF(COUNTIFS($B$6:$B$2005,B155&amp;"",$A$6:$A$2005,"&gt;"&amp;A155)=0,1,0))</f>
        <v/>
      </c>
    </row>
    <row r="156">
      <c r="A156" s="13" t="n"/>
      <c r="B156" s="5" t="n"/>
      <c r="C156" s="6">
        <f>IF(B156&amp;""="","",IFERROR(INDEX('الأعضاء'!$B$6:$B$505,MATCH(B156&amp;"",'الأعضاء'!$A$6:$A$505,0))&amp;"","كود غير موجود"))</f>
        <v/>
      </c>
      <c r="D156" s="21">
        <f>IF(OR(B156&amp;""="",NOT(ISNUMBER(A156))),"",IF(COUNTIFS($B$6:$B$2005,B156&amp;"",$A$6:$A$2005,"&gt;"&amp;A156)=0,1,0))</f>
        <v/>
      </c>
    </row>
    <row r="157">
      <c r="A157" s="13" t="n"/>
      <c r="B157" s="5" t="n"/>
      <c r="C157" s="6">
        <f>IF(B157&amp;""="","",IFERROR(INDEX('الأعضاء'!$B$6:$B$505,MATCH(B157&amp;"",'الأعضاء'!$A$6:$A$505,0))&amp;"","كود غير موجود"))</f>
        <v/>
      </c>
      <c r="D157" s="21">
        <f>IF(OR(B157&amp;""="",NOT(ISNUMBER(A157))),"",IF(COUNTIFS($B$6:$B$2005,B157&amp;"",$A$6:$A$2005,"&gt;"&amp;A157)=0,1,0))</f>
        <v/>
      </c>
    </row>
    <row r="158">
      <c r="A158" s="13" t="n"/>
      <c r="B158" s="5" t="n"/>
      <c r="C158" s="6">
        <f>IF(B158&amp;""="","",IFERROR(INDEX('الأعضاء'!$B$6:$B$505,MATCH(B158&amp;"",'الأعضاء'!$A$6:$A$505,0))&amp;"","كود غير موجود"))</f>
        <v/>
      </c>
      <c r="D158" s="21">
        <f>IF(OR(B158&amp;""="",NOT(ISNUMBER(A158))),"",IF(COUNTIFS($B$6:$B$2005,B158&amp;"",$A$6:$A$2005,"&gt;"&amp;A158)=0,1,0))</f>
        <v/>
      </c>
    </row>
    <row r="159">
      <c r="A159" s="13" t="n"/>
      <c r="B159" s="5" t="n"/>
      <c r="C159" s="6">
        <f>IF(B159&amp;""="","",IFERROR(INDEX('الأعضاء'!$B$6:$B$505,MATCH(B159&amp;"",'الأعضاء'!$A$6:$A$505,0))&amp;"","كود غير موجود"))</f>
        <v/>
      </c>
      <c r="D159" s="21">
        <f>IF(OR(B159&amp;""="",NOT(ISNUMBER(A159))),"",IF(COUNTIFS($B$6:$B$2005,B159&amp;"",$A$6:$A$2005,"&gt;"&amp;A159)=0,1,0))</f>
        <v/>
      </c>
    </row>
    <row r="160">
      <c r="A160" s="13" t="n"/>
      <c r="B160" s="5" t="n"/>
      <c r="C160" s="6">
        <f>IF(B160&amp;""="","",IFERROR(INDEX('الأعضاء'!$B$6:$B$505,MATCH(B160&amp;"",'الأعضاء'!$A$6:$A$505,0))&amp;"","كود غير موجود"))</f>
        <v/>
      </c>
      <c r="D160" s="21">
        <f>IF(OR(B160&amp;""="",NOT(ISNUMBER(A160))),"",IF(COUNTIFS($B$6:$B$2005,B160&amp;"",$A$6:$A$2005,"&gt;"&amp;A160)=0,1,0))</f>
        <v/>
      </c>
    </row>
    <row r="161">
      <c r="A161" s="13" t="n"/>
      <c r="B161" s="5" t="n"/>
      <c r="C161" s="6">
        <f>IF(B161&amp;""="","",IFERROR(INDEX('الأعضاء'!$B$6:$B$505,MATCH(B161&amp;"",'الأعضاء'!$A$6:$A$505,0))&amp;"","كود غير موجود"))</f>
        <v/>
      </c>
      <c r="D161" s="21">
        <f>IF(OR(B161&amp;""="",NOT(ISNUMBER(A161))),"",IF(COUNTIFS($B$6:$B$2005,B161&amp;"",$A$6:$A$2005,"&gt;"&amp;A161)=0,1,0))</f>
        <v/>
      </c>
    </row>
    <row r="162">
      <c r="A162" s="13" t="n"/>
      <c r="B162" s="5" t="n"/>
      <c r="C162" s="6">
        <f>IF(B162&amp;""="","",IFERROR(INDEX('الأعضاء'!$B$6:$B$505,MATCH(B162&amp;"",'الأعضاء'!$A$6:$A$505,0))&amp;"","كود غير موجود"))</f>
        <v/>
      </c>
      <c r="D162" s="21">
        <f>IF(OR(B162&amp;""="",NOT(ISNUMBER(A162))),"",IF(COUNTIFS($B$6:$B$2005,B162&amp;"",$A$6:$A$2005,"&gt;"&amp;A162)=0,1,0))</f>
        <v/>
      </c>
    </row>
    <row r="163">
      <c r="A163" s="13" t="n"/>
      <c r="B163" s="5" t="n"/>
      <c r="C163" s="6">
        <f>IF(B163&amp;""="","",IFERROR(INDEX('الأعضاء'!$B$6:$B$505,MATCH(B163&amp;"",'الأعضاء'!$A$6:$A$505,0))&amp;"","كود غير موجود"))</f>
        <v/>
      </c>
      <c r="D163" s="21">
        <f>IF(OR(B163&amp;""="",NOT(ISNUMBER(A163))),"",IF(COUNTIFS($B$6:$B$2005,B163&amp;"",$A$6:$A$2005,"&gt;"&amp;A163)=0,1,0))</f>
        <v/>
      </c>
    </row>
    <row r="164">
      <c r="A164" s="13" t="n"/>
      <c r="B164" s="5" t="n"/>
      <c r="C164" s="6">
        <f>IF(B164&amp;""="","",IFERROR(INDEX('الأعضاء'!$B$6:$B$505,MATCH(B164&amp;"",'الأعضاء'!$A$6:$A$505,0))&amp;"","كود غير موجود"))</f>
        <v/>
      </c>
      <c r="D164" s="21">
        <f>IF(OR(B164&amp;""="",NOT(ISNUMBER(A164))),"",IF(COUNTIFS($B$6:$B$2005,B164&amp;"",$A$6:$A$2005,"&gt;"&amp;A164)=0,1,0))</f>
        <v/>
      </c>
    </row>
    <row r="165">
      <c r="A165" s="13" t="n"/>
      <c r="B165" s="5" t="n"/>
      <c r="C165" s="6">
        <f>IF(B165&amp;""="","",IFERROR(INDEX('الأعضاء'!$B$6:$B$505,MATCH(B165&amp;"",'الأعضاء'!$A$6:$A$505,0))&amp;"","كود غير موجود"))</f>
        <v/>
      </c>
      <c r="D165" s="21">
        <f>IF(OR(B165&amp;""="",NOT(ISNUMBER(A165))),"",IF(COUNTIFS($B$6:$B$2005,B165&amp;"",$A$6:$A$2005,"&gt;"&amp;A165)=0,1,0))</f>
        <v/>
      </c>
    </row>
    <row r="166">
      <c r="A166" s="13" t="n"/>
      <c r="B166" s="5" t="n"/>
      <c r="C166" s="6">
        <f>IF(B166&amp;""="","",IFERROR(INDEX('الأعضاء'!$B$6:$B$505,MATCH(B166&amp;"",'الأعضاء'!$A$6:$A$505,0))&amp;"","كود غير موجود"))</f>
        <v/>
      </c>
      <c r="D166" s="21">
        <f>IF(OR(B166&amp;""="",NOT(ISNUMBER(A166))),"",IF(COUNTIFS($B$6:$B$2005,B166&amp;"",$A$6:$A$2005,"&gt;"&amp;A166)=0,1,0))</f>
        <v/>
      </c>
    </row>
    <row r="167">
      <c r="A167" s="13" t="n"/>
      <c r="B167" s="5" t="n"/>
      <c r="C167" s="6">
        <f>IF(B167&amp;""="","",IFERROR(INDEX('الأعضاء'!$B$6:$B$505,MATCH(B167&amp;"",'الأعضاء'!$A$6:$A$505,0))&amp;"","كود غير موجود"))</f>
        <v/>
      </c>
      <c r="D167" s="21">
        <f>IF(OR(B167&amp;""="",NOT(ISNUMBER(A167))),"",IF(COUNTIFS($B$6:$B$2005,B167&amp;"",$A$6:$A$2005,"&gt;"&amp;A167)=0,1,0))</f>
        <v/>
      </c>
    </row>
    <row r="168">
      <c r="A168" s="13" t="n"/>
      <c r="B168" s="5" t="n"/>
      <c r="C168" s="6">
        <f>IF(B168&amp;""="","",IFERROR(INDEX('الأعضاء'!$B$6:$B$505,MATCH(B168&amp;"",'الأعضاء'!$A$6:$A$505,0))&amp;"","كود غير موجود"))</f>
        <v/>
      </c>
      <c r="D168" s="21">
        <f>IF(OR(B168&amp;""="",NOT(ISNUMBER(A168))),"",IF(COUNTIFS($B$6:$B$2005,B168&amp;"",$A$6:$A$2005,"&gt;"&amp;A168)=0,1,0))</f>
        <v/>
      </c>
    </row>
    <row r="169">
      <c r="A169" s="13" t="n"/>
      <c r="B169" s="5" t="n"/>
      <c r="C169" s="6">
        <f>IF(B169&amp;""="","",IFERROR(INDEX('الأعضاء'!$B$6:$B$505,MATCH(B169&amp;"",'الأعضاء'!$A$6:$A$505,0))&amp;"","كود غير موجود"))</f>
        <v/>
      </c>
      <c r="D169" s="21">
        <f>IF(OR(B169&amp;""="",NOT(ISNUMBER(A169))),"",IF(COUNTIFS($B$6:$B$2005,B169&amp;"",$A$6:$A$2005,"&gt;"&amp;A169)=0,1,0))</f>
        <v/>
      </c>
    </row>
    <row r="170">
      <c r="A170" s="13" t="n"/>
      <c r="B170" s="5" t="n"/>
      <c r="C170" s="6">
        <f>IF(B170&amp;""="","",IFERROR(INDEX('الأعضاء'!$B$6:$B$505,MATCH(B170&amp;"",'الأعضاء'!$A$6:$A$505,0))&amp;"","كود غير موجود"))</f>
        <v/>
      </c>
      <c r="D170" s="21">
        <f>IF(OR(B170&amp;""="",NOT(ISNUMBER(A170))),"",IF(COUNTIFS($B$6:$B$2005,B170&amp;"",$A$6:$A$2005,"&gt;"&amp;A170)=0,1,0))</f>
        <v/>
      </c>
    </row>
    <row r="171">
      <c r="A171" s="13" t="n"/>
      <c r="B171" s="5" t="n"/>
      <c r="C171" s="6">
        <f>IF(B171&amp;""="","",IFERROR(INDEX('الأعضاء'!$B$6:$B$505,MATCH(B171&amp;"",'الأعضاء'!$A$6:$A$505,0))&amp;"","كود غير موجود"))</f>
        <v/>
      </c>
      <c r="D171" s="21">
        <f>IF(OR(B171&amp;""="",NOT(ISNUMBER(A171))),"",IF(COUNTIFS($B$6:$B$2005,B171&amp;"",$A$6:$A$2005,"&gt;"&amp;A171)=0,1,0))</f>
        <v/>
      </c>
    </row>
    <row r="172">
      <c r="A172" s="13" t="n"/>
      <c r="B172" s="5" t="n"/>
      <c r="C172" s="6">
        <f>IF(B172&amp;""="","",IFERROR(INDEX('الأعضاء'!$B$6:$B$505,MATCH(B172&amp;"",'الأعضاء'!$A$6:$A$505,0))&amp;"","كود غير موجود"))</f>
        <v/>
      </c>
      <c r="D172" s="21">
        <f>IF(OR(B172&amp;""="",NOT(ISNUMBER(A172))),"",IF(COUNTIFS($B$6:$B$2005,B172&amp;"",$A$6:$A$2005,"&gt;"&amp;A172)=0,1,0))</f>
        <v/>
      </c>
    </row>
    <row r="173">
      <c r="A173" s="13" t="n"/>
      <c r="B173" s="5" t="n"/>
      <c r="C173" s="6">
        <f>IF(B173&amp;""="","",IFERROR(INDEX('الأعضاء'!$B$6:$B$505,MATCH(B173&amp;"",'الأعضاء'!$A$6:$A$505,0))&amp;"","كود غير موجود"))</f>
        <v/>
      </c>
      <c r="D173" s="21">
        <f>IF(OR(B173&amp;""="",NOT(ISNUMBER(A173))),"",IF(COUNTIFS($B$6:$B$2005,B173&amp;"",$A$6:$A$2005,"&gt;"&amp;A173)=0,1,0))</f>
        <v/>
      </c>
    </row>
    <row r="174">
      <c r="A174" s="13" t="n"/>
      <c r="B174" s="5" t="n"/>
      <c r="C174" s="6">
        <f>IF(B174&amp;""="","",IFERROR(INDEX('الأعضاء'!$B$6:$B$505,MATCH(B174&amp;"",'الأعضاء'!$A$6:$A$505,0))&amp;"","كود غير موجود"))</f>
        <v/>
      </c>
      <c r="D174" s="21">
        <f>IF(OR(B174&amp;""="",NOT(ISNUMBER(A174))),"",IF(COUNTIFS($B$6:$B$2005,B174&amp;"",$A$6:$A$2005,"&gt;"&amp;A174)=0,1,0))</f>
        <v/>
      </c>
    </row>
    <row r="175">
      <c r="A175" s="13" t="n"/>
      <c r="B175" s="5" t="n"/>
      <c r="C175" s="6">
        <f>IF(B175&amp;""="","",IFERROR(INDEX('الأعضاء'!$B$6:$B$505,MATCH(B175&amp;"",'الأعضاء'!$A$6:$A$505,0))&amp;"","كود غير موجود"))</f>
        <v/>
      </c>
      <c r="D175" s="21">
        <f>IF(OR(B175&amp;""="",NOT(ISNUMBER(A175))),"",IF(COUNTIFS($B$6:$B$2005,B175&amp;"",$A$6:$A$2005,"&gt;"&amp;A175)=0,1,0))</f>
        <v/>
      </c>
    </row>
    <row r="176">
      <c r="A176" s="13" t="n"/>
      <c r="B176" s="5" t="n"/>
      <c r="C176" s="6">
        <f>IF(B176&amp;""="","",IFERROR(INDEX('الأعضاء'!$B$6:$B$505,MATCH(B176&amp;"",'الأعضاء'!$A$6:$A$505,0))&amp;"","كود غير موجود"))</f>
        <v/>
      </c>
      <c r="D176" s="21">
        <f>IF(OR(B176&amp;""="",NOT(ISNUMBER(A176))),"",IF(COUNTIFS($B$6:$B$2005,B176&amp;"",$A$6:$A$2005,"&gt;"&amp;A176)=0,1,0))</f>
        <v/>
      </c>
    </row>
    <row r="177">
      <c r="A177" s="13" t="n"/>
      <c r="B177" s="5" t="n"/>
      <c r="C177" s="6">
        <f>IF(B177&amp;""="","",IFERROR(INDEX('الأعضاء'!$B$6:$B$505,MATCH(B177&amp;"",'الأعضاء'!$A$6:$A$505,0))&amp;"","كود غير موجود"))</f>
        <v/>
      </c>
      <c r="D177" s="21">
        <f>IF(OR(B177&amp;""="",NOT(ISNUMBER(A177))),"",IF(COUNTIFS($B$6:$B$2005,B177&amp;"",$A$6:$A$2005,"&gt;"&amp;A177)=0,1,0))</f>
        <v/>
      </c>
    </row>
    <row r="178">
      <c r="A178" s="13" t="n"/>
      <c r="B178" s="5" t="n"/>
      <c r="C178" s="6">
        <f>IF(B178&amp;""="","",IFERROR(INDEX('الأعضاء'!$B$6:$B$505,MATCH(B178&amp;"",'الأعضاء'!$A$6:$A$505,0))&amp;"","كود غير موجود"))</f>
        <v/>
      </c>
      <c r="D178" s="21">
        <f>IF(OR(B178&amp;""="",NOT(ISNUMBER(A178))),"",IF(COUNTIFS($B$6:$B$2005,B178&amp;"",$A$6:$A$2005,"&gt;"&amp;A178)=0,1,0))</f>
        <v/>
      </c>
    </row>
    <row r="179">
      <c r="A179" s="13" t="n"/>
      <c r="B179" s="5" t="n"/>
      <c r="C179" s="6">
        <f>IF(B179&amp;""="","",IFERROR(INDEX('الأعضاء'!$B$6:$B$505,MATCH(B179&amp;"",'الأعضاء'!$A$6:$A$505,0))&amp;"","كود غير موجود"))</f>
        <v/>
      </c>
      <c r="D179" s="21">
        <f>IF(OR(B179&amp;""="",NOT(ISNUMBER(A179))),"",IF(COUNTIFS($B$6:$B$2005,B179&amp;"",$A$6:$A$2005,"&gt;"&amp;A179)=0,1,0))</f>
        <v/>
      </c>
    </row>
    <row r="180">
      <c r="A180" s="13" t="n"/>
      <c r="B180" s="5" t="n"/>
      <c r="C180" s="6">
        <f>IF(B180&amp;""="","",IFERROR(INDEX('الأعضاء'!$B$6:$B$505,MATCH(B180&amp;"",'الأعضاء'!$A$6:$A$505,0))&amp;"","كود غير موجود"))</f>
        <v/>
      </c>
      <c r="D180" s="21">
        <f>IF(OR(B180&amp;""="",NOT(ISNUMBER(A180))),"",IF(COUNTIFS($B$6:$B$2005,B180&amp;"",$A$6:$A$2005,"&gt;"&amp;A180)=0,1,0))</f>
        <v/>
      </c>
    </row>
    <row r="181">
      <c r="A181" s="13" t="n"/>
      <c r="B181" s="5" t="n"/>
      <c r="C181" s="6">
        <f>IF(B181&amp;""="","",IFERROR(INDEX('الأعضاء'!$B$6:$B$505,MATCH(B181&amp;"",'الأعضاء'!$A$6:$A$505,0))&amp;"","كود غير موجود"))</f>
        <v/>
      </c>
      <c r="D181" s="21">
        <f>IF(OR(B181&amp;""="",NOT(ISNUMBER(A181))),"",IF(COUNTIFS($B$6:$B$2005,B181&amp;"",$A$6:$A$2005,"&gt;"&amp;A181)=0,1,0))</f>
        <v/>
      </c>
    </row>
    <row r="182">
      <c r="A182" s="13" t="n"/>
      <c r="B182" s="5" t="n"/>
      <c r="C182" s="6">
        <f>IF(B182&amp;""="","",IFERROR(INDEX('الأعضاء'!$B$6:$B$505,MATCH(B182&amp;"",'الأعضاء'!$A$6:$A$505,0))&amp;"","كود غير موجود"))</f>
        <v/>
      </c>
      <c r="D182" s="21">
        <f>IF(OR(B182&amp;""="",NOT(ISNUMBER(A182))),"",IF(COUNTIFS($B$6:$B$2005,B182&amp;"",$A$6:$A$2005,"&gt;"&amp;A182)=0,1,0))</f>
        <v/>
      </c>
    </row>
    <row r="183">
      <c r="A183" s="13" t="n"/>
      <c r="B183" s="5" t="n"/>
      <c r="C183" s="6">
        <f>IF(B183&amp;""="","",IFERROR(INDEX('الأعضاء'!$B$6:$B$505,MATCH(B183&amp;"",'الأعضاء'!$A$6:$A$505,0))&amp;"","كود غير موجود"))</f>
        <v/>
      </c>
      <c r="D183" s="21">
        <f>IF(OR(B183&amp;""="",NOT(ISNUMBER(A183))),"",IF(COUNTIFS($B$6:$B$2005,B183&amp;"",$A$6:$A$2005,"&gt;"&amp;A183)=0,1,0))</f>
        <v/>
      </c>
    </row>
    <row r="184">
      <c r="A184" s="13" t="n"/>
      <c r="B184" s="5" t="n"/>
      <c r="C184" s="6">
        <f>IF(B184&amp;""="","",IFERROR(INDEX('الأعضاء'!$B$6:$B$505,MATCH(B184&amp;"",'الأعضاء'!$A$6:$A$505,0))&amp;"","كود غير موجود"))</f>
        <v/>
      </c>
      <c r="D184" s="21">
        <f>IF(OR(B184&amp;""="",NOT(ISNUMBER(A184))),"",IF(COUNTIFS($B$6:$B$2005,B184&amp;"",$A$6:$A$2005,"&gt;"&amp;A184)=0,1,0))</f>
        <v/>
      </c>
    </row>
    <row r="185">
      <c r="A185" s="13" t="n"/>
      <c r="B185" s="5" t="n"/>
      <c r="C185" s="6">
        <f>IF(B185&amp;""="","",IFERROR(INDEX('الأعضاء'!$B$6:$B$505,MATCH(B185&amp;"",'الأعضاء'!$A$6:$A$505,0))&amp;"","كود غير موجود"))</f>
        <v/>
      </c>
      <c r="D185" s="21">
        <f>IF(OR(B185&amp;""="",NOT(ISNUMBER(A185))),"",IF(COUNTIFS($B$6:$B$2005,B185&amp;"",$A$6:$A$2005,"&gt;"&amp;A185)=0,1,0))</f>
        <v/>
      </c>
    </row>
    <row r="186">
      <c r="A186" s="13" t="n"/>
      <c r="B186" s="5" t="n"/>
      <c r="C186" s="6">
        <f>IF(B186&amp;""="","",IFERROR(INDEX('الأعضاء'!$B$6:$B$505,MATCH(B186&amp;"",'الأعضاء'!$A$6:$A$505,0))&amp;"","كود غير موجود"))</f>
        <v/>
      </c>
      <c r="D186" s="21">
        <f>IF(OR(B186&amp;""="",NOT(ISNUMBER(A186))),"",IF(COUNTIFS($B$6:$B$2005,B186&amp;"",$A$6:$A$2005,"&gt;"&amp;A186)=0,1,0))</f>
        <v/>
      </c>
    </row>
    <row r="187">
      <c r="A187" s="13" t="n"/>
      <c r="B187" s="5" t="n"/>
      <c r="C187" s="6">
        <f>IF(B187&amp;""="","",IFERROR(INDEX('الأعضاء'!$B$6:$B$505,MATCH(B187&amp;"",'الأعضاء'!$A$6:$A$505,0))&amp;"","كود غير موجود"))</f>
        <v/>
      </c>
      <c r="D187" s="21">
        <f>IF(OR(B187&amp;""="",NOT(ISNUMBER(A187))),"",IF(COUNTIFS($B$6:$B$2005,B187&amp;"",$A$6:$A$2005,"&gt;"&amp;A187)=0,1,0))</f>
        <v/>
      </c>
    </row>
    <row r="188">
      <c r="A188" s="13" t="n"/>
      <c r="B188" s="5" t="n"/>
      <c r="C188" s="6">
        <f>IF(B188&amp;""="","",IFERROR(INDEX('الأعضاء'!$B$6:$B$505,MATCH(B188&amp;"",'الأعضاء'!$A$6:$A$505,0))&amp;"","كود غير موجود"))</f>
        <v/>
      </c>
      <c r="D188" s="21">
        <f>IF(OR(B188&amp;""="",NOT(ISNUMBER(A188))),"",IF(COUNTIFS($B$6:$B$2005,B188&amp;"",$A$6:$A$2005,"&gt;"&amp;A188)=0,1,0))</f>
        <v/>
      </c>
    </row>
    <row r="189">
      <c r="A189" s="13" t="n"/>
      <c r="B189" s="5" t="n"/>
      <c r="C189" s="6">
        <f>IF(B189&amp;""="","",IFERROR(INDEX('الأعضاء'!$B$6:$B$505,MATCH(B189&amp;"",'الأعضاء'!$A$6:$A$505,0))&amp;"","كود غير موجود"))</f>
        <v/>
      </c>
      <c r="D189" s="21">
        <f>IF(OR(B189&amp;""="",NOT(ISNUMBER(A189))),"",IF(COUNTIFS($B$6:$B$2005,B189&amp;"",$A$6:$A$2005,"&gt;"&amp;A189)=0,1,0))</f>
        <v/>
      </c>
    </row>
    <row r="190">
      <c r="A190" s="13" t="n"/>
      <c r="B190" s="5" t="n"/>
      <c r="C190" s="6">
        <f>IF(B190&amp;""="","",IFERROR(INDEX('الأعضاء'!$B$6:$B$505,MATCH(B190&amp;"",'الأعضاء'!$A$6:$A$505,0))&amp;"","كود غير موجود"))</f>
        <v/>
      </c>
      <c r="D190" s="21">
        <f>IF(OR(B190&amp;""="",NOT(ISNUMBER(A190))),"",IF(COUNTIFS($B$6:$B$2005,B190&amp;"",$A$6:$A$2005,"&gt;"&amp;A190)=0,1,0))</f>
        <v/>
      </c>
    </row>
    <row r="191">
      <c r="A191" s="13" t="n"/>
      <c r="B191" s="5" t="n"/>
      <c r="C191" s="6">
        <f>IF(B191&amp;""="","",IFERROR(INDEX('الأعضاء'!$B$6:$B$505,MATCH(B191&amp;"",'الأعضاء'!$A$6:$A$505,0))&amp;"","كود غير موجود"))</f>
        <v/>
      </c>
      <c r="D191" s="21">
        <f>IF(OR(B191&amp;""="",NOT(ISNUMBER(A191))),"",IF(COUNTIFS($B$6:$B$2005,B191&amp;"",$A$6:$A$2005,"&gt;"&amp;A191)=0,1,0))</f>
        <v/>
      </c>
    </row>
    <row r="192">
      <c r="A192" s="13" t="n"/>
      <c r="B192" s="5" t="n"/>
      <c r="C192" s="6">
        <f>IF(B192&amp;""="","",IFERROR(INDEX('الأعضاء'!$B$6:$B$505,MATCH(B192&amp;"",'الأعضاء'!$A$6:$A$505,0))&amp;"","كود غير موجود"))</f>
        <v/>
      </c>
      <c r="D192" s="21">
        <f>IF(OR(B192&amp;""="",NOT(ISNUMBER(A192))),"",IF(COUNTIFS($B$6:$B$2005,B192&amp;"",$A$6:$A$2005,"&gt;"&amp;A192)=0,1,0))</f>
        <v/>
      </c>
    </row>
    <row r="193">
      <c r="A193" s="13" t="n"/>
      <c r="B193" s="5" t="n"/>
      <c r="C193" s="6">
        <f>IF(B193&amp;""="","",IFERROR(INDEX('الأعضاء'!$B$6:$B$505,MATCH(B193&amp;"",'الأعضاء'!$A$6:$A$505,0))&amp;"","كود غير موجود"))</f>
        <v/>
      </c>
      <c r="D193" s="21">
        <f>IF(OR(B193&amp;""="",NOT(ISNUMBER(A193))),"",IF(COUNTIFS($B$6:$B$2005,B193&amp;"",$A$6:$A$2005,"&gt;"&amp;A193)=0,1,0))</f>
        <v/>
      </c>
    </row>
    <row r="194">
      <c r="A194" s="13" t="n"/>
      <c r="B194" s="5" t="n"/>
      <c r="C194" s="6">
        <f>IF(B194&amp;""="","",IFERROR(INDEX('الأعضاء'!$B$6:$B$505,MATCH(B194&amp;"",'الأعضاء'!$A$6:$A$505,0))&amp;"","كود غير موجود"))</f>
        <v/>
      </c>
      <c r="D194" s="21">
        <f>IF(OR(B194&amp;""="",NOT(ISNUMBER(A194))),"",IF(COUNTIFS($B$6:$B$2005,B194&amp;"",$A$6:$A$2005,"&gt;"&amp;A194)=0,1,0))</f>
        <v/>
      </c>
    </row>
    <row r="195">
      <c r="A195" s="13" t="n"/>
      <c r="B195" s="5" t="n"/>
      <c r="C195" s="6">
        <f>IF(B195&amp;""="","",IFERROR(INDEX('الأعضاء'!$B$6:$B$505,MATCH(B195&amp;"",'الأعضاء'!$A$6:$A$505,0))&amp;"","كود غير موجود"))</f>
        <v/>
      </c>
      <c r="D195" s="21">
        <f>IF(OR(B195&amp;""="",NOT(ISNUMBER(A195))),"",IF(COUNTIFS($B$6:$B$2005,B195&amp;"",$A$6:$A$2005,"&gt;"&amp;A195)=0,1,0))</f>
        <v/>
      </c>
    </row>
    <row r="196">
      <c r="A196" s="13" t="n"/>
      <c r="B196" s="5" t="n"/>
      <c r="C196" s="6">
        <f>IF(B196&amp;""="","",IFERROR(INDEX('الأعضاء'!$B$6:$B$505,MATCH(B196&amp;"",'الأعضاء'!$A$6:$A$505,0))&amp;"","كود غير موجود"))</f>
        <v/>
      </c>
      <c r="D196" s="21">
        <f>IF(OR(B196&amp;""="",NOT(ISNUMBER(A196))),"",IF(COUNTIFS($B$6:$B$2005,B196&amp;"",$A$6:$A$2005,"&gt;"&amp;A196)=0,1,0))</f>
        <v/>
      </c>
    </row>
    <row r="197">
      <c r="A197" s="13" t="n"/>
      <c r="B197" s="5" t="n"/>
      <c r="C197" s="6">
        <f>IF(B197&amp;""="","",IFERROR(INDEX('الأعضاء'!$B$6:$B$505,MATCH(B197&amp;"",'الأعضاء'!$A$6:$A$505,0))&amp;"","كود غير موجود"))</f>
        <v/>
      </c>
      <c r="D197" s="21">
        <f>IF(OR(B197&amp;""="",NOT(ISNUMBER(A197))),"",IF(COUNTIFS($B$6:$B$2005,B197&amp;"",$A$6:$A$2005,"&gt;"&amp;A197)=0,1,0))</f>
        <v/>
      </c>
    </row>
    <row r="198">
      <c r="A198" s="13" t="n"/>
      <c r="B198" s="5" t="n"/>
      <c r="C198" s="6">
        <f>IF(B198&amp;""="","",IFERROR(INDEX('الأعضاء'!$B$6:$B$505,MATCH(B198&amp;"",'الأعضاء'!$A$6:$A$505,0))&amp;"","كود غير موجود"))</f>
        <v/>
      </c>
      <c r="D198" s="21">
        <f>IF(OR(B198&amp;""="",NOT(ISNUMBER(A198))),"",IF(COUNTIFS($B$6:$B$2005,B198&amp;"",$A$6:$A$2005,"&gt;"&amp;A198)=0,1,0))</f>
        <v/>
      </c>
    </row>
    <row r="199">
      <c r="A199" s="13" t="n"/>
      <c r="B199" s="5" t="n"/>
      <c r="C199" s="6">
        <f>IF(B199&amp;""="","",IFERROR(INDEX('الأعضاء'!$B$6:$B$505,MATCH(B199&amp;"",'الأعضاء'!$A$6:$A$505,0))&amp;"","كود غير موجود"))</f>
        <v/>
      </c>
      <c r="D199" s="21">
        <f>IF(OR(B199&amp;""="",NOT(ISNUMBER(A199))),"",IF(COUNTIFS($B$6:$B$2005,B199&amp;"",$A$6:$A$2005,"&gt;"&amp;A199)=0,1,0))</f>
        <v/>
      </c>
    </row>
    <row r="200">
      <c r="A200" s="13" t="n"/>
      <c r="B200" s="5" t="n"/>
      <c r="C200" s="6">
        <f>IF(B200&amp;""="","",IFERROR(INDEX('الأعضاء'!$B$6:$B$505,MATCH(B200&amp;"",'الأعضاء'!$A$6:$A$505,0))&amp;"","كود غير موجود"))</f>
        <v/>
      </c>
      <c r="D200" s="21">
        <f>IF(OR(B200&amp;""="",NOT(ISNUMBER(A200))),"",IF(COUNTIFS($B$6:$B$2005,B200&amp;"",$A$6:$A$2005,"&gt;"&amp;A200)=0,1,0))</f>
        <v/>
      </c>
    </row>
    <row r="201">
      <c r="A201" s="13" t="n"/>
      <c r="B201" s="5" t="n"/>
      <c r="C201" s="6">
        <f>IF(B201&amp;""="","",IFERROR(INDEX('الأعضاء'!$B$6:$B$505,MATCH(B201&amp;"",'الأعضاء'!$A$6:$A$505,0))&amp;"","كود غير موجود"))</f>
        <v/>
      </c>
      <c r="D201" s="21">
        <f>IF(OR(B201&amp;""="",NOT(ISNUMBER(A201))),"",IF(COUNTIFS($B$6:$B$2005,B201&amp;"",$A$6:$A$2005,"&gt;"&amp;A201)=0,1,0))</f>
        <v/>
      </c>
    </row>
    <row r="202">
      <c r="A202" s="13" t="n"/>
      <c r="B202" s="5" t="n"/>
      <c r="C202" s="6">
        <f>IF(B202&amp;""="","",IFERROR(INDEX('الأعضاء'!$B$6:$B$505,MATCH(B202&amp;"",'الأعضاء'!$A$6:$A$505,0))&amp;"","كود غير موجود"))</f>
        <v/>
      </c>
      <c r="D202" s="21">
        <f>IF(OR(B202&amp;""="",NOT(ISNUMBER(A202))),"",IF(COUNTIFS($B$6:$B$2005,B202&amp;"",$A$6:$A$2005,"&gt;"&amp;A202)=0,1,0))</f>
        <v/>
      </c>
    </row>
    <row r="203">
      <c r="A203" s="13" t="n"/>
      <c r="B203" s="5" t="n"/>
      <c r="C203" s="6">
        <f>IF(B203&amp;""="","",IFERROR(INDEX('الأعضاء'!$B$6:$B$505,MATCH(B203&amp;"",'الأعضاء'!$A$6:$A$505,0))&amp;"","كود غير موجود"))</f>
        <v/>
      </c>
      <c r="D203" s="21">
        <f>IF(OR(B203&amp;""="",NOT(ISNUMBER(A203))),"",IF(COUNTIFS($B$6:$B$2005,B203&amp;"",$A$6:$A$2005,"&gt;"&amp;A203)=0,1,0))</f>
        <v/>
      </c>
    </row>
    <row r="204">
      <c r="A204" s="13" t="n"/>
      <c r="B204" s="5" t="n"/>
      <c r="C204" s="6">
        <f>IF(B204&amp;""="","",IFERROR(INDEX('الأعضاء'!$B$6:$B$505,MATCH(B204&amp;"",'الأعضاء'!$A$6:$A$505,0))&amp;"","كود غير موجود"))</f>
        <v/>
      </c>
      <c r="D204" s="21">
        <f>IF(OR(B204&amp;""="",NOT(ISNUMBER(A204))),"",IF(COUNTIFS($B$6:$B$2005,B204&amp;"",$A$6:$A$2005,"&gt;"&amp;A204)=0,1,0))</f>
        <v/>
      </c>
    </row>
    <row r="205">
      <c r="A205" s="13" t="n"/>
      <c r="B205" s="5" t="n"/>
      <c r="C205" s="6">
        <f>IF(B205&amp;""="","",IFERROR(INDEX('الأعضاء'!$B$6:$B$505,MATCH(B205&amp;"",'الأعضاء'!$A$6:$A$505,0))&amp;"","كود غير موجود"))</f>
        <v/>
      </c>
      <c r="D205" s="21">
        <f>IF(OR(B205&amp;""="",NOT(ISNUMBER(A205))),"",IF(COUNTIFS($B$6:$B$2005,B205&amp;"",$A$6:$A$2005,"&gt;"&amp;A205)=0,1,0))</f>
        <v/>
      </c>
    </row>
    <row r="206">
      <c r="A206" s="13" t="n"/>
      <c r="B206" s="5" t="n"/>
      <c r="C206" s="6">
        <f>IF(B206&amp;""="","",IFERROR(INDEX('الأعضاء'!$B$6:$B$505,MATCH(B206&amp;"",'الأعضاء'!$A$6:$A$505,0))&amp;"","كود غير موجود"))</f>
        <v/>
      </c>
      <c r="D206" s="21">
        <f>IF(OR(B206&amp;""="",NOT(ISNUMBER(A206))),"",IF(COUNTIFS($B$6:$B$2005,B206&amp;"",$A$6:$A$2005,"&gt;"&amp;A206)=0,1,0))</f>
        <v/>
      </c>
    </row>
    <row r="207">
      <c r="A207" s="13" t="n"/>
      <c r="B207" s="5" t="n"/>
      <c r="C207" s="6">
        <f>IF(B207&amp;""="","",IFERROR(INDEX('الأعضاء'!$B$6:$B$505,MATCH(B207&amp;"",'الأعضاء'!$A$6:$A$505,0))&amp;"","كود غير موجود"))</f>
        <v/>
      </c>
      <c r="D207" s="21">
        <f>IF(OR(B207&amp;""="",NOT(ISNUMBER(A207))),"",IF(COUNTIFS($B$6:$B$2005,B207&amp;"",$A$6:$A$2005,"&gt;"&amp;A207)=0,1,0))</f>
        <v/>
      </c>
    </row>
    <row r="208">
      <c r="A208" s="13" t="n"/>
      <c r="B208" s="5" t="n"/>
      <c r="C208" s="6">
        <f>IF(B208&amp;""="","",IFERROR(INDEX('الأعضاء'!$B$6:$B$505,MATCH(B208&amp;"",'الأعضاء'!$A$6:$A$505,0))&amp;"","كود غير موجود"))</f>
        <v/>
      </c>
      <c r="D208" s="21">
        <f>IF(OR(B208&amp;""="",NOT(ISNUMBER(A208))),"",IF(COUNTIFS($B$6:$B$2005,B208&amp;"",$A$6:$A$2005,"&gt;"&amp;A208)=0,1,0))</f>
        <v/>
      </c>
    </row>
    <row r="209">
      <c r="A209" s="13" t="n"/>
      <c r="B209" s="5" t="n"/>
      <c r="C209" s="6">
        <f>IF(B209&amp;""="","",IFERROR(INDEX('الأعضاء'!$B$6:$B$505,MATCH(B209&amp;"",'الأعضاء'!$A$6:$A$505,0))&amp;"","كود غير موجود"))</f>
        <v/>
      </c>
      <c r="D209" s="21">
        <f>IF(OR(B209&amp;""="",NOT(ISNUMBER(A209))),"",IF(COUNTIFS($B$6:$B$2005,B209&amp;"",$A$6:$A$2005,"&gt;"&amp;A209)=0,1,0))</f>
        <v/>
      </c>
    </row>
    <row r="210">
      <c r="A210" s="13" t="n"/>
      <c r="B210" s="5" t="n"/>
      <c r="C210" s="6">
        <f>IF(B210&amp;""="","",IFERROR(INDEX('الأعضاء'!$B$6:$B$505,MATCH(B210&amp;"",'الأعضاء'!$A$6:$A$505,0))&amp;"","كود غير موجود"))</f>
        <v/>
      </c>
      <c r="D210" s="21">
        <f>IF(OR(B210&amp;""="",NOT(ISNUMBER(A210))),"",IF(COUNTIFS($B$6:$B$2005,B210&amp;"",$A$6:$A$2005,"&gt;"&amp;A210)=0,1,0))</f>
        <v/>
      </c>
    </row>
    <row r="211">
      <c r="A211" s="13" t="n"/>
      <c r="B211" s="5" t="n"/>
      <c r="C211" s="6">
        <f>IF(B211&amp;""="","",IFERROR(INDEX('الأعضاء'!$B$6:$B$505,MATCH(B211&amp;"",'الأعضاء'!$A$6:$A$505,0))&amp;"","كود غير موجود"))</f>
        <v/>
      </c>
      <c r="D211" s="21">
        <f>IF(OR(B211&amp;""="",NOT(ISNUMBER(A211))),"",IF(COUNTIFS($B$6:$B$2005,B211&amp;"",$A$6:$A$2005,"&gt;"&amp;A211)=0,1,0))</f>
        <v/>
      </c>
    </row>
    <row r="212">
      <c r="A212" s="13" t="n"/>
      <c r="B212" s="5" t="n"/>
      <c r="C212" s="6">
        <f>IF(B212&amp;""="","",IFERROR(INDEX('الأعضاء'!$B$6:$B$505,MATCH(B212&amp;"",'الأعضاء'!$A$6:$A$505,0))&amp;"","كود غير موجود"))</f>
        <v/>
      </c>
      <c r="D212" s="21">
        <f>IF(OR(B212&amp;""="",NOT(ISNUMBER(A212))),"",IF(COUNTIFS($B$6:$B$2005,B212&amp;"",$A$6:$A$2005,"&gt;"&amp;A212)=0,1,0))</f>
        <v/>
      </c>
    </row>
    <row r="213">
      <c r="A213" s="13" t="n"/>
      <c r="B213" s="5" t="n"/>
      <c r="C213" s="6">
        <f>IF(B213&amp;""="","",IFERROR(INDEX('الأعضاء'!$B$6:$B$505,MATCH(B213&amp;"",'الأعضاء'!$A$6:$A$505,0))&amp;"","كود غير موجود"))</f>
        <v/>
      </c>
      <c r="D213" s="21">
        <f>IF(OR(B213&amp;""="",NOT(ISNUMBER(A213))),"",IF(COUNTIFS($B$6:$B$2005,B213&amp;"",$A$6:$A$2005,"&gt;"&amp;A213)=0,1,0))</f>
        <v/>
      </c>
    </row>
    <row r="214">
      <c r="A214" s="13" t="n"/>
      <c r="B214" s="5" t="n"/>
      <c r="C214" s="6">
        <f>IF(B214&amp;""="","",IFERROR(INDEX('الأعضاء'!$B$6:$B$505,MATCH(B214&amp;"",'الأعضاء'!$A$6:$A$505,0))&amp;"","كود غير موجود"))</f>
        <v/>
      </c>
      <c r="D214" s="21">
        <f>IF(OR(B214&amp;""="",NOT(ISNUMBER(A214))),"",IF(COUNTIFS($B$6:$B$2005,B214&amp;"",$A$6:$A$2005,"&gt;"&amp;A214)=0,1,0))</f>
        <v/>
      </c>
    </row>
    <row r="215">
      <c r="A215" s="13" t="n"/>
      <c r="B215" s="5" t="n"/>
      <c r="C215" s="6">
        <f>IF(B215&amp;""="","",IFERROR(INDEX('الأعضاء'!$B$6:$B$505,MATCH(B215&amp;"",'الأعضاء'!$A$6:$A$505,0))&amp;"","كود غير موجود"))</f>
        <v/>
      </c>
      <c r="D215" s="21">
        <f>IF(OR(B215&amp;""="",NOT(ISNUMBER(A215))),"",IF(COUNTIFS($B$6:$B$2005,B215&amp;"",$A$6:$A$2005,"&gt;"&amp;A215)=0,1,0))</f>
        <v/>
      </c>
    </row>
    <row r="216">
      <c r="A216" s="13" t="n"/>
      <c r="B216" s="5" t="n"/>
      <c r="C216" s="6">
        <f>IF(B216&amp;""="","",IFERROR(INDEX('الأعضاء'!$B$6:$B$505,MATCH(B216&amp;"",'الأعضاء'!$A$6:$A$505,0))&amp;"","كود غير موجود"))</f>
        <v/>
      </c>
      <c r="D216" s="21">
        <f>IF(OR(B216&amp;""="",NOT(ISNUMBER(A216))),"",IF(COUNTIFS($B$6:$B$2005,B216&amp;"",$A$6:$A$2005,"&gt;"&amp;A216)=0,1,0))</f>
        <v/>
      </c>
    </row>
    <row r="217">
      <c r="A217" s="13" t="n"/>
      <c r="B217" s="5" t="n"/>
      <c r="C217" s="6">
        <f>IF(B217&amp;""="","",IFERROR(INDEX('الأعضاء'!$B$6:$B$505,MATCH(B217&amp;"",'الأعضاء'!$A$6:$A$505,0))&amp;"","كود غير موجود"))</f>
        <v/>
      </c>
      <c r="D217" s="21">
        <f>IF(OR(B217&amp;""="",NOT(ISNUMBER(A217))),"",IF(COUNTIFS($B$6:$B$2005,B217&amp;"",$A$6:$A$2005,"&gt;"&amp;A217)=0,1,0))</f>
        <v/>
      </c>
    </row>
    <row r="218">
      <c r="A218" s="13" t="n"/>
      <c r="B218" s="5" t="n"/>
      <c r="C218" s="6">
        <f>IF(B218&amp;""="","",IFERROR(INDEX('الأعضاء'!$B$6:$B$505,MATCH(B218&amp;"",'الأعضاء'!$A$6:$A$505,0))&amp;"","كود غير موجود"))</f>
        <v/>
      </c>
      <c r="D218" s="21">
        <f>IF(OR(B218&amp;""="",NOT(ISNUMBER(A218))),"",IF(COUNTIFS($B$6:$B$2005,B218&amp;"",$A$6:$A$2005,"&gt;"&amp;A218)=0,1,0))</f>
        <v/>
      </c>
    </row>
    <row r="219">
      <c r="A219" s="13" t="n"/>
      <c r="B219" s="5" t="n"/>
      <c r="C219" s="6">
        <f>IF(B219&amp;""="","",IFERROR(INDEX('الأعضاء'!$B$6:$B$505,MATCH(B219&amp;"",'الأعضاء'!$A$6:$A$505,0))&amp;"","كود غير موجود"))</f>
        <v/>
      </c>
      <c r="D219" s="21">
        <f>IF(OR(B219&amp;""="",NOT(ISNUMBER(A219))),"",IF(COUNTIFS($B$6:$B$2005,B219&amp;"",$A$6:$A$2005,"&gt;"&amp;A219)=0,1,0))</f>
        <v/>
      </c>
    </row>
    <row r="220">
      <c r="A220" s="13" t="n"/>
      <c r="B220" s="5" t="n"/>
      <c r="C220" s="6">
        <f>IF(B220&amp;""="","",IFERROR(INDEX('الأعضاء'!$B$6:$B$505,MATCH(B220&amp;"",'الأعضاء'!$A$6:$A$505,0))&amp;"","كود غير موجود"))</f>
        <v/>
      </c>
      <c r="D220" s="21">
        <f>IF(OR(B220&amp;""="",NOT(ISNUMBER(A220))),"",IF(COUNTIFS($B$6:$B$2005,B220&amp;"",$A$6:$A$2005,"&gt;"&amp;A220)=0,1,0))</f>
        <v/>
      </c>
    </row>
    <row r="221">
      <c r="A221" s="13" t="n"/>
      <c r="B221" s="5" t="n"/>
      <c r="C221" s="6">
        <f>IF(B221&amp;""="","",IFERROR(INDEX('الأعضاء'!$B$6:$B$505,MATCH(B221&amp;"",'الأعضاء'!$A$6:$A$505,0))&amp;"","كود غير موجود"))</f>
        <v/>
      </c>
      <c r="D221" s="21">
        <f>IF(OR(B221&amp;""="",NOT(ISNUMBER(A221))),"",IF(COUNTIFS($B$6:$B$2005,B221&amp;"",$A$6:$A$2005,"&gt;"&amp;A221)=0,1,0))</f>
        <v/>
      </c>
    </row>
    <row r="222">
      <c r="A222" s="13" t="n"/>
      <c r="B222" s="5" t="n"/>
      <c r="C222" s="6">
        <f>IF(B222&amp;""="","",IFERROR(INDEX('الأعضاء'!$B$6:$B$505,MATCH(B222&amp;"",'الأعضاء'!$A$6:$A$505,0))&amp;"","كود غير موجود"))</f>
        <v/>
      </c>
      <c r="D222" s="21">
        <f>IF(OR(B222&amp;""="",NOT(ISNUMBER(A222))),"",IF(COUNTIFS($B$6:$B$2005,B222&amp;"",$A$6:$A$2005,"&gt;"&amp;A222)=0,1,0))</f>
        <v/>
      </c>
    </row>
    <row r="223">
      <c r="A223" s="13" t="n"/>
      <c r="B223" s="5" t="n"/>
      <c r="C223" s="6">
        <f>IF(B223&amp;""="","",IFERROR(INDEX('الأعضاء'!$B$6:$B$505,MATCH(B223&amp;"",'الأعضاء'!$A$6:$A$505,0))&amp;"","كود غير موجود"))</f>
        <v/>
      </c>
      <c r="D223" s="21">
        <f>IF(OR(B223&amp;""="",NOT(ISNUMBER(A223))),"",IF(COUNTIFS($B$6:$B$2005,B223&amp;"",$A$6:$A$2005,"&gt;"&amp;A223)=0,1,0))</f>
        <v/>
      </c>
    </row>
    <row r="224">
      <c r="A224" s="13" t="n"/>
      <c r="B224" s="5" t="n"/>
      <c r="C224" s="6">
        <f>IF(B224&amp;""="","",IFERROR(INDEX('الأعضاء'!$B$6:$B$505,MATCH(B224&amp;"",'الأعضاء'!$A$6:$A$505,0))&amp;"","كود غير موجود"))</f>
        <v/>
      </c>
      <c r="D224" s="21">
        <f>IF(OR(B224&amp;""="",NOT(ISNUMBER(A224))),"",IF(COUNTIFS($B$6:$B$2005,B224&amp;"",$A$6:$A$2005,"&gt;"&amp;A224)=0,1,0))</f>
        <v/>
      </c>
    </row>
    <row r="225">
      <c r="A225" s="13" t="n"/>
      <c r="B225" s="5" t="n"/>
      <c r="C225" s="6">
        <f>IF(B225&amp;""="","",IFERROR(INDEX('الأعضاء'!$B$6:$B$505,MATCH(B225&amp;"",'الأعضاء'!$A$6:$A$505,0))&amp;"","كود غير موجود"))</f>
        <v/>
      </c>
      <c r="D225" s="21">
        <f>IF(OR(B225&amp;""="",NOT(ISNUMBER(A225))),"",IF(COUNTIFS($B$6:$B$2005,B225&amp;"",$A$6:$A$2005,"&gt;"&amp;A225)=0,1,0))</f>
        <v/>
      </c>
    </row>
    <row r="226">
      <c r="A226" s="13" t="n"/>
      <c r="B226" s="5" t="n"/>
      <c r="C226" s="6">
        <f>IF(B226&amp;""="","",IFERROR(INDEX('الأعضاء'!$B$6:$B$505,MATCH(B226&amp;"",'الأعضاء'!$A$6:$A$505,0))&amp;"","كود غير موجود"))</f>
        <v/>
      </c>
      <c r="D226" s="21">
        <f>IF(OR(B226&amp;""="",NOT(ISNUMBER(A226))),"",IF(COUNTIFS($B$6:$B$2005,B226&amp;"",$A$6:$A$2005,"&gt;"&amp;A226)=0,1,0))</f>
        <v/>
      </c>
    </row>
    <row r="227">
      <c r="A227" s="13" t="n"/>
      <c r="B227" s="5" t="n"/>
      <c r="C227" s="6">
        <f>IF(B227&amp;""="","",IFERROR(INDEX('الأعضاء'!$B$6:$B$505,MATCH(B227&amp;"",'الأعضاء'!$A$6:$A$505,0))&amp;"","كود غير موجود"))</f>
        <v/>
      </c>
      <c r="D227" s="21">
        <f>IF(OR(B227&amp;""="",NOT(ISNUMBER(A227))),"",IF(COUNTIFS($B$6:$B$2005,B227&amp;"",$A$6:$A$2005,"&gt;"&amp;A227)=0,1,0))</f>
        <v/>
      </c>
    </row>
    <row r="228">
      <c r="A228" s="13" t="n"/>
      <c r="B228" s="5" t="n"/>
      <c r="C228" s="6">
        <f>IF(B228&amp;""="","",IFERROR(INDEX('الأعضاء'!$B$6:$B$505,MATCH(B228&amp;"",'الأعضاء'!$A$6:$A$505,0))&amp;"","كود غير موجود"))</f>
        <v/>
      </c>
      <c r="D228" s="21">
        <f>IF(OR(B228&amp;""="",NOT(ISNUMBER(A228))),"",IF(COUNTIFS($B$6:$B$2005,B228&amp;"",$A$6:$A$2005,"&gt;"&amp;A228)=0,1,0))</f>
        <v/>
      </c>
    </row>
    <row r="229">
      <c r="A229" s="13" t="n"/>
      <c r="B229" s="5" t="n"/>
      <c r="C229" s="6">
        <f>IF(B229&amp;""="","",IFERROR(INDEX('الأعضاء'!$B$6:$B$505,MATCH(B229&amp;"",'الأعضاء'!$A$6:$A$505,0))&amp;"","كود غير موجود"))</f>
        <v/>
      </c>
      <c r="D229" s="21">
        <f>IF(OR(B229&amp;""="",NOT(ISNUMBER(A229))),"",IF(COUNTIFS($B$6:$B$2005,B229&amp;"",$A$6:$A$2005,"&gt;"&amp;A229)=0,1,0))</f>
        <v/>
      </c>
    </row>
    <row r="230">
      <c r="A230" s="13" t="n"/>
      <c r="B230" s="5" t="n"/>
      <c r="C230" s="6">
        <f>IF(B230&amp;""="","",IFERROR(INDEX('الأعضاء'!$B$6:$B$505,MATCH(B230&amp;"",'الأعضاء'!$A$6:$A$505,0))&amp;"","كود غير موجود"))</f>
        <v/>
      </c>
      <c r="D230" s="21">
        <f>IF(OR(B230&amp;""="",NOT(ISNUMBER(A230))),"",IF(COUNTIFS($B$6:$B$2005,B230&amp;"",$A$6:$A$2005,"&gt;"&amp;A230)=0,1,0))</f>
        <v/>
      </c>
    </row>
    <row r="231">
      <c r="A231" s="13" t="n"/>
      <c r="B231" s="5" t="n"/>
      <c r="C231" s="6">
        <f>IF(B231&amp;""="","",IFERROR(INDEX('الأعضاء'!$B$6:$B$505,MATCH(B231&amp;"",'الأعضاء'!$A$6:$A$505,0))&amp;"","كود غير موجود"))</f>
        <v/>
      </c>
      <c r="D231" s="21">
        <f>IF(OR(B231&amp;""="",NOT(ISNUMBER(A231))),"",IF(COUNTIFS($B$6:$B$2005,B231&amp;"",$A$6:$A$2005,"&gt;"&amp;A231)=0,1,0))</f>
        <v/>
      </c>
    </row>
    <row r="232">
      <c r="A232" s="13" t="n"/>
      <c r="B232" s="5" t="n"/>
      <c r="C232" s="6">
        <f>IF(B232&amp;""="","",IFERROR(INDEX('الأعضاء'!$B$6:$B$505,MATCH(B232&amp;"",'الأعضاء'!$A$6:$A$505,0))&amp;"","كود غير موجود"))</f>
        <v/>
      </c>
      <c r="D232" s="21">
        <f>IF(OR(B232&amp;""="",NOT(ISNUMBER(A232))),"",IF(COUNTIFS($B$6:$B$2005,B232&amp;"",$A$6:$A$2005,"&gt;"&amp;A232)=0,1,0))</f>
        <v/>
      </c>
    </row>
    <row r="233">
      <c r="A233" s="13" t="n"/>
      <c r="B233" s="5" t="n"/>
      <c r="C233" s="6">
        <f>IF(B233&amp;""="","",IFERROR(INDEX('الأعضاء'!$B$6:$B$505,MATCH(B233&amp;"",'الأعضاء'!$A$6:$A$505,0))&amp;"","كود غير موجود"))</f>
        <v/>
      </c>
      <c r="D233" s="21">
        <f>IF(OR(B233&amp;""="",NOT(ISNUMBER(A233))),"",IF(COUNTIFS($B$6:$B$2005,B233&amp;"",$A$6:$A$2005,"&gt;"&amp;A233)=0,1,0))</f>
        <v/>
      </c>
    </row>
    <row r="234">
      <c r="A234" s="13" t="n"/>
      <c r="B234" s="5" t="n"/>
      <c r="C234" s="6">
        <f>IF(B234&amp;""="","",IFERROR(INDEX('الأعضاء'!$B$6:$B$505,MATCH(B234&amp;"",'الأعضاء'!$A$6:$A$505,0))&amp;"","كود غير موجود"))</f>
        <v/>
      </c>
      <c r="D234" s="21">
        <f>IF(OR(B234&amp;""="",NOT(ISNUMBER(A234))),"",IF(COUNTIFS($B$6:$B$2005,B234&amp;"",$A$6:$A$2005,"&gt;"&amp;A234)=0,1,0))</f>
        <v/>
      </c>
    </row>
    <row r="235">
      <c r="A235" s="13" t="n"/>
      <c r="B235" s="5" t="n"/>
      <c r="C235" s="6">
        <f>IF(B235&amp;""="","",IFERROR(INDEX('الأعضاء'!$B$6:$B$505,MATCH(B235&amp;"",'الأعضاء'!$A$6:$A$505,0))&amp;"","كود غير موجود"))</f>
        <v/>
      </c>
      <c r="D235" s="21">
        <f>IF(OR(B235&amp;""="",NOT(ISNUMBER(A235))),"",IF(COUNTIFS($B$6:$B$2005,B235&amp;"",$A$6:$A$2005,"&gt;"&amp;A235)=0,1,0))</f>
        <v/>
      </c>
    </row>
    <row r="236">
      <c r="A236" s="13" t="n"/>
      <c r="B236" s="5" t="n"/>
      <c r="C236" s="6">
        <f>IF(B236&amp;""="","",IFERROR(INDEX('الأعضاء'!$B$6:$B$505,MATCH(B236&amp;"",'الأعضاء'!$A$6:$A$505,0))&amp;"","كود غير موجود"))</f>
        <v/>
      </c>
      <c r="D236" s="21">
        <f>IF(OR(B236&amp;""="",NOT(ISNUMBER(A236))),"",IF(COUNTIFS($B$6:$B$2005,B236&amp;"",$A$6:$A$2005,"&gt;"&amp;A236)=0,1,0))</f>
        <v/>
      </c>
    </row>
    <row r="237">
      <c r="A237" s="13" t="n"/>
      <c r="B237" s="5" t="n"/>
      <c r="C237" s="6">
        <f>IF(B237&amp;""="","",IFERROR(INDEX('الأعضاء'!$B$6:$B$505,MATCH(B237&amp;"",'الأعضاء'!$A$6:$A$505,0))&amp;"","كود غير موجود"))</f>
        <v/>
      </c>
      <c r="D237" s="21">
        <f>IF(OR(B237&amp;""="",NOT(ISNUMBER(A237))),"",IF(COUNTIFS($B$6:$B$2005,B237&amp;"",$A$6:$A$2005,"&gt;"&amp;A237)=0,1,0))</f>
        <v/>
      </c>
    </row>
    <row r="238">
      <c r="A238" s="13" t="n"/>
      <c r="B238" s="5" t="n"/>
      <c r="C238" s="6">
        <f>IF(B238&amp;""="","",IFERROR(INDEX('الأعضاء'!$B$6:$B$505,MATCH(B238&amp;"",'الأعضاء'!$A$6:$A$505,0))&amp;"","كود غير موجود"))</f>
        <v/>
      </c>
      <c r="D238" s="21">
        <f>IF(OR(B238&amp;""="",NOT(ISNUMBER(A238))),"",IF(COUNTIFS($B$6:$B$2005,B238&amp;"",$A$6:$A$2005,"&gt;"&amp;A238)=0,1,0))</f>
        <v/>
      </c>
    </row>
    <row r="239">
      <c r="A239" s="13" t="n"/>
      <c r="B239" s="5" t="n"/>
      <c r="C239" s="6">
        <f>IF(B239&amp;""="","",IFERROR(INDEX('الأعضاء'!$B$6:$B$505,MATCH(B239&amp;"",'الأعضاء'!$A$6:$A$505,0))&amp;"","كود غير موجود"))</f>
        <v/>
      </c>
      <c r="D239" s="21">
        <f>IF(OR(B239&amp;""="",NOT(ISNUMBER(A239))),"",IF(COUNTIFS($B$6:$B$2005,B239&amp;"",$A$6:$A$2005,"&gt;"&amp;A239)=0,1,0))</f>
        <v/>
      </c>
    </row>
    <row r="240">
      <c r="A240" s="13" t="n"/>
      <c r="B240" s="5" t="n"/>
      <c r="C240" s="6">
        <f>IF(B240&amp;""="","",IFERROR(INDEX('الأعضاء'!$B$6:$B$505,MATCH(B240&amp;"",'الأعضاء'!$A$6:$A$505,0))&amp;"","كود غير موجود"))</f>
        <v/>
      </c>
      <c r="D240" s="21">
        <f>IF(OR(B240&amp;""="",NOT(ISNUMBER(A240))),"",IF(COUNTIFS($B$6:$B$2005,B240&amp;"",$A$6:$A$2005,"&gt;"&amp;A240)=0,1,0))</f>
        <v/>
      </c>
    </row>
    <row r="241">
      <c r="A241" s="13" t="n"/>
      <c r="B241" s="5" t="n"/>
      <c r="C241" s="6">
        <f>IF(B241&amp;""="","",IFERROR(INDEX('الأعضاء'!$B$6:$B$505,MATCH(B241&amp;"",'الأعضاء'!$A$6:$A$505,0))&amp;"","كود غير موجود"))</f>
        <v/>
      </c>
      <c r="D241" s="21">
        <f>IF(OR(B241&amp;""="",NOT(ISNUMBER(A241))),"",IF(COUNTIFS($B$6:$B$2005,B241&amp;"",$A$6:$A$2005,"&gt;"&amp;A241)=0,1,0))</f>
        <v/>
      </c>
    </row>
    <row r="242">
      <c r="A242" s="13" t="n"/>
      <c r="B242" s="5" t="n"/>
      <c r="C242" s="6">
        <f>IF(B242&amp;""="","",IFERROR(INDEX('الأعضاء'!$B$6:$B$505,MATCH(B242&amp;"",'الأعضاء'!$A$6:$A$505,0))&amp;"","كود غير موجود"))</f>
        <v/>
      </c>
      <c r="D242" s="21">
        <f>IF(OR(B242&amp;""="",NOT(ISNUMBER(A242))),"",IF(COUNTIFS($B$6:$B$2005,B242&amp;"",$A$6:$A$2005,"&gt;"&amp;A242)=0,1,0))</f>
        <v/>
      </c>
    </row>
    <row r="243">
      <c r="A243" s="13" t="n"/>
      <c r="B243" s="5" t="n"/>
      <c r="C243" s="6">
        <f>IF(B243&amp;""="","",IFERROR(INDEX('الأعضاء'!$B$6:$B$505,MATCH(B243&amp;"",'الأعضاء'!$A$6:$A$505,0))&amp;"","كود غير موجود"))</f>
        <v/>
      </c>
      <c r="D243" s="21">
        <f>IF(OR(B243&amp;""="",NOT(ISNUMBER(A243))),"",IF(COUNTIFS($B$6:$B$2005,B243&amp;"",$A$6:$A$2005,"&gt;"&amp;A243)=0,1,0))</f>
        <v/>
      </c>
    </row>
    <row r="244">
      <c r="A244" s="13" t="n"/>
      <c r="B244" s="5" t="n"/>
      <c r="C244" s="6">
        <f>IF(B244&amp;""="","",IFERROR(INDEX('الأعضاء'!$B$6:$B$505,MATCH(B244&amp;"",'الأعضاء'!$A$6:$A$505,0))&amp;"","كود غير موجود"))</f>
        <v/>
      </c>
      <c r="D244" s="21">
        <f>IF(OR(B244&amp;""="",NOT(ISNUMBER(A244))),"",IF(COUNTIFS($B$6:$B$2005,B244&amp;"",$A$6:$A$2005,"&gt;"&amp;A244)=0,1,0))</f>
        <v/>
      </c>
    </row>
    <row r="245">
      <c r="A245" s="13" t="n"/>
      <c r="B245" s="5" t="n"/>
      <c r="C245" s="6">
        <f>IF(B245&amp;""="","",IFERROR(INDEX('الأعضاء'!$B$6:$B$505,MATCH(B245&amp;"",'الأعضاء'!$A$6:$A$505,0))&amp;"","كود غير موجود"))</f>
        <v/>
      </c>
      <c r="D245" s="21">
        <f>IF(OR(B245&amp;""="",NOT(ISNUMBER(A245))),"",IF(COUNTIFS($B$6:$B$2005,B245&amp;"",$A$6:$A$2005,"&gt;"&amp;A245)=0,1,0))</f>
        <v/>
      </c>
    </row>
    <row r="246">
      <c r="A246" s="13" t="n"/>
      <c r="B246" s="5" t="n"/>
      <c r="C246" s="6">
        <f>IF(B246&amp;""="","",IFERROR(INDEX('الأعضاء'!$B$6:$B$505,MATCH(B246&amp;"",'الأعضاء'!$A$6:$A$505,0))&amp;"","كود غير موجود"))</f>
        <v/>
      </c>
      <c r="D246" s="21">
        <f>IF(OR(B246&amp;""="",NOT(ISNUMBER(A246))),"",IF(COUNTIFS($B$6:$B$2005,B246&amp;"",$A$6:$A$2005,"&gt;"&amp;A246)=0,1,0))</f>
        <v/>
      </c>
    </row>
    <row r="247">
      <c r="A247" s="13" t="n"/>
      <c r="B247" s="5" t="n"/>
      <c r="C247" s="6">
        <f>IF(B247&amp;""="","",IFERROR(INDEX('الأعضاء'!$B$6:$B$505,MATCH(B247&amp;"",'الأعضاء'!$A$6:$A$505,0))&amp;"","كود غير موجود"))</f>
        <v/>
      </c>
      <c r="D247" s="21">
        <f>IF(OR(B247&amp;""="",NOT(ISNUMBER(A247))),"",IF(COUNTIFS($B$6:$B$2005,B247&amp;"",$A$6:$A$2005,"&gt;"&amp;A247)=0,1,0))</f>
        <v/>
      </c>
    </row>
    <row r="248">
      <c r="A248" s="13" t="n"/>
      <c r="B248" s="5" t="n"/>
      <c r="C248" s="6">
        <f>IF(B248&amp;""="","",IFERROR(INDEX('الأعضاء'!$B$6:$B$505,MATCH(B248&amp;"",'الأعضاء'!$A$6:$A$505,0))&amp;"","كود غير موجود"))</f>
        <v/>
      </c>
      <c r="D248" s="21">
        <f>IF(OR(B248&amp;""="",NOT(ISNUMBER(A248))),"",IF(COUNTIFS($B$6:$B$2005,B248&amp;"",$A$6:$A$2005,"&gt;"&amp;A248)=0,1,0))</f>
        <v/>
      </c>
    </row>
    <row r="249">
      <c r="A249" s="13" t="n"/>
      <c r="B249" s="5" t="n"/>
      <c r="C249" s="6">
        <f>IF(B249&amp;""="","",IFERROR(INDEX('الأعضاء'!$B$6:$B$505,MATCH(B249&amp;"",'الأعضاء'!$A$6:$A$505,0))&amp;"","كود غير موجود"))</f>
        <v/>
      </c>
      <c r="D249" s="21">
        <f>IF(OR(B249&amp;""="",NOT(ISNUMBER(A249))),"",IF(COUNTIFS($B$6:$B$2005,B249&amp;"",$A$6:$A$2005,"&gt;"&amp;A249)=0,1,0))</f>
        <v/>
      </c>
    </row>
    <row r="250">
      <c r="A250" s="13" t="n"/>
      <c r="B250" s="5" t="n"/>
      <c r="C250" s="6">
        <f>IF(B250&amp;""="","",IFERROR(INDEX('الأعضاء'!$B$6:$B$505,MATCH(B250&amp;"",'الأعضاء'!$A$6:$A$505,0))&amp;"","كود غير موجود"))</f>
        <v/>
      </c>
      <c r="D250" s="21">
        <f>IF(OR(B250&amp;""="",NOT(ISNUMBER(A250))),"",IF(COUNTIFS($B$6:$B$2005,B250&amp;"",$A$6:$A$2005,"&gt;"&amp;A250)=0,1,0))</f>
        <v/>
      </c>
    </row>
    <row r="251">
      <c r="A251" s="13" t="n"/>
      <c r="B251" s="5" t="n"/>
      <c r="C251" s="6">
        <f>IF(B251&amp;""="","",IFERROR(INDEX('الأعضاء'!$B$6:$B$505,MATCH(B251&amp;"",'الأعضاء'!$A$6:$A$505,0))&amp;"","كود غير موجود"))</f>
        <v/>
      </c>
      <c r="D251" s="21">
        <f>IF(OR(B251&amp;""="",NOT(ISNUMBER(A251))),"",IF(COUNTIFS($B$6:$B$2005,B251&amp;"",$A$6:$A$2005,"&gt;"&amp;A251)=0,1,0))</f>
        <v/>
      </c>
    </row>
    <row r="252">
      <c r="A252" s="13" t="n"/>
      <c r="B252" s="5" t="n"/>
      <c r="C252" s="6">
        <f>IF(B252&amp;""="","",IFERROR(INDEX('الأعضاء'!$B$6:$B$505,MATCH(B252&amp;"",'الأعضاء'!$A$6:$A$505,0))&amp;"","كود غير موجود"))</f>
        <v/>
      </c>
      <c r="D252" s="21">
        <f>IF(OR(B252&amp;""="",NOT(ISNUMBER(A252))),"",IF(COUNTIFS($B$6:$B$2005,B252&amp;"",$A$6:$A$2005,"&gt;"&amp;A252)=0,1,0))</f>
        <v/>
      </c>
    </row>
    <row r="253">
      <c r="A253" s="13" t="n"/>
      <c r="B253" s="5" t="n"/>
      <c r="C253" s="6">
        <f>IF(B253&amp;""="","",IFERROR(INDEX('الأعضاء'!$B$6:$B$505,MATCH(B253&amp;"",'الأعضاء'!$A$6:$A$505,0))&amp;"","كود غير موجود"))</f>
        <v/>
      </c>
      <c r="D253" s="21">
        <f>IF(OR(B253&amp;""="",NOT(ISNUMBER(A253))),"",IF(COUNTIFS($B$6:$B$2005,B253&amp;"",$A$6:$A$2005,"&gt;"&amp;A253)=0,1,0))</f>
        <v/>
      </c>
    </row>
    <row r="254">
      <c r="A254" s="13" t="n"/>
      <c r="B254" s="5" t="n"/>
      <c r="C254" s="6">
        <f>IF(B254&amp;""="","",IFERROR(INDEX('الأعضاء'!$B$6:$B$505,MATCH(B254&amp;"",'الأعضاء'!$A$6:$A$505,0))&amp;"","كود غير موجود"))</f>
        <v/>
      </c>
      <c r="D254" s="21">
        <f>IF(OR(B254&amp;""="",NOT(ISNUMBER(A254))),"",IF(COUNTIFS($B$6:$B$2005,B254&amp;"",$A$6:$A$2005,"&gt;"&amp;A254)=0,1,0))</f>
        <v/>
      </c>
    </row>
    <row r="255">
      <c r="A255" s="13" t="n"/>
      <c r="B255" s="5" t="n"/>
      <c r="C255" s="6">
        <f>IF(B255&amp;""="","",IFERROR(INDEX('الأعضاء'!$B$6:$B$505,MATCH(B255&amp;"",'الأعضاء'!$A$6:$A$505,0))&amp;"","كود غير موجود"))</f>
        <v/>
      </c>
      <c r="D255" s="21">
        <f>IF(OR(B255&amp;""="",NOT(ISNUMBER(A255))),"",IF(COUNTIFS($B$6:$B$2005,B255&amp;"",$A$6:$A$2005,"&gt;"&amp;A255)=0,1,0))</f>
        <v/>
      </c>
    </row>
    <row r="256">
      <c r="A256" s="13" t="n"/>
      <c r="B256" s="5" t="n"/>
      <c r="C256" s="6">
        <f>IF(B256&amp;""="","",IFERROR(INDEX('الأعضاء'!$B$6:$B$505,MATCH(B256&amp;"",'الأعضاء'!$A$6:$A$505,0))&amp;"","كود غير موجود"))</f>
        <v/>
      </c>
      <c r="D256" s="21">
        <f>IF(OR(B256&amp;""="",NOT(ISNUMBER(A256))),"",IF(COUNTIFS($B$6:$B$2005,B256&amp;"",$A$6:$A$2005,"&gt;"&amp;A256)=0,1,0))</f>
        <v/>
      </c>
    </row>
    <row r="257">
      <c r="A257" s="13" t="n"/>
      <c r="B257" s="5" t="n"/>
      <c r="C257" s="6">
        <f>IF(B257&amp;""="","",IFERROR(INDEX('الأعضاء'!$B$6:$B$505,MATCH(B257&amp;"",'الأعضاء'!$A$6:$A$505,0))&amp;"","كود غير موجود"))</f>
        <v/>
      </c>
      <c r="D257" s="21">
        <f>IF(OR(B257&amp;""="",NOT(ISNUMBER(A257))),"",IF(COUNTIFS($B$6:$B$2005,B257&amp;"",$A$6:$A$2005,"&gt;"&amp;A257)=0,1,0))</f>
        <v/>
      </c>
    </row>
    <row r="258">
      <c r="A258" s="13" t="n"/>
      <c r="B258" s="5" t="n"/>
      <c r="C258" s="6">
        <f>IF(B258&amp;""="","",IFERROR(INDEX('الأعضاء'!$B$6:$B$505,MATCH(B258&amp;"",'الأعضاء'!$A$6:$A$505,0))&amp;"","كود غير موجود"))</f>
        <v/>
      </c>
      <c r="D258" s="21">
        <f>IF(OR(B258&amp;""="",NOT(ISNUMBER(A258))),"",IF(COUNTIFS($B$6:$B$2005,B258&amp;"",$A$6:$A$2005,"&gt;"&amp;A258)=0,1,0))</f>
        <v/>
      </c>
    </row>
    <row r="259">
      <c r="A259" s="13" t="n"/>
      <c r="B259" s="5" t="n"/>
      <c r="C259" s="6">
        <f>IF(B259&amp;""="","",IFERROR(INDEX('الأعضاء'!$B$6:$B$505,MATCH(B259&amp;"",'الأعضاء'!$A$6:$A$505,0))&amp;"","كود غير موجود"))</f>
        <v/>
      </c>
      <c r="D259" s="21">
        <f>IF(OR(B259&amp;""="",NOT(ISNUMBER(A259))),"",IF(COUNTIFS($B$6:$B$2005,B259&amp;"",$A$6:$A$2005,"&gt;"&amp;A259)=0,1,0))</f>
        <v/>
      </c>
    </row>
    <row r="260">
      <c r="A260" s="13" t="n"/>
      <c r="B260" s="5" t="n"/>
      <c r="C260" s="6">
        <f>IF(B260&amp;""="","",IFERROR(INDEX('الأعضاء'!$B$6:$B$505,MATCH(B260&amp;"",'الأعضاء'!$A$6:$A$505,0))&amp;"","كود غير موجود"))</f>
        <v/>
      </c>
      <c r="D260" s="21">
        <f>IF(OR(B260&amp;""="",NOT(ISNUMBER(A260))),"",IF(COUNTIFS($B$6:$B$2005,B260&amp;"",$A$6:$A$2005,"&gt;"&amp;A260)=0,1,0))</f>
        <v/>
      </c>
    </row>
    <row r="261">
      <c r="A261" s="13" t="n"/>
      <c r="B261" s="5" t="n"/>
      <c r="C261" s="6">
        <f>IF(B261&amp;""="","",IFERROR(INDEX('الأعضاء'!$B$6:$B$505,MATCH(B261&amp;"",'الأعضاء'!$A$6:$A$505,0))&amp;"","كود غير موجود"))</f>
        <v/>
      </c>
      <c r="D261" s="21">
        <f>IF(OR(B261&amp;""="",NOT(ISNUMBER(A261))),"",IF(COUNTIFS($B$6:$B$2005,B261&amp;"",$A$6:$A$2005,"&gt;"&amp;A261)=0,1,0))</f>
        <v/>
      </c>
    </row>
    <row r="262">
      <c r="A262" s="13" t="n"/>
      <c r="B262" s="5" t="n"/>
      <c r="C262" s="6">
        <f>IF(B262&amp;""="","",IFERROR(INDEX('الأعضاء'!$B$6:$B$505,MATCH(B262&amp;"",'الأعضاء'!$A$6:$A$505,0))&amp;"","كود غير موجود"))</f>
        <v/>
      </c>
      <c r="D262" s="21">
        <f>IF(OR(B262&amp;""="",NOT(ISNUMBER(A262))),"",IF(COUNTIFS($B$6:$B$2005,B262&amp;"",$A$6:$A$2005,"&gt;"&amp;A262)=0,1,0))</f>
        <v/>
      </c>
    </row>
    <row r="263">
      <c r="A263" s="13" t="n"/>
      <c r="B263" s="5" t="n"/>
      <c r="C263" s="6">
        <f>IF(B263&amp;""="","",IFERROR(INDEX('الأعضاء'!$B$6:$B$505,MATCH(B263&amp;"",'الأعضاء'!$A$6:$A$505,0))&amp;"","كود غير موجود"))</f>
        <v/>
      </c>
      <c r="D263" s="21">
        <f>IF(OR(B263&amp;""="",NOT(ISNUMBER(A263))),"",IF(COUNTIFS($B$6:$B$2005,B263&amp;"",$A$6:$A$2005,"&gt;"&amp;A263)=0,1,0))</f>
        <v/>
      </c>
    </row>
    <row r="264">
      <c r="A264" s="13" t="n"/>
      <c r="B264" s="5" t="n"/>
      <c r="C264" s="6">
        <f>IF(B264&amp;""="","",IFERROR(INDEX('الأعضاء'!$B$6:$B$505,MATCH(B264&amp;"",'الأعضاء'!$A$6:$A$505,0))&amp;"","كود غير موجود"))</f>
        <v/>
      </c>
      <c r="D264" s="21">
        <f>IF(OR(B264&amp;""="",NOT(ISNUMBER(A264))),"",IF(COUNTIFS($B$6:$B$2005,B264&amp;"",$A$6:$A$2005,"&gt;"&amp;A264)=0,1,0))</f>
        <v/>
      </c>
    </row>
    <row r="265">
      <c r="A265" s="13" t="n"/>
      <c r="B265" s="5" t="n"/>
      <c r="C265" s="6">
        <f>IF(B265&amp;""="","",IFERROR(INDEX('الأعضاء'!$B$6:$B$505,MATCH(B265&amp;"",'الأعضاء'!$A$6:$A$505,0))&amp;"","كود غير موجود"))</f>
        <v/>
      </c>
      <c r="D265" s="21">
        <f>IF(OR(B265&amp;""="",NOT(ISNUMBER(A265))),"",IF(COUNTIFS($B$6:$B$2005,B265&amp;"",$A$6:$A$2005,"&gt;"&amp;A265)=0,1,0))</f>
        <v/>
      </c>
    </row>
    <row r="266">
      <c r="A266" s="13" t="n"/>
      <c r="B266" s="5" t="n"/>
      <c r="C266" s="6">
        <f>IF(B266&amp;""="","",IFERROR(INDEX('الأعضاء'!$B$6:$B$505,MATCH(B266&amp;"",'الأعضاء'!$A$6:$A$505,0))&amp;"","كود غير موجود"))</f>
        <v/>
      </c>
      <c r="D266" s="21">
        <f>IF(OR(B266&amp;""="",NOT(ISNUMBER(A266))),"",IF(COUNTIFS($B$6:$B$2005,B266&amp;"",$A$6:$A$2005,"&gt;"&amp;A266)=0,1,0))</f>
        <v/>
      </c>
    </row>
    <row r="267">
      <c r="A267" s="13" t="n"/>
      <c r="B267" s="5" t="n"/>
      <c r="C267" s="6">
        <f>IF(B267&amp;""="","",IFERROR(INDEX('الأعضاء'!$B$6:$B$505,MATCH(B267&amp;"",'الأعضاء'!$A$6:$A$505,0))&amp;"","كود غير موجود"))</f>
        <v/>
      </c>
      <c r="D267" s="21">
        <f>IF(OR(B267&amp;""="",NOT(ISNUMBER(A267))),"",IF(COUNTIFS($B$6:$B$2005,B267&amp;"",$A$6:$A$2005,"&gt;"&amp;A267)=0,1,0))</f>
        <v/>
      </c>
    </row>
    <row r="268">
      <c r="A268" s="13" t="n"/>
      <c r="B268" s="5" t="n"/>
      <c r="C268" s="6">
        <f>IF(B268&amp;""="","",IFERROR(INDEX('الأعضاء'!$B$6:$B$505,MATCH(B268&amp;"",'الأعضاء'!$A$6:$A$505,0))&amp;"","كود غير موجود"))</f>
        <v/>
      </c>
      <c r="D268" s="21">
        <f>IF(OR(B268&amp;""="",NOT(ISNUMBER(A268))),"",IF(COUNTIFS($B$6:$B$2005,B268&amp;"",$A$6:$A$2005,"&gt;"&amp;A268)=0,1,0))</f>
        <v/>
      </c>
    </row>
    <row r="269">
      <c r="A269" s="13" t="n"/>
      <c r="B269" s="5" t="n"/>
      <c r="C269" s="6">
        <f>IF(B269&amp;""="","",IFERROR(INDEX('الأعضاء'!$B$6:$B$505,MATCH(B269&amp;"",'الأعضاء'!$A$6:$A$505,0))&amp;"","كود غير موجود"))</f>
        <v/>
      </c>
      <c r="D269" s="21">
        <f>IF(OR(B269&amp;""="",NOT(ISNUMBER(A269))),"",IF(COUNTIFS($B$6:$B$2005,B269&amp;"",$A$6:$A$2005,"&gt;"&amp;A269)=0,1,0))</f>
        <v/>
      </c>
    </row>
    <row r="270">
      <c r="A270" s="13" t="n"/>
      <c r="B270" s="5" t="n"/>
      <c r="C270" s="6">
        <f>IF(B270&amp;""="","",IFERROR(INDEX('الأعضاء'!$B$6:$B$505,MATCH(B270&amp;"",'الأعضاء'!$A$6:$A$505,0))&amp;"","كود غير موجود"))</f>
        <v/>
      </c>
      <c r="D270" s="21">
        <f>IF(OR(B270&amp;""="",NOT(ISNUMBER(A270))),"",IF(COUNTIFS($B$6:$B$2005,B270&amp;"",$A$6:$A$2005,"&gt;"&amp;A270)=0,1,0))</f>
        <v/>
      </c>
    </row>
    <row r="271">
      <c r="A271" s="13" t="n"/>
      <c r="B271" s="5" t="n"/>
      <c r="C271" s="6">
        <f>IF(B271&amp;""="","",IFERROR(INDEX('الأعضاء'!$B$6:$B$505,MATCH(B271&amp;"",'الأعضاء'!$A$6:$A$505,0))&amp;"","كود غير موجود"))</f>
        <v/>
      </c>
      <c r="D271" s="21">
        <f>IF(OR(B271&amp;""="",NOT(ISNUMBER(A271))),"",IF(COUNTIFS($B$6:$B$2005,B271&amp;"",$A$6:$A$2005,"&gt;"&amp;A271)=0,1,0))</f>
        <v/>
      </c>
    </row>
    <row r="272">
      <c r="A272" s="13" t="n"/>
      <c r="B272" s="5" t="n"/>
      <c r="C272" s="6">
        <f>IF(B272&amp;""="","",IFERROR(INDEX('الأعضاء'!$B$6:$B$505,MATCH(B272&amp;"",'الأعضاء'!$A$6:$A$505,0))&amp;"","كود غير موجود"))</f>
        <v/>
      </c>
      <c r="D272" s="21">
        <f>IF(OR(B272&amp;""="",NOT(ISNUMBER(A272))),"",IF(COUNTIFS($B$6:$B$2005,B272&amp;"",$A$6:$A$2005,"&gt;"&amp;A272)=0,1,0))</f>
        <v/>
      </c>
    </row>
    <row r="273">
      <c r="A273" s="13" t="n"/>
      <c r="B273" s="5" t="n"/>
      <c r="C273" s="6">
        <f>IF(B273&amp;""="","",IFERROR(INDEX('الأعضاء'!$B$6:$B$505,MATCH(B273&amp;"",'الأعضاء'!$A$6:$A$505,0))&amp;"","كود غير موجود"))</f>
        <v/>
      </c>
      <c r="D273" s="21">
        <f>IF(OR(B273&amp;""="",NOT(ISNUMBER(A273))),"",IF(COUNTIFS($B$6:$B$2005,B273&amp;"",$A$6:$A$2005,"&gt;"&amp;A273)=0,1,0))</f>
        <v/>
      </c>
    </row>
    <row r="274">
      <c r="A274" s="13" t="n"/>
      <c r="B274" s="5" t="n"/>
      <c r="C274" s="6">
        <f>IF(B274&amp;""="","",IFERROR(INDEX('الأعضاء'!$B$6:$B$505,MATCH(B274&amp;"",'الأعضاء'!$A$6:$A$505,0))&amp;"","كود غير موجود"))</f>
        <v/>
      </c>
      <c r="D274" s="21">
        <f>IF(OR(B274&amp;""="",NOT(ISNUMBER(A274))),"",IF(COUNTIFS($B$6:$B$2005,B274&amp;"",$A$6:$A$2005,"&gt;"&amp;A274)=0,1,0))</f>
        <v/>
      </c>
    </row>
    <row r="275">
      <c r="A275" s="13" t="n"/>
      <c r="B275" s="5" t="n"/>
      <c r="C275" s="6">
        <f>IF(B275&amp;""="","",IFERROR(INDEX('الأعضاء'!$B$6:$B$505,MATCH(B275&amp;"",'الأعضاء'!$A$6:$A$505,0))&amp;"","كود غير موجود"))</f>
        <v/>
      </c>
      <c r="D275" s="21">
        <f>IF(OR(B275&amp;""="",NOT(ISNUMBER(A275))),"",IF(COUNTIFS($B$6:$B$2005,B275&amp;"",$A$6:$A$2005,"&gt;"&amp;A275)=0,1,0))</f>
        <v/>
      </c>
    </row>
    <row r="276">
      <c r="A276" s="13" t="n"/>
      <c r="B276" s="5" t="n"/>
      <c r="C276" s="6">
        <f>IF(B276&amp;""="","",IFERROR(INDEX('الأعضاء'!$B$6:$B$505,MATCH(B276&amp;"",'الأعضاء'!$A$6:$A$505,0))&amp;"","كود غير موجود"))</f>
        <v/>
      </c>
      <c r="D276" s="21">
        <f>IF(OR(B276&amp;""="",NOT(ISNUMBER(A276))),"",IF(COUNTIFS($B$6:$B$2005,B276&amp;"",$A$6:$A$2005,"&gt;"&amp;A276)=0,1,0))</f>
        <v/>
      </c>
    </row>
    <row r="277">
      <c r="A277" s="13" t="n"/>
      <c r="B277" s="5" t="n"/>
      <c r="C277" s="6">
        <f>IF(B277&amp;""="","",IFERROR(INDEX('الأعضاء'!$B$6:$B$505,MATCH(B277&amp;"",'الأعضاء'!$A$6:$A$505,0))&amp;"","كود غير موجود"))</f>
        <v/>
      </c>
      <c r="D277" s="21">
        <f>IF(OR(B277&amp;""="",NOT(ISNUMBER(A277))),"",IF(COUNTIFS($B$6:$B$2005,B277&amp;"",$A$6:$A$2005,"&gt;"&amp;A277)=0,1,0))</f>
        <v/>
      </c>
    </row>
    <row r="278">
      <c r="A278" s="13" t="n"/>
      <c r="B278" s="5" t="n"/>
      <c r="C278" s="6">
        <f>IF(B278&amp;""="","",IFERROR(INDEX('الأعضاء'!$B$6:$B$505,MATCH(B278&amp;"",'الأعضاء'!$A$6:$A$505,0))&amp;"","كود غير موجود"))</f>
        <v/>
      </c>
      <c r="D278" s="21">
        <f>IF(OR(B278&amp;""="",NOT(ISNUMBER(A278))),"",IF(COUNTIFS($B$6:$B$2005,B278&amp;"",$A$6:$A$2005,"&gt;"&amp;A278)=0,1,0))</f>
        <v/>
      </c>
    </row>
    <row r="279">
      <c r="A279" s="13" t="n"/>
      <c r="B279" s="5" t="n"/>
      <c r="C279" s="6">
        <f>IF(B279&amp;""="","",IFERROR(INDEX('الأعضاء'!$B$6:$B$505,MATCH(B279&amp;"",'الأعضاء'!$A$6:$A$505,0))&amp;"","كود غير موجود"))</f>
        <v/>
      </c>
      <c r="D279" s="21">
        <f>IF(OR(B279&amp;""="",NOT(ISNUMBER(A279))),"",IF(COUNTIFS($B$6:$B$2005,B279&amp;"",$A$6:$A$2005,"&gt;"&amp;A279)=0,1,0))</f>
        <v/>
      </c>
    </row>
    <row r="280">
      <c r="A280" s="13" t="n"/>
      <c r="B280" s="5" t="n"/>
      <c r="C280" s="6">
        <f>IF(B280&amp;""="","",IFERROR(INDEX('الأعضاء'!$B$6:$B$505,MATCH(B280&amp;"",'الأعضاء'!$A$6:$A$505,0))&amp;"","كود غير موجود"))</f>
        <v/>
      </c>
      <c r="D280" s="21">
        <f>IF(OR(B280&amp;""="",NOT(ISNUMBER(A280))),"",IF(COUNTIFS($B$6:$B$2005,B280&amp;"",$A$6:$A$2005,"&gt;"&amp;A280)=0,1,0))</f>
        <v/>
      </c>
    </row>
    <row r="281">
      <c r="A281" s="13" t="n"/>
      <c r="B281" s="5" t="n"/>
      <c r="C281" s="6">
        <f>IF(B281&amp;""="","",IFERROR(INDEX('الأعضاء'!$B$6:$B$505,MATCH(B281&amp;"",'الأعضاء'!$A$6:$A$505,0))&amp;"","كود غير موجود"))</f>
        <v/>
      </c>
      <c r="D281" s="21">
        <f>IF(OR(B281&amp;""="",NOT(ISNUMBER(A281))),"",IF(COUNTIFS($B$6:$B$2005,B281&amp;"",$A$6:$A$2005,"&gt;"&amp;A281)=0,1,0))</f>
        <v/>
      </c>
    </row>
    <row r="282">
      <c r="A282" s="13" t="n"/>
      <c r="B282" s="5" t="n"/>
      <c r="C282" s="6">
        <f>IF(B282&amp;""="","",IFERROR(INDEX('الأعضاء'!$B$6:$B$505,MATCH(B282&amp;"",'الأعضاء'!$A$6:$A$505,0))&amp;"","كود غير موجود"))</f>
        <v/>
      </c>
      <c r="D282" s="21">
        <f>IF(OR(B282&amp;""="",NOT(ISNUMBER(A282))),"",IF(COUNTIFS($B$6:$B$2005,B282&amp;"",$A$6:$A$2005,"&gt;"&amp;A282)=0,1,0))</f>
        <v/>
      </c>
    </row>
    <row r="283">
      <c r="A283" s="13" t="n"/>
      <c r="B283" s="5" t="n"/>
      <c r="C283" s="6">
        <f>IF(B283&amp;""="","",IFERROR(INDEX('الأعضاء'!$B$6:$B$505,MATCH(B283&amp;"",'الأعضاء'!$A$6:$A$505,0))&amp;"","كود غير موجود"))</f>
        <v/>
      </c>
      <c r="D283" s="21">
        <f>IF(OR(B283&amp;""="",NOT(ISNUMBER(A283))),"",IF(COUNTIFS($B$6:$B$2005,B283&amp;"",$A$6:$A$2005,"&gt;"&amp;A283)=0,1,0))</f>
        <v/>
      </c>
    </row>
    <row r="284">
      <c r="A284" s="13" t="n"/>
      <c r="B284" s="5" t="n"/>
      <c r="C284" s="6">
        <f>IF(B284&amp;""="","",IFERROR(INDEX('الأعضاء'!$B$6:$B$505,MATCH(B284&amp;"",'الأعضاء'!$A$6:$A$505,0))&amp;"","كود غير موجود"))</f>
        <v/>
      </c>
      <c r="D284" s="21">
        <f>IF(OR(B284&amp;""="",NOT(ISNUMBER(A284))),"",IF(COUNTIFS($B$6:$B$2005,B284&amp;"",$A$6:$A$2005,"&gt;"&amp;A284)=0,1,0))</f>
        <v/>
      </c>
    </row>
    <row r="285">
      <c r="A285" s="13" t="n"/>
      <c r="B285" s="5" t="n"/>
      <c r="C285" s="6">
        <f>IF(B285&amp;""="","",IFERROR(INDEX('الأعضاء'!$B$6:$B$505,MATCH(B285&amp;"",'الأعضاء'!$A$6:$A$505,0))&amp;"","كود غير موجود"))</f>
        <v/>
      </c>
      <c r="D285" s="21">
        <f>IF(OR(B285&amp;""="",NOT(ISNUMBER(A285))),"",IF(COUNTIFS($B$6:$B$2005,B285&amp;"",$A$6:$A$2005,"&gt;"&amp;A285)=0,1,0))</f>
        <v/>
      </c>
    </row>
    <row r="286">
      <c r="A286" s="13" t="n"/>
      <c r="B286" s="5" t="n"/>
      <c r="C286" s="6">
        <f>IF(B286&amp;""="","",IFERROR(INDEX('الأعضاء'!$B$6:$B$505,MATCH(B286&amp;"",'الأعضاء'!$A$6:$A$505,0))&amp;"","كود غير موجود"))</f>
        <v/>
      </c>
      <c r="D286" s="21">
        <f>IF(OR(B286&amp;""="",NOT(ISNUMBER(A286))),"",IF(COUNTIFS($B$6:$B$2005,B286&amp;"",$A$6:$A$2005,"&gt;"&amp;A286)=0,1,0))</f>
        <v/>
      </c>
    </row>
    <row r="287">
      <c r="A287" s="13" t="n"/>
      <c r="B287" s="5" t="n"/>
      <c r="C287" s="6">
        <f>IF(B287&amp;""="","",IFERROR(INDEX('الأعضاء'!$B$6:$B$505,MATCH(B287&amp;"",'الأعضاء'!$A$6:$A$505,0))&amp;"","كود غير موجود"))</f>
        <v/>
      </c>
      <c r="D287" s="21">
        <f>IF(OR(B287&amp;""="",NOT(ISNUMBER(A287))),"",IF(COUNTIFS($B$6:$B$2005,B287&amp;"",$A$6:$A$2005,"&gt;"&amp;A287)=0,1,0))</f>
        <v/>
      </c>
    </row>
    <row r="288">
      <c r="A288" s="13" t="n"/>
      <c r="B288" s="5" t="n"/>
      <c r="C288" s="6">
        <f>IF(B288&amp;""="","",IFERROR(INDEX('الأعضاء'!$B$6:$B$505,MATCH(B288&amp;"",'الأعضاء'!$A$6:$A$505,0))&amp;"","كود غير موجود"))</f>
        <v/>
      </c>
      <c r="D288" s="21">
        <f>IF(OR(B288&amp;""="",NOT(ISNUMBER(A288))),"",IF(COUNTIFS($B$6:$B$2005,B288&amp;"",$A$6:$A$2005,"&gt;"&amp;A288)=0,1,0))</f>
        <v/>
      </c>
    </row>
    <row r="289">
      <c r="A289" s="13" t="n"/>
      <c r="B289" s="5" t="n"/>
      <c r="C289" s="6">
        <f>IF(B289&amp;""="","",IFERROR(INDEX('الأعضاء'!$B$6:$B$505,MATCH(B289&amp;"",'الأعضاء'!$A$6:$A$505,0))&amp;"","كود غير موجود"))</f>
        <v/>
      </c>
      <c r="D289" s="21">
        <f>IF(OR(B289&amp;""="",NOT(ISNUMBER(A289))),"",IF(COUNTIFS($B$6:$B$2005,B289&amp;"",$A$6:$A$2005,"&gt;"&amp;A289)=0,1,0))</f>
        <v/>
      </c>
    </row>
    <row r="290">
      <c r="A290" s="13" t="n"/>
      <c r="B290" s="5" t="n"/>
      <c r="C290" s="6">
        <f>IF(B290&amp;""="","",IFERROR(INDEX('الأعضاء'!$B$6:$B$505,MATCH(B290&amp;"",'الأعضاء'!$A$6:$A$505,0))&amp;"","كود غير موجود"))</f>
        <v/>
      </c>
      <c r="D290" s="21">
        <f>IF(OR(B290&amp;""="",NOT(ISNUMBER(A290))),"",IF(COUNTIFS($B$6:$B$2005,B290&amp;"",$A$6:$A$2005,"&gt;"&amp;A290)=0,1,0))</f>
        <v/>
      </c>
    </row>
    <row r="291">
      <c r="A291" s="13" t="n"/>
      <c r="B291" s="5" t="n"/>
      <c r="C291" s="6">
        <f>IF(B291&amp;""="","",IFERROR(INDEX('الأعضاء'!$B$6:$B$505,MATCH(B291&amp;"",'الأعضاء'!$A$6:$A$505,0))&amp;"","كود غير موجود"))</f>
        <v/>
      </c>
      <c r="D291" s="21">
        <f>IF(OR(B291&amp;""="",NOT(ISNUMBER(A291))),"",IF(COUNTIFS($B$6:$B$2005,B291&amp;"",$A$6:$A$2005,"&gt;"&amp;A291)=0,1,0))</f>
        <v/>
      </c>
    </row>
    <row r="292">
      <c r="A292" s="13" t="n"/>
      <c r="B292" s="5" t="n"/>
      <c r="C292" s="6">
        <f>IF(B292&amp;""="","",IFERROR(INDEX('الأعضاء'!$B$6:$B$505,MATCH(B292&amp;"",'الأعضاء'!$A$6:$A$505,0))&amp;"","كود غير موجود"))</f>
        <v/>
      </c>
      <c r="D292" s="21">
        <f>IF(OR(B292&amp;""="",NOT(ISNUMBER(A292))),"",IF(COUNTIFS($B$6:$B$2005,B292&amp;"",$A$6:$A$2005,"&gt;"&amp;A292)=0,1,0))</f>
        <v/>
      </c>
    </row>
    <row r="293">
      <c r="A293" s="13" t="n"/>
      <c r="B293" s="5" t="n"/>
      <c r="C293" s="6">
        <f>IF(B293&amp;""="","",IFERROR(INDEX('الأعضاء'!$B$6:$B$505,MATCH(B293&amp;"",'الأعضاء'!$A$6:$A$505,0))&amp;"","كود غير موجود"))</f>
        <v/>
      </c>
      <c r="D293" s="21">
        <f>IF(OR(B293&amp;""="",NOT(ISNUMBER(A293))),"",IF(COUNTIFS($B$6:$B$2005,B293&amp;"",$A$6:$A$2005,"&gt;"&amp;A293)=0,1,0))</f>
        <v/>
      </c>
    </row>
    <row r="294">
      <c r="A294" s="13" t="n"/>
      <c r="B294" s="5" t="n"/>
      <c r="C294" s="6">
        <f>IF(B294&amp;""="","",IFERROR(INDEX('الأعضاء'!$B$6:$B$505,MATCH(B294&amp;"",'الأعضاء'!$A$6:$A$505,0))&amp;"","كود غير موجود"))</f>
        <v/>
      </c>
      <c r="D294" s="21">
        <f>IF(OR(B294&amp;""="",NOT(ISNUMBER(A294))),"",IF(COUNTIFS($B$6:$B$2005,B294&amp;"",$A$6:$A$2005,"&gt;"&amp;A294)=0,1,0))</f>
        <v/>
      </c>
    </row>
    <row r="295">
      <c r="A295" s="13" t="n"/>
      <c r="B295" s="5" t="n"/>
      <c r="C295" s="6">
        <f>IF(B295&amp;""="","",IFERROR(INDEX('الأعضاء'!$B$6:$B$505,MATCH(B295&amp;"",'الأعضاء'!$A$6:$A$505,0))&amp;"","كود غير موجود"))</f>
        <v/>
      </c>
      <c r="D295" s="21">
        <f>IF(OR(B295&amp;""="",NOT(ISNUMBER(A295))),"",IF(COUNTIFS($B$6:$B$2005,B295&amp;"",$A$6:$A$2005,"&gt;"&amp;A295)=0,1,0))</f>
        <v/>
      </c>
    </row>
    <row r="296">
      <c r="A296" s="13" t="n"/>
      <c r="B296" s="5" t="n"/>
      <c r="C296" s="6">
        <f>IF(B296&amp;""="","",IFERROR(INDEX('الأعضاء'!$B$6:$B$505,MATCH(B296&amp;"",'الأعضاء'!$A$6:$A$505,0))&amp;"","كود غير موجود"))</f>
        <v/>
      </c>
      <c r="D296" s="21">
        <f>IF(OR(B296&amp;""="",NOT(ISNUMBER(A296))),"",IF(COUNTIFS($B$6:$B$2005,B296&amp;"",$A$6:$A$2005,"&gt;"&amp;A296)=0,1,0))</f>
        <v/>
      </c>
    </row>
    <row r="297">
      <c r="A297" s="13" t="n"/>
      <c r="B297" s="5" t="n"/>
      <c r="C297" s="6">
        <f>IF(B297&amp;""="","",IFERROR(INDEX('الأعضاء'!$B$6:$B$505,MATCH(B297&amp;"",'الأعضاء'!$A$6:$A$505,0))&amp;"","كود غير موجود"))</f>
        <v/>
      </c>
      <c r="D297" s="21">
        <f>IF(OR(B297&amp;""="",NOT(ISNUMBER(A297))),"",IF(COUNTIFS($B$6:$B$2005,B297&amp;"",$A$6:$A$2005,"&gt;"&amp;A297)=0,1,0))</f>
        <v/>
      </c>
    </row>
    <row r="298">
      <c r="A298" s="13" t="n"/>
      <c r="B298" s="5" t="n"/>
      <c r="C298" s="6">
        <f>IF(B298&amp;""="","",IFERROR(INDEX('الأعضاء'!$B$6:$B$505,MATCH(B298&amp;"",'الأعضاء'!$A$6:$A$505,0))&amp;"","كود غير موجود"))</f>
        <v/>
      </c>
      <c r="D298" s="21">
        <f>IF(OR(B298&amp;""="",NOT(ISNUMBER(A298))),"",IF(COUNTIFS($B$6:$B$2005,B298&amp;"",$A$6:$A$2005,"&gt;"&amp;A298)=0,1,0))</f>
        <v/>
      </c>
    </row>
    <row r="299">
      <c r="A299" s="13" t="n"/>
      <c r="B299" s="5" t="n"/>
      <c r="C299" s="6">
        <f>IF(B299&amp;""="","",IFERROR(INDEX('الأعضاء'!$B$6:$B$505,MATCH(B299&amp;"",'الأعضاء'!$A$6:$A$505,0))&amp;"","كود غير موجود"))</f>
        <v/>
      </c>
      <c r="D299" s="21">
        <f>IF(OR(B299&amp;""="",NOT(ISNUMBER(A299))),"",IF(COUNTIFS($B$6:$B$2005,B299&amp;"",$A$6:$A$2005,"&gt;"&amp;A299)=0,1,0))</f>
        <v/>
      </c>
    </row>
    <row r="300">
      <c r="A300" s="13" t="n"/>
      <c r="B300" s="5" t="n"/>
      <c r="C300" s="6">
        <f>IF(B300&amp;""="","",IFERROR(INDEX('الأعضاء'!$B$6:$B$505,MATCH(B300&amp;"",'الأعضاء'!$A$6:$A$505,0))&amp;"","كود غير موجود"))</f>
        <v/>
      </c>
      <c r="D300" s="21">
        <f>IF(OR(B300&amp;""="",NOT(ISNUMBER(A300))),"",IF(COUNTIFS($B$6:$B$2005,B300&amp;"",$A$6:$A$2005,"&gt;"&amp;A300)=0,1,0))</f>
        <v/>
      </c>
    </row>
    <row r="301">
      <c r="A301" s="13" t="n"/>
      <c r="B301" s="5" t="n"/>
      <c r="C301" s="6">
        <f>IF(B301&amp;""="","",IFERROR(INDEX('الأعضاء'!$B$6:$B$505,MATCH(B301&amp;"",'الأعضاء'!$A$6:$A$505,0))&amp;"","كود غير موجود"))</f>
        <v/>
      </c>
      <c r="D301" s="21">
        <f>IF(OR(B301&amp;""="",NOT(ISNUMBER(A301))),"",IF(COUNTIFS($B$6:$B$2005,B301&amp;"",$A$6:$A$2005,"&gt;"&amp;A301)=0,1,0))</f>
        <v/>
      </c>
    </row>
    <row r="302">
      <c r="A302" s="13" t="n"/>
      <c r="B302" s="5" t="n"/>
      <c r="C302" s="6">
        <f>IF(B302&amp;""="","",IFERROR(INDEX('الأعضاء'!$B$6:$B$505,MATCH(B302&amp;"",'الأعضاء'!$A$6:$A$505,0))&amp;"","كود غير موجود"))</f>
        <v/>
      </c>
      <c r="D302" s="21">
        <f>IF(OR(B302&amp;""="",NOT(ISNUMBER(A302))),"",IF(COUNTIFS($B$6:$B$2005,B302&amp;"",$A$6:$A$2005,"&gt;"&amp;A302)=0,1,0))</f>
        <v/>
      </c>
    </row>
    <row r="303">
      <c r="A303" s="13" t="n"/>
      <c r="B303" s="5" t="n"/>
      <c r="C303" s="6">
        <f>IF(B303&amp;""="","",IFERROR(INDEX('الأعضاء'!$B$6:$B$505,MATCH(B303&amp;"",'الأعضاء'!$A$6:$A$505,0))&amp;"","كود غير موجود"))</f>
        <v/>
      </c>
      <c r="D303" s="21">
        <f>IF(OR(B303&amp;""="",NOT(ISNUMBER(A303))),"",IF(COUNTIFS($B$6:$B$2005,B303&amp;"",$A$6:$A$2005,"&gt;"&amp;A303)=0,1,0))</f>
        <v/>
      </c>
    </row>
    <row r="304">
      <c r="A304" s="13" t="n"/>
      <c r="B304" s="5" t="n"/>
      <c r="C304" s="6">
        <f>IF(B304&amp;""="","",IFERROR(INDEX('الأعضاء'!$B$6:$B$505,MATCH(B304&amp;"",'الأعضاء'!$A$6:$A$505,0))&amp;"","كود غير موجود"))</f>
        <v/>
      </c>
      <c r="D304" s="21">
        <f>IF(OR(B304&amp;""="",NOT(ISNUMBER(A304))),"",IF(COUNTIFS($B$6:$B$2005,B304&amp;"",$A$6:$A$2005,"&gt;"&amp;A304)=0,1,0))</f>
        <v/>
      </c>
    </row>
    <row r="305">
      <c r="A305" s="13" t="n"/>
      <c r="B305" s="5" t="n"/>
      <c r="C305" s="6">
        <f>IF(B305&amp;""="","",IFERROR(INDEX('الأعضاء'!$B$6:$B$505,MATCH(B305&amp;"",'الأعضاء'!$A$6:$A$505,0))&amp;"","كود غير موجود"))</f>
        <v/>
      </c>
      <c r="D305" s="21">
        <f>IF(OR(B305&amp;""="",NOT(ISNUMBER(A305))),"",IF(COUNTIFS($B$6:$B$2005,B305&amp;"",$A$6:$A$2005,"&gt;"&amp;A305)=0,1,0))</f>
        <v/>
      </c>
    </row>
    <row r="306">
      <c r="A306" s="13" t="n"/>
      <c r="B306" s="5" t="n"/>
      <c r="C306" s="6">
        <f>IF(B306&amp;""="","",IFERROR(INDEX('الأعضاء'!$B$6:$B$505,MATCH(B306&amp;"",'الأعضاء'!$A$6:$A$505,0))&amp;"","كود غير موجود"))</f>
        <v/>
      </c>
      <c r="D306" s="21">
        <f>IF(OR(B306&amp;""="",NOT(ISNUMBER(A306))),"",IF(COUNTIFS($B$6:$B$2005,B306&amp;"",$A$6:$A$2005,"&gt;"&amp;A306)=0,1,0))</f>
        <v/>
      </c>
    </row>
    <row r="307">
      <c r="A307" s="13" t="n"/>
      <c r="B307" s="5" t="n"/>
      <c r="C307" s="6">
        <f>IF(B307&amp;""="","",IFERROR(INDEX('الأعضاء'!$B$6:$B$505,MATCH(B307&amp;"",'الأعضاء'!$A$6:$A$505,0))&amp;"","كود غير موجود"))</f>
        <v/>
      </c>
      <c r="D307" s="21">
        <f>IF(OR(B307&amp;""="",NOT(ISNUMBER(A307))),"",IF(COUNTIFS($B$6:$B$2005,B307&amp;"",$A$6:$A$2005,"&gt;"&amp;A307)=0,1,0))</f>
        <v/>
      </c>
    </row>
    <row r="308">
      <c r="A308" s="13" t="n"/>
      <c r="B308" s="5" t="n"/>
      <c r="C308" s="6">
        <f>IF(B308&amp;""="","",IFERROR(INDEX('الأعضاء'!$B$6:$B$505,MATCH(B308&amp;"",'الأعضاء'!$A$6:$A$505,0))&amp;"","كود غير موجود"))</f>
        <v/>
      </c>
      <c r="D308" s="21">
        <f>IF(OR(B308&amp;""="",NOT(ISNUMBER(A308))),"",IF(COUNTIFS($B$6:$B$2005,B308&amp;"",$A$6:$A$2005,"&gt;"&amp;A308)=0,1,0))</f>
        <v/>
      </c>
    </row>
    <row r="309">
      <c r="A309" s="13" t="n"/>
      <c r="B309" s="5" t="n"/>
      <c r="C309" s="6">
        <f>IF(B309&amp;""="","",IFERROR(INDEX('الأعضاء'!$B$6:$B$505,MATCH(B309&amp;"",'الأعضاء'!$A$6:$A$505,0))&amp;"","كود غير موجود"))</f>
        <v/>
      </c>
      <c r="D309" s="21">
        <f>IF(OR(B309&amp;""="",NOT(ISNUMBER(A309))),"",IF(COUNTIFS($B$6:$B$2005,B309&amp;"",$A$6:$A$2005,"&gt;"&amp;A309)=0,1,0))</f>
        <v/>
      </c>
    </row>
    <row r="310">
      <c r="A310" s="13" t="n"/>
      <c r="B310" s="5" t="n"/>
      <c r="C310" s="6">
        <f>IF(B310&amp;""="","",IFERROR(INDEX('الأعضاء'!$B$6:$B$505,MATCH(B310&amp;"",'الأعضاء'!$A$6:$A$505,0))&amp;"","كود غير موجود"))</f>
        <v/>
      </c>
      <c r="D310" s="21">
        <f>IF(OR(B310&amp;""="",NOT(ISNUMBER(A310))),"",IF(COUNTIFS($B$6:$B$2005,B310&amp;"",$A$6:$A$2005,"&gt;"&amp;A310)=0,1,0))</f>
        <v/>
      </c>
    </row>
    <row r="311">
      <c r="A311" s="13" t="n"/>
      <c r="B311" s="5" t="n"/>
      <c r="C311" s="6">
        <f>IF(B311&amp;""="","",IFERROR(INDEX('الأعضاء'!$B$6:$B$505,MATCH(B311&amp;"",'الأعضاء'!$A$6:$A$505,0))&amp;"","كود غير موجود"))</f>
        <v/>
      </c>
      <c r="D311" s="21">
        <f>IF(OR(B311&amp;""="",NOT(ISNUMBER(A311))),"",IF(COUNTIFS($B$6:$B$2005,B311&amp;"",$A$6:$A$2005,"&gt;"&amp;A311)=0,1,0))</f>
        <v/>
      </c>
    </row>
    <row r="312">
      <c r="A312" s="13" t="n"/>
      <c r="B312" s="5" t="n"/>
      <c r="C312" s="6">
        <f>IF(B312&amp;""="","",IFERROR(INDEX('الأعضاء'!$B$6:$B$505,MATCH(B312&amp;"",'الأعضاء'!$A$6:$A$505,0))&amp;"","كود غير موجود"))</f>
        <v/>
      </c>
      <c r="D312" s="21">
        <f>IF(OR(B312&amp;""="",NOT(ISNUMBER(A312))),"",IF(COUNTIFS($B$6:$B$2005,B312&amp;"",$A$6:$A$2005,"&gt;"&amp;A312)=0,1,0))</f>
        <v/>
      </c>
    </row>
    <row r="313">
      <c r="A313" s="13" t="n"/>
      <c r="B313" s="5" t="n"/>
      <c r="C313" s="6">
        <f>IF(B313&amp;""="","",IFERROR(INDEX('الأعضاء'!$B$6:$B$505,MATCH(B313&amp;"",'الأعضاء'!$A$6:$A$505,0))&amp;"","كود غير موجود"))</f>
        <v/>
      </c>
      <c r="D313" s="21">
        <f>IF(OR(B313&amp;""="",NOT(ISNUMBER(A313))),"",IF(COUNTIFS($B$6:$B$2005,B313&amp;"",$A$6:$A$2005,"&gt;"&amp;A313)=0,1,0))</f>
        <v/>
      </c>
    </row>
    <row r="314">
      <c r="A314" s="13" t="n"/>
      <c r="B314" s="5" t="n"/>
      <c r="C314" s="6">
        <f>IF(B314&amp;""="","",IFERROR(INDEX('الأعضاء'!$B$6:$B$505,MATCH(B314&amp;"",'الأعضاء'!$A$6:$A$505,0))&amp;"","كود غير موجود"))</f>
        <v/>
      </c>
      <c r="D314" s="21">
        <f>IF(OR(B314&amp;""="",NOT(ISNUMBER(A314))),"",IF(COUNTIFS($B$6:$B$2005,B314&amp;"",$A$6:$A$2005,"&gt;"&amp;A314)=0,1,0))</f>
        <v/>
      </c>
    </row>
    <row r="315">
      <c r="A315" s="13" t="n"/>
      <c r="B315" s="5" t="n"/>
      <c r="C315" s="6">
        <f>IF(B315&amp;""="","",IFERROR(INDEX('الأعضاء'!$B$6:$B$505,MATCH(B315&amp;"",'الأعضاء'!$A$6:$A$505,0))&amp;"","كود غير موجود"))</f>
        <v/>
      </c>
      <c r="D315" s="21">
        <f>IF(OR(B315&amp;""="",NOT(ISNUMBER(A315))),"",IF(COUNTIFS($B$6:$B$2005,B315&amp;"",$A$6:$A$2005,"&gt;"&amp;A315)=0,1,0))</f>
        <v/>
      </c>
    </row>
    <row r="316">
      <c r="A316" s="13" t="n"/>
      <c r="B316" s="5" t="n"/>
      <c r="C316" s="6">
        <f>IF(B316&amp;""="","",IFERROR(INDEX('الأعضاء'!$B$6:$B$505,MATCH(B316&amp;"",'الأعضاء'!$A$6:$A$505,0))&amp;"","كود غير موجود"))</f>
        <v/>
      </c>
      <c r="D316" s="21">
        <f>IF(OR(B316&amp;""="",NOT(ISNUMBER(A316))),"",IF(COUNTIFS($B$6:$B$2005,B316&amp;"",$A$6:$A$2005,"&gt;"&amp;A316)=0,1,0))</f>
        <v/>
      </c>
    </row>
    <row r="317">
      <c r="A317" s="13" t="n"/>
      <c r="B317" s="5" t="n"/>
      <c r="C317" s="6">
        <f>IF(B317&amp;""="","",IFERROR(INDEX('الأعضاء'!$B$6:$B$505,MATCH(B317&amp;"",'الأعضاء'!$A$6:$A$505,0))&amp;"","كود غير موجود"))</f>
        <v/>
      </c>
      <c r="D317" s="21">
        <f>IF(OR(B317&amp;""="",NOT(ISNUMBER(A317))),"",IF(COUNTIFS($B$6:$B$2005,B317&amp;"",$A$6:$A$2005,"&gt;"&amp;A317)=0,1,0))</f>
        <v/>
      </c>
    </row>
    <row r="318">
      <c r="A318" s="13" t="n"/>
      <c r="B318" s="5" t="n"/>
      <c r="C318" s="6">
        <f>IF(B318&amp;""="","",IFERROR(INDEX('الأعضاء'!$B$6:$B$505,MATCH(B318&amp;"",'الأعضاء'!$A$6:$A$505,0))&amp;"","كود غير موجود"))</f>
        <v/>
      </c>
      <c r="D318" s="21">
        <f>IF(OR(B318&amp;""="",NOT(ISNUMBER(A318))),"",IF(COUNTIFS($B$6:$B$2005,B318&amp;"",$A$6:$A$2005,"&gt;"&amp;A318)=0,1,0))</f>
        <v/>
      </c>
    </row>
    <row r="319">
      <c r="A319" s="13" t="n"/>
      <c r="B319" s="5" t="n"/>
      <c r="C319" s="6">
        <f>IF(B319&amp;""="","",IFERROR(INDEX('الأعضاء'!$B$6:$B$505,MATCH(B319&amp;"",'الأعضاء'!$A$6:$A$505,0))&amp;"","كود غير موجود"))</f>
        <v/>
      </c>
      <c r="D319" s="21">
        <f>IF(OR(B319&amp;""="",NOT(ISNUMBER(A319))),"",IF(COUNTIFS($B$6:$B$2005,B319&amp;"",$A$6:$A$2005,"&gt;"&amp;A319)=0,1,0))</f>
        <v/>
      </c>
    </row>
    <row r="320">
      <c r="A320" s="13" t="n"/>
      <c r="B320" s="5" t="n"/>
      <c r="C320" s="6">
        <f>IF(B320&amp;""="","",IFERROR(INDEX('الأعضاء'!$B$6:$B$505,MATCH(B320&amp;"",'الأعضاء'!$A$6:$A$505,0))&amp;"","كود غير موجود"))</f>
        <v/>
      </c>
      <c r="D320" s="21">
        <f>IF(OR(B320&amp;""="",NOT(ISNUMBER(A320))),"",IF(COUNTIFS($B$6:$B$2005,B320&amp;"",$A$6:$A$2005,"&gt;"&amp;A320)=0,1,0))</f>
        <v/>
      </c>
    </row>
    <row r="321">
      <c r="A321" s="13" t="n"/>
      <c r="B321" s="5" t="n"/>
      <c r="C321" s="6">
        <f>IF(B321&amp;""="","",IFERROR(INDEX('الأعضاء'!$B$6:$B$505,MATCH(B321&amp;"",'الأعضاء'!$A$6:$A$505,0))&amp;"","كود غير موجود"))</f>
        <v/>
      </c>
      <c r="D321" s="21">
        <f>IF(OR(B321&amp;""="",NOT(ISNUMBER(A321))),"",IF(COUNTIFS($B$6:$B$2005,B321&amp;"",$A$6:$A$2005,"&gt;"&amp;A321)=0,1,0))</f>
        <v/>
      </c>
    </row>
    <row r="322">
      <c r="A322" s="13" t="n"/>
      <c r="B322" s="5" t="n"/>
      <c r="C322" s="6">
        <f>IF(B322&amp;""="","",IFERROR(INDEX('الأعضاء'!$B$6:$B$505,MATCH(B322&amp;"",'الأعضاء'!$A$6:$A$505,0))&amp;"","كود غير موجود"))</f>
        <v/>
      </c>
      <c r="D322" s="21">
        <f>IF(OR(B322&amp;""="",NOT(ISNUMBER(A322))),"",IF(COUNTIFS($B$6:$B$2005,B322&amp;"",$A$6:$A$2005,"&gt;"&amp;A322)=0,1,0))</f>
        <v/>
      </c>
    </row>
    <row r="323">
      <c r="A323" s="13" t="n"/>
      <c r="B323" s="5" t="n"/>
      <c r="C323" s="6">
        <f>IF(B323&amp;""="","",IFERROR(INDEX('الأعضاء'!$B$6:$B$505,MATCH(B323&amp;"",'الأعضاء'!$A$6:$A$505,0))&amp;"","كود غير موجود"))</f>
        <v/>
      </c>
      <c r="D323" s="21">
        <f>IF(OR(B323&amp;""="",NOT(ISNUMBER(A323))),"",IF(COUNTIFS($B$6:$B$2005,B323&amp;"",$A$6:$A$2005,"&gt;"&amp;A323)=0,1,0))</f>
        <v/>
      </c>
    </row>
    <row r="324">
      <c r="A324" s="13" t="n"/>
      <c r="B324" s="5" t="n"/>
      <c r="C324" s="6">
        <f>IF(B324&amp;""="","",IFERROR(INDEX('الأعضاء'!$B$6:$B$505,MATCH(B324&amp;"",'الأعضاء'!$A$6:$A$505,0))&amp;"","كود غير موجود"))</f>
        <v/>
      </c>
      <c r="D324" s="21">
        <f>IF(OR(B324&amp;""="",NOT(ISNUMBER(A324))),"",IF(COUNTIFS($B$6:$B$2005,B324&amp;"",$A$6:$A$2005,"&gt;"&amp;A324)=0,1,0))</f>
        <v/>
      </c>
    </row>
    <row r="325">
      <c r="A325" s="13" t="n"/>
      <c r="B325" s="5" t="n"/>
      <c r="C325" s="6">
        <f>IF(B325&amp;""="","",IFERROR(INDEX('الأعضاء'!$B$6:$B$505,MATCH(B325&amp;"",'الأعضاء'!$A$6:$A$505,0))&amp;"","كود غير موجود"))</f>
        <v/>
      </c>
      <c r="D325" s="21">
        <f>IF(OR(B325&amp;""="",NOT(ISNUMBER(A325))),"",IF(COUNTIFS($B$6:$B$2005,B325&amp;"",$A$6:$A$2005,"&gt;"&amp;A325)=0,1,0))</f>
        <v/>
      </c>
    </row>
    <row r="326">
      <c r="A326" s="13" t="n"/>
      <c r="B326" s="5" t="n"/>
      <c r="C326" s="6">
        <f>IF(B326&amp;""="","",IFERROR(INDEX('الأعضاء'!$B$6:$B$505,MATCH(B326&amp;"",'الأعضاء'!$A$6:$A$505,0))&amp;"","كود غير موجود"))</f>
        <v/>
      </c>
      <c r="D326" s="21">
        <f>IF(OR(B326&amp;""="",NOT(ISNUMBER(A326))),"",IF(COUNTIFS($B$6:$B$2005,B326&amp;"",$A$6:$A$2005,"&gt;"&amp;A326)=0,1,0))</f>
        <v/>
      </c>
    </row>
    <row r="327">
      <c r="A327" s="13" t="n"/>
      <c r="B327" s="5" t="n"/>
      <c r="C327" s="6">
        <f>IF(B327&amp;""="","",IFERROR(INDEX('الأعضاء'!$B$6:$B$505,MATCH(B327&amp;"",'الأعضاء'!$A$6:$A$505,0))&amp;"","كود غير موجود"))</f>
        <v/>
      </c>
      <c r="D327" s="21">
        <f>IF(OR(B327&amp;""="",NOT(ISNUMBER(A327))),"",IF(COUNTIFS($B$6:$B$2005,B327&amp;"",$A$6:$A$2005,"&gt;"&amp;A327)=0,1,0))</f>
        <v/>
      </c>
    </row>
    <row r="328">
      <c r="A328" s="13" t="n"/>
      <c r="B328" s="5" t="n"/>
      <c r="C328" s="6">
        <f>IF(B328&amp;""="","",IFERROR(INDEX('الأعضاء'!$B$6:$B$505,MATCH(B328&amp;"",'الأعضاء'!$A$6:$A$505,0))&amp;"","كود غير موجود"))</f>
        <v/>
      </c>
      <c r="D328" s="21">
        <f>IF(OR(B328&amp;""="",NOT(ISNUMBER(A328))),"",IF(COUNTIFS($B$6:$B$2005,B328&amp;"",$A$6:$A$2005,"&gt;"&amp;A328)=0,1,0))</f>
        <v/>
      </c>
    </row>
    <row r="329">
      <c r="A329" s="13" t="n"/>
      <c r="B329" s="5" t="n"/>
      <c r="C329" s="6">
        <f>IF(B329&amp;""="","",IFERROR(INDEX('الأعضاء'!$B$6:$B$505,MATCH(B329&amp;"",'الأعضاء'!$A$6:$A$505,0))&amp;"","كود غير موجود"))</f>
        <v/>
      </c>
      <c r="D329" s="21">
        <f>IF(OR(B329&amp;""="",NOT(ISNUMBER(A329))),"",IF(COUNTIFS($B$6:$B$2005,B329&amp;"",$A$6:$A$2005,"&gt;"&amp;A329)=0,1,0))</f>
        <v/>
      </c>
    </row>
    <row r="330">
      <c r="A330" s="13" t="n"/>
      <c r="B330" s="5" t="n"/>
      <c r="C330" s="6">
        <f>IF(B330&amp;""="","",IFERROR(INDEX('الأعضاء'!$B$6:$B$505,MATCH(B330&amp;"",'الأعضاء'!$A$6:$A$505,0))&amp;"","كود غير موجود"))</f>
        <v/>
      </c>
      <c r="D330" s="21">
        <f>IF(OR(B330&amp;""="",NOT(ISNUMBER(A330))),"",IF(COUNTIFS($B$6:$B$2005,B330&amp;"",$A$6:$A$2005,"&gt;"&amp;A330)=0,1,0))</f>
        <v/>
      </c>
    </row>
    <row r="331">
      <c r="A331" s="13" t="n"/>
      <c r="B331" s="5" t="n"/>
      <c r="C331" s="6">
        <f>IF(B331&amp;""="","",IFERROR(INDEX('الأعضاء'!$B$6:$B$505,MATCH(B331&amp;"",'الأعضاء'!$A$6:$A$505,0))&amp;"","كود غير موجود"))</f>
        <v/>
      </c>
      <c r="D331" s="21">
        <f>IF(OR(B331&amp;""="",NOT(ISNUMBER(A331))),"",IF(COUNTIFS($B$6:$B$2005,B331&amp;"",$A$6:$A$2005,"&gt;"&amp;A331)=0,1,0))</f>
        <v/>
      </c>
    </row>
    <row r="332">
      <c r="A332" s="13" t="n"/>
      <c r="B332" s="5" t="n"/>
      <c r="C332" s="6">
        <f>IF(B332&amp;""="","",IFERROR(INDEX('الأعضاء'!$B$6:$B$505,MATCH(B332&amp;"",'الأعضاء'!$A$6:$A$505,0))&amp;"","كود غير موجود"))</f>
        <v/>
      </c>
      <c r="D332" s="21">
        <f>IF(OR(B332&amp;""="",NOT(ISNUMBER(A332))),"",IF(COUNTIFS($B$6:$B$2005,B332&amp;"",$A$6:$A$2005,"&gt;"&amp;A332)=0,1,0))</f>
        <v/>
      </c>
    </row>
    <row r="333">
      <c r="A333" s="13" t="n"/>
      <c r="B333" s="5" t="n"/>
      <c r="C333" s="6">
        <f>IF(B333&amp;""="","",IFERROR(INDEX('الأعضاء'!$B$6:$B$505,MATCH(B333&amp;"",'الأعضاء'!$A$6:$A$505,0))&amp;"","كود غير موجود"))</f>
        <v/>
      </c>
      <c r="D333" s="21">
        <f>IF(OR(B333&amp;""="",NOT(ISNUMBER(A333))),"",IF(COUNTIFS($B$6:$B$2005,B333&amp;"",$A$6:$A$2005,"&gt;"&amp;A333)=0,1,0))</f>
        <v/>
      </c>
    </row>
    <row r="334">
      <c r="A334" s="13" t="n"/>
      <c r="B334" s="5" t="n"/>
      <c r="C334" s="6">
        <f>IF(B334&amp;""="","",IFERROR(INDEX('الأعضاء'!$B$6:$B$505,MATCH(B334&amp;"",'الأعضاء'!$A$6:$A$505,0))&amp;"","كود غير موجود"))</f>
        <v/>
      </c>
      <c r="D334" s="21">
        <f>IF(OR(B334&amp;""="",NOT(ISNUMBER(A334))),"",IF(COUNTIFS($B$6:$B$2005,B334&amp;"",$A$6:$A$2005,"&gt;"&amp;A334)=0,1,0))</f>
        <v/>
      </c>
    </row>
    <row r="335">
      <c r="A335" s="13" t="n"/>
      <c r="B335" s="5" t="n"/>
      <c r="C335" s="6">
        <f>IF(B335&amp;""="","",IFERROR(INDEX('الأعضاء'!$B$6:$B$505,MATCH(B335&amp;"",'الأعضاء'!$A$6:$A$505,0))&amp;"","كود غير موجود"))</f>
        <v/>
      </c>
      <c r="D335" s="21">
        <f>IF(OR(B335&amp;""="",NOT(ISNUMBER(A335))),"",IF(COUNTIFS($B$6:$B$2005,B335&amp;"",$A$6:$A$2005,"&gt;"&amp;A335)=0,1,0))</f>
        <v/>
      </c>
    </row>
    <row r="336">
      <c r="A336" s="13" t="n"/>
      <c r="B336" s="5" t="n"/>
      <c r="C336" s="6">
        <f>IF(B336&amp;""="","",IFERROR(INDEX('الأعضاء'!$B$6:$B$505,MATCH(B336&amp;"",'الأعضاء'!$A$6:$A$505,0))&amp;"","كود غير موجود"))</f>
        <v/>
      </c>
      <c r="D336" s="21">
        <f>IF(OR(B336&amp;""="",NOT(ISNUMBER(A336))),"",IF(COUNTIFS($B$6:$B$2005,B336&amp;"",$A$6:$A$2005,"&gt;"&amp;A336)=0,1,0))</f>
        <v/>
      </c>
    </row>
    <row r="337">
      <c r="A337" s="13" t="n"/>
      <c r="B337" s="5" t="n"/>
      <c r="C337" s="6">
        <f>IF(B337&amp;""="","",IFERROR(INDEX('الأعضاء'!$B$6:$B$505,MATCH(B337&amp;"",'الأعضاء'!$A$6:$A$505,0))&amp;"","كود غير موجود"))</f>
        <v/>
      </c>
      <c r="D337" s="21">
        <f>IF(OR(B337&amp;""="",NOT(ISNUMBER(A337))),"",IF(COUNTIFS($B$6:$B$2005,B337&amp;"",$A$6:$A$2005,"&gt;"&amp;A337)=0,1,0))</f>
        <v/>
      </c>
    </row>
    <row r="338">
      <c r="A338" s="13" t="n"/>
      <c r="B338" s="5" t="n"/>
      <c r="C338" s="6">
        <f>IF(B338&amp;""="","",IFERROR(INDEX('الأعضاء'!$B$6:$B$505,MATCH(B338&amp;"",'الأعضاء'!$A$6:$A$505,0))&amp;"","كود غير موجود"))</f>
        <v/>
      </c>
      <c r="D338" s="21">
        <f>IF(OR(B338&amp;""="",NOT(ISNUMBER(A338))),"",IF(COUNTIFS($B$6:$B$2005,B338&amp;"",$A$6:$A$2005,"&gt;"&amp;A338)=0,1,0))</f>
        <v/>
      </c>
    </row>
    <row r="339">
      <c r="A339" s="13" t="n"/>
      <c r="B339" s="5" t="n"/>
      <c r="C339" s="6">
        <f>IF(B339&amp;""="","",IFERROR(INDEX('الأعضاء'!$B$6:$B$505,MATCH(B339&amp;"",'الأعضاء'!$A$6:$A$505,0))&amp;"","كود غير موجود"))</f>
        <v/>
      </c>
      <c r="D339" s="21">
        <f>IF(OR(B339&amp;""="",NOT(ISNUMBER(A339))),"",IF(COUNTIFS($B$6:$B$2005,B339&amp;"",$A$6:$A$2005,"&gt;"&amp;A339)=0,1,0))</f>
        <v/>
      </c>
    </row>
    <row r="340">
      <c r="A340" s="13" t="n"/>
      <c r="B340" s="5" t="n"/>
      <c r="C340" s="6">
        <f>IF(B340&amp;""="","",IFERROR(INDEX('الأعضاء'!$B$6:$B$505,MATCH(B340&amp;"",'الأعضاء'!$A$6:$A$505,0))&amp;"","كود غير موجود"))</f>
        <v/>
      </c>
      <c r="D340" s="21">
        <f>IF(OR(B340&amp;""="",NOT(ISNUMBER(A340))),"",IF(COUNTIFS($B$6:$B$2005,B340&amp;"",$A$6:$A$2005,"&gt;"&amp;A340)=0,1,0))</f>
        <v/>
      </c>
    </row>
    <row r="341">
      <c r="A341" s="13" t="n"/>
      <c r="B341" s="5" t="n"/>
      <c r="C341" s="6">
        <f>IF(B341&amp;""="","",IFERROR(INDEX('الأعضاء'!$B$6:$B$505,MATCH(B341&amp;"",'الأعضاء'!$A$6:$A$505,0))&amp;"","كود غير موجود"))</f>
        <v/>
      </c>
      <c r="D341" s="21">
        <f>IF(OR(B341&amp;""="",NOT(ISNUMBER(A341))),"",IF(COUNTIFS($B$6:$B$2005,B341&amp;"",$A$6:$A$2005,"&gt;"&amp;A341)=0,1,0))</f>
        <v/>
      </c>
    </row>
    <row r="342">
      <c r="A342" s="13" t="n"/>
      <c r="B342" s="5" t="n"/>
      <c r="C342" s="6">
        <f>IF(B342&amp;""="","",IFERROR(INDEX('الأعضاء'!$B$6:$B$505,MATCH(B342&amp;"",'الأعضاء'!$A$6:$A$505,0))&amp;"","كود غير موجود"))</f>
        <v/>
      </c>
      <c r="D342" s="21">
        <f>IF(OR(B342&amp;""="",NOT(ISNUMBER(A342))),"",IF(COUNTIFS($B$6:$B$2005,B342&amp;"",$A$6:$A$2005,"&gt;"&amp;A342)=0,1,0))</f>
        <v/>
      </c>
    </row>
    <row r="343">
      <c r="A343" s="13" t="n"/>
      <c r="B343" s="5" t="n"/>
      <c r="C343" s="6">
        <f>IF(B343&amp;""="","",IFERROR(INDEX('الأعضاء'!$B$6:$B$505,MATCH(B343&amp;"",'الأعضاء'!$A$6:$A$505,0))&amp;"","كود غير موجود"))</f>
        <v/>
      </c>
      <c r="D343" s="21">
        <f>IF(OR(B343&amp;""="",NOT(ISNUMBER(A343))),"",IF(COUNTIFS($B$6:$B$2005,B343&amp;"",$A$6:$A$2005,"&gt;"&amp;A343)=0,1,0))</f>
        <v/>
      </c>
    </row>
    <row r="344">
      <c r="A344" s="13" t="n"/>
      <c r="B344" s="5" t="n"/>
      <c r="C344" s="6">
        <f>IF(B344&amp;""="","",IFERROR(INDEX('الأعضاء'!$B$6:$B$505,MATCH(B344&amp;"",'الأعضاء'!$A$6:$A$505,0))&amp;"","كود غير موجود"))</f>
        <v/>
      </c>
      <c r="D344" s="21">
        <f>IF(OR(B344&amp;""="",NOT(ISNUMBER(A344))),"",IF(COUNTIFS($B$6:$B$2005,B344&amp;"",$A$6:$A$2005,"&gt;"&amp;A344)=0,1,0))</f>
        <v/>
      </c>
    </row>
    <row r="345">
      <c r="A345" s="13" t="n"/>
      <c r="B345" s="5" t="n"/>
      <c r="C345" s="6">
        <f>IF(B345&amp;""="","",IFERROR(INDEX('الأعضاء'!$B$6:$B$505,MATCH(B345&amp;"",'الأعضاء'!$A$6:$A$505,0))&amp;"","كود غير موجود"))</f>
        <v/>
      </c>
      <c r="D345" s="21">
        <f>IF(OR(B345&amp;""="",NOT(ISNUMBER(A345))),"",IF(COUNTIFS($B$6:$B$2005,B345&amp;"",$A$6:$A$2005,"&gt;"&amp;A345)=0,1,0))</f>
        <v/>
      </c>
    </row>
    <row r="346">
      <c r="A346" s="13" t="n"/>
      <c r="B346" s="5" t="n"/>
      <c r="C346" s="6">
        <f>IF(B346&amp;""="","",IFERROR(INDEX('الأعضاء'!$B$6:$B$505,MATCH(B346&amp;"",'الأعضاء'!$A$6:$A$505,0))&amp;"","كود غير موجود"))</f>
        <v/>
      </c>
      <c r="D346" s="21">
        <f>IF(OR(B346&amp;""="",NOT(ISNUMBER(A346))),"",IF(COUNTIFS($B$6:$B$2005,B346&amp;"",$A$6:$A$2005,"&gt;"&amp;A346)=0,1,0))</f>
        <v/>
      </c>
    </row>
    <row r="347">
      <c r="A347" s="13" t="n"/>
      <c r="B347" s="5" t="n"/>
      <c r="C347" s="6">
        <f>IF(B347&amp;""="","",IFERROR(INDEX('الأعضاء'!$B$6:$B$505,MATCH(B347&amp;"",'الأعضاء'!$A$6:$A$505,0))&amp;"","كود غير موجود"))</f>
        <v/>
      </c>
      <c r="D347" s="21">
        <f>IF(OR(B347&amp;""="",NOT(ISNUMBER(A347))),"",IF(COUNTIFS($B$6:$B$2005,B347&amp;"",$A$6:$A$2005,"&gt;"&amp;A347)=0,1,0))</f>
        <v/>
      </c>
    </row>
    <row r="348">
      <c r="A348" s="13" t="n"/>
      <c r="B348" s="5" t="n"/>
      <c r="C348" s="6">
        <f>IF(B348&amp;""="","",IFERROR(INDEX('الأعضاء'!$B$6:$B$505,MATCH(B348&amp;"",'الأعضاء'!$A$6:$A$505,0))&amp;"","كود غير موجود"))</f>
        <v/>
      </c>
      <c r="D348" s="21">
        <f>IF(OR(B348&amp;""="",NOT(ISNUMBER(A348))),"",IF(COUNTIFS($B$6:$B$2005,B348&amp;"",$A$6:$A$2005,"&gt;"&amp;A348)=0,1,0))</f>
        <v/>
      </c>
    </row>
    <row r="349">
      <c r="A349" s="13" t="n"/>
      <c r="B349" s="5" t="n"/>
      <c r="C349" s="6">
        <f>IF(B349&amp;""="","",IFERROR(INDEX('الأعضاء'!$B$6:$B$505,MATCH(B349&amp;"",'الأعضاء'!$A$6:$A$505,0))&amp;"","كود غير موجود"))</f>
        <v/>
      </c>
      <c r="D349" s="21">
        <f>IF(OR(B349&amp;""="",NOT(ISNUMBER(A349))),"",IF(COUNTIFS($B$6:$B$2005,B349&amp;"",$A$6:$A$2005,"&gt;"&amp;A349)=0,1,0))</f>
        <v/>
      </c>
    </row>
    <row r="350">
      <c r="A350" s="13" t="n"/>
      <c r="B350" s="5" t="n"/>
      <c r="C350" s="6">
        <f>IF(B350&amp;""="","",IFERROR(INDEX('الأعضاء'!$B$6:$B$505,MATCH(B350&amp;"",'الأعضاء'!$A$6:$A$505,0))&amp;"","كود غير موجود"))</f>
        <v/>
      </c>
      <c r="D350" s="21">
        <f>IF(OR(B350&amp;""="",NOT(ISNUMBER(A350))),"",IF(COUNTIFS($B$6:$B$2005,B350&amp;"",$A$6:$A$2005,"&gt;"&amp;A350)=0,1,0))</f>
        <v/>
      </c>
    </row>
    <row r="351">
      <c r="A351" s="13" t="n"/>
      <c r="B351" s="5" t="n"/>
      <c r="C351" s="6">
        <f>IF(B351&amp;""="","",IFERROR(INDEX('الأعضاء'!$B$6:$B$505,MATCH(B351&amp;"",'الأعضاء'!$A$6:$A$505,0))&amp;"","كود غير موجود"))</f>
        <v/>
      </c>
      <c r="D351" s="21">
        <f>IF(OR(B351&amp;""="",NOT(ISNUMBER(A351))),"",IF(COUNTIFS($B$6:$B$2005,B351&amp;"",$A$6:$A$2005,"&gt;"&amp;A351)=0,1,0))</f>
        <v/>
      </c>
    </row>
    <row r="352">
      <c r="A352" s="13" t="n"/>
      <c r="B352" s="5" t="n"/>
      <c r="C352" s="6">
        <f>IF(B352&amp;""="","",IFERROR(INDEX('الأعضاء'!$B$6:$B$505,MATCH(B352&amp;"",'الأعضاء'!$A$6:$A$505,0))&amp;"","كود غير موجود"))</f>
        <v/>
      </c>
      <c r="D352" s="21">
        <f>IF(OR(B352&amp;""="",NOT(ISNUMBER(A352))),"",IF(COUNTIFS($B$6:$B$2005,B352&amp;"",$A$6:$A$2005,"&gt;"&amp;A352)=0,1,0))</f>
        <v/>
      </c>
    </row>
    <row r="353">
      <c r="A353" s="13" t="n"/>
      <c r="B353" s="5" t="n"/>
      <c r="C353" s="6">
        <f>IF(B353&amp;""="","",IFERROR(INDEX('الأعضاء'!$B$6:$B$505,MATCH(B353&amp;"",'الأعضاء'!$A$6:$A$505,0))&amp;"","كود غير موجود"))</f>
        <v/>
      </c>
      <c r="D353" s="21">
        <f>IF(OR(B353&amp;""="",NOT(ISNUMBER(A353))),"",IF(COUNTIFS($B$6:$B$2005,B353&amp;"",$A$6:$A$2005,"&gt;"&amp;A353)=0,1,0))</f>
        <v/>
      </c>
    </row>
    <row r="354">
      <c r="A354" s="13" t="n"/>
      <c r="B354" s="5" t="n"/>
      <c r="C354" s="6">
        <f>IF(B354&amp;""="","",IFERROR(INDEX('الأعضاء'!$B$6:$B$505,MATCH(B354&amp;"",'الأعضاء'!$A$6:$A$505,0))&amp;"","كود غير موجود"))</f>
        <v/>
      </c>
      <c r="D354" s="21">
        <f>IF(OR(B354&amp;""="",NOT(ISNUMBER(A354))),"",IF(COUNTIFS($B$6:$B$2005,B354&amp;"",$A$6:$A$2005,"&gt;"&amp;A354)=0,1,0))</f>
        <v/>
      </c>
    </row>
    <row r="355">
      <c r="A355" s="13" t="n"/>
      <c r="B355" s="5" t="n"/>
      <c r="C355" s="6">
        <f>IF(B355&amp;""="","",IFERROR(INDEX('الأعضاء'!$B$6:$B$505,MATCH(B355&amp;"",'الأعضاء'!$A$6:$A$505,0))&amp;"","كود غير موجود"))</f>
        <v/>
      </c>
      <c r="D355" s="21">
        <f>IF(OR(B355&amp;""="",NOT(ISNUMBER(A355))),"",IF(COUNTIFS($B$6:$B$2005,B355&amp;"",$A$6:$A$2005,"&gt;"&amp;A355)=0,1,0))</f>
        <v/>
      </c>
    </row>
    <row r="356">
      <c r="A356" s="13" t="n"/>
      <c r="B356" s="5" t="n"/>
      <c r="C356" s="6">
        <f>IF(B356&amp;""="","",IFERROR(INDEX('الأعضاء'!$B$6:$B$505,MATCH(B356&amp;"",'الأعضاء'!$A$6:$A$505,0))&amp;"","كود غير موجود"))</f>
        <v/>
      </c>
      <c r="D356" s="21">
        <f>IF(OR(B356&amp;""="",NOT(ISNUMBER(A356))),"",IF(COUNTIFS($B$6:$B$2005,B356&amp;"",$A$6:$A$2005,"&gt;"&amp;A356)=0,1,0))</f>
        <v/>
      </c>
    </row>
    <row r="357">
      <c r="A357" s="13" t="n"/>
      <c r="B357" s="5" t="n"/>
      <c r="C357" s="6">
        <f>IF(B357&amp;""="","",IFERROR(INDEX('الأعضاء'!$B$6:$B$505,MATCH(B357&amp;"",'الأعضاء'!$A$6:$A$505,0))&amp;"","كود غير موجود"))</f>
        <v/>
      </c>
      <c r="D357" s="21">
        <f>IF(OR(B357&amp;""="",NOT(ISNUMBER(A357))),"",IF(COUNTIFS($B$6:$B$2005,B357&amp;"",$A$6:$A$2005,"&gt;"&amp;A357)=0,1,0))</f>
        <v/>
      </c>
    </row>
    <row r="358">
      <c r="A358" s="13" t="n"/>
      <c r="B358" s="5" t="n"/>
      <c r="C358" s="6">
        <f>IF(B358&amp;""="","",IFERROR(INDEX('الأعضاء'!$B$6:$B$505,MATCH(B358&amp;"",'الأعضاء'!$A$6:$A$505,0))&amp;"","كود غير موجود"))</f>
        <v/>
      </c>
      <c r="D358" s="21">
        <f>IF(OR(B358&amp;""="",NOT(ISNUMBER(A358))),"",IF(COUNTIFS($B$6:$B$2005,B358&amp;"",$A$6:$A$2005,"&gt;"&amp;A358)=0,1,0))</f>
        <v/>
      </c>
    </row>
    <row r="359">
      <c r="A359" s="13" t="n"/>
      <c r="B359" s="5" t="n"/>
      <c r="C359" s="6">
        <f>IF(B359&amp;""="","",IFERROR(INDEX('الأعضاء'!$B$6:$B$505,MATCH(B359&amp;"",'الأعضاء'!$A$6:$A$505,0))&amp;"","كود غير موجود"))</f>
        <v/>
      </c>
      <c r="D359" s="21">
        <f>IF(OR(B359&amp;""="",NOT(ISNUMBER(A359))),"",IF(COUNTIFS($B$6:$B$2005,B359&amp;"",$A$6:$A$2005,"&gt;"&amp;A359)=0,1,0))</f>
        <v/>
      </c>
    </row>
    <row r="360">
      <c r="A360" s="13" t="n"/>
      <c r="B360" s="5" t="n"/>
      <c r="C360" s="6">
        <f>IF(B360&amp;""="","",IFERROR(INDEX('الأعضاء'!$B$6:$B$505,MATCH(B360&amp;"",'الأعضاء'!$A$6:$A$505,0))&amp;"","كود غير موجود"))</f>
        <v/>
      </c>
      <c r="D360" s="21">
        <f>IF(OR(B360&amp;""="",NOT(ISNUMBER(A360))),"",IF(COUNTIFS($B$6:$B$2005,B360&amp;"",$A$6:$A$2005,"&gt;"&amp;A360)=0,1,0))</f>
        <v/>
      </c>
    </row>
    <row r="361">
      <c r="A361" s="13" t="n"/>
      <c r="B361" s="5" t="n"/>
      <c r="C361" s="6">
        <f>IF(B361&amp;""="","",IFERROR(INDEX('الأعضاء'!$B$6:$B$505,MATCH(B361&amp;"",'الأعضاء'!$A$6:$A$505,0))&amp;"","كود غير موجود"))</f>
        <v/>
      </c>
      <c r="D361" s="21">
        <f>IF(OR(B361&amp;""="",NOT(ISNUMBER(A361))),"",IF(COUNTIFS($B$6:$B$2005,B361&amp;"",$A$6:$A$2005,"&gt;"&amp;A361)=0,1,0))</f>
        <v/>
      </c>
    </row>
    <row r="362">
      <c r="A362" s="13" t="n"/>
      <c r="B362" s="5" t="n"/>
      <c r="C362" s="6">
        <f>IF(B362&amp;""="","",IFERROR(INDEX('الأعضاء'!$B$6:$B$505,MATCH(B362&amp;"",'الأعضاء'!$A$6:$A$505,0))&amp;"","كود غير موجود"))</f>
        <v/>
      </c>
      <c r="D362" s="21">
        <f>IF(OR(B362&amp;""="",NOT(ISNUMBER(A362))),"",IF(COUNTIFS($B$6:$B$2005,B362&amp;"",$A$6:$A$2005,"&gt;"&amp;A362)=0,1,0))</f>
        <v/>
      </c>
    </row>
    <row r="363">
      <c r="A363" s="13" t="n"/>
      <c r="B363" s="5" t="n"/>
      <c r="C363" s="6">
        <f>IF(B363&amp;""="","",IFERROR(INDEX('الأعضاء'!$B$6:$B$505,MATCH(B363&amp;"",'الأعضاء'!$A$6:$A$505,0))&amp;"","كود غير موجود"))</f>
        <v/>
      </c>
      <c r="D363" s="21">
        <f>IF(OR(B363&amp;""="",NOT(ISNUMBER(A363))),"",IF(COUNTIFS($B$6:$B$2005,B363&amp;"",$A$6:$A$2005,"&gt;"&amp;A363)=0,1,0))</f>
        <v/>
      </c>
    </row>
    <row r="364">
      <c r="A364" s="13" t="n"/>
      <c r="B364" s="5" t="n"/>
      <c r="C364" s="6">
        <f>IF(B364&amp;""="","",IFERROR(INDEX('الأعضاء'!$B$6:$B$505,MATCH(B364&amp;"",'الأعضاء'!$A$6:$A$505,0))&amp;"","كود غير موجود"))</f>
        <v/>
      </c>
      <c r="D364" s="21">
        <f>IF(OR(B364&amp;""="",NOT(ISNUMBER(A364))),"",IF(COUNTIFS($B$6:$B$2005,B364&amp;"",$A$6:$A$2005,"&gt;"&amp;A364)=0,1,0))</f>
        <v/>
      </c>
    </row>
    <row r="365">
      <c r="A365" s="13" t="n"/>
      <c r="B365" s="5" t="n"/>
      <c r="C365" s="6">
        <f>IF(B365&amp;""="","",IFERROR(INDEX('الأعضاء'!$B$6:$B$505,MATCH(B365&amp;"",'الأعضاء'!$A$6:$A$505,0))&amp;"","كود غير موجود"))</f>
        <v/>
      </c>
      <c r="D365" s="21">
        <f>IF(OR(B365&amp;""="",NOT(ISNUMBER(A365))),"",IF(COUNTIFS($B$6:$B$2005,B365&amp;"",$A$6:$A$2005,"&gt;"&amp;A365)=0,1,0))</f>
        <v/>
      </c>
    </row>
    <row r="366">
      <c r="A366" s="13" t="n"/>
      <c r="B366" s="5" t="n"/>
      <c r="C366" s="6">
        <f>IF(B366&amp;""="","",IFERROR(INDEX('الأعضاء'!$B$6:$B$505,MATCH(B366&amp;"",'الأعضاء'!$A$6:$A$505,0))&amp;"","كود غير موجود"))</f>
        <v/>
      </c>
      <c r="D366" s="21">
        <f>IF(OR(B366&amp;""="",NOT(ISNUMBER(A366))),"",IF(COUNTIFS($B$6:$B$2005,B366&amp;"",$A$6:$A$2005,"&gt;"&amp;A366)=0,1,0))</f>
        <v/>
      </c>
    </row>
    <row r="367">
      <c r="A367" s="13" t="n"/>
      <c r="B367" s="5" t="n"/>
      <c r="C367" s="6">
        <f>IF(B367&amp;""="","",IFERROR(INDEX('الأعضاء'!$B$6:$B$505,MATCH(B367&amp;"",'الأعضاء'!$A$6:$A$505,0))&amp;"","كود غير موجود"))</f>
        <v/>
      </c>
      <c r="D367" s="21">
        <f>IF(OR(B367&amp;""="",NOT(ISNUMBER(A367))),"",IF(COUNTIFS($B$6:$B$2005,B367&amp;"",$A$6:$A$2005,"&gt;"&amp;A367)=0,1,0))</f>
        <v/>
      </c>
    </row>
    <row r="368">
      <c r="A368" s="13" t="n"/>
      <c r="B368" s="5" t="n"/>
      <c r="C368" s="6">
        <f>IF(B368&amp;""="","",IFERROR(INDEX('الأعضاء'!$B$6:$B$505,MATCH(B368&amp;"",'الأعضاء'!$A$6:$A$505,0))&amp;"","كود غير موجود"))</f>
        <v/>
      </c>
      <c r="D368" s="21">
        <f>IF(OR(B368&amp;""="",NOT(ISNUMBER(A368))),"",IF(COUNTIFS($B$6:$B$2005,B368&amp;"",$A$6:$A$2005,"&gt;"&amp;A368)=0,1,0))</f>
        <v/>
      </c>
    </row>
    <row r="369">
      <c r="A369" s="13" t="n"/>
      <c r="B369" s="5" t="n"/>
      <c r="C369" s="6">
        <f>IF(B369&amp;""="","",IFERROR(INDEX('الأعضاء'!$B$6:$B$505,MATCH(B369&amp;"",'الأعضاء'!$A$6:$A$505,0))&amp;"","كود غير موجود"))</f>
        <v/>
      </c>
      <c r="D369" s="21">
        <f>IF(OR(B369&amp;""="",NOT(ISNUMBER(A369))),"",IF(COUNTIFS($B$6:$B$2005,B369&amp;"",$A$6:$A$2005,"&gt;"&amp;A369)=0,1,0))</f>
        <v/>
      </c>
    </row>
    <row r="370">
      <c r="A370" s="13" t="n"/>
      <c r="B370" s="5" t="n"/>
      <c r="C370" s="6">
        <f>IF(B370&amp;""="","",IFERROR(INDEX('الأعضاء'!$B$6:$B$505,MATCH(B370&amp;"",'الأعضاء'!$A$6:$A$505,0))&amp;"","كود غير موجود"))</f>
        <v/>
      </c>
      <c r="D370" s="21">
        <f>IF(OR(B370&amp;""="",NOT(ISNUMBER(A370))),"",IF(COUNTIFS($B$6:$B$2005,B370&amp;"",$A$6:$A$2005,"&gt;"&amp;A370)=0,1,0))</f>
        <v/>
      </c>
    </row>
    <row r="371">
      <c r="A371" s="13" t="n"/>
      <c r="B371" s="5" t="n"/>
      <c r="C371" s="6">
        <f>IF(B371&amp;""="","",IFERROR(INDEX('الأعضاء'!$B$6:$B$505,MATCH(B371&amp;"",'الأعضاء'!$A$6:$A$505,0))&amp;"","كود غير موجود"))</f>
        <v/>
      </c>
      <c r="D371" s="21">
        <f>IF(OR(B371&amp;""="",NOT(ISNUMBER(A371))),"",IF(COUNTIFS($B$6:$B$2005,B371&amp;"",$A$6:$A$2005,"&gt;"&amp;A371)=0,1,0))</f>
        <v/>
      </c>
    </row>
    <row r="372">
      <c r="A372" s="13" t="n"/>
      <c r="B372" s="5" t="n"/>
      <c r="C372" s="6">
        <f>IF(B372&amp;""="","",IFERROR(INDEX('الأعضاء'!$B$6:$B$505,MATCH(B372&amp;"",'الأعضاء'!$A$6:$A$505,0))&amp;"","كود غير موجود"))</f>
        <v/>
      </c>
      <c r="D372" s="21">
        <f>IF(OR(B372&amp;""="",NOT(ISNUMBER(A372))),"",IF(COUNTIFS($B$6:$B$2005,B372&amp;"",$A$6:$A$2005,"&gt;"&amp;A372)=0,1,0))</f>
        <v/>
      </c>
    </row>
    <row r="373">
      <c r="A373" s="13" t="n"/>
      <c r="B373" s="5" t="n"/>
      <c r="C373" s="6">
        <f>IF(B373&amp;""="","",IFERROR(INDEX('الأعضاء'!$B$6:$B$505,MATCH(B373&amp;"",'الأعضاء'!$A$6:$A$505,0))&amp;"","كود غير موجود"))</f>
        <v/>
      </c>
      <c r="D373" s="21">
        <f>IF(OR(B373&amp;""="",NOT(ISNUMBER(A373))),"",IF(COUNTIFS($B$6:$B$2005,B373&amp;"",$A$6:$A$2005,"&gt;"&amp;A373)=0,1,0))</f>
        <v/>
      </c>
    </row>
    <row r="374">
      <c r="A374" s="13" t="n"/>
      <c r="B374" s="5" t="n"/>
      <c r="C374" s="6">
        <f>IF(B374&amp;""="","",IFERROR(INDEX('الأعضاء'!$B$6:$B$505,MATCH(B374&amp;"",'الأعضاء'!$A$6:$A$505,0))&amp;"","كود غير موجود"))</f>
        <v/>
      </c>
      <c r="D374" s="21">
        <f>IF(OR(B374&amp;""="",NOT(ISNUMBER(A374))),"",IF(COUNTIFS($B$6:$B$2005,B374&amp;"",$A$6:$A$2005,"&gt;"&amp;A374)=0,1,0))</f>
        <v/>
      </c>
    </row>
    <row r="375">
      <c r="A375" s="13" t="n"/>
      <c r="B375" s="5" t="n"/>
      <c r="C375" s="6">
        <f>IF(B375&amp;""="","",IFERROR(INDEX('الأعضاء'!$B$6:$B$505,MATCH(B375&amp;"",'الأعضاء'!$A$6:$A$505,0))&amp;"","كود غير موجود"))</f>
        <v/>
      </c>
      <c r="D375" s="21">
        <f>IF(OR(B375&amp;""="",NOT(ISNUMBER(A375))),"",IF(COUNTIFS($B$6:$B$2005,B375&amp;"",$A$6:$A$2005,"&gt;"&amp;A375)=0,1,0))</f>
        <v/>
      </c>
    </row>
    <row r="376">
      <c r="A376" s="13" t="n"/>
      <c r="B376" s="5" t="n"/>
      <c r="C376" s="6">
        <f>IF(B376&amp;""="","",IFERROR(INDEX('الأعضاء'!$B$6:$B$505,MATCH(B376&amp;"",'الأعضاء'!$A$6:$A$505,0))&amp;"","كود غير موجود"))</f>
        <v/>
      </c>
      <c r="D376" s="21">
        <f>IF(OR(B376&amp;""="",NOT(ISNUMBER(A376))),"",IF(COUNTIFS($B$6:$B$2005,B376&amp;"",$A$6:$A$2005,"&gt;"&amp;A376)=0,1,0))</f>
        <v/>
      </c>
    </row>
    <row r="377">
      <c r="A377" s="13" t="n"/>
      <c r="B377" s="5" t="n"/>
      <c r="C377" s="6">
        <f>IF(B377&amp;""="","",IFERROR(INDEX('الأعضاء'!$B$6:$B$505,MATCH(B377&amp;"",'الأعضاء'!$A$6:$A$505,0))&amp;"","كود غير موجود"))</f>
        <v/>
      </c>
      <c r="D377" s="21">
        <f>IF(OR(B377&amp;""="",NOT(ISNUMBER(A377))),"",IF(COUNTIFS($B$6:$B$2005,B377&amp;"",$A$6:$A$2005,"&gt;"&amp;A377)=0,1,0))</f>
        <v/>
      </c>
    </row>
    <row r="378">
      <c r="A378" s="13" t="n"/>
      <c r="B378" s="5" t="n"/>
      <c r="C378" s="6">
        <f>IF(B378&amp;""="","",IFERROR(INDEX('الأعضاء'!$B$6:$B$505,MATCH(B378&amp;"",'الأعضاء'!$A$6:$A$505,0))&amp;"","كود غير موجود"))</f>
        <v/>
      </c>
      <c r="D378" s="21">
        <f>IF(OR(B378&amp;""="",NOT(ISNUMBER(A378))),"",IF(COUNTIFS($B$6:$B$2005,B378&amp;"",$A$6:$A$2005,"&gt;"&amp;A378)=0,1,0))</f>
        <v/>
      </c>
    </row>
    <row r="379">
      <c r="A379" s="13" t="n"/>
      <c r="B379" s="5" t="n"/>
      <c r="C379" s="6">
        <f>IF(B379&amp;""="","",IFERROR(INDEX('الأعضاء'!$B$6:$B$505,MATCH(B379&amp;"",'الأعضاء'!$A$6:$A$505,0))&amp;"","كود غير موجود"))</f>
        <v/>
      </c>
      <c r="D379" s="21">
        <f>IF(OR(B379&amp;""="",NOT(ISNUMBER(A379))),"",IF(COUNTIFS($B$6:$B$2005,B379&amp;"",$A$6:$A$2005,"&gt;"&amp;A379)=0,1,0))</f>
        <v/>
      </c>
    </row>
    <row r="380">
      <c r="A380" s="13" t="n"/>
      <c r="B380" s="5" t="n"/>
      <c r="C380" s="6">
        <f>IF(B380&amp;""="","",IFERROR(INDEX('الأعضاء'!$B$6:$B$505,MATCH(B380&amp;"",'الأعضاء'!$A$6:$A$505,0))&amp;"","كود غير موجود"))</f>
        <v/>
      </c>
      <c r="D380" s="21">
        <f>IF(OR(B380&amp;""="",NOT(ISNUMBER(A380))),"",IF(COUNTIFS($B$6:$B$2005,B380&amp;"",$A$6:$A$2005,"&gt;"&amp;A380)=0,1,0))</f>
        <v/>
      </c>
    </row>
    <row r="381">
      <c r="A381" s="13" t="n"/>
      <c r="B381" s="5" t="n"/>
      <c r="C381" s="6">
        <f>IF(B381&amp;""="","",IFERROR(INDEX('الأعضاء'!$B$6:$B$505,MATCH(B381&amp;"",'الأعضاء'!$A$6:$A$505,0))&amp;"","كود غير موجود"))</f>
        <v/>
      </c>
      <c r="D381" s="21">
        <f>IF(OR(B381&amp;""="",NOT(ISNUMBER(A381))),"",IF(COUNTIFS($B$6:$B$2005,B381&amp;"",$A$6:$A$2005,"&gt;"&amp;A381)=0,1,0))</f>
        <v/>
      </c>
    </row>
    <row r="382">
      <c r="A382" s="13" t="n"/>
      <c r="B382" s="5" t="n"/>
      <c r="C382" s="6">
        <f>IF(B382&amp;""="","",IFERROR(INDEX('الأعضاء'!$B$6:$B$505,MATCH(B382&amp;"",'الأعضاء'!$A$6:$A$505,0))&amp;"","كود غير موجود"))</f>
        <v/>
      </c>
      <c r="D382" s="21">
        <f>IF(OR(B382&amp;""="",NOT(ISNUMBER(A382))),"",IF(COUNTIFS($B$6:$B$2005,B382&amp;"",$A$6:$A$2005,"&gt;"&amp;A382)=0,1,0))</f>
        <v/>
      </c>
    </row>
    <row r="383">
      <c r="A383" s="13" t="n"/>
      <c r="B383" s="5" t="n"/>
      <c r="C383" s="6">
        <f>IF(B383&amp;""="","",IFERROR(INDEX('الأعضاء'!$B$6:$B$505,MATCH(B383&amp;"",'الأعضاء'!$A$6:$A$505,0))&amp;"","كود غير موجود"))</f>
        <v/>
      </c>
      <c r="D383" s="21">
        <f>IF(OR(B383&amp;""="",NOT(ISNUMBER(A383))),"",IF(COUNTIFS($B$6:$B$2005,B383&amp;"",$A$6:$A$2005,"&gt;"&amp;A383)=0,1,0))</f>
        <v/>
      </c>
    </row>
    <row r="384">
      <c r="A384" s="13" t="n"/>
      <c r="B384" s="5" t="n"/>
      <c r="C384" s="6">
        <f>IF(B384&amp;""="","",IFERROR(INDEX('الأعضاء'!$B$6:$B$505,MATCH(B384&amp;"",'الأعضاء'!$A$6:$A$505,0))&amp;"","كود غير موجود"))</f>
        <v/>
      </c>
      <c r="D384" s="21">
        <f>IF(OR(B384&amp;""="",NOT(ISNUMBER(A384))),"",IF(COUNTIFS($B$6:$B$2005,B384&amp;"",$A$6:$A$2005,"&gt;"&amp;A384)=0,1,0))</f>
        <v/>
      </c>
    </row>
    <row r="385">
      <c r="A385" s="13" t="n"/>
      <c r="B385" s="5" t="n"/>
      <c r="C385" s="6">
        <f>IF(B385&amp;""="","",IFERROR(INDEX('الأعضاء'!$B$6:$B$505,MATCH(B385&amp;"",'الأعضاء'!$A$6:$A$505,0))&amp;"","كود غير موجود"))</f>
        <v/>
      </c>
      <c r="D385" s="21">
        <f>IF(OR(B385&amp;""="",NOT(ISNUMBER(A385))),"",IF(COUNTIFS($B$6:$B$2005,B385&amp;"",$A$6:$A$2005,"&gt;"&amp;A385)=0,1,0))</f>
        <v/>
      </c>
    </row>
    <row r="386">
      <c r="A386" s="13" t="n"/>
      <c r="B386" s="5" t="n"/>
      <c r="C386" s="6">
        <f>IF(B386&amp;""="","",IFERROR(INDEX('الأعضاء'!$B$6:$B$505,MATCH(B386&amp;"",'الأعضاء'!$A$6:$A$505,0))&amp;"","كود غير موجود"))</f>
        <v/>
      </c>
      <c r="D386" s="21">
        <f>IF(OR(B386&amp;""="",NOT(ISNUMBER(A386))),"",IF(COUNTIFS($B$6:$B$2005,B386&amp;"",$A$6:$A$2005,"&gt;"&amp;A386)=0,1,0))</f>
        <v/>
      </c>
    </row>
    <row r="387">
      <c r="A387" s="13" t="n"/>
      <c r="B387" s="5" t="n"/>
      <c r="C387" s="6">
        <f>IF(B387&amp;""="","",IFERROR(INDEX('الأعضاء'!$B$6:$B$505,MATCH(B387&amp;"",'الأعضاء'!$A$6:$A$505,0))&amp;"","كود غير موجود"))</f>
        <v/>
      </c>
      <c r="D387" s="21">
        <f>IF(OR(B387&amp;""="",NOT(ISNUMBER(A387))),"",IF(COUNTIFS($B$6:$B$2005,B387&amp;"",$A$6:$A$2005,"&gt;"&amp;A387)=0,1,0))</f>
        <v/>
      </c>
    </row>
    <row r="388">
      <c r="A388" s="13" t="n"/>
      <c r="B388" s="5" t="n"/>
      <c r="C388" s="6">
        <f>IF(B388&amp;""="","",IFERROR(INDEX('الأعضاء'!$B$6:$B$505,MATCH(B388&amp;"",'الأعضاء'!$A$6:$A$505,0))&amp;"","كود غير موجود"))</f>
        <v/>
      </c>
      <c r="D388" s="21">
        <f>IF(OR(B388&amp;""="",NOT(ISNUMBER(A388))),"",IF(COUNTIFS($B$6:$B$2005,B388&amp;"",$A$6:$A$2005,"&gt;"&amp;A388)=0,1,0))</f>
        <v/>
      </c>
    </row>
    <row r="389">
      <c r="A389" s="13" t="n"/>
      <c r="B389" s="5" t="n"/>
      <c r="C389" s="6">
        <f>IF(B389&amp;""="","",IFERROR(INDEX('الأعضاء'!$B$6:$B$505,MATCH(B389&amp;"",'الأعضاء'!$A$6:$A$505,0))&amp;"","كود غير موجود"))</f>
        <v/>
      </c>
      <c r="D389" s="21">
        <f>IF(OR(B389&amp;""="",NOT(ISNUMBER(A389))),"",IF(COUNTIFS($B$6:$B$2005,B389&amp;"",$A$6:$A$2005,"&gt;"&amp;A389)=0,1,0))</f>
        <v/>
      </c>
    </row>
    <row r="390">
      <c r="A390" s="13" t="n"/>
      <c r="B390" s="5" t="n"/>
      <c r="C390" s="6">
        <f>IF(B390&amp;""="","",IFERROR(INDEX('الأعضاء'!$B$6:$B$505,MATCH(B390&amp;"",'الأعضاء'!$A$6:$A$505,0))&amp;"","كود غير موجود"))</f>
        <v/>
      </c>
      <c r="D390" s="21">
        <f>IF(OR(B390&amp;""="",NOT(ISNUMBER(A390))),"",IF(COUNTIFS($B$6:$B$2005,B390&amp;"",$A$6:$A$2005,"&gt;"&amp;A390)=0,1,0))</f>
        <v/>
      </c>
    </row>
    <row r="391">
      <c r="A391" s="13" t="n"/>
      <c r="B391" s="5" t="n"/>
      <c r="C391" s="6">
        <f>IF(B391&amp;""="","",IFERROR(INDEX('الأعضاء'!$B$6:$B$505,MATCH(B391&amp;"",'الأعضاء'!$A$6:$A$505,0))&amp;"","كود غير موجود"))</f>
        <v/>
      </c>
      <c r="D391" s="21">
        <f>IF(OR(B391&amp;""="",NOT(ISNUMBER(A391))),"",IF(COUNTIFS($B$6:$B$2005,B391&amp;"",$A$6:$A$2005,"&gt;"&amp;A391)=0,1,0))</f>
        <v/>
      </c>
    </row>
    <row r="392">
      <c r="A392" s="13" t="n"/>
      <c r="B392" s="5" t="n"/>
      <c r="C392" s="6">
        <f>IF(B392&amp;""="","",IFERROR(INDEX('الأعضاء'!$B$6:$B$505,MATCH(B392&amp;"",'الأعضاء'!$A$6:$A$505,0))&amp;"","كود غير موجود"))</f>
        <v/>
      </c>
      <c r="D392" s="21">
        <f>IF(OR(B392&amp;""="",NOT(ISNUMBER(A392))),"",IF(COUNTIFS($B$6:$B$2005,B392&amp;"",$A$6:$A$2005,"&gt;"&amp;A392)=0,1,0))</f>
        <v/>
      </c>
    </row>
    <row r="393">
      <c r="A393" s="13" t="n"/>
      <c r="B393" s="5" t="n"/>
      <c r="C393" s="6">
        <f>IF(B393&amp;""="","",IFERROR(INDEX('الأعضاء'!$B$6:$B$505,MATCH(B393&amp;"",'الأعضاء'!$A$6:$A$505,0))&amp;"","كود غير موجود"))</f>
        <v/>
      </c>
      <c r="D393" s="21">
        <f>IF(OR(B393&amp;""="",NOT(ISNUMBER(A393))),"",IF(COUNTIFS($B$6:$B$2005,B393&amp;"",$A$6:$A$2005,"&gt;"&amp;A393)=0,1,0))</f>
        <v/>
      </c>
    </row>
    <row r="394">
      <c r="A394" s="13" t="n"/>
      <c r="B394" s="5" t="n"/>
      <c r="C394" s="6">
        <f>IF(B394&amp;""="","",IFERROR(INDEX('الأعضاء'!$B$6:$B$505,MATCH(B394&amp;"",'الأعضاء'!$A$6:$A$505,0))&amp;"","كود غير موجود"))</f>
        <v/>
      </c>
      <c r="D394" s="21">
        <f>IF(OR(B394&amp;""="",NOT(ISNUMBER(A394))),"",IF(COUNTIFS($B$6:$B$2005,B394&amp;"",$A$6:$A$2005,"&gt;"&amp;A394)=0,1,0))</f>
        <v/>
      </c>
    </row>
    <row r="395">
      <c r="A395" s="13" t="n"/>
      <c r="B395" s="5" t="n"/>
      <c r="C395" s="6">
        <f>IF(B395&amp;""="","",IFERROR(INDEX('الأعضاء'!$B$6:$B$505,MATCH(B395&amp;"",'الأعضاء'!$A$6:$A$505,0))&amp;"","كود غير موجود"))</f>
        <v/>
      </c>
      <c r="D395" s="21">
        <f>IF(OR(B395&amp;""="",NOT(ISNUMBER(A395))),"",IF(COUNTIFS($B$6:$B$2005,B395&amp;"",$A$6:$A$2005,"&gt;"&amp;A395)=0,1,0))</f>
        <v/>
      </c>
    </row>
    <row r="396">
      <c r="A396" s="13" t="n"/>
      <c r="B396" s="5" t="n"/>
      <c r="C396" s="6">
        <f>IF(B396&amp;""="","",IFERROR(INDEX('الأعضاء'!$B$6:$B$505,MATCH(B396&amp;"",'الأعضاء'!$A$6:$A$505,0))&amp;"","كود غير موجود"))</f>
        <v/>
      </c>
      <c r="D396" s="21">
        <f>IF(OR(B396&amp;""="",NOT(ISNUMBER(A396))),"",IF(COUNTIFS($B$6:$B$2005,B396&amp;"",$A$6:$A$2005,"&gt;"&amp;A396)=0,1,0))</f>
        <v/>
      </c>
    </row>
    <row r="397">
      <c r="A397" s="13" t="n"/>
      <c r="B397" s="5" t="n"/>
      <c r="C397" s="6">
        <f>IF(B397&amp;""="","",IFERROR(INDEX('الأعضاء'!$B$6:$B$505,MATCH(B397&amp;"",'الأعضاء'!$A$6:$A$505,0))&amp;"","كود غير موجود"))</f>
        <v/>
      </c>
      <c r="D397" s="21">
        <f>IF(OR(B397&amp;""="",NOT(ISNUMBER(A397))),"",IF(COUNTIFS($B$6:$B$2005,B397&amp;"",$A$6:$A$2005,"&gt;"&amp;A397)=0,1,0))</f>
        <v/>
      </c>
    </row>
    <row r="398">
      <c r="A398" s="13" t="n"/>
      <c r="B398" s="5" t="n"/>
      <c r="C398" s="6">
        <f>IF(B398&amp;""="","",IFERROR(INDEX('الأعضاء'!$B$6:$B$505,MATCH(B398&amp;"",'الأعضاء'!$A$6:$A$505,0))&amp;"","كود غير موجود"))</f>
        <v/>
      </c>
      <c r="D398" s="21">
        <f>IF(OR(B398&amp;""="",NOT(ISNUMBER(A398))),"",IF(COUNTIFS($B$6:$B$2005,B398&amp;"",$A$6:$A$2005,"&gt;"&amp;A398)=0,1,0))</f>
        <v/>
      </c>
    </row>
    <row r="399">
      <c r="A399" s="13" t="n"/>
      <c r="B399" s="5" t="n"/>
      <c r="C399" s="6">
        <f>IF(B399&amp;""="","",IFERROR(INDEX('الأعضاء'!$B$6:$B$505,MATCH(B399&amp;"",'الأعضاء'!$A$6:$A$505,0))&amp;"","كود غير موجود"))</f>
        <v/>
      </c>
      <c r="D399" s="21">
        <f>IF(OR(B399&amp;""="",NOT(ISNUMBER(A399))),"",IF(COUNTIFS($B$6:$B$2005,B399&amp;"",$A$6:$A$2005,"&gt;"&amp;A399)=0,1,0))</f>
        <v/>
      </c>
    </row>
    <row r="400">
      <c r="A400" s="13" t="n"/>
      <c r="B400" s="5" t="n"/>
      <c r="C400" s="6">
        <f>IF(B400&amp;""="","",IFERROR(INDEX('الأعضاء'!$B$6:$B$505,MATCH(B400&amp;"",'الأعضاء'!$A$6:$A$505,0))&amp;"","كود غير موجود"))</f>
        <v/>
      </c>
      <c r="D400" s="21">
        <f>IF(OR(B400&amp;""="",NOT(ISNUMBER(A400))),"",IF(COUNTIFS($B$6:$B$2005,B400&amp;"",$A$6:$A$2005,"&gt;"&amp;A400)=0,1,0))</f>
        <v/>
      </c>
    </row>
    <row r="401">
      <c r="A401" s="13" t="n"/>
      <c r="B401" s="5" t="n"/>
      <c r="C401" s="6">
        <f>IF(B401&amp;""="","",IFERROR(INDEX('الأعضاء'!$B$6:$B$505,MATCH(B401&amp;"",'الأعضاء'!$A$6:$A$505,0))&amp;"","كود غير موجود"))</f>
        <v/>
      </c>
      <c r="D401" s="21">
        <f>IF(OR(B401&amp;""="",NOT(ISNUMBER(A401))),"",IF(COUNTIFS($B$6:$B$2005,B401&amp;"",$A$6:$A$2005,"&gt;"&amp;A401)=0,1,0))</f>
        <v/>
      </c>
    </row>
    <row r="402">
      <c r="A402" s="13" t="n"/>
      <c r="B402" s="5" t="n"/>
      <c r="C402" s="6">
        <f>IF(B402&amp;""="","",IFERROR(INDEX('الأعضاء'!$B$6:$B$505,MATCH(B402&amp;"",'الأعضاء'!$A$6:$A$505,0))&amp;"","كود غير موجود"))</f>
        <v/>
      </c>
      <c r="D402" s="21">
        <f>IF(OR(B402&amp;""="",NOT(ISNUMBER(A402))),"",IF(COUNTIFS($B$6:$B$2005,B402&amp;"",$A$6:$A$2005,"&gt;"&amp;A402)=0,1,0))</f>
        <v/>
      </c>
    </row>
    <row r="403">
      <c r="A403" s="13" t="n"/>
      <c r="B403" s="5" t="n"/>
      <c r="C403" s="6">
        <f>IF(B403&amp;""="","",IFERROR(INDEX('الأعضاء'!$B$6:$B$505,MATCH(B403&amp;"",'الأعضاء'!$A$6:$A$505,0))&amp;"","كود غير موجود"))</f>
        <v/>
      </c>
      <c r="D403" s="21">
        <f>IF(OR(B403&amp;""="",NOT(ISNUMBER(A403))),"",IF(COUNTIFS($B$6:$B$2005,B403&amp;"",$A$6:$A$2005,"&gt;"&amp;A403)=0,1,0))</f>
        <v/>
      </c>
    </row>
    <row r="404">
      <c r="A404" s="13" t="n"/>
      <c r="B404" s="5" t="n"/>
      <c r="C404" s="6">
        <f>IF(B404&amp;""="","",IFERROR(INDEX('الأعضاء'!$B$6:$B$505,MATCH(B404&amp;"",'الأعضاء'!$A$6:$A$505,0))&amp;"","كود غير موجود"))</f>
        <v/>
      </c>
      <c r="D404" s="21">
        <f>IF(OR(B404&amp;""="",NOT(ISNUMBER(A404))),"",IF(COUNTIFS($B$6:$B$2005,B404&amp;"",$A$6:$A$2005,"&gt;"&amp;A404)=0,1,0))</f>
        <v/>
      </c>
    </row>
    <row r="405">
      <c r="A405" s="13" t="n"/>
      <c r="B405" s="5" t="n"/>
      <c r="C405" s="6">
        <f>IF(B405&amp;""="","",IFERROR(INDEX('الأعضاء'!$B$6:$B$505,MATCH(B405&amp;"",'الأعضاء'!$A$6:$A$505,0))&amp;"","كود غير موجود"))</f>
        <v/>
      </c>
      <c r="D405" s="21">
        <f>IF(OR(B405&amp;""="",NOT(ISNUMBER(A405))),"",IF(COUNTIFS($B$6:$B$2005,B405&amp;"",$A$6:$A$2005,"&gt;"&amp;A405)=0,1,0))</f>
        <v/>
      </c>
    </row>
    <row r="406">
      <c r="A406" s="13" t="n"/>
      <c r="B406" s="5" t="n"/>
      <c r="C406" s="6">
        <f>IF(B406&amp;""="","",IFERROR(INDEX('الأعضاء'!$B$6:$B$505,MATCH(B406&amp;"",'الأعضاء'!$A$6:$A$505,0))&amp;"","كود غير موجود"))</f>
        <v/>
      </c>
      <c r="D406" s="21">
        <f>IF(OR(B406&amp;""="",NOT(ISNUMBER(A406))),"",IF(COUNTIFS($B$6:$B$2005,B406&amp;"",$A$6:$A$2005,"&gt;"&amp;A406)=0,1,0))</f>
        <v/>
      </c>
    </row>
    <row r="407">
      <c r="A407" s="13" t="n"/>
      <c r="B407" s="5" t="n"/>
      <c r="C407" s="6">
        <f>IF(B407&amp;""="","",IFERROR(INDEX('الأعضاء'!$B$6:$B$505,MATCH(B407&amp;"",'الأعضاء'!$A$6:$A$505,0))&amp;"","كود غير موجود"))</f>
        <v/>
      </c>
      <c r="D407" s="21">
        <f>IF(OR(B407&amp;""="",NOT(ISNUMBER(A407))),"",IF(COUNTIFS($B$6:$B$2005,B407&amp;"",$A$6:$A$2005,"&gt;"&amp;A407)=0,1,0))</f>
        <v/>
      </c>
    </row>
    <row r="408">
      <c r="A408" s="13" t="n"/>
      <c r="B408" s="5" t="n"/>
      <c r="C408" s="6">
        <f>IF(B408&amp;""="","",IFERROR(INDEX('الأعضاء'!$B$6:$B$505,MATCH(B408&amp;"",'الأعضاء'!$A$6:$A$505,0))&amp;"","كود غير موجود"))</f>
        <v/>
      </c>
      <c r="D408" s="21">
        <f>IF(OR(B408&amp;""="",NOT(ISNUMBER(A408))),"",IF(COUNTIFS($B$6:$B$2005,B408&amp;"",$A$6:$A$2005,"&gt;"&amp;A408)=0,1,0))</f>
        <v/>
      </c>
    </row>
    <row r="409">
      <c r="A409" s="13" t="n"/>
      <c r="B409" s="5" t="n"/>
      <c r="C409" s="6">
        <f>IF(B409&amp;""="","",IFERROR(INDEX('الأعضاء'!$B$6:$B$505,MATCH(B409&amp;"",'الأعضاء'!$A$6:$A$505,0))&amp;"","كود غير موجود"))</f>
        <v/>
      </c>
      <c r="D409" s="21">
        <f>IF(OR(B409&amp;""="",NOT(ISNUMBER(A409))),"",IF(COUNTIFS($B$6:$B$2005,B409&amp;"",$A$6:$A$2005,"&gt;"&amp;A409)=0,1,0))</f>
        <v/>
      </c>
    </row>
    <row r="410">
      <c r="A410" s="13" t="n"/>
      <c r="B410" s="5" t="n"/>
      <c r="C410" s="6">
        <f>IF(B410&amp;""="","",IFERROR(INDEX('الأعضاء'!$B$6:$B$505,MATCH(B410&amp;"",'الأعضاء'!$A$6:$A$505,0))&amp;"","كود غير موجود"))</f>
        <v/>
      </c>
      <c r="D410" s="21">
        <f>IF(OR(B410&amp;""="",NOT(ISNUMBER(A410))),"",IF(COUNTIFS($B$6:$B$2005,B410&amp;"",$A$6:$A$2005,"&gt;"&amp;A410)=0,1,0))</f>
        <v/>
      </c>
    </row>
    <row r="411">
      <c r="A411" s="13" t="n"/>
      <c r="B411" s="5" t="n"/>
      <c r="C411" s="6">
        <f>IF(B411&amp;""="","",IFERROR(INDEX('الأعضاء'!$B$6:$B$505,MATCH(B411&amp;"",'الأعضاء'!$A$6:$A$505,0))&amp;"","كود غير موجود"))</f>
        <v/>
      </c>
      <c r="D411" s="21">
        <f>IF(OR(B411&amp;""="",NOT(ISNUMBER(A411))),"",IF(COUNTIFS($B$6:$B$2005,B411&amp;"",$A$6:$A$2005,"&gt;"&amp;A411)=0,1,0))</f>
        <v/>
      </c>
    </row>
    <row r="412">
      <c r="A412" s="13" t="n"/>
      <c r="B412" s="5" t="n"/>
      <c r="C412" s="6">
        <f>IF(B412&amp;""="","",IFERROR(INDEX('الأعضاء'!$B$6:$B$505,MATCH(B412&amp;"",'الأعضاء'!$A$6:$A$505,0))&amp;"","كود غير موجود"))</f>
        <v/>
      </c>
      <c r="D412" s="21">
        <f>IF(OR(B412&amp;""="",NOT(ISNUMBER(A412))),"",IF(COUNTIFS($B$6:$B$2005,B412&amp;"",$A$6:$A$2005,"&gt;"&amp;A412)=0,1,0))</f>
        <v/>
      </c>
    </row>
    <row r="413">
      <c r="A413" s="13" t="n"/>
      <c r="B413" s="5" t="n"/>
      <c r="C413" s="6">
        <f>IF(B413&amp;""="","",IFERROR(INDEX('الأعضاء'!$B$6:$B$505,MATCH(B413&amp;"",'الأعضاء'!$A$6:$A$505,0))&amp;"","كود غير موجود"))</f>
        <v/>
      </c>
      <c r="D413" s="21">
        <f>IF(OR(B413&amp;""="",NOT(ISNUMBER(A413))),"",IF(COUNTIFS($B$6:$B$2005,B413&amp;"",$A$6:$A$2005,"&gt;"&amp;A413)=0,1,0))</f>
        <v/>
      </c>
    </row>
    <row r="414">
      <c r="A414" s="13" t="n"/>
      <c r="B414" s="5" t="n"/>
      <c r="C414" s="6">
        <f>IF(B414&amp;""="","",IFERROR(INDEX('الأعضاء'!$B$6:$B$505,MATCH(B414&amp;"",'الأعضاء'!$A$6:$A$505,0))&amp;"","كود غير موجود"))</f>
        <v/>
      </c>
      <c r="D414" s="21">
        <f>IF(OR(B414&amp;""="",NOT(ISNUMBER(A414))),"",IF(COUNTIFS($B$6:$B$2005,B414&amp;"",$A$6:$A$2005,"&gt;"&amp;A414)=0,1,0))</f>
        <v/>
      </c>
    </row>
    <row r="415">
      <c r="A415" s="13" t="n"/>
      <c r="B415" s="5" t="n"/>
      <c r="C415" s="6">
        <f>IF(B415&amp;""="","",IFERROR(INDEX('الأعضاء'!$B$6:$B$505,MATCH(B415&amp;"",'الأعضاء'!$A$6:$A$505,0))&amp;"","كود غير موجود"))</f>
        <v/>
      </c>
      <c r="D415" s="21">
        <f>IF(OR(B415&amp;""="",NOT(ISNUMBER(A415))),"",IF(COUNTIFS($B$6:$B$2005,B415&amp;"",$A$6:$A$2005,"&gt;"&amp;A415)=0,1,0))</f>
        <v/>
      </c>
    </row>
    <row r="416">
      <c r="A416" s="13" t="n"/>
      <c r="B416" s="5" t="n"/>
      <c r="C416" s="6">
        <f>IF(B416&amp;""="","",IFERROR(INDEX('الأعضاء'!$B$6:$B$505,MATCH(B416&amp;"",'الأعضاء'!$A$6:$A$505,0))&amp;"","كود غير موجود"))</f>
        <v/>
      </c>
      <c r="D416" s="21">
        <f>IF(OR(B416&amp;""="",NOT(ISNUMBER(A416))),"",IF(COUNTIFS($B$6:$B$2005,B416&amp;"",$A$6:$A$2005,"&gt;"&amp;A416)=0,1,0))</f>
        <v/>
      </c>
    </row>
    <row r="417">
      <c r="A417" s="13" t="n"/>
      <c r="B417" s="5" t="n"/>
      <c r="C417" s="6">
        <f>IF(B417&amp;""="","",IFERROR(INDEX('الأعضاء'!$B$6:$B$505,MATCH(B417&amp;"",'الأعضاء'!$A$6:$A$505,0))&amp;"","كود غير موجود"))</f>
        <v/>
      </c>
      <c r="D417" s="21">
        <f>IF(OR(B417&amp;""="",NOT(ISNUMBER(A417))),"",IF(COUNTIFS($B$6:$B$2005,B417&amp;"",$A$6:$A$2005,"&gt;"&amp;A417)=0,1,0))</f>
        <v/>
      </c>
    </row>
    <row r="418">
      <c r="A418" s="13" t="n"/>
      <c r="B418" s="5" t="n"/>
      <c r="C418" s="6">
        <f>IF(B418&amp;""="","",IFERROR(INDEX('الأعضاء'!$B$6:$B$505,MATCH(B418&amp;"",'الأعضاء'!$A$6:$A$505,0))&amp;"","كود غير موجود"))</f>
        <v/>
      </c>
      <c r="D418" s="21">
        <f>IF(OR(B418&amp;""="",NOT(ISNUMBER(A418))),"",IF(COUNTIFS($B$6:$B$2005,B418&amp;"",$A$6:$A$2005,"&gt;"&amp;A418)=0,1,0))</f>
        <v/>
      </c>
    </row>
    <row r="419">
      <c r="A419" s="13" t="n"/>
      <c r="B419" s="5" t="n"/>
      <c r="C419" s="6">
        <f>IF(B419&amp;""="","",IFERROR(INDEX('الأعضاء'!$B$6:$B$505,MATCH(B419&amp;"",'الأعضاء'!$A$6:$A$505,0))&amp;"","كود غير موجود"))</f>
        <v/>
      </c>
      <c r="D419" s="21">
        <f>IF(OR(B419&amp;""="",NOT(ISNUMBER(A419))),"",IF(COUNTIFS($B$6:$B$2005,B419&amp;"",$A$6:$A$2005,"&gt;"&amp;A419)=0,1,0))</f>
        <v/>
      </c>
    </row>
    <row r="420">
      <c r="A420" s="13" t="n"/>
      <c r="B420" s="5" t="n"/>
      <c r="C420" s="6">
        <f>IF(B420&amp;""="","",IFERROR(INDEX('الأعضاء'!$B$6:$B$505,MATCH(B420&amp;"",'الأعضاء'!$A$6:$A$505,0))&amp;"","كود غير موجود"))</f>
        <v/>
      </c>
      <c r="D420" s="21">
        <f>IF(OR(B420&amp;""="",NOT(ISNUMBER(A420))),"",IF(COUNTIFS($B$6:$B$2005,B420&amp;"",$A$6:$A$2005,"&gt;"&amp;A420)=0,1,0))</f>
        <v/>
      </c>
    </row>
    <row r="421">
      <c r="A421" s="13" t="n"/>
      <c r="B421" s="5" t="n"/>
      <c r="C421" s="6">
        <f>IF(B421&amp;""="","",IFERROR(INDEX('الأعضاء'!$B$6:$B$505,MATCH(B421&amp;"",'الأعضاء'!$A$6:$A$505,0))&amp;"","كود غير موجود"))</f>
        <v/>
      </c>
      <c r="D421" s="21">
        <f>IF(OR(B421&amp;""="",NOT(ISNUMBER(A421))),"",IF(COUNTIFS($B$6:$B$2005,B421&amp;"",$A$6:$A$2005,"&gt;"&amp;A421)=0,1,0))</f>
        <v/>
      </c>
    </row>
    <row r="422">
      <c r="A422" s="13" t="n"/>
      <c r="B422" s="5" t="n"/>
      <c r="C422" s="6">
        <f>IF(B422&amp;""="","",IFERROR(INDEX('الأعضاء'!$B$6:$B$505,MATCH(B422&amp;"",'الأعضاء'!$A$6:$A$505,0))&amp;"","كود غير موجود"))</f>
        <v/>
      </c>
      <c r="D422" s="21">
        <f>IF(OR(B422&amp;""="",NOT(ISNUMBER(A422))),"",IF(COUNTIFS($B$6:$B$2005,B422&amp;"",$A$6:$A$2005,"&gt;"&amp;A422)=0,1,0))</f>
        <v/>
      </c>
    </row>
    <row r="423">
      <c r="A423" s="13" t="n"/>
      <c r="B423" s="5" t="n"/>
      <c r="C423" s="6">
        <f>IF(B423&amp;""="","",IFERROR(INDEX('الأعضاء'!$B$6:$B$505,MATCH(B423&amp;"",'الأعضاء'!$A$6:$A$505,0))&amp;"","كود غير موجود"))</f>
        <v/>
      </c>
      <c r="D423" s="21">
        <f>IF(OR(B423&amp;""="",NOT(ISNUMBER(A423))),"",IF(COUNTIFS($B$6:$B$2005,B423&amp;"",$A$6:$A$2005,"&gt;"&amp;A423)=0,1,0))</f>
        <v/>
      </c>
    </row>
    <row r="424">
      <c r="A424" s="13" t="n"/>
      <c r="B424" s="5" t="n"/>
      <c r="C424" s="6">
        <f>IF(B424&amp;""="","",IFERROR(INDEX('الأعضاء'!$B$6:$B$505,MATCH(B424&amp;"",'الأعضاء'!$A$6:$A$505,0))&amp;"","كود غير موجود"))</f>
        <v/>
      </c>
      <c r="D424" s="21">
        <f>IF(OR(B424&amp;""="",NOT(ISNUMBER(A424))),"",IF(COUNTIFS($B$6:$B$2005,B424&amp;"",$A$6:$A$2005,"&gt;"&amp;A424)=0,1,0))</f>
        <v/>
      </c>
    </row>
    <row r="425">
      <c r="A425" s="13" t="n"/>
      <c r="B425" s="5" t="n"/>
      <c r="C425" s="6">
        <f>IF(B425&amp;""="","",IFERROR(INDEX('الأعضاء'!$B$6:$B$505,MATCH(B425&amp;"",'الأعضاء'!$A$6:$A$505,0))&amp;"","كود غير موجود"))</f>
        <v/>
      </c>
      <c r="D425" s="21">
        <f>IF(OR(B425&amp;""="",NOT(ISNUMBER(A425))),"",IF(COUNTIFS($B$6:$B$2005,B425&amp;"",$A$6:$A$2005,"&gt;"&amp;A425)=0,1,0))</f>
        <v/>
      </c>
    </row>
    <row r="426">
      <c r="A426" s="13" t="n"/>
      <c r="B426" s="5" t="n"/>
      <c r="C426" s="6">
        <f>IF(B426&amp;""="","",IFERROR(INDEX('الأعضاء'!$B$6:$B$505,MATCH(B426&amp;"",'الأعضاء'!$A$6:$A$505,0))&amp;"","كود غير موجود"))</f>
        <v/>
      </c>
      <c r="D426" s="21">
        <f>IF(OR(B426&amp;""="",NOT(ISNUMBER(A426))),"",IF(COUNTIFS($B$6:$B$2005,B426&amp;"",$A$6:$A$2005,"&gt;"&amp;A426)=0,1,0))</f>
        <v/>
      </c>
    </row>
    <row r="427">
      <c r="A427" s="13" t="n"/>
      <c r="B427" s="5" t="n"/>
      <c r="C427" s="6">
        <f>IF(B427&amp;""="","",IFERROR(INDEX('الأعضاء'!$B$6:$B$505,MATCH(B427&amp;"",'الأعضاء'!$A$6:$A$505,0))&amp;"","كود غير موجود"))</f>
        <v/>
      </c>
      <c r="D427" s="21">
        <f>IF(OR(B427&amp;""="",NOT(ISNUMBER(A427))),"",IF(COUNTIFS($B$6:$B$2005,B427&amp;"",$A$6:$A$2005,"&gt;"&amp;A427)=0,1,0))</f>
        <v/>
      </c>
    </row>
    <row r="428">
      <c r="A428" s="13" t="n"/>
      <c r="B428" s="5" t="n"/>
      <c r="C428" s="6">
        <f>IF(B428&amp;""="","",IFERROR(INDEX('الأعضاء'!$B$6:$B$505,MATCH(B428&amp;"",'الأعضاء'!$A$6:$A$505,0))&amp;"","كود غير موجود"))</f>
        <v/>
      </c>
      <c r="D428" s="21">
        <f>IF(OR(B428&amp;""="",NOT(ISNUMBER(A428))),"",IF(COUNTIFS($B$6:$B$2005,B428&amp;"",$A$6:$A$2005,"&gt;"&amp;A428)=0,1,0))</f>
        <v/>
      </c>
    </row>
    <row r="429">
      <c r="A429" s="13" t="n"/>
      <c r="B429" s="5" t="n"/>
      <c r="C429" s="6">
        <f>IF(B429&amp;""="","",IFERROR(INDEX('الأعضاء'!$B$6:$B$505,MATCH(B429&amp;"",'الأعضاء'!$A$6:$A$505,0))&amp;"","كود غير موجود"))</f>
        <v/>
      </c>
      <c r="D429" s="21">
        <f>IF(OR(B429&amp;""="",NOT(ISNUMBER(A429))),"",IF(COUNTIFS($B$6:$B$2005,B429&amp;"",$A$6:$A$2005,"&gt;"&amp;A429)=0,1,0))</f>
        <v/>
      </c>
    </row>
    <row r="430">
      <c r="A430" s="13" t="n"/>
      <c r="B430" s="5" t="n"/>
      <c r="C430" s="6">
        <f>IF(B430&amp;""="","",IFERROR(INDEX('الأعضاء'!$B$6:$B$505,MATCH(B430&amp;"",'الأعضاء'!$A$6:$A$505,0))&amp;"","كود غير موجود"))</f>
        <v/>
      </c>
      <c r="D430" s="21">
        <f>IF(OR(B430&amp;""="",NOT(ISNUMBER(A430))),"",IF(COUNTIFS($B$6:$B$2005,B430&amp;"",$A$6:$A$2005,"&gt;"&amp;A430)=0,1,0))</f>
        <v/>
      </c>
    </row>
    <row r="431">
      <c r="A431" s="13" t="n"/>
      <c r="B431" s="5" t="n"/>
      <c r="C431" s="6">
        <f>IF(B431&amp;""="","",IFERROR(INDEX('الأعضاء'!$B$6:$B$505,MATCH(B431&amp;"",'الأعضاء'!$A$6:$A$505,0))&amp;"","كود غير موجود"))</f>
        <v/>
      </c>
      <c r="D431" s="21">
        <f>IF(OR(B431&amp;""="",NOT(ISNUMBER(A431))),"",IF(COUNTIFS($B$6:$B$2005,B431&amp;"",$A$6:$A$2005,"&gt;"&amp;A431)=0,1,0))</f>
        <v/>
      </c>
    </row>
    <row r="432">
      <c r="A432" s="13" t="n"/>
      <c r="B432" s="5" t="n"/>
      <c r="C432" s="6">
        <f>IF(B432&amp;""="","",IFERROR(INDEX('الأعضاء'!$B$6:$B$505,MATCH(B432&amp;"",'الأعضاء'!$A$6:$A$505,0))&amp;"","كود غير موجود"))</f>
        <v/>
      </c>
      <c r="D432" s="21">
        <f>IF(OR(B432&amp;""="",NOT(ISNUMBER(A432))),"",IF(COUNTIFS($B$6:$B$2005,B432&amp;"",$A$6:$A$2005,"&gt;"&amp;A432)=0,1,0))</f>
        <v/>
      </c>
    </row>
    <row r="433">
      <c r="A433" s="13" t="n"/>
      <c r="B433" s="5" t="n"/>
      <c r="C433" s="6">
        <f>IF(B433&amp;""="","",IFERROR(INDEX('الأعضاء'!$B$6:$B$505,MATCH(B433&amp;"",'الأعضاء'!$A$6:$A$505,0))&amp;"","كود غير موجود"))</f>
        <v/>
      </c>
      <c r="D433" s="21">
        <f>IF(OR(B433&amp;""="",NOT(ISNUMBER(A433))),"",IF(COUNTIFS($B$6:$B$2005,B433&amp;"",$A$6:$A$2005,"&gt;"&amp;A433)=0,1,0))</f>
        <v/>
      </c>
    </row>
    <row r="434">
      <c r="A434" s="13" t="n"/>
      <c r="B434" s="5" t="n"/>
      <c r="C434" s="6">
        <f>IF(B434&amp;""="","",IFERROR(INDEX('الأعضاء'!$B$6:$B$505,MATCH(B434&amp;"",'الأعضاء'!$A$6:$A$505,0))&amp;"","كود غير موجود"))</f>
        <v/>
      </c>
      <c r="D434" s="21">
        <f>IF(OR(B434&amp;""="",NOT(ISNUMBER(A434))),"",IF(COUNTIFS($B$6:$B$2005,B434&amp;"",$A$6:$A$2005,"&gt;"&amp;A434)=0,1,0))</f>
        <v/>
      </c>
    </row>
    <row r="435">
      <c r="A435" s="13" t="n"/>
      <c r="B435" s="5" t="n"/>
      <c r="C435" s="6">
        <f>IF(B435&amp;""="","",IFERROR(INDEX('الأعضاء'!$B$6:$B$505,MATCH(B435&amp;"",'الأعضاء'!$A$6:$A$505,0))&amp;"","كود غير موجود"))</f>
        <v/>
      </c>
      <c r="D435" s="21">
        <f>IF(OR(B435&amp;""="",NOT(ISNUMBER(A435))),"",IF(COUNTIFS($B$6:$B$2005,B435&amp;"",$A$6:$A$2005,"&gt;"&amp;A435)=0,1,0))</f>
        <v/>
      </c>
    </row>
    <row r="436">
      <c r="A436" s="13" t="n"/>
      <c r="B436" s="5" t="n"/>
      <c r="C436" s="6">
        <f>IF(B436&amp;""="","",IFERROR(INDEX('الأعضاء'!$B$6:$B$505,MATCH(B436&amp;"",'الأعضاء'!$A$6:$A$505,0))&amp;"","كود غير موجود"))</f>
        <v/>
      </c>
      <c r="D436" s="21">
        <f>IF(OR(B436&amp;""="",NOT(ISNUMBER(A436))),"",IF(COUNTIFS($B$6:$B$2005,B436&amp;"",$A$6:$A$2005,"&gt;"&amp;A436)=0,1,0))</f>
        <v/>
      </c>
    </row>
    <row r="437">
      <c r="A437" s="13" t="n"/>
      <c r="B437" s="5" t="n"/>
      <c r="C437" s="6">
        <f>IF(B437&amp;""="","",IFERROR(INDEX('الأعضاء'!$B$6:$B$505,MATCH(B437&amp;"",'الأعضاء'!$A$6:$A$505,0))&amp;"","كود غير موجود"))</f>
        <v/>
      </c>
      <c r="D437" s="21">
        <f>IF(OR(B437&amp;""="",NOT(ISNUMBER(A437))),"",IF(COUNTIFS($B$6:$B$2005,B437&amp;"",$A$6:$A$2005,"&gt;"&amp;A437)=0,1,0))</f>
        <v/>
      </c>
    </row>
    <row r="438">
      <c r="A438" s="13" t="n"/>
      <c r="B438" s="5" t="n"/>
      <c r="C438" s="6">
        <f>IF(B438&amp;""="","",IFERROR(INDEX('الأعضاء'!$B$6:$B$505,MATCH(B438&amp;"",'الأعضاء'!$A$6:$A$505,0))&amp;"","كود غير موجود"))</f>
        <v/>
      </c>
      <c r="D438" s="21">
        <f>IF(OR(B438&amp;""="",NOT(ISNUMBER(A438))),"",IF(COUNTIFS($B$6:$B$2005,B438&amp;"",$A$6:$A$2005,"&gt;"&amp;A438)=0,1,0))</f>
        <v/>
      </c>
    </row>
    <row r="439">
      <c r="A439" s="13" t="n"/>
      <c r="B439" s="5" t="n"/>
      <c r="C439" s="6">
        <f>IF(B439&amp;""="","",IFERROR(INDEX('الأعضاء'!$B$6:$B$505,MATCH(B439&amp;"",'الأعضاء'!$A$6:$A$505,0))&amp;"","كود غير موجود"))</f>
        <v/>
      </c>
      <c r="D439" s="21">
        <f>IF(OR(B439&amp;""="",NOT(ISNUMBER(A439))),"",IF(COUNTIFS($B$6:$B$2005,B439&amp;"",$A$6:$A$2005,"&gt;"&amp;A439)=0,1,0))</f>
        <v/>
      </c>
    </row>
    <row r="440">
      <c r="A440" s="13" t="n"/>
      <c r="B440" s="5" t="n"/>
      <c r="C440" s="6">
        <f>IF(B440&amp;""="","",IFERROR(INDEX('الأعضاء'!$B$6:$B$505,MATCH(B440&amp;"",'الأعضاء'!$A$6:$A$505,0))&amp;"","كود غير موجود"))</f>
        <v/>
      </c>
      <c r="D440" s="21">
        <f>IF(OR(B440&amp;""="",NOT(ISNUMBER(A440))),"",IF(COUNTIFS($B$6:$B$2005,B440&amp;"",$A$6:$A$2005,"&gt;"&amp;A440)=0,1,0))</f>
        <v/>
      </c>
    </row>
    <row r="441">
      <c r="A441" s="13" t="n"/>
      <c r="B441" s="5" t="n"/>
      <c r="C441" s="6">
        <f>IF(B441&amp;""="","",IFERROR(INDEX('الأعضاء'!$B$6:$B$505,MATCH(B441&amp;"",'الأعضاء'!$A$6:$A$505,0))&amp;"","كود غير موجود"))</f>
        <v/>
      </c>
      <c r="D441" s="21">
        <f>IF(OR(B441&amp;""="",NOT(ISNUMBER(A441))),"",IF(COUNTIFS($B$6:$B$2005,B441&amp;"",$A$6:$A$2005,"&gt;"&amp;A441)=0,1,0))</f>
        <v/>
      </c>
    </row>
    <row r="442">
      <c r="A442" s="13" t="n"/>
      <c r="B442" s="5" t="n"/>
      <c r="C442" s="6">
        <f>IF(B442&amp;""="","",IFERROR(INDEX('الأعضاء'!$B$6:$B$505,MATCH(B442&amp;"",'الأعضاء'!$A$6:$A$505,0))&amp;"","كود غير موجود"))</f>
        <v/>
      </c>
      <c r="D442" s="21">
        <f>IF(OR(B442&amp;""="",NOT(ISNUMBER(A442))),"",IF(COUNTIFS($B$6:$B$2005,B442&amp;"",$A$6:$A$2005,"&gt;"&amp;A442)=0,1,0))</f>
        <v/>
      </c>
    </row>
    <row r="443">
      <c r="A443" s="13" t="n"/>
      <c r="B443" s="5" t="n"/>
      <c r="C443" s="6">
        <f>IF(B443&amp;""="","",IFERROR(INDEX('الأعضاء'!$B$6:$B$505,MATCH(B443&amp;"",'الأعضاء'!$A$6:$A$505,0))&amp;"","كود غير موجود"))</f>
        <v/>
      </c>
      <c r="D443" s="21">
        <f>IF(OR(B443&amp;""="",NOT(ISNUMBER(A443))),"",IF(COUNTIFS($B$6:$B$2005,B443&amp;"",$A$6:$A$2005,"&gt;"&amp;A443)=0,1,0))</f>
        <v/>
      </c>
    </row>
    <row r="444">
      <c r="A444" s="13" t="n"/>
      <c r="B444" s="5" t="n"/>
      <c r="C444" s="6">
        <f>IF(B444&amp;""="","",IFERROR(INDEX('الأعضاء'!$B$6:$B$505,MATCH(B444&amp;"",'الأعضاء'!$A$6:$A$505,0))&amp;"","كود غير موجود"))</f>
        <v/>
      </c>
      <c r="D444" s="21">
        <f>IF(OR(B444&amp;""="",NOT(ISNUMBER(A444))),"",IF(COUNTIFS($B$6:$B$2005,B444&amp;"",$A$6:$A$2005,"&gt;"&amp;A444)=0,1,0))</f>
        <v/>
      </c>
    </row>
    <row r="445">
      <c r="A445" s="13" t="n"/>
      <c r="B445" s="5" t="n"/>
      <c r="C445" s="6">
        <f>IF(B445&amp;""="","",IFERROR(INDEX('الأعضاء'!$B$6:$B$505,MATCH(B445&amp;"",'الأعضاء'!$A$6:$A$505,0))&amp;"","كود غير موجود"))</f>
        <v/>
      </c>
      <c r="D445" s="21">
        <f>IF(OR(B445&amp;""="",NOT(ISNUMBER(A445))),"",IF(COUNTIFS($B$6:$B$2005,B445&amp;"",$A$6:$A$2005,"&gt;"&amp;A445)=0,1,0))</f>
        <v/>
      </c>
    </row>
    <row r="446">
      <c r="A446" s="13" t="n"/>
      <c r="B446" s="5" t="n"/>
      <c r="C446" s="6">
        <f>IF(B446&amp;""="","",IFERROR(INDEX('الأعضاء'!$B$6:$B$505,MATCH(B446&amp;"",'الأعضاء'!$A$6:$A$505,0))&amp;"","كود غير موجود"))</f>
        <v/>
      </c>
      <c r="D446" s="21">
        <f>IF(OR(B446&amp;""="",NOT(ISNUMBER(A446))),"",IF(COUNTIFS($B$6:$B$2005,B446&amp;"",$A$6:$A$2005,"&gt;"&amp;A446)=0,1,0))</f>
        <v/>
      </c>
    </row>
    <row r="447">
      <c r="A447" s="13" t="n"/>
      <c r="B447" s="5" t="n"/>
      <c r="C447" s="6">
        <f>IF(B447&amp;""="","",IFERROR(INDEX('الأعضاء'!$B$6:$B$505,MATCH(B447&amp;"",'الأعضاء'!$A$6:$A$505,0))&amp;"","كود غير موجود"))</f>
        <v/>
      </c>
      <c r="D447" s="21">
        <f>IF(OR(B447&amp;""="",NOT(ISNUMBER(A447))),"",IF(COUNTIFS($B$6:$B$2005,B447&amp;"",$A$6:$A$2005,"&gt;"&amp;A447)=0,1,0))</f>
        <v/>
      </c>
    </row>
    <row r="448">
      <c r="A448" s="13" t="n"/>
      <c r="B448" s="5" t="n"/>
      <c r="C448" s="6">
        <f>IF(B448&amp;""="","",IFERROR(INDEX('الأعضاء'!$B$6:$B$505,MATCH(B448&amp;"",'الأعضاء'!$A$6:$A$505,0))&amp;"","كود غير موجود"))</f>
        <v/>
      </c>
      <c r="D448" s="21">
        <f>IF(OR(B448&amp;""="",NOT(ISNUMBER(A448))),"",IF(COUNTIFS($B$6:$B$2005,B448&amp;"",$A$6:$A$2005,"&gt;"&amp;A448)=0,1,0))</f>
        <v/>
      </c>
    </row>
    <row r="449">
      <c r="A449" s="13" t="n"/>
      <c r="B449" s="5" t="n"/>
      <c r="C449" s="6">
        <f>IF(B449&amp;""="","",IFERROR(INDEX('الأعضاء'!$B$6:$B$505,MATCH(B449&amp;"",'الأعضاء'!$A$6:$A$505,0))&amp;"","كود غير موجود"))</f>
        <v/>
      </c>
      <c r="D449" s="21">
        <f>IF(OR(B449&amp;""="",NOT(ISNUMBER(A449))),"",IF(COUNTIFS($B$6:$B$2005,B449&amp;"",$A$6:$A$2005,"&gt;"&amp;A449)=0,1,0))</f>
        <v/>
      </c>
    </row>
    <row r="450">
      <c r="A450" s="13" t="n"/>
      <c r="B450" s="5" t="n"/>
      <c r="C450" s="6">
        <f>IF(B450&amp;""="","",IFERROR(INDEX('الأعضاء'!$B$6:$B$505,MATCH(B450&amp;"",'الأعضاء'!$A$6:$A$505,0))&amp;"","كود غير موجود"))</f>
        <v/>
      </c>
      <c r="D450" s="21">
        <f>IF(OR(B450&amp;""="",NOT(ISNUMBER(A450))),"",IF(COUNTIFS($B$6:$B$2005,B450&amp;"",$A$6:$A$2005,"&gt;"&amp;A450)=0,1,0))</f>
        <v/>
      </c>
    </row>
    <row r="451">
      <c r="A451" s="13" t="n"/>
      <c r="B451" s="5" t="n"/>
      <c r="C451" s="6">
        <f>IF(B451&amp;""="","",IFERROR(INDEX('الأعضاء'!$B$6:$B$505,MATCH(B451&amp;"",'الأعضاء'!$A$6:$A$505,0))&amp;"","كود غير موجود"))</f>
        <v/>
      </c>
      <c r="D451" s="21">
        <f>IF(OR(B451&amp;""="",NOT(ISNUMBER(A451))),"",IF(COUNTIFS($B$6:$B$2005,B451&amp;"",$A$6:$A$2005,"&gt;"&amp;A451)=0,1,0))</f>
        <v/>
      </c>
    </row>
    <row r="452">
      <c r="A452" s="13" t="n"/>
      <c r="B452" s="5" t="n"/>
      <c r="C452" s="6">
        <f>IF(B452&amp;""="","",IFERROR(INDEX('الأعضاء'!$B$6:$B$505,MATCH(B452&amp;"",'الأعضاء'!$A$6:$A$505,0))&amp;"","كود غير موجود"))</f>
        <v/>
      </c>
      <c r="D452" s="21">
        <f>IF(OR(B452&amp;""="",NOT(ISNUMBER(A452))),"",IF(COUNTIFS($B$6:$B$2005,B452&amp;"",$A$6:$A$2005,"&gt;"&amp;A452)=0,1,0))</f>
        <v/>
      </c>
    </row>
    <row r="453">
      <c r="A453" s="13" t="n"/>
      <c r="B453" s="5" t="n"/>
      <c r="C453" s="6">
        <f>IF(B453&amp;""="","",IFERROR(INDEX('الأعضاء'!$B$6:$B$505,MATCH(B453&amp;"",'الأعضاء'!$A$6:$A$505,0))&amp;"","كود غير موجود"))</f>
        <v/>
      </c>
      <c r="D453" s="21">
        <f>IF(OR(B453&amp;""="",NOT(ISNUMBER(A453))),"",IF(COUNTIFS($B$6:$B$2005,B453&amp;"",$A$6:$A$2005,"&gt;"&amp;A453)=0,1,0))</f>
        <v/>
      </c>
    </row>
    <row r="454">
      <c r="A454" s="13" t="n"/>
      <c r="B454" s="5" t="n"/>
      <c r="C454" s="6">
        <f>IF(B454&amp;""="","",IFERROR(INDEX('الأعضاء'!$B$6:$B$505,MATCH(B454&amp;"",'الأعضاء'!$A$6:$A$505,0))&amp;"","كود غير موجود"))</f>
        <v/>
      </c>
      <c r="D454" s="21">
        <f>IF(OR(B454&amp;""="",NOT(ISNUMBER(A454))),"",IF(COUNTIFS($B$6:$B$2005,B454&amp;"",$A$6:$A$2005,"&gt;"&amp;A454)=0,1,0))</f>
        <v/>
      </c>
    </row>
    <row r="455">
      <c r="A455" s="13" t="n"/>
      <c r="B455" s="5" t="n"/>
      <c r="C455" s="6">
        <f>IF(B455&amp;""="","",IFERROR(INDEX('الأعضاء'!$B$6:$B$505,MATCH(B455&amp;"",'الأعضاء'!$A$6:$A$505,0))&amp;"","كود غير موجود"))</f>
        <v/>
      </c>
      <c r="D455" s="21">
        <f>IF(OR(B455&amp;""="",NOT(ISNUMBER(A455))),"",IF(COUNTIFS($B$6:$B$2005,B455&amp;"",$A$6:$A$2005,"&gt;"&amp;A455)=0,1,0))</f>
        <v/>
      </c>
    </row>
    <row r="456">
      <c r="A456" s="13" t="n"/>
      <c r="B456" s="5" t="n"/>
      <c r="C456" s="6">
        <f>IF(B456&amp;""="","",IFERROR(INDEX('الأعضاء'!$B$6:$B$505,MATCH(B456&amp;"",'الأعضاء'!$A$6:$A$505,0))&amp;"","كود غير موجود"))</f>
        <v/>
      </c>
      <c r="D456" s="21">
        <f>IF(OR(B456&amp;""="",NOT(ISNUMBER(A456))),"",IF(COUNTIFS($B$6:$B$2005,B456&amp;"",$A$6:$A$2005,"&gt;"&amp;A456)=0,1,0))</f>
        <v/>
      </c>
    </row>
    <row r="457">
      <c r="A457" s="13" t="n"/>
      <c r="B457" s="5" t="n"/>
      <c r="C457" s="6">
        <f>IF(B457&amp;""="","",IFERROR(INDEX('الأعضاء'!$B$6:$B$505,MATCH(B457&amp;"",'الأعضاء'!$A$6:$A$505,0))&amp;"","كود غير موجود"))</f>
        <v/>
      </c>
      <c r="D457" s="21">
        <f>IF(OR(B457&amp;""="",NOT(ISNUMBER(A457))),"",IF(COUNTIFS($B$6:$B$2005,B457&amp;"",$A$6:$A$2005,"&gt;"&amp;A457)=0,1,0))</f>
        <v/>
      </c>
    </row>
    <row r="458">
      <c r="A458" s="13" t="n"/>
      <c r="B458" s="5" t="n"/>
      <c r="C458" s="6">
        <f>IF(B458&amp;""="","",IFERROR(INDEX('الأعضاء'!$B$6:$B$505,MATCH(B458&amp;"",'الأعضاء'!$A$6:$A$505,0))&amp;"","كود غير موجود"))</f>
        <v/>
      </c>
      <c r="D458" s="21">
        <f>IF(OR(B458&amp;""="",NOT(ISNUMBER(A458))),"",IF(COUNTIFS($B$6:$B$2005,B458&amp;"",$A$6:$A$2005,"&gt;"&amp;A458)=0,1,0))</f>
        <v/>
      </c>
    </row>
    <row r="459">
      <c r="A459" s="13" t="n"/>
      <c r="B459" s="5" t="n"/>
      <c r="C459" s="6">
        <f>IF(B459&amp;""="","",IFERROR(INDEX('الأعضاء'!$B$6:$B$505,MATCH(B459&amp;"",'الأعضاء'!$A$6:$A$505,0))&amp;"","كود غير موجود"))</f>
        <v/>
      </c>
      <c r="D459" s="21">
        <f>IF(OR(B459&amp;""="",NOT(ISNUMBER(A459))),"",IF(COUNTIFS($B$6:$B$2005,B459&amp;"",$A$6:$A$2005,"&gt;"&amp;A459)=0,1,0))</f>
        <v/>
      </c>
    </row>
    <row r="460">
      <c r="A460" s="13" t="n"/>
      <c r="B460" s="5" t="n"/>
      <c r="C460" s="6">
        <f>IF(B460&amp;""="","",IFERROR(INDEX('الأعضاء'!$B$6:$B$505,MATCH(B460&amp;"",'الأعضاء'!$A$6:$A$505,0))&amp;"","كود غير موجود"))</f>
        <v/>
      </c>
      <c r="D460" s="21">
        <f>IF(OR(B460&amp;""="",NOT(ISNUMBER(A460))),"",IF(COUNTIFS($B$6:$B$2005,B460&amp;"",$A$6:$A$2005,"&gt;"&amp;A460)=0,1,0))</f>
        <v/>
      </c>
    </row>
    <row r="461">
      <c r="A461" s="13" t="n"/>
      <c r="B461" s="5" t="n"/>
      <c r="C461" s="6">
        <f>IF(B461&amp;""="","",IFERROR(INDEX('الأعضاء'!$B$6:$B$505,MATCH(B461&amp;"",'الأعضاء'!$A$6:$A$505,0))&amp;"","كود غير موجود"))</f>
        <v/>
      </c>
      <c r="D461" s="21">
        <f>IF(OR(B461&amp;""="",NOT(ISNUMBER(A461))),"",IF(COUNTIFS($B$6:$B$2005,B461&amp;"",$A$6:$A$2005,"&gt;"&amp;A461)=0,1,0))</f>
        <v/>
      </c>
    </row>
    <row r="462">
      <c r="A462" s="13" t="n"/>
      <c r="B462" s="5" t="n"/>
      <c r="C462" s="6">
        <f>IF(B462&amp;""="","",IFERROR(INDEX('الأعضاء'!$B$6:$B$505,MATCH(B462&amp;"",'الأعضاء'!$A$6:$A$505,0))&amp;"","كود غير موجود"))</f>
        <v/>
      </c>
      <c r="D462" s="21">
        <f>IF(OR(B462&amp;""="",NOT(ISNUMBER(A462))),"",IF(COUNTIFS($B$6:$B$2005,B462&amp;"",$A$6:$A$2005,"&gt;"&amp;A462)=0,1,0))</f>
        <v/>
      </c>
    </row>
    <row r="463">
      <c r="A463" s="13" t="n"/>
      <c r="B463" s="5" t="n"/>
      <c r="C463" s="6">
        <f>IF(B463&amp;""="","",IFERROR(INDEX('الأعضاء'!$B$6:$B$505,MATCH(B463&amp;"",'الأعضاء'!$A$6:$A$505,0))&amp;"","كود غير موجود"))</f>
        <v/>
      </c>
      <c r="D463" s="21">
        <f>IF(OR(B463&amp;""="",NOT(ISNUMBER(A463))),"",IF(COUNTIFS($B$6:$B$2005,B463&amp;"",$A$6:$A$2005,"&gt;"&amp;A463)=0,1,0))</f>
        <v/>
      </c>
    </row>
    <row r="464">
      <c r="A464" s="13" t="n"/>
      <c r="B464" s="5" t="n"/>
      <c r="C464" s="6">
        <f>IF(B464&amp;""="","",IFERROR(INDEX('الأعضاء'!$B$6:$B$505,MATCH(B464&amp;"",'الأعضاء'!$A$6:$A$505,0))&amp;"","كود غير موجود"))</f>
        <v/>
      </c>
      <c r="D464" s="21">
        <f>IF(OR(B464&amp;""="",NOT(ISNUMBER(A464))),"",IF(COUNTIFS($B$6:$B$2005,B464&amp;"",$A$6:$A$2005,"&gt;"&amp;A464)=0,1,0))</f>
        <v/>
      </c>
    </row>
    <row r="465">
      <c r="A465" s="13" t="n"/>
      <c r="B465" s="5" t="n"/>
      <c r="C465" s="6">
        <f>IF(B465&amp;""="","",IFERROR(INDEX('الأعضاء'!$B$6:$B$505,MATCH(B465&amp;"",'الأعضاء'!$A$6:$A$505,0))&amp;"","كود غير موجود"))</f>
        <v/>
      </c>
      <c r="D465" s="21">
        <f>IF(OR(B465&amp;""="",NOT(ISNUMBER(A465))),"",IF(COUNTIFS($B$6:$B$2005,B465&amp;"",$A$6:$A$2005,"&gt;"&amp;A465)=0,1,0))</f>
        <v/>
      </c>
    </row>
    <row r="466">
      <c r="A466" s="13" t="n"/>
      <c r="B466" s="5" t="n"/>
      <c r="C466" s="6">
        <f>IF(B466&amp;""="","",IFERROR(INDEX('الأعضاء'!$B$6:$B$505,MATCH(B466&amp;"",'الأعضاء'!$A$6:$A$505,0))&amp;"","كود غير موجود"))</f>
        <v/>
      </c>
      <c r="D466" s="21">
        <f>IF(OR(B466&amp;""="",NOT(ISNUMBER(A466))),"",IF(COUNTIFS($B$6:$B$2005,B466&amp;"",$A$6:$A$2005,"&gt;"&amp;A466)=0,1,0))</f>
        <v/>
      </c>
    </row>
    <row r="467">
      <c r="A467" s="13" t="n"/>
      <c r="B467" s="5" t="n"/>
      <c r="C467" s="6">
        <f>IF(B467&amp;""="","",IFERROR(INDEX('الأعضاء'!$B$6:$B$505,MATCH(B467&amp;"",'الأعضاء'!$A$6:$A$505,0))&amp;"","كود غير موجود"))</f>
        <v/>
      </c>
      <c r="D467" s="21">
        <f>IF(OR(B467&amp;""="",NOT(ISNUMBER(A467))),"",IF(COUNTIFS($B$6:$B$2005,B467&amp;"",$A$6:$A$2005,"&gt;"&amp;A467)=0,1,0))</f>
        <v/>
      </c>
    </row>
    <row r="468">
      <c r="A468" s="13" t="n"/>
      <c r="B468" s="5" t="n"/>
      <c r="C468" s="6">
        <f>IF(B468&amp;""="","",IFERROR(INDEX('الأعضاء'!$B$6:$B$505,MATCH(B468&amp;"",'الأعضاء'!$A$6:$A$505,0))&amp;"","كود غير موجود"))</f>
        <v/>
      </c>
      <c r="D468" s="21">
        <f>IF(OR(B468&amp;""="",NOT(ISNUMBER(A468))),"",IF(COUNTIFS($B$6:$B$2005,B468&amp;"",$A$6:$A$2005,"&gt;"&amp;A468)=0,1,0))</f>
        <v/>
      </c>
    </row>
    <row r="469">
      <c r="A469" s="13" t="n"/>
      <c r="B469" s="5" t="n"/>
      <c r="C469" s="6">
        <f>IF(B469&amp;""="","",IFERROR(INDEX('الأعضاء'!$B$6:$B$505,MATCH(B469&amp;"",'الأعضاء'!$A$6:$A$505,0))&amp;"","كود غير موجود"))</f>
        <v/>
      </c>
      <c r="D469" s="21">
        <f>IF(OR(B469&amp;""="",NOT(ISNUMBER(A469))),"",IF(COUNTIFS($B$6:$B$2005,B469&amp;"",$A$6:$A$2005,"&gt;"&amp;A469)=0,1,0))</f>
        <v/>
      </c>
    </row>
    <row r="470">
      <c r="A470" s="13" t="n"/>
      <c r="B470" s="5" t="n"/>
      <c r="C470" s="6">
        <f>IF(B470&amp;""="","",IFERROR(INDEX('الأعضاء'!$B$6:$B$505,MATCH(B470&amp;"",'الأعضاء'!$A$6:$A$505,0))&amp;"","كود غير موجود"))</f>
        <v/>
      </c>
      <c r="D470" s="21">
        <f>IF(OR(B470&amp;""="",NOT(ISNUMBER(A470))),"",IF(COUNTIFS($B$6:$B$2005,B470&amp;"",$A$6:$A$2005,"&gt;"&amp;A470)=0,1,0))</f>
        <v/>
      </c>
    </row>
    <row r="471">
      <c r="A471" s="13" t="n"/>
      <c r="B471" s="5" t="n"/>
      <c r="C471" s="6">
        <f>IF(B471&amp;""="","",IFERROR(INDEX('الأعضاء'!$B$6:$B$505,MATCH(B471&amp;"",'الأعضاء'!$A$6:$A$505,0))&amp;"","كود غير موجود"))</f>
        <v/>
      </c>
      <c r="D471" s="21">
        <f>IF(OR(B471&amp;""="",NOT(ISNUMBER(A471))),"",IF(COUNTIFS($B$6:$B$2005,B471&amp;"",$A$6:$A$2005,"&gt;"&amp;A471)=0,1,0))</f>
        <v/>
      </c>
    </row>
    <row r="472">
      <c r="A472" s="13" t="n"/>
      <c r="B472" s="5" t="n"/>
      <c r="C472" s="6">
        <f>IF(B472&amp;""="","",IFERROR(INDEX('الأعضاء'!$B$6:$B$505,MATCH(B472&amp;"",'الأعضاء'!$A$6:$A$505,0))&amp;"","كود غير موجود"))</f>
        <v/>
      </c>
      <c r="D472" s="21">
        <f>IF(OR(B472&amp;""="",NOT(ISNUMBER(A472))),"",IF(COUNTIFS($B$6:$B$2005,B472&amp;"",$A$6:$A$2005,"&gt;"&amp;A472)=0,1,0))</f>
        <v/>
      </c>
    </row>
    <row r="473">
      <c r="A473" s="13" t="n"/>
      <c r="B473" s="5" t="n"/>
      <c r="C473" s="6">
        <f>IF(B473&amp;""="","",IFERROR(INDEX('الأعضاء'!$B$6:$B$505,MATCH(B473&amp;"",'الأعضاء'!$A$6:$A$505,0))&amp;"","كود غير موجود"))</f>
        <v/>
      </c>
      <c r="D473" s="21">
        <f>IF(OR(B473&amp;""="",NOT(ISNUMBER(A473))),"",IF(COUNTIFS($B$6:$B$2005,B473&amp;"",$A$6:$A$2005,"&gt;"&amp;A473)=0,1,0))</f>
        <v/>
      </c>
    </row>
    <row r="474">
      <c r="A474" s="13" t="n"/>
      <c r="B474" s="5" t="n"/>
      <c r="C474" s="6">
        <f>IF(B474&amp;""="","",IFERROR(INDEX('الأعضاء'!$B$6:$B$505,MATCH(B474&amp;"",'الأعضاء'!$A$6:$A$505,0))&amp;"","كود غير موجود"))</f>
        <v/>
      </c>
      <c r="D474" s="21">
        <f>IF(OR(B474&amp;""="",NOT(ISNUMBER(A474))),"",IF(COUNTIFS($B$6:$B$2005,B474&amp;"",$A$6:$A$2005,"&gt;"&amp;A474)=0,1,0))</f>
        <v/>
      </c>
    </row>
    <row r="475">
      <c r="A475" s="13" t="n"/>
      <c r="B475" s="5" t="n"/>
      <c r="C475" s="6">
        <f>IF(B475&amp;""="","",IFERROR(INDEX('الأعضاء'!$B$6:$B$505,MATCH(B475&amp;"",'الأعضاء'!$A$6:$A$505,0))&amp;"","كود غير موجود"))</f>
        <v/>
      </c>
      <c r="D475" s="21">
        <f>IF(OR(B475&amp;""="",NOT(ISNUMBER(A475))),"",IF(COUNTIFS($B$6:$B$2005,B475&amp;"",$A$6:$A$2005,"&gt;"&amp;A475)=0,1,0))</f>
        <v/>
      </c>
    </row>
    <row r="476">
      <c r="A476" s="13" t="n"/>
      <c r="B476" s="5" t="n"/>
      <c r="C476" s="6">
        <f>IF(B476&amp;""="","",IFERROR(INDEX('الأعضاء'!$B$6:$B$505,MATCH(B476&amp;"",'الأعضاء'!$A$6:$A$505,0))&amp;"","كود غير موجود"))</f>
        <v/>
      </c>
      <c r="D476" s="21">
        <f>IF(OR(B476&amp;""="",NOT(ISNUMBER(A476))),"",IF(COUNTIFS($B$6:$B$2005,B476&amp;"",$A$6:$A$2005,"&gt;"&amp;A476)=0,1,0))</f>
        <v/>
      </c>
    </row>
    <row r="477">
      <c r="A477" s="13" t="n"/>
      <c r="B477" s="5" t="n"/>
      <c r="C477" s="6">
        <f>IF(B477&amp;""="","",IFERROR(INDEX('الأعضاء'!$B$6:$B$505,MATCH(B477&amp;"",'الأعضاء'!$A$6:$A$505,0))&amp;"","كود غير موجود"))</f>
        <v/>
      </c>
      <c r="D477" s="21">
        <f>IF(OR(B477&amp;""="",NOT(ISNUMBER(A477))),"",IF(COUNTIFS($B$6:$B$2005,B477&amp;"",$A$6:$A$2005,"&gt;"&amp;A477)=0,1,0))</f>
        <v/>
      </c>
    </row>
    <row r="478">
      <c r="A478" s="13" t="n"/>
      <c r="B478" s="5" t="n"/>
      <c r="C478" s="6">
        <f>IF(B478&amp;""="","",IFERROR(INDEX('الأعضاء'!$B$6:$B$505,MATCH(B478&amp;"",'الأعضاء'!$A$6:$A$505,0))&amp;"","كود غير موجود"))</f>
        <v/>
      </c>
      <c r="D478" s="21">
        <f>IF(OR(B478&amp;""="",NOT(ISNUMBER(A478))),"",IF(COUNTIFS($B$6:$B$2005,B478&amp;"",$A$6:$A$2005,"&gt;"&amp;A478)=0,1,0))</f>
        <v/>
      </c>
    </row>
    <row r="479">
      <c r="A479" s="13" t="n"/>
      <c r="B479" s="5" t="n"/>
      <c r="C479" s="6">
        <f>IF(B479&amp;""="","",IFERROR(INDEX('الأعضاء'!$B$6:$B$505,MATCH(B479&amp;"",'الأعضاء'!$A$6:$A$505,0))&amp;"","كود غير موجود"))</f>
        <v/>
      </c>
      <c r="D479" s="21">
        <f>IF(OR(B479&amp;""="",NOT(ISNUMBER(A479))),"",IF(COUNTIFS($B$6:$B$2005,B479&amp;"",$A$6:$A$2005,"&gt;"&amp;A479)=0,1,0))</f>
        <v/>
      </c>
    </row>
    <row r="480">
      <c r="A480" s="13" t="n"/>
      <c r="B480" s="5" t="n"/>
      <c r="C480" s="6">
        <f>IF(B480&amp;""="","",IFERROR(INDEX('الأعضاء'!$B$6:$B$505,MATCH(B480&amp;"",'الأعضاء'!$A$6:$A$505,0))&amp;"","كود غير موجود"))</f>
        <v/>
      </c>
      <c r="D480" s="21">
        <f>IF(OR(B480&amp;""="",NOT(ISNUMBER(A480))),"",IF(COUNTIFS($B$6:$B$2005,B480&amp;"",$A$6:$A$2005,"&gt;"&amp;A480)=0,1,0))</f>
        <v/>
      </c>
    </row>
    <row r="481">
      <c r="A481" s="13" t="n"/>
      <c r="B481" s="5" t="n"/>
      <c r="C481" s="6">
        <f>IF(B481&amp;""="","",IFERROR(INDEX('الأعضاء'!$B$6:$B$505,MATCH(B481&amp;"",'الأعضاء'!$A$6:$A$505,0))&amp;"","كود غير موجود"))</f>
        <v/>
      </c>
      <c r="D481" s="21">
        <f>IF(OR(B481&amp;""="",NOT(ISNUMBER(A481))),"",IF(COUNTIFS($B$6:$B$2005,B481&amp;"",$A$6:$A$2005,"&gt;"&amp;A481)=0,1,0))</f>
        <v/>
      </c>
    </row>
    <row r="482">
      <c r="A482" s="13" t="n"/>
      <c r="B482" s="5" t="n"/>
      <c r="C482" s="6">
        <f>IF(B482&amp;""="","",IFERROR(INDEX('الأعضاء'!$B$6:$B$505,MATCH(B482&amp;"",'الأعضاء'!$A$6:$A$505,0))&amp;"","كود غير موجود"))</f>
        <v/>
      </c>
      <c r="D482" s="21">
        <f>IF(OR(B482&amp;""="",NOT(ISNUMBER(A482))),"",IF(COUNTIFS($B$6:$B$2005,B482&amp;"",$A$6:$A$2005,"&gt;"&amp;A482)=0,1,0))</f>
        <v/>
      </c>
    </row>
    <row r="483">
      <c r="A483" s="13" t="n"/>
      <c r="B483" s="5" t="n"/>
      <c r="C483" s="6">
        <f>IF(B483&amp;""="","",IFERROR(INDEX('الأعضاء'!$B$6:$B$505,MATCH(B483&amp;"",'الأعضاء'!$A$6:$A$505,0))&amp;"","كود غير موجود"))</f>
        <v/>
      </c>
      <c r="D483" s="21">
        <f>IF(OR(B483&amp;""="",NOT(ISNUMBER(A483))),"",IF(COUNTIFS($B$6:$B$2005,B483&amp;"",$A$6:$A$2005,"&gt;"&amp;A483)=0,1,0))</f>
        <v/>
      </c>
    </row>
    <row r="484">
      <c r="A484" s="13" t="n"/>
      <c r="B484" s="5" t="n"/>
      <c r="C484" s="6">
        <f>IF(B484&amp;""="","",IFERROR(INDEX('الأعضاء'!$B$6:$B$505,MATCH(B484&amp;"",'الأعضاء'!$A$6:$A$505,0))&amp;"","كود غير موجود"))</f>
        <v/>
      </c>
      <c r="D484" s="21">
        <f>IF(OR(B484&amp;""="",NOT(ISNUMBER(A484))),"",IF(COUNTIFS($B$6:$B$2005,B484&amp;"",$A$6:$A$2005,"&gt;"&amp;A484)=0,1,0))</f>
        <v/>
      </c>
    </row>
    <row r="485">
      <c r="A485" s="13" t="n"/>
      <c r="B485" s="5" t="n"/>
      <c r="C485" s="6">
        <f>IF(B485&amp;""="","",IFERROR(INDEX('الأعضاء'!$B$6:$B$505,MATCH(B485&amp;"",'الأعضاء'!$A$6:$A$505,0))&amp;"","كود غير موجود"))</f>
        <v/>
      </c>
      <c r="D485" s="21">
        <f>IF(OR(B485&amp;""="",NOT(ISNUMBER(A485))),"",IF(COUNTIFS($B$6:$B$2005,B485&amp;"",$A$6:$A$2005,"&gt;"&amp;A485)=0,1,0))</f>
        <v/>
      </c>
    </row>
    <row r="486">
      <c r="A486" s="13" t="n"/>
      <c r="B486" s="5" t="n"/>
      <c r="C486" s="6">
        <f>IF(B486&amp;""="","",IFERROR(INDEX('الأعضاء'!$B$6:$B$505,MATCH(B486&amp;"",'الأعضاء'!$A$6:$A$505,0))&amp;"","كود غير موجود"))</f>
        <v/>
      </c>
      <c r="D486" s="21">
        <f>IF(OR(B486&amp;""="",NOT(ISNUMBER(A486))),"",IF(COUNTIFS($B$6:$B$2005,B486&amp;"",$A$6:$A$2005,"&gt;"&amp;A486)=0,1,0))</f>
        <v/>
      </c>
    </row>
    <row r="487">
      <c r="A487" s="13" t="n"/>
      <c r="B487" s="5" t="n"/>
      <c r="C487" s="6">
        <f>IF(B487&amp;""="","",IFERROR(INDEX('الأعضاء'!$B$6:$B$505,MATCH(B487&amp;"",'الأعضاء'!$A$6:$A$505,0))&amp;"","كود غير موجود"))</f>
        <v/>
      </c>
      <c r="D487" s="21">
        <f>IF(OR(B487&amp;""="",NOT(ISNUMBER(A487))),"",IF(COUNTIFS($B$6:$B$2005,B487&amp;"",$A$6:$A$2005,"&gt;"&amp;A487)=0,1,0))</f>
        <v/>
      </c>
    </row>
    <row r="488">
      <c r="A488" s="13" t="n"/>
      <c r="B488" s="5" t="n"/>
      <c r="C488" s="6">
        <f>IF(B488&amp;""="","",IFERROR(INDEX('الأعضاء'!$B$6:$B$505,MATCH(B488&amp;"",'الأعضاء'!$A$6:$A$505,0))&amp;"","كود غير موجود"))</f>
        <v/>
      </c>
      <c r="D488" s="21">
        <f>IF(OR(B488&amp;""="",NOT(ISNUMBER(A488))),"",IF(COUNTIFS($B$6:$B$2005,B488&amp;"",$A$6:$A$2005,"&gt;"&amp;A488)=0,1,0))</f>
        <v/>
      </c>
    </row>
    <row r="489">
      <c r="A489" s="13" t="n"/>
      <c r="B489" s="5" t="n"/>
      <c r="C489" s="6">
        <f>IF(B489&amp;""="","",IFERROR(INDEX('الأعضاء'!$B$6:$B$505,MATCH(B489&amp;"",'الأعضاء'!$A$6:$A$505,0))&amp;"","كود غير موجود"))</f>
        <v/>
      </c>
      <c r="D489" s="21">
        <f>IF(OR(B489&amp;""="",NOT(ISNUMBER(A489))),"",IF(COUNTIFS($B$6:$B$2005,B489&amp;"",$A$6:$A$2005,"&gt;"&amp;A489)=0,1,0))</f>
        <v/>
      </c>
    </row>
    <row r="490">
      <c r="A490" s="13" t="n"/>
      <c r="B490" s="5" t="n"/>
      <c r="C490" s="6">
        <f>IF(B490&amp;""="","",IFERROR(INDEX('الأعضاء'!$B$6:$B$505,MATCH(B490&amp;"",'الأعضاء'!$A$6:$A$505,0))&amp;"","كود غير موجود"))</f>
        <v/>
      </c>
      <c r="D490" s="21">
        <f>IF(OR(B490&amp;""="",NOT(ISNUMBER(A490))),"",IF(COUNTIFS($B$6:$B$2005,B490&amp;"",$A$6:$A$2005,"&gt;"&amp;A490)=0,1,0))</f>
        <v/>
      </c>
    </row>
    <row r="491">
      <c r="A491" s="13" t="n"/>
      <c r="B491" s="5" t="n"/>
      <c r="C491" s="6">
        <f>IF(B491&amp;""="","",IFERROR(INDEX('الأعضاء'!$B$6:$B$505,MATCH(B491&amp;"",'الأعضاء'!$A$6:$A$505,0))&amp;"","كود غير موجود"))</f>
        <v/>
      </c>
      <c r="D491" s="21">
        <f>IF(OR(B491&amp;""="",NOT(ISNUMBER(A491))),"",IF(COUNTIFS($B$6:$B$2005,B491&amp;"",$A$6:$A$2005,"&gt;"&amp;A491)=0,1,0))</f>
        <v/>
      </c>
    </row>
    <row r="492">
      <c r="A492" s="13" t="n"/>
      <c r="B492" s="5" t="n"/>
      <c r="C492" s="6">
        <f>IF(B492&amp;""="","",IFERROR(INDEX('الأعضاء'!$B$6:$B$505,MATCH(B492&amp;"",'الأعضاء'!$A$6:$A$505,0))&amp;"","كود غير موجود"))</f>
        <v/>
      </c>
      <c r="D492" s="21">
        <f>IF(OR(B492&amp;""="",NOT(ISNUMBER(A492))),"",IF(COUNTIFS($B$6:$B$2005,B492&amp;"",$A$6:$A$2005,"&gt;"&amp;A492)=0,1,0))</f>
        <v/>
      </c>
    </row>
    <row r="493">
      <c r="A493" s="13" t="n"/>
      <c r="B493" s="5" t="n"/>
      <c r="C493" s="6">
        <f>IF(B493&amp;""="","",IFERROR(INDEX('الأعضاء'!$B$6:$B$505,MATCH(B493&amp;"",'الأعضاء'!$A$6:$A$505,0))&amp;"","كود غير موجود"))</f>
        <v/>
      </c>
      <c r="D493" s="21">
        <f>IF(OR(B493&amp;""="",NOT(ISNUMBER(A493))),"",IF(COUNTIFS($B$6:$B$2005,B493&amp;"",$A$6:$A$2005,"&gt;"&amp;A493)=0,1,0))</f>
        <v/>
      </c>
    </row>
    <row r="494">
      <c r="A494" s="13" t="n"/>
      <c r="B494" s="5" t="n"/>
      <c r="C494" s="6">
        <f>IF(B494&amp;""="","",IFERROR(INDEX('الأعضاء'!$B$6:$B$505,MATCH(B494&amp;"",'الأعضاء'!$A$6:$A$505,0))&amp;"","كود غير موجود"))</f>
        <v/>
      </c>
      <c r="D494" s="21">
        <f>IF(OR(B494&amp;""="",NOT(ISNUMBER(A494))),"",IF(COUNTIFS($B$6:$B$2005,B494&amp;"",$A$6:$A$2005,"&gt;"&amp;A494)=0,1,0))</f>
        <v/>
      </c>
    </row>
    <row r="495">
      <c r="A495" s="13" t="n"/>
      <c r="B495" s="5" t="n"/>
      <c r="C495" s="6">
        <f>IF(B495&amp;""="","",IFERROR(INDEX('الأعضاء'!$B$6:$B$505,MATCH(B495&amp;"",'الأعضاء'!$A$6:$A$505,0))&amp;"","كود غير موجود"))</f>
        <v/>
      </c>
      <c r="D495" s="21">
        <f>IF(OR(B495&amp;""="",NOT(ISNUMBER(A495))),"",IF(COUNTIFS($B$6:$B$2005,B495&amp;"",$A$6:$A$2005,"&gt;"&amp;A495)=0,1,0))</f>
        <v/>
      </c>
    </row>
    <row r="496">
      <c r="A496" s="13" t="n"/>
      <c r="B496" s="5" t="n"/>
      <c r="C496" s="6">
        <f>IF(B496&amp;""="","",IFERROR(INDEX('الأعضاء'!$B$6:$B$505,MATCH(B496&amp;"",'الأعضاء'!$A$6:$A$505,0))&amp;"","كود غير موجود"))</f>
        <v/>
      </c>
      <c r="D496" s="21">
        <f>IF(OR(B496&amp;""="",NOT(ISNUMBER(A496))),"",IF(COUNTIFS($B$6:$B$2005,B496&amp;"",$A$6:$A$2005,"&gt;"&amp;A496)=0,1,0))</f>
        <v/>
      </c>
    </row>
    <row r="497">
      <c r="A497" s="13" t="n"/>
      <c r="B497" s="5" t="n"/>
      <c r="C497" s="6">
        <f>IF(B497&amp;""="","",IFERROR(INDEX('الأعضاء'!$B$6:$B$505,MATCH(B497&amp;"",'الأعضاء'!$A$6:$A$505,0))&amp;"","كود غير موجود"))</f>
        <v/>
      </c>
      <c r="D497" s="21">
        <f>IF(OR(B497&amp;""="",NOT(ISNUMBER(A497))),"",IF(COUNTIFS($B$6:$B$2005,B497&amp;"",$A$6:$A$2005,"&gt;"&amp;A497)=0,1,0))</f>
        <v/>
      </c>
    </row>
    <row r="498">
      <c r="A498" s="13" t="n"/>
      <c r="B498" s="5" t="n"/>
      <c r="C498" s="6">
        <f>IF(B498&amp;""="","",IFERROR(INDEX('الأعضاء'!$B$6:$B$505,MATCH(B498&amp;"",'الأعضاء'!$A$6:$A$505,0))&amp;"","كود غير موجود"))</f>
        <v/>
      </c>
      <c r="D498" s="21">
        <f>IF(OR(B498&amp;""="",NOT(ISNUMBER(A498))),"",IF(COUNTIFS($B$6:$B$2005,B498&amp;"",$A$6:$A$2005,"&gt;"&amp;A498)=0,1,0))</f>
        <v/>
      </c>
    </row>
    <row r="499">
      <c r="A499" s="13" t="n"/>
      <c r="B499" s="5" t="n"/>
      <c r="C499" s="6">
        <f>IF(B499&amp;""="","",IFERROR(INDEX('الأعضاء'!$B$6:$B$505,MATCH(B499&amp;"",'الأعضاء'!$A$6:$A$505,0))&amp;"","كود غير موجود"))</f>
        <v/>
      </c>
      <c r="D499" s="21">
        <f>IF(OR(B499&amp;""="",NOT(ISNUMBER(A499))),"",IF(COUNTIFS($B$6:$B$2005,B499&amp;"",$A$6:$A$2005,"&gt;"&amp;A499)=0,1,0))</f>
        <v/>
      </c>
    </row>
    <row r="500">
      <c r="A500" s="13" t="n"/>
      <c r="B500" s="5" t="n"/>
      <c r="C500" s="6">
        <f>IF(B500&amp;""="","",IFERROR(INDEX('الأعضاء'!$B$6:$B$505,MATCH(B500&amp;"",'الأعضاء'!$A$6:$A$505,0))&amp;"","كود غير موجود"))</f>
        <v/>
      </c>
      <c r="D500" s="21">
        <f>IF(OR(B500&amp;""="",NOT(ISNUMBER(A500))),"",IF(COUNTIFS($B$6:$B$2005,B500&amp;"",$A$6:$A$2005,"&gt;"&amp;A500)=0,1,0))</f>
        <v/>
      </c>
    </row>
    <row r="501">
      <c r="A501" s="13" t="n"/>
      <c r="B501" s="5" t="n"/>
      <c r="C501" s="6">
        <f>IF(B501&amp;""="","",IFERROR(INDEX('الأعضاء'!$B$6:$B$505,MATCH(B501&amp;"",'الأعضاء'!$A$6:$A$505,0))&amp;"","كود غير موجود"))</f>
        <v/>
      </c>
      <c r="D501" s="21">
        <f>IF(OR(B501&amp;""="",NOT(ISNUMBER(A501))),"",IF(COUNTIFS($B$6:$B$2005,B501&amp;"",$A$6:$A$2005,"&gt;"&amp;A501)=0,1,0))</f>
        <v/>
      </c>
    </row>
    <row r="502">
      <c r="A502" s="13" t="n"/>
      <c r="B502" s="5" t="n"/>
      <c r="C502" s="6">
        <f>IF(B502&amp;""="","",IFERROR(INDEX('الأعضاء'!$B$6:$B$505,MATCH(B502&amp;"",'الأعضاء'!$A$6:$A$505,0))&amp;"","كود غير موجود"))</f>
        <v/>
      </c>
      <c r="D502" s="21">
        <f>IF(OR(B502&amp;""="",NOT(ISNUMBER(A502))),"",IF(COUNTIFS($B$6:$B$2005,B502&amp;"",$A$6:$A$2005,"&gt;"&amp;A502)=0,1,0))</f>
        <v/>
      </c>
    </row>
    <row r="503">
      <c r="A503" s="13" t="n"/>
      <c r="B503" s="5" t="n"/>
      <c r="C503" s="6">
        <f>IF(B503&amp;""="","",IFERROR(INDEX('الأعضاء'!$B$6:$B$505,MATCH(B503&amp;"",'الأعضاء'!$A$6:$A$505,0))&amp;"","كود غير موجود"))</f>
        <v/>
      </c>
      <c r="D503" s="21">
        <f>IF(OR(B503&amp;""="",NOT(ISNUMBER(A503))),"",IF(COUNTIFS($B$6:$B$2005,B503&amp;"",$A$6:$A$2005,"&gt;"&amp;A503)=0,1,0))</f>
        <v/>
      </c>
    </row>
    <row r="504">
      <c r="A504" s="13" t="n"/>
      <c r="B504" s="5" t="n"/>
      <c r="C504" s="6">
        <f>IF(B504&amp;""="","",IFERROR(INDEX('الأعضاء'!$B$6:$B$505,MATCH(B504&amp;"",'الأعضاء'!$A$6:$A$505,0))&amp;"","كود غير موجود"))</f>
        <v/>
      </c>
      <c r="D504" s="21">
        <f>IF(OR(B504&amp;""="",NOT(ISNUMBER(A504))),"",IF(COUNTIFS($B$6:$B$2005,B504&amp;"",$A$6:$A$2005,"&gt;"&amp;A504)=0,1,0))</f>
        <v/>
      </c>
    </row>
    <row r="505">
      <c r="A505" s="13" t="n"/>
      <c r="B505" s="5" t="n"/>
      <c r="C505" s="6">
        <f>IF(B505&amp;""="","",IFERROR(INDEX('الأعضاء'!$B$6:$B$505,MATCH(B505&amp;"",'الأعضاء'!$A$6:$A$505,0))&amp;"","كود غير موجود"))</f>
        <v/>
      </c>
      <c r="D505" s="21">
        <f>IF(OR(B505&amp;""="",NOT(ISNUMBER(A505))),"",IF(COUNTIFS($B$6:$B$2005,B505&amp;"",$A$6:$A$2005,"&gt;"&amp;A505)=0,1,0))</f>
        <v/>
      </c>
    </row>
    <row r="506">
      <c r="A506" s="13" t="n"/>
      <c r="B506" s="5" t="n"/>
      <c r="C506" s="6">
        <f>IF(B506&amp;""="","",IFERROR(INDEX('الأعضاء'!$B$6:$B$505,MATCH(B506&amp;"",'الأعضاء'!$A$6:$A$505,0))&amp;"","كود غير موجود"))</f>
        <v/>
      </c>
      <c r="D506" s="21">
        <f>IF(OR(B506&amp;""="",NOT(ISNUMBER(A506))),"",IF(COUNTIFS($B$6:$B$2005,B506&amp;"",$A$6:$A$2005,"&gt;"&amp;A506)=0,1,0))</f>
        <v/>
      </c>
    </row>
    <row r="507">
      <c r="A507" s="13" t="n"/>
      <c r="B507" s="5" t="n"/>
      <c r="C507" s="6">
        <f>IF(B507&amp;""="","",IFERROR(INDEX('الأعضاء'!$B$6:$B$505,MATCH(B507&amp;"",'الأعضاء'!$A$6:$A$505,0))&amp;"","كود غير موجود"))</f>
        <v/>
      </c>
      <c r="D507" s="21">
        <f>IF(OR(B507&amp;""="",NOT(ISNUMBER(A507))),"",IF(COUNTIFS($B$6:$B$2005,B507&amp;"",$A$6:$A$2005,"&gt;"&amp;A507)=0,1,0))</f>
        <v/>
      </c>
    </row>
    <row r="508">
      <c r="A508" s="13" t="n"/>
      <c r="B508" s="5" t="n"/>
      <c r="C508" s="6">
        <f>IF(B508&amp;""="","",IFERROR(INDEX('الأعضاء'!$B$6:$B$505,MATCH(B508&amp;"",'الأعضاء'!$A$6:$A$505,0))&amp;"","كود غير موجود"))</f>
        <v/>
      </c>
      <c r="D508" s="21">
        <f>IF(OR(B508&amp;""="",NOT(ISNUMBER(A508))),"",IF(COUNTIFS($B$6:$B$2005,B508&amp;"",$A$6:$A$2005,"&gt;"&amp;A508)=0,1,0))</f>
        <v/>
      </c>
    </row>
    <row r="509">
      <c r="A509" s="13" t="n"/>
      <c r="B509" s="5" t="n"/>
      <c r="C509" s="6">
        <f>IF(B509&amp;""="","",IFERROR(INDEX('الأعضاء'!$B$6:$B$505,MATCH(B509&amp;"",'الأعضاء'!$A$6:$A$505,0))&amp;"","كود غير موجود"))</f>
        <v/>
      </c>
      <c r="D509" s="21">
        <f>IF(OR(B509&amp;""="",NOT(ISNUMBER(A509))),"",IF(COUNTIFS($B$6:$B$2005,B509&amp;"",$A$6:$A$2005,"&gt;"&amp;A509)=0,1,0))</f>
        <v/>
      </c>
    </row>
    <row r="510">
      <c r="A510" s="13" t="n"/>
      <c r="B510" s="5" t="n"/>
      <c r="C510" s="6">
        <f>IF(B510&amp;""="","",IFERROR(INDEX('الأعضاء'!$B$6:$B$505,MATCH(B510&amp;"",'الأعضاء'!$A$6:$A$505,0))&amp;"","كود غير موجود"))</f>
        <v/>
      </c>
      <c r="D510" s="21">
        <f>IF(OR(B510&amp;""="",NOT(ISNUMBER(A510))),"",IF(COUNTIFS($B$6:$B$2005,B510&amp;"",$A$6:$A$2005,"&gt;"&amp;A510)=0,1,0))</f>
        <v/>
      </c>
    </row>
    <row r="511">
      <c r="A511" s="13" t="n"/>
      <c r="B511" s="5" t="n"/>
      <c r="C511" s="6">
        <f>IF(B511&amp;""="","",IFERROR(INDEX('الأعضاء'!$B$6:$B$505,MATCH(B511&amp;"",'الأعضاء'!$A$6:$A$505,0))&amp;"","كود غير موجود"))</f>
        <v/>
      </c>
      <c r="D511" s="21">
        <f>IF(OR(B511&amp;""="",NOT(ISNUMBER(A511))),"",IF(COUNTIFS($B$6:$B$2005,B511&amp;"",$A$6:$A$2005,"&gt;"&amp;A511)=0,1,0))</f>
        <v/>
      </c>
    </row>
    <row r="512">
      <c r="A512" s="13" t="n"/>
      <c r="B512" s="5" t="n"/>
      <c r="C512" s="6">
        <f>IF(B512&amp;""="","",IFERROR(INDEX('الأعضاء'!$B$6:$B$505,MATCH(B512&amp;"",'الأعضاء'!$A$6:$A$505,0))&amp;"","كود غير موجود"))</f>
        <v/>
      </c>
      <c r="D512" s="21">
        <f>IF(OR(B512&amp;""="",NOT(ISNUMBER(A512))),"",IF(COUNTIFS($B$6:$B$2005,B512&amp;"",$A$6:$A$2005,"&gt;"&amp;A512)=0,1,0))</f>
        <v/>
      </c>
    </row>
    <row r="513">
      <c r="A513" s="13" t="n"/>
      <c r="B513" s="5" t="n"/>
      <c r="C513" s="6">
        <f>IF(B513&amp;""="","",IFERROR(INDEX('الأعضاء'!$B$6:$B$505,MATCH(B513&amp;"",'الأعضاء'!$A$6:$A$505,0))&amp;"","كود غير موجود"))</f>
        <v/>
      </c>
      <c r="D513" s="21">
        <f>IF(OR(B513&amp;""="",NOT(ISNUMBER(A513))),"",IF(COUNTIFS($B$6:$B$2005,B513&amp;"",$A$6:$A$2005,"&gt;"&amp;A513)=0,1,0))</f>
        <v/>
      </c>
    </row>
    <row r="514">
      <c r="A514" s="13" t="n"/>
      <c r="B514" s="5" t="n"/>
      <c r="C514" s="6">
        <f>IF(B514&amp;""="","",IFERROR(INDEX('الأعضاء'!$B$6:$B$505,MATCH(B514&amp;"",'الأعضاء'!$A$6:$A$505,0))&amp;"","كود غير موجود"))</f>
        <v/>
      </c>
      <c r="D514" s="21">
        <f>IF(OR(B514&amp;""="",NOT(ISNUMBER(A514))),"",IF(COUNTIFS($B$6:$B$2005,B514&amp;"",$A$6:$A$2005,"&gt;"&amp;A514)=0,1,0))</f>
        <v/>
      </c>
    </row>
    <row r="515">
      <c r="A515" s="13" t="n"/>
      <c r="B515" s="5" t="n"/>
      <c r="C515" s="6">
        <f>IF(B515&amp;""="","",IFERROR(INDEX('الأعضاء'!$B$6:$B$505,MATCH(B515&amp;"",'الأعضاء'!$A$6:$A$505,0))&amp;"","كود غير موجود"))</f>
        <v/>
      </c>
      <c r="D515" s="21">
        <f>IF(OR(B515&amp;""="",NOT(ISNUMBER(A515))),"",IF(COUNTIFS($B$6:$B$2005,B515&amp;"",$A$6:$A$2005,"&gt;"&amp;A515)=0,1,0))</f>
        <v/>
      </c>
    </row>
    <row r="516">
      <c r="A516" s="13" t="n"/>
      <c r="B516" s="5" t="n"/>
      <c r="C516" s="6">
        <f>IF(B516&amp;""="","",IFERROR(INDEX('الأعضاء'!$B$6:$B$505,MATCH(B516&amp;"",'الأعضاء'!$A$6:$A$505,0))&amp;"","كود غير موجود"))</f>
        <v/>
      </c>
      <c r="D516" s="21">
        <f>IF(OR(B516&amp;""="",NOT(ISNUMBER(A516))),"",IF(COUNTIFS($B$6:$B$2005,B516&amp;"",$A$6:$A$2005,"&gt;"&amp;A516)=0,1,0))</f>
        <v/>
      </c>
    </row>
    <row r="517">
      <c r="A517" s="13" t="n"/>
      <c r="B517" s="5" t="n"/>
      <c r="C517" s="6">
        <f>IF(B517&amp;""="","",IFERROR(INDEX('الأعضاء'!$B$6:$B$505,MATCH(B517&amp;"",'الأعضاء'!$A$6:$A$505,0))&amp;"","كود غير موجود"))</f>
        <v/>
      </c>
      <c r="D517" s="21">
        <f>IF(OR(B517&amp;""="",NOT(ISNUMBER(A517))),"",IF(COUNTIFS($B$6:$B$2005,B517&amp;"",$A$6:$A$2005,"&gt;"&amp;A517)=0,1,0))</f>
        <v/>
      </c>
    </row>
    <row r="518">
      <c r="A518" s="13" t="n"/>
      <c r="B518" s="5" t="n"/>
      <c r="C518" s="6">
        <f>IF(B518&amp;""="","",IFERROR(INDEX('الأعضاء'!$B$6:$B$505,MATCH(B518&amp;"",'الأعضاء'!$A$6:$A$505,0))&amp;"","كود غير موجود"))</f>
        <v/>
      </c>
      <c r="D518" s="21">
        <f>IF(OR(B518&amp;""="",NOT(ISNUMBER(A518))),"",IF(COUNTIFS($B$6:$B$2005,B518&amp;"",$A$6:$A$2005,"&gt;"&amp;A518)=0,1,0))</f>
        <v/>
      </c>
    </row>
    <row r="519">
      <c r="A519" s="13" t="n"/>
      <c r="B519" s="5" t="n"/>
      <c r="C519" s="6">
        <f>IF(B519&amp;""="","",IFERROR(INDEX('الأعضاء'!$B$6:$B$505,MATCH(B519&amp;"",'الأعضاء'!$A$6:$A$505,0))&amp;"","كود غير موجود"))</f>
        <v/>
      </c>
      <c r="D519" s="21">
        <f>IF(OR(B519&amp;""="",NOT(ISNUMBER(A519))),"",IF(COUNTIFS($B$6:$B$2005,B519&amp;"",$A$6:$A$2005,"&gt;"&amp;A519)=0,1,0))</f>
        <v/>
      </c>
    </row>
    <row r="520">
      <c r="A520" s="13" t="n"/>
      <c r="B520" s="5" t="n"/>
      <c r="C520" s="6">
        <f>IF(B520&amp;""="","",IFERROR(INDEX('الأعضاء'!$B$6:$B$505,MATCH(B520&amp;"",'الأعضاء'!$A$6:$A$505,0))&amp;"","كود غير موجود"))</f>
        <v/>
      </c>
      <c r="D520" s="21">
        <f>IF(OR(B520&amp;""="",NOT(ISNUMBER(A520))),"",IF(COUNTIFS($B$6:$B$2005,B520&amp;"",$A$6:$A$2005,"&gt;"&amp;A520)=0,1,0))</f>
        <v/>
      </c>
    </row>
    <row r="521">
      <c r="A521" s="13" t="n"/>
      <c r="B521" s="5" t="n"/>
      <c r="C521" s="6">
        <f>IF(B521&amp;""="","",IFERROR(INDEX('الأعضاء'!$B$6:$B$505,MATCH(B521&amp;"",'الأعضاء'!$A$6:$A$505,0))&amp;"","كود غير موجود"))</f>
        <v/>
      </c>
      <c r="D521" s="21">
        <f>IF(OR(B521&amp;""="",NOT(ISNUMBER(A521))),"",IF(COUNTIFS($B$6:$B$2005,B521&amp;"",$A$6:$A$2005,"&gt;"&amp;A521)=0,1,0))</f>
        <v/>
      </c>
    </row>
    <row r="522">
      <c r="A522" s="13" t="n"/>
      <c r="B522" s="5" t="n"/>
      <c r="C522" s="6">
        <f>IF(B522&amp;""="","",IFERROR(INDEX('الأعضاء'!$B$6:$B$505,MATCH(B522&amp;"",'الأعضاء'!$A$6:$A$505,0))&amp;"","كود غير موجود"))</f>
        <v/>
      </c>
      <c r="D522" s="21">
        <f>IF(OR(B522&amp;""="",NOT(ISNUMBER(A522))),"",IF(COUNTIFS($B$6:$B$2005,B522&amp;"",$A$6:$A$2005,"&gt;"&amp;A522)=0,1,0))</f>
        <v/>
      </c>
    </row>
    <row r="523">
      <c r="A523" s="13" t="n"/>
      <c r="B523" s="5" t="n"/>
      <c r="C523" s="6">
        <f>IF(B523&amp;""="","",IFERROR(INDEX('الأعضاء'!$B$6:$B$505,MATCH(B523&amp;"",'الأعضاء'!$A$6:$A$505,0))&amp;"","كود غير موجود"))</f>
        <v/>
      </c>
      <c r="D523" s="21">
        <f>IF(OR(B523&amp;""="",NOT(ISNUMBER(A523))),"",IF(COUNTIFS($B$6:$B$2005,B523&amp;"",$A$6:$A$2005,"&gt;"&amp;A523)=0,1,0))</f>
        <v/>
      </c>
    </row>
    <row r="524">
      <c r="A524" s="13" t="n"/>
      <c r="B524" s="5" t="n"/>
      <c r="C524" s="6">
        <f>IF(B524&amp;""="","",IFERROR(INDEX('الأعضاء'!$B$6:$B$505,MATCH(B524&amp;"",'الأعضاء'!$A$6:$A$505,0))&amp;"","كود غير موجود"))</f>
        <v/>
      </c>
      <c r="D524" s="21">
        <f>IF(OR(B524&amp;""="",NOT(ISNUMBER(A524))),"",IF(COUNTIFS($B$6:$B$2005,B524&amp;"",$A$6:$A$2005,"&gt;"&amp;A524)=0,1,0))</f>
        <v/>
      </c>
    </row>
    <row r="525">
      <c r="A525" s="13" t="n"/>
      <c r="B525" s="5" t="n"/>
      <c r="C525" s="6">
        <f>IF(B525&amp;""="","",IFERROR(INDEX('الأعضاء'!$B$6:$B$505,MATCH(B525&amp;"",'الأعضاء'!$A$6:$A$505,0))&amp;"","كود غير موجود"))</f>
        <v/>
      </c>
      <c r="D525" s="21">
        <f>IF(OR(B525&amp;""="",NOT(ISNUMBER(A525))),"",IF(COUNTIFS($B$6:$B$2005,B525&amp;"",$A$6:$A$2005,"&gt;"&amp;A525)=0,1,0))</f>
        <v/>
      </c>
    </row>
    <row r="526">
      <c r="A526" s="13" t="n"/>
      <c r="B526" s="5" t="n"/>
      <c r="C526" s="6">
        <f>IF(B526&amp;""="","",IFERROR(INDEX('الأعضاء'!$B$6:$B$505,MATCH(B526&amp;"",'الأعضاء'!$A$6:$A$505,0))&amp;"","كود غير موجود"))</f>
        <v/>
      </c>
      <c r="D526" s="21">
        <f>IF(OR(B526&amp;""="",NOT(ISNUMBER(A526))),"",IF(COUNTIFS($B$6:$B$2005,B526&amp;"",$A$6:$A$2005,"&gt;"&amp;A526)=0,1,0))</f>
        <v/>
      </c>
    </row>
    <row r="527">
      <c r="A527" s="13" t="n"/>
      <c r="B527" s="5" t="n"/>
      <c r="C527" s="6">
        <f>IF(B527&amp;""="","",IFERROR(INDEX('الأعضاء'!$B$6:$B$505,MATCH(B527&amp;"",'الأعضاء'!$A$6:$A$505,0))&amp;"","كود غير موجود"))</f>
        <v/>
      </c>
      <c r="D527" s="21">
        <f>IF(OR(B527&amp;""="",NOT(ISNUMBER(A527))),"",IF(COUNTIFS($B$6:$B$2005,B527&amp;"",$A$6:$A$2005,"&gt;"&amp;A527)=0,1,0))</f>
        <v/>
      </c>
    </row>
    <row r="528">
      <c r="A528" s="13" t="n"/>
      <c r="B528" s="5" t="n"/>
      <c r="C528" s="6">
        <f>IF(B528&amp;""="","",IFERROR(INDEX('الأعضاء'!$B$6:$B$505,MATCH(B528&amp;"",'الأعضاء'!$A$6:$A$505,0))&amp;"","كود غير موجود"))</f>
        <v/>
      </c>
      <c r="D528" s="21">
        <f>IF(OR(B528&amp;""="",NOT(ISNUMBER(A528))),"",IF(COUNTIFS($B$6:$B$2005,B528&amp;"",$A$6:$A$2005,"&gt;"&amp;A528)=0,1,0))</f>
        <v/>
      </c>
    </row>
    <row r="529">
      <c r="A529" s="13" t="n"/>
      <c r="B529" s="5" t="n"/>
      <c r="C529" s="6">
        <f>IF(B529&amp;""="","",IFERROR(INDEX('الأعضاء'!$B$6:$B$505,MATCH(B529&amp;"",'الأعضاء'!$A$6:$A$505,0))&amp;"","كود غير موجود"))</f>
        <v/>
      </c>
      <c r="D529" s="21">
        <f>IF(OR(B529&amp;""="",NOT(ISNUMBER(A529))),"",IF(COUNTIFS($B$6:$B$2005,B529&amp;"",$A$6:$A$2005,"&gt;"&amp;A529)=0,1,0))</f>
        <v/>
      </c>
    </row>
    <row r="530">
      <c r="A530" s="13" t="n"/>
      <c r="B530" s="5" t="n"/>
      <c r="C530" s="6">
        <f>IF(B530&amp;""="","",IFERROR(INDEX('الأعضاء'!$B$6:$B$505,MATCH(B530&amp;"",'الأعضاء'!$A$6:$A$505,0))&amp;"","كود غير موجود"))</f>
        <v/>
      </c>
      <c r="D530" s="21">
        <f>IF(OR(B530&amp;""="",NOT(ISNUMBER(A530))),"",IF(COUNTIFS($B$6:$B$2005,B530&amp;"",$A$6:$A$2005,"&gt;"&amp;A530)=0,1,0))</f>
        <v/>
      </c>
    </row>
    <row r="531">
      <c r="A531" s="13" t="n"/>
      <c r="B531" s="5" t="n"/>
      <c r="C531" s="6">
        <f>IF(B531&amp;""="","",IFERROR(INDEX('الأعضاء'!$B$6:$B$505,MATCH(B531&amp;"",'الأعضاء'!$A$6:$A$505,0))&amp;"","كود غير موجود"))</f>
        <v/>
      </c>
      <c r="D531" s="21">
        <f>IF(OR(B531&amp;""="",NOT(ISNUMBER(A531))),"",IF(COUNTIFS($B$6:$B$2005,B531&amp;"",$A$6:$A$2005,"&gt;"&amp;A531)=0,1,0))</f>
        <v/>
      </c>
    </row>
    <row r="532">
      <c r="A532" s="13" t="n"/>
      <c r="B532" s="5" t="n"/>
      <c r="C532" s="6">
        <f>IF(B532&amp;""="","",IFERROR(INDEX('الأعضاء'!$B$6:$B$505,MATCH(B532&amp;"",'الأعضاء'!$A$6:$A$505,0))&amp;"","كود غير موجود"))</f>
        <v/>
      </c>
      <c r="D532" s="21">
        <f>IF(OR(B532&amp;""="",NOT(ISNUMBER(A532))),"",IF(COUNTIFS($B$6:$B$2005,B532&amp;"",$A$6:$A$2005,"&gt;"&amp;A532)=0,1,0))</f>
        <v/>
      </c>
    </row>
    <row r="533">
      <c r="A533" s="13" t="n"/>
      <c r="B533" s="5" t="n"/>
      <c r="C533" s="6">
        <f>IF(B533&amp;""="","",IFERROR(INDEX('الأعضاء'!$B$6:$B$505,MATCH(B533&amp;"",'الأعضاء'!$A$6:$A$505,0))&amp;"","كود غير موجود"))</f>
        <v/>
      </c>
      <c r="D533" s="21">
        <f>IF(OR(B533&amp;""="",NOT(ISNUMBER(A533))),"",IF(COUNTIFS($B$6:$B$2005,B533&amp;"",$A$6:$A$2005,"&gt;"&amp;A533)=0,1,0))</f>
        <v/>
      </c>
    </row>
    <row r="534">
      <c r="A534" s="13" t="n"/>
      <c r="B534" s="5" t="n"/>
      <c r="C534" s="6">
        <f>IF(B534&amp;""="","",IFERROR(INDEX('الأعضاء'!$B$6:$B$505,MATCH(B534&amp;"",'الأعضاء'!$A$6:$A$505,0))&amp;"","كود غير موجود"))</f>
        <v/>
      </c>
      <c r="D534" s="21">
        <f>IF(OR(B534&amp;""="",NOT(ISNUMBER(A534))),"",IF(COUNTIFS($B$6:$B$2005,B534&amp;"",$A$6:$A$2005,"&gt;"&amp;A534)=0,1,0))</f>
        <v/>
      </c>
    </row>
    <row r="535">
      <c r="A535" s="13" t="n"/>
      <c r="B535" s="5" t="n"/>
      <c r="C535" s="6">
        <f>IF(B535&amp;""="","",IFERROR(INDEX('الأعضاء'!$B$6:$B$505,MATCH(B535&amp;"",'الأعضاء'!$A$6:$A$505,0))&amp;"","كود غير موجود"))</f>
        <v/>
      </c>
      <c r="D535" s="21">
        <f>IF(OR(B535&amp;""="",NOT(ISNUMBER(A535))),"",IF(COUNTIFS($B$6:$B$2005,B535&amp;"",$A$6:$A$2005,"&gt;"&amp;A535)=0,1,0))</f>
        <v/>
      </c>
    </row>
    <row r="536">
      <c r="A536" s="13" t="n"/>
      <c r="B536" s="5" t="n"/>
      <c r="C536" s="6">
        <f>IF(B536&amp;""="","",IFERROR(INDEX('الأعضاء'!$B$6:$B$505,MATCH(B536&amp;"",'الأعضاء'!$A$6:$A$505,0))&amp;"","كود غير موجود"))</f>
        <v/>
      </c>
      <c r="D536" s="21">
        <f>IF(OR(B536&amp;""="",NOT(ISNUMBER(A536))),"",IF(COUNTIFS($B$6:$B$2005,B536&amp;"",$A$6:$A$2005,"&gt;"&amp;A536)=0,1,0))</f>
        <v/>
      </c>
    </row>
    <row r="537">
      <c r="A537" s="13" t="n"/>
      <c r="B537" s="5" t="n"/>
      <c r="C537" s="6">
        <f>IF(B537&amp;""="","",IFERROR(INDEX('الأعضاء'!$B$6:$B$505,MATCH(B537&amp;"",'الأعضاء'!$A$6:$A$505,0))&amp;"","كود غير موجود"))</f>
        <v/>
      </c>
      <c r="D537" s="21">
        <f>IF(OR(B537&amp;""="",NOT(ISNUMBER(A537))),"",IF(COUNTIFS($B$6:$B$2005,B537&amp;"",$A$6:$A$2005,"&gt;"&amp;A537)=0,1,0))</f>
        <v/>
      </c>
    </row>
    <row r="538">
      <c r="A538" s="13" t="n"/>
      <c r="B538" s="5" t="n"/>
      <c r="C538" s="6">
        <f>IF(B538&amp;""="","",IFERROR(INDEX('الأعضاء'!$B$6:$B$505,MATCH(B538&amp;"",'الأعضاء'!$A$6:$A$505,0))&amp;"","كود غير موجود"))</f>
        <v/>
      </c>
      <c r="D538" s="21">
        <f>IF(OR(B538&amp;""="",NOT(ISNUMBER(A538))),"",IF(COUNTIFS($B$6:$B$2005,B538&amp;"",$A$6:$A$2005,"&gt;"&amp;A538)=0,1,0))</f>
        <v/>
      </c>
    </row>
    <row r="539">
      <c r="A539" s="13" t="n"/>
      <c r="B539" s="5" t="n"/>
      <c r="C539" s="6">
        <f>IF(B539&amp;""="","",IFERROR(INDEX('الأعضاء'!$B$6:$B$505,MATCH(B539&amp;"",'الأعضاء'!$A$6:$A$505,0))&amp;"","كود غير موجود"))</f>
        <v/>
      </c>
      <c r="D539" s="21">
        <f>IF(OR(B539&amp;""="",NOT(ISNUMBER(A539))),"",IF(COUNTIFS($B$6:$B$2005,B539&amp;"",$A$6:$A$2005,"&gt;"&amp;A539)=0,1,0))</f>
        <v/>
      </c>
    </row>
    <row r="540">
      <c r="A540" s="13" t="n"/>
      <c r="B540" s="5" t="n"/>
      <c r="C540" s="6">
        <f>IF(B540&amp;""="","",IFERROR(INDEX('الأعضاء'!$B$6:$B$505,MATCH(B540&amp;"",'الأعضاء'!$A$6:$A$505,0))&amp;"","كود غير موجود"))</f>
        <v/>
      </c>
      <c r="D540" s="21">
        <f>IF(OR(B540&amp;""="",NOT(ISNUMBER(A540))),"",IF(COUNTIFS($B$6:$B$2005,B540&amp;"",$A$6:$A$2005,"&gt;"&amp;A540)=0,1,0))</f>
        <v/>
      </c>
    </row>
    <row r="541">
      <c r="A541" s="13" t="n"/>
      <c r="B541" s="5" t="n"/>
      <c r="C541" s="6">
        <f>IF(B541&amp;""="","",IFERROR(INDEX('الأعضاء'!$B$6:$B$505,MATCH(B541&amp;"",'الأعضاء'!$A$6:$A$505,0))&amp;"","كود غير موجود"))</f>
        <v/>
      </c>
      <c r="D541" s="21">
        <f>IF(OR(B541&amp;""="",NOT(ISNUMBER(A541))),"",IF(COUNTIFS($B$6:$B$2005,B541&amp;"",$A$6:$A$2005,"&gt;"&amp;A541)=0,1,0))</f>
        <v/>
      </c>
    </row>
    <row r="542">
      <c r="A542" s="13" t="n"/>
      <c r="B542" s="5" t="n"/>
      <c r="C542" s="6">
        <f>IF(B542&amp;""="","",IFERROR(INDEX('الأعضاء'!$B$6:$B$505,MATCH(B542&amp;"",'الأعضاء'!$A$6:$A$505,0))&amp;"","كود غير موجود"))</f>
        <v/>
      </c>
      <c r="D542" s="21">
        <f>IF(OR(B542&amp;""="",NOT(ISNUMBER(A542))),"",IF(COUNTIFS($B$6:$B$2005,B542&amp;"",$A$6:$A$2005,"&gt;"&amp;A542)=0,1,0))</f>
        <v/>
      </c>
    </row>
    <row r="543">
      <c r="A543" s="13" t="n"/>
      <c r="B543" s="5" t="n"/>
      <c r="C543" s="6">
        <f>IF(B543&amp;""="","",IFERROR(INDEX('الأعضاء'!$B$6:$B$505,MATCH(B543&amp;"",'الأعضاء'!$A$6:$A$505,0))&amp;"","كود غير موجود"))</f>
        <v/>
      </c>
      <c r="D543" s="21">
        <f>IF(OR(B543&amp;""="",NOT(ISNUMBER(A543))),"",IF(COUNTIFS($B$6:$B$2005,B543&amp;"",$A$6:$A$2005,"&gt;"&amp;A543)=0,1,0))</f>
        <v/>
      </c>
    </row>
    <row r="544">
      <c r="A544" s="13" t="n"/>
      <c r="B544" s="5" t="n"/>
      <c r="C544" s="6">
        <f>IF(B544&amp;""="","",IFERROR(INDEX('الأعضاء'!$B$6:$B$505,MATCH(B544&amp;"",'الأعضاء'!$A$6:$A$505,0))&amp;"","كود غير موجود"))</f>
        <v/>
      </c>
      <c r="D544" s="21">
        <f>IF(OR(B544&amp;""="",NOT(ISNUMBER(A544))),"",IF(COUNTIFS($B$6:$B$2005,B544&amp;"",$A$6:$A$2005,"&gt;"&amp;A544)=0,1,0))</f>
        <v/>
      </c>
    </row>
    <row r="545">
      <c r="A545" s="13" t="n"/>
      <c r="B545" s="5" t="n"/>
      <c r="C545" s="6">
        <f>IF(B545&amp;""="","",IFERROR(INDEX('الأعضاء'!$B$6:$B$505,MATCH(B545&amp;"",'الأعضاء'!$A$6:$A$505,0))&amp;"","كود غير موجود"))</f>
        <v/>
      </c>
      <c r="D545" s="21">
        <f>IF(OR(B545&amp;""="",NOT(ISNUMBER(A545))),"",IF(COUNTIFS($B$6:$B$2005,B545&amp;"",$A$6:$A$2005,"&gt;"&amp;A545)=0,1,0))</f>
        <v/>
      </c>
    </row>
    <row r="546">
      <c r="A546" s="13" t="n"/>
      <c r="B546" s="5" t="n"/>
      <c r="C546" s="6">
        <f>IF(B546&amp;""="","",IFERROR(INDEX('الأعضاء'!$B$6:$B$505,MATCH(B546&amp;"",'الأعضاء'!$A$6:$A$505,0))&amp;"","كود غير موجود"))</f>
        <v/>
      </c>
      <c r="D546" s="21">
        <f>IF(OR(B546&amp;""="",NOT(ISNUMBER(A546))),"",IF(COUNTIFS($B$6:$B$2005,B546&amp;"",$A$6:$A$2005,"&gt;"&amp;A546)=0,1,0))</f>
        <v/>
      </c>
    </row>
    <row r="547">
      <c r="A547" s="13" t="n"/>
      <c r="B547" s="5" t="n"/>
      <c r="C547" s="6">
        <f>IF(B547&amp;""="","",IFERROR(INDEX('الأعضاء'!$B$6:$B$505,MATCH(B547&amp;"",'الأعضاء'!$A$6:$A$505,0))&amp;"","كود غير موجود"))</f>
        <v/>
      </c>
      <c r="D547" s="21">
        <f>IF(OR(B547&amp;""="",NOT(ISNUMBER(A547))),"",IF(COUNTIFS($B$6:$B$2005,B547&amp;"",$A$6:$A$2005,"&gt;"&amp;A547)=0,1,0))</f>
        <v/>
      </c>
    </row>
    <row r="548">
      <c r="A548" s="13" t="n"/>
      <c r="B548" s="5" t="n"/>
      <c r="C548" s="6">
        <f>IF(B548&amp;""="","",IFERROR(INDEX('الأعضاء'!$B$6:$B$505,MATCH(B548&amp;"",'الأعضاء'!$A$6:$A$505,0))&amp;"","كود غير موجود"))</f>
        <v/>
      </c>
      <c r="D548" s="21">
        <f>IF(OR(B548&amp;""="",NOT(ISNUMBER(A548))),"",IF(COUNTIFS($B$6:$B$2005,B548&amp;"",$A$6:$A$2005,"&gt;"&amp;A548)=0,1,0))</f>
        <v/>
      </c>
    </row>
    <row r="549">
      <c r="A549" s="13" t="n"/>
      <c r="B549" s="5" t="n"/>
      <c r="C549" s="6">
        <f>IF(B549&amp;""="","",IFERROR(INDEX('الأعضاء'!$B$6:$B$505,MATCH(B549&amp;"",'الأعضاء'!$A$6:$A$505,0))&amp;"","كود غير موجود"))</f>
        <v/>
      </c>
      <c r="D549" s="21">
        <f>IF(OR(B549&amp;""="",NOT(ISNUMBER(A549))),"",IF(COUNTIFS($B$6:$B$2005,B549&amp;"",$A$6:$A$2005,"&gt;"&amp;A549)=0,1,0))</f>
        <v/>
      </c>
    </row>
    <row r="550">
      <c r="A550" s="13" t="n"/>
      <c r="B550" s="5" t="n"/>
      <c r="C550" s="6">
        <f>IF(B550&amp;""="","",IFERROR(INDEX('الأعضاء'!$B$6:$B$505,MATCH(B550&amp;"",'الأعضاء'!$A$6:$A$505,0))&amp;"","كود غير موجود"))</f>
        <v/>
      </c>
      <c r="D550" s="21">
        <f>IF(OR(B550&amp;""="",NOT(ISNUMBER(A550))),"",IF(COUNTIFS($B$6:$B$2005,B550&amp;"",$A$6:$A$2005,"&gt;"&amp;A550)=0,1,0))</f>
        <v/>
      </c>
    </row>
    <row r="551">
      <c r="A551" s="13" t="n"/>
      <c r="B551" s="5" t="n"/>
      <c r="C551" s="6">
        <f>IF(B551&amp;""="","",IFERROR(INDEX('الأعضاء'!$B$6:$B$505,MATCH(B551&amp;"",'الأعضاء'!$A$6:$A$505,0))&amp;"","كود غير موجود"))</f>
        <v/>
      </c>
      <c r="D551" s="21">
        <f>IF(OR(B551&amp;""="",NOT(ISNUMBER(A551))),"",IF(COUNTIFS($B$6:$B$2005,B551&amp;"",$A$6:$A$2005,"&gt;"&amp;A551)=0,1,0))</f>
        <v/>
      </c>
    </row>
    <row r="552">
      <c r="A552" s="13" t="n"/>
      <c r="B552" s="5" t="n"/>
      <c r="C552" s="6">
        <f>IF(B552&amp;""="","",IFERROR(INDEX('الأعضاء'!$B$6:$B$505,MATCH(B552&amp;"",'الأعضاء'!$A$6:$A$505,0))&amp;"","كود غير موجود"))</f>
        <v/>
      </c>
      <c r="D552" s="21">
        <f>IF(OR(B552&amp;""="",NOT(ISNUMBER(A552))),"",IF(COUNTIFS($B$6:$B$2005,B552&amp;"",$A$6:$A$2005,"&gt;"&amp;A552)=0,1,0))</f>
        <v/>
      </c>
    </row>
    <row r="553">
      <c r="A553" s="13" t="n"/>
      <c r="B553" s="5" t="n"/>
      <c r="C553" s="6">
        <f>IF(B553&amp;""="","",IFERROR(INDEX('الأعضاء'!$B$6:$B$505,MATCH(B553&amp;"",'الأعضاء'!$A$6:$A$505,0))&amp;"","كود غير موجود"))</f>
        <v/>
      </c>
      <c r="D553" s="21">
        <f>IF(OR(B553&amp;""="",NOT(ISNUMBER(A553))),"",IF(COUNTIFS($B$6:$B$2005,B553&amp;"",$A$6:$A$2005,"&gt;"&amp;A553)=0,1,0))</f>
        <v/>
      </c>
    </row>
    <row r="554">
      <c r="A554" s="13" t="n"/>
      <c r="B554" s="5" t="n"/>
      <c r="C554" s="6">
        <f>IF(B554&amp;""="","",IFERROR(INDEX('الأعضاء'!$B$6:$B$505,MATCH(B554&amp;"",'الأعضاء'!$A$6:$A$505,0))&amp;"","كود غير موجود"))</f>
        <v/>
      </c>
      <c r="D554" s="21">
        <f>IF(OR(B554&amp;""="",NOT(ISNUMBER(A554))),"",IF(COUNTIFS($B$6:$B$2005,B554&amp;"",$A$6:$A$2005,"&gt;"&amp;A554)=0,1,0))</f>
        <v/>
      </c>
    </row>
    <row r="555">
      <c r="A555" s="13" t="n"/>
      <c r="B555" s="5" t="n"/>
      <c r="C555" s="6">
        <f>IF(B555&amp;""="","",IFERROR(INDEX('الأعضاء'!$B$6:$B$505,MATCH(B555&amp;"",'الأعضاء'!$A$6:$A$505,0))&amp;"","كود غير موجود"))</f>
        <v/>
      </c>
      <c r="D555" s="21">
        <f>IF(OR(B555&amp;""="",NOT(ISNUMBER(A555))),"",IF(COUNTIFS($B$6:$B$2005,B555&amp;"",$A$6:$A$2005,"&gt;"&amp;A555)=0,1,0))</f>
        <v/>
      </c>
    </row>
    <row r="556">
      <c r="A556" s="13" t="n"/>
      <c r="B556" s="5" t="n"/>
      <c r="C556" s="6">
        <f>IF(B556&amp;""="","",IFERROR(INDEX('الأعضاء'!$B$6:$B$505,MATCH(B556&amp;"",'الأعضاء'!$A$6:$A$505,0))&amp;"","كود غير موجود"))</f>
        <v/>
      </c>
      <c r="D556" s="21">
        <f>IF(OR(B556&amp;""="",NOT(ISNUMBER(A556))),"",IF(COUNTIFS($B$6:$B$2005,B556&amp;"",$A$6:$A$2005,"&gt;"&amp;A556)=0,1,0))</f>
        <v/>
      </c>
    </row>
    <row r="557">
      <c r="A557" s="13" t="n"/>
      <c r="B557" s="5" t="n"/>
      <c r="C557" s="6">
        <f>IF(B557&amp;""="","",IFERROR(INDEX('الأعضاء'!$B$6:$B$505,MATCH(B557&amp;"",'الأعضاء'!$A$6:$A$505,0))&amp;"","كود غير موجود"))</f>
        <v/>
      </c>
      <c r="D557" s="21">
        <f>IF(OR(B557&amp;""="",NOT(ISNUMBER(A557))),"",IF(COUNTIFS($B$6:$B$2005,B557&amp;"",$A$6:$A$2005,"&gt;"&amp;A557)=0,1,0))</f>
        <v/>
      </c>
    </row>
    <row r="558">
      <c r="A558" s="13" t="n"/>
      <c r="B558" s="5" t="n"/>
      <c r="C558" s="6">
        <f>IF(B558&amp;""="","",IFERROR(INDEX('الأعضاء'!$B$6:$B$505,MATCH(B558&amp;"",'الأعضاء'!$A$6:$A$505,0))&amp;"","كود غير موجود"))</f>
        <v/>
      </c>
      <c r="D558" s="21">
        <f>IF(OR(B558&amp;""="",NOT(ISNUMBER(A558))),"",IF(COUNTIFS($B$6:$B$2005,B558&amp;"",$A$6:$A$2005,"&gt;"&amp;A558)=0,1,0))</f>
        <v/>
      </c>
    </row>
    <row r="559">
      <c r="A559" s="13" t="n"/>
      <c r="B559" s="5" t="n"/>
      <c r="C559" s="6">
        <f>IF(B559&amp;""="","",IFERROR(INDEX('الأعضاء'!$B$6:$B$505,MATCH(B559&amp;"",'الأعضاء'!$A$6:$A$505,0))&amp;"","كود غير موجود"))</f>
        <v/>
      </c>
      <c r="D559" s="21">
        <f>IF(OR(B559&amp;""="",NOT(ISNUMBER(A559))),"",IF(COUNTIFS($B$6:$B$2005,B559&amp;"",$A$6:$A$2005,"&gt;"&amp;A559)=0,1,0))</f>
        <v/>
      </c>
    </row>
    <row r="560">
      <c r="A560" s="13" t="n"/>
      <c r="B560" s="5" t="n"/>
      <c r="C560" s="6">
        <f>IF(B560&amp;""="","",IFERROR(INDEX('الأعضاء'!$B$6:$B$505,MATCH(B560&amp;"",'الأعضاء'!$A$6:$A$505,0))&amp;"","كود غير موجود"))</f>
        <v/>
      </c>
      <c r="D560" s="21">
        <f>IF(OR(B560&amp;""="",NOT(ISNUMBER(A560))),"",IF(COUNTIFS($B$6:$B$2005,B560&amp;"",$A$6:$A$2005,"&gt;"&amp;A560)=0,1,0))</f>
        <v/>
      </c>
    </row>
    <row r="561">
      <c r="A561" s="13" t="n"/>
      <c r="B561" s="5" t="n"/>
      <c r="C561" s="6">
        <f>IF(B561&amp;""="","",IFERROR(INDEX('الأعضاء'!$B$6:$B$505,MATCH(B561&amp;"",'الأعضاء'!$A$6:$A$505,0))&amp;"","كود غير موجود"))</f>
        <v/>
      </c>
      <c r="D561" s="21">
        <f>IF(OR(B561&amp;""="",NOT(ISNUMBER(A561))),"",IF(COUNTIFS($B$6:$B$2005,B561&amp;"",$A$6:$A$2005,"&gt;"&amp;A561)=0,1,0))</f>
        <v/>
      </c>
    </row>
    <row r="562">
      <c r="A562" s="13" t="n"/>
      <c r="B562" s="5" t="n"/>
      <c r="C562" s="6">
        <f>IF(B562&amp;""="","",IFERROR(INDEX('الأعضاء'!$B$6:$B$505,MATCH(B562&amp;"",'الأعضاء'!$A$6:$A$505,0))&amp;"","كود غير موجود"))</f>
        <v/>
      </c>
      <c r="D562" s="21">
        <f>IF(OR(B562&amp;""="",NOT(ISNUMBER(A562))),"",IF(COUNTIFS($B$6:$B$2005,B562&amp;"",$A$6:$A$2005,"&gt;"&amp;A562)=0,1,0))</f>
        <v/>
      </c>
    </row>
    <row r="563">
      <c r="A563" s="13" t="n"/>
      <c r="B563" s="5" t="n"/>
      <c r="C563" s="6">
        <f>IF(B563&amp;""="","",IFERROR(INDEX('الأعضاء'!$B$6:$B$505,MATCH(B563&amp;"",'الأعضاء'!$A$6:$A$505,0))&amp;"","كود غير موجود"))</f>
        <v/>
      </c>
      <c r="D563" s="21">
        <f>IF(OR(B563&amp;""="",NOT(ISNUMBER(A563))),"",IF(COUNTIFS($B$6:$B$2005,B563&amp;"",$A$6:$A$2005,"&gt;"&amp;A563)=0,1,0))</f>
        <v/>
      </c>
    </row>
    <row r="564">
      <c r="A564" s="13" t="n"/>
      <c r="B564" s="5" t="n"/>
      <c r="C564" s="6">
        <f>IF(B564&amp;""="","",IFERROR(INDEX('الأعضاء'!$B$6:$B$505,MATCH(B564&amp;"",'الأعضاء'!$A$6:$A$505,0))&amp;"","كود غير موجود"))</f>
        <v/>
      </c>
      <c r="D564" s="21">
        <f>IF(OR(B564&amp;""="",NOT(ISNUMBER(A564))),"",IF(COUNTIFS($B$6:$B$2005,B564&amp;"",$A$6:$A$2005,"&gt;"&amp;A564)=0,1,0))</f>
        <v/>
      </c>
    </row>
    <row r="565">
      <c r="A565" s="13" t="n"/>
      <c r="B565" s="5" t="n"/>
      <c r="C565" s="6">
        <f>IF(B565&amp;""="","",IFERROR(INDEX('الأعضاء'!$B$6:$B$505,MATCH(B565&amp;"",'الأعضاء'!$A$6:$A$505,0))&amp;"","كود غير موجود"))</f>
        <v/>
      </c>
      <c r="D565" s="21">
        <f>IF(OR(B565&amp;""="",NOT(ISNUMBER(A565))),"",IF(COUNTIFS($B$6:$B$2005,B565&amp;"",$A$6:$A$2005,"&gt;"&amp;A565)=0,1,0))</f>
        <v/>
      </c>
    </row>
    <row r="566">
      <c r="A566" s="13" t="n"/>
      <c r="B566" s="5" t="n"/>
      <c r="C566" s="6">
        <f>IF(B566&amp;""="","",IFERROR(INDEX('الأعضاء'!$B$6:$B$505,MATCH(B566&amp;"",'الأعضاء'!$A$6:$A$505,0))&amp;"","كود غير موجود"))</f>
        <v/>
      </c>
      <c r="D566" s="21">
        <f>IF(OR(B566&amp;""="",NOT(ISNUMBER(A566))),"",IF(COUNTIFS($B$6:$B$2005,B566&amp;"",$A$6:$A$2005,"&gt;"&amp;A566)=0,1,0))</f>
        <v/>
      </c>
    </row>
    <row r="567">
      <c r="A567" s="13" t="n"/>
      <c r="B567" s="5" t="n"/>
      <c r="C567" s="6">
        <f>IF(B567&amp;""="","",IFERROR(INDEX('الأعضاء'!$B$6:$B$505,MATCH(B567&amp;"",'الأعضاء'!$A$6:$A$505,0))&amp;"","كود غير موجود"))</f>
        <v/>
      </c>
      <c r="D567" s="21">
        <f>IF(OR(B567&amp;""="",NOT(ISNUMBER(A567))),"",IF(COUNTIFS($B$6:$B$2005,B567&amp;"",$A$6:$A$2005,"&gt;"&amp;A567)=0,1,0))</f>
        <v/>
      </c>
    </row>
    <row r="568">
      <c r="A568" s="13" t="n"/>
      <c r="B568" s="5" t="n"/>
      <c r="C568" s="6">
        <f>IF(B568&amp;""="","",IFERROR(INDEX('الأعضاء'!$B$6:$B$505,MATCH(B568&amp;"",'الأعضاء'!$A$6:$A$505,0))&amp;"","كود غير موجود"))</f>
        <v/>
      </c>
      <c r="D568" s="21">
        <f>IF(OR(B568&amp;""="",NOT(ISNUMBER(A568))),"",IF(COUNTIFS($B$6:$B$2005,B568&amp;"",$A$6:$A$2005,"&gt;"&amp;A568)=0,1,0))</f>
        <v/>
      </c>
    </row>
    <row r="569">
      <c r="A569" s="13" t="n"/>
      <c r="B569" s="5" t="n"/>
      <c r="C569" s="6">
        <f>IF(B569&amp;""="","",IFERROR(INDEX('الأعضاء'!$B$6:$B$505,MATCH(B569&amp;"",'الأعضاء'!$A$6:$A$505,0))&amp;"","كود غير موجود"))</f>
        <v/>
      </c>
      <c r="D569" s="21">
        <f>IF(OR(B569&amp;""="",NOT(ISNUMBER(A569))),"",IF(COUNTIFS($B$6:$B$2005,B569&amp;"",$A$6:$A$2005,"&gt;"&amp;A569)=0,1,0))</f>
        <v/>
      </c>
    </row>
    <row r="570">
      <c r="A570" s="13" t="n"/>
      <c r="B570" s="5" t="n"/>
      <c r="C570" s="6">
        <f>IF(B570&amp;""="","",IFERROR(INDEX('الأعضاء'!$B$6:$B$505,MATCH(B570&amp;"",'الأعضاء'!$A$6:$A$505,0))&amp;"","كود غير موجود"))</f>
        <v/>
      </c>
      <c r="D570" s="21">
        <f>IF(OR(B570&amp;""="",NOT(ISNUMBER(A570))),"",IF(COUNTIFS($B$6:$B$2005,B570&amp;"",$A$6:$A$2005,"&gt;"&amp;A570)=0,1,0))</f>
        <v/>
      </c>
    </row>
    <row r="571">
      <c r="A571" s="13" t="n"/>
      <c r="B571" s="5" t="n"/>
      <c r="C571" s="6">
        <f>IF(B571&amp;""="","",IFERROR(INDEX('الأعضاء'!$B$6:$B$505,MATCH(B571&amp;"",'الأعضاء'!$A$6:$A$505,0))&amp;"","كود غير موجود"))</f>
        <v/>
      </c>
      <c r="D571" s="21">
        <f>IF(OR(B571&amp;""="",NOT(ISNUMBER(A571))),"",IF(COUNTIFS($B$6:$B$2005,B571&amp;"",$A$6:$A$2005,"&gt;"&amp;A571)=0,1,0))</f>
        <v/>
      </c>
    </row>
    <row r="572">
      <c r="A572" s="13" t="n"/>
      <c r="B572" s="5" t="n"/>
      <c r="C572" s="6">
        <f>IF(B572&amp;""="","",IFERROR(INDEX('الأعضاء'!$B$6:$B$505,MATCH(B572&amp;"",'الأعضاء'!$A$6:$A$505,0))&amp;"","كود غير موجود"))</f>
        <v/>
      </c>
      <c r="D572" s="21">
        <f>IF(OR(B572&amp;""="",NOT(ISNUMBER(A572))),"",IF(COUNTIFS($B$6:$B$2005,B572&amp;"",$A$6:$A$2005,"&gt;"&amp;A572)=0,1,0))</f>
        <v/>
      </c>
    </row>
    <row r="573">
      <c r="A573" s="13" t="n"/>
      <c r="B573" s="5" t="n"/>
      <c r="C573" s="6">
        <f>IF(B573&amp;""="","",IFERROR(INDEX('الأعضاء'!$B$6:$B$505,MATCH(B573&amp;"",'الأعضاء'!$A$6:$A$505,0))&amp;"","كود غير موجود"))</f>
        <v/>
      </c>
      <c r="D573" s="21">
        <f>IF(OR(B573&amp;""="",NOT(ISNUMBER(A573))),"",IF(COUNTIFS($B$6:$B$2005,B573&amp;"",$A$6:$A$2005,"&gt;"&amp;A573)=0,1,0))</f>
        <v/>
      </c>
    </row>
    <row r="574">
      <c r="A574" s="13" t="n"/>
      <c r="B574" s="5" t="n"/>
      <c r="C574" s="6">
        <f>IF(B574&amp;""="","",IFERROR(INDEX('الأعضاء'!$B$6:$B$505,MATCH(B574&amp;"",'الأعضاء'!$A$6:$A$505,0))&amp;"","كود غير موجود"))</f>
        <v/>
      </c>
      <c r="D574" s="21">
        <f>IF(OR(B574&amp;""="",NOT(ISNUMBER(A574))),"",IF(COUNTIFS($B$6:$B$2005,B574&amp;"",$A$6:$A$2005,"&gt;"&amp;A574)=0,1,0))</f>
        <v/>
      </c>
    </row>
    <row r="575">
      <c r="A575" s="13" t="n"/>
      <c r="B575" s="5" t="n"/>
      <c r="C575" s="6">
        <f>IF(B575&amp;""="","",IFERROR(INDEX('الأعضاء'!$B$6:$B$505,MATCH(B575&amp;"",'الأعضاء'!$A$6:$A$505,0))&amp;"","كود غير موجود"))</f>
        <v/>
      </c>
      <c r="D575" s="21">
        <f>IF(OR(B575&amp;""="",NOT(ISNUMBER(A575))),"",IF(COUNTIFS($B$6:$B$2005,B575&amp;"",$A$6:$A$2005,"&gt;"&amp;A575)=0,1,0))</f>
        <v/>
      </c>
    </row>
    <row r="576">
      <c r="A576" s="13" t="n"/>
      <c r="B576" s="5" t="n"/>
      <c r="C576" s="6">
        <f>IF(B576&amp;""="","",IFERROR(INDEX('الأعضاء'!$B$6:$B$505,MATCH(B576&amp;"",'الأعضاء'!$A$6:$A$505,0))&amp;"","كود غير موجود"))</f>
        <v/>
      </c>
      <c r="D576" s="21">
        <f>IF(OR(B576&amp;""="",NOT(ISNUMBER(A576))),"",IF(COUNTIFS($B$6:$B$2005,B576&amp;"",$A$6:$A$2005,"&gt;"&amp;A576)=0,1,0))</f>
        <v/>
      </c>
    </row>
    <row r="577">
      <c r="A577" s="13" t="n"/>
      <c r="B577" s="5" t="n"/>
      <c r="C577" s="6">
        <f>IF(B577&amp;""="","",IFERROR(INDEX('الأعضاء'!$B$6:$B$505,MATCH(B577&amp;"",'الأعضاء'!$A$6:$A$505,0))&amp;"","كود غير موجود"))</f>
        <v/>
      </c>
      <c r="D577" s="21">
        <f>IF(OR(B577&amp;""="",NOT(ISNUMBER(A577))),"",IF(COUNTIFS($B$6:$B$2005,B577&amp;"",$A$6:$A$2005,"&gt;"&amp;A577)=0,1,0))</f>
        <v/>
      </c>
    </row>
    <row r="578">
      <c r="A578" s="13" t="n"/>
      <c r="B578" s="5" t="n"/>
      <c r="C578" s="6">
        <f>IF(B578&amp;""="","",IFERROR(INDEX('الأعضاء'!$B$6:$B$505,MATCH(B578&amp;"",'الأعضاء'!$A$6:$A$505,0))&amp;"","كود غير موجود"))</f>
        <v/>
      </c>
      <c r="D578" s="21">
        <f>IF(OR(B578&amp;""="",NOT(ISNUMBER(A578))),"",IF(COUNTIFS($B$6:$B$2005,B578&amp;"",$A$6:$A$2005,"&gt;"&amp;A578)=0,1,0))</f>
        <v/>
      </c>
    </row>
    <row r="579">
      <c r="A579" s="13" t="n"/>
      <c r="B579" s="5" t="n"/>
      <c r="C579" s="6">
        <f>IF(B579&amp;""="","",IFERROR(INDEX('الأعضاء'!$B$6:$B$505,MATCH(B579&amp;"",'الأعضاء'!$A$6:$A$505,0))&amp;"","كود غير موجود"))</f>
        <v/>
      </c>
      <c r="D579" s="21">
        <f>IF(OR(B579&amp;""="",NOT(ISNUMBER(A579))),"",IF(COUNTIFS($B$6:$B$2005,B579&amp;"",$A$6:$A$2005,"&gt;"&amp;A579)=0,1,0))</f>
        <v/>
      </c>
    </row>
    <row r="580">
      <c r="A580" s="13" t="n"/>
      <c r="B580" s="5" t="n"/>
      <c r="C580" s="6">
        <f>IF(B580&amp;""="","",IFERROR(INDEX('الأعضاء'!$B$6:$B$505,MATCH(B580&amp;"",'الأعضاء'!$A$6:$A$505,0))&amp;"","كود غير موجود"))</f>
        <v/>
      </c>
      <c r="D580" s="21">
        <f>IF(OR(B580&amp;""="",NOT(ISNUMBER(A580))),"",IF(COUNTIFS($B$6:$B$2005,B580&amp;"",$A$6:$A$2005,"&gt;"&amp;A580)=0,1,0))</f>
        <v/>
      </c>
    </row>
    <row r="581">
      <c r="A581" s="13" t="n"/>
      <c r="B581" s="5" t="n"/>
      <c r="C581" s="6">
        <f>IF(B581&amp;""="","",IFERROR(INDEX('الأعضاء'!$B$6:$B$505,MATCH(B581&amp;"",'الأعضاء'!$A$6:$A$505,0))&amp;"","كود غير موجود"))</f>
        <v/>
      </c>
      <c r="D581" s="21">
        <f>IF(OR(B581&amp;""="",NOT(ISNUMBER(A581))),"",IF(COUNTIFS($B$6:$B$2005,B581&amp;"",$A$6:$A$2005,"&gt;"&amp;A581)=0,1,0))</f>
        <v/>
      </c>
    </row>
    <row r="582">
      <c r="A582" s="13" t="n"/>
      <c r="B582" s="5" t="n"/>
      <c r="C582" s="6">
        <f>IF(B582&amp;""="","",IFERROR(INDEX('الأعضاء'!$B$6:$B$505,MATCH(B582&amp;"",'الأعضاء'!$A$6:$A$505,0))&amp;"","كود غير موجود"))</f>
        <v/>
      </c>
      <c r="D582" s="21">
        <f>IF(OR(B582&amp;""="",NOT(ISNUMBER(A582))),"",IF(COUNTIFS($B$6:$B$2005,B582&amp;"",$A$6:$A$2005,"&gt;"&amp;A582)=0,1,0))</f>
        <v/>
      </c>
    </row>
    <row r="583">
      <c r="A583" s="13" t="n"/>
      <c r="B583" s="5" t="n"/>
      <c r="C583" s="6">
        <f>IF(B583&amp;""="","",IFERROR(INDEX('الأعضاء'!$B$6:$B$505,MATCH(B583&amp;"",'الأعضاء'!$A$6:$A$505,0))&amp;"","كود غير موجود"))</f>
        <v/>
      </c>
      <c r="D583" s="21">
        <f>IF(OR(B583&amp;""="",NOT(ISNUMBER(A583))),"",IF(COUNTIFS($B$6:$B$2005,B583&amp;"",$A$6:$A$2005,"&gt;"&amp;A583)=0,1,0))</f>
        <v/>
      </c>
    </row>
    <row r="584">
      <c r="A584" s="13" t="n"/>
      <c r="B584" s="5" t="n"/>
      <c r="C584" s="6">
        <f>IF(B584&amp;""="","",IFERROR(INDEX('الأعضاء'!$B$6:$B$505,MATCH(B584&amp;"",'الأعضاء'!$A$6:$A$505,0))&amp;"","كود غير موجود"))</f>
        <v/>
      </c>
      <c r="D584" s="21">
        <f>IF(OR(B584&amp;""="",NOT(ISNUMBER(A584))),"",IF(COUNTIFS($B$6:$B$2005,B584&amp;"",$A$6:$A$2005,"&gt;"&amp;A584)=0,1,0))</f>
        <v/>
      </c>
    </row>
    <row r="585">
      <c r="A585" s="13" t="n"/>
      <c r="B585" s="5" t="n"/>
      <c r="C585" s="6">
        <f>IF(B585&amp;""="","",IFERROR(INDEX('الأعضاء'!$B$6:$B$505,MATCH(B585&amp;"",'الأعضاء'!$A$6:$A$505,0))&amp;"","كود غير موجود"))</f>
        <v/>
      </c>
      <c r="D585" s="21">
        <f>IF(OR(B585&amp;""="",NOT(ISNUMBER(A585))),"",IF(COUNTIFS($B$6:$B$2005,B585&amp;"",$A$6:$A$2005,"&gt;"&amp;A585)=0,1,0))</f>
        <v/>
      </c>
    </row>
    <row r="586">
      <c r="A586" s="13" t="n"/>
      <c r="B586" s="5" t="n"/>
      <c r="C586" s="6">
        <f>IF(B586&amp;""="","",IFERROR(INDEX('الأعضاء'!$B$6:$B$505,MATCH(B586&amp;"",'الأعضاء'!$A$6:$A$505,0))&amp;"","كود غير موجود"))</f>
        <v/>
      </c>
      <c r="D586" s="21">
        <f>IF(OR(B586&amp;""="",NOT(ISNUMBER(A586))),"",IF(COUNTIFS($B$6:$B$2005,B586&amp;"",$A$6:$A$2005,"&gt;"&amp;A586)=0,1,0))</f>
        <v/>
      </c>
    </row>
    <row r="587">
      <c r="A587" s="13" t="n"/>
      <c r="B587" s="5" t="n"/>
      <c r="C587" s="6">
        <f>IF(B587&amp;""="","",IFERROR(INDEX('الأعضاء'!$B$6:$B$505,MATCH(B587&amp;"",'الأعضاء'!$A$6:$A$505,0))&amp;"","كود غير موجود"))</f>
        <v/>
      </c>
      <c r="D587" s="21">
        <f>IF(OR(B587&amp;""="",NOT(ISNUMBER(A587))),"",IF(COUNTIFS($B$6:$B$2005,B587&amp;"",$A$6:$A$2005,"&gt;"&amp;A587)=0,1,0))</f>
        <v/>
      </c>
    </row>
    <row r="588">
      <c r="A588" s="13" t="n"/>
      <c r="B588" s="5" t="n"/>
      <c r="C588" s="6">
        <f>IF(B588&amp;""="","",IFERROR(INDEX('الأعضاء'!$B$6:$B$505,MATCH(B588&amp;"",'الأعضاء'!$A$6:$A$505,0))&amp;"","كود غير موجود"))</f>
        <v/>
      </c>
      <c r="D588" s="21">
        <f>IF(OR(B588&amp;""="",NOT(ISNUMBER(A588))),"",IF(COUNTIFS($B$6:$B$2005,B588&amp;"",$A$6:$A$2005,"&gt;"&amp;A588)=0,1,0))</f>
        <v/>
      </c>
    </row>
    <row r="589">
      <c r="A589" s="13" t="n"/>
      <c r="B589" s="5" t="n"/>
      <c r="C589" s="6">
        <f>IF(B589&amp;""="","",IFERROR(INDEX('الأعضاء'!$B$6:$B$505,MATCH(B589&amp;"",'الأعضاء'!$A$6:$A$505,0))&amp;"","كود غير موجود"))</f>
        <v/>
      </c>
      <c r="D589" s="21">
        <f>IF(OR(B589&amp;""="",NOT(ISNUMBER(A589))),"",IF(COUNTIFS($B$6:$B$2005,B589&amp;"",$A$6:$A$2005,"&gt;"&amp;A589)=0,1,0))</f>
        <v/>
      </c>
    </row>
    <row r="590">
      <c r="A590" s="13" t="n"/>
      <c r="B590" s="5" t="n"/>
      <c r="C590" s="6">
        <f>IF(B590&amp;""="","",IFERROR(INDEX('الأعضاء'!$B$6:$B$505,MATCH(B590&amp;"",'الأعضاء'!$A$6:$A$505,0))&amp;"","كود غير موجود"))</f>
        <v/>
      </c>
      <c r="D590" s="21">
        <f>IF(OR(B590&amp;""="",NOT(ISNUMBER(A590))),"",IF(COUNTIFS($B$6:$B$2005,B590&amp;"",$A$6:$A$2005,"&gt;"&amp;A590)=0,1,0))</f>
        <v/>
      </c>
    </row>
    <row r="591">
      <c r="A591" s="13" t="n"/>
      <c r="B591" s="5" t="n"/>
      <c r="C591" s="6">
        <f>IF(B591&amp;""="","",IFERROR(INDEX('الأعضاء'!$B$6:$B$505,MATCH(B591&amp;"",'الأعضاء'!$A$6:$A$505,0))&amp;"","كود غير موجود"))</f>
        <v/>
      </c>
      <c r="D591" s="21">
        <f>IF(OR(B591&amp;""="",NOT(ISNUMBER(A591))),"",IF(COUNTIFS($B$6:$B$2005,B591&amp;"",$A$6:$A$2005,"&gt;"&amp;A591)=0,1,0))</f>
        <v/>
      </c>
    </row>
    <row r="592">
      <c r="A592" s="13" t="n"/>
      <c r="B592" s="5" t="n"/>
      <c r="C592" s="6">
        <f>IF(B592&amp;""="","",IFERROR(INDEX('الأعضاء'!$B$6:$B$505,MATCH(B592&amp;"",'الأعضاء'!$A$6:$A$505,0))&amp;"","كود غير موجود"))</f>
        <v/>
      </c>
      <c r="D592" s="21">
        <f>IF(OR(B592&amp;""="",NOT(ISNUMBER(A592))),"",IF(COUNTIFS($B$6:$B$2005,B592&amp;"",$A$6:$A$2005,"&gt;"&amp;A592)=0,1,0))</f>
        <v/>
      </c>
    </row>
    <row r="593">
      <c r="A593" s="13" t="n"/>
      <c r="B593" s="5" t="n"/>
      <c r="C593" s="6">
        <f>IF(B593&amp;""="","",IFERROR(INDEX('الأعضاء'!$B$6:$B$505,MATCH(B593&amp;"",'الأعضاء'!$A$6:$A$505,0))&amp;"","كود غير موجود"))</f>
        <v/>
      </c>
      <c r="D593" s="21">
        <f>IF(OR(B593&amp;""="",NOT(ISNUMBER(A593))),"",IF(COUNTIFS($B$6:$B$2005,B593&amp;"",$A$6:$A$2005,"&gt;"&amp;A593)=0,1,0))</f>
        <v/>
      </c>
    </row>
    <row r="594">
      <c r="A594" s="13" t="n"/>
      <c r="B594" s="5" t="n"/>
      <c r="C594" s="6">
        <f>IF(B594&amp;""="","",IFERROR(INDEX('الأعضاء'!$B$6:$B$505,MATCH(B594&amp;"",'الأعضاء'!$A$6:$A$505,0))&amp;"","كود غير موجود"))</f>
        <v/>
      </c>
      <c r="D594" s="21">
        <f>IF(OR(B594&amp;""="",NOT(ISNUMBER(A594))),"",IF(COUNTIFS($B$6:$B$2005,B594&amp;"",$A$6:$A$2005,"&gt;"&amp;A594)=0,1,0))</f>
        <v/>
      </c>
    </row>
    <row r="595">
      <c r="A595" s="13" t="n"/>
      <c r="B595" s="5" t="n"/>
      <c r="C595" s="6">
        <f>IF(B595&amp;""="","",IFERROR(INDEX('الأعضاء'!$B$6:$B$505,MATCH(B595&amp;"",'الأعضاء'!$A$6:$A$505,0))&amp;"","كود غير موجود"))</f>
        <v/>
      </c>
      <c r="D595" s="21">
        <f>IF(OR(B595&amp;""="",NOT(ISNUMBER(A595))),"",IF(COUNTIFS($B$6:$B$2005,B595&amp;"",$A$6:$A$2005,"&gt;"&amp;A595)=0,1,0))</f>
        <v/>
      </c>
    </row>
    <row r="596">
      <c r="A596" s="13" t="n"/>
      <c r="B596" s="5" t="n"/>
      <c r="C596" s="6">
        <f>IF(B596&amp;""="","",IFERROR(INDEX('الأعضاء'!$B$6:$B$505,MATCH(B596&amp;"",'الأعضاء'!$A$6:$A$505,0))&amp;"","كود غير موجود"))</f>
        <v/>
      </c>
      <c r="D596" s="21">
        <f>IF(OR(B596&amp;""="",NOT(ISNUMBER(A596))),"",IF(COUNTIFS($B$6:$B$2005,B596&amp;"",$A$6:$A$2005,"&gt;"&amp;A596)=0,1,0))</f>
        <v/>
      </c>
    </row>
    <row r="597">
      <c r="A597" s="13" t="n"/>
      <c r="B597" s="5" t="n"/>
      <c r="C597" s="6">
        <f>IF(B597&amp;""="","",IFERROR(INDEX('الأعضاء'!$B$6:$B$505,MATCH(B597&amp;"",'الأعضاء'!$A$6:$A$505,0))&amp;"","كود غير موجود"))</f>
        <v/>
      </c>
      <c r="D597" s="21">
        <f>IF(OR(B597&amp;""="",NOT(ISNUMBER(A597))),"",IF(COUNTIFS($B$6:$B$2005,B597&amp;"",$A$6:$A$2005,"&gt;"&amp;A597)=0,1,0))</f>
        <v/>
      </c>
    </row>
    <row r="598">
      <c r="A598" s="13" t="n"/>
      <c r="B598" s="5" t="n"/>
      <c r="C598" s="6">
        <f>IF(B598&amp;""="","",IFERROR(INDEX('الأعضاء'!$B$6:$B$505,MATCH(B598&amp;"",'الأعضاء'!$A$6:$A$505,0))&amp;"","كود غير موجود"))</f>
        <v/>
      </c>
      <c r="D598" s="21">
        <f>IF(OR(B598&amp;""="",NOT(ISNUMBER(A598))),"",IF(COUNTIFS($B$6:$B$2005,B598&amp;"",$A$6:$A$2005,"&gt;"&amp;A598)=0,1,0))</f>
        <v/>
      </c>
    </row>
    <row r="599">
      <c r="A599" s="13" t="n"/>
      <c r="B599" s="5" t="n"/>
      <c r="C599" s="6">
        <f>IF(B599&amp;""="","",IFERROR(INDEX('الأعضاء'!$B$6:$B$505,MATCH(B599&amp;"",'الأعضاء'!$A$6:$A$505,0))&amp;"","كود غير موجود"))</f>
        <v/>
      </c>
      <c r="D599" s="21">
        <f>IF(OR(B599&amp;""="",NOT(ISNUMBER(A599))),"",IF(COUNTIFS($B$6:$B$2005,B599&amp;"",$A$6:$A$2005,"&gt;"&amp;A599)=0,1,0))</f>
        <v/>
      </c>
    </row>
    <row r="600">
      <c r="A600" s="13" t="n"/>
      <c r="B600" s="5" t="n"/>
      <c r="C600" s="6">
        <f>IF(B600&amp;""="","",IFERROR(INDEX('الأعضاء'!$B$6:$B$505,MATCH(B600&amp;"",'الأعضاء'!$A$6:$A$505,0))&amp;"","كود غير موجود"))</f>
        <v/>
      </c>
      <c r="D600" s="21">
        <f>IF(OR(B600&amp;""="",NOT(ISNUMBER(A600))),"",IF(COUNTIFS($B$6:$B$2005,B600&amp;"",$A$6:$A$2005,"&gt;"&amp;A600)=0,1,0))</f>
        <v/>
      </c>
    </row>
    <row r="601">
      <c r="A601" s="13" t="n"/>
      <c r="B601" s="5" t="n"/>
      <c r="C601" s="6">
        <f>IF(B601&amp;""="","",IFERROR(INDEX('الأعضاء'!$B$6:$B$505,MATCH(B601&amp;"",'الأعضاء'!$A$6:$A$505,0))&amp;"","كود غير موجود"))</f>
        <v/>
      </c>
      <c r="D601" s="21">
        <f>IF(OR(B601&amp;""="",NOT(ISNUMBER(A601))),"",IF(COUNTIFS($B$6:$B$2005,B601&amp;"",$A$6:$A$2005,"&gt;"&amp;A601)=0,1,0))</f>
        <v/>
      </c>
    </row>
    <row r="602">
      <c r="A602" s="13" t="n"/>
      <c r="B602" s="5" t="n"/>
      <c r="C602" s="6">
        <f>IF(B602&amp;""="","",IFERROR(INDEX('الأعضاء'!$B$6:$B$505,MATCH(B602&amp;"",'الأعضاء'!$A$6:$A$505,0))&amp;"","كود غير موجود"))</f>
        <v/>
      </c>
      <c r="D602" s="21">
        <f>IF(OR(B602&amp;""="",NOT(ISNUMBER(A602))),"",IF(COUNTIFS($B$6:$B$2005,B602&amp;"",$A$6:$A$2005,"&gt;"&amp;A602)=0,1,0))</f>
        <v/>
      </c>
    </row>
    <row r="603">
      <c r="A603" s="13" t="n"/>
      <c r="B603" s="5" t="n"/>
      <c r="C603" s="6">
        <f>IF(B603&amp;""="","",IFERROR(INDEX('الأعضاء'!$B$6:$B$505,MATCH(B603&amp;"",'الأعضاء'!$A$6:$A$505,0))&amp;"","كود غير موجود"))</f>
        <v/>
      </c>
      <c r="D603" s="21">
        <f>IF(OR(B603&amp;""="",NOT(ISNUMBER(A603))),"",IF(COUNTIFS($B$6:$B$2005,B603&amp;"",$A$6:$A$2005,"&gt;"&amp;A603)=0,1,0))</f>
        <v/>
      </c>
    </row>
    <row r="604">
      <c r="A604" s="13" t="n"/>
      <c r="B604" s="5" t="n"/>
      <c r="C604" s="6">
        <f>IF(B604&amp;""="","",IFERROR(INDEX('الأعضاء'!$B$6:$B$505,MATCH(B604&amp;"",'الأعضاء'!$A$6:$A$505,0))&amp;"","كود غير موجود"))</f>
        <v/>
      </c>
      <c r="D604" s="21">
        <f>IF(OR(B604&amp;""="",NOT(ISNUMBER(A604))),"",IF(COUNTIFS($B$6:$B$2005,B604&amp;"",$A$6:$A$2005,"&gt;"&amp;A604)=0,1,0))</f>
        <v/>
      </c>
    </row>
    <row r="605">
      <c r="A605" s="13" t="n"/>
      <c r="B605" s="5" t="n"/>
      <c r="C605" s="6">
        <f>IF(B605&amp;""="","",IFERROR(INDEX('الأعضاء'!$B$6:$B$505,MATCH(B605&amp;"",'الأعضاء'!$A$6:$A$505,0))&amp;"","كود غير موجود"))</f>
        <v/>
      </c>
      <c r="D605" s="21">
        <f>IF(OR(B605&amp;""="",NOT(ISNUMBER(A605))),"",IF(COUNTIFS($B$6:$B$2005,B605&amp;"",$A$6:$A$2005,"&gt;"&amp;A605)=0,1,0))</f>
        <v/>
      </c>
    </row>
    <row r="606">
      <c r="A606" s="13" t="n"/>
      <c r="B606" s="5" t="n"/>
      <c r="C606" s="6">
        <f>IF(B606&amp;""="","",IFERROR(INDEX('الأعضاء'!$B$6:$B$505,MATCH(B606&amp;"",'الأعضاء'!$A$6:$A$505,0))&amp;"","كود غير موجود"))</f>
        <v/>
      </c>
      <c r="D606" s="21">
        <f>IF(OR(B606&amp;""="",NOT(ISNUMBER(A606))),"",IF(COUNTIFS($B$6:$B$2005,B606&amp;"",$A$6:$A$2005,"&gt;"&amp;A606)=0,1,0))</f>
        <v/>
      </c>
    </row>
    <row r="607">
      <c r="A607" s="13" t="n"/>
      <c r="B607" s="5" t="n"/>
      <c r="C607" s="6">
        <f>IF(B607&amp;""="","",IFERROR(INDEX('الأعضاء'!$B$6:$B$505,MATCH(B607&amp;"",'الأعضاء'!$A$6:$A$505,0))&amp;"","كود غير موجود"))</f>
        <v/>
      </c>
      <c r="D607" s="21">
        <f>IF(OR(B607&amp;""="",NOT(ISNUMBER(A607))),"",IF(COUNTIFS($B$6:$B$2005,B607&amp;"",$A$6:$A$2005,"&gt;"&amp;A607)=0,1,0))</f>
        <v/>
      </c>
    </row>
    <row r="608">
      <c r="A608" s="13" t="n"/>
      <c r="B608" s="5" t="n"/>
      <c r="C608" s="6">
        <f>IF(B608&amp;""="","",IFERROR(INDEX('الأعضاء'!$B$6:$B$505,MATCH(B608&amp;"",'الأعضاء'!$A$6:$A$505,0))&amp;"","كود غير موجود"))</f>
        <v/>
      </c>
      <c r="D608" s="21">
        <f>IF(OR(B608&amp;""="",NOT(ISNUMBER(A608))),"",IF(COUNTIFS($B$6:$B$2005,B608&amp;"",$A$6:$A$2005,"&gt;"&amp;A608)=0,1,0))</f>
        <v/>
      </c>
    </row>
    <row r="609">
      <c r="A609" s="13" t="n"/>
      <c r="B609" s="5" t="n"/>
      <c r="C609" s="6">
        <f>IF(B609&amp;""="","",IFERROR(INDEX('الأعضاء'!$B$6:$B$505,MATCH(B609&amp;"",'الأعضاء'!$A$6:$A$505,0))&amp;"","كود غير موجود"))</f>
        <v/>
      </c>
      <c r="D609" s="21">
        <f>IF(OR(B609&amp;""="",NOT(ISNUMBER(A609))),"",IF(COUNTIFS($B$6:$B$2005,B609&amp;"",$A$6:$A$2005,"&gt;"&amp;A609)=0,1,0))</f>
        <v/>
      </c>
    </row>
    <row r="610">
      <c r="A610" s="13" t="n"/>
      <c r="B610" s="5" t="n"/>
      <c r="C610" s="6">
        <f>IF(B610&amp;""="","",IFERROR(INDEX('الأعضاء'!$B$6:$B$505,MATCH(B610&amp;"",'الأعضاء'!$A$6:$A$505,0))&amp;"","كود غير موجود"))</f>
        <v/>
      </c>
      <c r="D610" s="21">
        <f>IF(OR(B610&amp;""="",NOT(ISNUMBER(A610))),"",IF(COUNTIFS($B$6:$B$2005,B610&amp;"",$A$6:$A$2005,"&gt;"&amp;A610)=0,1,0))</f>
        <v/>
      </c>
    </row>
    <row r="611">
      <c r="A611" s="13" t="n"/>
      <c r="B611" s="5" t="n"/>
      <c r="C611" s="6">
        <f>IF(B611&amp;""="","",IFERROR(INDEX('الأعضاء'!$B$6:$B$505,MATCH(B611&amp;"",'الأعضاء'!$A$6:$A$505,0))&amp;"","كود غير موجود"))</f>
        <v/>
      </c>
      <c r="D611" s="21">
        <f>IF(OR(B611&amp;""="",NOT(ISNUMBER(A611))),"",IF(COUNTIFS($B$6:$B$2005,B611&amp;"",$A$6:$A$2005,"&gt;"&amp;A611)=0,1,0))</f>
        <v/>
      </c>
    </row>
    <row r="612">
      <c r="A612" s="13" t="n"/>
      <c r="B612" s="5" t="n"/>
      <c r="C612" s="6">
        <f>IF(B612&amp;""="","",IFERROR(INDEX('الأعضاء'!$B$6:$B$505,MATCH(B612&amp;"",'الأعضاء'!$A$6:$A$505,0))&amp;"","كود غير موجود"))</f>
        <v/>
      </c>
      <c r="D612" s="21">
        <f>IF(OR(B612&amp;""="",NOT(ISNUMBER(A612))),"",IF(COUNTIFS($B$6:$B$2005,B612&amp;"",$A$6:$A$2005,"&gt;"&amp;A612)=0,1,0))</f>
        <v/>
      </c>
    </row>
    <row r="613">
      <c r="A613" s="13" t="n"/>
      <c r="B613" s="5" t="n"/>
      <c r="C613" s="6">
        <f>IF(B613&amp;""="","",IFERROR(INDEX('الأعضاء'!$B$6:$B$505,MATCH(B613&amp;"",'الأعضاء'!$A$6:$A$505,0))&amp;"","كود غير موجود"))</f>
        <v/>
      </c>
      <c r="D613" s="21">
        <f>IF(OR(B613&amp;""="",NOT(ISNUMBER(A613))),"",IF(COUNTIFS($B$6:$B$2005,B613&amp;"",$A$6:$A$2005,"&gt;"&amp;A613)=0,1,0))</f>
        <v/>
      </c>
    </row>
    <row r="614">
      <c r="A614" s="13" t="n"/>
      <c r="B614" s="5" t="n"/>
      <c r="C614" s="6">
        <f>IF(B614&amp;""="","",IFERROR(INDEX('الأعضاء'!$B$6:$B$505,MATCH(B614&amp;"",'الأعضاء'!$A$6:$A$505,0))&amp;"","كود غير موجود"))</f>
        <v/>
      </c>
      <c r="D614" s="21">
        <f>IF(OR(B614&amp;""="",NOT(ISNUMBER(A614))),"",IF(COUNTIFS($B$6:$B$2005,B614&amp;"",$A$6:$A$2005,"&gt;"&amp;A614)=0,1,0))</f>
        <v/>
      </c>
    </row>
    <row r="615">
      <c r="A615" s="13" t="n"/>
      <c r="B615" s="5" t="n"/>
      <c r="C615" s="6">
        <f>IF(B615&amp;""="","",IFERROR(INDEX('الأعضاء'!$B$6:$B$505,MATCH(B615&amp;"",'الأعضاء'!$A$6:$A$505,0))&amp;"","كود غير موجود"))</f>
        <v/>
      </c>
      <c r="D615" s="21">
        <f>IF(OR(B615&amp;""="",NOT(ISNUMBER(A615))),"",IF(COUNTIFS($B$6:$B$2005,B615&amp;"",$A$6:$A$2005,"&gt;"&amp;A615)=0,1,0))</f>
        <v/>
      </c>
    </row>
    <row r="616">
      <c r="A616" s="13" t="n"/>
      <c r="B616" s="5" t="n"/>
      <c r="C616" s="6">
        <f>IF(B616&amp;""="","",IFERROR(INDEX('الأعضاء'!$B$6:$B$505,MATCH(B616&amp;"",'الأعضاء'!$A$6:$A$505,0))&amp;"","كود غير موجود"))</f>
        <v/>
      </c>
      <c r="D616" s="21">
        <f>IF(OR(B616&amp;""="",NOT(ISNUMBER(A616))),"",IF(COUNTIFS($B$6:$B$2005,B616&amp;"",$A$6:$A$2005,"&gt;"&amp;A616)=0,1,0))</f>
        <v/>
      </c>
    </row>
    <row r="617">
      <c r="A617" s="13" t="n"/>
      <c r="B617" s="5" t="n"/>
      <c r="C617" s="6">
        <f>IF(B617&amp;""="","",IFERROR(INDEX('الأعضاء'!$B$6:$B$505,MATCH(B617&amp;"",'الأعضاء'!$A$6:$A$505,0))&amp;"","كود غير موجود"))</f>
        <v/>
      </c>
      <c r="D617" s="21">
        <f>IF(OR(B617&amp;""="",NOT(ISNUMBER(A617))),"",IF(COUNTIFS($B$6:$B$2005,B617&amp;"",$A$6:$A$2005,"&gt;"&amp;A617)=0,1,0))</f>
        <v/>
      </c>
    </row>
    <row r="618">
      <c r="A618" s="13" t="n"/>
      <c r="B618" s="5" t="n"/>
      <c r="C618" s="6">
        <f>IF(B618&amp;""="","",IFERROR(INDEX('الأعضاء'!$B$6:$B$505,MATCH(B618&amp;"",'الأعضاء'!$A$6:$A$505,0))&amp;"","كود غير موجود"))</f>
        <v/>
      </c>
      <c r="D618" s="21">
        <f>IF(OR(B618&amp;""="",NOT(ISNUMBER(A618))),"",IF(COUNTIFS($B$6:$B$2005,B618&amp;"",$A$6:$A$2005,"&gt;"&amp;A618)=0,1,0))</f>
        <v/>
      </c>
    </row>
    <row r="619">
      <c r="A619" s="13" t="n"/>
      <c r="B619" s="5" t="n"/>
      <c r="C619" s="6">
        <f>IF(B619&amp;""="","",IFERROR(INDEX('الأعضاء'!$B$6:$B$505,MATCH(B619&amp;"",'الأعضاء'!$A$6:$A$505,0))&amp;"","كود غير موجود"))</f>
        <v/>
      </c>
      <c r="D619" s="21">
        <f>IF(OR(B619&amp;""="",NOT(ISNUMBER(A619))),"",IF(COUNTIFS($B$6:$B$2005,B619&amp;"",$A$6:$A$2005,"&gt;"&amp;A619)=0,1,0))</f>
        <v/>
      </c>
    </row>
    <row r="620">
      <c r="A620" s="13" t="n"/>
      <c r="B620" s="5" t="n"/>
      <c r="C620" s="6">
        <f>IF(B620&amp;""="","",IFERROR(INDEX('الأعضاء'!$B$6:$B$505,MATCH(B620&amp;"",'الأعضاء'!$A$6:$A$505,0))&amp;"","كود غير موجود"))</f>
        <v/>
      </c>
      <c r="D620" s="21">
        <f>IF(OR(B620&amp;""="",NOT(ISNUMBER(A620))),"",IF(COUNTIFS($B$6:$B$2005,B620&amp;"",$A$6:$A$2005,"&gt;"&amp;A620)=0,1,0))</f>
        <v/>
      </c>
    </row>
    <row r="621">
      <c r="A621" s="13" t="n"/>
      <c r="B621" s="5" t="n"/>
      <c r="C621" s="6">
        <f>IF(B621&amp;""="","",IFERROR(INDEX('الأعضاء'!$B$6:$B$505,MATCH(B621&amp;"",'الأعضاء'!$A$6:$A$505,0))&amp;"","كود غير موجود"))</f>
        <v/>
      </c>
      <c r="D621" s="21">
        <f>IF(OR(B621&amp;""="",NOT(ISNUMBER(A621))),"",IF(COUNTIFS($B$6:$B$2005,B621&amp;"",$A$6:$A$2005,"&gt;"&amp;A621)=0,1,0))</f>
        <v/>
      </c>
    </row>
    <row r="622">
      <c r="A622" s="13" t="n"/>
      <c r="B622" s="5" t="n"/>
      <c r="C622" s="6">
        <f>IF(B622&amp;""="","",IFERROR(INDEX('الأعضاء'!$B$6:$B$505,MATCH(B622&amp;"",'الأعضاء'!$A$6:$A$505,0))&amp;"","كود غير موجود"))</f>
        <v/>
      </c>
      <c r="D622" s="21">
        <f>IF(OR(B622&amp;""="",NOT(ISNUMBER(A622))),"",IF(COUNTIFS($B$6:$B$2005,B622&amp;"",$A$6:$A$2005,"&gt;"&amp;A622)=0,1,0))</f>
        <v/>
      </c>
    </row>
    <row r="623">
      <c r="A623" s="13" t="n"/>
      <c r="B623" s="5" t="n"/>
      <c r="C623" s="6">
        <f>IF(B623&amp;""="","",IFERROR(INDEX('الأعضاء'!$B$6:$B$505,MATCH(B623&amp;"",'الأعضاء'!$A$6:$A$505,0))&amp;"","كود غير موجود"))</f>
        <v/>
      </c>
      <c r="D623" s="21">
        <f>IF(OR(B623&amp;""="",NOT(ISNUMBER(A623))),"",IF(COUNTIFS($B$6:$B$2005,B623&amp;"",$A$6:$A$2005,"&gt;"&amp;A623)=0,1,0))</f>
        <v/>
      </c>
    </row>
    <row r="624">
      <c r="A624" s="13" t="n"/>
      <c r="B624" s="5" t="n"/>
      <c r="C624" s="6">
        <f>IF(B624&amp;""="","",IFERROR(INDEX('الأعضاء'!$B$6:$B$505,MATCH(B624&amp;"",'الأعضاء'!$A$6:$A$505,0))&amp;"","كود غير موجود"))</f>
        <v/>
      </c>
      <c r="D624" s="21">
        <f>IF(OR(B624&amp;""="",NOT(ISNUMBER(A624))),"",IF(COUNTIFS($B$6:$B$2005,B624&amp;"",$A$6:$A$2005,"&gt;"&amp;A624)=0,1,0))</f>
        <v/>
      </c>
    </row>
    <row r="625">
      <c r="A625" s="13" t="n"/>
      <c r="B625" s="5" t="n"/>
      <c r="C625" s="6">
        <f>IF(B625&amp;""="","",IFERROR(INDEX('الأعضاء'!$B$6:$B$505,MATCH(B625&amp;"",'الأعضاء'!$A$6:$A$505,0))&amp;"","كود غير موجود"))</f>
        <v/>
      </c>
      <c r="D625" s="21">
        <f>IF(OR(B625&amp;""="",NOT(ISNUMBER(A625))),"",IF(COUNTIFS($B$6:$B$2005,B625&amp;"",$A$6:$A$2005,"&gt;"&amp;A625)=0,1,0))</f>
        <v/>
      </c>
    </row>
    <row r="626">
      <c r="A626" s="13" t="n"/>
      <c r="B626" s="5" t="n"/>
      <c r="C626" s="6">
        <f>IF(B626&amp;""="","",IFERROR(INDEX('الأعضاء'!$B$6:$B$505,MATCH(B626&amp;"",'الأعضاء'!$A$6:$A$505,0))&amp;"","كود غير موجود"))</f>
        <v/>
      </c>
      <c r="D626" s="21">
        <f>IF(OR(B626&amp;""="",NOT(ISNUMBER(A626))),"",IF(COUNTIFS($B$6:$B$2005,B626&amp;"",$A$6:$A$2005,"&gt;"&amp;A626)=0,1,0))</f>
        <v/>
      </c>
    </row>
    <row r="627">
      <c r="A627" s="13" t="n"/>
      <c r="B627" s="5" t="n"/>
      <c r="C627" s="6">
        <f>IF(B627&amp;""="","",IFERROR(INDEX('الأعضاء'!$B$6:$B$505,MATCH(B627&amp;"",'الأعضاء'!$A$6:$A$505,0))&amp;"","كود غير موجود"))</f>
        <v/>
      </c>
      <c r="D627" s="21">
        <f>IF(OR(B627&amp;""="",NOT(ISNUMBER(A627))),"",IF(COUNTIFS($B$6:$B$2005,B627&amp;"",$A$6:$A$2005,"&gt;"&amp;A627)=0,1,0))</f>
        <v/>
      </c>
    </row>
    <row r="628">
      <c r="A628" s="13" t="n"/>
      <c r="B628" s="5" t="n"/>
      <c r="C628" s="6">
        <f>IF(B628&amp;""="","",IFERROR(INDEX('الأعضاء'!$B$6:$B$505,MATCH(B628&amp;"",'الأعضاء'!$A$6:$A$505,0))&amp;"","كود غير موجود"))</f>
        <v/>
      </c>
      <c r="D628" s="21">
        <f>IF(OR(B628&amp;""="",NOT(ISNUMBER(A628))),"",IF(COUNTIFS($B$6:$B$2005,B628&amp;"",$A$6:$A$2005,"&gt;"&amp;A628)=0,1,0))</f>
        <v/>
      </c>
    </row>
    <row r="629">
      <c r="A629" s="13" t="n"/>
      <c r="B629" s="5" t="n"/>
      <c r="C629" s="6">
        <f>IF(B629&amp;""="","",IFERROR(INDEX('الأعضاء'!$B$6:$B$505,MATCH(B629&amp;"",'الأعضاء'!$A$6:$A$505,0))&amp;"","كود غير موجود"))</f>
        <v/>
      </c>
      <c r="D629" s="21">
        <f>IF(OR(B629&amp;""="",NOT(ISNUMBER(A629))),"",IF(COUNTIFS($B$6:$B$2005,B629&amp;"",$A$6:$A$2005,"&gt;"&amp;A629)=0,1,0))</f>
        <v/>
      </c>
    </row>
    <row r="630">
      <c r="A630" s="13" t="n"/>
      <c r="B630" s="5" t="n"/>
      <c r="C630" s="6">
        <f>IF(B630&amp;""="","",IFERROR(INDEX('الأعضاء'!$B$6:$B$505,MATCH(B630&amp;"",'الأعضاء'!$A$6:$A$505,0))&amp;"","كود غير موجود"))</f>
        <v/>
      </c>
      <c r="D630" s="21">
        <f>IF(OR(B630&amp;""="",NOT(ISNUMBER(A630))),"",IF(COUNTIFS($B$6:$B$2005,B630&amp;"",$A$6:$A$2005,"&gt;"&amp;A630)=0,1,0))</f>
        <v/>
      </c>
    </row>
    <row r="631">
      <c r="A631" s="13" t="n"/>
      <c r="B631" s="5" t="n"/>
      <c r="C631" s="6">
        <f>IF(B631&amp;""="","",IFERROR(INDEX('الأعضاء'!$B$6:$B$505,MATCH(B631&amp;"",'الأعضاء'!$A$6:$A$505,0))&amp;"","كود غير موجود"))</f>
        <v/>
      </c>
      <c r="D631" s="21">
        <f>IF(OR(B631&amp;""="",NOT(ISNUMBER(A631))),"",IF(COUNTIFS($B$6:$B$2005,B631&amp;"",$A$6:$A$2005,"&gt;"&amp;A631)=0,1,0))</f>
        <v/>
      </c>
    </row>
    <row r="632">
      <c r="A632" s="13" t="n"/>
      <c r="B632" s="5" t="n"/>
      <c r="C632" s="6">
        <f>IF(B632&amp;""="","",IFERROR(INDEX('الأعضاء'!$B$6:$B$505,MATCH(B632&amp;"",'الأعضاء'!$A$6:$A$505,0))&amp;"","كود غير موجود"))</f>
        <v/>
      </c>
      <c r="D632" s="21">
        <f>IF(OR(B632&amp;""="",NOT(ISNUMBER(A632))),"",IF(COUNTIFS($B$6:$B$2005,B632&amp;"",$A$6:$A$2005,"&gt;"&amp;A632)=0,1,0))</f>
        <v/>
      </c>
    </row>
    <row r="633">
      <c r="A633" s="13" t="n"/>
      <c r="B633" s="5" t="n"/>
      <c r="C633" s="6">
        <f>IF(B633&amp;""="","",IFERROR(INDEX('الأعضاء'!$B$6:$B$505,MATCH(B633&amp;"",'الأعضاء'!$A$6:$A$505,0))&amp;"","كود غير موجود"))</f>
        <v/>
      </c>
      <c r="D633" s="21">
        <f>IF(OR(B633&amp;""="",NOT(ISNUMBER(A633))),"",IF(COUNTIFS($B$6:$B$2005,B633&amp;"",$A$6:$A$2005,"&gt;"&amp;A633)=0,1,0))</f>
        <v/>
      </c>
    </row>
    <row r="634">
      <c r="A634" s="13" t="n"/>
      <c r="B634" s="5" t="n"/>
      <c r="C634" s="6">
        <f>IF(B634&amp;""="","",IFERROR(INDEX('الأعضاء'!$B$6:$B$505,MATCH(B634&amp;"",'الأعضاء'!$A$6:$A$505,0))&amp;"","كود غير موجود"))</f>
        <v/>
      </c>
      <c r="D634" s="21">
        <f>IF(OR(B634&amp;""="",NOT(ISNUMBER(A634))),"",IF(COUNTIFS($B$6:$B$2005,B634&amp;"",$A$6:$A$2005,"&gt;"&amp;A634)=0,1,0))</f>
        <v/>
      </c>
    </row>
    <row r="635">
      <c r="A635" s="13" t="n"/>
      <c r="B635" s="5" t="n"/>
      <c r="C635" s="6">
        <f>IF(B635&amp;""="","",IFERROR(INDEX('الأعضاء'!$B$6:$B$505,MATCH(B635&amp;"",'الأعضاء'!$A$6:$A$505,0))&amp;"","كود غير موجود"))</f>
        <v/>
      </c>
      <c r="D635" s="21">
        <f>IF(OR(B635&amp;""="",NOT(ISNUMBER(A635))),"",IF(COUNTIFS($B$6:$B$2005,B635&amp;"",$A$6:$A$2005,"&gt;"&amp;A635)=0,1,0))</f>
        <v/>
      </c>
    </row>
    <row r="636">
      <c r="A636" s="13" t="n"/>
      <c r="B636" s="5" t="n"/>
      <c r="C636" s="6">
        <f>IF(B636&amp;""="","",IFERROR(INDEX('الأعضاء'!$B$6:$B$505,MATCH(B636&amp;"",'الأعضاء'!$A$6:$A$505,0))&amp;"","كود غير موجود"))</f>
        <v/>
      </c>
      <c r="D636" s="21">
        <f>IF(OR(B636&amp;""="",NOT(ISNUMBER(A636))),"",IF(COUNTIFS($B$6:$B$2005,B636&amp;"",$A$6:$A$2005,"&gt;"&amp;A636)=0,1,0))</f>
        <v/>
      </c>
    </row>
    <row r="637">
      <c r="A637" s="13" t="n"/>
      <c r="B637" s="5" t="n"/>
      <c r="C637" s="6">
        <f>IF(B637&amp;""="","",IFERROR(INDEX('الأعضاء'!$B$6:$B$505,MATCH(B637&amp;"",'الأعضاء'!$A$6:$A$505,0))&amp;"","كود غير موجود"))</f>
        <v/>
      </c>
      <c r="D637" s="21">
        <f>IF(OR(B637&amp;""="",NOT(ISNUMBER(A637))),"",IF(COUNTIFS($B$6:$B$2005,B637&amp;"",$A$6:$A$2005,"&gt;"&amp;A637)=0,1,0))</f>
        <v/>
      </c>
    </row>
    <row r="638">
      <c r="A638" s="13" t="n"/>
      <c r="B638" s="5" t="n"/>
      <c r="C638" s="6">
        <f>IF(B638&amp;""="","",IFERROR(INDEX('الأعضاء'!$B$6:$B$505,MATCH(B638&amp;"",'الأعضاء'!$A$6:$A$505,0))&amp;"","كود غير موجود"))</f>
        <v/>
      </c>
      <c r="D638" s="21">
        <f>IF(OR(B638&amp;""="",NOT(ISNUMBER(A638))),"",IF(COUNTIFS($B$6:$B$2005,B638&amp;"",$A$6:$A$2005,"&gt;"&amp;A638)=0,1,0))</f>
        <v/>
      </c>
    </row>
    <row r="639">
      <c r="A639" s="13" t="n"/>
      <c r="B639" s="5" t="n"/>
      <c r="C639" s="6">
        <f>IF(B639&amp;""="","",IFERROR(INDEX('الأعضاء'!$B$6:$B$505,MATCH(B639&amp;"",'الأعضاء'!$A$6:$A$505,0))&amp;"","كود غير موجود"))</f>
        <v/>
      </c>
      <c r="D639" s="21">
        <f>IF(OR(B639&amp;""="",NOT(ISNUMBER(A639))),"",IF(COUNTIFS($B$6:$B$2005,B639&amp;"",$A$6:$A$2005,"&gt;"&amp;A639)=0,1,0))</f>
        <v/>
      </c>
    </row>
    <row r="640">
      <c r="A640" s="13" t="n"/>
      <c r="B640" s="5" t="n"/>
      <c r="C640" s="6">
        <f>IF(B640&amp;""="","",IFERROR(INDEX('الأعضاء'!$B$6:$B$505,MATCH(B640&amp;"",'الأعضاء'!$A$6:$A$505,0))&amp;"","كود غير موجود"))</f>
        <v/>
      </c>
      <c r="D640" s="21">
        <f>IF(OR(B640&amp;""="",NOT(ISNUMBER(A640))),"",IF(COUNTIFS($B$6:$B$2005,B640&amp;"",$A$6:$A$2005,"&gt;"&amp;A640)=0,1,0))</f>
        <v/>
      </c>
    </row>
    <row r="641">
      <c r="A641" s="13" t="n"/>
      <c r="B641" s="5" t="n"/>
      <c r="C641" s="6">
        <f>IF(B641&amp;""="","",IFERROR(INDEX('الأعضاء'!$B$6:$B$505,MATCH(B641&amp;"",'الأعضاء'!$A$6:$A$505,0))&amp;"","كود غير موجود"))</f>
        <v/>
      </c>
      <c r="D641" s="21">
        <f>IF(OR(B641&amp;""="",NOT(ISNUMBER(A641))),"",IF(COUNTIFS($B$6:$B$2005,B641&amp;"",$A$6:$A$2005,"&gt;"&amp;A641)=0,1,0))</f>
        <v/>
      </c>
    </row>
    <row r="642">
      <c r="A642" s="13" t="n"/>
      <c r="B642" s="5" t="n"/>
      <c r="C642" s="6">
        <f>IF(B642&amp;""="","",IFERROR(INDEX('الأعضاء'!$B$6:$B$505,MATCH(B642&amp;"",'الأعضاء'!$A$6:$A$505,0))&amp;"","كود غير موجود"))</f>
        <v/>
      </c>
      <c r="D642" s="21">
        <f>IF(OR(B642&amp;""="",NOT(ISNUMBER(A642))),"",IF(COUNTIFS($B$6:$B$2005,B642&amp;"",$A$6:$A$2005,"&gt;"&amp;A642)=0,1,0))</f>
        <v/>
      </c>
    </row>
    <row r="643">
      <c r="A643" s="13" t="n"/>
      <c r="B643" s="5" t="n"/>
      <c r="C643" s="6">
        <f>IF(B643&amp;""="","",IFERROR(INDEX('الأعضاء'!$B$6:$B$505,MATCH(B643&amp;"",'الأعضاء'!$A$6:$A$505,0))&amp;"","كود غير موجود"))</f>
        <v/>
      </c>
      <c r="D643" s="21">
        <f>IF(OR(B643&amp;""="",NOT(ISNUMBER(A643))),"",IF(COUNTIFS($B$6:$B$2005,B643&amp;"",$A$6:$A$2005,"&gt;"&amp;A643)=0,1,0))</f>
        <v/>
      </c>
    </row>
    <row r="644">
      <c r="A644" s="13" t="n"/>
      <c r="B644" s="5" t="n"/>
      <c r="C644" s="6">
        <f>IF(B644&amp;""="","",IFERROR(INDEX('الأعضاء'!$B$6:$B$505,MATCH(B644&amp;"",'الأعضاء'!$A$6:$A$505,0))&amp;"","كود غير موجود"))</f>
        <v/>
      </c>
      <c r="D644" s="21">
        <f>IF(OR(B644&amp;""="",NOT(ISNUMBER(A644))),"",IF(COUNTIFS($B$6:$B$2005,B644&amp;"",$A$6:$A$2005,"&gt;"&amp;A644)=0,1,0))</f>
        <v/>
      </c>
    </row>
    <row r="645">
      <c r="A645" s="13" t="n"/>
      <c r="B645" s="5" t="n"/>
      <c r="C645" s="6">
        <f>IF(B645&amp;""="","",IFERROR(INDEX('الأعضاء'!$B$6:$B$505,MATCH(B645&amp;"",'الأعضاء'!$A$6:$A$505,0))&amp;"","كود غير موجود"))</f>
        <v/>
      </c>
      <c r="D645" s="21">
        <f>IF(OR(B645&amp;""="",NOT(ISNUMBER(A645))),"",IF(COUNTIFS($B$6:$B$2005,B645&amp;"",$A$6:$A$2005,"&gt;"&amp;A645)=0,1,0))</f>
        <v/>
      </c>
    </row>
    <row r="646">
      <c r="A646" s="13" t="n"/>
      <c r="B646" s="5" t="n"/>
      <c r="C646" s="6">
        <f>IF(B646&amp;""="","",IFERROR(INDEX('الأعضاء'!$B$6:$B$505,MATCH(B646&amp;"",'الأعضاء'!$A$6:$A$505,0))&amp;"","كود غير موجود"))</f>
        <v/>
      </c>
      <c r="D646" s="21">
        <f>IF(OR(B646&amp;""="",NOT(ISNUMBER(A646))),"",IF(COUNTIFS($B$6:$B$2005,B646&amp;"",$A$6:$A$2005,"&gt;"&amp;A646)=0,1,0))</f>
        <v/>
      </c>
    </row>
    <row r="647">
      <c r="A647" s="13" t="n"/>
      <c r="B647" s="5" t="n"/>
      <c r="C647" s="6">
        <f>IF(B647&amp;""="","",IFERROR(INDEX('الأعضاء'!$B$6:$B$505,MATCH(B647&amp;"",'الأعضاء'!$A$6:$A$505,0))&amp;"","كود غير موجود"))</f>
        <v/>
      </c>
      <c r="D647" s="21">
        <f>IF(OR(B647&amp;""="",NOT(ISNUMBER(A647))),"",IF(COUNTIFS($B$6:$B$2005,B647&amp;"",$A$6:$A$2005,"&gt;"&amp;A647)=0,1,0))</f>
        <v/>
      </c>
    </row>
    <row r="648">
      <c r="A648" s="13" t="n"/>
      <c r="B648" s="5" t="n"/>
      <c r="C648" s="6">
        <f>IF(B648&amp;""="","",IFERROR(INDEX('الأعضاء'!$B$6:$B$505,MATCH(B648&amp;"",'الأعضاء'!$A$6:$A$505,0))&amp;"","كود غير موجود"))</f>
        <v/>
      </c>
      <c r="D648" s="21">
        <f>IF(OR(B648&amp;""="",NOT(ISNUMBER(A648))),"",IF(COUNTIFS($B$6:$B$2005,B648&amp;"",$A$6:$A$2005,"&gt;"&amp;A648)=0,1,0))</f>
        <v/>
      </c>
    </row>
    <row r="649">
      <c r="A649" s="13" t="n"/>
      <c r="B649" s="5" t="n"/>
      <c r="C649" s="6">
        <f>IF(B649&amp;""="","",IFERROR(INDEX('الأعضاء'!$B$6:$B$505,MATCH(B649&amp;"",'الأعضاء'!$A$6:$A$505,0))&amp;"","كود غير موجود"))</f>
        <v/>
      </c>
      <c r="D649" s="21">
        <f>IF(OR(B649&amp;""="",NOT(ISNUMBER(A649))),"",IF(COUNTIFS($B$6:$B$2005,B649&amp;"",$A$6:$A$2005,"&gt;"&amp;A649)=0,1,0))</f>
        <v/>
      </c>
    </row>
    <row r="650">
      <c r="A650" s="13" t="n"/>
      <c r="B650" s="5" t="n"/>
      <c r="C650" s="6">
        <f>IF(B650&amp;""="","",IFERROR(INDEX('الأعضاء'!$B$6:$B$505,MATCH(B650&amp;"",'الأعضاء'!$A$6:$A$505,0))&amp;"","كود غير موجود"))</f>
        <v/>
      </c>
      <c r="D650" s="21">
        <f>IF(OR(B650&amp;""="",NOT(ISNUMBER(A650))),"",IF(COUNTIFS($B$6:$B$2005,B650&amp;"",$A$6:$A$2005,"&gt;"&amp;A650)=0,1,0))</f>
        <v/>
      </c>
    </row>
    <row r="651">
      <c r="A651" s="13" t="n"/>
      <c r="B651" s="5" t="n"/>
      <c r="C651" s="6">
        <f>IF(B651&amp;""="","",IFERROR(INDEX('الأعضاء'!$B$6:$B$505,MATCH(B651&amp;"",'الأعضاء'!$A$6:$A$505,0))&amp;"","كود غير موجود"))</f>
        <v/>
      </c>
      <c r="D651" s="21">
        <f>IF(OR(B651&amp;""="",NOT(ISNUMBER(A651))),"",IF(COUNTIFS($B$6:$B$2005,B651&amp;"",$A$6:$A$2005,"&gt;"&amp;A651)=0,1,0))</f>
        <v/>
      </c>
    </row>
    <row r="652">
      <c r="A652" s="13" t="n"/>
      <c r="B652" s="5" t="n"/>
      <c r="C652" s="6">
        <f>IF(B652&amp;""="","",IFERROR(INDEX('الأعضاء'!$B$6:$B$505,MATCH(B652&amp;"",'الأعضاء'!$A$6:$A$505,0))&amp;"","كود غير موجود"))</f>
        <v/>
      </c>
      <c r="D652" s="21">
        <f>IF(OR(B652&amp;""="",NOT(ISNUMBER(A652))),"",IF(COUNTIFS($B$6:$B$2005,B652&amp;"",$A$6:$A$2005,"&gt;"&amp;A652)=0,1,0))</f>
        <v/>
      </c>
    </row>
    <row r="653">
      <c r="A653" s="13" t="n"/>
      <c r="B653" s="5" t="n"/>
      <c r="C653" s="6">
        <f>IF(B653&amp;""="","",IFERROR(INDEX('الأعضاء'!$B$6:$B$505,MATCH(B653&amp;"",'الأعضاء'!$A$6:$A$505,0))&amp;"","كود غير موجود"))</f>
        <v/>
      </c>
      <c r="D653" s="21">
        <f>IF(OR(B653&amp;""="",NOT(ISNUMBER(A653))),"",IF(COUNTIFS($B$6:$B$2005,B653&amp;"",$A$6:$A$2005,"&gt;"&amp;A653)=0,1,0))</f>
        <v/>
      </c>
    </row>
    <row r="654">
      <c r="A654" s="13" t="n"/>
      <c r="B654" s="5" t="n"/>
      <c r="C654" s="6">
        <f>IF(B654&amp;""="","",IFERROR(INDEX('الأعضاء'!$B$6:$B$505,MATCH(B654&amp;"",'الأعضاء'!$A$6:$A$505,0))&amp;"","كود غير موجود"))</f>
        <v/>
      </c>
      <c r="D654" s="21">
        <f>IF(OR(B654&amp;""="",NOT(ISNUMBER(A654))),"",IF(COUNTIFS($B$6:$B$2005,B654&amp;"",$A$6:$A$2005,"&gt;"&amp;A654)=0,1,0))</f>
        <v/>
      </c>
    </row>
    <row r="655">
      <c r="A655" s="13" t="n"/>
      <c r="B655" s="5" t="n"/>
      <c r="C655" s="6">
        <f>IF(B655&amp;""="","",IFERROR(INDEX('الأعضاء'!$B$6:$B$505,MATCH(B655&amp;"",'الأعضاء'!$A$6:$A$505,0))&amp;"","كود غير موجود"))</f>
        <v/>
      </c>
      <c r="D655" s="21">
        <f>IF(OR(B655&amp;""="",NOT(ISNUMBER(A655))),"",IF(COUNTIFS($B$6:$B$2005,B655&amp;"",$A$6:$A$2005,"&gt;"&amp;A655)=0,1,0))</f>
        <v/>
      </c>
    </row>
    <row r="656">
      <c r="A656" s="13" t="n"/>
      <c r="B656" s="5" t="n"/>
      <c r="C656" s="6">
        <f>IF(B656&amp;""="","",IFERROR(INDEX('الأعضاء'!$B$6:$B$505,MATCH(B656&amp;"",'الأعضاء'!$A$6:$A$505,0))&amp;"","كود غير موجود"))</f>
        <v/>
      </c>
      <c r="D656" s="21">
        <f>IF(OR(B656&amp;""="",NOT(ISNUMBER(A656))),"",IF(COUNTIFS($B$6:$B$2005,B656&amp;"",$A$6:$A$2005,"&gt;"&amp;A656)=0,1,0))</f>
        <v/>
      </c>
    </row>
    <row r="657">
      <c r="A657" s="13" t="n"/>
      <c r="B657" s="5" t="n"/>
      <c r="C657" s="6">
        <f>IF(B657&amp;""="","",IFERROR(INDEX('الأعضاء'!$B$6:$B$505,MATCH(B657&amp;"",'الأعضاء'!$A$6:$A$505,0))&amp;"","كود غير موجود"))</f>
        <v/>
      </c>
      <c r="D657" s="21">
        <f>IF(OR(B657&amp;""="",NOT(ISNUMBER(A657))),"",IF(COUNTIFS($B$6:$B$2005,B657&amp;"",$A$6:$A$2005,"&gt;"&amp;A657)=0,1,0))</f>
        <v/>
      </c>
    </row>
    <row r="658">
      <c r="A658" s="13" t="n"/>
      <c r="B658" s="5" t="n"/>
      <c r="C658" s="6">
        <f>IF(B658&amp;""="","",IFERROR(INDEX('الأعضاء'!$B$6:$B$505,MATCH(B658&amp;"",'الأعضاء'!$A$6:$A$505,0))&amp;"","كود غير موجود"))</f>
        <v/>
      </c>
      <c r="D658" s="21">
        <f>IF(OR(B658&amp;""="",NOT(ISNUMBER(A658))),"",IF(COUNTIFS($B$6:$B$2005,B658&amp;"",$A$6:$A$2005,"&gt;"&amp;A658)=0,1,0))</f>
        <v/>
      </c>
    </row>
    <row r="659">
      <c r="A659" s="13" t="n"/>
      <c r="B659" s="5" t="n"/>
      <c r="C659" s="6">
        <f>IF(B659&amp;""="","",IFERROR(INDEX('الأعضاء'!$B$6:$B$505,MATCH(B659&amp;"",'الأعضاء'!$A$6:$A$505,0))&amp;"","كود غير موجود"))</f>
        <v/>
      </c>
      <c r="D659" s="21">
        <f>IF(OR(B659&amp;""="",NOT(ISNUMBER(A659))),"",IF(COUNTIFS($B$6:$B$2005,B659&amp;"",$A$6:$A$2005,"&gt;"&amp;A659)=0,1,0))</f>
        <v/>
      </c>
    </row>
    <row r="660">
      <c r="A660" s="13" t="n"/>
      <c r="B660" s="5" t="n"/>
      <c r="C660" s="6">
        <f>IF(B660&amp;""="","",IFERROR(INDEX('الأعضاء'!$B$6:$B$505,MATCH(B660&amp;"",'الأعضاء'!$A$6:$A$505,0))&amp;"","كود غير موجود"))</f>
        <v/>
      </c>
      <c r="D660" s="21">
        <f>IF(OR(B660&amp;""="",NOT(ISNUMBER(A660))),"",IF(COUNTIFS($B$6:$B$2005,B660&amp;"",$A$6:$A$2005,"&gt;"&amp;A660)=0,1,0))</f>
        <v/>
      </c>
    </row>
    <row r="661">
      <c r="A661" s="13" t="n"/>
      <c r="B661" s="5" t="n"/>
      <c r="C661" s="6">
        <f>IF(B661&amp;""="","",IFERROR(INDEX('الأعضاء'!$B$6:$B$505,MATCH(B661&amp;"",'الأعضاء'!$A$6:$A$505,0))&amp;"","كود غير موجود"))</f>
        <v/>
      </c>
      <c r="D661" s="21">
        <f>IF(OR(B661&amp;""="",NOT(ISNUMBER(A661))),"",IF(COUNTIFS($B$6:$B$2005,B661&amp;"",$A$6:$A$2005,"&gt;"&amp;A661)=0,1,0))</f>
        <v/>
      </c>
    </row>
    <row r="662">
      <c r="A662" s="13" t="n"/>
      <c r="B662" s="5" t="n"/>
      <c r="C662" s="6">
        <f>IF(B662&amp;""="","",IFERROR(INDEX('الأعضاء'!$B$6:$B$505,MATCH(B662&amp;"",'الأعضاء'!$A$6:$A$505,0))&amp;"","كود غير موجود"))</f>
        <v/>
      </c>
      <c r="D662" s="21">
        <f>IF(OR(B662&amp;""="",NOT(ISNUMBER(A662))),"",IF(COUNTIFS($B$6:$B$2005,B662&amp;"",$A$6:$A$2005,"&gt;"&amp;A662)=0,1,0))</f>
        <v/>
      </c>
    </row>
    <row r="663">
      <c r="A663" s="13" t="n"/>
      <c r="B663" s="5" t="n"/>
      <c r="C663" s="6">
        <f>IF(B663&amp;""="","",IFERROR(INDEX('الأعضاء'!$B$6:$B$505,MATCH(B663&amp;"",'الأعضاء'!$A$6:$A$505,0))&amp;"","كود غير موجود"))</f>
        <v/>
      </c>
      <c r="D663" s="21">
        <f>IF(OR(B663&amp;""="",NOT(ISNUMBER(A663))),"",IF(COUNTIFS($B$6:$B$2005,B663&amp;"",$A$6:$A$2005,"&gt;"&amp;A663)=0,1,0))</f>
        <v/>
      </c>
    </row>
    <row r="664">
      <c r="A664" s="13" t="n"/>
      <c r="B664" s="5" t="n"/>
      <c r="C664" s="6">
        <f>IF(B664&amp;""="","",IFERROR(INDEX('الأعضاء'!$B$6:$B$505,MATCH(B664&amp;"",'الأعضاء'!$A$6:$A$505,0))&amp;"","كود غير موجود"))</f>
        <v/>
      </c>
      <c r="D664" s="21">
        <f>IF(OR(B664&amp;""="",NOT(ISNUMBER(A664))),"",IF(COUNTIFS($B$6:$B$2005,B664&amp;"",$A$6:$A$2005,"&gt;"&amp;A664)=0,1,0))</f>
        <v/>
      </c>
    </row>
    <row r="665">
      <c r="A665" s="13" t="n"/>
      <c r="B665" s="5" t="n"/>
      <c r="C665" s="6">
        <f>IF(B665&amp;""="","",IFERROR(INDEX('الأعضاء'!$B$6:$B$505,MATCH(B665&amp;"",'الأعضاء'!$A$6:$A$505,0))&amp;"","كود غير موجود"))</f>
        <v/>
      </c>
      <c r="D665" s="21">
        <f>IF(OR(B665&amp;""="",NOT(ISNUMBER(A665))),"",IF(COUNTIFS($B$6:$B$2005,B665&amp;"",$A$6:$A$2005,"&gt;"&amp;A665)=0,1,0))</f>
        <v/>
      </c>
    </row>
    <row r="666">
      <c r="A666" s="13" t="n"/>
      <c r="B666" s="5" t="n"/>
      <c r="C666" s="6">
        <f>IF(B666&amp;""="","",IFERROR(INDEX('الأعضاء'!$B$6:$B$505,MATCH(B666&amp;"",'الأعضاء'!$A$6:$A$505,0))&amp;"","كود غير موجود"))</f>
        <v/>
      </c>
      <c r="D666" s="21">
        <f>IF(OR(B666&amp;""="",NOT(ISNUMBER(A666))),"",IF(COUNTIFS($B$6:$B$2005,B666&amp;"",$A$6:$A$2005,"&gt;"&amp;A666)=0,1,0))</f>
        <v/>
      </c>
    </row>
    <row r="667">
      <c r="A667" s="13" t="n"/>
      <c r="B667" s="5" t="n"/>
      <c r="C667" s="6">
        <f>IF(B667&amp;""="","",IFERROR(INDEX('الأعضاء'!$B$6:$B$505,MATCH(B667&amp;"",'الأعضاء'!$A$6:$A$505,0))&amp;"","كود غير موجود"))</f>
        <v/>
      </c>
      <c r="D667" s="21">
        <f>IF(OR(B667&amp;""="",NOT(ISNUMBER(A667))),"",IF(COUNTIFS($B$6:$B$2005,B667&amp;"",$A$6:$A$2005,"&gt;"&amp;A667)=0,1,0))</f>
        <v/>
      </c>
    </row>
    <row r="668">
      <c r="A668" s="13" t="n"/>
      <c r="B668" s="5" t="n"/>
      <c r="C668" s="6">
        <f>IF(B668&amp;""="","",IFERROR(INDEX('الأعضاء'!$B$6:$B$505,MATCH(B668&amp;"",'الأعضاء'!$A$6:$A$505,0))&amp;"","كود غير موجود"))</f>
        <v/>
      </c>
      <c r="D668" s="21">
        <f>IF(OR(B668&amp;""="",NOT(ISNUMBER(A668))),"",IF(COUNTIFS($B$6:$B$2005,B668&amp;"",$A$6:$A$2005,"&gt;"&amp;A668)=0,1,0))</f>
        <v/>
      </c>
    </row>
    <row r="669">
      <c r="A669" s="13" t="n"/>
      <c r="B669" s="5" t="n"/>
      <c r="C669" s="6">
        <f>IF(B669&amp;""="","",IFERROR(INDEX('الأعضاء'!$B$6:$B$505,MATCH(B669&amp;"",'الأعضاء'!$A$6:$A$505,0))&amp;"","كود غير موجود"))</f>
        <v/>
      </c>
      <c r="D669" s="21">
        <f>IF(OR(B669&amp;""="",NOT(ISNUMBER(A669))),"",IF(COUNTIFS($B$6:$B$2005,B669&amp;"",$A$6:$A$2005,"&gt;"&amp;A669)=0,1,0))</f>
        <v/>
      </c>
    </row>
    <row r="670">
      <c r="A670" s="13" t="n"/>
      <c r="B670" s="5" t="n"/>
      <c r="C670" s="6">
        <f>IF(B670&amp;""="","",IFERROR(INDEX('الأعضاء'!$B$6:$B$505,MATCH(B670&amp;"",'الأعضاء'!$A$6:$A$505,0))&amp;"","كود غير موجود"))</f>
        <v/>
      </c>
      <c r="D670" s="21">
        <f>IF(OR(B670&amp;""="",NOT(ISNUMBER(A670))),"",IF(COUNTIFS($B$6:$B$2005,B670&amp;"",$A$6:$A$2005,"&gt;"&amp;A670)=0,1,0))</f>
        <v/>
      </c>
    </row>
    <row r="671">
      <c r="A671" s="13" t="n"/>
      <c r="B671" s="5" t="n"/>
      <c r="C671" s="6">
        <f>IF(B671&amp;""="","",IFERROR(INDEX('الأعضاء'!$B$6:$B$505,MATCH(B671&amp;"",'الأعضاء'!$A$6:$A$505,0))&amp;"","كود غير موجود"))</f>
        <v/>
      </c>
      <c r="D671" s="21">
        <f>IF(OR(B671&amp;""="",NOT(ISNUMBER(A671))),"",IF(COUNTIFS($B$6:$B$2005,B671&amp;"",$A$6:$A$2005,"&gt;"&amp;A671)=0,1,0))</f>
        <v/>
      </c>
    </row>
    <row r="672">
      <c r="A672" s="13" t="n"/>
      <c r="B672" s="5" t="n"/>
      <c r="C672" s="6">
        <f>IF(B672&amp;""="","",IFERROR(INDEX('الأعضاء'!$B$6:$B$505,MATCH(B672&amp;"",'الأعضاء'!$A$6:$A$505,0))&amp;"","كود غير موجود"))</f>
        <v/>
      </c>
      <c r="D672" s="21">
        <f>IF(OR(B672&amp;""="",NOT(ISNUMBER(A672))),"",IF(COUNTIFS($B$6:$B$2005,B672&amp;"",$A$6:$A$2005,"&gt;"&amp;A672)=0,1,0))</f>
        <v/>
      </c>
    </row>
    <row r="673">
      <c r="A673" s="13" t="n"/>
      <c r="B673" s="5" t="n"/>
      <c r="C673" s="6">
        <f>IF(B673&amp;""="","",IFERROR(INDEX('الأعضاء'!$B$6:$B$505,MATCH(B673&amp;"",'الأعضاء'!$A$6:$A$505,0))&amp;"","كود غير موجود"))</f>
        <v/>
      </c>
      <c r="D673" s="21">
        <f>IF(OR(B673&amp;""="",NOT(ISNUMBER(A673))),"",IF(COUNTIFS($B$6:$B$2005,B673&amp;"",$A$6:$A$2005,"&gt;"&amp;A673)=0,1,0))</f>
        <v/>
      </c>
    </row>
    <row r="674">
      <c r="A674" s="13" t="n"/>
      <c r="B674" s="5" t="n"/>
      <c r="C674" s="6">
        <f>IF(B674&amp;""="","",IFERROR(INDEX('الأعضاء'!$B$6:$B$505,MATCH(B674&amp;"",'الأعضاء'!$A$6:$A$505,0))&amp;"","كود غير موجود"))</f>
        <v/>
      </c>
      <c r="D674" s="21">
        <f>IF(OR(B674&amp;""="",NOT(ISNUMBER(A674))),"",IF(COUNTIFS($B$6:$B$2005,B674&amp;"",$A$6:$A$2005,"&gt;"&amp;A674)=0,1,0))</f>
        <v/>
      </c>
    </row>
    <row r="675">
      <c r="A675" s="13" t="n"/>
      <c r="B675" s="5" t="n"/>
      <c r="C675" s="6">
        <f>IF(B675&amp;""="","",IFERROR(INDEX('الأعضاء'!$B$6:$B$505,MATCH(B675&amp;"",'الأعضاء'!$A$6:$A$505,0))&amp;"","كود غير موجود"))</f>
        <v/>
      </c>
      <c r="D675" s="21">
        <f>IF(OR(B675&amp;""="",NOT(ISNUMBER(A675))),"",IF(COUNTIFS($B$6:$B$2005,B675&amp;"",$A$6:$A$2005,"&gt;"&amp;A675)=0,1,0))</f>
        <v/>
      </c>
    </row>
    <row r="676">
      <c r="A676" s="13" t="n"/>
      <c r="B676" s="5" t="n"/>
      <c r="C676" s="6">
        <f>IF(B676&amp;""="","",IFERROR(INDEX('الأعضاء'!$B$6:$B$505,MATCH(B676&amp;"",'الأعضاء'!$A$6:$A$505,0))&amp;"","كود غير موجود"))</f>
        <v/>
      </c>
      <c r="D676" s="21">
        <f>IF(OR(B676&amp;""="",NOT(ISNUMBER(A676))),"",IF(COUNTIFS($B$6:$B$2005,B676&amp;"",$A$6:$A$2005,"&gt;"&amp;A676)=0,1,0))</f>
        <v/>
      </c>
    </row>
    <row r="677">
      <c r="A677" s="13" t="n"/>
      <c r="B677" s="5" t="n"/>
      <c r="C677" s="6">
        <f>IF(B677&amp;""="","",IFERROR(INDEX('الأعضاء'!$B$6:$B$505,MATCH(B677&amp;"",'الأعضاء'!$A$6:$A$505,0))&amp;"","كود غير موجود"))</f>
        <v/>
      </c>
      <c r="D677" s="21">
        <f>IF(OR(B677&amp;""="",NOT(ISNUMBER(A677))),"",IF(COUNTIFS($B$6:$B$2005,B677&amp;"",$A$6:$A$2005,"&gt;"&amp;A677)=0,1,0))</f>
        <v/>
      </c>
    </row>
    <row r="678">
      <c r="A678" s="13" t="n"/>
      <c r="B678" s="5" t="n"/>
      <c r="C678" s="6">
        <f>IF(B678&amp;""="","",IFERROR(INDEX('الأعضاء'!$B$6:$B$505,MATCH(B678&amp;"",'الأعضاء'!$A$6:$A$505,0))&amp;"","كود غير موجود"))</f>
        <v/>
      </c>
      <c r="D678" s="21">
        <f>IF(OR(B678&amp;""="",NOT(ISNUMBER(A678))),"",IF(COUNTIFS($B$6:$B$2005,B678&amp;"",$A$6:$A$2005,"&gt;"&amp;A678)=0,1,0))</f>
        <v/>
      </c>
    </row>
    <row r="679">
      <c r="A679" s="13" t="n"/>
      <c r="B679" s="5" t="n"/>
      <c r="C679" s="6">
        <f>IF(B679&amp;""="","",IFERROR(INDEX('الأعضاء'!$B$6:$B$505,MATCH(B679&amp;"",'الأعضاء'!$A$6:$A$505,0))&amp;"","كود غير موجود"))</f>
        <v/>
      </c>
      <c r="D679" s="21">
        <f>IF(OR(B679&amp;""="",NOT(ISNUMBER(A679))),"",IF(COUNTIFS($B$6:$B$2005,B679&amp;"",$A$6:$A$2005,"&gt;"&amp;A679)=0,1,0))</f>
        <v/>
      </c>
    </row>
    <row r="680">
      <c r="A680" s="13" t="n"/>
      <c r="B680" s="5" t="n"/>
      <c r="C680" s="6">
        <f>IF(B680&amp;""="","",IFERROR(INDEX('الأعضاء'!$B$6:$B$505,MATCH(B680&amp;"",'الأعضاء'!$A$6:$A$505,0))&amp;"","كود غير موجود"))</f>
        <v/>
      </c>
      <c r="D680" s="21">
        <f>IF(OR(B680&amp;""="",NOT(ISNUMBER(A680))),"",IF(COUNTIFS($B$6:$B$2005,B680&amp;"",$A$6:$A$2005,"&gt;"&amp;A680)=0,1,0))</f>
        <v/>
      </c>
    </row>
    <row r="681">
      <c r="A681" s="13" t="n"/>
      <c r="B681" s="5" t="n"/>
      <c r="C681" s="6">
        <f>IF(B681&amp;""="","",IFERROR(INDEX('الأعضاء'!$B$6:$B$505,MATCH(B681&amp;"",'الأعضاء'!$A$6:$A$505,0))&amp;"","كود غير موجود"))</f>
        <v/>
      </c>
      <c r="D681" s="21">
        <f>IF(OR(B681&amp;""="",NOT(ISNUMBER(A681))),"",IF(COUNTIFS($B$6:$B$2005,B681&amp;"",$A$6:$A$2005,"&gt;"&amp;A681)=0,1,0))</f>
        <v/>
      </c>
    </row>
    <row r="682">
      <c r="A682" s="13" t="n"/>
      <c r="B682" s="5" t="n"/>
      <c r="C682" s="6">
        <f>IF(B682&amp;""="","",IFERROR(INDEX('الأعضاء'!$B$6:$B$505,MATCH(B682&amp;"",'الأعضاء'!$A$6:$A$505,0))&amp;"","كود غير موجود"))</f>
        <v/>
      </c>
      <c r="D682" s="21">
        <f>IF(OR(B682&amp;""="",NOT(ISNUMBER(A682))),"",IF(COUNTIFS($B$6:$B$2005,B682&amp;"",$A$6:$A$2005,"&gt;"&amp;A682)=0,1,0))</f>
        <v/>
      </c>
    </row>
    <row r="683">
      <c r="A683" s="13" t="n"/>
      <c r="B683" s="5" t="n"/>
      <c r="C683" s="6">
        <f>IF(B683&amp;""="","",IFERROR(INDEX('الأعضاء'!$B$6:$B$505,MATCH(B683&amp;"",'الأعضاء'!$A$6:$A$505,0))&amp;"","كود غير موجود"))</f>
        <v/>
      </c>
      <c r="D683" s="21">
        <f>IF(OR(B683&amp;""="",NOT(ISNUMBER(A683))),"",IF(COUNTIFS($B$6:$B$2005,B683&amp;"",$A$6:$A$2005,"&gt;"&amp;A683)=0,1,0))</f>
        <v/>
      </c>
    </row>
    <row r="684">
      <c r="A684" s="13" t="n"/>
      <c r="B684" s="5" t="n"/>
      <c r="C684" s="6">
        <f>IF(B684&amp;""="","",IFERROR(INDEX('الأعضاء'!$B$6:$B$505,MATCH(B684&amp;"",'الأعضاء'!$A$6:$A$505,0))&amp;"","كود غير موجود"))</f>
        <v/>
      </c>
      <c r="D684" s="21">
        <f>IF(OR(B684&amp;""="",NOT(ISNUMBER(A684))),"",IF(COUNTIFS($B$6:$B$2005,B684&amp;"",$A$6:$A$2005,"&gt;"&amp;A684)=0,1,0))</f>
        <v/>
      </c>
    </row>
    <row r="685">
      <c r="A685" s="13" t="n"/>
      <c r="B685" s="5" t="n"/>
      <c r="C685" s="6">
        <f>IF(B685&amp;""="","",IFERROR(INDEX('الأعضاء'!$B$6:$B$505,MATCH(B685&amp;"",'الأعضاء'!$A$6:$A$505,0))&amp;"","كود غير موجود"))</f>
        <v/>
      </c>
      <c r="D685" s="21">
        <f>IF(OR(B685&amp;""="",NOT(ISNUMBER(A685))),"",IF(COUNTIFS($B$6:$B$2005,B685&amp;"",$A$6:$A$2005,"&gt;"&amp;A685)=0,1,0))</f>
        <v/>
      </c>
    </row>
    <row r="686">
      <c r="A686" s="13" t="n"/>
      <c r="B686" s="5" t="n"/>
      <c r="C686" s="6">
        <f>IF(B686&amp;""="","",IFERROR(INDEX('الأعضاء'!$B$6:$B$505,MATCH(B686&amp;"",'الأعضاء'!$A$6:$A$505,0))&amp;"","كود غير موجود"))</f>
        <v/>
      </c>
      <c r="D686" s="21">
        <f>IF(OR(B686&amp;""="",NOT(ISNUMBER(A686))),"",IF(COUNTIFS($B$6:$B$2005,B686&amp;"",$A$6:$A$2005,"&gt;"&amp;A686)=0,1,0))</f>
        <v/>
      </c>
    </row>
    <row r="687">
      <c r="A687" s="13" t="n"/>
      <c r="B687" s="5" t="n"/>
      <c r="C687" s="6">
        <f>IF(B687&amp;""="","",IFERROR(INDEX('الأعضاء'!$B$6:$B$505,MATCH(B687&amp;"",'الأعضاء'!$A$6:$A$505,0))&amp;"","كود غير موجود"))</f>
        <v/>
      </c>
      <c r="D687" s="21">
        <f>IF(OR(B687&amp;""="",NOT(ISNUMBER(A687))),"",IF(COUNTIFS($B$6:$B$2005,B687&amp;"",$A$6:$A$2005,"&gt;"&amp;A687)=0,1,0))</f>
        <v/>
      </c>
    </row>
    <row r="688">
      <c r="A688" s="13" t="n"/>
      <c r="B688" s="5" t="n"/>
      <c r="C688" s="6">
        <f>IF(B688&amp;""="","",IFERROR(INDEX('الأعضاء'!$B$6:$B$505,MATCH(B688&amp;"",'الأعضاء'!$A$6:$A$505,0))&amp;"","كود غير موجود"))</f>
        <v/>
      </c>
      <c r="D688" s="21">
        <f>IF(OR(B688&amp;""="",NOT(ISNUMBER(A688))),"",IF(COUNTIFS($B$6:$B$2005,B688&amp;"",$A$6:$A$2005,"&gt;"&amp;A688)=0,1,0))</f>
        <v/>
      </c>
    </row>
    <row r="689">
      <c r="A689" s="13" t="n"/>
      <c r="B689" s="5" t="n"/>
      <c r="C689" s="6">
        <f>IF(B689&amp;""="","",IFERROR(INDEX('الأعضاء'!$B$6:$B$505,MATCH(B689&amp;"",'الأعضاء'!$A$6:$A$505,0))&amp;"","كود غير موجود"))</f>
        <v/>
      </c>
      <c r="D689" s="21">
        <f>IF(OR(B689&amp;""="",NOT(ISNUMBER(A689))),"",IF(COUNTIFS($B$6:$B$2005,B689&amp;"",$A$6:$A$2005,"&gt;"&amp;A689)=0,1,0))</f>
        <v/>
      </c>
    </row>
    <row r="690">
      <c r="A690" s="13" t="n"/>
      <c r="B690" s="5" t="n"/>
      <c r="C690" s="6">
        <f>IF(B690&amp;""="","",IFERROR(INDEX('الأعضاء'!$B$6:$B$505,MATCH(B690&amp;"",'الأعضاء'!$A$6:$A$505,0))&amp;"","كود غير موجود"))</f>
        <v/>
      </c>
      <c r="D690" s="21">
        <f>IF(OR(B690&amp;""="",NOT(ISNUMBER(A690))),"",IF(COUNTIFS($B$6:$B$2005,B690&amp;"",$A$6:$A$2005,"&gt;"&amp;A690)=0,1,0))</f>
        <v/>
      </c>
    </row>
    <row r="691">
      <c r="A691" s="13" t="n"/>
      <c r="B691" s="5" t="n"/>
      <c r="C691" s="6">
        <f>IF(B691&amp;""="","",IFERROR(INDEX('الأعضاء'!$B$6:$B$505,MATCH(B691&amp;"",'الأعضاء'!$A$6:$A$505,0))&amp;"","كود غير موجود"))</f>
        <v/>
      </c>
      <c r="D691" s="21">
        <f>IF(OR(B691&amp;""="",NOT(ISNUMBER(A691))),"",IF(COUNTIFS($B$6:$B$2005,B691&amp;"",$A$6:$A$2005,"&gt;"&amp;A691)=0,1,0))</f>
        <v/>
      </c>
    </row>
    <row r="692">
      <c r="A692" s="13" t="n"/>
      <c r="B692" s="5" t="n"/>
      <c r="C692" s="6">
        <f>IF(B692&amp;""="","",IFERROR(INDEX('الأعضاء'!$B$6:$B$505,MATCH(B692&amp;"",'الأعضاء'!$A$6:$A$505,0))&amp;"","كود غير موجود"))</f>
        <v/>
      </c>
      <c r="D692" s="21">
        <f>IF(OR(B692&amp;""="",NOT(ISNUMBER(A692))),"",IF(COUNTIFS($B$6:$B$2005,B692&amp;"",$A$6:$A$2005,"&gt;"&amp;A692)=0,1,0))</f>
        <v/>
      </c>
    </row>
    <row r="693">
      <c r="A693" s="13" t="n"/>
      <c r="B693" s="5" t="n"/>
      <c r="C693" s="6">
        <f>IF(B693&amp;""="","",IFERROR(INDEX('الأعضاء'!$B$6:$B$505,MATCH(B693&amp;"",'الأعضاء'!$A$6:$A$505,0))&amp;"","كود غير موجود"))</f>
        <v/>
      </c>
      <c r="D693" s="21">
        <f>IF(OR(B693&amp;""="",NOT(ISNUMBER(A693))),"",IF(COUNTIFS($B$6:$B$2005,B693&amp;"",$A$6:$A$2005,"&gt;"&amp;A693)=0,1,0))</f>
        <v/>
      </c>
    </row>
    <row r="694">
      <c r="A694" s="13" t="n"/>
      <c r="B694" s="5" t="n"/>
      <c r="C694" s="6">
        <f>IF(B694&amp;""="","",IFERROR(INDEX('الأعضاء'!$B$6:$B$505,MATCH(B694&amp;"",'الأعضاء'!$A$6:$A$505,0))&amp;"","كود غير موجود"))</f>
        <v/>
      </c>
      <c r="D694" s="21">
        <f>IF(OR(B694&amp;""="",NOT(ISNUMBER(A694))),"",IF(COUNTIFS($B$6:$B$2005,B694&amp;"",$A$6:$A$2005,"&gt;"&amp;A694)=0,1,0))</f>
        <v/>
      </c>
    </row>
    <row r="695">
      <c r="A695" s="13" t="n"/>
      <c r="B695" s="5" t="n"/>
      <c r="C695" s="6">
        <f>IF(B695&amp;""="","",IFERROR(INDEX('الأعضاء'!$B$6:$B$505,MATCH(B695&amp;"",'الأعضاء'!$A$6:$A$505,0))&amp;"","كود غير موجود"))</f>
        <v/>
      </c>
      <c r="D695" s="21">
        <f>IF(OR(B695&amp;""="",NOT(ISNUMBER(A695))),"",IF(COUNTIFS($B$6:$B$2005,B695&amp;"",$A$6:$A$2005,"&gt;"&amp;A695)=0,1,0))</f>
        <v/>
      </c>
    </row>
    <row r="696">
      <c r="A696" s="13" t="n"/>
      <c r="B696" s="5" t="n"/>
      <c r="C696" s="6">
        <f>IF(B696&amp;""="","",IFERROR(INDEX('الأعضاء'!$B$6:$B$505,MATCH(B696&amp;"",'الأعضاء'!$A$6:$A$505,0))&amp;"","كود غير موجود"))</f>
        <v/>
      </c>
      <c r="D696" s="21">
        <f>IF(OR(B696&amp;""="",NOT(ISNUMBER(A696))),"",IF(COUNTIFS($B$6:$B$2005,B696&amp;"",$A$6:$A$2005,"&gt;"&amp;A696)=0,1,0))</f>
        <v/>
      </c>
    </row>
    <row r="697">
      <c r="A697" s="13" t="n"/>
      <c r="B697" s="5" t="n"/>
      <c r="C697" s="6">
        <f>IF(B697&amp;""="","",IFERROR(INDEX('الأعضاء'!$B$6:$B$505,MATCH(B697&amp;"",'الأعضاء'!$A$6:$A$505,0))&amp;"","كود غير موجود"))</f>
        <v/>
      </c>
      <c r="D697" s="21">
        <f>IF(OR(B697&amp;""="",NOT(ISNUMBER(A697))),"",IF(COUNTIFS($B$6:$B$2005,B697&amp;"",$A$6:$A$2005,"&gt;"&amp;A697)=0,1,0))</f>
        <v/>
      </c>
    </row>
    <row r="698">
      <c r="A698" s="13" t="n"/>
      <c r="B698" s="5" t="n"/>
      <c r="C698" s="6">
        <f>IF(B698&amp;""="","",IFERROR(INDEX('الأعضاء'!$B$6:$B$505,MATCH(B698&amp;"",'الأعضاء'!$A$6:$A$505,0))&amp;"","كود غير موجود"))</f>
        <v/>
      </c>
      <c r="D698" s="21">
        <f>IF(OR(B698&amp;""="",NOT(ISNUMBER(A698))),"",IF(COUNTIFS($B$6:$B$2005,B698&amp;"",$A$6:$A$2005,"&gt;"&amp;A698)=0,1,0))</f>
        <v/>
      </c>
    </row>
    <row r="699">
      <c r="A699" s="13" t="n"/>
      <c r="B699" s="5" t="n"/>
      <c r="C699" s="6">
        <f>IF(B699&amp;""="","",IFERROR(INDEX('الأعضاء'!$B$6:$B$505,MATCH(B699&amp;"",'الأعضاء'!$A$6:$A$505,0))&amp;"","كود غير موجود"))</f>
        <v/>
      </c>
      <c r="D699" s="21">
        <f>IF(OR(B699&amp;""="",NOT(ISNUMBER(A699))),"",IF(COUNTIFS($B$6:$B$2005,B699&amp;"",$A$6:$A$2005,"&gt;"&amp;A699)=0,1,0))</f>
        <v/>
      </c>
    </row>
    <row r="700">
      <c r="A700" s="13" t="n"/>
      <c r="B700" s="5" t="n"/>
      <c r="C700" s="6">
        <f>IF(B700&amp;""="","",IFERROR(INDEX('الأعضاء'!$B$6:$B$505,MATCH(B700&amp;"",'الأعضاء'!$A$6:$A$505,0))&amp;"","كود غير موجود"))</f>
        <v/>
      </c>
      <c r="D700" s="21">
        <f>IF(OR(B700&amp;""="",NOT(ISNUMBER(A700))),"",IF(COUNTIFS($B$6:$B$2005,B700&amp;"",$A$6:$A$2005,"&gt;"&amp;A700)=0,1,0))</f>
        <v/>
      </c>
    </row>
    <row r="701">
      <c r="A701" s="13" t="n"/>
      <c r="B701" s="5" t="n"/>
      <c r="C701" s="6">
        <f>IF(B701&amp;""="","",IFERROR(INDEX('الأعضاء'!$B$6:$B$505,MATCH(B701&amp;"",'الأعضاء'!$A$6:$A$505,0))&amp;"","كود غير موجود"))</f>
        <v/>
      </c>
      <c r="D701" s="21">
        <f>IF(OR(B701&amp;""="",NOT(ISNUMBER(A701))),"",IF(COUNTIFS($B$6:$B$2005,B701&amp;"",$A$6:$A$2005,"&gt;"&amp;A701)=0,1,0))</f>
        <v/>
      </c>
    </row>
    <row r="702">
      <c r="A702" s="13" t="n"/>
      <c r="B702" s="5" t="n"/>
      <c r="C702" s="6">
        <f>IF(B702&amp;""="","",IFERROR(INDEX('الأعضاء'!$B$6:$B$505,MATCH(B702&amp;"",'الأعضاء'!$A$6:$A$505,0))&amp;"","كود غير موجود"))</f>
        <v/>
      </c>
      <c r="D702" s="21">
        <f>IF(OR(B702&amp;""="",NOT(ISNUMBER(A702))),"",IF(COUNTIFS($B$6:$B$2005,B702&amp;"",$A$6:$A$2005,"&gt;"&amp;A702)=0,1,0))</f>
        <v/>
      </c>
    </row>
    <row r="703">
      <c r="A703" s="13" t="n"/>
      <c r="B703" s="5" t="n"/>
      <c r="C703" s="6">
        <f>IF(B703&amp;""="","",IFERROR(INDEX('الأعضاء'!$B$6:$B$505,MATCH(B703&amp;"",'الأعضاء'!$A$6:$A$505,0))&amp;"","كود غير موجود"))</f>
        <v/>
      </c>
      <c r="D703" s="21">
        <f>IF(OR(B703&amp;""="",NOT(ISNUMBER(A703))),"",IF(COUNTIFS($B$6:$B$2005,B703&amp;"",$A$6:$A$2005,"&gt;"&amp;A703)=0,1,0))</f>
        <v/>
      </c>
    </row>
    <row r="704">
      <c r="A704" s="13" t="n"/>
      <c r="B704" s="5" t="n"/>
      <c r="C704" s="6">
        <f>IF(B704&amp;""="","",IFERROR(INDEX('الأعضاء'!$B$6:$B$505,MATCH(B704&amp;"",'الأعضاء'!$A$6:$A$505,0))&amp;"","كود غير موجود"))</f>
        <v/>
      </c>
      <c r="D704" s="21">
        <f>IF(OR(B704&amp;""="",NOT(ISNUMBER(A704))),"",IF(COUNTIFS($B$6:$B$2005,B704&amp;"",$A$6:$A$2005,"&gt;"&amp;A704)=0,1,0))</f>
        <v/>
      </c>
    </row>
    <row r="705">
      <c r="A705" s="13" t="n"/>
      <c r="B705" s="5" t="n"/>
      <c r="C705" s="6">
        <f>IF(B705&amp;""="","",IFERROR(INDEX('الأعضاء'!$B$6:$B$505,MATCH(B705&amp;"",'الأعضاء'!$A$6:$A$505,0))&amp;"","كود غير موجود"))</f>
        <v/>
      </c>
      <c r="D705" s="21">
        <f>IF(OR(B705&amp;""="",NOT(ISNUMBER(A705))),"",IF(COUNTIFS($B$6:$B$2005,B705&amp;"",$A$6:$A$2005,"&gt;"&amp;A705)=0,1,0))</f>
        <v/>
      </c>
    </row>
    <row r="706">
      <c r="A706" s="13" t="n"/>
      <c r="B706" s="5" t="n"/>
      <c r="C706" s="6">
        <f>IF(B706&amp;""="","",IFERROR(INDEX('الأعضاء'!$B$6:$B$505,MATCH(B706&amp;"",'الأعضاء'!$A$6:$A$505,0))&amp;"","كود غير موجود"))</f>
        <v/>
      </c>
      <c r="D706" s="21">
        <f>IF(OR(B706&amp;""="",NOT(ISNUMBER(A706))),"",IF(COUNTIFS($B$6:$B$2005,B706&amp;"",$A$6:$A$2005,"&gt;"&amp;A706)=0,1,0))</f>
        <v/>
      </c>
    </row>
    <row r="707">
      <c r="A707" s="13" t="n"/>
      <c r="B707" s="5" t="n"/>
      <c r="C707" s="6">
        <f>IF(B707&amp;""="","",IFERROR(INDEX('الأعضاء'!$B$6:$B$505,MATCH(B707&amp;"",'الأعضاء'!$A$6:$A$505,0))&amp;"","كود غير موجود"))</f>
        <v/>
      </c>
      <c r="D707" s="21">
        <f>IF(OR(B707&amp;""="",NOT(ISNUMBER(A707))),"",IF(COUNTIFS($B$6:$B$2005,B707&amp;"",$A$6:$A$2005,"&gt;"&amp;A707)=0,1,0))</f>
        <v/>
      </c>
    </row>
    <row r="708">
      <c r="A708" s="13" t="n"/>
      <c r="B708" s="5" t="n"/>
      <c r="C708" s="6">
        <f>IF(B708&amp;""="","",IFERROR(INDEX('الأعضاء'!$B$6:$B$505,MATCH(B708&amp;"",'الأعضاء'!$A$6:$A$505,0))&amp;"","كود غير موجود"))</f>
        <v/>
      </c>
      <c r="D708" s="21">
        <f>IF(OR(B708&amp;""="",NOT(ISNUMBER(A708))),"",IF(COUNTIFS($B$6:$B$2005,B708&amp;"",$A$6:$A$2005,"&gt;"&amp;A708)=0,1,0))</f>
        <v/>
      </c>
    </row>
    <row r="709">
      <c r="A709" s="13" t="n"/>
      <c r="B709" s="5" t="n"/>
      <c r="C709" s="6">
        <f>IF(B709&amp;""="","",IFERROR(INDEX('الأعضاء'!$B$6:$B$505,MATCH(B709&amp;"",'الأعضاء'!$A$6:$A$505,0))&amp;"","كود غير موجود"))</f>
        <v/>
      </c>
      <c r="D709" s="21">
        <f>IF(OR(B709&amp;""="",NOT(ISNUMBER(A709))),"",IF(COUNTIFS($B$6:$B$2005,B709&amp;"",$A$6:$A$2005,"&gt;"&amp;A709)=0,1,0))</f>
        <v/>
      </c>
    </row>
    <row r="710">
      <c r="A710" s="13" t="n"/>
      <c r="B710" s="5" t="n"/>
      <c r="C710" s="6">
        <f>IF(B710&amp;""="","",IFERROR(INDEX('الأعضاء'!$B$6:$B$505,MATCH(B710&amp;"",'الأعضاء'!$A$6:$A$505,0))&amp;"","كود غير موجود"))</f>
        <v/>
      </c>
      <c r="D710" s="21">
        <f>IF(OR(B710&amp;""="",NOT(ISNUMBER(A710))),"",IF(COUNTIFS($B$6:$B$2005,B710&amp;"",$A$6:$A$2005,"&gt;"&amp;A710)=0,1,0))</f>
        <v/>
      </c>
    </row>
    <row r="711">
      <c r="A711" s="13" t="n"/>
      <c r="B711" s="5" t="n"/>
      <c r="C711" s="6">
        <f>IF(B711&amp;""="","",IFERROR(INDEX('الأعضاء'!$B$6:$B$505,MATCH(B711&amp;"",'الأعضاء'!$A$6:$A$505,0))&amp;"","كود غير موجود"))</f>
        <v/>
      </c>
      <c r="D711" s="21">
        <f>IF(OR(B711&amp;""="",NOT(ISNUMBER(A711))),"",IF(COUNTIFS($B$6:$B$2005,B711&amp;"",$A$6:$A$2005,"&gt;"&amp;A711)=0,1,0))</f>
        <v/>
      </c>
    </row>
    <row r="712">
      <c r="A712" s="13" t="n"/>
      <c r="B712" s="5" t="n"/>
      <c r="C712" s="6">
        <f>IF(B712&amp;""="","",IFERROR(INDEX('الأعضاء'!$B$6:$B$505,MATCH(B712&amp;"",'الأعضاء'!$A$6:$A$505,0))&amp;"","كود غير موجود"))</f>
        <v/>
      </c>
      <c r="D712" s="21">
        <f>IF(OR(B712&amp;""="",NOT(ISNUMBER(A712))),"",IF(COUNTIFS($B$6:$B$2005,B712&amp;"",$A$6:$A$2005,"&gt;"&amp;A712)=0,1,0))</f>
        <v/>
      </c>
    </row>
    <row r="713">
      <c r="A713" s="13" t="n"/>
      <c r="B713" s="5" t="n"/>
      <c r="C713" s="6">
        <f>IF(B713&amp;""="","",IFERROR(INDEX('الأعضاء'!$B$6:$B$505,MATCH(B713&amp;"",'الأعضاء'!$A$6:$A$505,0))&amp;"","كود غير موجود"))</f>
        <v/>
      </c>
      <c r="D713" s="21">
        <f>IF(OR(B713&amp;""="",NOT(ISNUMBER(A713))),"",IF(COUNTIFS($B$6:$B$2005,B713&amp;"",$A$6:$A$2005,"&gt;"&amp;A713)=0,1,0))</f>
        <v/>
      </c>
    </row>
    <row r="714">
      <c r="A714" s="13" t="n"/>
      <c r="B714" s="5" t="n"/>
      <c r="C714" s="6">
        <f>IF(B714&amp;""="","",IFERROR(INDEX('الأعضاء'!$B$6:$B$505,MATCH(B714&amp;"",'الأعضاء'!$A$6:$A$505,0))&amp;"","كود غير موجود"))</f>
        <v/>
      </c>
      <c r="D714" s="21">
        <f>IF(OR(B714&amp;""="",NOT(ISNUMBER(A714))),"",IF(COUNTIFS($B$6:$B$2005,B714&amp;"",$A$6:$A$2005,"&gt;"&amp;A714)=0,1,0))</f>
        <v/>
      </c>
    </row>
    <row r="715">
      <c r="A715" s="13" t="n"/>
      <c r="B715" s="5" t="n"/>
      <c r="C715" s="6">
        <f>IF(B715&amp;""="","",IFERROR(INDEX('الأعضاء'!$B$6:$B$505,MATCH(B715&amp;"",'الأعضاء'!$A$6:$A$505,0))&amp;"","كود غير موجود"))</f>
        <v/>
      </c>
      <c r="D715" s="21">
        <f>IF(OR(B715&amp;""="",NOT(ISNUMBER(A715))),"",IF(COUNTIFS($B$6:$B$2005,B715&amp;"",$A$6:$A$2005,"&gt;"&amp;A715)=0,1,0))</f>
        <v/>
      </c>
    </row>
    <row r="716">
      <c r="A716" s="13" t="n"/>
      <c r="B716" s="5" t="n"/>
      <c r="C716" s="6">
        <f>IF(B716&amp;""="","",IFERROR(INDEX('الأعضاء'!$B$6:$B$505,MATCH(B716&amp;"",'الأعضاء'!$A$6:$A$505,0))&amp;"","كود غير موجود"))</f>
        <v/>
      </c>
      <c r="D716" s="21">
        <f>IF(OR(B716&amp;""="",NOT(ISNUMBER(A716))),"",IF(COUNTIFS($B$6:$B$2005,B716&amp;"",$A$6:$A$2005,"&gt;"&amp;A716)=0,1,0))</f>
        <v/>
      </c>
    </row>
    <row r="717">
      <c r="A717" s="13" t="n"/>
      <c r="B717" s="5" t="n"/>
      <c r="C717" s="6">
        <f>IF(B717&amp;""="","",IFERROR(INDEX('الأعضاء'!$B$6:$B$505,MATCH(B717&amp;"",'الأعضاء'!$A$6:$A$505,0))&amp;"","كود غير موجود"))</f>
        <v/>
      </c>
      <c r="D717" s="21">
        <f>IF(OR(B717&amp;""="",NOT(ISNUMBER(A717))),"",IF(COUNTIFS($B$6:$B$2005,B717&amp;"",$A$6:$A$2005,"&gt;"&amp;A717)=0,1,0))</f>
        <v/>
      </c>
    </row>
    <row r="718">
      <c r="A718" s="13" t="n"/>
      <c r="B718" s="5" t="n"/>
      <c r="C718" s="6">
        <f>IF(B718&amp;""="","",IFERROR(INDEX('الأعضاء'!$B$6:$B$505,MATCH(B718&amp;"",'الأعضاء'!$A$6:$A$505,0))&amp;"","كود غير موجود"))</f>
        <v/>
      </c>
      <c r="D718" s="21">
        <f>IF(OR(B718&amp;""="",NOT(ISNUMBER(A718))),"",IF(COUNTIFS($B$6:$B$2005,B718&amp;"",$A$6:$A$2005,"&gt;"&amp;A718)=0,1,0))</f>
        <v/>
      </c>
    </row>
    <row r="719">
      <c r="A719" s="13" t="n"/>
      <c r="B719" s="5" t="n"/>
      <c r="C719" s="6">
        <f>IF(B719&amp;""="","",IFERROR(INDEX('الأعضاء'!$B$6:$B$505,MATCH(B719&amp;"",'الأعضاء'!$A$6:$A$505,0))&amp;"","كود غير موجود"))</f>
        <v/>
      </c>
      <c r="D719" s="21">
        <f>IF(OR(B719&amp;""="",NOT(ISNUMBER(A719))),"",IF(COUNTIFS($B$6:$B$2005,B719&amp;"",$A$6:$A$2005,"&gt;"&amp;A719)=0,1,0))</f>
        <v/>
      </c>
    </row>
    <row r="720">
      <c r="A720" s="13" t="n"/>
      <c r="B720" s="5" t="n"/>
      <c r="C720" s="6">
        <f>IF(B720&amp;""="","",IFERROR(INDEX('الأعضاء'!$B$6:$B$505,MATCH(B720&amp;"",'الأعضاء'!$A$6:$A$505,0))&amp;"","كود غير موجود"))</f>
        <v/>
      </c>
      <c r="D720" s="21">
        <f>IF(OR(B720&amp;""="",NOT(ISNUMBER(A720))),"",IF(COUNTIFS($B$6:$B$2005,B720&amp;"",$A$6:$A$2005,"&gt;"&amp;A720)=0,1,0))</f>
        <v/>
      </c>
    </row>
    <row r="721">
      <c r="A721" s="13" t="n"/>
      <c r="B721" s="5" t="n"/>
      <c r="C721" s="6">
        <f>IF(B721&amp;""="","",IFERROR(INDEX('الأعضاء'!$B$6:$B$505,MATCH(B721&amp;"",'الأعضاء'!$A$6:$A$505,0))&amp;"","كود غير موجود"))</f>
        <v/>
      </c>
      <c r="D721" s="21">
        <f>IF(OR(B721&amp;""="",NOT(ISNUMBER(A721))),"",IF(COUNTIFS($B$6:$B$2005,B721&amp;"",$A$6:$A$2005,"&gt;"&amp;A721)=0,1,0))</f>
        <v/>
      </c>
    </row>
    <row r="722">
      <c r="A722" s="13" t="n"/>
      <c r="B722" s="5" t="n"/>
      <c r="C722" s="6">
        <f>IF(B722&amp;""="","",IFERROR(INDEX('الأعضاء'!$B$6:$B$505,MATCH(B722&amp;"",'الأعضاء'!$A$6:$A$505,0))&amp;"","كود غير موجود"))</f>
        <v/>
      </c>
      <c r="D722" s="21">
        <f>IF(OR(B722&amp;""="",NOT(ISNUMBER(A722))),"",IF(COUNTIFS($B$6:$B$2005,B722&amp;"",$A$6:$A$2005,"&gt;"&amp;A722)=0,1,0))</f>
        <v/>
      </c>
    </row>
    <row r="723">
      <c r="A723" s="13" t="n"/>
      <c r="B723" s="5" t="n"/>
      <c r="C723" s="6">
        <f>IF(B723&amp;""="","",IFERROR(INDEX('الأعضاء'!$B$6:$B$505,MATCH(B723&amp;"",'الأعضاء'!$A$6:$A$505,0))&amp;"","كود غير موجود"))</f>
        <v/>
      </c>
      <c r="D723" s="21">
        <f>IF(OR(B723&amp;""="",NOT(ISNUMBER(A723))),"",IF(COUNTIFS($B$6:$B$2005,B723&amp;"",$A$6:$A$2005,"&gt;"&amp;A723)=0,1,0))</f>
        <v/>
      </c>
    </row>
    <row r="724">
      <c r="A724" s="13" t="n"/>
      <c r="B724" s="5" t="n"/>
      <c r="C724" s="6">
        <f>IF(B724&amp;""="","",IFERROR(INDEX('الأعضاء'!$B$6:$B$505,MATCH(B724&amp;"",'الأعضاء'!$A$6:$A$505,0))&amp;"","كود غير موجود"))</f>
        <v/>
      </c>
      <c r="D724" s="21">
        <f>IF(OR(B724&amp;""="",NOT(ISNUMBER(A724))),"",IF(COUNTIFS($B$6:$B$2005,B724&amp;"",$A$6:$A$2005,"&gt;"&amp;A724)=0,1,0))</f>
        <v/>
      </c>
    </row>
    <row r="725">
      <c r="A725" s="13" t="n"/>
      <c r="B725" s="5" t="n"/>
      <c r="C725" s="6">
        <f>IF(B725&amp;""="","",IFERROR(INDEX('الأعضاء'!$B$6:$B$505,MATCH(B725&amp;"",'الأعضاء'!$A$6:$A$505,0))&amp;"","كود غير موجود"))</f>
        <v/>
      </c>
      <c r="D725" s="21">
        <f>IF(OR(B725&amp;""="",NOT(ISNUMBER(A725))),"",IF(COUNTIFS($B$6:$B$2005,B725&amp;"",$A$6:$A$2005,"&gt;"&amp;A725)=0,1,0))</f>
        <v/>
      </c>
    </row>
    <row r="726">
      <c r="A726" s="13" t="n"/>
      <c r="B726" s="5" t="n"/>
      <c r="C726" s="6">
        <f>IF(B726&amp;""="","",IFERROR(INDEX('الأعضاء'!$B$6:$B$505,MATCH(B726&amp;"",'الأعضاء'!$A$6:$A$505,0))&amp;"","كود غير موجود"))</f>
        <v/>
      </c>
      <c r="D726" s="21">
        <f>IF(OR(B726&amp;""="",NOT(ISNUMBER(A726))),"",IF(COUNTIFS($B$6:$B$2005,B726&amp;"",$A$6:$A$2005,"&gt;"&amp;A726)=0,1,0))</f>
        <v/>
      </c>
    </row>
    <row r="727">
      <c r="A727" s="13" t="n"/>
      <c r="B727" s="5" t="n"/>
      <c r="C727" s="6">
        <f>IF(B727&amp;""="","",IFERROR(INDEX('الأعضاء'!$B$6:$B$505,MATCH(B727&amp;"",'الأعضاء'!$A$6:$A$505,0))&amp;"","كود غير موجود"))</f>
        <v/>
      </c>
      <c r="D727" s="21">
        <f>IF(OR(B727&amp;""="",NOT(ISNUMBER(A727))),"",IF(COUNTIFS($B$6:$B$2005,B727&amp;"",$A$6:$A$2005,"&gt;"&amp;A727)=0,1,0))</f>
        <v/>
      </c>
    </row>
    <row r="728">
      <c r="A728" s="13" t="n"/>
      <c r="B728" s="5" t="n"/>
      <c r="C728" s="6">
        <f>IF(B728&amp;""="","",IFERROR(INDEX('الأعضاء'!$B$6:$B$505,MATCH(B728&amp;"",'الأعضاء'!$A$6:$A$505,0))&amp;"","كود غير موجود"))</f>
        <v/>
      </c>
      <c r="D728" s="21">
        <f>IF(OR(B728&amp;""="",NOT(ISNUMBER(A728))),"",IF(COUNTIFS($B$6:$B$2005,B728&amp;"",$A$6:$A$2005,"&gt;"&amp;A728)=0,1,0))</f>
        <v/>
      </c>
    </row>
    <row r="729">
      <c r="A729" s="13" t="n"/>
      <c r="B729" s="5" t="n"/>
      <c r="C729" s="6">
        <f>IF(B729&amp;""="","",IFERROR(INDEX('الأعضاء'!$B$6:$B$505,MATCH(B729&amp;"",'الأعضاء'!$A$6:$A$505,0))&amp;"","كود غير موجود"))</f>
        <v/>
      </c>
      <c r="D729" s="21">
        <f>IF(OR(B729&amp;""="",NOT(ISNUMBER(A729))),"",IF(COUNTIFS($B$6:$B$2005,B729&amp;"",$A$6:$A$2005,"&gt;"&amp;A729)=0,1,0))</f>
        <v/>
      </c>
    </row>
    <row r="730">
      <c r="A730" s="13" t="n"/>
      <c r="B730" s="5" t="n"/>
      <c r="C730" s="6">
        <f>IF(B730&amp;""="","",IFERROR(INDEX('الأعضاء'!$B$6:$B$505,MATCH(B730&amp;"",'الأعضاء'!$A$6:$A$505,0))&amp;"","كود غير موجود"))</f>
        <v/>
      </c>
      <c r="D730" s="21">
        <f>IF(OR(B730&amp;""="",NOT(ISNUMBER(A730))),"",IF(COUNTIFS($B$6:$B$2005,B730&amp;"",$A$6:$A$2005,"&gt;"&amp;A730)=0,1,0))</f>
        <v/>
      </c>
    </row>
    <row r="731">
      <c r="A731" s="13" t="n"/>
      <c r="B731" s="5" t="n"/>
      <c r="C731" s="6">
        <f>IF(B731&amp;""="","",IFERROR(INDEX('الأعضاء'!$B$6:$B$505,MATCH(B731&amp;"",'الأعضاء'!$A$6:$A$505,0))&amp;"","كود غير موجود"))</f>
        <v/>
      </c>
      <c r="D731" s="21">
        <f>IF(OR(B731&amp;""="",NOT(ISNUMBER(A731))),"",IF(COUNTIFS($B$6:$B$2005,B731&amp;"",$A$6:$A$2005,"&gt;"&amp;A731)=0,1,0))</f>
        <v/>
      </c>
    </row>
    <row r="732">
      <c r="A732" s="13" t="n"/>
      <c r="B732" s="5" t="n"/>
      <c r="C732" s="6">
        <f>IF(B732&amp;""="","",IFERROR(INDEX('الأعضاء'!$B$6:$B$505,MATCH(B732&amp;"",'الأعضاء'!$A$6:$A$505,0))&amp;"","كود غير موجود"))</f>
        <v/>
      </c>
      <c r="D732" s="21">
        <f>IF(OR(B732&amp;""="",NOT(ISNUMBER(A732))),"",IF(COUNTIFS($B$6:$B$2005,B732&amp;"",$A$6:$A$2005,"&gt;"&amp;A732)=0,1,0))</f>
        <v/>
      </c>
    </row>
    <row r="733">
      <c r="A733" s="13" t="n"/>
      <c r="B733" s="5" t="n"/>
      <c r="C733" s="6">
        <f>IF(B733&amp;""="","",IFERROR(INDEX('الأعضاء'!$B$6:$B$505,MATCH(B733&amp;"",'الأعضاء'!$A$6:$A$505,0))&amp;"","كود غير موجود"))</f>
        <v/>
      </c>
      <c r="D733" s="21">
        <f>IF(OR(B733&amp;""="",NOT(ISNUMBER(A733))),"",IF(COUNTIFS($B$6:$B$2005,B733&amp;"",$A$6:$A$2005,"&gt;"&amp;A733)=0,1,0))</f>
        <v/>
      </c>
    </row>
    <row r="734">
      <c r="A734" s="13" t="n"/>
      <c r="B734" s="5" t="n"/>
      <c r="C734" s="6">
        <f>IF(B734&amp;""="","",IFERROR(INDEX('الأعضاء'!$B$6:$B$505,MATCH(B734&amp;"",'الأعضاء'!$A$6:$A$505,0))&amp;"","كود غير موجود"))</f>
        <v/>
      </c>
      <c r="D734" s="21">
        <f>IF(OR(B734&amp;""="",NOT(ISNUMBER(A734))),"",IF(COUNTIFS($B$6:$B$2005,B734&amp;"",$A$6:$A$2005,"&gt;"&amp;A734)=0,1,0))</f>
        <v/>
      </c>
    </row>
    <row r="735">
      <c r="A735" s="13" t="n"/>
      <c r="B735" s="5" t="n"/>
      <c r="C735" s="6">
        <f>IF(B735&amp;""="","",IFERROR(INDEX('الأعضاء'!$B$6:$B$505,MATCH(B735&amp;"",'الأعضاء'!$A$6:$A$505,0))&amp;"","كود غير موجود"))</f>
        <v/>
      </c>
      <c r="D735" s="21">
        <f>IF(OR(B735&amp;""="",NOT(ISNUMBER(A735))),"",IF(COUNTIFS($B$6:$B$2005,B735&amp;"",$A$6:$A$2005,"&gt;"&amp;A735)=0,1,0))</f>
        <v/>
      </c>
    </row>
    <row r="736">
      <c r="A736" s="13" t="n"/>
      <c r="B736" s="5" t="n"/>
      <c r="C736" s="6">
        <f>IF(B736&amp;""="","",IFERROR(INDEX('الأعضاء'!$B$6:$B$505,MATCH(B736&amp;"",'الأعضاء'!$A$6:$A$505,0))&amp;"","كود غير موجود"))</f>
        <v/>
      </c>
      <c r="D736" s="21">
        <f>IF(OR(B736&amp;""="",NOT(ISNUMBER(A736))),"",IF(COUNTIFS($B$6:$B$2005,B736&amp;"",$A$6:$A$2005,"&gt;"&amp;A736)=0,1,0))</f>
        <v/>
      </c>
    </row>
    <row r="737">
      <c r="A737" s="13" t="n"/>
      <c r="B737" s="5" t="n"/>
      <c r="C737" s="6">
        <f>IF(B737&amp;""="","",IFERROR(INDEX('الأعضاء'!$B$6:$B$505,MATCH(B737&amp;"",'الأعضاء'!$A$6:$A$505,0))&amp;"","كود غير موجود"))</f>
        <v/>
      </c>
      <c r="D737" s="21">
        <f>IF(OR(B737&amp;""="",NOT(ISNUMBER(A737))),"",IF(COUNTIFS($B$6:$B$2005,B737&amp;"",$A$6:$A$2005,"&gt;"&amp;A737)=0,1,0))</f>
        <v/>
      </c>
    </row>
    <row r="738">
      <c r="A738" s="13" t="n"/>
      <c r="B738" s="5" t="n"/>
      <c r="C738" s="6">
        <f>IF(B738&amp;""="","",IFERROR(INDEX('الأعضاء'!$B$6:$B$505,MATCH(B738&amp;"",'الأعضاء'!$A$6:$A$505,0))&amp;"","كود غير موجود"))</f>
        <v/>
      </c>
      <c r="D738" s="21">
        <f>IF(OR(B738&amp;""="",NOT(ISNUMBER(A738))),"",IF(COUNTIFS($B$6:$B$2005,B738&amp;"",$A$6:$A$2005,"&gt;"&amp;A738)=0,1,0))</f>
        <v/>
      </c>
    </row>
    <row r="739">
      <c r="A739" s="13" t="n"/>
      <c r="B739" s="5" t="n"/>
      <c r="C739" s="6">
        <f>IF(B739&amp;""="","",IFERROR(INDEX('الأعضاء'!$B$6:$B$505,MATCH(B739&amp;"",'الأعضاء'!$A$6:$A$505,0))&amp;"","كود غير موجود"))</f>
        <v/>
      </c>
      <c r="D739" s="21">
        <f>IF(OR(B739&amp;""="",NOT(ISNUMBER(A739))),"",IF(COUNTIFS($B$6:$B$2005,B739&amp;"",$A$6:$A$2005,"&gt;"&amp;A739)=0,1,0))</f>
        <v/>
      </c>
    </row>
    <row r="740">
      <c r="A740" s="13" t="n"/>
      <c r="B740" s="5" t="n"/>
      <c r="C740" s="6">
        <f>IF(B740&amp;""="","",IFERROR(INDEX('الأعضاء'!$B$6:$B$505,MATCH(B740&amp;"",'الأعضاء'!$A$6:$A$505,0))&amp;"","كود غير موجود"))</f>
        <v/>
      </c>
      <c r="D740" s="21">
        <f>IF(OR(B740&amp;""="",NOT(ISNUMBER(A740))),"",IF(COUNTIFS($B$6:$B$2005,B740&amp;"",$A$6:$A$2005,"&gt;"&amp;A740)=0,1,0))</f>
        <v/>
      </c>
    </row>
    <row r="741">
      <c r="A741" s="13" t="n"/>
      <c r="B741" s="5" t="n"/>
      <c r="C741" s="6">
        <f>IF(B741&amp;""="","",IFERROR(INDEX('الأعضاء'!$B$6:$B$505,MATCH(B741&amp;"",'الأعضاء'!$A$6:$A$505,0))&amp;"","كود غير موجود"))</f>
        <v/>
      </c>
      <c r="D741" s="21">
        <f>IF(OR(B741&amp;""="",NOT(ISNUMBER(A741))),"",IF(COUNTIFS($B$6:$B$2005,B741&amp;"",$A$6:$A$2005,"&gt;"&amp;A741)=0,1,0))</f>
        <v/>
      </c>
    </row>
    <row r="742">
      <c r="A742" s="13" t="n"/>
      <c r="B742" s="5" t="n"/>
      <c r="C742" s="6">
        <f>IF(B742&amp;""="","",IFERROR(INDEX('الأعضاء'!$B$6:$B$505,MATCH(B742&amp;"",'الأعضاء'!$A$6:$A$505,0))&amp;"","كود غير موجود"))</f>
        <v/>
      </c>
      <c r="D742" s="21">
        <f>IF(OR(B742&amp;""="",NOT(ISNUMBER(A742))),"",IF(COUNTIFS($B$6:$B$2005,B742&amp;"",$A$6:$A$2005,"&gt;"&amp;A742)=0,1,0))</f>
        <v/>
      </c>
    </row>
    <row r="743">
      <c r="A743" s="13" t="n"/>
      <c r="B743" s="5" t="n"/>
      <c r="C743" s="6">
        <f>IF(B743&amp;""="","",IFERROR(INDEX('الأعضاء'!$B$6:$B$505,MATCH(B743&amp;"",'الأعضاء'!$A$6:$A$505,0))&amp;"","كود غير موجود"))</f>
        <v/>
      </c>
      <c r="D743" s="21">
        <f>IF(OR(B743&amp;""="",NOT(ISNUMBER(A743))),"",IF(COUNTIFS($B$6:$B$2005,B743&amp;"",$A$6:$A$2005,"&gt;"&amp;A743)=0,1,0))</f>
        <v/>
      </c>
    </row>
    <row r="744">
      <c r="A744" s="13" t="n"/>
      <c r="B744" s="5" t="n"/>
      <c r="C744" s="6">
        <f>IF(B744&amp;""="","",IFERROR(INDEX('الأعضاء'!$B$6:$B$505,MATCH(B744&amp;"",'الأعضاء'!$A$6:$A$505,0))&amp;"","كود غير موجود"))</f>
        <v/>
      </c>
      <c r="D744" s="21">
        <f>IF(OR(B744&amp;""="",NOT(ISNUMBER(A744))),"",IF(COUNTIFS($B$6:$B$2005,B744&amp;"",$A$6:$A$2005,"&gt;"&amp;A744)=0,1,0))</f>
        <v/>
      </c>
    </row>
    <row r="745">
      <c r="A745" s="13" t="n"/>
      <c r="B745" s="5" t="n"/>
      <c r="C745" s="6">
        <f>IF(B745&amp;""="","",IFERROR(INDEX('الأعضاء'!$B$6:$B$505,MATCH(B745&amp;"",'الأعضاء'!$A$6:$A$505,0))&amp;"","كود غير موجود"))</f>
        <v/>
      </c>
      <c r="D745" s="21">
        <f>IF(OR(B745&amp;""="",NOT(ISNUMBER(A745))),"",IF(COUNTIFS($B$6:$B$2005,B745&amp;"",$A$6:$A$2005,"&gt;"&amp;A745)=0,1,0))</f>
        <v/>
      </c>
    </row>
    <row r="746">
      <c r="A746" s="13" t="n"/>
      <c r="B746" s="5" t="n"/>
      <c r="C746" s="6">
        <f>IF(B746&amp;""="","",IFERROR(INDEX('الأعضاء'!$B$6:$B$505,MATCH(B746&amp;"",'الأعضاء'!$A$6:$A$505,0))&amp;"","كود غير موجود"))</f>
        <v/>
      </c>
      <c r="D746" s="21">
        <f>IF(OR(B746&amp;""="",NOT(ISNUMBER(A746))),"",IF(COUNTIFS($B$6:$B$2005,B746&amp;"",$A$6:$A$2005,"&gt;"&amp;A746)=0,1,0))</f>
        <v/>
      </c>
    </row>
    <row r="747">
      <c r="A747" s="13" t="n"/>
      <c r="B747" s="5" t="n"/>
      <c r="C747" s="6">
        <f>IF(B747&amp;""="","",IFERROR(INDEX('الأعضاء'!$B$6:$B$505,MATCH(B747&amp;"",'الأعضاء'!$A$6:$A$505,0))&amp;"","كود غير موجود"))</f>
        <v/>
      </c>
      <c r="D747" s="21">
        <f>IF(OR(B747&amp;""="",NOT(ISNUMBER(A747))),"",IF(COUNTIFS($B$6:$B$2005,B747&amp;"",$A$6:$A$2005,"&gt;"&amp;A747)=0,1,0))</f>
        <v/>
      </c>
    </row>
    <row r="748">
      <c r="A748" s="13" t="n"/>
      <c r="B748" s="5" t="n"/>
      <c r="C748" s="6">
        <f>IF(B748&amp;""="","",IFERROR(INDEX('الأعضاء'!$B$6:$B$505,MATCH(B748&amp;"",'الأعضاء'!$A$6:$A$505,0))&amp;"","كود غير موجود"))</f>
        <v/>
      </c>
      <c r="D748" s="21">
        <f>IF(OR(B748&amp;""="",NOT(ISNUMBER(A748))),"",IF(COUNTIFS($B$6:$B$2005,B748&amp;"",$A$6:$A$2005,"&gt;"&amp;A748)=0,1,0))</f>
        <v/>
      </c>
    </row>
    <row r="749">
      <c r="A749" s="13" t="n"/>
      <c r="B749" s="5" t="n"/>
      <c r="C749" s="6">
        <f>IF(B749&amp;""="","",IFERROR(INDEX('الأعضاء'!$B$6:$B$505,MATCH(B749&amp;"",'الأعضاء'!$A$6:$A$505,0))&amp;"","كود غير موجود"))</f>
        <v/>
      </c>
      <c r="D749" s="21">
        <f>IF(OR(B749&amp;""="",NOT(ISNUMBER(A749))),"",IF(COUNTIFS($B$6:$B$2005,B749&amp;"",$A$6:$A$2005,"&gt;"&amp;A749)=0,1,0))</f>
        <v/>
      </c>
    </row>
    <row r="750">
      <c r="A750" s="13" t="n"/>
      <c r="B750" s="5" t="n"/>
      <c r="C750" s="6">
        <f>IF(B750&amp;""="","",IFERROR(INDEX('الأعضاء'!$B$6:$B$505,MATCH(B750&amp;"",'الأعضاء'!$A$6:$A$505,0))&amp;"","كود غير موجود"))</f>
        <v/>
      </c>
      <c r="D750" s="21">
        <f>IF(OR(B750&amp;""="",NOT(ISNUMBER(A750))),"",IF(COUNTIFS($B$6:$B$2005,B750&amp;"",$A$6:$A$2005,"&gt;"&amp;A750)=0,1,0))</f>
        <v/>
      </c>
    </row>
    <row r="751">
      <c r="A751" s="13" t="n"/>
      <c r="B751" s="5" t="n"/>
      <c r="C751" s="6">
        <f>IF(B751&amp;""="","",IFERROR(INDEX('الأعضاء'!$B$6:$B$505,MATCH(B751&amp;"",'الأعضاء'!$A$6:$A$505,0))&amp;"","كود غير موجود"))</f>
        <v/>
      </c>
      <c r="D751" s="21">
        <f>IF(OR(B751&amp;""="",NOT(ISNUMBER(A751))),"",IF(COUNTIFS($B$6:$B$2005,B751&amp;"",$A$6:$A$2005,"&gt;"&amp;A751)=0,1,0))</f>
        <v/>
      </c>
    </row>
    <row r="752">
      <c r="A752" s="13" t="n"/>
      <c r="B752" s="5" t="n"/>
      <c r="C752" s="6">
        <f>IF(B752&amp;""="","",IFERROR(INDEX('الأعضاء'!$B$6:$B$505,MATCH(B752&amp;"",'الأعضاء'!$A$6:$A$505,0))&amp;"","كود غير موجود"))</f>
        <v/>
      </c>
      <c r="D752" s="21">
        <f>IF(OR(B752&amp;""="",NOT(ISNUMBER(A752))),"",IF(COUNTIFS($B$6:$B$2005,B752&amp;"",$A$6:$A$2005,"&gt;"&amp;A752)=0,1,0))</f>
        <v/>
      </c>
    </row>
    <row r="753">
      <c r="A753" s="13" t="n"/>
      <c r="B753" s="5" t="n"/>
      <c r="C753" s="6">
        <f>IF(B753&amp;""="","",IFERROR(INDEX('الأعضاء'!$B$6:$B$505,MATCH(B753&amp;"",'الأعضاء'!$A$6:$A$505,0))&amp;"","كود غير موجود"))</f>
        <v/>
      </c>
      <c r="D753" s="21">
        <f>IF(OR(B753&amp;""="",NOT(ISNUMBER(A753))),"",IF(COUNTIFS($B$6:$B$2005,B753&amp;"",$A$6:$A$2005,"&gt;"&amp;A753)=0,1,0))</f>
        <v/>
      </c>
    </row>
    <row r="754">
      <c r="A754" s="13" t="n"/>
      <c r="B754" s="5" t="n"/>
      <c r="C754" s="6">
        <f>IF(B754&amp;""="","",IFERROR(INDEX('الأعضاء'!$B$6:$B$505,MATCH(B754&amp;"",'الأعضاء'!$A$6:$A$505,0))&amp;"","كود غير موجود"))</f>
        <v/>
      </c>
      <c r="D754" s="21">
        <f>IF(OR(B754&amp;""="",NOT(ISNUMBER(A754))),"",IF(COUNTIFS($B$6:$B$2005,B754&amp;"",$A$6:$A$2005,"&gt;"&amp;A754)=0,1,0))</f>
        <v/>
      </c>
    </row>
    <row r="755">
      <c r="A755" s="13" t="n"/>
      <c r="B755" s="5" t="n"/>
      <c r="C755" s="6">
        <f>IF(B755&amp;""="","",IFERROR(INDEX('الأعضاء'!$B$6:$B$505,MATCH(B755&amp;"",'الأعضاء'!$A$6:$A$505,0))&amp;"","كود غير موجود"))</f>
        <v/>
      </c>
      <c r="D755" s="21">
        <f>IF(OR(B755&amp;""="",NOT(ISNUMBER(A755))),"",IF(COUNTIFS($B$6:$B$2005,B755&amp;"",$A$6:$A$2005,"&gt;"&amp;A755)=0,1,0))</f>
        <v/>
      </c>
    </row>
    <row r="756">
      <c r="A756" s="13" t="n"/>
      <c r="B756" s="5" t="n"/>
      <c r="C756" s="6">
        <f>IF(B756&amp;""="","",IFERROR(INDEX('الأعضاء'!$B$6:$B$505,MATCH(B756&amp;"",'الأعضاء'!$A$6:$A$505,0))&amp;"","كود غير موجود"))</f>
        <v/>
      </c>
      <c r="D756" s="21">
        <f>IF(OR(B756&amp;""="",NOT(ISNUMBER(A756))),"",IF(COUNTIFS($B$6:$B$2005,B756&amp;"",$A$6:$A$2005,"&gt;"&amp;A756)=0,1,0))</f>
        <v/>
      </c>
    </row>
    <row r="757">
      <c r="A757" s="13" t="n"/>
      <c r="B757" s="5" t="n"/>
      <c r="C757" s="6">
        <f>IF(B757&amp;""="","",IFERROR(INDEX('الأعضاء'!$B$6:$B$505,MATCH(B757&amp;"",'الأعضاء'!$A$6:$A$505,0))&amp;"","كود غير موجود"))</f>
        <v/>
      </c>
      <c r="D757" s="21">
        <f>IF(OR(B757&amp;""="",NOT(ISNUMBER(A757))),"",IF(COUNTIFS($B$6:$B$2005,B757&amp;"",$A$6:$A$2005,"&gt;"&amp;A757)=0,1,0))</f>
        <v/>
      </c>
    </row>
    <row r="758">
      <c r="A758" s="13" t="n"/>
      <c r="B758" s="5" t="n"/>
      <c r="C758" s="6">
        <f>IF(B758&amp;""="","",IFERROR(INDEX('الأعضاء'!$B$6:$B$505,MATCH(B758&amp;"",'الأعضاء'!$A$6:$A$505,0))&amp;"","كود غير موجود"))</f>
        <v/>
      </c>
      <c r="D758" s="21">
        <f>IF(OR(B758&amp;""="",NOT(ISNUMBER(A758))),"",IF(COUNTIFS($B$6:$B$2005,B758&amp;"",$A$6:$A$2005,"&gt;"&amp;A758)=0,1,0))</f>
        <v/>
      </c>
    </row>
    <row r="759">
      <c r="A759" s="13" t="n"/>
      <c r="B759" s="5" t="n"/>
      <c r="C759" s="6">
        <f>IF(B759&amp;""="","",IFERROR(INDEX('الأعضاء'!$B$6:$B$505,MATCH(B759&amp;"",'الأعضاء'!$A$6:$A$505,0))&amp;"","كود غير موجود"))</f>
        <v/>
      </c>
      <c r="D759" s="21">
        <f>IF(OR(B759&amp;""="",NOT(ISNUMBER(A759))),"",IF(COUNTIFS($B$6:$B$2005,B759&amp;"",$A$6:$A$2005,"&gt;"&amp;A759)=0,1,0))</f>
        <v/>
      </c>
    </row>
    <row r="760">
      <c r="A760" s="13" t="n"/>
      <c r="B760" s="5" t="n"/>
      <c r="C760" s="6">
        <f>IF(B760&amp;""="","",IFERROR(INDEX('الأعضاء'!$B$6:$B$505,MATCH(B760&amp;"",'الأعضاء'!$A$6:$A$505,0))&amp;"","كود غير موجود"))</f>
        <v/>
      </c>
      <c r="D760" s="21">
        <f>IF(OR(B760&amp;""="",NOT(ISNUMBER(A760))),"",IF(COUNTIFS($B$6:$B$2005,B760&amp;"",$A$6:$A$2005,"&gt;"&amp;A760)=0,1,0))</f>
        <v/>
      </c>
    </row>
    <row r="761">
      <c r="A761" s="13" t="n"/>
      <c r="B761" s="5" t="n"/>
      <c r="C761" s="6">
        <f>IF(B761&amp;""="","",IFERROR(INDEX('الأعضاء'!$B$6:$B$505,MATCH(B761&amp;"",'الأعضاء'!$A$6:$A$505,0))&amp;"","كود غير موجود"))</f>
        <v/>
      </c>
      <c r="D761" s="21">
        <f>IF(OR(B761&amp;""="",NOT(ISNUMBER(A761))),"",IF(COUNTIFS($B$6:$B$2005,B761&amp;"",$A$6:$A$2005,"&gt;"&amp;A761)=0,1,0))</f>
        <v/>
      </c>
    </row>
    <row r="762">
      <c r="A762" s="13" t="n"/>
      <c r="B762" s="5" t="n"/>
      <c r="C762" s="6">
        <f>IF(B762&amp;""="","",IFERROR(INDEX('الأعضاء'!$B$6:$B$505,MATCH(B762&amp;"",'الأعضاء'!$A$6:$A$505,0))&amp;"","كود غير موجود"))</f>
        <v/>
      </c>
      <c r="D762" s="21">
        <f>IF(OR(B762&amp;""="",NOT(ISNUMBER(A762))),"",IF(COUNTIFS($B$6:$B$2005,B762&amp;"",$A$6:$A$2005,"&gt;"&amp;A762)=0,1,0))</f>
        <v/>
      </c>
    </row>
    <row r="763">
      <c r="A763" s="13" t="n"/>
      <c r="B763" s="5" t="n"/>
      <c r="C763" s="6">
        <f>IF(B763&amp;""="","",IFERROR(INDEX('الأعضاء'!$B$6:$B$505,MATCH(B763&amp;"",'الأعضاء'!$A$6:$A$505,0))&amp;"","كود غير موجود"))</f>
        <v/>
      </c>
      <c r="D763" s="21">
        <f>IF(OR(B763&amp;""="",NOT(ISNUMBER(A763))),"",IF(COUNTIFS($B$6:$B$2005,B763&amp;"",$A$6:$A$2005,"&gt;"&amp;A763)=0,1,0))</f>
        <v/>
      </c>
    </row>
    <row r="764">
      <c r="A764" s="13" t="n"/>
      <c r="B764" s="5" t="n"/>
      <c r="C764" s="6">
        <f>IF(B764&amp;""="","",IFERROR(INDEX('الأعضاء'!$B$6:$B$505,MATCH(B764&amp;"",'الأعضاء'!$A$6:$A$505,0))&amp;"","كود غير موجود"))</f>
        <v/>
      </c>
      <c r="D764" s="21">
        <f>IF(OR(B764&amp;""="",NOT(ISNUMBER(A764))),"",IF(COUNTIFS($B$6:$B$2005,B764&amp;"",$A$6:$A$2005,"&gt;"&amp;A764)=0,1,0))</f>
        <v/>
      </c>
    </row>
    <row r="765">
      <c r="A765" s="13" t="n"/>
      <c r="B765" s="5" t="n"/>
      <c r="C765" s="6">
        <f>IF(B765&amp;""="","",IFERROR(INDEX('الأعضاء'!$B$6:$B$505,MATCH(B765&amp;"",'الأعضاء'!$A$6:$A$505,0))&amp;"","كود غير موجود"))</f>
        <v/>
      </c>
      <c r="D765" s="21">
        <f>IF(OR(B765&amp;""="",NOT(ISNUMBER(A765))),"",IF(COUNTIFS($B$6:$B$2005,B765&amp;"",$A$6:$A$2005,"&gt;"&amp;A765)=0,1,0))</f>
        <v/>
      </c>
    </row>
    <row r="766">
      <c r="A766" s="13" t="n"/>
      <c r="B766" s="5" t="n"/>
      <c r="C766" s="6">
        <f>IF(B766&amp;""="","",IFERROR(INDEX('الأعضاء'!$B$6:$B$505,MATCH(B766&amp;"",'الأعضاء'!$A$6:$A$505,0))&amp;"","كود غير موجود"))</f>
        <v/>
      </c>
      <c r="D766" s="21">
        <f>IF(OR(B766&amp;""="",NOT(ISNUMBER(A766))),"",IF(COUNTIFS($B$6:$B$2005,B766&amp;"",$A$6:$A$2005,"&gt;"&amp;A766)=0,1,0))</f>
        <v/>
      </c>
    </row>
    <row r="767">
      <c r="A767" s="13" t="n"/>
      <c r="B767" s="5" t="n"/>
      <c r="C767" s="6">
        <f>IF(B767&amp;""="","",IFERROR(INDEX('الأعضاء'!$B$6:$B$505,MATCH(B767&amp;"",'الأعضاء'!$A$6:$A$505,0))&amp;"","كود غير موجود"))</f>
        <v/>
      </c>
      <c r="D767" s="21">
        <f>IF(OR(B767&amp;""="",NOT(ISNUMBER(A767))),"",IF(COUNTIFS($B$6:$B$2005,B767&amp;"",$A$6:$A$2005,"&gt;"&amp;A767)=0,1,0))</f>
        <v/>
      </c>
    </row>
    <row r="768">
      <c r="A768" s="13" t="n"/>
      <c r="B768" s="5" t="n"/>
      <c r="C768" s="6">
        <f>IF(B768&amp;""="","",IFERROR(INDEX('الأعضاء'!$B$6:$B$505,MATCH(B768&amp;"",'الأعضاء'!$A$6:$A$505,0))&amp;"","كود غير موجود"))</f>
        <v/>
      </c>
      <c r="D768" s="21">
        <f>IF(OR(B768&amp;""="",NOT(ISNUMBER(A768))),"",IF(COUNTIFS($B$6:$B$2005,B768&amp;"",$A$6:$A$2005,"&gt;"&amp;A768)=0,1,0))</f>
        <v/>
      </c>
    </row>
    <row r="769">
      <c r="A769" s="13" t="n"/>
      <c r="B769" s="5" t="n"/>
      <c r="C769" s="6">
        <f>IF(B769&amp;""="","",IFERROR(INDEX('الأعضاء'!$B$6:$B$505,MATCH(B769&amp;"",'الأعضاء'!$A$6:$A$505,0))&amp;"","كود غير موجود"))</f>
        <v/>
      </c>
      <c r="D769" s="21">
        <f>IF(OR(B769&amp;""="",NOT(ISNUMBER(A769))),"",IF(COUNTIFS($B$6:$B$2005,B769&amp;"",$A$6:$A$2005,"&gt;"&amp;A769)=0,1,0))</f>
        <v/>
      </c>
    </row>
    <row r="770">
      <c r="A770" s="13" t="n"/>
      <c r="B770" s="5" t="n"/>
      <c r="C770" s="6">
        <f>IF(B770&amp;""="","",IFERROR(INDEX('الأعضاء'!$B$6:$B$505,MATCH(B770&amp;"",'الأعضاء'!$A$6:$A$505,0))&amp;"","كود غير موجود"))</f>
        <v/>
      </c>
      <c r="D770" s="21">
        <f>IF(OR(B770&amp;""="",NOT(ISNUMBER(A770))),"",IF(COUNTIFS($B$6:$B$2005,B770&amp;"",$A$6:$A$2005,"&gt;"&amp;A770)=0,1,0))</f>
        <v/>
      </c>
    </row>
    <row r="771">
      <c r="A771" s="13" t="n"/>
      <c r="B771" s="5" t="n"/>
      <c r="C771" s="6">
        <f>IF(B771&amp;""="","",IFERROR(INDEX('الأعضاء'!$B$6:$B$505,MATCH(B771&amp;"",'الأعضاء'!$A$6:$A$505,0))&amp;"","كود غير موجود"))</f>
        <v/>
      </c>
      <c r="D771" s="21">
        <f>IF(OR(B771&amp;""="",NOT(ISNUMBER(A771))),"",IF(COUNTIFS($B$6:$B$2005,B771&amp;"",$A$6:$A$2005,"&gt;"&amp;A771)=0,1,0))</f>
        <v/>
      </c>
    </row>
    <row r="772">
      <c r="A772" s="13" t="n"/>
      <c r="B772" s="5" t="n"/>
      <c r="C772" s="6">
        <f>IF(B772&amp;""="","",IFERROR(INDEX('الأعضاء'!$B$6:$B$505,MATCH(B772&amp;"",'الأعضاء'!$A$6:$A$505,0))&amp;"","كود غير موجود"))</f>
        <v/>
      </c>
      <c r="D772" s="21">
        <f>IF(OR(B772&amp;""="",NOT(ISNUMBER(A772))),"",IF(COUNTIFS($B$6:$B$2005,B772&amp;"",$A$6:$A$2005,"&gt;"&amp;A772)=0,1,0))</f>
        <v/>
      </c>
    </row>
    <row r="773">
      <c r="A773" s="13" t="n"/>
      <c r="B773" s="5" t="n"/>
      <c r="C773" s="6">
        <f>IF(B773&amp;""="","",IFERROR(INDEX('الأعضاء'!$B$6:$B$505,MATCH(B773&amp;"",'الأعضاء'!$A$6:$A$505,0))&amp;"","كود غير موجود"))</f>
        <v/>
      </c>
      <c r="D773" s="21">
        <f>IF(OR(B773&amp;""="",NOT(ISNUMBER(A773))),"",IF(COUNTIFS($B$6:$B$2005,B773&amp;"",$A$6:$A$2005,"&gt;"&amp;A773)=0,1,0))</f>
        <v/>
      </c>
    </row>
    <row r="774">
      <c r="A774" s="13" t="n"/>
      <c r="B774" s="5" t="n"/>
      <c r="C774" s="6">
        <f>IF(B774&amp;""="","",IFERROR(INDEX('الأعضاء'!$B$6:$B$505,MATCH(B774&amp;"",'الأعضاء'!$A$6:$A$505,0))&amp;"","كود غير موجود"))</f>
        <v/>
      </c>
      <c r="D774" s="21">
        <f>IF(OR(B774&amp;""="",NOT(ISNUMBER(A774))),"",IF(COUNTIFS($B$6:$B$2005,B774&amp;"",$A$6:$A$2005,"&gt;"&amp;A774)=0,1,0))</f>
        <v/>
      </c>
    </row>
    <row r="775">
      <c r="A775" s="13" t="n"/>
      <c r="B775" s="5" t="n"/>
      <c r="C775" s="6">
        <f>IF(B775&amp;""="","",IFERROR(INDEX('الأعضاء'!$B$6:$B$505,MATCH(B775&amp;"",'الأعضاء'!$A$6:$A$505,0))&amp;"","كود غير موجود"))</f>
        <v/>
      </c>
      <c r="D775" s="21">
        <f>IF(OR(B775&amp;""="",NOT(ISNUMBER(A775))),"",IF(COUNTIFS($B$6:$B$2005,B775&amp;"",$A$6:$A$2005,"&gt;"&amp;A775)=0,1,0))</f>
        <v/>
      </c>
    </row>
    <row r="776">
      <c r="A776" s="13" t="n"/>
      <c r="B776" s="5" t="n"/>
      <c r="C776" s="6">
        <f>IF(B776&amp;""="","",IFERROR(INDEX('الأعضاء'!$B$6:$B$505,MATCH(B776&amp;"",'الأعضاء'!$A$6:$A$505,0))&amp;"","كود غير موجود"))</f>
        <v/>
      </c>
      <c r="D776" s="21">
        <f>IF(OR(B776&amp;""="",NOT(ISNUMBER(A776))),"",IF(COUNTIFS($B$6:$B$2005,B776&amp;"",$A$6:$A$2005,"&gt;"&amp;A776)=0,1,0))</f>
        <v/>
      </c>
    </row>
    <row r="777">
      <c r="A777" s="13" t="n"/>
      <c r="B777" s="5" t="n"/>
      <c r="C777" s="6">
        <f>IF(B777&amp;""="","",IFERROR(INDEX('الأعضاء'!$B$6:$B$505,MATCH(B777&amp;"",'الأعضاء'!$A$6:$A$505,0))&amp;"","كود غير موجود"))</f>
        <v/>
      </c>
      <c r="D777" s="21">
        <f>IF(OR(B777&amp;""="",NOT(ISNUMBER(A777))),"",IF(COUNTIFS($B$6:$B$2005,B777&amp;"",$A$6:$A$2005,"&gt;"&amp;A777)=0,1,0))</f>
        <v/>
      </c>
    </row>
    <row r="778">
      <c r="A778" s="13" t="n"/>
      <c r="B778" s="5" t="n"/>
      <c r="C778" s="6">
        <f>IF(B778&amp;""="","",IFERROR(INDEX('الأعضاء'!$B$6:$B$505,MATCH(B778&amp;"",'الأعضاء'!$A$6:$A$505,0))&amp;"","كود غير موجود"))</f>
        <v/>
      </c>
      <c r="D778" s="21">
        <f>IF(OR(B778&amp;""="",NOT(ISNUMBER(A778))),"",IF(COUNTIFS($B$6:$B$2005,B778&amp;"",$A$6:$A$2005,"&gt;"&amp;A778)=0,1,0))</f>
        <v/>
      </c>
    </row>
    <row r="779">
      <c r="A779" s="13" t="n"/>
      <c r="B779" s="5" t="n"/>
      <c r="C779" s="6">
        <f>IF(B779&amp;""="","",IFERROR(INDEX('الأعضاء'!$B$6:$B$505,MATCH(B779&amp;"",'الأعضاء'!$A$6:$A$505,0))&amp;"","كود غير موجود"))</f>
        <v/>
      </c>
      <c r="D779" s="21">
        <f>IF(OR(B779&amp;""="",NOT(ISNUMBER(A779))),"",IF(COUNTIFS($B$6:$B$2005,B779&amp;"",$A$6:$A$2005,"&gt;"&amp;A779)=0,1,0))</f>
        <v/>
      </c>
    </row>
    <row r="780">
      <c r="A780" s="13" t="n"/>
      <c r="B780" s="5" t="n"/>
      <c r="C780" s="6">
        <f>IF(B780&amp;""="","",IFERROR(INDEX('الأعضاء'!$B$6:$B$505,MATCH(B780&amp;"",'الأعضاء'!$A$6:$A$505,0))&amp;"","كود غير موجود"))</f>
        <v/>
      </c>
      <c r="D780" s="21">
        <f>IF(OR(B780&amp;""="",NOT(ISNUMBER(A780))),"",IF(COUNTIFS($B$6:$B$2005,B780&amp;"",$A$6:$A$2005,"&gt;"&amp;A780)=0,1,0))</f>
        <v/>
      </c>
    </row>
    <row r="781">
      <c r="A781" s="13" t="n"/>
      <c r="B781" s="5" t="n"/>
      <c r="C781" s="6">
        <f>IF(B781&amp;""="","",IFERROR(INDEX('الأعضاء'!$B$6:$B$505,MATCH(B781&amp;"",'الأعضاء'!$A$6:$A$505,0))&amp;"","كود غير موجود"))</f>
        <v/>
      </c>
      <c r="D781" s="21">
        <f>IF(OR(B781&amp;""="",NOT(ISNUMBER(A781))),"",IF(COUNTIFS($B$6:$B$2005,B781&amp;"",$A$6:$A$2005,"&gt;"&amp;A781)=0,1,0))</f>
        <v/>
      </c>
    </row>
    <row r="782">
      <c r="A782" s="13" t="n"/>
      <c r="B782" s="5" t="n"/>
      <c r="C782" s="6">
        <f>IF(B782&amp;""="","",IFERROR(INDEX('الأعضاء'!$B$6:$B$505,MATCH(B782&amp;"",'الأعضاء'!$A$6:$A$505,0))&amp;"","كود غير موجود"))</f>
        <v/>
      </c>
      <c r="D782" s="21">
        <f>IF(OR(B782&amp;""="",NOT(ISNUMBER(A782))),"",IF(COUNTIFS($B$6:$B$2005,B782&amp;"",$A$6:$A$2005,"&gt;"&amp;A782)=0,1,0))</f>
        <v/>
      </c>
    </row>
    <row r="783">
      <c r="A783" s="13" t="n"/>
      <c r="B783" s="5" t="n"/>
      <c r="C783" s="6">
        <f>IF(B783&amp;""="","",IFERROR(INDEX('الأعضاء'!$B$6:$B$505,MATCH(B783&amp;"",'الأعضاء'!$A$6:$A$505,0))&amp;"","كود غير موجود"))</f>
        <v/>
      </c>
      <c r="D783" s="21">
        <f>IF(OR(B783&amp;""="",NOT(ISNUMBER(A783))),"",IF(COUNTIFS($B$6:$B$2005,B783&amp;"",$A$6:$A$2005,"&gt;"&amp;A783)=0,1,0))</f>
        <v/>
      </c>
    </row>
    <row r="784">
      <c r="A784" s="13" t="n"/>
      <c r="B784" s="5" t="n"/>
      <c r="C784" s="6">
        <f>IF(B784&amp;""="","",IFERROR(INDEX('الأعضاء'!$B$6:$B$505,MATCH(B784&amp;"",'الأعضاء'!$A$6:$A$505,0))&amp;"","كود غير موجود"))</f>
        <v/>
      </c>
      <c r="D784" s="21">
        <f>IF(OR(B784&amp;""="",NOT(ISNUMBER(A784))),"",IF(COUNTIFS($B$6:$B$2005,B784&amp;"",$A$6:$A$2005,"&gt;"&amp;A784)=0,1,0))</f>
        <v/>
      </c>
    </row>
    <row r="785">
      <c r="A785" s="13" t="n"/>
      <c r="B785" s="5" t="n"/>
      <c r="C785" s="6">
        <f>IF(B785&amp;""="","",IFERROR(INDEX('الأعضاء'!$B$6:$B$505,MATCH(B785&amp;"",'الأعضاء'!$A$6:$A$505,0))&amp;"","كود غير موجود"))</f>
        <v/>
      </c>
      <c r="D785" s="21">
        <f>IF(OR(B785&amp;""="",NOT(ISNUMBER(A785))),"",IF(COUNTIFS($B$6:$B$2005,B785&amp;"",$A$6:$A$2005,"&gt;"&amp;A785)=0,1,0))</f>
        <v/>
      </c>
    </row>
    <row r="786">
      <c r="A786" s="13" t="n"/>
      <c r="B786" s="5" t="n"/>
      <c r="C786" s="6">
        <f>IF(B786&amp;""="","",IFERROR(INDEX('الأعضاء'!$B$6:$B$505,MATCH(B786&amp;"",'الأعضاء'!$A$6:$A$505,0))&amp;"","كود غير موجود"))</f>
        <v/>
      </c>
      <c r="D786" s="21">
        <f>IF(OR(B786&amp;""="",NOT(ISNUMBER(A786))),"",IF(COUNTIFS($B$6:$B$2005,B786&amp;"",$A$6:$A$2005,"&gt;"&amp;A786)=0,1,0))</f>
        <v/>
      </c>
    </row>
    <row r="787">
      <c r="A787" s="13" t="n"/>
      <c r="B787" s="5" t="n"/>
      <c r="C787" s="6">
        <f>IF(B787&amp;""="","",IFERROR(INDEX('الأعضاء'!$B$6:$B$505,MATCH(B787&amp;"",'الأعضاء'!$A$6:$A$505,0))&amp;"","كود غير موجود"))</f>
        <v/>
      </c>
      <c r="D787" s="21">
        <f>IF(OR(B787&amp;""="",NOT(ISNUMBER(A787))),"",IF(COUNTIFS($B$6:$B$2005,B787&amp;"",$A$6:$A$2005,"&gt;"&amp;A787)=0,1,0))</f>
        <v/>
      </c>
    </row>
    <row r="788">
      <c r="A788" s="13" t="n"/>
      <c r="B788" s="5" t="n"/>
      <c r="C788" s="6">
        <f>IF(B788&amp;""="","",IFERROR(INDEX('الأعضاء'!$B$6:$B$505,MATCH(B788&amp;"",'الأعضاء'!$A$6:$A$505,0))&amp;"","كود غير موجود"))</f>
        <v/>
      </c>
      <c r="D788" s="21">
        <f>IF(OR(B788&amp;""="",NOT(ISNUMBER(A788))),"",IF(COUNTIFS($B$6:$B$2005,B788&amp;"",$A$6:$A$2005,"&gt;"&amp;A788)=0,1,0))</f>
        <v/>
      </c>
    </row>
    <row r="789">
      <c r="A789" s="13" t="n"/>
      <c r="B789" s="5" t="n"/>
      <c r="C789" s="6">
        <f>IF(B789&amp;""="","",IFERROR(INDEX('الأعضاء'!$B$6:$B$505,MATCH(B789&amp;"",'الأعضاء'!$A$6:$A$505,0))&amp;"","كود غير موجود"))</f>
        <v/>
      </c>
      <c r="D789" s="21">
        <f>IF(OR(B789&amp;""="",NOT(ISNUMBER(A789))),"",IF(COUNTIFS($B$6:$B$2005,B789&amp;"",$A$6:$A$2005,"&gt;"&amp;A789)=0,1,0))</f>
        <v/>
      </c>
    </row>
    <row r="790">
      <c r="A790" s="13" t="n"/>
      <c r="B790" s="5" t="n"/>
      <c r="C790" s="6">
        <f>IF(B790&amp;""="","",IFERROR(INDEX('الأعضاء'!$B$6:$B$505,MATCH(B790&amp;"",'الأعضاء'!$A$6:$A$505,0))&amp;"","كود غير موجود"))</f>
        <v/>
      </c>
      <c r="D790" s="21">
        <f>IF(OR(B790&amp;""="",NOT(ISNUMBER(A790))),"",IF(COUNTIFS($B$6:$B$2005,B790&amp;"",$A$6:$A$2005,"&gt;"&amp;A790)=0,1,0))</f>
        <v/>
      </c>
    </row>
    <row r="791">
      <c r="A791" s="13" t="n"/>
      <c r="B791" s="5" t="n"/>
      <c r="C791" s="6">
        <f>IF(B791&amp;""="","",IFERROR(INDEX('الأعضاء'!$B$6:$B$505,MATCH(B791&amp;"",'الأعضاء'!$A$6:$A$505,0))&amp;"","كود غير موجود"))</f>
        <v/>
      </c>
      <c r="D791" s="21">
        <f>IF(OR(B791&amp;""="",NOT(ISNUMBER(A791))),"",IF(COUNTIFS($B$6:$B$2005,B791&amp;"",$A$6:$A$2005,"&gt;"&amp;A791)=0,1,0))</f>
        <v/>
      </c>
    </row>
    <row r="792">
      <c r="A792" s="13" t="n"/>
      <c r="B792" s="5" t="n"/>
      <c r="C792" s="6">
        <f>IF(B792&amp;""="","",IFERROR(INDEX('الأعضاء'!$B$6:$B$505,MATCH(B792&amp;"",'الأعضاء'!$A$6:$A$505,0))&amp;"","كود غير موجود"))</f>
        <v/>
      </c>
      <c r="D792" s="21">
        <f>IF(OR(B792&amp;""="",NOT(ISNUMBER(A792))),"",IF(COUNTIFS($B$6:$B$2005,B792&amp;"",$A$6:$A$2005,"&gt;"&amp;A792)=0,1,0))</f>
        <v/>
      </c>
    </row>
    <row r="793">
      <c r="A793" s="13" t="n"/>
      <c r="B793" s="5" t="n"/>
      <c r="C793" s="6">
        <f>IF(B793&amp;""="","",IFERROR(INDEX('الأعضاء'!$B$6:$B$505,MATCH(B793&amp;"",'الأعضاء'!$A$6:$A$505,0))&amp;"","كود غير موجود"))</f>
        <v/>
      </c>
      <c r="D793" s="21">
        <f>IF(OR(B793&amp;""="",NOT(ISNUMBER(A793))),"",IF(COUNTIFS($B$6:$B$2005,B793&amp;"",$A$6:$A$2005,"&gt;"&amp;A793)=0,1,0))</f>
        <v/>
      </c>
    </row>
    <row r="794">
      <c r="A794" s="13" t="n"/>
      <c r="B794" s="5" t="n"/>
      <c r="C794" s="6">
        <f>IF(B794&amp;""="","",IFERROR(INDEX('الأعضاء'!$B$6:$B$505,MATCH(B794&amp;"",'الأعضاء'!$A$6:$A$505,0))&amp;"","كود غير موجود"))</f>
        <v/>
      </c>
      <c r="D794" s="21">
        <f>IF(OR(B794&amp;""="",NOT(ISNUMBER(A794))),"",IF(COUNTIFS($B$6:$B$2005,B794&amp;"",$A$6:$A$2005,"&gt;"&amp;A794)=0,1,0))</f>
        <v/>
      </c>
    </row>
    <row r="795">
      <c r="A795" s="13" t="n"/>
      <c r="B795" s="5" t="n"/>
      <c r="C795" s="6">
        <f>IF(B795&amp;""="","",IFERROR(INDEX('الأعضاء'!$B$6:$B$505,MATCH(B795&amp;"",'الأعضاء'!$A$6:$A$505,0))&amp;"","كود غير موجود"))</f>
        <v/>
      </c>
      <c r="D795" s="21">
        <f>IF(OR(B795&amp;""="",NOT(ISNUMBER(A795))),"",IF(COUNTIFS($B$6:$B$2005,B795&amp;"",$A$6:$A$2005,"&gt;"&amp;A795)=0,1,0))</f>
        <v/>
      </c>
    </row>
    <row r="796">
      <c r="A796" s="13" t="n"/>
      <c r="B796" s="5" t="n"/>
      <c r="C796" s="6">
        <f>IF(B796&amp;""="","",IFERROR(INDEX('الأعضاء'!$B$6:$B$505,MATCH(B796&amp;"",'الأعضاء'!$A$6:$A$505,0))&amp;"","كود غير موجود"))</f>
        <v/>
      </c>
      <c r="D796" s="21">
        <f>IF(OR(B796&amp;""="",NOT(ISNUMBER(A796))),"",IF(COUNTIFS($B$6:$B$2005,B796&amp;"",$A$6:$A$2005,"&gt;"&amp;A796)=0,1,0))</f>
        <v/>
      </c>
    </row>
    <row r="797">
      <c r="A797" s="13" t="n"/>
      <c r="B797" s="5" t="n"/>
      <c r="C797" s="6">
        <f>IF(B797&amp;""="","",IFERROR(INDEX('الأعضاء'!$B$6:$B$505,MATCH(B797&amp;"",'الأعضاء'!$A$6:$A$505,0))&amp;"","كود غير موجود"))</f>
        <v/>
      </c>
      <c r="D797" s="21">
        <f>IF(OR(B797&amp;""="",NOT(ISNUMBER(A797))),"",IF(COUNTIFS($B$6:$B$2005,B797&amp;"",$A$6:$A$2005,"&gt;"&amp;A797)=0,1,0))</f>
        <v/>
      </c>
    </row>
    <row r="798">
      <c r="A798" s="13" t="n"/>
      <c r="B798" s="5" t="n"/>
      <c r="C798" s="6">
        <f>IF(B798&amp;""="","",IFERROR(INDEX('الأعضاء'!$B$6:$B$505,MATCH(B798&amp;"",'الأعضاء'!$A$6:$A$505,0))&amp;"","كود غير موجود"))</f>
        <v/>
      </c>
      <c r="D798" s="21">
        <f>IF(OR(B798&amp;""="",NOT(ISNUMBER(A798))),"",IF(COUNTIFS($B$6:$B$2005,B798&amp;"",$A$6:$A$2005,"&gt;"&amp;A798)=0,1,0))</f>
        <v/>
      </c>
    </row>
    <row r="799">
      <c r="A799" s="13" t="n"/>
      <c r="B799" s="5" t="n"/>
      <c r="C799" s="6">
        <f>IF(B799&amp;""="","",IFERROR(INDEX('الأعضاء'!$B$6:$B$505,MATCH(B799&amp;"",'الأعضاء'!$A$6:$A$505,0))&amp;"","كود غير موجود"))</f>
        <v/>
      </c>
      <c r="D799" s="21">
        <f>IF(OR(B799&amp;""="",NOT(ISNUMBER(A799))),"",IF(COUNTIFS($B$6:$B$2005,B799&amp;"",$A$6:$A$2005,"&gt;"&amp;A799)=0,1,0))</f>
        <v/>
      </c>
    </row>
    <row r="800">
      <c r="A800" s="13" t="n"/>
      <c r="B800" s="5" t="n"/>
      <c r="C800" s="6">
        <f>IF(B800&amp;""="","",IFERROR(INDEX('الأعضاء'!$B$6:$B$505,MATCH(B800&amp;"",'الأعضاء'!$A$6:$A$505,0))&amp;"","كود غير موجود"))</f>
        <v/>
      </c>
      <c r="D800" s="21">
        <f>IF(OR(B800&amp;""="",NOT(ISNUMBER(A800))),"",IF(COUNTIFS($B$6:$B$2005,B800&amp;"",$A$6:$A$2005,"&gt;"&amp;A800)=0,1,0))</f>
        <v/>
      </c>
    </row>
    <row r="801">
      <c r="A801" s="13" t="n"/>
      <c r="B801" s="5" t="n"/>
      <c r="C801" s="6">
        <f>IF(B801&amp;""="","",IFERROR(INDEX('الأعضاء'!$B$6:$B$505,MATCH(B801&amp;"",'الأعضاء'!$A$6:$A$505,0))&amp;"","كود غير موجود"))</f>
        <v/>
      </c>
      <c r="D801" s="21">
        <f>IF(OR(B801&amp;""="",NOT(ISNUMBER(A801))),"",IF(COUNTIFS($B$6:$B$2005,B801&amp;"",$A$6:$A$2005,"&gt;"&amp;A801)=0,1,0))</f>
        <v/>
      </c>
    </row>
    <row r="802">
      <c r="A802" s="13" t="n"/>
      <c r="B802" s="5" t="n"/>
      <c r="C802" s="6">
        <f>IF(B802&amp;""="","",IFERROR(INDEX('الأعضاء'!$B$6:$B$505,MATCH(B802&amp;"",'الأعضاء'!$A$6:$A$505,0))&amp;"","كود غير موجود"))</f>
        <v/>
      </c>
      <c r="D802" s="21">
        <f>IF(OR(B802&amp;""="",NOT(ISNUMBER(A802))),"",IF(COUNTIFS($B$6:$B$2005,B802&amp;"",$A$6:$A$2005,"&gt;"&amp;A802)=0,1,0))</f>
        <v/>
      </c>
    </row>
    <row r="803">
      <c r="A803" s="13" t="n"/>
      <c r="B803" s="5" t="n"/>
      <c r="C803" s="6">
        <f>IF(B803&amp;""="","",IFERROR(INDEX('الأعضاء'!$B$6:$B$505,MATCH(B803&amp;"",'الأعضاء'!$A$6:$A$505,0))&amp;"","كود غير موجود"))</f>
        <v/>
      </c>
      <c r="D803" s="21">
        <f>IF(OR(B803&amp;""="",NOT(ISNUMBER(A803))),"",IF(COUNTIFS($B$6:$B$2005,B803&amp;"",$A$6:$A$2005,"&gt;"&amp;A803)=0,1,0))</f>
        <v/>
      </c>
    </row>
    <row r="804">
      <c r="A804" s="13" t="n"/>
      <c r="B804" s="5" t="n"/>
      <c r="C804" s="6">
        <f>IF(B804&amp;""="","",IFERROR(INDEX('الأعضاء'!$B$6:$B$505,MATCH(B804&amp;"",'الأعضاء'!$A$6:$A$505,0))&amp;"","كود غير موجود"))</f>
        <v/>
      </c>
      <c r="D804" s="21">
        <f>IF(OR(B804&amp;""="",NOT(ISNUMBER(A804))),"",IF(COUNTIFS($B$6:$B$2005,B804&amp;"",$A$6:$A$2005,"&gt;"&amp;A804)=0,1,0))</f>
        <v/>
      </c>
    </row>
    <row r="805">
      <c r="A805" s="13" t="n"/>
      <c r="B805" s="5" t="n"/>
      <c r="C805" s="6">
        <f>IF(B805&amp;""="","",IFERROR(INDEX('الأعضاء'!$B$6:$B$505,MATCH(B805&amp;"",'الأعضاء'!$A$6:$A$505,0))&amp;"","كود غير موجود"))</f>
        <v/>
      </c>
      <c r="D805" s="21">
        <f>IF(OR(B805&amp;""="",NOT(ISNUMBER(A805))),"",IF(COUNTIFS($B$6:$B$2005,B805&amp;"",$A$6:$A$2005,"&gt;"&amp;A805)=0,1,0))</f>
        <v/>
      </c>
    </row>
    <row r="806">
      <c r="A806" s="13" t="n"/>
      <c r="B806" s="5" t="n"/>
      <c r="C806" s="6">
        <f>IF(B806&amp;""="","",IFERROR(INDEX('الأعضاء'!$B$6:$B$505,MATCH(B806&amp;"",'الأعضاء'!$A$6:$A$505,0))&amp;"","كود غير موجود"))</f>
        <v/>
      </c>
      <c r="D806" s="21">
        <f>IF(OR(B806&amp;""="",NOT(ISNUMBER(A806))),"",IF(COUNTIFS($B$6:$B$2005,B806&amp;"",$A$6:$A$2005,"&gt;"&amp;A806)=0,1,0))</f>
        <v/>
      </c>
    </row>
    <row r="807">
      <c r="A807" s="13" t="n"/>
      <c r="B807" s="5" t="n"/>
      <c r="C807" s="6">
        <f>IF(B807&amp;""="","",IFERROR(INDEX('الأعضاء'!$B$6:$B$505,MATCH(B807&amp;"",'الأعضاء'!$A$6:$A$505,0))&amp;"","كود غير موجود"))</f>
        <v/>
      </c>
      <c r="D807" s="21">
        <f>IF(OR(B807&amp;""="",NOT(ISNUMBER(A807))),"",IF(COUNTIFS($B$6:$B$2005,B807&amp;"",$A$6:$A$2005,"&gt;"&amp;A807)=0,1,0))</f>
        <v/>
      </c>
    </row>
    <row r="808">
      <c r="A808" s="13" t="n"/>
      <c r="B808" s="5" t="n"/>
      <c r="C808" s="6">
        <f>IF(B808&amp;""="","",IFERROR(INDEX('الأعضاء'!$B$6:$B$505,MATCH(B808&amp;"",'الأعضاء'!$A$6:$A$505,0))&amp;"","كود غير موجود"))</f>
        <v/>
      </c>
      <c r="D808" s="21">
        <f>IF(OR(B808&amp;""="",NOT(ISNUMBER(A808))),"",IF(COUNTIFS($B$6:$B$2005,B808&amp;"",$A$6:$A$2005,"&gt;"&amp;A808)=0,1,0))</f>
        <v/>
      </c>
    </row>
    <row r="809">
      <c r="A809" s="13" t="n"/>
      <c r="B809" s="5" t="n"/>
      <c r="C809" s="6">
        <f>IF(B809&amp;""="","",IFERROR(INDEX('الأعضاء'!$B$6:$B$505,MATCH(B809&amp;"",'الأعضاء'!$A$6:$A$505,0))&amp;"","كود غير موجود"))</f>
        <v/>
      </c>
      <c r="D809" s="21">
        <f>IF(OR(B809&amp;""="",NOT(ISNUMBER(A809))),"",IF(COUNTIFS($B$6:$B$2005,B809&amp;"",$A$6:$A$2005,"&gt;"&amp;A809)=0,1,0))</f>
        <v/>
      </c>
    </row>
    <row r="810">
      <c r="A810" s="13" t="n"/>
      <c r="B810" s="5" t="n"/>
      <c r="C810" s="6">
        <f>IF(B810&amp;""="","",IFERROR(INDEX('الأعضاء'!$B$6:$B$505,MATCH(B810&amp;"",'الأعضاء'!$A$6:$A$505,0))&amp;"","كود غير موجود"))</f>
        <v/>
      </c>
      <c r="D810" s="21">
        <f>IF(OR(B810&amp;""="",NOT(ISNUMBER(A810))),"",IF(COUNTIFS($B$6:$B$2005,B810&amp;"",$A$6:$A$2005,"&gt;"&amp;A810)=0,1,0))</f>
        <v/>
      </c>
    </row>
    <row r="811">
      <c r="A811" s="13" t="n"/>
      <c r="B811" s="5" t="n"/>
      <c r="C811" s="6">
        <f>IF(B811&amp;""="","",IFERROR(INDEX('الأعضاء'!$B$6:$B$505,MATCH(B811&amp;"",'الأعضاء'!$A$6:$A$505,0))&amp;"","كود غير موجود"))</f>
        <v/>
      </c>
      <c r="D811" s="21">
        <f>IF(OR(B811&amp;""="",NOT(ISNUMBER(A811))),"",IF(COUNTIFS($B$6:$B$2005,B811&amp;"",$A$6:$A$2005,"&gt;"&amp;A811)=0,1,0))</f>
        <v/>
      </c>
    </row>
    <row r="812">
      <c r="A812" s="13" t="n"/>
      <c r="B812" s="5" t="n"/>
      <c r="C812" s="6">
        <f>IF(B812&amp;""="","",IFERROR(INDEX('الأعضاء'!$B$6:$B$505,MATCH(B812&amp;"",'الأعضاء'!$A$6:$A$505,0))&amp;"","كود غير موجود"))</f>
        <v/>
      </c>
      <c r="D812" s="21">
        <f>IF(OR(B812&amp;""="",NOT(ISNUMBER(A812))),"",IF(COUNTIFS($B$6:$B$2005,B812&amp;"",$A$6:$A$2005,"&gt;"&amp;A812)=0,1,0))</f>
        <v/>
      </c>
    </row>
    <row r="813">
      <c r="A813" s="13" t="n"/>
      <c r="B813" s="5" t="n"/>
      <c r="C813" s="6">
        <f>IF(B813&amp;""="","",IFERROR(INDEX('الأعضاء'!$B$6:$B$505,MATCH(B813&amp;"",'الأعضاء'!$A$6:$A$505,0))&amp;"","كود غير موجود"))</f>
        <v/>
      </c>
      <c r="D813" s="21">
        <f>IF(OR(B813&amp;""="",NOT(ISNUMBER(A813))),"",IF(COUNTIFS($B$6:$B$2005,B813&amp;"",$A$6:$A$2005,"&gt;"&amp;A813)=0,1,0))</f>
        <v/>
      </c>
    </row>
    <row r="814">
      <c r="A814" s="13" t="n"/>
      <c r="B814" s="5" t="n"/>
      <c r="C814" s="6">
        <f>IF(B814&amp;""="","",IFERROR(INDEX('الأعضاء'!$B$6:$B$505,MATCH(B814&amp;"",'الأعضاء'!$A$6:$A$505,0))&amp;"","كود غير موجود"))</f>
        <v/>
      </c>
      <c r="D814" s="21">
        <f>IF(OR(B814&amp;""="",NOT(ISNUMBER(A814))),"",IF(COUNTIFS($B$6:$B$2005,B814&amp;"",$A$6:$A$2005,"&gt;"&amp;A814)=0,1,0))</f>
        <v/>
      </c>
    </row>
    <row r="815">
      <c r="A815" s="13" t="n"/>
      <c r="B815" s="5" t="n"/>
      <c r="C815" s="6">
        <f>IF(B815&amp;""="","",IFERROR(INDEX('الأعضاء'!$B$6:$B$505,MATCH(B815&amp;"",'الأعضاء'!$A$6:$A$505,0))&amp;"","كود غير موجود"))</f>
        <v/>
      </c>
      <c r="D815" s="21">
        <f>IF(OR(B815&amp;""="",NOT(ISNUMBER(A815))),"",IF(COUNTIFS($B$6:$B$2005,B815&amp;"",$A$6:$A$2005,"&gt;"&amp;A815)=0,1,0))</f>
        <v/>
      </c>
    </row>
    <row r="816">
      <c r="A816" s="13" t="n"/>
      <c r="B816" s="5" t="n"/>
      <c r="C816" s="6">
        <f>IF(B816&amp;""="","",IFERROR(INDEX('الأعضاء'!$B$6:$B$505,MATCH(B816&amp;"",'الأعضاء'!$A$6:$A$505,0))&amp;"","كود غير موجود"))</f>
        <v/>
      </c>
      <c r="D816" s="21">
        <f>IF(OR(B816&amp;""="",NOT(ISNUMBER(A816))),"",IF(COUNTIFS($B$6:$B$2005,B816&amp;"",$A$6:$A$2005,"&gt;"&amp;A816)=0,1,0))</f>
        <v/>
      </c>
    </row>
    <row r="817">
      <c r="A817" s="13" t="n"/>
      <c r="B817" s="5" t="n"/>
      <c r="C817" s="6">
        <f>IF(B817&amp;""="","",IFERROR(INDEX('الأعضاء'!$B$6:$B$505,MATCH(B817&amp;"",'الأعضاء'!$A$6:$A$505,0))&amp;"","كود غير موجود"))</f>
        <v/>
      </c>
      <c r="D817" s="21">
        <f>IF(OR(B817&amp;""="",NOT(ISNUMBER(A817))),"",IF(COUNTIFS($B$6:$B$2005,B817&amp;"",$A$6:$A$2005,"&gt;"&amp;A817)=0,1,0))</f>
        <v/>
      </c>
    </row>
    <row r="818">
      <c r="A818" s="13" t="n"/>
      <c r="B818" s="5" t="n"/>
      <c r="C818" s="6">
        <f>IF(B818&amp;""="","",IFERROR(INDEX('الأعضاء'!$B$6:$B$505,MATCH(B818&amp;"",'الأعضاء'!$A$6:$A$505,0))&amp;"","كود غير موجود"))</f>
        <v/>
      </c>
      <c r="D818" s="21">
        <f>IF(OR(B818&amp;""="",NOT(ISNUMBER(A818))),"",IF(COUNTIFS($B$6:$B$2005,B818&amp;"",$A$6:$A$2005,"&gt;"&amp;A818)=0,1,0))</f>
        <v/>
      </c>
    </row>
    <row r="819">
      <c r="A819" s="13" t="n"/>
      <c r="B819" s="5" t="n"/>
      <c r="C819" s="6">
        <f>IF(B819&amp;""="","",IFERROR(INDEX('الأعضاء'!$B$6:$B$505,MATCH(B819&amp;"",'الأعضاء'!$A$6:$A$505,0))&amp;"","كود غير موجود"))</f>
        <v/>
      </c>
      <c r="D819" s="21">
        <f>IF(OR(B819&amp;""="",NOT(ISNUMBER(A819))),"",IF(COUNTIFS($B$6:$B$2005,B819&amp;"",$A$6:$A$2005,"&gt;"&amp;A819)=0,1,0))</f>
        <v/>
      </c>
    </row>
    <row r="820">
      <c r="A820" s="13" t="n"/>
      <c r="B820" s="5" t="n"/>
      <c r="C820" s="6">
        <f>IF(B820&amp;""="","",IFERROR(INDEX('الأعضاء'!$B$6:$B$505,MATCH(B820&amp;"",'الأعضاء'!$A$6:$A$505,0))&amp;"","كود غير موجود"))</f>
        <v/>
      </c>
      <c r="D820" s="21">
        <f>IF(OR(B820&amp;""="",NOT(ISNUMBER(A820))),"",IF(COUNTIFS($B$6:$B$2005,B820&amp;"",$A$6:$A$2005,"&gt;"&amp;A820)=0,1,0))</f>
        <v/>
      </c>
    </row>
    <row r="821">
      <c r="A821" s="13" t="n"/>
      <c r="B821" s="5" t="n"/>
      <c r="C821" s="6">
        <f>IF(B821&amp;""="","",IFERROR(INDEX('الأعضاء'!$B$6:$B$505,MATCH(B821&amp;"",'الأعضاء'!$A$6:$A$505,0))&amp;"","كود غير موجود"))</f>
        <v/>
      </c>
      <c r="D821" s="21">
        <f>IF(OR(B821&amp;""="",NOT(ISNUMBER(A821))),"",IF(COUNTIFS($B$6:$B$2005,B821&amp;"",$A$6:$A$2005,"&gt;"&amp;A821)=0,1,0))</f>
        <v/>
      </c>
    </row>
    <row r="822">
      <c r="A822" s="13" t="n"/>
      <c r="B822" s="5" t="n"/>
      <c r="C822" s="6">
        <f>IF(B822&amp;""="","",IFERROR(INDEX('الأعضاء'!$B$6:$B$505,MATCH(B822&amp;"",'الأعضاء'!$A$6:$A$505,0))&amp;"","كود غير موجود"))</f>
        <v/>
      </c>
      <c r="D822" s="21">
        <f>IF(OR(B822&amp;""="",NOT(ISNUMBER(A822))),"",IF(COUNTIFS($B$6:$B$2005,B822&amp;"",$A$6:$A$2005,"&gt;"&amp;A822)=0,1,0))</f>
        <v/>
      </c>
    </row>
    <row r="823">
      <c r="A823" s="13" t="n"/>
      <c r="B823" s="5" t="n"/>
      <c r="C823" s="6">
        <f>IF(B823&amp;""="","",IFERROR(INDEX('الأعضاء'!$B$6:$B$505,MATCH(B823&amp;"",'الأعضاء'!$A$6:$A$505,0))&amp;"","كود غير موجود"))</f>
        <v/>
      </c>
      <c r="D823" s="21">
        <f>IF(OR(B823&amp;""="",NOT(ISNUMBER(A823))),"",IF(COUNTIFS($B$6:$B$2005,B823&amp;"",$A$6:$A$2005,"&gt;"&amp;A823)=0,1,0))</f>
        <v/>
      </c>
    </row>
    <row r="824">
      <c r="A824" s="13" t="n"/>
      <c r="B824" s="5" t="n"/>
      <c r="C824" s="6">
        <f>IF(B824&amp;""="","",IFERROR(INDEX('الأعضاء'!$B$6:$B$505,MATCH(B824&amp;"",'الأعضاء'!$A$6:$A$505,0))&amp;"","كود غير موجود"))</f>
        <v/>
      </c>
      <c r="D824" s="21">
        <f>IF(OR(B824&amp;""="",NOT(ISNUMBER(A824))),"",IF(COUNTIFS($B$6:$B$2005,B824&amp;"",$A$6:$A$2005,"&gt;"&amp;A824)=0,1,0))</f>
        <v/>
      </c>
    </row>
    <row r="825">
      <c r="A825" s="13" t="n"/>
      <c r="B825" s="5" t="n"/>
      <c r="C825" s="6">
        <f>IF(B825&amp;""="","",IFERROR(INDEX('الأعضاء'!$B$6:$B$505,MATCH(B825&amp;"",'الأعضاء'!$A$6:$A$505,0))&amp;"","كود غير موجود"))</f>
        <v/>
      </c>
      <c r="D825" s="21">
        <f>IF(OR(B825&amp;""="",NOT(ISNUMBER(A825))),"",IF(COUNTIFS($B$6:$B$2005,B825&amp;"",$A$6:$A$2005,"&gt;"&amp;A825)=0,1,0))</f>
        <v/>
      </c>
    </row>
    <row r="826">
      <c r="A826" s="13" t="n"/>
      <c r="B826" s="5" t="n"/>
      <c r="C826" s="6">
        <f>IF(B826&amp;""="","",IFERROR(INDEX('الأعضاء'!$B$6:$B$505,MATCH(B826&amp;"",'الأعضاء'!$A$6:$A$505,0))&amp;"","كود غير موجود"))</f>
        <v/>
      </c>
      <c r="D826" s="21">
        <f>IF(OR(B826&amp;""="",NOT(ISNUMBER(A826))),"",IF(COUNTIFS($B$6:$B$2005,B826&amp;"",$A$6:$A$2005,"&gt;"&amp;A826)=0,1,0))</f>
        <v/>
      </c>
    </row>
    <row r="827">
      <c r="A827" s="13" t="n"/>
      <c r="B827" s="5" t="n"/>
      <c r="C827" s="6">
        <f>IF(B827&amp;""="","",IFERROR(INDEX('الأعضاء'!$B$6:$B$505,MATCH(B827&amp;"",'الأعضاء'!$A$6:$A$505,0))&amp;"","كود غير موجود"))</f>
        <v/>
      </c>
      <c r="D827" s="21">
        <f>IF(OR(B827&amp;""="",NOT(ISNUMBER(A827))),"",IF(COUNTIFS($B$6:$B$2005,B827&amp;"",$A$6:$A$2005,"&gt;"&amp;A827)=0,1,0))</f>
        <v/>
      </c>
    </row>
    <row r="828">
      <c r="A828" s="13" t="n"/>
      <c r="B828" s="5" t="n"/>
      <c r="C828" s="6">
        <f>IF(B828&amp;""="","",IFERROR(INDEX('الأعضاء'!$B$6:$B$505,MATCH(B828&amp;"",'الأعضاء'!$A$6:$A$505,0))&amp;"","كود غير موجود"))</f>
        <v/>
      </c>
      <c r="D828" s="21">
        <f>IF(OR(B828&amp;""="",NOT(ISNUMBER(A828))),"",IF(COUNTIFS($B$6:$B$2005,B828&amp;"",$A$6:$A$2005,"&gt;"&amp;A828)=0,1,0))</f>
        <v/>
      </c>
    </row>
    <row r="829">
      <c r="A829" s="13" t="n"/>
      <c r="B829" s="5" t="n"/>
      <c r="C829" s="6">
        <f>IF(B829&amp;""="","",IFERROR(INDEX('الأعضاء'!$B$6:$B$505,MATCH(B829&amp;"",'الأعضاء'!$A$6:$A$505,0))&amp;"","كود غير موجود"))</f>
        <v/>
      </c>
      <c r="D829" s="21">
        <f>IF(OR(B829&amp;""="",NOT(ISNUMBER(A829))),"",IF(COUNTIFS($B$6:$B$2005,B829&amp;"",$A$6:$A$2005,"&gt;"&amp;A829)=0,1,0))</f>
        <v/>
      </c>
    </row>
    <row r="830">
      <c r="A830" s="13" t="n"/>
      <c r="B830" s="5" t="n"/>
      <c r="C830" s="6">
        <f>IF(B830&amp;""="","",IFERROR(INDEX('الأعضاء'!$B$6:$B$505,MATCH(B830&amp;"",'الأعضاء'!$A$6:$A$505,0))&amp;"","كود غير موجود"))</f>
        <v/>
      </c>
      <c r="D830" s="21">
        <f>IF(OR(B830&amp;""="",NOT(ISNUMBER(A830))),"",IF(COUNTIFS($B$6:$B$2005,B830&amp;"",$A$6:$A$2005,"&gt;"&amp;A830)=0,1,0))</f>
        <v/>
      </c>
    </row>
    <row r="831">
      <c r="A831" s="13" t="n"/>
      <c r="B831" s="5" t="n"/>
      <c r="C831" s="6">
        <f>IF(B831&amp;""="","",IFERROR(INDEX('الأعضاء'!$B$6:$B$505,MATCH(B831&amp;"",'الأعضاء'!$A$6:$A$505,0))&amp;"","كود غير موجود"))</f>
        <v/>
      </c>
      <c r="D831" s="21">
        <f>IF(OR(B831&amp;""="",NOT(ISNUMBER(A831))),"",IF(COUNTIFS($B$6:$B$2005,B831&amp;"",$A$6:$A$2005,"&gt;"&amp;A831)=0,1,0))</f>
        <v/>
      </c>
    </row>
    <row r="832">
      <c r="A832" s="13" t="n"/>
      <c r="B832" s="5" t="n"/>
      <c r="C832" s="6">
        <f>IF(B832&amp;""="","",IFERROR(INDEX('الأعضاء'!$B$6:$B$505,MATCH(B832&amp;"",'الأعضاء'!$A$6:$A$505,0))&amp;"","كود غير موجود"))</f>
        <v/>
      </c>
      <c r="D832" s="21">
        <f>IF(OR(B832&amp;""="",NOT(ISNUMBER(A832))),"",IF(COUNTIFS($B$6:$B$2005,B832&amp;"",$A$6:$A$2005,"&gt;"&amp;A832)=0,1,0))</f>
        <v/>
      </c>
    </row>
    <row r="833">
      <c r="A833" s="13" t="n"/>
      <c r="B833" s="5" t="n"/>
      <c r="C833" s="6">
        <f>IF(B833&amp;""="","",IFERROR(INDEX('الأعضاء'!$B$6:$B$505,MATCH(B833&amp;"",'الأعضاء'!$A$6:$A$505,0))&amp;"","كود غير موجود"))</f>
        <v/>
      </c>
      <c r="D833" s="21">
        <f>IF(OR(B833&amp;""="",NOT(ISNUMBER(A833))),"",IF(COUNTIFS($B$6:$B$2005,B833&amp;"",$A$6:$A$2005,"&gt;"&amp;A833)=0,1,0))</f>
        <v/>
      </c>
    </row>
    <row r="834">
      <c r="A834" s="13" t="n"/>
      <c r="B834" s="5" t="n"/>
      <c r="C834" s="6">
        <f>IF(B834&amp;""="","",IFERROR(INDEX('الأعضاء'!$B$6:$B$505,MATCH(B834&amp;"",'الأعضاء'!$A$6:$A$505,0))&amp;"","كود غير موجود"))</f>
        <v/>
      </c>
      <c r="D834" s="21">
        <f>IF(OR(B834&amp;""="",NOT(ISNUMBER(A834))),"",IF(COUNTIFS($B$6:$B$2005,B834&amp;"",$A$6:$A$2005,"&gt;"&amp;A834)=0,1,0))</f>
        <v/>
      </c>
    </row>
    <row r="835">
      <c r="A835" s="13" t="n"/>
      <c r="B835" s="5" t="n"/>
      <c r="C835" s="6">
        <f>IF(B835&amp;""="","",IFERROR(INDEX('الأعضاء'!$B$6:$B$505,MATCH(B835&amp;"",'الأعضاء'!$A$6:$A$505,0))&amp;"","كود غير موجود"))</f>
        <v/>
      </c>
      <c r="D835" s="21">
        <f>IF(OR(B835&amp;""="",NOT(ISNUMBER(A835))),"",IF(COUNTIFS($B$6:$B$2005,B835&amp;"",$A$6:$A$2005,"&gt;"&amp;A835)=0,1,0))</f>
        <v/>
      </c>
    </row>
    <row r="836">
      <c r="A836" s="13" t="n"/>
      <c r="B836" s="5" t="n"/>
      <c r="C836" s="6">
        <f>IF(B836&amp;""="","",IFERROR(INDEX('الأعضاء'!$B$6:$B$505,MATCH(B836&amp;"",'الأعضاء'!$A$6:$A$505,0))&amp;"","كود غير موجود"))</f>
        <v/>
      </c>
      <c r="D836" s="21">
        <f>IF(OR(B836&amp;""="",NOT(ISNUMBER(A836))),"",IF(COUNTIFS($B$6:$B$2005,B836&amp;"",$A$6:$A$2005,"&gt;"&amp;A836)=0,1,0))</f>
        <v/>
      </c>
    </row>
    <row r="837">
      <c r="A837" s="13" t="n"/>
      <c r="B837" s="5" t="n"/>
      <c r="C837" s="6">
        <f>IF(B837&amp;""="","",IFERROR(INDEX('الأعضاء'!$B$6:$B$505,MATCH(B837&amp;"",'الأعضاء'!$A$6:$A$505,0))&amp;"","كود غير موجود"))</f>
        <v/>
      </c>
      <c r="D837" s="21">
        <f>IF(OR(B837&amp;""="",NOT(ISNUMBER(A837))),"",IF(COUNTIFS($B$6:$B$2005,B837&amp;"",$A$6:$A$2005,"&gt;"&amp;A837)=0,1,0))</f>
        <v/>
      </c>
    </row>
    <row r="838">
      <c r="A838" s="13" t="n"/>
      <c r="B838" s="5" t="n"/>
      <c r="C838" s="6">
        <f>IF(B838&amp;""="","",IFERROR(INDEX('الأعضاء'!$B$6:$B$505,MATCH(B838&amp;"",'الأعضاء'!$A$6:$A$505,0))&amp;"","كود غير موجود"))</f>
        <v/>
      </c>
      <c r="D838" s="21">
        <f>IF(OR(B838&amp;""="",NOT(ISNUMBER(A838))),"",IF(COUNTIFS($B$6:$B$2005,B838&amp;"",$A$6:$A$2005,"&gt;"&amp;A838)=0,1,0))</f>
        <v/>
      </c>
    </row>
    <row r="839">
      <c r="A839" s="13" t="n"/>
      <c r="B839" s="5" t="n"/>
      <c r="C839" s="6">
        <f>IF(B839&amp;""="","",IFERROR(INDEX('الأعضاء'!$B$6:$B$505,MATCH(B839&amp;"",'الأعضاء'!$A$6:$A$505,0))&amp;"","كود غير موجود"))</f>
        <v/>
      </c>
      <c r="D839" s="21">
        <f>IF(OR(B839&amp;""="",NOT(ISNUMBER(A839))),"",IF(COUNTIFS($B$6:$B$2005,B839&amp;"",$A$6:$A$2005,"&gt;"&amp;A839)=0,1,0))</f>
        <v/>
      </c>
    </row>
    <row r="840">
      <c r="A840" s="13" t="n"/>
      <c r="B840" s="5" t="n"/>
      <c r="C840" s="6">
        <f>IF(B840&amp;""="","",IFERROR(INDEX('الأعضاء'!$B$6:$B$505,MATCH(B840&amp;"",'الأعضاء'!$A$6:$A$505,0))&amp;"","كود غير موجود"))</f>
        <v/>
      </c>
      <c r="D840" s="21">
        <f>IF(OR(B840&amp;""="",NOT(ISNUMBER(A840))),"",IF(COUNTIFS($B$6:$B$2005,B840&amp;"",$A$6:$A$2005,"&gt;"&amp;A840)=0,1,0))</f>
        <v/>
      </c>
    </row>
    <row r="841">
      <c r="A841" s="13" t="n"/>
      <c r="B841" s="5" t="n"/>
      <c r="C841" s="6">
        <f>IF(B841&amp;""="","",IFERROR(INDEX('الأعضاء'!$B$6:$B$505,MATCH(B841&amp;"",'الأعضاء'!$A$6:$A$505,0))&amp;"","كود غير موجود"))</f>
        <v/>
      </c>
      <c r="D841" s="21">
        <f>IF(OR(B841&amp;""="",NOT(ISNUMBER(A841))),"",IF(COUNTIFS($B$6:$B$2005,B841&amp;"",$A$6:$A$2005,"&gt;"&amp;A841)=0,1,0))</f>
        <v/>
      </c>
    </row>
    <row r="842">
      <c r="A842" s="13" t="n"/>
      <c r="B842" s="5" t="n"/>
      <c r="C842" s="6">
        <f>IF(B842&amp;""="","",IFERROR(INDEX('الأعضاء'!$B$6:$B$505,MATCH(B842&amp;"",'الأعضاء'!$A$6:$A$505,0))&amp;"","كود غير موجود"))</f>
        <v/>
      </c>
      <c r="D842" s="21">
        <f>IF(OR(B842&amp;""="",NOT(ISNUMBER(A842))),"",IF(COUNTIFS($B$6:$B$2005,B842&amp;"",$A$6:$A$2005,"&gt;"&amp;A842)=0,1,0))</f>
        <v/>
      </c>
    </row>
    <row r="843">
      <c r="A843" s="13" t="n"/>
      <c r="B843" s="5" t="n"/>
      <c r="C843" s="6">
        <f>IF(B843&amp;""="","",IFERROR(INDEX('الأعضاء'!$B$6:$B$505,MATCH(B843&amp;"",'الأعضاء'!$A$6:$A$505,0))&amp;"","كود غير موجود"))</f>
        <v/>
      </c>
      <c r="D843" s="21">
        <f>IF(OR(B843&amp;""="",NOT(ISNUMBER(A843))),"",IF(COUNTIFS($B$6:$B$2005,B843&amp;"",$A$6:$A$2005,"&gt;"&amp;A843)=0,1,0))</f>
        <v/>
      </c>
    </row>
    <row r="844">
      <c r="A844" s="13" t="n"/>
      <c r="B844" s="5" t="n"/>
      <c r="C844" s="6">
        <f>IF(B844&amp;""="","",IFERROR(INDEX('الأعضاء'!$B$6:$B$505,MATCH(B844&amp;"",'الأعضاء'!$A$6:$A$505,0))&amp;"","كود غير موجود"))</f>
        <v/>
      </c>
      <c r="D844" s="21">
        <f>IF(OR(B844&amp;""="",NOT(ISNUMBER(A844))),"",IF(COUNTIFS($B$6:$B$2005,B844&amp;"",$A$6:$A$2005,"&gt;"&amp;A844)=0,1,0))</f>
        <v/>
      </c>
    </row>
    <row r="845">
      <c r="A845" s="13" t="n"/>
      <c r="B845" s="5" t="n"/>
      <c r="C845" s="6">
        <f>IF(B845&amp;""="","",IFERROR(INDEX('الأعضاء'!$B$6:$B$505,MATCH(B845&amp;"",'الأعضاء'!$A$6:$A$505,0))&amp;"","كود غير موجود"))</f>
        <v/>
      </c>
      <c r="D845" s="21">
        <f>IF(OR(B845&amp;""="",NOT(ISNUMBER(A845))),"",IF(COUNTIFS($B$6:$B$2005,B845&amp;"",$A$6:$A$2005,"&gt;"&amp;A845)=0,1,0))</f>
        <v/>
      </c>
    </row>
    <row r="846">
      <c r="A846" s="13" t="n"/>
      <c r="B846" s="5" t="n"/>
      <c r="C846" s="6">
        <f>IF(B846&amp;""="","",IFERROR(INDEX('الأعضاء'!$B$6:$B$505,MATCH(B846&amp;"",'الأعضاء'!$A$6:$A$505,0))&amp;"","كود غير موجود"))</f>
        <v/>
      </c>
      <c r="D846" s="21">
        <f>IF(OR(B846&amp;""="",NOT(ISNUMBER(A846))),"",IF(COUNTIFS($B$6:$B$2005,B846&amp;"",$A$6:$A$2005,"&gt;"&amp;A846)=0,1,0))</f>
        <v/>
      </c>
    </row>
    <row r="847">
      <c r="A847" s="13" t="n"/>
      <c r="B847" s="5" t="n"/>
      <c r="C847" s="6">
        <f>IF(B847&amp;""="","",IFERROR(INDEX('الأعضاء'!$B$6:$B$505,MATCH(B847&amp;"",'الأعضاء'!$A$6:$A$505,0))&amp;"","كود غير موجود"))</f>
        <v/>
      </c>
      <c r="D847" s="21">
        <f>IF(OR(B847&amp;""="",NOT(ISNUMBER(A847))),"",IF(COUNTIFS($B$6:$B$2005,B847&amp;"",$A$6:$A$2005,"&gt;"&amp;A847)=0,1,0))</f>
        <v/>
      </c>
    </row>
    <row r="848">
      <c r="A848" s="13" t="n"/>
      <c r="B848" s="5" t="n"/>
      <c r="C848" s="6">
        <f>IF(B848&amp;""="","",IFERROR(INDEX('الأعضاء'!$B$6:$B$505,MATCH(B848&amp;"",'الأعضاء'!$A$6:$A$505,0))&amp;"","كود غير موجود"))</f>
        <v/>
      </c>
      <c r="D848" s="21">
        <f>IF(OR(B848&amp;""="",NOT(ISNUMBER(A848))),"",IF(COUNTIFS($B$6:$B$2005,B848&amp;"",$A$6:$A$2005,"&gt;"&amp;A848)=0,1,0))</f>
        <v/>
      </c>
    </row>
    <row r="849">
      <c r="A849" s="13" t="n"/>
      <c r="B849" s="5" t="n"/>
      <c r="C849" s="6">
        <f>IF(B849&amp;""="","",IFERROR(INDEX('الأعضاء'!$B$6:$B$505,MATCH(B849&amp;"",'الأعضاء'!$A$6:$A$505,0))&amp;"","كود غير موجود"))</f>
        <v/>
      </c>
      <c r="D849" s="21">
        <f>IF(OR(B849&amp;""="",NOT(ISNUMBER(A849))),"",IF(COUNTIFS($B$6:$B$2005,B849&amp;"",$A$6:$A$2005,"&gt;"&amp;A849)=0,1,0))</f>
        <v/>
      </c>
    </row>
    <row r="850">
      <c r="A850" s="13" t="n"/>
      <c r="B850" s="5" t="n"/>
      <c r="C850" s="6">
        <f>IF(B850&amp;""="","",IFERROR(INDEX('الأعضاء'!$B$6:$B$505,MATCH(B850&amp;"",'الأعضاء'!$A$6:$A$505,0))&amp;"","كود غير موجود"))</f>
        <v/>
      </c>
      <c r="D850" s="21">
        <f>IF(OR(B850&amp;""="",NOT(ISNUMBER(A850))),"",IF(COUNTIFS($B$6:$B$2005,B850&amp;"",$A$6:$A$2005,"&gt;"&amp;A850)=0,1,0))</f>
        <v/>
      </c>
    </row>
    <row r="851">
      <c r="A851" s="13" t="n"/>
      <c r="B851" s="5" t="n"/>
      <c r="C851" s="6">
        <f>IF(B851&amp;""="","",IFERROR(INDEX('الأعضاء'!$B$6:$B$505,MATCH(B851&amp;"",'الأعضاء'!$A$6:$A$505,0))&amp;"","كود غير موجود"))</f>
        <v/>
      </c>
      <c r="D851" s="21">
        <f>IF(OR(B851&amp;""="",NOT(ISNUMBER(A851))),"",IF(COUNTIFS($B$6:$B$2005,B851&amp;"",$A$6:$A$2005,"&gt;"&amp;A851)=0,1,0))</f>
        <v/>
      </c>
    </row>
    <row r="852">
      <c r="A852" s="13" t="n"/>
      <c r="B852" s="5" t="n"/>
      <c r="C852" s="6">
        <f>IF(B852&amp;""="","",IFERROR(INDEX('الأعضاء'!$B$6:$B$505,MATCH(B852&amp;"",'الأعضاء'!$A$6:$A$505,0))&amp;"","كود غير موجود"))</f>
        <v/>
      </c>
      <c r="D852" s="21">
        <f>IF(OR(B852&amp;""="",NOT(ISNUMBER(A852))),"",IF(COUNTIFS($B$6:$B$2005,B852&amp;"",$A$6:$A$2005,"&gt;"&amp;A852)=0,1,0))</f>
        <v/>
      </c>
    </row>
    <row r="853">
      <c r="A853" s="13" t="n"/>
      <c r="B853" s="5" t="n"/>
      <c r="C853" s="6">
        <f>IF(B853&amp;""="","",IFERROR(INDEX('الأعضاء'!$B$6:$B$505,MATCH(B853&amp;"",'الأعضاء'!$A$6:$A$505,0))&amp;"","كود غير موجود"))</f>
        <v/>
      </c>
      <c r="D853" s="21">
        <f>IF(OR(B853&amp;""="",NOT(ISNUMBER(A853))),"",IF(COUNTIFS($B$6:$B$2005,B853&amp;"",$A$6:$A$2005,"&gt;"&amp;A853)=0,1,0))</f>
        <v/>
      </c>
    </row>
    <row r="854">
      <c r="A854" s="13" t="n"/>
      <c r="B854" s="5" t="n"/>
      <c r="C854" s="6">
        <f>IF(B854&amp;""="","",IFERROR(INDEX('الأعضاء'!$B$6:$B$505,MATCH(B854&amp;"",'الأعضاء'!$A$6:$A$505,0))&amp;"","كود غير موجود"))</f>
        <v/>
      </c>
      <c r="D854" s="21">
        <f>IF(OR(B854&amp;""="",NOT(ISNUMBER(A854))),"",IF(COUNTIFS($B$6:$B$2005,B854&amp;"",$A$6:$A$2005,"&gt;"&amp;A854)=0,1,0))</f>
        <v/>
      </c>
    </row>
    <row r="855">
      <c r="A855" s="13" t="n"/>
      <c r="B855" s="5" t="n"/>
      <c r="C855" s="6">
        <f>IF(B855&amp;""="","",IFERROR(INDEX('الأعضاء'!$B$6:$B$505,MATCH(B855&amp;"",'الأعضاء'!$A$6:$A$505,0))&amp;"","كود غير موجود"))</f>
        <v/>
      </c>
      <c r="D855" s="21">
        <f>IF(OR(B855&amp;""="",NOT(ISNUMBER(A855))),"",IF(COUNTIFS($B$6:$B$2005,B855&amp;"",$A$6:$A$2005,"&gt;"&amp;A855)=0,1,0))</f>
        <v/>
      </c>
    </row>
    <row r="856">
      <c r="A856" s="13" t="n"/>
      <c r="B856" s="5" t="n"/>
      <c r="C856" s="6">
        <f>IF(B856&amp;""="","",IFERROR(INDEX('الأعضاء'!$B$6:$B$505,MATCH(B856&amp;"",'الأعضاء'!$A$6:$A$505,0))&amp;"","كود غير موجود"))</f>
        <v/>
      </c>
      <c r="D856" s="21">
        <f>IF(OR(B856&amp;""="",NOT(ISNUMBER(A856))),"",IF(COUNTIFS($B$6:$B$2005,B856&amp;"",$A$6:$A$2005,"&gt;"&amp;A856)=0,1,0))</f>
        <v/>
      </c>
    </row>
    <row r="857">
      <c r="A857" s="13" t="n"/>
      <c r="B857" s="5" t="n"/>
      <c r="C857" s="6">
        <f>IF(B857&amp;""="","",IFERROR(INDEX('الأعضاء'!$B$6:$B$505,MATCH(B857&amp;"",'الأعضاء'!$A$6:$A$505,0))&amp;"","كود غير موجود"))</f>
        <v/>
      </c>
      <c r="D857" s="21">
        <f>IF(OR(B857&amp;""="",NOT(ISNUMBER(A857))),"",IF(COUNTIFS($B$6:$B$2005,B857&amp;"",$A$6:$A$2005,"&gt;"&amp;A857)=0,1,0))</f>
        <v/>
      </c>
    </row>
    <row r="858">
      <c r="A858" s="13" t="n"/>
      <c r="B858" s="5" t="n"/>
      <c r="C858" s="6">
        <f>IF(B858&amp;""="","",IFERROR(INDEX('الأعضاء'!$B$6:$B$505,MATCH(B858&amp;"",'الأعضاء'!$A$6:$A$505,0))&amp;"","كود غير موجود"))</f>
        <v/>
      </c>
      <c r="D858" s="21">
        <f>IF(OR(B858&amp;""="",NOT(ISNUMBER(A858))),"",IF(COUNTIFS($B$6:$B$2005,B858&amp;"",$A$6:$A$2005,"&gt;"&amp;A858)=0,1,0))</f>
        <v/>
      </c>
    </row>
    <row r="859">
      <c r="A859" s="13" t="n"/>
      <c r="B859" s="5" t="n"/>
      <c r="C859" s="6">
        <f>IF(B859&amp;""="","",IFERROR(INDEX('الأعضاء'!$B$6:$B$505,MATCH(B859&amp;"",'الأعضاء'!$A$6:$A$505,0))&amp;"","كود غير موجود"))</f>
        <v/>
      </c>
      <c r="D859" s="21">
        <f>IF(OR(B859&amp;""="",NOT(ISNUMBER(A859))),"",IF(COUNTIFS($B$6:$B$2005,B859&amp;"",$A$6:$A$2005,"&gt;"&amp;A859)=0,1,0))</f>
        <v/>
      </c>
    </row>
    <row r="860">
      <c r="A860" s="13" t="n"/>
      <c r="B860" s="5" t="n"/>
      <c r="C860" s="6">
        <f>IF(B860&amp;""="","",IFERROR(INDEX('الأعضاء'!$B$6:$B$505,MATCH(B860&amp;"",'الأعضاء'!$A$6:$A$505,0))&amp;"","كود غير موجود"))</f>
        <v/>
      </c>
      <c r="D860" s="21">
        <f>IF(OR(B860&amp;""="",NOT(ISNUMBER(A860))),"",IF(COUNTIFS($B$6:$B$2005,B860&amp;"",$A$6:$A$2005,"&gt;"&amp;A860)=0,1,0))</f>
        <v/>
      </c>
    </row>
    <row r="861">
      <c r="A861" s="13" t="n"/>
      <c r="B861" s="5" t="n"/>
      <c r="C861" s="6">
        <f>IF(B861&amp;""="","",IFERROR(INDEX('الأعضاء'!$B$6:$B$505,MATCH(B861&amp;"",'الأعضاء'!$A$6:$A$505,0))&amp;"","كود غير موجود"))</f>
        <v/>
      </c>
      <c r="D861" s="21">
        <f>IF(OR(B861&amp;""="",NOT(ISNUMBER(A861))),"",IF(COUNTIFS($B$6:$B$2005,B861&amp;"",$A$6:$A$2005,"&gt;"&amp;A861)=0,1,0))</f>
        <v/>
      </c>
    </row>
    <row r="862">
      <c r="A862" s="13" t="n"/>
      <c r="B862" s="5" t="n"/>
      <c r="C862" s="6">
        <f>IF(B862&amp;""="","",IFERROR(INDEX('الأعضاء'!$B$6:$B$505,MATCH(B862&amp;"",'الأعضاء'!$A$6:$A$505,0))&amp;"","كود غير موجود"))</f>
        <v/>
      </c>
      <c r="D862" s="21">
        <f>IF(OR(B862&amp;""="",NOT(ISNUMBER(A862))),"",IF(COUNTIFS($B$6:$B$2005,B862&amp;"",$A$6:$A$2005,"&gt;"&amp;A862)=0,1,0))</f>
        <v/>
      </c>
    </row>
    <row r="863">
      <c r="A863" s="13" t="n"/>
      <c r="B863" s="5" t="n"/>
      <c r="C863" s="6">
        <f>IF(B863&amp;""="","",IFERROR(INDEX('الأعضاء'!$B$6:$B$505,MATCH(B863&amp;"",'الأعضاء'!$A$6:$A$505,0))&amp;"","كود غير موجود"))</f>
        <v/>
      </c>
      <c r="D863" s="21">
        <f>IF(OR(B863&amp;""="",NOT(ISNUMBER(A863))),"",IF(COUNTIFS($B$6:$B$2005,B863&amp;"",$A$6:$A$2005,"&gt;"&amp;A863)=0,1,0))</f>
        <v/>
      </c>
    </row>
    <row r="864">
      <c r="A864" s="13" t="n"/>
      <c r="B864" s="5" t="n"/>
      <c r="C864" s="6">
        <f>IF(B864&amp;""="","",IFERROR(INDEX('الأعضاء'!$B$6:$B$505,MATCH(B864&amp;"",'الأعضاء'!$A$6:$A$505,0))&amp;"","كود غير موجود"))</f>
        <v/>
      </c>
      <c r="D864" s="21">
        <f>IF(OR(B864&amp;""="",NOT(ISNUMBER(A864))),"",IF(COUNTIFS($B$6:$B$2005,B864&amp;"",$A$6:$A$2005,"&gt;"&amp;A864)=0,1,0))</f>
        <v/>
      </c>
    </row>
    <row r="865">
      <c r="A865" s="13" t="n"/>
      <c r="B865" s="5" t="n"/>
      <c r="C865" s="6">
        <f>IF(B865&amp;""="","",IFERROR(INDEX('الأعضاء'!$B$6:$B$505,MATCH(B865&amp;"",'الأعضاء'!$A$6:$A$505,0))&amp;"","كود غير موجود"))</f>
        <v/>
      </c>
      <c r="D865" s="21">
        <f>IF(OR(B865&amp;""="",NOT(ISNUMBER(A865))),"",IF(COUNTIFS($B$6:$B$2005,B865&amp;"",$A$6:$A$2005,"&gt;"&amp;A865)=0,1,0))</f>
        <v/>
      </c>
    </row>
    <row r="866">
      <c r="A866" s="13" t="n"/>
      <c r="B866" s="5" t="n"/>
      <c r="C866" s="6">
        <f>IF(B866&amp;""="","",IFERROR(INDEX('الأعضاء'!$B$6:$B$505,MATCH(B866&amp;"",'الأعضاء'!$A$6:$A$505,0))&amp;"","كود غير موجود"))</f>
        <v/>
      </c>
      <c r="D866" s="21">
        <f>IF(OR(B866&amp;""="",NOT(ISNUMBER(A866))),"",IF(COUNTIFS($B$6:$B$2005,B866&amp;"",$A$6:$A$2005,"&gt;"&amp;A866)=0,1,0))</f>
        <v/>
      </c>
    </row>
    <row r="867">
      <c r="A867" s="13" t="n"/>
      <c r="B867" s="5" t="n"/>
      <c r="C867" s="6">
        <f>IF(B867&amp;""="","",IFERROR(INDEX('الأعضاء'!$B$6:$B$505,MATCH(B867&amp;"",'الأعضاء'!$A$6:$A$505,0))&amp;"","كود غير موجود"))</f>
        <v/>
      </c>
      <c r="D867" s="21">
        <f>IF(OR(B867&amp;""="",NOT(ISNUMBER(A867))),"",IF(COUNTIFS($B$6:$B$2005,B867&amp;"",$A$6:$A$2005,"&gt;"&amp;A867)=0,1,0))</f>
        <v/>
      </c>
    </row>
    <row r="868">
      <c r="A868" s="13" t="n"/>
      <c r="B868" s="5" t="n"/>
      <c r="C868" s="6">
        <f>IF(B868&amp;""="","",IFERROR(INDEX('الأعضاء'!$B$6:$B$505,MATCH(B868&amp;"",'الأعضاء'!$A$6:$A$505,0))&amp;"","كود غير موجود"))</f>
        <v/>
      </c>
      <c r="D868" s="21">
        <f>IF(OR(B868&amp;""="",NOT(ISNUMBER(A868))),"",IF(COUNTIFS($B$6:$B$2005,B868&amp;"",$A$6:$A$2005,"&gt;"&amp;A868)=0,1,0))</f>
        <v/>
      </c>
    </row>
    <row r="869">
      <c r="A869" s="13" t="n"/>
      <c r="B869" s="5" t="n"/>
      <c r="C869" s="6">
        <f>IF(B869&amp;""="","",IFERROR(INDEX('الأعضاء'!$B$6:$B$505,MATCH(B869&amp;"",'الأعضاء'!$A$6:$A$505,0))&amp;"","كود غير موجود"))</f>
        <v/>
      </c>
      <c r="D869" s="21">
        <f>IF(OR(B869&amp;""="",NOT(ISNUMBER(A869))),"",IF(COUNTIFS($B$6:$B$2005,B869&amp;"",$A$6:$A$2005,"&gt;"&amp;A869)=0,1,0))</f>
        <v/>
      </c>
    </row>
    <row r="870">
      <c r="A870" s="13" t="n"/>
      <c r="B870" s="5" t="n"/>
      <c r="C870" s="6">
        <f>IF(B870&amp;""="","",IFERROR(INDEX('الأعضاء'!$B$6:$B$505,MATCH(B870&amp;"",'الأعضاء'!$A$6:$A$505,0))&amp;"","كود غير موجود"))</f>
        <v/>
      </c>
      <c r="D870" s="21">
        <f>IF(OR(B870&amp;""="",NOT(ISNUMBER(A870))),"",IF(COUNTIFS($B$6:$B$2005,B870&amp;"",$A$6:$A$2005,"&gt;"&amp;A870)=0,1,0))</f>
        <v/>
      </c>
    </row>
    <row r="871">
      <c r="A871" s="13" t="n"/>
      <c r="B871" s="5" t="n"/>
      <c r="C871" s="6">
        <f>IF(B871&amp;""="","",IFERROR(INDEX('الأعضاء'!$B$6:$B$505,MATCH(B871&amp;"",'الأعضاء'!$A$6:$A$505,0))&amp;"","كود غير موجود"))</f>
        <v/>
      </c>
      <c r="D871" s="21">
        <f>IF(OR(B871&amp;""="",NOT(ISNUMBER(A871))),"",IF(COUNTIFS($B$6:$B$2005,B871&amp;"",$A$6:$A$2005,"&gt;"&amp;A871)=0,1,0))</f>
        <v/>
      </c>
    </row>
    <row r="872">
      <c r="A872" s="13" t="n"/>
      <c r="B872" s="5" t="n"/>
      <c r="C872" s="6">
        <f>IF(B872&amp;""="","",IFERROR(INDEX('الأعضاء'!$B$6:$B$505,MATCH(B872&amp;"",'الأعضاء'!$A$6:$A$505,0))&amp;"","كود غير موجود"))</f>
        <v/>
      </c>
      <c r="D872" s="21">
        <f>IF(OR(B872&amp;""="",NOT(ISNUMBER(A872))),"",IF(COUNTIFS($B$6:$B$2005,B872&amp;"",$A$6:$A$2005,"&gt;"&amp;A872)=0,1,0))</f>
        <v/>
      </c>
    </row>
    <row r="873">
      <c r="A873" s="13" t="n"/>
      <c r="B873" s="5" t="n"/>
      <c r="C873" s="6">
        <f>IF(B873&amp;""="","",IFERROR(INDEX('الأعضاء'!$B$6:$B$505,MATCH(B873&amp;"",'الأعضاء'!$A$6:$A$505,0))&amp;"","كود غير موجود"))</f>
        <v/>
      </c>
      <c r="D873" s="21">
        <f>IF(OR(B873&amp;""="",NOT(ISNUMBER(A873))),"",IF(COUNTIFS($B$6:$B$2005,B873&amp;"",$A$6:$A$2005,"&gt;"&amp;A873)=0,1,0))</f>
        <v/>
      </c>
    </row>
    <row r="874">
      <c r="A874" s="13" t="n"/>
      <c r="B874" s="5" t="n"/>
      <c r="C874" s="6">
        <f>IF(B874&amp;""="","",IFERROR(INDEX('الأعضاء'!$B$6:$B$505,MATCH(B874&amp;"",'الأعضاء'!$A$6:$A$505,0))&amp;"","كود غير موجود"))</f>
        <v/>
      </c>
      <c r="D874" s="21">
        <f>IF(OR(B874&amp;""="",NOT(ISNUMBER(A874))),"",IF(COUNTIFS($B$6:$B$2005,B874&amp;"",$A$6:$A$2005,"&gt;"&amp;A874)=0,1,0))</f>
        <v/>
      </c>
    </row>
    <row r="875">
      <c r="A875" s="13" t="n"/>
      <c r="B875" s="5" t="n"/>
      <c r="C875" s="6">
        <f>IF(B875&amp;""="","",IFERROR(INDEX('الأعضاء'!$B$6:$B$505,MATCH(B875&amp;"",'الأعضاء'!$A$6:$A$505,0))&amp;"","كود غير موجود"))</f>
        <v/>
      </c>
      <c r="D875" s="21">
        <f>IF(OR(B875&amp;""="",NOT(ISNUMBER(A875))),"",IF(COUNTIFS($B$6:$B$2005,B875&amp;"",$A$6:$A$2005,"&gt;"&amp;A875)=0,1,0))</f>
        <v/>
      </c>
    </row>
    <row r="876">
      <c r="A876" s="13" t="n"/>
      <c r="B876" s="5" t="n"/>
      <c r="C876" s="6">
        <f>IF(B876&amp;""="","",IFERROR(INDEX('الأعضاء'!$B$6:$B$505,MATCH(B876&amp;"",'الأعضاء'!$A$6:$A$505,0))&amp;"","كود غير موجود"))</f>
        <v/>
      </c>
      <c r="D876" s="21">
        <f>IF(OR(B876&amp;""="",NOT(ISNUMBER(A876))),"",IF(COUNTIFS($B$6:$B$2005,B876&amp;"",$A$6:$A$2005,"&gt;"&amp;A876)=0,1,0))</f>
        <v/>
      </c>
    </row>
    <row r="877">
      <c r="A877" s="13" t="n"/>
      <c r="B877" s="5" t="n"/>
      <c r="C877" s="6">
        <f>IF(B877&amp;""="","",IFERROR(INDEX('الأعضاء'!$B$6:$B$505,MATCH(B877&amp;"",'الأعضاء'!$A$6:$A$505,0))&amp;"","كود غير موجود"))</f>
        <v/>
      </c>
      <c r="D877" s="21">
        <f>IF(OR(B877&amp;""="",NOT(ISNUMBER(A877))),"",IF(COUNTIFS($B$6:$B$2005,B877&amp;"",$A$6:$A$2005,"&gt;"&amp;A877)=0,1,0))</f>
        <v/>
      </c>
    </row>
    <row r="878">
      <c r="A878" s="13" t="n"/>
      <c r="B878" s="5" t="n"/>
      <c r="C878" s="6">
        <f>IF(B878&amp;""="","",IFERROR(INDEX('الأعضاء'!$B$6:$B$505,MATCH(B878&amp;"",'الأعضاء'!$A$6:$A$505,0))&amp;"","كود غير موجود"))</f>
        <v/>
      </c>
      <c r="D878" s="21">
        <f>IF(OR(B878&amp;""="",NOT(ISNUMBER(A878))),"",IF(COUNTIFS($B$6:$B$2005,B878&amp;"",$A$6:$A$2005,"&gt;"&amp;A878)=0,1,0))</f>
        <v/>
      </c>
    </row>
    <row r="879">
      <c r="A879" s="13" t="n"/>
      <c r="B879" s="5" t="n"/>
      <c r="C879" s="6">
        <f>IF(B879&amp;""="","",IFERROR(INDEX('الأعضاء'!$B$6:$B$505,MATCH(B879&amp;"",'الأعضاء'!$A$6:$A$505,0))&amp;"","كود غير موجود"))</f>
        <v/>
      </c>
      <c r="D879" s="21">
        <f>IF(OR(B879&amp;""="",NOT(ISNUMBER(A879))),"",IF(COUNTIFS($B$6:$B$2005,B879&amp;"",$A$6:$A$2005,"&gt;"&amp;A879)=0,1,0))</f>
        <v/>
      </c>
    </row>
    <row r="880">
      <c r="A880" s="13" t="n"/>
      <c r="B880" s="5" t="n"/>
      <c r="C880" s="6">
        <f>IF(B880&amp;""="","",IFERROR(INDEX('الأعضاء'!$B$6:$B$505,MATCH(B880&amp;"",'الأعضاء'!$A$6:$A$505,0))&amp;"","كود غير موجود"))</f>
        <v/>
      </c>
      <c r="D880" s="21">
        <f>IF(OR(B880&amp;""="",NOT(ISNUMBER(A880))),"",IF(COUNTIFS($B$6:$B$2005,B880&amp;"",$A$6:$A$2005,"&gt;"&amp;A880)=0,1,0))</f>
        <v/>
      </c>
    </row>
    <row r="881">
      <c r="A881" s="13" t="n"/>
      <c r="B881" s="5" t="n"/>
      <c r="C881" s="6">
        <f>IF(B881&amp;""="","",IFERROR(INDEX('الأعضاء'!$B$6:$B$505,MATCH(B881&amp;"",'الأعضاء'!$A$6:$A$505,0))&amp;"","كود غير موجود"))</f>
        <v/>
      </c>
      <c r="D881" s="21">
        <f>IF(OR(B881&amp;""="",NOT(ISNUMBER(A881))),"",IF(COUNTIFS($B$6:$B$2005,B881&amp;"",$A$6:$A$2005,"&gt;"&amp;A881)=0,1,0))</f>
        <v/>
      </c>
    </row>
    <row r="882">
      <c r="A882" s="13" t="n"/>
      <c r="B882" s="5" t="n"/>
      <c r="C882" s="6">
        <f>IF(B882&amp;""="","",IFERROR(INDEX('الأعضاء'!$B$6:$B$505,MATCH(B882&amp;"",'الأعضاء'!$A$6:$A$505,0))&amp;"","كود غير موجود"))</f>
        <v/>
      </c>
      <c r="D882" s="21">
        <f>IF(OR(B882&amp;""="",NOT(ISNUMBER(A882))),"",IF(COUNTIFS($B$6:$B$2005,B882&amp;"",$A$6:$A$2005,"&gt;"&amp;A882)=0,1,0))</f>
        <v/>
      </c>
    </row>
    <row r="883">
      <c r="A883" s="13" t="n"/>
      <c r="B883" s="5" t="n"/>
      <c r="C883" s="6">
        <f>IF(B883&amp;""="","",IFERROR(INDEX('الأعضاء'!$B$6:$B$505,MATCH(B883&amp;"",'الأعضاء'!$A$6:$A$505,0))&amp;"","كود غير موجود"))</f>
        <v/>
      </c>
      <c r="D883" s="21">
        <f>IF(OR(B883&amp;""="",NOT(ISNUMBER(A883))),"",IF(COUNTIFS($B$6:$B$2005,B883&amp;"",$A$6:$A$2005,"&gt;"&amp;A883)=0,1,0))</f>
        <v/>
      </c>
    </row>
    <row r="884">
      <c r="A884" s="13" t="n"/>
      <c r="B884" s="5" t="n"/>
      <c r="C884" s="6">
        <f>IF(B884&amp;""="","",IFERROR(INDEX('الأعضاء'!$B$6:$B$505,MATCH(B884&amp;"",'الأعضاء'!$A$6:$A$505,0))&amp;"","كود غير موجود"))</f>
        <v/>
      </c>
      <c r="D884" s="21">
        <f>IF(OR(B884&amp;""="",NOT(ISNUMBER(A884))),"",IF(COUNTIFS($B$6:$B$2005,B884&amp;"",$A$6:$A$2005,"&gt;"&amp;A884)=0,1,0))</f>
        <v/>
      </c>
    </row>
    <row r="885">
      <c r="A885" s="13" t="n"/>
      <c r="B885" s="5" t="n"/>
      <c r="C885" s="6">
        <f>IF(B885&amp;""="","",IFERROR(INDEX('الأعضاء'!$B$6:$B$505,MATCH(B885&amp;"",'الأعضاء'!$A$6:$A$505,0))&amp;"","كود غير موجود"))</f>
        <v/>
      </c>
      <c r="D885" s="21">
        <f>IF(OR(B885&amp;""="",NOT(ISNUMBER(A885))),"",IF(COUNTIFS($B$6:$B$2005,B885&amp;"",$A$6:$A$2005,"&gt;"&amp;A885)=0,1,0))</f>
        <v/>
      </c>
    </row>
    <row r="886">
      <c r="A886" s="13" t="n"/>
      <c r="B886" s="5" t="n"/>
      <c r="C886" s="6">
        <f>IF(B886&amp;""="","",IFERROR(INDEX('الأعضاء'!$B$6:$B$505,MATCH(B886&amp;"",'الأعضاء'!$A$6:$A$505,0))&amp;"","كود غير موجود"))</f>
        <v/>
      </c>
      <c r="D886" s="21">
        <f>IF(OR(B886&amp;""="",NOT(ISNUMBER(A886))),"",IF(COUNTIFS($B$6:$B$2005,B886&amp;"",$A$6:$A$2005,"&gt;"&amp;A886)=0,1,0))</f>
        <v/>
      </c>
    </row>
    <row r="887">
      <c r="A887" s="13" t="n"/>
      <c r="B887" s="5" t="n"/>
      <c r="C887" s="6">
        <f>IF(B887&amp;""="","",IFERROR(INDEX('الأعضاء'!$B$6:$B$505,MATCH(B887&amp;"",'الأعضاء'!$A$6:$A$505,0))&amp;"","كود غير موجود"))</f>
        <v/>
      </c>
      <c r="D887" s="21">
        <f>IF(OR(B887&amp;""="",NOT(ISNUMBER(A887))),"",IF(COUNTIFS($B$6:$B$2005,B887&amp;"",$A$6:$A$2005,"&gt;"&amp;A887)=0,1,0))</f>
        <v/>
      </c>
    </row>
    <row r="888">
      <c r="A888" s="13" t="n"/>
      <c r="B888" s="5" t="n"/>
      <c r="C888" s="6">
        <f>IF(B888&amp;""="","",IFERROR(INDEX('الأعضاء'!$B$6:$B$505,MATCH(B888&amp;"",'الأعضاء'!$A$6:$A$505,0))&amp;"","كود غير موجود"))</f>
        <v/>
      </c>
      <c r="D888" s="21">
        <f>IF(OR(B888&amp;""="",NOT(ISNUMBER(A888))),"",IF(COUNTIFS($B$6:$B$2005,B888&amp;"",$A$6:$A$2005,"&gt;"&amp;A888)=0,1,0))</f>
        <v/>
      </c>
    </row>
    <row r="889">
      <c r="A889" s="13" t="n"/>
      <c r="B889" s="5" t="n"/>
      <c r="C889" s="6">
        <f>IF(B889&amp;""="","",IFERROR(INDEX('الأعضاء'!$B$6:$B$505,MATCH(B889&amp;"",'الأعضاء'!$A$6:$A$505,0))&amp;"","كود غير موجود"))</f>
        <v/>
      </c>
      <c r="D889" s="21">
        <f>IF(OR(B889&amp;""="",NOT(ISNUMBER(A889))),"",IF(COUNTIFS($B$6:$B$2005,B889&amp;"",$A$6:$A$2005,"&gt;"&amp;A889)=0,1,0))</f>
        <v/>
      </c>
    </row>
    <row r="890">
      <c r="A890" s="13" t="n"/>
      <c r="B890" s="5" t="n"/>
      <c r="C890" s="6">
        <f>IF(B890&amp;""="","",IFERROR(INDEX('الأعضاء'!$B$6:$B$505,MATCH(B890&amp;"",'الأعضاء'!$A$6:$A$505,0))&amp;"","كود غير موجود"))</f>
        <v/>
      </c>
      <c r="D890" s="21">
        <f>IF(OR(B890&amp;""="",NOT(ISNUMBER(A890))),"",IF(COUNTIFS($B$6:$B$2005,B890&amp;"",$A$6:$A$2005,"&gt;"&amp;A890)=0,1,0))</f>
        <v/>
      </c>
    </row>
    <row r="891">
      <c r="A891" s="13" t="n"/>
      <c r="B891" s="5" t="n"/>
      <c r="C891" s="6">
        <f>IF(B891&amp;""="","",IFERROR(INDEX('الأعضاء'!$B$6:$B$505,MATCH(B891&amp;"",'الأعضاء'!$A$6:$A$505,0))&amp;"","كود غير موجود"))</f>
        <v/>
      </c>
      <c r="D891" s="21">
        <f>IF(OR(B891&amp;""="",NOT(ISNUMBER(A891))),"",IF(COUNTIFS($B$6:$B$2005,B891&amp;"",$A$6:$A$2005,"&gt;"&amp;A891)=0,1,0))</f>
        <v/>
      </c>
    </row>
    <row r="892">
      <c r="A892" s="13" t="n"/>
      <c r="B892" s="5" t="n"/>
      <c r="C892" s="6">
        <f>IF(B892&amp;""="","",IFERROR(INDEX('الأعضاء'!$B$6:$B$505,MATCH(B892&amp;"",'الأعضاء'!$A$6:$A$505,0))&amp;"","كود غير موجود"))</f>
        <v/>
      </c>
      <c r="D892" s="21">
        <f>IF(OR(B892&amp;""="",NOT(ISNUMBER(A892))),"",IF(COUNTIFS($B$6:$B$2005,B892&amp;"",$A$6:$A$2005,"&gt;"&amp;A892)=0,1,0))</f>
        <v/>
      </c>
    </row>
    <row r="893">
      <c r="A893" s="13" t="n"/>
      <c r="B893" s="5" t="n"/>
      <c r="C893" s="6">
        <f>IF(B893&amp;""="","",IFERROR(INDEX('الأعضاء'!$B$6:$B$505,MATCH(B893&amp;"",'الأعضاء'!$A$6:$A$505,0))&amp;"","كود غير موجود"))</f>
        <v/>
      </c>
      <c r="D893" s="21">
        <f>IF(OR(B893&amp;""="",NOT(ISNUMBER(A893))),"",IF(COUNTIFS($B$6:$B$2005,B893&amp;"",$A$6:$A$2005,"&gt;"&amp;A893)=0,1,0))</f>
        <v/>
      </c>
    </row>
    <row r="894">
      <c r="A894" s="13" t="n"/>
      <c r="B894" s="5" t="n"/>
      <c r="C894" s="6">
        <f>IF(B894&amp;""="","",IFERROR(INDEX('الأعضاء'!$B$6:$B$505,MATCH(B894&amp;"",'الأعضاء'!$A$6:$A$505,0))&amp;"","كود غير موجود"))</f>
        <v/>
      </c>
      <c r="D894" s="21">
        <f>IF(OR(B894&amp;""="",NOT(ISNUMBER(A894))),"",IF(COUNTIFS($B$6:$B$2005,B894&amp;"",$A$6:$A$2005,"&gt;"&amp;A894)=0,1,0))</f>
        <v/>
      </c>
    </row>
    <row r="895">
      <c r="A895" s="13" t="n"/>
      <c r="B895" s="5" t="n"/>
      <c r="C895" s="6">
        <f>IF(B895&amp;""="","",IFERROR(INDEX('الأعضاء'!$B$6:$B$505,MATCH(B895&amp;"",'الأعضاء'!$A$6:$A$505,0))&amp;"","كود غير موجود"))</f>
        <v/>
      </c>
      <c r="D895" s="21">
        <f>IF(OR(B895&amp;""="",NOT(ISNUMBER(A895))),"",IF(COUNTIFS($B$6:$B$2005,B895&amp;"",$A$6:$A$2005,"&gt;"&amp;A895)=0,1,0))</f>
        <v/>
      </c>
    </row>
    <row r="896">
      <c r="A896" s="13" t="n"/>
      <c r="B896" s="5" t="n"/>
      <c r="C896" s="6">
        <f>IF(B896&amp;""="","",IFERROR(INDEX('الأعضاء'!$B$6:$B$505,MATCH(B896&amp;"",'الأعضاء'!$A$6:$A$505,0))&amp;"","كود غير موجود"))</f>
        <v/>
      </c>
      <c r="D896" s="21">
        <f>IF(OR(B896&amp;""="",NOT(ISNUMBER(A896))),"",IF(COUNTIFS($B$6:$B$2005,B896&amp;"",$A$6:$A$2005,"&gt;"&amp;A896)=0,1,0))</f>
        <v/>
      </c>
    </row>
    <row r="897">
      <c r="A897" s="13" t="n"/>
      <c r="B897" s="5" t="n"/>
      <c r="C897" s="6">
        <f>IF(B897&amp;""="","",IFERROR(INDEX('الأعضاء'!$B$6:$B$505,MATCH(B897&amp;"",'الأعضاء'!$A$6:$A$505,0))&amp;"","كود غير موجود"))</f>
        <v/>
      </c>
      <c r="D897" s="21">
        <f>IF(OR(B897&amp;""="",NOT(ISNUMBER(A897))),"",IF(COUNTIFS($B$6:$B$2005,B897&amp;"",$A$6:$A$2005,"&gt;"&amp;A897)=0,1,0))</f>
        <v/>
      </c>
    </row>
    <row r="898">
      <c r="A898" s="13" t="n"/>
      <c r="B898" s="5" t="n"/>
      <c r="C898" s="6">
        <f>IF(B898&amp;""="","",IFERROR(INDEX('الأعضاء'!$B$6:$B$505,MATCH(B898&amp;"",'الأعضاء'!$A$6:$A$505,0))&amp;"","كود غير موجود"))</f>
        <v/>
      </c>
      <c r="D898" s="21">
        <f>IF(OR(B898&amp;""="",NOT(ISNUMBER(A898))),"",IF(COUNTIFS($B$6:$B$2005,B898&amp;"",$A$6:$A$2005,"&gt;"&amp;A898)=0,1,0))</f>
        <v/>
      </c>
    </row>
    <row r="899">
      <c r="A899" s="13" t="n"/>
      <c r="B899" s="5" t="n"/>
      <c r="C899" s="6">
        <f>IF(B899&amp;""="","",IFERROR(INDEX('الأعضاء'!$B$6:$B$505,MATCH(B899&amp;"",'الأعضاء'!$A$6:$A$505,0))&amp;"","كود غير موجود"))</f>
        <v/>
      </c>
      <c r="D899" s="21">
        <f>IF(OR(B899&amp;""="",NOT(ISNUMBER(A899))),"",IF(COUNTIFS($B$6:$B$2005,B899&amp;"",$A$6:$A$2005,"&gt;"&amp;A899)=0,1,0))</f>
        <v/>
      </c>
    </row>
    <row r="900">
      <c r="A900" s="13" t="n"/>
      <c r="B900" s="5" t="n"/>
      <c r="C900" s="6">
        <f>IF(B900&amp;""="","",IFERROR(INDEX('الأعضاء'!$B$6:$B$505,MATCH(B900&amp;"",'الأعضاء'!$A$6:$A$505,0))&amp;"","كود غير موجود"))</f>
        <v/>
      </c>
      <c r="D900" s="21">
        <f>IF(OR(B900&amp;""="",NOT(ISNUMBER(A900))),"",IF(COUNTIFS($B$6:$B$2005,B900&amp;"",$A$6:$A$2005,"&gt;"&amp;A900)=0,1,0))</f>
        <v/>
      </c>
    </row>
    <row r="901">
      <c r="A901" s="13" t="n"/>
      <c r="B901" s="5" t="n"/>
      <c r="C901" s="6">
        <f>IF(B901&amp;""="","",IFERROR(INDEX('الأعضاء'!$B$6:$B$505,MATCH(B901&amp;"",'الأعضاء'!$A$6:$A$505,0))&amp;"","كود غير موجود"))</f>
        <v/>
      </c>
      <c r="D901" s="21">
        <f>IF(OR(B901&amp;""="",NOT(ISNUMBER(A901))),"",IF(COUNTIFS($B$6:$B$2005,B901&amp;"",$A$6:$A$2005,"&gt;"&amp;A901)=0,1,0))</f>
        <v/>
      </c>
    </row>
    <row r="902">
      <c r="A902" s="13" t="n"/>
      <c r="B902" s="5" t="n"/>
      <c r="C902" s="6">
        <f>IF(B902&amp;""="","",IFERROR(INDEX('الأعضاء'!$B$6:$B$505,MATCH(B902&amp;"",'الأعضاء'!$A$6:$A$505,0))&amp;"","كود غير موجود"))</f>
        <v/>
      </c>
      <c r="D902" s="21">
        <f>IF(OR(B902&amp;""="",NOT(ISNUMBER(A902))),"",IF(COUNTIFS($B$6:$B$2005,B902&amp;"",$A$6:$A$2005,"&gt;"&amp;A902)=0,1,0))</f>
        <v/>
      </c>
    </row>
    <row r="903">
      <c r="A903" s="13" t="n"/>
      <c r="B903" s="5" t="n"/>
      <c r="C903" s="6">
        <f>IF(B903&amp;""="","",IFERROR(INDEX('الأعضاء'!$B$6:$B$505,MATCH(B903&amp;"",'الأعضاء'!$A$6:$A$505,0))&amp;"","كود غير موجود"))</f>
        <v/>
      </c>
      <c r="D903" s="21">
        <f>IF(OR(B903&amp;""="",NOT(ISNUMBER(A903))),"",IF(COUNTIFS($B$6:$B$2005,B903&amp;"",$A$6:$A$2005,"&gt;"&amp;A903)=0,1,0))</f>
        <v/>
      </c>
    </row>
    <row r="904">
      <c r="A904" s="13" t="n"/>
      <c r="B904" s="5" t="n"/>
      <c r="C904" s="6">
        <f>IF(B904&amp;""="","",IFERROR(INDEX('الأعضاء'!$B$6:$B$505,MATCH(B904&amp;"",'الأعضاء'!$A$6:$A$505,0))&amp;"","كود غير موجود"))</f>
        <v/>
      </c>
      <c r="D904" s="21">
        <f>IF(OR(B904&amp;""="",NOT(ISNUMBER(A904))),"",IF(COUNTIFS($B$6:$B$2005,B904&amp;"",$A$6:$A$2005,"&gt;"&amp;A904)=0,1,0))</f>
        <v/>
      </c>
    </row>
    <row r="905">
      <c r="A905" s="13" t="n"/>
      <c r="B905" s="5" t="n"/>
      <c r="C905" s="6">
        <f>IF(B905&amp;""="","",IFERROR(INDEX('الأعضاء'!$B$6:$B$505,MATCH(B905&amp;"",'الأعضاء'!$A$6:$A$505,0))&amp;"","كود غير موجود"))</f>
        <v/>
      </c>
      <c r="D905" s="21">
        <f>IF(OR(B905&amp;""="",NOT(ISNUMBER(A905))),"",IF(COUNTIFS($B$6:$B$2005,B905&amp;"",$A$6:$A$2005,"&gt;"&amp;A905)=0,1,0))</f>
        <v/>
      </c>
    </row>
    <row r="906">
      <c r="A906" s="13" t="n"/>
      <c r="B906" s="5" t="n"/>
      <c r="C906" s="6">
        <f>IF(B906&amp;""="","",IFERROR(INDEX('الأعضاء'!$B$6:$B$505,MATCH(B906&amp;"",'الأعضاء'!$A$6:$A$505,0))&amp;"","كود غير موجود"))</f>
        <v/>
      </c>
      <c r="D906" s="21">
        <f>IF(OR(B906&amp;""="",NOT(ISNUMBER(A906))),"",IF(COUNTIFS($B$6:$B$2005,B906&amp;"",$A$6:$A$2005,"&gt;"&amp;A906)=0,1,0))</f>
        <v/>
      </c>
    </row>
    <row r="907">
      <c r="A907" s="13" t="n"/>
      <c r="B907" s="5" t="n"/>
      <c r="C907" s="6">
        <f>IF(B907&amp;""="","",IFERROR(INDEX('الأعضاء'!$B$6:$B$505,MATCH(B907&amp;"",'الأعضاء'!$A$6:$A$505,0))&amp;"","كود غير موجود"))</f>
        <v/>
      </c>
      <c r="D907" s="21">
        <f>IF(OR(B907&amp;""="",NOT(ISNUMBER(A907))),"",IF(COUNTIFS($B$6:$B$2005,B907&amp;"",$A$6:$A$2005,"&gt;"&amp;A907)=0,1,0))</f>
        <v/>
      </c>
    </row>
    <row r="908">
      <c r="A908" s="13" t="n"/>
      <c r="B908" s="5" t="n"/>
      <c r="C908" s="6">
        <f>IF(B908&amp;""="","",IFERROR(INDEX('الأعضاء'!$B$6:$B$505,MATCH(B908&amp;"",'الأعضاء'!$A$6:$A$505,0))&amp;"","كود غير موجود"))</f>
        <v/>
      </c>
      <c r="D908" s="21">
        <f>IF(OR(B908&amp;""="",NOT(ISNUMBER(A908))),"",IF(COUNTIFS($B$6:$B$2005,B908&amp;"",$A$6:$A$2005,"&gt;"&amp;A908)=0,1,0))</f>
        <v/>
      </c>
    </row>
    <row r="909">
      <c r="A909" s="13" t="n"/>
      <c r="B909" s="5" t="n"/>
      <c r="C909" s="6">
        <f>IF(B909&amp;""="","",IFERROR(INDEX('الأعضاء'!$B$6:$B$505,MATCH(B909&amp;"",'الأعضاء'!$A$6:$A$505,0))&amp;"","كود غير موجود"))</f>
        <v/>
      </c>
      <c r="D909" s="21">
        <f>IF(OR(B909&amp;""="",NOT(ISNUMBER(A909))),"",IF(COUNTIFS($B$6:$B$2005,B909&amp;"",$A$6:$A$2005,"&gt;"&amp;A909)=0,1,0))</f>
        <v/>
      </c>
    </row>
    <row r="910">
      <c r="A910" s="13" t="n"/>
      <c r="B910" s="5" t="n"/>
      <c r="C910" s="6">
        <f>IF(B910&amp;""="","",IFERROR(INDEX('الأعضاء'!$B$6:$B$505,MATCH(B910&amp;"",'الأعضاء'!$A$6:$A$505,0))&amp;"","كود غير موجود"))</f>
        <v/>
      </c>
      <c r="D910" s="21">
        <f>IF(OR(B910&amp;""="",NOT(ISNUMBER(A910))),"",IF(COUNTIFS($B$6:$B$2005,B910&amp;"",$A$6:$A$2005,"&gt;"&amp;A910)=0,1,0))</f>
        <v/>
      </c>
    </row>
    <row r="911">
      <c r="A911" s="13" t="n"/>
      <c r="B911" s="5" t="n"/>
      <c r="C911" s="6">
        <f>IF(B911&amp;""="","",IFERROR(INDEX('الأعضاء'!$B$6:$B$505,MATCH(B911&amp;"",'الأعضاء'!$A$6:$A$505,0))&amp;"","كود غير موجود"))</f>
        <v/>
      </c>
      <c r="D911" s="21">
        <f>IF(OR(B911&amp;""="",NOT(ISNUMBER(A911))),"",IF(COUNTIFS($B$6:$B$2005,B911&amp;"",$A$6:$A$2005,"&gt;"&amp;A911)=0,1,0))</f>
        <v/>
      </c>
    </row>
    <row r="912">
      <c r="A912" s="13" t="n"/>
      <c r="B912" s="5" t="n"/>
      <c r="C912" s="6">
        <f>IF(B912&amp;""="","",IFERROR(INDEX('الأعضاء'!$B$6:$B$505,MATCH(B912&amp;"",'الأعضاء'!$A$6:$A$505,0))&amp;"","كود غير موجود"))</f>
        <v/>
      </c>
      <c r="D912" s="21">
        <f>IF(OR(B912&amp;""="",NOT(ISNUMBER(A912))),"",IF(COUNTIFS($B$6:$B$2005,B912&amp;"",$A$6:$A$2005,"&gt;"&amp;A912)=0,1,0))</f>
        <v/>
      </c>
    </row>
    <row r="913">
      <c r="A913" s="13" t="n"/>
      <c r="B913" s="5" t="n"/>
      <c r="C913" s="6">
        <f>IF(B913&amp;""="","",IFERROR(INDEX('الأعضاء'!$B$6:$B$505,MATCH(B913&amp;"",'الأعضاء'!$A$6:$A$505,0))&amp;"","كود غير موجود"))</f>
        <v/>
      </c>
      <c r="D913" s="21">
        <f>IF(OR(B913&amp;""="",NOT(ISNUMBER(A913))),"",IF(COUNTIFS($B$6:$B$2005,B913&amp;"",$A$6:$A$2005,"&gt;"&amp;A913)=0,1,0))</f>
        <v/>
      </c>
    </row>
    <row r="914">
      <c r="A914" s="13" t="n"/>
      <c r="B914" s="5" t="n"/>
      <c r="C914" s="6">
        <f>IF(B914&amp;""="","",IFERROR(INDEX('الأعضاء'!$B$6:$B$505,MATCH(B914&amp;"",'الأعضاء'!$A$6:$A$505,0))&amp;"","كود غير موجود"))</f>
        <v/>
      </c>
      <c r="D914" s="21">
        <f>IF(OR(B914&amp;""="",NOT(ISNUMBER(A914))),"",IF(COUNTIFS($B$6:$B$2005,B914&amp;"",$A$6:$A$2005,"&gt;"&amp;A914)=0,1,0))</f>
        <v/>
      </c>
    </row>
    <row r="915">
      <c r="A915" s="13" t="n"/>
      <c r="B915" s="5" t="n"/>
      <c r="C915" s="6">
        <f>IF(B915&amp;""="","",IFERROR(INDEX('الأعضاء'!$B$6:$B$505,MATCH(B915&amp;"",'الأعضاء'!$A$6:$A$505,0))&amp;"","كود غير موجود"))</f>
        <v/>
      </c>
      <c r="D915" s="21">
        <f>IF(OR(B915&amp;""="",NOT(ISNUMBER(A915))),"",IF(COUNTIFS($B$6:$B$2005,B915&amp;"",$A$6:$A$2005,"&gt;"&amp;A915)=0,1,0))</f>
        <v/>
      </c>
    </row>
    <row r="916">
      <c r="A916" s="13" t="n"/>
      <c r="B916" s="5" t="n"/>
      <c r="C916" s="6">
        <f>IF(B916&amp;""="","",IFERROR(INDEX('الأعضاء'!$B$6:$B$505,MATCH(B916&amp;"",'الأعضاء'!$A$6:$A$505,0))&amp;"","كود غير موجود"))</f>
        <v/>
      </c>
      <c r="D916" s="21">
        <f>IF(OR(B916&amp;""="",NOT(ISNUMBER(A916))),"",IF(COUNTIFS($B$6:$B$2005,B916&amp;"",$A$6:$A$2005,"&gt;"&amp;A916)=0,1,0))</f>
        <v/>
      </c>
    </row>
    <row r="917">
      <c r="A917" s="13" t="n"/>
      <c r="B917" s="5" t="n"/>
      <c r="C917" s="6">
        <f>IF(B917&amp;""="","",IFERROR(INDEX('الأعضاء'!$B$6:$B$505,MATCH(B917&amp;"",'الأعضاء'!$A$6:$A$505,0))&amp;"","كود غير موجود"))</f>
        <v/>
      </c>
      <c r="D917" s="21">
        <f>IF(OR(B917&amp;""="",NOT(ISNUMBER(A917))),"",IF(COUNTIFS($B$6:$B$2005,B917&amp;"",$A$6:$A$2005,"&gt;"&amp;A917)=0,1,0))</f>
        <v/>
      </c>
    </row>
    <row r="918">
      <c r="A918" s="13" t="n"/>
      <c r="B918" s="5" t="n"/>
      <c r="C918" s="6">
        <f>IF(B918&amp;""="","",IFERROR(INDEX('الأعضاء'!$B$6:$B$505,MATCH(B918&amp;"",'الأعضاء'!$A$6:$A$505,0))&amp;"","كود غير موجود"))</f>
        <v/>
      </c>
      <c r="D918" s="21">
        <f>IF(OR(B918&amp;""="",NOT(ISNUMBER(A918))),"",IF(COUNTIFS($B$6:$B$2005,B918&amp;"",$A$6:$A$2005,"&gt;"&amp;A918)=0,1,0))</f>
        <v/>
      </c>
    </row>
    <row r="919">
      <c r="A919" s="13" t="n"/>
      <c r="B919" s="5" t="n"/>
      <c r="C919" s="6">
        <f>IF(B919&amp;""="","",IFERROR(INDEX('الأعضاء'!$B$6:$B$505,MATCH(B919&amp;"",'الأعضاء'!$A$6:$A$505,0))&amp;"","كود غير موجود"))</f>
        <v/>
      </c>
      <c r="D919" s="21">
        <f>IF(OR(B919&amp;""="",NOT(ISNUMBER(A919))),"",IF(COUNTIFS($B$6:$B$2005,B919&amp;"",$A$6:$A$2005,"&gt;"&amp;A919)=0,1,0))</f>
        <v/>
      </c>
    </row>
    <row r="920">
      <c r="A920" s="13" t="n"/>
      <c r="B920" s="5" t="n"/>
      <c r="C920" s="6">
        <f>IF(B920&amp;""="","",IFERROR(INDEX('الأعضاء'!$B$6:$B$505,MATCH(B920&amp;"",'الأعضاء'!$A$6:$A$505,0))&amp;"","كود غير موجود"))</f>
        <v/>
      </c>
      <c r="D920" s="21">
        <f>IF(OR(B920&amp;""="",NOT(ISNUMBER(A920))),"",IF(COUNTIFS($B$6:$B$2005,B920&amp;"",$A$6:$A$2005,"&gt;"&amp;A920)=0,1,0))</f>
        <v/>
      </c>
    </row>
    <row r="921">
      <c r="A921" s="13" t="n"/>
      <c r="B921" s="5" t="n"/>
      <c r="C921" s="6">
        <f>IF(B921&amp;""="","",IFERROR(INDEX('الأعضاء'!$B$6:$B$505,MATCH(B921&amp;"",'الأعضاء'!$A$6:$A$505,0))&amp;"","كود غير موجود"))</f>
        <v/>
      </c>
      <c r="D921" s="21">
        <f>IF(OR(B921&amp;""="",NOT(ISNUMBER(A921))),"",IF(COUNTIFS($B$6:$B$2005,B921&amp;"",$A$6:$A$2005,"&gt;"&amp;A921)=0,1,0))</f>
        <v/>
      </c>
    </row>
    <row r="922">
      <c r="A922" s="13" t="n"/>
      <c r="B922" s="5" t="n"/>
      <c r="C922" s="6">
        <f>IF(B922&amp;""="","",IFERROR(INDEX('الأعضاء'!$B$6:$B$505,MATCH(B922&amp;"",'الأعضاء'!$A$6:$A$505,0))&amp;"","كود غير موجود"))</f>
        <v/>
      </c>
      <c r="D922" s="21">
        <f>IF(OR(B922&amp;""="",NOT(ISNUMBER(A922))),"",IF(COUNTIFS($B$6:$B$2005,B922&amp;"",$A$6:$A$2005,"&gt;"&amp;A922)=0,1,0))</f>
        <v/>
      </c>
    </row>
    <row r="923">
      <c r="A923" s="13" t="n"/>
      <c r="B923" s="5" t="n"/>
      <c r="C923" s="6">
        <f>IF(B923&amp;""="","",IFERROR(INDEX('الأعضاء'!$B$6:$B$505,MATCH(B923&amp;"",'الأعضاء'!$A$6:$A$505,0))&amp;"","كود غير موجود"))</f>
        <v/>
      </c>
      <c r="D923" s="21">
        <f>IF(OR(B923&amp;""="",NOT(ISNUMBER(A923))),"",IF(COUNTIFS($B$6:$B$2005,B923&amp;"",$A$6:$A$2005,"&gt;"&amp;A923)=0,1,0))</f>
        <v/>
      </c>
    </row>
    <row r="924">
      <c r="A924" s="13" t="n"/>
      <c r="B924" s="5" t="n"/>
      <c r="C924" s="6">
        <f>IF(B924&amp;""="","",IFERROR(INDEX('الأعضاء'!$B$6:$B$505,MATCH(B924&amp;"",'الأعضاء'!$A$6:$A$505,0))&amp;"","كود غير موجود"))</f>
        <v/>
      </c>
      <c r="D924" s="21">
        <f>IF(OR(B924&amp;""="",NOT(ISNUMBER(A924))),"",IF(COUNTIFS($B$6:$B$2005,B924&amp;"",$A$6:$A$2005,"&gt;"&amp;A924)=0,1,0))</f>
        <v/>
      </c>
    </row>
    <row r="925">
      <c r="A925" s="13" t="n"/>
      <c r="B925" s="5" t="n"/>
      <c r="C925" s="6">
        <f>IF(B925&amp;""="","",IFERROR(INDEX('الأعضاء'!$B$6:$B$505,MATCH(B925&amp;"",'الأعضاء'!$A$6:$A$505,0))&amp;"","كود غير موجود"))</f>
        <v/>
      </c>
      <c r="D925" s="21">
        <f>IF(OR(B925&amp;""="",NOT(ISNUMBER(A925))),"",IF(COUNTIFS($B$6:$B$2005,B925&amp;"",$A$6:$A$2005,"&gt;"&amp;A925)=0,1,0))</f>
        <v/>
      </c>
    </row>
    <row r="926">
      <c r="A926" s="13" t="n"/>
      <c r="B926" s="5" t="n"/>
      <c r="C926" s="6">
        <f>IF(B926&amp;""="","",IFERROR(INDEX('الأعضاء'!$B$6:$B$505,MATCH(B926&amp;"",'الأعضاء'!$A$6:$A$505,0))&amp;"","كود غير موجود"))</f>
        <v/>
      </c>
      <c r="D926" s="21">
        <f>IF(OR(B926&amp;""="",NOT(ISNUMBER(A926))),"",IF(COUNTIFS($B$6:$B$2005,B926&amp;"",$A$6:$A$2005,"&gt;"&amp;A926)=0,1,0))</f>
        <v/>
      </c>
    </row>
    <row r="927">
      <c r="A927" s="13" t="n"/>
      <c r="B927" s="5" t="n"/>
      <c r="C927" s="6">
        <f>IF(B927&amp;""="","",IFERROR(INDEX('الأعضاء'!$B$6:$B$505,MATCH(B927&amp;"",'الأعضاء'!$A$6:$A$505,0))&amp;"","كود غير موجود"))</f>
        <v/>
      </c>
      <c r="D927" s="21">
        <f>IF(OR(B927&amp;""="",NOT(ISNUMBER(A927))),"",IF(COUNTIFS($B$6:$B$2005,B927&amp;"",$A$6:$A$2005,"&gt;"&amp;A927)=0,1,0))</f>
        <v/>
      </c>
    </row>
    <row r="928">
      <c r="A928" s="13" t="n"/>
      <c r="B928" s="5" t="n"/>
      <c r="C928" s="6">
        <f>IF(B928&amp;""="","",IFERROR(INDEX('الأعضاء'!$B$6:$B$505,MATCH(B928&amp;"",'الأعضاء'!$A$6:$A$505,0))&amp;"","كود غير موجود"))</f>
        <v/>
      </c>
      <c r="D928" s="21">
        <f>IF(OR(B928&amp;""="",NOT(ISNUMBER(A928))),"",IF(COUNTIFS($B$6:$B$2005,B928&amp;"",$A$6:$A$2005,"&gt;"&amp;A928)=0,1,0))</f>
        <v/>
      </c>
    </row>
    <row r="929">
      <c r="A929" s="13" t="n"/>
      <c r="B929" s="5" t="n"/>
      <c r="C929" s="6">
        <f>IF(B929&amp;""="","",IFERROR(INDEX('الأعضاء'!$B$6:$B$505,MATCH(B929&amp;"",'الأعضاء'!$A$6:$A$505,0))&amp;"","كود غير موجود"))</f>
        <v/>
      </c>
      <c r="D929" s="21">
        <f>IF(OR(B929&amp;""="",NOT(ISNUMBER(A929))),"",IF(COUNTIFS($B$6:$B$2005,B929&amp;"",$A$6:$A$2005,"&gt;"&amp;A929)=0,1,0))</f>
        <v/>
      </c>
    </row>
    <row r="930">
      <c r="A930" s="13" t="n"/>
      <c r="B930" s="5" t="n"/>
      <c r="C930" s="6">
        <f>IF(B930&amp;""="","",IFERROR(INDEX('الأعضاء'!$B$6:$B$505,MATCH(B930&amp;"",'الأعضاء'!$A$6:$A$505,0))&amp;"","كود غير موجود"))</f>
        <v/>
      </c>
      <c r="D930" s="21">
        <f>IF(OR(B930&amp;""="",NOT(ISNUMBER(A930))),"",IF(COUNTIFS($B$6:$B$2005,B930&amp;"",$A$6:$A$2005,"&gt;"&amp;A930)=0,1,0))</f>
        <v/>
      </c>
    </row>
    <row r="931">
      <c r="A931" s="13" t="n"/>
      <c r="B931" s="5" t="n"/>
      <c r="C931" s="6">
        <f>IF(B931&amp;""="","",IFERROR(INDEX('الأعضاء'!$B$6:$B$505,MATCH(B931&amp;"",'الأعضاء'!$A$6:$A$505,0))&amp;"","كود غير موجود"))</f>
        <v/>
      </c>
      <c r="D931" s="21">
        <f>IF(OR(B931&amp;""="",NOT(ISNUMBER(A931))),"",IF(COUNTIFS($B$6:$B$2005,B931&amp;"",$A$6:$A$2005,"&gt;"&amp;A931)=0,1,0))</f>
        <v/>
      </c>
    </row>
    <row r="932">
      <c r="A932" s="13" t="n"/>
      <c r="B932" s="5" t="n"/>
      <c r="C932" s="6">
        <f>IF(B932&amp;""="","",IFERROR(INDEX('الأعضاء'!$B$6:$B$505,MATCH(B932&amp;"",'الأعضاء'!$A$6:$A$505,0))&amp;"","كود غير موجود"))</f>
        <v/>
      </c>
      <c r="D932" s="21">
        <f>IF(OR(B932&amp;""="",NOT(ISNUMBER(A932))),"",IF(COUNTIFS($B$6:$B$2005,B932&amp;"",$A$6:$A$2005,"&gt;"&amp;A932)=0,1,0))</f>
        <v/>
      </c>
    </row>
    <row r="933">
      <c r="A933" s="13" t="n"/>
      <c r="B933" s="5" t="n"/>
      <c r="C933" s="6">
        <f>IF(B933&amp;""="","",IFERROR(INDEX('الأعضاء'!$B$6:$B$505,MATCH(B933&amp;"",'الأعضاء'!$A$6:$A$505,0))&amp;"","كود غير موجود"))</f>
        <v/>
      </c>
      <c r="D933" s="21">
        <f>IF(OR(B933&amp;""="",NOT(ISNUMBER(A933))),"",IF(COUNTIFS($B$6:$B$2005,B933&amp;"",$A$6:$A$2005,"&gt;"&amp;A933)=0,1,0))</f>
        <v/>
      </c>
    </row>
    <row r="934">
      <c r="A934" s="13" t="n"/>
      <c r="B934" s="5" t="n"/>
      <c r="C934" s="6">
        <f>IF(B934&amp;""="","",IFERROR(INDEX('الأعضاء'!$B$6:$B$505,MATCH(B934&amp;"",'الأعضاء'!$A$6:$A$505,0))&amp;"","كود غير موجود"))</f>
        <v/>
      </c>
      <c r="D934" s="21">
        <f>IF(OR(B934&amp;""="",NOT(ISNUMBER(A934))),"",IF(COUNTIFS($B$6:$B$2005,B934&amp;"",$A$6:$A$2005,"&gt;"&amp;A934)=0,1,0))</f>
        <v/>
      </c>
    </row>
    <row r="935">
      <c r="A935" s="13" t="n"/>
      <c r="B935" s="5" t="n"/>
      <c r="C935" s="6">
        <f>IF(B935&amp;""="","",IFERROR(INDEX('الأعضاء'!$B$6:$B$505,MATCH(B935&amp;"",'الأعضاء'!$A$6:$A$505,0))&amp;"","كود غير موجود"))</f>
        <v/>
      </c>
      <c r="D935" s="21">
        <f>IF(OR(B935&amp;""="",NOT(ISNUMBER(A935))),"",IF(COUNTIFS($B$6:$B$2005,B935&amp;"",$A$6:$A$2005,"&gt;"&amp;A935)=0,1,0))</f>
        <v/>
      </c>
    </row>
    <row r="936">
      <c r="A936" s="13" t="n"/>
      <c r="B936" s="5" t="n"/>
      <c r="C936" s="6">
        <f>IF(B936&amp;""="","",IFERROR(INDEX('الأعضاء'!$B$6:$B$505,MATCH(B936&amp;"",'الأعضاء'!$A$6:$A$505,0))&amp;"","كود غير موجود"))</f>
        <v/>
      </c>
      <c r="D936" s="21">
        <f>IF(OR(B936&amp;""="",NOT(ISNUMBER(A936))),"",IF(COUNTIFS($B$6:$B$2005,B936&amp;"",$A$6:$A$2005,"&gt;"&amp;A936)=0,1,0))</f>
        <v/>
      </c>
    </row>
    <row r="937">
      <c r="A937" s="13" t="n"/>
      <c r="B937" s="5" t="n"/>
      <c r="C937" s="6">
        <f>IF(B937&amp;""="","",IFERROR(INDEX('الأعضاء'!$B$6:$B$505,MATCH(B937&amp;"",'الأعضاء'!$A$6:$A$505,0))&amp;"","كود غير موجود"))</f>
        <v/>
      </c>
      <c r="D937" s="21">
        <f>IF(OR(B937&amp;""="",NOT(ISNUMBER(A937))),"",IF(COUNTIFS($B$6:$B$2005,B937&amp;"",$A$6:$A$2005,"&gt;"&amp;A937)=0,1,0))</f>
        <v/>
      </c>
    </row>
    <row r="938">
      <c r="A938" s="13" t="n"/>
      <c r="B938" s="5" t="n"/>
      <c r="C938" s="6">
        <f>IF(B938&amp;""="","",IFERROR(INDEX('الأعضاء'!$B$6:$B$505,MATCH(B938&amp;"",'الأعضاء'!$A$6:$A$505,0))&amp;"","كود غير موجود"))</f>
        <v/>
      </c>
      <c r="D938" s="21">
        <f>IF(OR(B938&amp;""="",NOT(ISNUMBER(A938))),"",IF(COUNTIFS($B$6:$B$2005,B938&amp;"",$A$6:$A$2005,"&gt;"&amp;A938)=0,1,0))</f>
        <v/>
      </c>
    </row>
    <row r="939">
      <c r="A939" s="13" t="n"/>
      <c r="B939" s="5" t="n"/>
      <c r="C939" s="6">
        <f>IF(B939&amp;""="","",IFERROR(INDEX('الأعضاء'!$B$6:$B$505,MATCH(B939&amp;"",'الأعضاء'!$A$6:$A$505,0))&amp;"","كود غير موجود"))</f>
        <v/>
      </c>
      <c r="D939" s="21">
        <f>IF(OR(B939&amp;""="",NOT(ISNUMBER(A939))),"",IF(COUNTIFS($B$6:$B$2005,B939&amp;"",$A$6:$A$2005,"&gt;"&amp;A939)=0,1,0))</f>
        <v/>
      </c>
    </row>
    <row r="940">
      <c r="A940" s="13" t="n"/>
      <c r="B940" s="5" t="n"/>
      <c r="C940" s="6">
        <f>IF(B940&amp;""="","",IFERROR(INDEX('الأعضاء'!$B$6:$B$505,MATCH(B940&amp;"",'الأعضاء'!$A$6:$A$505,0))&amp;"","كود غير موجود"))</f>
        <v/>
      </c>
      <c r="D940" s="21">
        <f>IF(OR(B940&amp;""="",NOT(ISNUMBER(A940))),"",IF(COUNTIFS($B$6:$B$2005,B940&amp;"",$A$6:$A$2005,"&gt;"&amp;A940)=0,1,0))</f>
        <v/>
      </c>
    </row>
    <row r="941">
      <c r="A941" s="13" t="n"/>
      <c r="B941" s="5" t="n"/>
      <c r="C941" s="6">
        <f>IF(B941&amp;""="","",IFERROR(INDEX('الأعضاء'!$B$6:$B$505,MATCH(B941&amp;"",'الأعضاء'!$A$6:$A$505,0))&amp;"","كود غير موجود"))</f>
        <v/>
      </c>
      <c r="D941" s="21">
        <f>IF(OR(B941&amp;""="",NOT(ISNUMBER(A941))),"",IF(COUNTIFS($B$6:$B$2005,B941&amp;"",$A$6:$A$2005,"&gt;"&amp;A941)=0,1,0))</f>
        <v/>
      </c>
    </row>
    <row r="942">
      <c r="A942" s="13" t="n"/>
      <c r="B942" s="5" t="n"/>
      <c r="C942" s="6">
        <f>IF(B942&amp;""="","",IFERROR(INDEX('الأعضاء'!$B$6:$B$505,MATCH(B942&amp;"",'الأعضاء'!$A$6:$A$505,0))&amp;"","كود غير موجود"))</f>
        <v/>
      </c>
      <c r="D942" s="21">
        <f>IF(OR(B942&amp;""="",NOT(ISNUMBER(A942))),"",IF(COUNTIFS($B$6:$B$2005,B942&amp;"",$A$6:$A$2005,"&gt;"&amp;A942)=0,1,0))</f>
        <v/>
      </c>
    </row>
    <row r="943">
      <c r="A943" s="13" t="n"/>
      <c r="B943" s="5" t="n"/>
      <c r="C943" s="6">
        <f>IF(B943&amp;""="","",IFERROR(INDEX('الأعضاء'!$B$6:$B$505,MATCH(B943&amp;"",'الأعضاء'!$A$6:$A$505,0))&amp;"","كود غير موجود"))</f>
        <v/>
      </c>
      <c r="D943" s="21">
        <f>IF(OR(B943&amp;""="",NOT(ISNUMBER(A943))),"",IF(COUNTIFS($B$6:$B$2005,B943&amp;"",$A$6:$A$2005,"&gt;"&amp;A943)=0,1,0))</f>
        <v/>
      </c>
    </row>
    <row r="944">
      <c r="A944" s="13" t="n"/>
      <c r="B944" s="5" t="n"/>
      <c r="C944" s="6">
        <f>IF(B944&amp;""="","",IFERROR(INDEX('الأعضاء'!$B$6:$B$505,MATCH(B944&amp;"",'الأعضاء'!$A$6:$A$505,0))&amp;"","كود غير موجود"))</f>
        <v/>
      </c>
      <c r="D944" s="21">
        <f>IF(OR(B944&amp;""="",NOT(ISNUMBER(A944))),"",IF(COUNTIFS($B$6:$B$2005,B944&amp;"",$A$6:$A$2005,"&gt;"&amp;A944)=0,1,0))</f>
        <v/>
      </c>
    </row>
    <row r="945">
      <c r="A945" s="13" t="n"/>
      <c r="B945" s="5" t="n"/>
      <c r="C945" s="6">
        <f>IF(B945&amp;""="","",IFERROR(INDEX('الأعضاء'!$B$6:$B$505,MATCH(B945&amp;"",'الأعضاء'!$A$6:$A$505,0))&amp;"","كود غير موجود"))</f>
        <v/>
      </c>
      <c r="D945" s="21">
        <f>IF(OR(B945&amp;""="",NOT(ISNUMBER(A945))),"",IF(COUNTIFS($B$6:$B$2005,B945&amp;"",$A$6:$A$2005,"&gt;"&amp;A945)=0,1,0))</f>
        <v/>
      </c>
    </row>
    <row r="946">
      <c r="A946" s="13" t="n"/>
      <c r="B946" s="5" t="n"/>
      <c r="C946" s="6">
        <f>IF(B946&amp;""="","",IFERROR(INDEX('الأعضاء'!$B$6:$B$505,MATCH(B946&amp;"",'الأعضاء'!$A$6:$A$505,0))&amp;"","كود غير موجود"))</f>
        <v/>
      </c>
      <c r="D946" s="21">
        <f>IF(OR(B946&amp;""="",NOT(ISNUMBER(A946))),"",IF(COUNTIFS($B$6:$B$2005,B946&amp;"",$A$6:$A$2005,"&gt;"&amp;A946)=0,1,0))</f>
        <v/>
      </c>
    </row>
    <row r="947">
      <c r="A947" s="13" t="n"/>
      <c r="B947" s="5" t="n"/>
      <c r="C947" s="6">
        <f>IF(B947&amp;""="","",IFERROR(INDEX('الأعضاء'!$B$6:$B$505,MATCH(B947&amp;"",'الأعضاء'!$A$6:$A$505,0))&amp;"","كود غير موجود"))</f>
        <v/>
      </c>
      <c r="D947" s="21">
        <f>IF(OR(B947&amp;""="",NOT(ISNUMBER(A947))),"",IF(COUNTIFS($B$6:$B$2005,B947&amp;"",$A$6:$A$2005,"&gt;"&amp;A947)=0,1,0))</f>
        <v/>
      </c>
    </row>
    <row r="948">
      <c r="A948" s="13" t="n"/>
      <c r="B948" s="5" t="n"/>
      <c r="C948" s="6">
        <f>IF(B948&amp;""="","",IFERROR(INDEX('الأعضاء'!$B$6:$B$505,MATCH(B948&amp;"",'الأعضاء'!$A$6:$A$505,0))&amp;"","كود غير موجود"))</f>
        <v/>
      </c>
      <c r="D948" s="21">
        <f>IF(OR(B948&amp;""="",NOT(ISNUMBER(A948))),"",IF(COUNTIFS($B$6:$B$2005,B948&amp;"",$A$6:$A$2005,"&gt;"&amp;A948)=0,1,0))</f>
        <v/>
      </c>
    </row>
    <row r="949">
      <c r="A949" s="13" t="n"/>
      <c r="B949" s="5" t="n"/>
      <c r="C949" s="6">
        <f>IF(B949&amp;""="","",IFERROR(INDEX('الأعضاء'!$B$6:$B$505,MATCH(B949&amp;"",'الأعضاء'!$A$6:$A$505,0))&amp;"","كود غير موجود"))</f>
        <v/>
      </c>
      <c r="D949" s="21">
        <f>IF(OR(B949&amp;""="",NOT(ISNUMBER(A949))),"",IF(COUNTIFS($B$6:$B$2005,B949&amp;"",$A$6:$A$2005,"&gt;"&amp;A949)=0,1,0))</f>
        <v/>
      </c>
    </row>
    <row r="950">
      <c r="A950" s="13" t="n"/>
      <c r="B950" s="5" t="n"/>
      <c r="C950" s="6">
        <f>IF(B950&amp;""="","",IFERROR(INDEX('الأعضاء'!$B$6:$B$505,MATCH(B950&amp;"",'الأعضاء'!$A$6:$A$505,0))&amp;"","كود غير موجود"))</f>
        <v/>
      </c>
      <c r="D950" s="21">
        <f>IF(OR(B950&amp;""="",NOT(ISNUMBER(A950))),"",IF(COUNTIFS($B$6:$B$2005,B950&amp;"",$A$6:$A$2005,"&gt;"&amp;A950)=0,1,0))</f>
        <v/>
      </c>
    </row>
    <row r="951">
      <c r="A951" s="13" t="n"/>
      <c r="B951" s="5" t="n"/>
      <c r="C951" s="6">
        <f>IF(B951&amp;""="","",IFERROR(INDEX('الأعضاء'!$B$6:$B$505,MATCH(B951&amp;"",'الأعضاء'!$A$6:$A$505,0))&amp;"","كود غير موجود"))</f>
        <v/>
      </c>
      <c r="D951" s="21">
        <f>IF(OR(B951&amp;""="",NOT(ISNUMBER(A951))),"",IF(COUNTIFS($B$6:$B$2005,B951&amp;"",$A$6:$A$2005,"&gt;"&amp;A951)=0,1,0))</f>
        <v/>
      </c>
    </row>
    <row r="952">
      <c r="A952" s="13" t="n"/>
      <c r="B952" s="5" t="n"/>
      <c r="C952" s="6">
        <f>IF(B952&amp;""="","",IFERROR(INDEX('الأعضاء'!$B$6:$B$505,MATCH(B952&amp;"",'الأعضاء'!$A$6:$A$505,0))&amp;"","كود غير موجود"))</f>
        <v/>
      </c>
      <c r="D952" s="21">
        <f>IF(OR(B952&amp;""="",NOT(ISNUMBER(A952))),"",IF(COUNTIFS($B$6:$B$2005,B952&amp;"",$A$6:$A$2005,"&gt;"&amp;A952)=0,1,0))</f>
        <v/>
      </c>
    </row>
    <row r="953">
      <c r="A953" s="13" t="n"/>
      <c r="B953" s="5" t="n"/>
      <c r="C953" s="6">
        <f>IF(B953&amp;""="","",IFERROR(INDEX('الأعضاء'!$B$6:$B$505,MATCH(B953&amp;"",'الأعضاء'!$A$6:$A$505,0))&amp;"","كود غير موجود"))</f>
        <v/>
      </c>
      <c r="D953" s="21">
        <f>IF(OR(B953&amp;""="",NOT(ISNUMBER(A953))),"",IF(COUNTIFS($B$6:$B$2005,B953&amp;"",$A$6:$A$2005,"&gt;"&amp;A953)=0,1,0))</f>
        <v/>
      </c>
    </row>
    <row r="954">
      <c r="A954" s="13" t="n"/>
      <c r="B954" s="5" t="n"/>
      <c r="C954" s="6">
        <f>IF(B954&amp;""="","",IFERROR(INDEX('الأعضاء'!$B$6:$B$505,MATCH(B954&amp;"",'الأعضاء'!$A$6:$A$505,0))&amp;"","كود غير موجود"))</f>
        <v/>
      </c>
      <c r="D954" s="21">
        <f>IF(OR(B954&amp;""="",NOT(ISNUMBER(A954))),"",IF(COUNTIFS($B$6:$B$2005,B954&amp;"",$A$6:$A$2005,"&gt;"&amp;A954)=0,1,0))</f>
        <v/>
      </c>
    </row>
    <row r="955">
      <c r="A955" s="13" t="n"/>
      <c r="B955" s="5" t="n"/>
      <c r="C955" s="6">
        <f>IF(B955&amp;""="","",IFERROR(INDEX('الأعضاء'!$B$6:$B$505,MATCH(B955&amp;"",'الأعضاء'!$A$6:$A$505,0))&amp;"","كود غير موجود"))</f>
        <v/>
      </c>
      <c r="D955" s="21">
        <f>IF(OR(B955&amp;""="",NOT(ISNUMBER(A955))),"",IF(COUNTIFS($B$6:$B$2005,B955&amp;"",$A$6:$A$2005,"&gt;"&amp;A955)=0,1,0))</f>
        <v/>
      </c>
    </row>
    <row r="956">
      <c r="A956" s="13" t="n"/>
      <c r="B956" s="5" t="n"/>
      <c r="C956" s="6">
        <f>IF(B956&amp;""="","",IFERROR(INDEX('الأعضاء'!$B$6:$B$505,MATCH(B956&amp;"",'الأعضاء'!$A$6:$A$505,0))&amp;"","كود غير موجود"))</f>
        <v/>
      </c>
      <c r="D956" s="21">
        <f>IF(OR(B956&amp;""="",NOT(ISNUMBER(A956))),"",IF(COUNTIFS($B$6:$B$2005,B956&amp;"",$A$6:$A$2005,"&gt;"&amp;A956)=0,1,0))</f>
        <v/>
      </c>
    </row>
    <row r="957">
      <c r="A957" s="13" t="n"/>
      <c r="B957" s="5" t="n"/>
      <c r="C957" s="6">
        <f>IF(B957&amp;""="","",IFERROR(INDEX('الأعضاء'!$B$6:$B$505,MATCH(B957&amp;"",'الأعضاء'!$A$6:$A$505,0))&amp;"","كود غير موجود"))</f>
        <v/>
      </c>
      <c r="D957" s="21">
        <f>IF(OR(B957&amp;""="",NOT(ISNUMBER(A957))),"",IF(COUNTIFS($B$6:$B$2005,B957&amp;"",$A$6:$A$2005,"&gt;"&amp;A957)=0,1,0))</f>
        <v/>
      </c>
    </row>
    <row r="958">
      <c r="A958" s="13" t="n"/>
      <c r="B958" s="5" t="n"/>
      <c r="C958" s="6">
        <f>IF(B958&amp;""="","",IFERROR(INDEX('الأعضاء'!$B$6:$B$505,MATCH(B958&amp;"",'الأعضاء'!$A$6:$A$505,0))&amp;"","كود غير موجود"))</f>
        <v/>
      </c>
      <c r="D958" s="21">
        <f>IF(OR(B958&amp;""="",NOT(ISNUMBER(A958))),"",IF(COUNTIFS($B$6:$B$2005,B958&amp;"",$A$6:$A$2005,"&gt;"&amp;A958)=0,1,0))</f>
        <v/>
      </c>
    </row>
    <row r="959">
      <c r="A959" s="13" t="n"/>
      <c r="B959" s="5" t="n"/>
      <c r="C959" s="6">
        <f>IF(B959&amp;""="","",IFERROR(INDEX('الأعضاء'!$B$6:$B$505,MATCH(B959&amp;"",'الأعضاء'!$A$6:$A$505,0))&amp;"","كود غير موجود"))</f>
        <v/>
      </c>
      <c r="D959" s="21">
        <f>IF(OR(B959&amp;""="",NOT(ISNUMBER(A959))),"",IF(COUNTIFS($B$6:$B$2005,B959&amp;"",$A$6:$A$2005,"&gt;"&amp;A959)=0,1,0))</f>
        <v/>
      </c>
    </row>
    <row r="960">
      <c r="A960" s="13" t="n"/>
      <c r="B960" s="5" t="n"/>
      <c r="C960" s="6">
        <f>IF(B960&amp;""="","",IFERROR(INDEX('الأعضاء'!$B$6:$B$505,MATCH(B960&amp;"",'الأعضاء'!$A$6:$A$505,0))&amp;"","كود غير موجود"))</f>
        <v/>
      </c>
      <c r="D960" s="21">
        <f>IF(OR(B960&amp;""="",NOT(ISNUMBER(A960))),"",IF(COUNTIFS($B$6:$B$2005,B960&amp;"",$A$6:$A$2005,"&gt;"&amp;A960)=0,1,0))</f>
        <v/>
      </c>
    </row>
    <row r="961">
      <c r="A961" s="13" t="n"/>
      <c r="B961" s="5" t="n"/>
      <c r="C961" s="6">
        <f>IF(B961&amp;""="","",IFERROR(INDEX('الأعضاء'!$B$6:$B$505,MATCH(B961&amp;"",'الأعضاء'!$A$6:$A$505,0))&amp;"","كود غير موجود"))</f>
        <v/>
      </c>
      <c r="D961" s="21">
        <f>IF(OR(B961&amp;""="",NOT(ISNUMBER(A961))),"",IF(COUNTIFS($B$6:$B$2005,B961&amp;"",$A$6:$A$2005,"&gt;"&amp;A961)=0,1,0))</f>
        <v/>
      </c>
    </row>
    <row r="962">
      <c r="A962" s="13" t="n"/>
      <c r="B962" s="5" t="n"/>
      <c r="C962" s="6">
        <f>IF(B962&amp;""="","",IFERROR(INDEX('الأعضاء'!$B$6:$B$505,MATCH(B962&amp;"",'الأعضاء'!$A$6:$A$505,0))&amp;"","كود غير موجود"))</f>
        <v/>
      </c>
      <c r="D962" s="21">
        <f>IF(OR(B962&amp;""="",NOT(ISNUMBER(A962))),"",IF(COUNTIFS($B$6:$B$2005,B962&amp;"",$A$6:$A$2005,"&gt;"&amp;A962)=0,1,0))</f>
        <v/>
      </c>
    </row>
    <row r="963">
      <c r="A963" s="13" t="n"/>
      <c r="B963" s="5" t="n"/>
      <c r="C963" s="6">
        <f>IF(B963&amp;""="","",IFERROR(INDEX('الأعضاء'!$B$6:$B$505,MATCH(B963&amp;"",'الأعضاء'!$A$6:$A$505,0))&amp;"","كود غير موجود"))</f>
        <v/>
      </c>
      <c r="D963" s="21">
        <f>IF(OR(B963&amp;""="",NOT(ISNUMBER(A963))),"",IF(COUNTIFS($B$6:$B$2005,B963&amp;"",$A$6:$A$2005,"&gt;"&amp;A963)=0,1,0))</f>
        <v/>
      </c>
    </row>
    <row r="964">
      <c r="A964" s="13" t="n"/>
      <c r="B964" s="5" t="n"/>
      <c r="C964" s="6">
        <f>IF(B964&amp;""="","",IFERROR(INDEX('الأعضاء'!$B$6:$B$505,MATCH(B964&amp;"",'الأعضاء'!$A$6:$A$505,0))&amp;"","كود غير موجود"))</f>
        <v/>
      </c>
      <c r="D964" s="21">
        <f>IF(OR(B964&amp;""="",NOT(ISNUMBER(A964))),"",IF(COUNTIFS($B$6:$B$2005,B964&amp;"",$A$6:$A$2005,"&gt;"&amp;A964)=0,1,0))</f>
        <v/>
      </c>
    </row>
    <row r="965">
      <c r="A965" s="13" t="n"/>
      <c r="B965" s="5" t="n"/>
      <c r="C965" s="6">
        <f>IF(B965&amp;""="","",IFERROR(INDEX('الأعضاء'!$B$6:$B$505,MATCH(B965&amp;"",'الأعضاء'!$A$6:$A$505,0))&amp;"","كود غير موجود"))</f>
        <v/>
      </c>
      <c r="D965" s="21">
        <f>IF(OR(B965&amp;""="",NOT(ISNUMBER(A965))),"",IF(COUNTIFS($B$6:$B$2005,B965&amp;"",$A$6:$A$2005,"&gt;"&amp;A965)=0,1,0))</f>
        <v/>
      </c>
    </row>
    <row r="966">
      <c r="A966" s="13" t="n"/>
      <c r="B966" s="5" t="n"/>
      <c r="C966" s="6">
        <f>IF(B966&amp;""="","",IFERROR(INDEX('الأعضاء'!$B$6:$B$505,MATCH(B966&amp;"",'الأعضاء'!$A$6:$A$505,0))&amp;"","كود غير موجود"))</f>
        <v/>
      </c>
      <c r="D966" s="21">
        <f>IF(OR(B966&amp;""="",NOT(ISNUMBER(A966))),"",IF(COUNTIFS($B$6:$B$2005,B966&amp;"",$A$6:$A$2005,"&gt;"&amp;A966)=0,1,0))</f>
        <v/>
      </c>
    </row>
    <row r="967">
      <c r="A967" s="13" t="n"/>
      <c r="B967" s="5" t="n"/>
      <c r="C967" s="6">
        <f>IF(B967&amp;""="","",IFERROR(INDEX('الأعضاء'!$B$6:$B$505,MATCH(B967&amp;"",'الأعضاء'!$A$6:$A$505,0))&amp;"","كود غير موجود"))</f>
        <v/>
      </c>
      <c r="D967" s="21">
        <f>IF(OR(B967&amp;""="",NOT(ISNUMBER(A967))),"",IF(COUNTIFS($B$6:$B$2005,B967&amp;"",$A$6:$A$2005,"&gt;"&amp;A967)=0,1,0))</f>
        <v/>
      </c>
    </row>
    <row r="968">
      <c r="A968" s="13" t="n"/>
      <c r="B968" s="5" t="n"/>
      <c r="C968" s="6">
        <f>IF(B968&amp;""="","",IFERROR(INDEX('الأعضاء'!$B$6:$B$505,MATCH(B968&amp;"",'الأعضاء'!$A$6:$A$505,0))&amp;"","كود غير موجود"))</f>
        <v/>
      </c>
      <c r="D968" s="21">
        <f>IF(OR(B968&amp;""="",NOT(ISNUMBER(A968))),"",IF(COUNTIFS($B$6:$B$2005,B968&amp;"",$A$6:$A$2005,"&gt;"&amp;A968)=0,1,0))</f>
        <v/>
      </c>
    </row>
    <row r="969">
      <c r="A969" s="13" t="n"/>
      <c r="B969" s="5" t="n"/>
      <c r="C969" s="6">
        <f>IF(B969&amp;""="","",IFERROR(INDEX('الأعضاء'!$B$6:$B$505,MATCH(B969&amp;"",'الأعضاء'!$A$6:$A$505,0))&amp;"","كود غير موجود"))</f>
        <v/>
      </c>
      <c r="D969" s="21">
        <f>IF(OR(B969&amp;""="",NOT(ISNUMBER(A969))),"",IF(COUNTIFS($B$6:$B$2005,B969&amp;"",$A$6:$A$2005,"&gt;"&amp;A969)=0,1,0))</f>
        <v/>
      </c>
    </row>
    <row r="970">
      <c r="A970" s="13" t="n"/>
      <c r="B970" s="5" t="n"/>
      <c r="C970" s="6">
        <f>IF(B970&amp;""="","",IFERROR(INDEX('الأعضاء'!$B$6:$B$505,MATCH(B970&amp;"",'الأعضاء'!$A$6:$A$505,0))&amp;"","كود غير موجود"))</f>
        <v/>
      </c>
      <c r="D970" s="21">
        <f>IF(OR(B970&amp;""="",NOT(ISNUMBER(A970))),"",IF(COUNTIFS($B$6:$B$2005,B970&amp;"",$A$6:$A$2005,"&gt;"&amp;A970)=0,1,0))</f>
        <v/>
      </c>
    </row>
    <row r="971">
      <c r="A971" s="13" t="n"/>
      <c r="B971" s="5" t="n"/>
      <c r="C971" s="6">
        <f>IF(B971&amp;""="","",IFERROR(INDEX('الأعضاء'!$B$6:$B$505,MATCH(B971&amp;"",'الأعضاء'!$A$6:$A$505,0))&amp;"","كود غير موجود"))</f>
        <v/>
      </c>
      <c r="D971" s="21">
        <f>IF(OR(B971&amp;""="",NOT(ISNUMBER(A971))),"",IF(COUNTIFS($B$6:$B$2005,B971&amp;"",$A$6:$A$2005,"&gt;"&amp;A971)=0,1,0))</f>
        <v/>
      </c>
    </row>
    <row r="972">
      <c r="A972" s="13" t="n"/>
      <c r="B972" s="5" t="n"/>
      <c r="C972" s="6">
        <f>IF(B972&amp;""="","",IFERROR(INDEX('الأعضاء'!$B$6:$B$505,MATCH(B972&amp;"",'الأعضاء'!$A$6:$A$505,0))&amp;"","كود غير موجود"))</f>
        <v/>
      </c>
      <c r="D972" s="21">
        <f>IF(OR(B972&amp;""="",NOT(ISNUMBER(A972))),"",IF(COUNTIFS($B$6:$B$2005,B972&amp;"",$A$6:$A$2005,"&gt;"&amp;A972)=0,1,0))</f>
        <v/>
      </c>
    </row>
    <row r="973">
      <c r="A973" s="13" t="n"/>
      <c r="B973" s="5" t="n"/>
      <c r="C973" s="6">
        <f>IF(B973&amp;""="","",IFERROR(INDEX('الأعضاء'!$B$6:$B$505,MATCH(B973&amp;"",'الأعضاء'!$A$6:$A$505,0))&amp;"","كود غير موجود"))</f>
        <v/>
      </c>
      <c r="D973" s="21">
        <f>IF(OR(B973&amp;""="",NOT(ISNUMBER(A973))),"",IF(COUNTIFS($B$6:$B$2005,B973&amp;"",$A$6:$A$2005,"&gt;"&amp;A973)=0,1,0))</f>
        <v/>
      </c>
    </row>
    <row r="974">
      <c r="A974" s="13" t="n"/>
      <c r="B974" s="5" t="n"/>
      <c r="C974" s="6">
        <f>IF(B974&amp;""="","",IFERROR(INDEX('الأعضاء'!$B$6:$B$505,MATCH(B974&amp;"",'الأعضاء'!$A$6:$A$505,0))&amp;"","كود غير موجود"))</f>
        <v/>
      </c>
      <c r="D974" s="21">
        <f>IF(OR(B974&amp;""="",NOT(ISNUMBER(A974))),"",IF(COUNTIFS($B$6:$B$2005,B974&amp;"",$A$6:$A$2005,"&gt;"&amp;A974)=0,1,0))</f>
        <v/>
      </c>
    </row>
    <row r="975">
      <c r="A975" s="13" t="n"/>
      <c r="B975" s="5" t="n"/>
      <c r="C975" s="6">
        <f>IF(B975&amp;""="","",IFERROR(INDEX('الأعضاء'!$B$6:$B$505,MATCH(B975&amp;"",'الأعضاء'!$A$6:$A$505,0))&amp;"","كود غير موجود"))</f>
        <v/>
      </c>
      <c r="D975" s="21">
        <f>IF(OR(B975&amp;""="",NOT(ISNUMBER(A975))),"",IF(COUNTIFS($B$6:$B$2005,B975&amp;"",$A$6:$A$2005,"&gt;"&amp;A975)=0,1,0))</f>
        <v/>
      </c>
    </row>
    <row r="976">
      <c r="A976" s="13" t="n"/>
      <c r="B976" s="5" t="n"/>
      <c r="C976" s="6">
        <f>IF(B976&amp;""="","",IFERROR(INDEX('الأعضاء'!$B$6:$B$505,MATCH(B976&amp;"",'الأعضاء'!$A$6:$A$505,0))&amp;"","كود غير موجود"))</f>
        <v/>
      </c>
      <c r="D976" s="21">
        <f>IF(OR(B976&amp;""="",NOT(ISNUMBER(A976))),"",IF(COUNTIFS($B$6:$B$2005,B976&amp;"",$A$6:$A$2005,"&gt;"&amp;A976)=0,1,0))</f>
        <v/>
      </c>
    </row>
    <row r="977">
      <c r="A977" s="13" t="n"/>
      <c r="B977" s="5" t="n"/>
      <c r="C977" s="6">
        <f>IF(B977&amp;""="","",IFERROR(INDEX('الأعضاء'!$B$6:$B$505,MATCH(B977&amp;"",'الأعضاء'!$A$6:$A$505,0))&amp;"","كود غير موجود"))</f>
        <v/>
      </c>
      <c r="D977" s="21">
        <f>IF(OR(B977&amp;""="",NOT(ISNUMBER(A977))),"",IF(COUNTIFS($B$6:$B$2005,B977&amp;"",$A$6:$A$2005,"&gt;"&amp;A977)=0,1,0))</f>
        <v/>
      </c>
    </row>
    <row r="978">
      <c r="A978" s="13" t="n"/>
      <c r="B978" s="5" t="n"/>
      <c r="C978" s="6">
        <f>IF(B978&amp;""="","",IFERROR(INDEX('الأعضاء'!$B$6:$B$505,MATCH(B978&amp;"",'الأعضاء'!$A$6:$A$505,0))&amp;"","كود غير موجود"))</f>
        <v/>
      </c>
      <c r="D978" s="21">
        <f>IF(OR(B978&amp;""="",NOT(ISNUMBER(A978))),"",IF(COUNTIFS($B$6:$B$2005,B978&amp;"",$A$6:$A$2005,"&gt;"&amp;A978)=0,1,0))</f>
        <v/>
      </c>
    </row>
    <row r="979">
      <c r="A979" s="13" t="n"/>
      <c r="B979" s="5" t="n"/>
      <c r="C979" s="6">
        <f>IF(B979&amp;""="","",IFERROR(INDEX('الأعضاء'!$B$6:$B$505,MATCH(B979&amp;"",'الأعضاء'!$A$6:$A$505,0))&amp;"","كود غير موجود"))</f>
        <v/>
      </c>
      <c r="D979" s="21">
        <f>IF(OR(B979&amp;""="",NOT(ISNUMBER(A979))),"",IF(COUNTIFS($B$6:$B$2005,B979&amp;"",$A$6:$A$2005,"&gt;"&amp;A979)=0,1,0))</f>
        <v/>
      </c>
    </row>
    <row r="980">
      <c r="A980" s="13" t="n"/>
      <c r="B980" s="5" t="n"/>
      <c r="C980" s="6">
        <f>IF(B980&amp;""="","",IFERROR(INDEX('الأعضاء'!$B$6:$B$505,MATCH(B980&amp;"",'الأعضاء'!$A$6:$A$505,0))&amp;"","كود غير موجود"))</f>
        <v/>
      </c>
      <c r="D980" s="21">
        <f>IF(OR(B980&amp;""="",NOT(ISNUMBER(A980))),"",IF(COUNTIFS($B$6:$B$2005,B980&amp;"",$A$6:$A$2005,"&gt;"&amp;A980)=0,1,0))</f>
        <v/>
      </c>
    </row>
    <row r="981">
      <c r="A981" s="13" t="n"/>
      <c r="B981" s="5" t="n"/>
      <c r="C981" s="6">
        <f>IF(B981&amp;""="","",IFERROR(INDEX('الأعضاء'!$B$6:$B$505,MATCH(B981&amp;"",'الأعضاء'!$A$6:$A$505,0))&amp;"","كود غير موجود"))</f>
        <v/>
      </c>
      <c r="D981" s="21">
        <f>IF(OR(B981&amp;""="",NOT(ISNUMBER(A981))),"",IF(COUNTIFS($B$6:$B$2005,B981&amp;"",$A$6:$A$2005,"&gt;"&amp;A981)=0,1,0))</f>
        <v/>
      </c>
    </row>
    <row r="982">
      <c r="A982" s="13" t="n"/>
      <c r="B982" s="5" t="n"/>
      <c r="C982" s="6">
        <f>IF(B982&amp;""="","",IFERROR(INDEX('الأعضاء'!$B$6:$B$505,MATCH(B982&amp;"",'الأعضاء'!$A$6:$A$505,0))&amp;"","كود غير موجود"))</f>
        <v/>
      </c>
      <c r="D982" s="21">
        <f>IF(OR(B982&amp;""="",NOT(ISNUMBER(A982))),"",IF(COUNTIFS($B$6:$B$2005,B982&amp;"",$A$6:$A$2005,"&gt;"&amp;A982)=0,1,0))</f>
        <v/>
      </c>
    </row>
    <row r="983">
      <c r="A983" s="13" t="n"/>
      <c r="B983" s="5" t="n"/>
      <c r="C983" s="6">
        <f>IF(B983&amp;""="","",IFERROR(INDEX('الأعضاء'!$B$6:$B$505,MATCH(B983&amp;"",'الأعضاء'!$A$6:$A$505,0))&amp;"","كود غير موجود"))</f>
        <v/>
      </c>
      <c r="D983" s="21">
        <f>IF(OR(B983&amp;""="",NOT(ISNUMBER(A983))),"",IF(COUNTIFS($B$6:$B$2005,B983&amp;"",$A$6:$A$2005,"&gt;"&amp;A983)=0,1,0))</f>
        <v/>
      </c>
    </row>
    <row r="984">
      <c r="A984" s="13" t="n"/>
      <c r="B984" s="5" t="n"/>
      <c r="C984" s="6">
        <f>IF(B984&amp;""="","",IFERROR(INDEX('الأعضاء'!$B$6:$B$505,MATCH(B984&amp;"",'الأعضاء'!$A$6:$A$505,0))&amp;"","كود غير موجود"))</f>
        <v/>
      </c>
      <c r="D984" s="21">
        <f>IF(OR(B984&amp;""="",NOT(ISNUMBER(A984))),"",IF(COUNTIFS($B$6:$B$2005,B984&amp;"",$A$6:$A$2005,"&gt;"&amp;A984)=0,1,0))</f>
        <v/>
      </c>
    </row>
    <row r="985">
      <c r="A985" s="13" t="n"/>
      <c r="B985" s="5" t="n"/>
      <c r="C985" s="6">
        <f>IF(B985&amp;""="","",IFERROR(INDEX('الأعضاء'!$B$6:$B$505,MATCH(B985&amp;"",'الأعضاء'!$A$6:$A$505,0))&amp;"","كود غير موجود"))</f>
        <v/>
      </c>
      <c r="D985" s="21">
        <f>IF(OR(B985&amp;""="",NOT(ISNUMBER(A985))),"",IF(COUNTIFS($B$6:$B$2005,B985&amp;"",$A$6:$A$2005,"&gt;"&amp;A985)=0,1,0))</f>
        <v/>
      </c>
    </row>
    <row r="986">
      <c r="A986" s="13" t="n"/>
      <c r="B986" s="5" t="n"/>
      <c r="C986" s="6">
        <f>IF(B986&amp;""="","",IFERROR(INDEX('الأعضاء'!$B$6:$B$505,MATCH(B986&amp;"",'الأعضاء'!$A$6:$A$505,0))&amp;"","كود غير موجود"))</f>
        <v/>
      </c>
      <c r="D986" s="21">
        <f>IF(OR(B986&amp;""="",NOT(ISNUMBER(A986))),"",IF(COUNTIFS($B$6:$B$2005,B986&amp;"",$A$6:$A$2005,"&gt;"&amp;A986)=0,1,0))</f>
        <v/>
      </c>
    </row>
    <row r="987">
      <c r="A987" s="13" t="n"/>
      <c r="B987" s="5" t="n"/>
      <c r="C987" s="6">
        <f>IF(B987&amp;""="","",IFERROR(INDEX('الأعضاء'!$B$6:$B$505,MATCH(B987&amp;"",'الأعضاء'!$A$6:$A$505,0))&amp;"","كود غير موجود"))</f>
        <v/>
      </c>
      <c r="D987" s="21">
        <f>IF(OR(B987&amp;""="",NOT(ISNUMBER(A987))),"",IF(COUNTIFS($B$6:$B$2005,B987&amp;"",$A$6:$A$2005,"&gt;"&amp;A987)=0,1,0))</f>
        <v/>
      </c>
    </row>
    <row r="988">
      <c r="A988" s="13" t="n"/>
      <c r="B988" s="5" t="n"/>
      <c r="C988" s="6">
        <f>IF(B988&amp;""="","",IFERROR(INDEX('الأعضاء'!$B$6:$B$505,MATCH(B988&amp;"",'الأعضاء'!$A$6:$A$505,0))&amp;"","كود غير موجود"))</f>
        <v/>
      </c>
      <c r="D988" s="21">
        <f>IF(OR(B988&amp;""="",NOT(ISNUMBER(A988))),"",IF(COUNTIFS($B$6:$B$2005,B988&amp;"",$A$6:$A$2005,"&gt;"&amp;A988)=0,1,0))</f>
        <v/>
      </c>
    </row>
    <row r="989">
      <c r="A989" s="13" t="n"/>
      <c r="B989" s="5" t="n"/>
      <c r="C989" s="6">
        <f>IF(B989&amp;""="","",IFERROR(INDEX('الأعضاء'!$B$6:$B$505,MATCH(B989&amp;"",'الأعضاء'!$A$6:$A$505,0))&amp;"","كود غير موجود"))</f>
        <v/>
      </c>
      <c r="D989" s="21">
        <f>IF(OR(B989&amp;""="",NOT(ISNUMBER(A989))),"",IF(COUNTIFS($B$6:$B$2005,B989&amp;"",$A$6:$A$2005,"&gt;"&amp;A989)=0,1,0))</f>
        <v/>
      </c>
    </row>
    <row r="990">
      <c r="A990" s="13" t="n"/>
      <c r="B990" s="5" t="n"/>
      <c r="C990" s="6">
        <f>IF(B990&amp;""="","",IFERROR(INDEX('الأعضاء'!$B$6:$B$505,MATCH(B990&amp;"",'الأعضاء'!$A$6:$A$505,0))&amp;"","كود غير موجود"))</f>
        <v/>
      </c>
      <c r="D990" s="21">
        <f>IF(OR(B990&amp;""="",NOT(ISNUMBER(A990))),"",IF(COUNTIFS($B$6:$B$2005,B990&amp;"",$A$6:$A$2005,"&gt;"&amp;A990)=0,1,0))</f>
        <v/>
      </c>
    </row>
    <row r="991">
      <c r="A991" s="13" t="n"/>
      <c r="B991" s="5" t="n"/>
      <c r="C991" s="6">
        <f>IF(B991&amp;""="","",IFERROR(INDEX('الأعضاء'!$B$6:$B$505,MATCH(B991&amp;"",'الأعضاء'!$A$6:$A$505,0))&amp;"","كود غير موجود"))</f>
        <v/>
      </c>
      <c r="D991" s="21">
        <f>IF(OR(B991&amp;""="",NOT(ISNUMBER(A991))),"",IF(COUNTIFS($B$6:$B$2005,B991&amp;"",$A$6:$A$2005,"&gt;"&amp;A991)=0,1,0))</f>
        <v/>
      </c>
    </row>
    <row r="992">
      <c r="A992" s="13" t="n"/>
      <c r="B992" s="5" t="n"/>
      <c r="C992" s="6">
        <f>IF(B992&amp;""="","",IFERROR(INDEX('الأعضاء'!$B$6:$B$505,MATCH(B992&amp;"",'الأعضاء'!$A$6:$A$505,0))&amp;"","كود غير موجود"))</f>
        <v/>
      </c>
      <c r="D992" s="21">
        <f>IF(OR(B992&amp;""="",NOT(ISNUMBER(A992))),"",IF(COUNTIFS($B$6:$B$2005,B992&amp;"",$A$6:$A$2005,"&gt;"&amp;A992)=0,1,0))</f>
        <v/>
      </c>
    </row>
    <row r="993">
      <c r="A993" s="13" t="n"/>
      <c r="B993" s="5" t="n"/>
      <c r="C993" s="6">
        <f>IF(B993&amp;""="","",IFERROR(INDEX('الأعضاء'!$B$6:$B$505,MATCH(B993&amp;"",'الأعضاء'!$A$6:$A$505,0))&amp;"","كود غير موجود"))</f>
        <v/>
      </c>
      <c r="D993" s="21">
        <f>IF(OR(B993&amp;""="",NOT(ISNUMBER(A993))),"",IF(COUNTIFS($B$6:$B$2005,B993&amp;"",$A$6:$A$2005,"&gt;"&amp;A993)=0,1,0))</f>
        <v/>
      </c>
    </row>
    <row r="994">
      <c r="A994" s="13" t="n"/>
      <c r="B994" s="5" t="n"/>
      <c r="C994" s="6">
        <f>IF(B994&amp;""="","",IFERROR(INDEX('الأعضاء'!$B$6:$B$505,MATCH(B994&amp;"",'الأعضاء'!$A$6:$A$505,0))&amp;"","كود غير موجود"))</f>
        <v/>
      </c>
      <c r="D994" s="21">
        <f>IF(OR(B994&amp;""="",NOT(ISNUMBER(A994))),"",IF(COUNTIFS($B$6:$B$2005,B994&amp;"",$A$6:$A$2005,"&gt;"&amp;A994)=0,1,0))</f>
        <v/>
      </c>
    </row>
    <row r="995">
      <c r="A995" s="13" t="n"/>
      <c r="B995" s="5" t="n"/>
      <c r="C995" s="6">
        <f>IF(B995&amp;""="","",IFERROR(INDEX('الأعضاء'!$B$6:$B$505,MATCH(B995&amp;"",'الأعضاء'!$A$6:$A$505,0))&amp;"","كود غير موجود"))</f>
        <v/>
      </c>
      <c r="D995" s="21">
        <f>IF(OR(B995&amp;""="",NOT(ISNUMBER(A995))),"",IF(COUNTIFS($B$6:$B$2005,B995&amp;"",$A$6:$A$2005,"&gt;"&amp;A995)=0,1,0))</f>
        <v/>
      </c>
    </row>
    <row r="996">
      <c r="A996" s="13" t="n"/>
      <c r="B996" s="5" t="n"/>
      <c r="C996" s="6">
        <f>IF(B996&amp;""="","",IFERROR(INDEX('الأعضاء'!$B$6:$B$505,MATCH(B996&amp;"",'الأعضاء'!$A$6:$A$505,0))&amp;"","كود غير موجود"))</f>
        <v/>
      </c>
      <c r="D996" s="21">
        <f>IF(OR(B996&amp;""="",NOT(ISNUMBER(A996))),"",IF(COUNTIFS($B$6:$B$2005,B996&amp;"",$A$6:$A$2005,"&gt;"&amp;A996)=0,1,0))</f>
        <v/>
      </c>
    </row>
    <row r="997">
      <c r="A997" s="13" t="n"/>
      <c r="B997" s="5" t="n"/>
      <c r="C997" s="6">
        <f>IF(B997&amp;""="","",IFERROR(INDEX('الأعضاء'!$B$6:$B$505,MATCH(B997&amp;"",'الأعضاء'!$A$6:$A$505,0))&amp;"","كود غير موجود"))</f>
        <v/>
      </c>
      <c r="D997" s="21">
        <f>IF(OR(B997&amp;""="",NOT(ISNUMBER(A997))),"",IF(COUNTIFS($B$6:$B$2005,B997&amp;"",$A$6:$A$2005,"&gt;"&amp;A997)=0,1,0))</f>
        <v/>
      </c>
    </row>
    <row r="998">
      <c r="A998" s="13" t="n"/>
      <c r="B998" s="5" t="n"/>
      <c r="C998" s="6">
        <f>IF(B998&amp;""="","",IFERROR(INDEX('الأعضاء'!$B$6:$B$505,MATCH(B998&amp;"",'الأعضاء'!$A$6:$A$505,0))&amp;"","كود غير موجود"))</f>
        <v/>
      </c>
      <c r="D998" s="21">
        <f>IF(OR(B998&amp;""="",NOT(ISNUMBER(A998))),"",IF(COUNTIFS($B$6:$B$2005,B998&amp;"",$A$6:$A$2005,"&gt;"&amp;A998)=0,1,0))</f>
        <v/>
      </c>
    </row>
    <row r="999">
      <c r="A999" s="13" t="n"/>
      <c r="B999" s="5" t="n"/>
      <c r="C999" s="6">
        <f>IF(B999&amp;""="","",IFERROR(INDEX('الأعضاء'!$B$6:$B$505,MATCH(B999&amp;"",'الأعضاء'!$A$6:$A$505,0))&amp;"","كود غير موجود"))</f>
        <v/>
      </c>
      <c r="D999" s="21">
        <f>IF(OR(B999&amp;""="",NOT(ISNUMBER(A999))),"",IF(COUNTIFS($B$6:$B$2005,B999&amp;"",$A$6:$A$2005,"&gt;"&amp;A999)=0,1,0))</f>
        <v/>
      </c>
    </row>
    <row r="1000">
      <c r="A1000" s="13" t="n"/>
      <c r="B1000" s="5" t="n"/>
      <c r="C1000" s="6">
        <f>IF(B1000&amp;""="","",IFERROR(INDEX('الأعضاء'!$B$6:$B$505,MATCH(B1000&amp;"",'الأعضاء'!$A$6:$A$505,0))&amp;"","كود غير موجود"))</f>
        <v/>
      </c>
      <c r="D1000" s="21">
        <f>IF(OR(B1000&amp;""="",NOT(ISNUMBER(A1000))),"",IF(COUNTIFS($B$6:$B$2005,B1000&amp;"",$A$6:$A$2005,"&gt;"&amp;A1000)=0,1,0))</f>
        <v/>
      </c>
    </row>
    <row r="1001">
      <c r="A1001" s="13" t="n"/>
      <c r="B1001" s="5" t="n"/>
      <c r="C1001" s="6">
        <f>IF(B1001&amp;""="","",IFERROR(INDEX('الأعضاء'!$B$6:$B$505,MATCH(B1001&amp;"",'الأعضاء'!$A$6:$A$505,0))&amp;"","كود غير موجود"))</f>
        <v/>
      </c>
      <c r="D1001" s="21">
        <f>IF(OR(B1001&amp;""="",NOT(ISNUMBER(A1001))),"",IF(COUNTIFS($B$6:$B$2005,B1001&amp;"",$A$6:$A$2005,"&gt;"&amp;A1001)=0,1,0))</f>
        <v/>
      </c>
    </row>
    <row r="1002">
      <c r="A1002" s="13" t="n"/>
      <c r="B1002" s="5" t="n"/>
      <c r="C1002" s="6">
        <f>IF(B1002&amp;""="","",IFERROR(INDEX('الأعضاء'!$B$6:$B$505,MATCH(B1002&amp;"",'الأعضاء'!$A$6:$A$505,0))&amp;"","كود غير موجود"))</f>
        <v/>
      </c>
      <c r="D1002" s="21">
        <f>IF(OR(B1002&amp;""="",NOT(ISNUMBER(A1002))),"",IF(COUNTIFS($B$6:$B$2005,B1002&amp;"",$A$6:$A$2005,"&gt;"&amp;A1002)=0,1,0))</f>
        <v/>
      </c>
    </row>
    <row r="1003">
      <c r="A1003" s="13" t="n"/>
      <c r="B1003" s="5" t="n"/>
      <c r="C1003" s="6">
        <f>IF(B1003&amp;""="","",IFERROR(INDEX('الأعضاء'!$B$6:$B$505,MATCH(B1003&amp;"",'الأعضاء'!$A$6:$A$505,0))&amp;"","كود غير موجود"))</f>
        <v/>
      </c>
      <c r="D1003" s="21">
        <f>IF(OR(B1003&amp;""="",NOT(ISNUMBER(A1003))),"",IF(COUNTIFS($B$6:$B$2005,B1003&amp;"",$A$6:$A$2005,"&gt;"&amp;A1003)=0,1,0))</f>
        <v/>
      </c>
    </row>
    <row r="1004">
      <c r="A1004" s="13" t="n"/>
      <c r="B1004" s="5" t="n"/>
      <c r="C1004" s="6">
        <f>IF(B1004&amp;""="","",IFERROR(INDEX('الأعضاء'!$B$6:$B$505,MATCH(B1004&amp;"",'الأعضاء'!$A$6:$A$505,0))&amp;"","كود غير موجود"))</f>
        <v/>
      </c>
      <c r="D1004" s="21">
        <f>IF(OR(B1004&amp;""="",NOT(ISNUMBER(A1004))),"",IF(COUNTIFS($B$6:$B$2005,B1004&amp;"",$A$6:$A$2005,"&gt;"&amp;A1004)=0,1,0))</f>
        <v/>
      </c>
    </row>
    <row r="1005">
      <c r="A1005" s="13" t="n"/>
      <c r="B1005" s="5" t="n"/>
      <c r="C1005" s="6">
        <f>IF(B1005&amp;""="","",IFERROR(INDEX('الأعضاء'!$B$6:$B$505,MATCH(B1005&amp;"",'الأعضاء'!$A$6:$A$505,0))&amp;"","كود غير موجود"))</f>
        <v/>
      </c>
      <c r="D1005" s="21">
        <f>IF(OR(B1005&amp;""="",NOT(ISNUMBER(A1005))),"",IF(COUNTIFS($B$6:$B$2005,B1005&amp;"",$A$6:$A$2005,"&gt;"&amp;A1005)=0,1,0))</f>
        <v/>
      </c>
    </row>
    <row r="1006">
      <c r="A1006" s="13" t="n"/>
      <c r="B1006" s="5" t="n"/>
      <c r="C1006" s="6">
        <f>IF(B1006&amp;""="","",IFERROR(INDEX('الأعضاء'!$B$6:$B$505,MATCH(B1006&amp;"",'الأعضاء'!$A$6:$A$505,0))&amp;"","كود غير موجود"))</f>
        <v/>
      </c>
      <c r="D1006" s="21">
        <f>IF(OR(B1006&amp;""="",NOT(ISNUMBER(A1006))),"",IF(COUNTIFS($B$6:$B$2005,B1006&amp;"",$A$6:$A$2005,"&gt;"&amp;A1006)=0,1,0))</f>
        <v/>
      </c>
    </row>
    <row r="1007">
      <c r="A1007" s="13" t="n"/>
      <c r="B1007" s="5" t="n"/>
      <c r="C1007" s="6">
        <f>IF(B1007&amp;""="","",IFERROR(INDEX('الأعضاء'!$B$6:$B$505,MATCH(B1007&amp;"",'الأعضاء'!$A$6:$A$505,0))&amp;"","كود غير موجود"))</f>
        <v/>
      </c>
      <c r="D1007" s="21">
        <f>IF(OR(B1007&amp;""="",NOT(ISNUMBER(A1007))),"",IF(COUNTIFS($B$6:$B$2005,B1007&amp;"",$A$6:$A$2005,"&gt;"&amp;A1007)=0,1,0))</f>
        <v/>
      </c>
    </row>
    <row r="1008">
      <c r="A1008" s="13" t="n"/>
      <c r="B1008" s="5" t="n"/>
      <c r="C1008" s="6">
        <f>IF(B1008&amp;""="","",IFERROR(INDEX('الأعضاء'!$B$6:$B$505,MATCH(B1008&amp;"",'الأعضاء'!$A$6:$A$505,0))&amp;"","كود غير موجود"))</f>
        <v/>
      </c>
      <c r="D1008" s="21">
        <f>IF(OR(B1008&amp;""="",NOT(ISNUMBER(A1008))),"",IF(COUNTIFS($B$6:$B$2005,B1008&amp;"",$A$6:$A$2005,"&gt;"&amp;A1008)=0,1,0))</f>
        <v/>
      </c>
    </row>
    <row r="1009">
      <c r="A1009" s="13" t="n"/>
      <c r="B1009" s="5" t="n"/>
      <c r="C1009" s="6">
        <f>IF(B1009&amp;""="","",IFERROR(INDEX('الأعضاء'!$B$6:$B$505,MATCH(B1009&amp;"",'الأعضاء'!$A$6:$A$505,0))&amp;"","كود غير موجود"))</f>
        <v/>
      </c>
      <c r="D1009" s="21">
        <f>IF(OR(B1009&amp;""="",NOT(ISNUMBER(A1009))),"",IF(COUNTIFS($B$6:$B$2005,B1009&amp;"",$A$6:$A$2005,"&gt;"&amp;A1009)=0,1,0))</f>
        <v/>
      </c>
    </row>
    <row r="1010">
      <c r="A1010" s="13" t="n"/>
      <c r="B1010" s="5" t="n"/>
      <c r="C1010" s="6">
        <f>IF(B1010&amp;""="","",IFERROR(INDEX('الأعضاء'!$B$6:$B$505,MATCH(B1010&amp;"",'الأعضاء'!$A$6:$A$505,0))&amp;"","كود غير موجود"))</f>
        <v/>
      </c>
      <c r="D1010" s="21">
        <f>IF(OR(B1010&amp;""="",NOT(ISNUMBER(A1010))),"",IF(COUNTIFS($B$6:$B$2005,B1010&amp;"",$A$6:$A$2005,"&gt;"&amp;A1010)=0,1,0))</f>
        <v/>
      </c>
    </row>
    <row r="1011">
      <c r="A1011" s="13" t="n"/>
      <c r="B1011" s="5" t="n"/>
      <c r="C1011" s="6">
        <f>IF(B1011&amp;""="","",IFERROR(INDEX('الأعضاء'!$B$6:$B$505,MATCH(B1011&amp;"",'الأعضاء'!$A$6:$A$505,0))&amp;"","كود غير موجود"))</f>
        <v/>
      </c>
      <c r="D1011" s="21">
        <f>IF(OR(B1011&amp;""="",NOT(ISNUMBER(A1011))),"",IF(COUNTIFS($B$6:$B$2005,B1011&amp;"",$A$6:$A$2005,"&gt;"&amp;A1011)=0,1,0))</f>
        <v/>
      </c>
    </row>
    <row r="1012">
      <c r="A1012" s="13" t="n"/>
      <c r="B1012" s="5" t="n"/>
      <c r="C1012" s="6">
        <f>IF(B1012&amp;""="","",IFERROR(INDEX('الأعضاء'!$B$6:$B$505,MATCH(B1012&amp;"",'الأعضاء'!$A$6:$A$505,0))&amp;"","كود غير موجود"))</f>
        <v/>
      </c>
      <c r="D1012" s="21">
        <f>IF(OR(B1012&amp;""="",NOT(ISNUMBER(A1012))),"",IF(COUNTIFS($B$6:$B$2005,B1012&amp;"",$A$6:$A$2005,"&gt;"&amp;A1012)=0,1,0))</f>
        <v/>
      </c>
    </row>
    <row r="1013">
      <c r="A1013" s="13" t="n"/>
      <c r="B1013" s="5" t="n"/>
      <c r="C1013" s="6">
        <f>IF(B1013&amp;""="","",IFERROR(INDEX('الأعضاء'!$B$6:$B$505,MATCH(B1013&amp;"",'الأعضاء'!$A$6:$A$505,0))&amp;"","كود غير موجود"))</f>
        <v/>
      </c>
      <c r="D1013" s="21">
        <f>IF(OR(B1013&amp;""="",NOT(ISNUMBER(A1013))),"",IF(COUNTIFS($B$6:$B$2005,B1013&amp;"",$A$6:$A$2005,"&gt;"&amp;A1013)=0,1,0))</f>
        <v/>
      </c>
    </row>
    <row r="1014">
      <c r="A1014" s="13" t="n"/>
      <c r="B1014" s="5" t="n"/>
      <c r="C1014" s="6">
        <f>IF(B1014&amp;""="","",IFERROR(INDEX('الأعضاء'!$B$6:$B$505,MATCH(B1014&amp;"",'الأعضاء'!$A$6:$A$505,0))&amp;"","كود غير موجود"))</f>
        <v/>
      </c>
      <c r="D1014" s="21">
        <f>IF(OR(B1014&amp;""="",NOT(ISNUMBER(A1014))),"",IF(COUNTIFS($B$6:$B$2005,B1014&amp;"",$A$6:$A$2005,"&gt;"&amp;A1014)=0,1,0))</f>
        <v/>
      </c>
    </row>
    <row r="1015">
      <c r="A1015" s="13" t="n"/>
      <c r="B1015" s="5" t="n"/>
      <c r="C1015" s="6">
        <f>IF(B1015&amp;""="","",IFERROR(INDEX('الأعضاء'!$B$6:$B$505,MATCH(B1015&amp;"",'الأعضاء'!$A$6:$A$505,0))&amp;"","كود غير موجود"))</f>
        <v/>
      </c>
      <c r="D1015" s="21">
        <f>IF(OR(B1015&amp;""="",NOT(ISNUMBER(A1015))),"",IF(COUNTIFS($B$6:$B$2005,B1015&amp;"",$A$6:$A$2005,"&gt;"&amp;A1015)=0,1,0))</f>
        <v/>
      </c>
    </row>
    <row r="1016">
      <c r="A1016" s="13" t="n"/>
      <c r="B1016" s="5" t="n"/>
      <c r="C1016" s="6">
        <f>IF(B1016&amp;""="","",IFERROR(INDEX('الأعضاء'!$B$6:$B$505,MATCH(B1016&amp;"",'الأعضاء'!$A$6:$A$505,0))&amp;"","كود غير موجود"))</f>
        <v/>
      </c>
      <c r="D1016" s="21">
        <f>IF(OR(B1016&amp;""="",NOT(ISNUMBER(A1016))),"",IF(COUNTIFS($B$6:$B$2005,B1016&amp;"",$A$6:$A$2005,"&gt;"&amp;A1016)=0,1,0))</f>
        <v/>
      </c>
    </row>
    <row r="1017">
      <c r="A1017" s="13" t="n"/>
      <c r="B1017" s="5" t="n"/>
      <c r="C1017" s="6">
        <f>IF(B1017&amp;""="","",IFERROR(INDEX('الأعضاء'!$B$6:$B$505,MATCH(B1017&amp;"",'الأعضاء'!$A$6:$A$505,0))&amp;"","كود غير موجود"))</f>
        <v/>
      </c>
      <c r="D1017" s="21">
        <f>IF(OR(B1017&amp;""="",NOT(ISNUMBER(A1017))),"",IF(COUNTIFS($B$6:$B$2005,B1017&amp;"",$A$6:$A$2005,"&gt;"&amp;A1017)=0,1,0))</f>
        <v/>
      </c>
    </row>
    <row r="1018">
      <c r="A1018" s="13" t="n"/>
      <c r="B1018" s="5" t="n"/>
      <c r="C1018" s="6">
        <f>IF(B1018&amp;""="","",IFERROR(INDEX('الأعضاء'!$B$6:$B$505,MATCH(B1018&amp;"",'الأعضاء'!$A$6:$A$505,0))&amp;"","كود غير موجود"))</f>
        <v/>
      </c>
      <c r="D1018" s="21">
        <f>IF(OR(B1018&amp;""="",NOT(ISNUMBER(A1018))),"",IF(COUNTIFS($B$6:$B$2005,B1018&amp;"",$A$6:$A$2005,"&gt;"&amp;A1018)=0,1,0))</f>
        <v/>
      </c>
    </row>
    <row r="1019">
      <c r="A1019" s="13" t="n"/>
      <c r="B1019" s="5" t="n"/>
      <c r="C1019" s="6">
        <f>IF(B1019&amp;""="","",IFERROR(INDEX('الأعضاء'!$B$6:$B$505,MATCH(B1019&amp;"",'الأعضاء'!$A$6:$A$505,0))&amp;"","كود غير موجود"))</f>
        <v/>
      </c>
      <c r="D1019" s="21">
        <f>IF(OR(B1019&amp;""="",NOT(ISNUMBER(A1019))),"",IF(COUNTIFS($B$6:$B$2005,B1019&amp;"",$A$6:$A$2005,"&gt;"&amp;A1019)=0,1,0))</f>
        <v/>
      </c>
    </row>
    <row r="1020">
      <c r="A1020" s="13" t="n"/>
      <c r="B1020" s="5" t="n"/>
      <c r="C1020" s="6">
        <f>IF(B1020&amp;""="","",IFERROR(INDEX('الأعضاء'!$B$6:$B$505,MATCH(B1020&amp;"",'الأعضاء'!$A$6:$A$505,0))&amp;"","كود غير موجود"))</f>
        <v/>
      </c>
      <c r="D1020" s="21">
        <f>IF(OR(B1020&amp;""="",NOT(ISNUMBER(A1020))),"",IF(COUNTIFS($B$6:$B$2005,B1020&amp;"",$A$6:$A$2005,"&gt;"&amp;A1020)=0,1,0))</f>
        <v/>
      </c>
    </row>
    <row r="1021">
      <c r="A1021" s="13" t="n"/>
      <c r="B1021" s="5" t="n"/>
      <c r="C1021" s="6">
        <f>IF(B1021&amp;""="","",IFERROR(INDEX('الأعضاء'!$B$6:$B$505,MATCH(B1021&amp;"",'الأعضاء'!$A$6:$A$505,0))&amp;"","كود غير موجود"))</f>
        <v/>
      </c>
      <c r="D1021" s="21">
        <f>IF(OR(B1021&amp;""="",NOT(ISNUMBER(A1021))),"",IF(COUNTIFS($B$6:$B$2005,B1021&amp;"",$A$6:$A$2005,"&gt;"&amp;A1021)=0,1,0))</f>
        <v/>
      </c>
    </row>
    <row r="1022">
      <c r="A1022" s="13" t="n"/>
      <c r="B1022" s="5" t="n"/>
      <c r="C1022" s="6">
        <f>IF(B1022&amp;""="","",IFERROR(INDEX('الأعضاء'!$B$6:$B$505,MATCH(B1022&amp;"",'الأعضاء'!$A$6:$A$505,0))&amp;"","كود غير موجود"))</f>
        <v/>
      </c>
      <c r="D1022" s="21">
        <f>IF(OR(B1022&amp;""="",NOT(ISNUMBER(A1022))),"",IF(COUNTIFS($B$6:$B$2005,B1022&amp;"",$A$6:$A$2005,"&gt;"&amp;A1022)=0,1,0))</f>
        <v/>
      </c>
    </row>
    <row r="1023">
      <c r="A1023" s="13" t="n"/>
      <c r="B1023" s="5" t="n"/>
      <c r="C1023" s="6">
        <f>IF(B1023&amp;""="","",IFERROR(INDEX('الأعضاء'!$B$6:$B$505,MATCH(B1023&amp;"",'الأعضاء'!$A$6:$A$505,0))&amp;"","كود غير موجود"))</f>
        <v/>
      </c>
      <c r="D1023" s="21">
        <f>IF(OR(B1023&amp;""="",NOT(ISNUMBER(A1023))),"",IF(COUNTIFS($B$6:$B$2005,B1023&amp;"",$A$6:$A$2005,"&gt;"&amp;A1023)=0,1,0))</f>
        <v/>
      </c>
    </row>
    <row r="1024">
      <c r="A1024" s="13" t="n"/>
      <c r="B1024" s="5" t="n"/>
      <c r="C1024" s="6">
        <f>IF(B1024&amp;""="","",IFERROR(INDEX('الأعضاء'!$B$6:$B$505,MATCH(B1024&amp;"",'الأعضاء'!$A$6:$A$505,0))&amp;"","كود غير موجود"))</f>
        <v/>
      </c>
      <c r="D1024" s="21">
        <f>IF(OR(B1024&amp;""="",NOT(ISNUMBER(A1024))),"",IF(COUNTIFS($B$6:$B$2005,B1024&amp;"",$A$6:$A$2005,"&gt;"&amp;A1024)=0,1,0))</f>
        <v/>
      </c>
    </row>
    <row r="1025">
      <c r="A1025" s="13" t="n"/>
      <c r="B1025" s="5" t="n"/>
      <c r="C1025" s="6">
        <f>IF(B1025&amp;""="","",IFERROR(INDEX('الأعضاء'!$B$6:$B$505,MATCH(B1025&amp;"",'الأعضاء'!$A$6:$A$505,0))&amp;"","كود غير موجود"))</f>
        <v/>
      </c>
      <c r="D1025" s="21">
        <f>IF(OR(B1025&amp;""="",NOT(ISNUMBER(A1025))),"",IF(COUNTIFS($B$6:$B$2005,B1025&amp;"",$A$6:$A$2005,"&gt;"&amp;A1025)=0,1,0))</f>
        <v/>
      </c>
    </row>
    <row r="1026">
      <c r="A1026" s="13" t="n"/>
      <c r="B1026" s="5" t="n"/>
      <c r="C1026" s="6">
        <f>IF(B1026&amp;""="","",IFERROR(INDEX('الأعضاء'!$B$6:$B$505,MATCH(B1026&amp;"",'الأعضاء'!$A$6:$A$505,0))&amp;"","كود غير موجود"))</f>
        <v/>
      </c>
      <c r="D1026" s="21">
        <f>IF(OR(B1026&amp;""="",NOT(ISNUMBER(A1026))),"",IF(COUNTIFS($B$6:$B$2005,B1026&amp;"",$A$6:$A$2005,"&gt;"&amp;A1026)=0,1,0))</f>
        <v/>
      </c>
    </row>
    <row r="1027">
      <c r="A1027" s="13" t="n"/>
      <c r="B1027" s="5" t="n"/>
      <c r="C1027" s="6">
        <f>IF(B1027&amp;""="","",IFERROR(INDEX('الأعضاء'!$B$6:$B$505,MATCH(B1027&amp;"",'الأعضاء'!$A$6:$A$505,0))&amp;"","كود غير موجود"))</f>
        <v/>
      </c>
      <c r="D1027" s="21">
        <f>IF(OR(B1027&amp;""="",NOT(ISNUMBER(A1027))),"",IF(COUNTIFS($B$6:$B$2005,B1027&amp;"",$A$6:$A$2005,"&gt;"&amp;A1027)=0,1,0))</f>
        <v/>
      </c>
    </row>
    <row r="1028">
      <c r="A1028" s="13" t="n"/>
      <c r="B1028" s="5" t="n"/>
      <c r="C1028" s="6">
        <f>IF(B1028&amp;""="","",IFERROR(INDEX('الأعضاء'!$B$6:$B$505,MATCH(B1028&amp;"",'الأعضاء'!$A$6:$A$505,0))&amp;"","كود غير موجود"))</f>
        <v/>
      </c>
      <c r="D1028" s="21">
        <f>IF(OR(B1028&amp;""="",NOT(ISNUMBER(A1028))),"",IF(COUNTIFS($B$6:$B$2005,B1028&amp;"",$A$6:$A$2005,"&gt;"&amp;A1028)=0,1,0))</f>
        <v/>
      </c>
    </row>
    <row r="1029">
      <c r="A1029" s="13" t="n"/>
      <c r="B1029" s="5" t="n"/>
      <c r="C1029" s="6">
        <f>IF(B1029&amp;""="","",IFERROR(INDEX('الأعضاء'!$B$6:$B$505,MATCH(B1029&amp;"",'الأعضاء'!$A$6:$A$505,0))&amp;"","كود غير موجود"))</f>
        <v/>
      </c>
      <c r="D1029" s="21">
        <f>IF(OR(B1029&amp;""="",NOT(ISNUMBER(A1029))),"",IF(COUNTIFS($B$6:$B$2005,B1029&amp;"",$A$6:$A$2005,"&gt;"&amp;A1029)=0,1,0))</f>
        <v/>
      </c>
    </row>
    <row r="1030">
      <c r="A1030" s="13" t="n"/>
      <c r="B1030" s="5" t="n"/>
      <c r="C1030" s="6">
        <f>IF(B1030&amp;""="","",IFERROR(INDEX('الأعضاء'!$B$6:$B$505,MATCH(B1030&amp;"",'الأعضاء'!$A$6:$A$505,0))&amp;"","كود غير موجود"))</f>
        <v/>
      </c>
      <c r="D1030" s="21">
        <f>IF(OR(B1030&amp;""="",NOT(ISNUMBER(A1030))),"",IF(COUNTIFS($B$6:$B$2005,B1030&amp;"",$A$6:$A$2005,"&gt;"&amp;A1030)=0,1,0))</f>
        <v/>
      </c>
    </row>
    <row r="1031">
      <c r="A1031" s="13" t="n"/>
      <c r="B1031" s="5" t="n"/>
      <c r="C1031" s="6">
        <f>IF(B1031&amp;""="","",IFERROR(INDEX('الأعضاء'!$B$6:$B$505,MATCH(B1031&amp;"",'الأعضاء'!$A$6:$A$505,0))&amp;"","كود غير موجود"))</f>
        <v/>
      </c>
      <c r="D1031" s="21">
        <f>IF(OR(B1031&amp;""="",NOT(ISNUMBER(A1031))),"",IF(COUNTIFS($B$6:$B$2005,B1031&amp;"",$A$6:$A$2005,"&gt;"&amp;A1031)=0,1,0))</f>
        <v/>
      </c>
    </row>
    <row r="1032">
      <c r="A1032" s="13" t="n"/>
      <c r="B1032" s="5" t="n"/>
      <c r="C1032" s="6">
        <f>IF(B1032&amp;""="","",IFERROR(INDEX('الأعضاء'!$B$6:$B$505,MATCH(B1032&amp;"",'الأعضاء'!$A$6:$A$505,0))&amp;"","كود غير موجود"))</f>
        <v/>
      </c>
      <c r="D1032" s="21">
        <f>IF(OR(B1032&amp;""="",NOT(ISNUMBER(A1032))),"",IF(COUNTIFS($B$6:$B$2005,B1032&amp;"",$A$6:$A$2005,"&gt;"&amp;A1032)=0,1,0))</f>
        <v/>
      </c>
    </row>
    <row r="1033">
      <c r="A1033" s="13" t="n"/>
      <c r="B1033" s="5" t="n"/>
      <c r="C1033" s="6">
        <f>IF(B1033&amp;""="","",IFERROR(INDEX('الأعضاء'!$B$6:$B$505,MATCH(B1033&amp;"",'الأعضاء'!$A$6:$A$505,0))&amp;"","كود غير موجود"))</f>
        <v/>
      </c>
      <c r="D1033" s="21">
        <f>IF(OR(B1033&amp;""="",NOT(ISNUMBER(A1033))),"",IF(COUNTIFS($B$6:$B$2005,B1033&amp;"",$A$6:$A$2005,"&gt;"&amp;A1033)=0,1,0))</f>
        <v/>
      </c>
    </row>
    <row r="1034">
      <c r="A1034" s="13" t="n"/>
      <c r="B1034" s="5" t="n"/>
      <c r="C1034" s="6">
        <f>IF(B1034&amp;""="","",IFERROR(INDEX('الأعضاء'!$B$6:$B$505,MATCH(B1034&amp;"",'الأعضاء'!$A$6:$A$505,0))&amp;"","كود غير موجود"))</f>
        <v/>
      </c>
      <c r="D1034" s="21">
        <f>IF(OR(B1034&amp;""="",NOT(ISNUMBER(A1034))),"",IF(COUNTIFS($B$6:$B$2005,B1034&amp;"",$A$6:$A$2005,"&gt;"&amp;A1034)=0,1,0))</f>
        <v/>
      </c>
    </row>
    <row r="1035">
      <c r="A1035" s="13" t="n"/>
      <c r="B1035" s="5" t="n"/>
      <c r="C1035" s="6">
        <f>IF(B1035&amp;""="","",IFERROR(INDEX('الأعضاء'!$B$6:$B$505,MATCH(B1035&amp;"",'الأعضاء'!$A$6:$A$505,0))&amp;"","كود غير موجود"))</f>
        <v/>
      </c>
      <c r="D1035" s="21">
        <f>IF(OR(B1035&amp;""="",NOT(ISNUMBER(A1035))),"",IF(COUNTIFS($B$6:$B$2005,B1035&amp;"",$A$6:$A$2005,"&gt;"&amp;A1035)=0,1,0))</f>
        <v/>
      </c>
    </row>
    <row r="1036">
      <c r="A1036" s="13" t="n"/>
      <c r="B1036" s="5" t="n"/>
      <c r="C1036" s="6">
        <f>IF(B1036&amp;""="","",IFERROR(INDEX('الأعضاء'!$B$6:$B$505,MATCH(B1036&amp;"",'الأعضاء'!$A$6:$A$505,0))&amp;"","كود غير موجود"))</f>
        <v/>
      </c>
      <c r="D1036" s="21">
        <f>IF(OR(B1036&amp;""="",NOT(ISNUMBER(A1036))),"",IF(COUNTIFS($B$6:$B$2005,B1036&amp;"",$A$6:$A$2005,"&gt;"&amp;A1036)=0,1,0))</f>
        <v/>
      </c>
    </row>
    <row r="1037">
      <c r="A1037" s="13" t="n"/>
      <c r="B1037" s="5" t="n"/>
      <c r="C1037" s="6">
        <f>IF(B1037&amp;""="","",IFERROR(INDEX('الأعضاء'!$B$6:$B$505,MATCH(B1037&amp;"",'الأعضاء'!$A$6:$A$505,0))&amp;"","كود غير موجود"))</f>
        <v/>
      </c>
      <c r="D1037" s="21">
        <f>IF(OR(B1037&amp;""="",NOT(ISNUMBER(A1037))),"",IF(COUNTIFS($B$6:$B$2005,B1037&amp;"",$A$6:$A$2005,"&gt;"&amp;A1037)=0,1,0))</f>
        <v/>
      </c>
    </row>
    <row r="1038">
      <c r="A1038" s="13" t="n"/>
      <c r="B1038" s="5" t="n"/>
      <c r="C1038" s="6">
        <f>IF(B1038&amp;""="","",IFERROR(INDEX('الأعضاء'!$B$6:$B$505,MATCH(B1038&amp;"",'الأعضاء'!$A$6:$A$505,0))&amp;"","كود غير موجود"))</f>
        <v/>
      </c>
      <c r="D1038" s="21">
        <f>IF(OR(B1038&amp;""="",NOT(ISNUMBER(A1038))),"",IF(COUNTIFS($B$6:$B$2005,B1038&amp;"",$A$6:$A$2005,"&gt;"&amp;A1038)=0,1,0))</f>
        <v/>
      </c>
    </row>
    <row r="1039">
      <c r="A1039" s="13" t="n"/>
      <c r="B1039" s="5" t="n"/>
      <c r="C1039" s="6">
        <f>IF(B1039&amp;""="","",IFERROR(INDEX('الأعضاء'!$B$6:$B$505,MATCH(B1039&amp;"",'الأعضاء'!$A$6:$A$505,0))&amp;"","كود غير موجود"))</f>
        <v/>
      </c>
      <c r="D1039" s="21">
        <f>IF(OR(B1039&amp;""="",NOT(ISNUMBER(A1039))),"",IF(COUNTIFS($B$6:$B$2005,B1039&amp;"",$A$6:$A$2005,"&gt;"&amp;A1039)=0,1,0))</f>
        <v/>
      </c>
    </row>
    <row r="1040">
      <c r="A1040" s="13" t="n"/>
      <c r="B1040" s="5" t="n"/>
      <c r="C1040" s="6">
        <f>IF(B1040&amp;""="","",IFERROR(INDEX('الأعضاء'!$B$6:$B$505,MATCH(B1040&amp;"",'الأعضاء'!$A$6:$A$505,0))&amp;"","كود غير موجود"))</f>
        <v/>
      </c>
      <c r="D1040" s="21">
        <f>IF(OR(B1040&amp;""="",NOT(ISNUMBER(A1040))),"",IF(COUNTIFS($B$6:$B$2005,B1040&amp;"",$A$6:$A$2005,"&gt;"&amp;A1040)=0,1,0))</f>
        <v/>
      </c>
    </row>
    <row r="1041">
      <c r="A1041" s="13" t="n"/>
      <c r="B1041" s="5" t="n"/>
      <c r="C1041" s="6">
        <f>IF(B1041&amp;""="","",IFERROR(INDEX('الأعضاء'!$B$6:$B$505,MATCH(B1041&amp;"",'الأعضاء'!$A$6:$A$505,0))&amp;"","كود غير موجود"))</f>
        <v/>
      </c>
      <c r="D1041" s="21">
        <f>IF(OR(B1041&amp;""="",NOT(ISNUMBER(A1041))),"",IF(COUNTIFS($B$6:$B$2005,B1041&amp;"",$A$6:$A$2005,"&gt;"&amp;A1041)=0,1,0))</f>
        <v/>
      </c>
    </row>
    <row r="1042">
      <c r="A1042" s="13" t="n"/>
      <c r="B1042" s="5" t="n"/>
      <c r="C1042" s="6">
        <f>IF(B1042&amp;""="","",IFERROR(INDEX('الأعضاء'!$B$6:$B$505,MATCH(B1042&amp;"",'الأعضاء'!$A$6:$A$505,0))&amp;"","كود غير موجود"))</f>
        <v/>
      </c>
      <c r="D1042" s="21">
        <f>IF(OR(B1042&amp;""="",NOT(ISNUMBER(A1042))),"",IF(COUNTIFS($B$6:$B$2005,B1042&amp;"",$A$6:$A$2005,"&gt;"&amp;A1042)=0,1,0))</f>
        <v/>
      </c>
    </row>
    <row r="1043">
      <c r="A1043" s="13" t="n"/>
      <c r="B1043" s="5" t="n"/>
      <c r="C1043" s="6">
        <f>IF(B1043&amp;""="","",IFERROR(INDEX('الأعضاء'!$B$6:$B$505,MATCH(B1043&amp;"",'الأعضاء'!$A$6:$A$505,0))&amp;"","كود غير موجود"))</f>
        <v/>
      </c>
      <c r="D1043" s="21">
        <f>IF(OR(B1043&amp;""="",NOT(ISNUMBER(A1043))),"",IF(COUNTIFS($B$6:$B$2005,B1043&amp;"",$A$6:$A$2005,"&gt;"&amp;A1043)=0,1,0))</f>
        <v/>
      </c>
    </row>
    <row r="1044">
      <c r="A1044" s="13" t="n"/>
      <c r="B1044" s="5" t="n"/>
      <c r="C1044" s="6">
        <f>IF(B1044&amp;""="","",IFERROR(INDEX('الأعضاء'!$B$6:$B$505,MATCH(B1044&amp;"",'الأعضاء'!$A$6:$A$505,0))&amp;"","كود غير موجود"))</f>
        <v/>
      </c>
      <c r="D1044" s="21">
        <f>IF(OR(B1044&amp;""="",NOT(ISNUMBER(A1044))),"",IF(COUNTIFS($B$6:$B$2005,B1044&amp;"",$A$6:$A$2005,"&gt;"&amp;A1044)=0,1,0))</f>
        <v/>
      </c>
    </row>
    <row r="1045">
      <c r="A1045" s="13" t="n"/>
      <c r="B1045" s="5" t="n"/>
      <c r="C1045" s="6">
        <f>IF(B1045&amp;""="","",IFERROR(INDEX('الأعضاء'!$B$6:$B$505,MATCH(B1045&amp;"",'الأعضاء'!$A$6:$A$505,0))&amp;"","كود غير موجود"))</f>
        <v/>
      </c>
      <c r="D1045" s="21">
        <f>IF(OR(B1045&amp;""="",NOT(ISNUMBER(A1045))),"",IF(COUNTIFS($B$6:$B$2005,B1045&amp;"",$A$6:$A$2005,"&gt;"&amp;A1045)=0,1,0))</f>
        <v/>
      </c>
    </row>
    <row r="1046">
      <c r="A1046" s="13" t="n"/>
      <c r="B1046" s="5" t="n"/>
      <c r="C1046" s="6">
        <f>IF(B1046&amp;""="","",IFERROR(INDEX('الأعضاء'!$B$6:$B$505,MATCH(B1046&amp;"",'الأعضاء'!$A$6:$A$505,0))&amp;"","كود غير موجود"))</f>
        <v/>
      </c>
      <c r="D1046" s="21">
        <f>IF(OR(B1046&amp;""="",NOT(ISNUMBER(A1046))),"",IF(COUNTIFS($B$6:$B$2005,B1046&amp;"",$A$6:$A$2005,"&gt;"&amp;A1046)=0,1,0))</f>
        <v/>
      </c>
    </row>
    <row r="1047">
      <c r="A1047" s="13" t="n"/>
      <c r="B1047" s="5" t="n"/>
      <c r="C1047" s="6">
        <f>IF(B1047&amp;""="","",IFERROR(INDEX('الأعضاء'!$B$6:$B$505,MATCH(B1047&amp;"",'الأعضاء'!$A$6:$A$505,0))&amp;"","كود غير موجود"))</f>
        <v/>
      </c>
      <c r="D1047" s="21">
        <f>IF(OR(B1047&amp;""="",NOT(ISNUMBER(A1047))),"",IF(COUNTIFS($B$6:$B$2005,B1047&amp;"",$A$6:$A$2005,"&gt;"&amp;A1047)=0,1,0))</f>
        <v/>
      </c>
    </row>
    <row r="1048">
      <c r="A1048" s="13" t="n"/>
      <c r="B1048" s="5" t="n"/>
      <c r="C1048" s="6">
        <f>IF(B1048&amp;""="","",IFERROR(INDEX('الأعضاء'!$B$6:$B$505,MATCH(B1048&amp;"",'الأعضاء'!$A$6:$A$505,0))&amp;"","كود غير موجود"))</f>
        <v/>
      </c>
      <c r="D1048" s="21">
        <f>IF(OR(B1048&amp;""="",NOT(ISNUMBER(A1048))),"",IF(COUNTIFS($B$6:$B$2005,B1048&amp;"",$A$6:$A$2005,"&gt;"&amp;A1048)=0,1,0))</f>
        <v/>
      </c>
    </row>
    <row r="1049">
      <c r="A1049" s="13" t="n"/>
      <c r="B1049" s="5" t="n"/>
      <c r="C1049" s="6">
        <f>IF(B1049&amp;""="","",IFERROR(INDEX('الأعضاء'!$B$6:$B$505,MATCH(B1049&amp;"",'الأعضاء'!$A$6:$A$505,0))&amp;"","كود غير موجود"))</f>
        <v/>
      </c>
      <c r="D1049" s="21">
        <f>IF(OR(B1049&amp;""="",NOT(ISNUMBER(A1049))),"",IF(COUNTIFS($B$6:$B$2005,B1049&amp;"",$A$6:$A$2005,"&gt;"&amp;A1049)=0,1,0))</f>
        <v/>
      </c>
    </row>
    <row r="1050">
      <c r="A1050" s="13" t="n"/>
      <c r="B1050" s="5" t="n"/>
      <c r="C1050" s="6">
        <f>IF(B1050&amp;""="","",IFERROR(INDEX('الأعضاء'!$B$6:$B$505,MATCH(B1050&amp;"",'الأعضاء'!$A$6:$A$505,0))&amp;"","كود غير موجود"))</f>
        <v/>
      </c>
      <c r="D1050" s="21">
        <f>IF(OR(B1050&amp;""="",NOT(ISNUMBER(A1050))),"",IF(COUNTIFS($B$6:$B$2005,B1050&amp;"",$A$6:$A$2005,"&gt;"&amp;A1050)=0,1,0))</f>
        <v/>
      </c>
    </row>
    <row r="1051">
      <c r="A1051" s="13" t="n"/>
      <c r="B1051" s="5" t="n"/>
      <c r="C1051" s="6">
        <f>IF(B1051&amp;""="","",IFERROR(INDEX('الأعضاء'!$B$6:$B$505,MATCH(B1051&amp;"",'الأعضاء'!$A$6:$A$505,0))&amp;"","كود غير موجود"))</f>
        <v/>
      </c>
      <c r="D1051" s="21">
        <f>IF(OR(B1051&amp;""="",NOT(ISNUMBER(A1051))),"",IF(COUNTIFS($B$6:$B$2005,B1051&amp;"",$A$6:$A$2005,"&gt;"&amp;A1051)=0,1,0))</f>
        <v/>
      </c>
    </row>
    <row r="1052">
      <c r="A1052" s="13" t="n"/>
      <c r="B1052" s="5" t="n"/>
      <c r="C1052" s="6">
        <f>IF(B1052&amp;""="","",IFERROR(INDEX('الأعضاء'!$B$6:$B$505,MATCH(B1052&amp;"",'الأعضاء'!$A$6:$A$505,0))&amp;"","كود غير موجود"))</f>
        <v/>
      </c>
      <c r="D1052" s="21">
        <f>IF(OR(B1052&amp;""="",NOT(ISNUMBER(A1052))),"",IF(COUNTIFS($B$6:$B$2005,B1052&amp;"",$A$6:$A$2005,"&gt;"&amp;A1052)=0,1,0))</f>
        <v/>
      </c>
    </row>
    <row r="1053">
      <c r="A1053" s="13" t="n"/>
      <c r="B1053" s="5" t="n"/>
      <c r="C1053" s="6">
        <f>IF(B1053&amp;""="","",IFERROR(INDEX('الأعضاء'!$B$6:$B$505,MATCH(B1053&amp;"",'الأعضاء'!$A$6:$A$505,0))&amp;"","كود غير موجود"))</f>
        <v/>
      </c>
      <c r="D1053" s="21">
        <f>IF(OR(B1053&amp;""="",NOT(ISNUMBER(A1053))),"",IF(COUNTIFS($B$6:$B$2005,B1053&amp;"",$A$6:$A$2005,"&gt;"&amp;A1053)=0,1,0))</f>
        <v/>
      </c>
    </row>
    <row r="1054">
      <c r="A1054" s="13" t="n"/>
      <c r="B1054" s="5" t="n"/>
      <c r="C1054" s="6">
        <f>IF(B1054&amp;""="","",IFERROR(INDEX('الأعضاء'!$B$6:$B$505,MATCH(B1054&amp;"",'الأعضاء'!$A$6:$A$505,0))&amp;"","كود غير موجود"))</f>
        <v/>
      </c>
      <c r="D1054" s="21">
        <f>IF(OR(B1054&amp;""="",NOT(ISNUMBER(A1054))),"",IF(COUNTIFS($B$6:$B$2005,B1054&amp;"",$A$6:$A$2005,"&gt;"&amp;A1054)=0,1,0))</f>
        <v/>
      </c>
    </row>
    <row r="1055">
      <c r="A1055" s="13" t="n"/>
      <c r="B1055" s="5" t="n"/>
      <c r="C1055" s="6">
        <f>IF(B1055&amp;""="","",IFERROR(INDEX('الأعضاء'!$B$6:$B$505,MATCH(B1055&amp;"",'الأعضاء'!$A$6:$A$505,0))&amp;"","كود غير موجود"))</f>
        <v/>
      </c>
      <c r="D1055" s="21">
        <f>IF(OR(B1055&amp;""="",NOT(ISNUMBER(A1055))),"",IF(COUNTIFS($B$6:$B$2005,B1055&amp;"",$A$6:$A$2005,"&gt;"&amp;A1055)=0,1,0))</f>
        <v/>
      </c>
    </row>
    <row r="1056">
      <c r="A1056" s="13" t="n"/>
      <c r="B1056" s="5" t="n"/>
      <c r="C1056" s="6">
        <f>IF(B1056&amp;""="","",IFERROR(INDEX('الأعضاء'!$B$6:$B$505,MATCH(B1056&amp;"",'الأعضاء'!$A$6:$A$505,0))&amp;"","كود غير موجود"))</f>
        <v/>
      </c>
      <c r="D1056" s="21">
        <f>IF(OR(B1056&amp;""="",NOT(ISNUMBER(A1056))),"",IF(COUNTIFS($B$6:$B$2005,B1056&amp;"",$A$6:$A$2005,"&gt;"&amp;A1056)=0,1,0))</f>
        <v/>
      </c>
    </row>
    <row r="1057">
      <c r="A1057" s="13" t="n"/>
      <c r="B1057" s="5" t="n"/>
      <c r="C1057" s="6">
        <f>IF(B1057&amp;""="","",IFERROR(INDEX('الأعضاء'!$B$6:$B$505,MATCH(B1057&amp;"",'الأعضاء'!$A$6:$A$505,0))&amp;"","كود غير موجود"))</f>
        <v/>
      </c>
      <c r="D1057" s="21">
        <f>IF(OR(B1057&amp;""="",NOT(ISNUMBER(A1057))),"",IF(COUNTIFS($B$6:$B$2005,B1057&amp;"",$A$6:$A$2005,"&gt;"&amp;A1057)=0,1,0))</f>
        <v/>
      </c>
    </row>
    <row r="1058">
      <c r="A1058" s="13" t="n"/>
      <c r="B1058" s="5" t="n"/>
      <c r="C1058" s="6">
        <f>IF(B1058&amp;""="","",IFERROR(INDEX('الأعضاء'!$B$6:$B$505,MATCH(B1058&amp;"",'الأعضاء'!$A$6:$A$505,0))&amp;"","كود غير موجود"))</f>
        <v/>
      </c>
      <c r="D1058" s="21">
        <f>IF(OR(B1058&amp;""="",NOT(ISNUMBER(A1058))),"",IF(COUNTIFS($B$6:$B$2005,B1058&amp;"",$A$6:$A$2005,"&gt;"&amp;A1058)=0,1,0))</f>
        <v/>
      </c>
    </row>
    <row r="1059">
      <c r="A1059" s="13" t="n"/>
      <c r="B1059" s="5" t="n"/>
      <c r="C1059" s="6">
        <f>IF(B1059&amp;""="","",IFERROR(INDEX('الأعضاء'!$B$6:$B$505,MATCH(B1059&amp;"",'الأعضاء'!$A$6:$A$505,0))&amp;"","كود غير موجود"))</f>
        <v/>
      </c>
      <c r="D1059" s="21">
        <f>IF(OR(B1059&amp;""="",NOT(ISNUMBER(A1059))),"",IF(COUNTIFS($B$6:$B$2005,B1059&amp;"",$A$6:$A$2005,"&gt;"&amp;A1059)=0,1,0))</f>
        <v/>
      </c>
    </row>
    <row r="1060">
      <c r="A1060" s="13" t="n"/>
      <c r="B1060" s="5" t="n"/>
      <c r="C1060" s="6">
        <f>IF(B1060&amp;""="","",IFERROR(INDEX('الأعضاء'!$B$6:$B$505,MATCH(B1060&amp;"",'الأعضاء'!$A$6:$A$505,0))&amp;"","كود غير موجود"))</f>
        <v/>
      </c>
      <c r="D1060" s="21">
        <f>IF(OR(B1060&amp;""="",NOT(ISNUMBER(A1060))),"",IF(COUNTIFS($B$6:$B$2005,B1060&amp;"",$A$6:$A$2005,"&gt;"&amp;A1060)=0,1,0))</f>
        <v/>
      </c>
    </row>
    <row r="1061">
      <c r="A1061" s="13" t="n"/>
      <c r="B1061" s="5" t="n"/>
      <c r="C1061" s="6">
        <f>IF(B1061&amp;""="","",IFERROR(INDEX('الأعضاء'!$B$6:$B$505,MATCH(B1061&amp;"",'الأعضاء'!$A$6:$A$505,0))&amp;"","كود غير موجود"))</f>
        <v/>
      </c>
      <c r="D1061" s="21">
        <f>IF(OR(B1061&amp;""="",NOT(ISNUMBER(A1061))),"",IF(COUNTIFS($B$6:$B$2005,B1061&amp;"",$A$6:$A$2005,"&gt;"&amp;A1061)=0,1,0))</f>
        <v/>
      </c>
    </row>
    <row r="1062">
      <c r="A1062" s="13" t="n"/>
      <c r="B1062" s="5" t="n"/>
      <c r="C1062" s="6">
        <f>IF(B1062&amp;""="","",IFERROR(INDEX('الأعضاء'!$B$6:$B$505,MATCH(B1062&amp;"",'الأعضاء'!$A$6:$A$505,0))&amp;"","كود غير موجود"))</f>
        <v/>
      </c>
      <c r="D1062" s="21">
        <f>IF(OR(B1062&amp;""="",NOT(ISNUMBER(A1062))),"",IF(COUNTIFS($B$6:$B$2005,B1062&amp;"",$A$6:$A$2005,"&gt;"&amp;A1062)=0,1,0))</f>
        <v/>
      </c>
    </row>
    <row r="1063">
      <c r="A1063" s="13" t="n"/>
      <c r="B1063" s="5" t="n"/>
      <c r="C1063" s="6">
        <f>IF(B1063&amp;""="","",IFERROR(INDEX('الأعضاء'!$B$6:$B$505,MATCH(B1063&amp;"",'الأعضاء'!$A$6:$A$505,0))&amp;"","كود غير موجود"))</f>
        <v/>
      </c>
      <c r="D1063" s="21">
        <f>IF(OR(B1063&amp;""="",NOT(ISNUMBER(A1063))),"",IF(COUNTIFS($B$6:$B$2005,B1063&amp;"",$A$6:$A$2005,"&gt;"&amp;A1063)=0,1,0))</f>
        <v/>
      </c>
    </row>
    <row r="1064">
      <c r="A1064" s="13" t="n"/>
      <c r="B1064" s="5" t="n"/>
      <c r="C1064" s="6">
        <f>IF(B1064&amp;""="","",IFERROR(INDEX('الأعضاء'!$B$6:$B$505,MATCH(B1064&amp;"",'الأعضاء'!$A$6:$A$505,0))&amp;"","كود غير موجود"))</f>
        <v/>
      </c>
      <c r="D1064" s="21">
        <f>IF(OR(B1064&amp;""="",NOT(ISNUMBER(A1064))),"",IF(COUNTIFS($B$6:$B$2005,B1064&amp;"",$A$6:$A$2005,"&gt;"&amp;A1064)=0,1,0))</f>
        <v/>
      </c>
    </row>
    <row r="1065">
      <c r="A1065" s="13" t="n"/>
      <c r="B1065" s="5" t="n"/>
      <c r="C1065" s="6">
        <f>IF(B1065&amp;""="","",IFERROR(INDEX('الأعضاء'!$B$6:$B$505,MATCH(B1065&amp;"",'الأعضاء'!$A$6:$A$505,0))&amp;"","كود غير موجود"))</f>
        <v/>
      </c>
      <c r="D1065" s="21">
        <f>IF(OR(B1065&amp;""="",NOT(ISNUMBER(A1065))),"",IF(COUNTIFS($B$6:$B$2005,B1065&amp;"",$A$6:$A$2005,"&gt;"&amp;A1065)=0,1,0))</f>
        <v/>
      </c>
    </row>
    <row r="1066">
      <c r="A1066" s="13" t="n"/>
      <c r="B1066" s="5" t="n"/>
      <c r="C1066" s="6">
        <f>IF(B1066&amp;""="","",IFERROR(INDEX('الأعضاء'!$B$6:$B$505,MATCH(B1066&amp;"",'الأعضاء'!$A$6:$A$505,0))&amp;"","كود غير موجود"))</f>
        <v/>
      </c>
      <c r="D1066" s="21">
        <f>IF(OR(B1066&amp;""="",NOT(ISNUMBER(A1066))),"",IF(COUNTIFS($B$6:$B$2005,B1066&amp;"",$A$6:$A$2005,"&gt;"&amp;A1066)=0,1,0))</f>
        <v/>
      </c>
    </row>
    <row r="1067">
      <c r="A1067" s="13" t="n"/>
      <c r="B1067" s="5" t="n"/>
      <c r="C1067" s="6">
        <f>IF(B1067&amp;""="","",IFERROR(INDEX('الأعضاء'!$B$6:$B$505,MATCH(B1067&amp;"",'الأعضاء'!$A$6:$A$505,0))&amp;"","كود غير موجود"))</f>
        <v/>
      </c>
      <c r="D1067" s="21">
        <f>IF(OR(B1067&amp;""="",NOT(ISNUMBER(A1067))),"",IF(COUNTIFS($B$6:$B$2005,B1067&amp;"",$A$6:$A$2005,"&gt;"&amp;A1067)=0,1,0))</f>
        <v/>
      </c>
    </row>
    <row r="1068">
      <c r="A1068" s="13" t="n"/>
      <c r="B1068" s="5" t="n"/>
      <c r="C1068" s="6">
        <f>IF(B1068&amp;""="","",IFERROR(INDEX('الأعضاء'!$B$6:$B$505,MATCH(B1068&amp;"",'الأعضاء'!$A$6:$A$505,0))&amp;"","كود غير موجود"))</f>
        <v/>
      </c>
      <c r="D1068" s="21">
        <f>IF(OR(B1068&amp;""="",NOT(ISNUMBER(A1068))),"",IF(COUNTIFS($B$6:$B$2005,B1068&amp;"",$A$6:$A$2005,"&gt;"&amp;A1068)=0,1,0))</f>
        <v/>
      </c>
    </row>
    <row r="1069">
      <c r="A1069" s="13" t="n"/>
      <c r="B1069" s="5" t="n"/>
      <c r="C1069" s="6">
        <f>IF(B1069&amp;""="","",IFERROR(INDEX('الأعضاء'!$B$6:$B$505,MATCH(B1069&amp;"",'الأعضاء'!$A$6:$A$505,0))&amp;"","كود غير موجود"))</f>
        <v/>
      </c>
      <c r="D1069" s="21">
        <f>IF(OR(B1069&amp;""="",NOT(ISNUMBER(A1069))),"",IF(COUNTIFS($B$6:$B$2005,B1069&amp;"",$A$6:$A$2005,"&gt;"&amp;A1069)=0,1,0))</f>
        <v/>
      </c>
    </row>
    <row r="1070">
      <c r="A1070" s="13" t="n"/>
      <c r="B1070" s="5" t="n"/>
      <c r="C1070" s="6">
        <f>IF(B1070&amp;""="","",IFERROR(INDEX('الأعضاء'!$B$6:$B$505,MATCH(B1070&amp;"",'الأعضاء'!$A$6:$A$505,0))&amp;"","كود غير موجود"))</f>
        <v/>
      </c>
      <c r="D1070" s="21">
        <f>IF(OR(B1070&amp;""="",NOT(ISNUMBER(A1070))),"",IF(COUNTIFS($B$6:$B$2005,B1070&amp;"",$A$6:$A$2005,"&gt;"&amp;A1070)=0,1,0))</f>
        <v/>
      </c>
    </row>
    <row r="1071">
      <c r="A1071" s="13" t="n"/>
      <c r="B1071" s="5" t="n"/>
      <c r="C1071" s="6">
        <f>IF(B1071&amp;""="","",IFERROR(INDEX('الأعضاء'!$B$6:$B$505,MATCH(B1071&amp;"",'الأعضاء'!$A$6:$A$505,0))&amp;"","كود غير موجود"))</f>
        <v/>
      </c>
      <c r="D1071" s="21">
        <f>IF(OR(B1071&amp;""="",NOT(ISNUMBER(A1071))),"",IF(COUNTIFS($B$6:$B$2005,B1071&amp;"",$A$6:$A$2005,"&gt;"&amp;A1071)=0,1,0))</f>
        <v/>
      </c>
    </row>
    <row r="1072">
      <c r="A1072" s="13" t="n"/>
      <c r="B1072" s="5" t="n"/>
      <c r="C1072" s="6">
        <f>IF(B1072&amp;""="","",IFERROR(INDEX('الأعضاء'!$B$6:$B$505,MATCH(B1072&amp;"",'الأعضاء'!$A$6:$A$505,0))&amp;"","كود غير موجود"))</f>
        <v/>
      </c>
      <c r="D1072" s="21">
        <f>IF(OR(B1072&amp;""="",NOT(ISNUMBER(A1072))),"",IF(COUNTIFS($B$6:$B$2005,B1072&amp;"",$A$6:$A$2005,"&gt;"&amp;A1072)=0,1,0))</f>
        <v/>
      </c>
    </row>
    <row r="1073">
      <c r="A1073" s="13" t="n"/>
      <c r="B1073" s="5" t="n"/>
      <c r="C1073" s="6">
        <f>IF(B1073&amp;""="","",IFERROR(INDEX('الأعضاء'!$B$6:$B$505,MATCH(B1073&amp;"",'الأعضاء'!$A$6:$A$505,0))&amp;"","كود غير موجود"))</f>
        <v/>
      </c>
      <c r="D1073" s="21">
        <f>IF(OR(B1073&amp;""="",NOT(ISNUMBER(A1073))),"",IF(COUNTIFS($B$6:$B$2005,B1073&amp;"",$A$6:$A$2005,"&gt;"&amp;A1073)=0,1,0))</f>
        <v/>
      </c>
    </row>
    <row r="1074">
      <c r="A1074" s="13" t="n"/>
      <c r="B1074" s="5" t="n"/>
      <c r="C1074" s="6">
        <f>IF(B1074&amp;""="","",IFERROR(INDEX('الأعضاء'!$B$6:$B$505,MATCH(B1074&amp;"",'الأعضاء'!$A$6:$A$505,0))&amp;"","كود غير موجود"))</f>
        <v/>
      </c>
      <c r="D1074" s="21">
        <f>IF(OR(B1074&amp;""="",NOT(ISNUMBER(A1074))),"",IF(COUNTIFS($B$6:$B$2005,B1074&amp;"",$A$6:$A$2005,"&gt;"&amp;A1074)=0,1,0))</f>
        <v/>
      </c>
    </row>
    <row r="1075">
      <c r="A1075" s="13" t="n"/>
      <c r="B1075" s="5" t="n"/>
      <c r="C1075" s="6">
        <f>IF(B1075&amp;""="","",IFERROR(INDEX('الأعضاء'!$B$6:$B$505,MATCH(B1075&amp;"",'الأعضاء'!$A$6:$A$505,0))&amp;"","كود غير موجود"))</f>
        <v/>
      </c>
      <c r="D1075" s="21">
        <f>IF(OR(B1075&amp;""="",NOT(ISNUMBER(A1075))),"",IF(COUNTIFS($B$6:$B$2005,B1075&amp;"",$A$6:$A$2005,"&gt;"&amp;A1075)=0,1,0))</f>
        <v/>
      </c>
    </row>
    <row r="1076">
      <c r="A1076" s="13" t="n"/>
      <c r="B1076" s="5" t="n"/>
      <c r="C1076" s="6">
        <f>IF(B1076&amp;""="","",IFERROR(INDEX('الأعضاء'!$B$6:$B$505,MATCH(B1076&amp;"",'الأعضاء'!$A$6:$A$505,0))&amp;"","كود غير موجود"))</f>
        <v/>
      </c>
      <c r="D1076" s="21">
        <f>IF(OR(B1076&amp;""="",NOT(ISNUMBER(A1076))),"",IF(COUNTIFS($B$6:$B$2005,B1076&amp;"",$A$6:$A$2005,"&gt;"&amp;A1076)=0,1,0))</f>
        <v/>
      </c>
    </row>
    <row r="1077">
      <c r="A1077" s="13" t="n"/>
      <c r="B1077" s="5" t="n"/>
      <c r="C1077" s="6">
        <f>IF(B1077&amp;""="","",IFERROR(INDEX('الأعضاء'!$B$6:$B$505,MATCH(B1077&amp;"",'الأعضاء'!$A$6:$A$505,0))&amp;"","كود غير موجود"))</f>
        <v/>
      </c>
      <c r="D1077" s="21">
        <f>IF(OR(B1077&amp;""="",NOT(ISNUMBER(A1077))),"",IF(COUNTIFS($B$6:$B$2005,B1077&amp;"",$A$6:$A$2005,"&gt;"&amp;A1077)=0,1,0))</f>
        <v/>
      </c>
    </row>
    <row r="1078">
      <c r="A1078" s="13" t="n"/>
      <c r="B1078" s="5" t="n"/>
      <c r="C1078" s="6">
        <f>IF(B1078&amp;""="","",IFERROR(INDEX('الأعضاء'!$B$6:$B$505,MATCH(B1078&amp;"",'الأعضاء'!$A$6:$A$505,0))&amp;"","كود غير موجود"))</f>
        <v/>
      </c>
      <c r="D1078" s="21">
        <f>IF(OR(B1078&amp;""="",NOT(ISNUMBER(A1078))),"",IF(COUNTIFS($B$6:$B$2005,B1078&amp;"",$A$6:$A$2005,"&gt;"&amp;A1078)=0,1,0))</f>
        <v/>
      </c>
    </row>
    <row r="1079">
      <c r="A1079" s="13" t="n"/>
      <c r="B1079" s="5" t="n"/>
      <c r="C1079" s="6">
        <f>IF(B1079&amp;""="","",IFERROR(INDEX('الأعضاء'!$B$6:$B$505,MATCH(B1079&amp;"",'الأعضاء'!$A$6:$A$505,0))&amp;"","كود غير موجود"))</f>
        <v/>
      </c>
      <c r="D1079" s="21">
        <f>IF(OR(B1079&amp;""="",NOT(ISNUMBER(A1079))),"",IF(COUNTIFS($B$6:$B$2005,B1079&amp;"",$A$6:$A$2005,"&gt;"&amp;A1079)=0,1,0))</f>
        <v/>
      </c>
    </row>
    <row r="1080">
      <c r="A1080" s="13" t="n"/>
      <c r="B1080" s="5" t="n"/>
      <c r="C1080" s="6">
        <f>IF(B1080&amp;""="","",IFERROR(INDEX('الأعضاء'!$B$6:$B$505,MATCH(B1080&amp;"",'الأعضاء'!$A$6:$A$505,0))&amp;"","كود غير موجود"))</f>
        <v/>
      </c>
      <c r="D1080" s="21">
        <f>IF(OR(B1080&amp;""="",NOT(ISNUMBER(A1080))),"",IF(COUNTIFS($B$6:$B$2005,B1080&amp;"",$A$6:$A$2005,"&gt;"&amp;A1080)=0,1,0))</f>
        <v/>
      </c>
    </row>
    <row r="1081">
      <c r="A1081" s="13" t="n"/>
      <c r="B1081" s="5" t="n"/>
      <c r="C1081" s="6">
        <f>IF(B1081&amp;""="","",IFERROR(INDEX('الأعضاء'!$B$6:$B$505,MATCH(B1081&amp;"",'الأعضاء'!$A$6:$A$505,0))&amp;"","كود غير موجود"))</f>
        <v/>
      </c>
      <c r="D1081" s="21">
        <f>IF(OR(B1081&amp;""="",NOT(ISNUMBER(A1081))),"",IF(COUNTIFS($B$6:$B$2005,B1081&amp;"",$A$6:$A$2005,"&gt;"&amp;A1081)=0,1,0))</f>
        <v/>
      </c>
    </row>
    <row r="1082">
      <c r="A1082" s="13" t="n"/>
      <c r="B1082" s="5" t="n"/>
      <c r="C1082" s="6">
        <f>IF(B1082&amp;""="","",IFERROR(INDEX('الأعضاء'!$B$6:$B$505,MATCH(B1082&amp;"",'الأعضاء'!$A$6:$A$505,0))&amp;"","كود غير موجود"))</f>
        <v/>
      </c>
      <c r="D1082" s="21">
        <f>IF(OR(B1082&amp;""="",NOT(ISNUMBER(A1082))),"",IF(COUNTIFS($B$6:$B$2005,B1082&amp;"",$A$6:$A$2005,"&gt;"&amp;A1082)=0,1,0))</f>
        <v/>
      </c>
    </row>
    <row r="1083">
      <c r="A1083" s="13" t="n"/>
      <c r="B1083" s="5" t="n"/>
      <c r="C1083" s="6">
        <f>IF(B1083&amp;""="","",IFERROR(INDEX('الأعضاء'!$B$6:$B$505,MATCH(B1083&amp;"",'الأعضاء'!$A$6:$A$505,0))&amp;"","كود غير موجود"))</f>
        <v/>
      </c>
      <c r="D1083" s="21">
        <f>IF(OR(B1083&amp;""="",NOT(ISNUMBER(A1083))),"",IF(COUNTIFS($B$6:$B$2005,B1083&amp;"",$A$6:$A$2005,"&gt;"&amp;A1083)=0,1,0))</f>
        <v/>
      </c>
    </row>
    <row r="1084">
      <c r="A1084" s="13" t="n"/>
      <c r="B1084" s="5" t="n"/>
      <c r="C1084" s="6">
        <f>IF(B1084&amp;""="","",IFERROR(INDEX('الأعضاء'!$B$6:$B$505,MATCH(B1084&amp;"",'الأعضاء'!$A$6:$A$505,0))&amp;"","كود غير موجود"))</f>
        <v/>
      </c>
      <c r="D1084" s="21">
        <f>IF(OR(B1084&amp;""="",NOT(ISNUMBER(A1084))),"",IF(COUNTIFS($B$6:$B$2005,B1084&amp;"",$A$6:$A$2005,"&gt;"&amp;A1084)=0,1,0))</f>
        <v/>
      </c>
    </row>
    <row r="1085">
      <c r="A1085" s="13" t="n"/>
      <c r="B1085" s="5" t="n"/>
      <c r="C1085" s="6">
        <f>IF(B1085&amp;""="","",IFERROR(INDEX('الأعضاء'!$B$6:$B$505,MATCH(B1085&amp;"",'الأعضاء'!$A$6:$A$505,0))&amp;"","كود غير موجود"))</f>
        <v/>
      </c>
      <c r="D1085" s="21">
        <f>IF(OR(B1085&amp;""="",NOT(ISNUMBER(A1085))),"",IF(COUNTIFS($B$6:$B$2005,B1085&amp;"",$A$6:$A$2005,"&gt;"&amp;A1085)=0,1,0))</f>
        <v/>
      </c>
    </row>
    <row r="1086">
      <c r="A1086" s="13" t="n"/>
      <c r="B1086" s="5" t="n"/>
      <c r="C1086" s="6">
        <f>IF(B1086&amp;""="","",IFERROR(INDEX('الأعضاء'!$B$6:$B$505,MATCH(B1086&amp;"",'الأعضاء'!$A$6:$A$505,0))&amp;"","كود غير موجود"))</f>
        <v/>
      </c>
      <c r="D1086" s="21">
        <f>IF(OR(B1086&amp;""="",NOT(ISNUMBER(A1086))),"",IF(COUNTIFS($B$6:$B$2005,B1086&amp;"",$A$6:$A$2005,"&gt;"&amp;A1086)=0,1,0))</f>
        <v/>
      </c>
    </row>
    <row r="1087">
      <c r="A1087" s="13" t="n"/>
      <c r="B1087" s="5" t="n"/>
      <c r="C1087" s="6">
        <f>IF(B1087&amp;""="","",IFERROR(INDEX('الأعضاء'!$B$6:$B$505,MATCH(B1087&amp;"",'الأعضاء'!$A$6:$A$505,0))&amp;"","كود غير موجود"))</f>
        <v/>
      </c>
      <c r="D1087" s="21">
        <f>IF(OR(B1087&amp;""="",NOT(ISNUMBER(A1087))),"",IF(COUNTIFS($B$6:$B$2005,B1087&amp;"",$A$6:$A$2005,"&gt;"&amp;A1087)=0,1,0))</f>
        <v/>
      </c>
    </row>
    <row r="1088">
      <c r="A1088" s="13" t="n"/>
      <c r="B1088" s="5" t="n"/>
      <c r="C1088" s="6">
        <f>IF(B1088&amp;""="","",IFERROR(INDEX('الأعضاء'!$B$6:$B$505,MATCH(B1088&amp;"",'الأعضاء'!$A$6:$A$505,0))&amp;"","كود غير موجود"))</f>
        <v/>
      </c>
      <c r="D1088" s="21">
        <f>IF(OR(B1088&amp;""="",NOT(ISNUMBER(A1088))),"",IF(COUNTIFS($B$6:$B$2005,B1088&amp;"",$A$6:$A$2005,"&gt;"&amp;A1088)=0,1,0))</f>
        <v/>
      </c>
    </row>
    <row r="1089">
      <c r="A1089" s="13" t="n"/>
      <c r="B1089" s="5" t="n"/>
      <c r="C1089" s="6">
        <f>IF(B1089&amp;""="","",IFERROR(INDEX('الأعضاء'!$B$6:$B$505,MATCH(B1089&amp;"",'الأعضاء'!$A$6:$A$505,0))&amp;"","كود غير موجود"))</f>
        <v/>
      </c>
      <c r="D1089" s="21">
        <f>IF(OR(B1089&amp;""="",NOT(ISNUMBER(A1089))),"",IF(COUNTIFS($B$6:$B$2005,B1089&amp;"",$A$6:$A$2005,"&gt;"&amp;A1089)=0,1,0))</f>
        <v/>
      </c>
    </row>
    <row r="1090">
      <c r="A1090" s="13" t="n"/>
      <c r="B1090" s="5" t="n"/>
      <c r="C1090" s="6">
        <f>IF(B1090&amp;""="","",IFERROR(INDEX('الأعضاء'!$B$6:$B$505,MATCH(B1090&amp;"",'الأعضاء'!$A$6:$A$505,0))&amp;"","كود غير موجود"))</f>
        <v/>
      </c>
      <c r="D1090" s="21">
        <f>IF(OR(B1090&amp;""="",NOT(ISNUMBER(A1090))),"",IF(COUNTIFS($B$6:$B$2005,B1090&amp;"",$A$6:$A$2005,"&gt;"&amp;A1090)=0,1,0))</f>
        <v/>
      </c>
    </row>
    <row r="1091">
      <c r="A1091" s="13" t="n"/>
      <c r="B1091" s="5" t="n"/>
      <c r="C1091" s="6">
        <f>IF(B1091&amp;""="","",IFERROR(INDEX('الأعضاء'!$B$6:$B$505,MATCH(B1091&amp;"",'الأعضاء'!$A$6:$A$505,0))&amp;"","كود غير موجود"))</f>
        <v/>
      </c>
      <c r="D1091" s="21">
        <f>IF(OR(B1091&amp;""="",NOT(ISNUMBER(A1091))),"",IF(COUNTIFS($B$6:$B$2005,B1091&amp;"",$A$6:$A$2005,"&gt;"&amp;A1091)=0,1,0))</f>
        <v/>
      </c>
    </row>
    <row r="1092">
      <c r="A1092" s="13" t="n"/>
      <c r="B1092" s="5" t="n"/>
      <c r="C1092" s="6">
        <f>IF(B1092&amp;""="","",IFERROR(INDEX('الأعضاء'!$B$6:$B$505,MATCH(B1092&amp;"",'الأعضاء'!$A$6:$A$505,0))&amp;"","كود غير موجود"))</f>
        <v/>
      </c>
      <c r="D1092" s="21">
        <f>IF(OR(B1092&amp;""="",NOT(ISNUMBER(A1092))),"",IF(COUNTIFS($B$6:$B$2005,B1092&amp;"",$A$6:$A$2005,"&gt;"&amp;A1092)=0,1,0))</f>
        <v/>
      </c>
    </row>
    <row r="1093">
      <c r="A1093" s="13" t="n"/>
      <c r="B1093" s="5" t="n"/>
      <c r="C1093" s="6">
        <f>IF(B1093&amp;""="","",IFERROR(INDEX('الأعضاء'!$B$6:$B$505,MATCH(B1093&amp;"",'الأعضاء'!$A$6:$A$505,0))&amp;"","كود غير موجود"))</f>
        <v/>
      </c>
      <c r="D1093" s="21">
        <f>IF(OR(B1093&amp;""="",NOT(ISNUMBER(A1093))),"",IF(COUNTIFS($B$6:$B$2005,B1093&amp;"",$A$6:$A$2005,"&gt;"&amp;A1093)=0,1,0))</f>
        <v/>
      </c>
    </row>
    <row r="1094">
      <c r="A1094" s="13" t="n"/>
      <c r="B1094" s="5" t="n"/>
      <c r="C1094" s="6">
        <f>IF(B1094&amp;""="","",IFERROR(INDEX('الأعضاء'!$B$6:$B$505,MATCH(B1094&amp;"",'الأعضاء'!$A$6:$A$505,0))&amp;"","كود غير موجود"))</f>
        <v/>
      </c>
      <c r="D1094" s="21">
        <f>IF(OR(B1094&amp;""="",NOT(ISNUMBER(A1094))),"",IF(COUNTIFS($B$6:$B$2005,B1094&amp;"",$A$6:$A$2005,"&gt;"&amp;A1094)=0,1,0))</f>
        <v/>
      </c>
    </row>
    <row r="1095">
      <c r="A1095" s="13" t="n"/>
      <c r="B1095" s="5" t="n"/>
      <c r="C1095" s="6">
        <f>IF(B1095&amp;""="","",IFERROR(INDEX('الأعضاء'!$B$6:$B$505,MATCH(B1095&amp;"",'الأعضاء'!$A$6:$A$505,0))&amp;"","كود غير موجود"))</f>
        <v/>
      </c>
      <c r="D1095" s="21">
        <f>IF(OR(B1095&amp;""="",NOT(ISNUMBER(A1095))),"",IF(COUNTIFS($B$6:$B$2005,B1095&amp;"",$A$6:$A$2005,"&gt;"&amp;A1095)=0,1,0))</f>
        <v/>
      </c>
    </row>
    <row r="1096">
      <c r="A1096" s="13" t="n"/>
      <c r="B1096" s="5" t="n"/>
      <c r="C1096" s="6">
        <f>IF(B1096&amp;""="","",IFERROR(INDEX('الأعضاء'!$B$6:$B$505,MATCH(B1096&amp;"",'الأعضاء'!$A$6:$A$505,0))&amp;"","كود غير موجود"))</f>
        <v/>
      </c>
      <c r="D1096" s="21">
        <f>IF(OR(B1096&amp;""="",NOT(ISNUMBER(A1096))),"",IF(COUNTIFS($B$6:$B$2005,B1096&amp;"",$A$6:$A$2005,"&gt;"&amp;A1096)=0,1,0))</f>
        <v/>
      </c>
    </row>
    <row r="1097">
      <c r="A1097" s="13" t="n"/>
      <c r="B1097" s="5" t="n"/>
      <c r="C1097" s="6">
        <f>IF(B1097&amp;""="","",IFERROR(INDEX('الأعضاء'!$B$6:$B$505,MATCH(B1097&amp;"",'الأعضاء'!$A$6:$A$505,0))&amp;"","كود غير موجود"))</f>
        <v/>
      </c>
      <c r="D1097" s="21">
        <f>IF(OR(B1097&amp;""="",NOT(ISNUMBER(A1097))),"",IF(COUNTIFS($B$6:$B$2005,B1097&amp;"",$A$6:$A$2005,"&gt;"&amp;A1097)=0,1,0))</f>
        <v/>
      </c>
    </row>
    <row r="1098">
      <c r="A1098" s="13" t="n"/>
      <c r="B1098" s="5" t="n"/>
      <c r="C1098" s="6">
        <f>IF(B1098&amp;""="","",IFERROR(INDEX('الأعضاء'!$B$6:$B$505,MATCH(B1098&amp;"",'الأعضاء'!$A$6:$A$505,0))&amp;"","كود غير موجود"))</f>
        <v/>
      </c>
      <c r="D1098" s="21">
        <f>IF(OR(B1098&amp;""="",NOT(ISNUMBER(A1098))),"",IF(COUNTIFS($B$6:$B$2005,B1098&amp;"",$A$6:$A$2005,"&gt;"&amp;A1098)=0,1,0))</f>
        <v/>
      </c>
    </row>
    <row r="1099">
      <c r="A1099" s="13" t="n"/>
      <c r="B1099" s="5" t="n"/>
      <c r="C1099" s="6">
        <f>IF(B1099&amp;""="","",IFERROR(INDEX('الأعضاء'!$B$6:$B$505,MATCH(B1099&amp;"",'الأعضاء'!$A$6:$A$505,0))&amp;"","كود غير موجود"))</f>
        <v/>
      </c>
      <c r="D1099" s="21">
        <f>IF(OR(B1099&amp;""="",NOT(ISNUMBER(A1099))),"",IF(COUNTIFS($B$6:$B$2005,B1099&amp;"",$A$6:$A$2005,"&gt;"&amp;A1099)=0,1,0))</f>
        <v/>
      </c>
    </row>
    <row r="1100">
      <c r="A1100" s="13" t="n"/>
      <c r="B1100" s="5" t="n"/>
      <c r="C1100" s="6">
        <f>IF(B1100&amp;""="","",IFERROR(INDEX('الأعضاء'!$B$6:$B$505,MATCH(B1100&amp;"",'الأعضاء'!$A$6:$A$505,0))&amp;"","كود غير موجود"))</f>
        <v/>
      </c>
      <c r="D1100" s="21">
        <f>IF(OR(B1100&amp;""="",NOT(ISNUMBER(A1100))),"",IF(COUNTIFS($B$6:$B$2005,B1100&amp;"",$A$6:$A$2005,"&gt;"&amp;A1100)=0,1,0))</f>
        <v/>
      </c>
    </row>
    <row r="1101">
      <c r="A1101" s="13" t="n"/>
      <c r="B1101" s="5" t="n"/>
      <c r="C1101" s="6">
        <f>IF(B1101&amp;""="","",IFERROR(INDEX('الأعضاء'!$B$6:$B$505,MATCH(B1101&amp;"",'الأعضاء'!$A$6:$A$505,0))&amp;"","كود غير موجود"))</f>
        <v/>
      </c>
      <c r="D1101" s="21">
        <f>IF(OR(B1101&amp;""="",NOT(ISNUMBER(A1101))),"",IF(COUNTIFS($B$6:$B$2005,B1101&amp;"",$A$6:$A$2005,"&gt;"&amp;A1101)=0,1,0))</f>
        <v/>
      </c>
    </row>
    <row r="1102">
      <c r="A1102" s="13" t="n"/>
      <c r="B1102" s="5" t="n"/>
      <c r="C1102" s="6">
        <f>IF(B1102&amp;""="","",IFERROR(INDEX('الأعضاء'!$B$6:$B$505,MATCH(B1102&amp;"",'الأعضاء'!$A$6:$A$505,0))&amp;"","كود غير موجود"))</f>
        <v/>
      </c>
      <c r="D1102" s="21">
        <f>IF(OR(B1102&amp;""="",NOT(ISNUMBER(A1102))),"",IF(COUNTIFS($B$6:$B$2005,B1102&amp;"",$A$6:$A$2005,"&gt;"&amp;A1102)=0,1,0))</f>
        <v/>
      </c>
    </row>
    <row r="1103">
      <c r="A1103" s="13" t="n"/>
      <c r="B1103" s="5" t="n"/>
      <c r="C1103" s="6">
        <f>IF(B1103&amp;""="","",IFERROR(INDEX('الأعضاء'!$B$6:$B$505,MATCH(B1103&amp;"",'الأعضاء'!$A$6:$A$505,0))&amp;"","كود غير موجود"))</f>
        <v/>
      </c>
      <c r="D1103" s="21">
        <f>IF(OR(B1103&amp;""="",NOT(ISNUMBER(A1103))),"",IF(COUNTIFS($B$6:$B$2005,B1103&amp;"",$A$6:$A$2005,"&gt;"&amp;A1103)=0,1,0))</f>
        <v/>
      </c>
    </row>
    <row r="1104">
      <c r="A1104" s="13" t="n"/>
      <c r="B1104" s="5" t="n"/>
      <c r="C1104" s="6">
        <f>IF(B1104&amp;""="","",IFERROR(INDEX('الأعضاء'!$B$6:$B$505,MATCH(B1104&amp;"",'الأعضاء'!$A$6:$A$505,0))&amp;"","كود غير موجود"))</f>
        <v/>
      </c>
      <c r="D1104" s="21">
        <f>IF(OR(B1104&amp;""="",NOT(ISNUMBER(A1104))),"",IF(COUNTIFS($B$6:$B$2005,B1104&amp;"",$A$6:$A$2005,"&gt;"&amp;A1104)=0,1,0))</f>
        <v/>
      </c>
    </row>
    <row r="1105">
      <c r="A1105" s="13" t="n"/>
      <c r="B1105" s="5" t="n"/>
      <c r="C1105" s="6">
        <f>IF(B1105&amp;""="","",IFERROR(INDEX('الأعضاء'!$B$6:$B$505,MATCH(B1105&amp;"",'الأعضاء'!$A$6:$A$505,0))&amp;"","كود غير موجود"))</f>
        <v/>
      </c>
      <c r="D1105" s="21">
        <f>IF(OR(B1105&amp;""="",NOT(ISNUMBER(A1105))),"",IF(COUNTIFS($B$6:$B$2005,B1105&amp;"",$A$6:$A$2005,"&gt;"&amp;A1105)=0,1,0))</f>
        <v/>
      </c>
    </row>
    <row r="1106">
      <c r="A1106" s="13" t="n"/>
      <c r="B1106" s="5" t="n"/>
      <c r="C1106" s="6">
        <f>IF(B1106&amp;""="","",IFERROR(INDEX('الأعضاء'!$B$6:$B$505,MATCH(B1106&amp;"",'الأعضاء'!$A$6:$A$505,0))&amp;"","كود غير موجود"))</f>
        <v/>
      </c>
      <c r="D1106" s="21">
        <f>IF(OR(B1106&amp;""="",NOT(ISNUMBER(A1106))),"",IF(COUNTIFS($B$6:$B$2005,B1106&amp;"",$A$6:$A$2005,"&gt;"&amp;A1106)=0,1,0))</f>
        <v/>
      </c>
    </row>
    <row r="1107">
      <c r="A1107" s="13" t="n"/>
      <c r="B1107" s="5" t="n"/>
      <c r="C1107" s="6">
        <f>IF(B1107&amp;""="","",IFERROR(INDEX('الأعضاء'!$B$6:$B$505,MATCH(B1107&amp;"",'الأعضاء'!$A$6:$A$505,0))&amp;"","كود غير موجود"))</f>
        <v/>
      </c>
      <c r="D1107" s="21">
        <f>IF(OR(B1107&amp;""="",NOT(ISNUMBER(A1107))),"",IF(COUNTIFS($B$6:$B$2005,B1107&amp;"",$A$6:$A$2005,"&gt;"&amp;A1107)=0,1,0))</f>
        <v/>
      </c>
    </row>
    <row r="1108">
      <c r="A1108" s="13" t="n"/>
      <c r="B1108" s="5" t="n"/>
      <c r="C1108" s="6">
        <f>IF(B1108&amp;""="","",IFERROR(INDEX('الأعضاء'!$B$6:$B$505,MATCH(B1108&amp;"",'الأعضاء'!$A$6:$A$505,0))&amp;"","كود غير موجود"))</f>
        <v/>
      </c>
      <c r="D1108" s="21">
        <f>IF(OR(B1108&amp;""="",NOT(ISNUMBER(A1108))),"",IF(COUNTIFS($B$6:$B$2005,B1108&amp;"",$A$6:$A$2005,"&gt;"&amp;A1108)=0,1,0))</f>
        <v/>
      </c>
    </row>
    <row r="1109">
      <c r="A1109" s="13" t="n"/>
      <c r="B1109" s="5" t="n"/>
      <c r="C1109" s="6">
        <f>IF(B1109&amp;""="","",IFERROR(INDEX('الأعضاء'!$B$6:$B$505,MATCH(B1109&amp;"",'الأعضاء'!$A$6:$A$505,0))&amp;"","كود غير موجود"))</f>
        <v/>
      </c>
      <c r="D1109" s="21">
        <f>IF(OR(B1109&amp;""="",NOT(ISNUMBER(A1109))),"",IF(COUNTIFS($B$6:$B$2005,B1109&amp;"",$A$6:$A$2005,"&gt;"&amp;A1109)=0,1,0))</f>
        <v/>
      </c>
    </row>
    <row r="1110">
      <c r="A1110" s="13" t="n"/>
      <c r="B1110" s="5" t="n"/>
      <c r="C1110" s="6">
        <f>IF(B1110&amp;""="","",IFERROR(INDEX('الأعضاء'!$B$6:$B$505,MATCH(B1110&amp;"",'الأعضاء'!$A$6:$A$505,0))&amp;"","كود غير موجود"))</f>
        <v/>
      </c>
      <c r="D1110" s="21">
        <f>IF(OR(B1110&amp;""="",NOT(ISNUMBER(A1110))),"",IF(COUNTIFS($B$6:$B$2005,B1110&amp;"",$A$6:$A$2005,"&gt;"&amp;A1110)=0,1,0))</f>
        <v/>
      </c>
    </row>
    <row r="1111">
      <c r="A1111" s="13" t="n"/>
      <c r="B1111" s="5" t="n"/>
      <c r="C1111" s="6">
        <f>IF(B1111&amp;""="","",IFERROR(INDEX('الأعضاء'!$B$6:$B$505,MATCH(B1111&amp;"",'الأعضاء'!$A$6:$A$505,0))&amp;"","كود غير موجود"))</f>
        <v/>
      </c>
      <c r="D1111" s="21">
        <f>IF(OR(B1111&amp;""="",NOT(ISNUMBER(A1111))),"",IF(COUNTIFS($B$6:$B$2005,B1111&amp;"",$A$6:$A$2005,"&gt;"&amp;A1111)=0,1,0))</f>
        <v/>
      </c>
    </row>
    <row r="1112">
      <c r="A1112" s="13" t="n"/>
      <c r="B1112" s="5" t="n"/>
      <c r="C1112" s="6">
        <f>IF(B1112&amp;""="","",IFERROR(INDEX('الأعضاء'!$B$6:$B$505,MATCH(B1112&amp;"",'الأعضاء'!$A$6:$A$505,0))&amp;"","كود غير موجود"))</f>
        <v/>
      </c>
      <c r="D1112" s="21">
        <f>IF(OR(B1112&amp;""="",NOT(ISNUMBER(A1112))),"",IF(COUNTIFS($B$6:$B$2005,B1112&amp;"",$A$6:$A$2005,"&gt;"&amp;A1112)=0,1,0))</f>
        <v/>
      </c>
    </row>
    <row r="1113">
      <c r="A1113" s="13" t="n"/>
      <c r="B1113" s="5" t="n"/>
      <c r="C1113" s="6">
        <f>IF(B1113&amp;""="","",IFERROR(INDEX('الأعضاء'!$B$6:$B$505,MATCH(B1113&amp;"",'الأعضاء'!$A$6:$A$505,0))&amp;"","كود غير موجود"))</f>
        <v/>
      </c>
      <c r="D1113" s="21">
        <f>IF(OR(B1113&amp;""="",NOT(ISNUMBER(A1113))),"",IF(COUNTIFS($B$6:$B$2005,B1113&amp;"",$A$6:$A$2005,"&gt;"&amp;A1113)=0,1,0))</f>
        <v/>
      </c>
    </row>
    <row r="1114">
      <c r="A1114" s="13" t="n"/>
      <c r="B1114" s="5" t="n"/>
      <c r="C1114" s="6">
        <f>IF(B1114&amp;""="","",IFERROR(INDEX('الأعضاء'!$B$6:$B$505,MATCH(B1114&amp;"",'الأعضاء'!$A$6:$A$505,0))&amp;"","كود غير موجود"))</f>
        <v/>
      </c>
      <c r="D1114" s="21">
        <f>IF(OR(B1114&amp;""="",NOT(ISNUMBER(A1114))),"",IF(COUNTIFS($B$6:$B$2005,B1114&amp;"",$A$6:$A$2005,"&gt;"&amp;A1114)=0,1,0))</f>
        <v/>
      </c>
    </row>
    <row r="1115">
      <c r="A1115" s="13" t="n"/>
      <c r="B1115" s="5" t="n"/>
      <c r="C1115" s="6">
        <f>IF(B1115&amp;""="","",IFERROR(INDEX('الأعضاء'!$B$6:$B$505,MATCH(B1115&amp;"",'الأعضاء'!$A$6:$A$505,0))&amp;"","كود غير موجود"))</f>
        <v/>
      </c>
      <c r="D1115" s="21">
        <f>IF(OR(B1115&amp;""="",NOT(ISNUMBER(A1115))),"",IF(COUNTIFS($B$6:$B$2005,B1115&amp;"",$A$6:$A$2005,"&gt;"&amp;A1115)=0,1,0))</f>
        <v/>
      </c>
    </row>
    <row r="1116">
      <c r="A1116" s="13" t="n"/>
      <c r="B1116" s="5" t="n"/>
      <c r="C1116" s="6">
        <f>IF(B1116&amp;""="","",IFERROR(INDEX('الأعضاء'!$B$6:$B$505,MATCH(B1116&amp;"",'الأعضاء'!$A$6:$A$505,0))&amp;"","كود غير موجود"))</f>
        <v/>
      </c>
      <c r="D1116" s="21">
        <f>IF(OR(B1116&amp;""="",NOT(ISNUMBER(A1116))),"",IF(COUNTIFS($B$6:$B$2005,B1116&amp;"",$A$6:$A$2005,"&gt;"&amp;A1116)=0,1,0))</f>
        <v/>
      </c>
    </row>
    <row r="1117">
      <c r="A1117" s="13" t="n"/>
      <c r="B1117" s="5" t="n"/>
      <c r="C1117" s="6">
        <f>IF(B1117&amp;""="","",IFERROR(INDEX('الأعضاء'!$B$6:$B$505,MATCH(B1117&amp;"",'الأعضاء'!$A$6:$A$505,0))&amp;"","كود غير موجود"))</f>
        <v/>
      </c>
      <c r="D1117" s="21">
        <f>IF(OR(B1117&amp;""="",NOT(ISNUMBER(A1117))),"",IF(COUNTIFS($B$6:$B$2005,B1117&amp;"",$A$6:$A$2005,"&gt;"&amp;A1117)=0,1,0))</f>
        <v/>
      </c>
    </row>
    <row r="1118">
      <c r="A1118" s="13" t="n"/>
      <c r="B1118" s="5" t="n"/>
      <c r="C1118" s="6">
        <f>IF(B1118&amp;""="","",IFERROR(INDEX('الأعضاء'!$B$6:$B$505,MATCH(B1118&amp;"",'الأعضاء'!$A$6:$A$505,0))&amp;"","كود غير موجود"))</f>
        <v/>
      </c>
      <c r="D1118" s="21">
        <f>IF(OR(B1118&amp;""="",NOT(ISNUMBER(A1118))),"",IF(COUNTIFS($B$6:$B$2005,B1118&amp;"",$A$6:$A$2005,"&gt;"&amp;A1118)=0,1,0))</f>
        <v/>
      </c>
    </row>
    <row r="1119">
      <c r="A1119" s="13" t="n"/>
      <c r="B1119" s="5" t="n"/>
      <c r="C1119" s="6">
        <f>IF(B1119&amp;""="","",IFERROR(INDEX('الأعضاء'!$B$6:$B$505,MATCH(B1119&amp;"",'الأعضاء'!$A$6:$A$505,0))&amp;"","كود غير موجود"))</f>
        <v/>
      </c>
      <c r="D1119" s="21">
        <f>IF(OR(B1119&amp;""="",NOT(ISNUMBER(A1119))),"",IF(COUNTIFS($B$6:$B$2005,B1119&amp;"",$A$6:$A$2005,"&gt;"&amp;A1119)=0,1,0))</f>
        <v/>
      </c>
    </row>
    <row r="1120">
      <c r="A1120" s="13" t="n"/>
      <c r="B1120" s="5" t="n"/>
      <c r="C1120" s="6">
        <f>IF(B1120&amp;""="","",IFERROR(INDEX('الأعضاء'!$B$6:$B$505,MATCH(B1120&amp;"",'الأعضاء'!$A$6:$A$505,0))&amp;"","كود غير موجود"))</f>
        <v/>
      </c>
      <c r="D1120" s="21">
        <f>IF(OR(B1120&amp;""="",NOT(ISNUMBER(A1120))),"",IF(COUNTIFS($B$6:$B$2005,B1120&amp;"",$A$6:$A$2005,"&gt;"&amp;A1120)=0,1,0))</f>
        <v/>
      </c>
    </row>
    <row r="1121">
      <c r="A1121" s="13" t="n"/>
      <c r="B1121" s="5" t="n"/>
      <c r="C1121" s="6">
        <f>IF(B1121&amp;""="","",IFERROR(INDEX('الأعضاء'!$B$6:$B$505,MATCH(B1121&amp;"",'الأعضاء'!$A$6:$A$505,0))&amp;"","كود غير موجود"))</f>
        <v/>
      </c>
      <c r="D1121" s="21">
        <f>IF(OR(B1121&amp;""="",NOT(ISNUMBER(A1121))),"",IF(COUNTIFS($B$6:$B$2005,B1121&amp;"",$A$6:$A$2005,"&gt;"&amp;A1121)=0,1,0))</f>
        <v/>
      </c>
    </row>
    <row r="1122">
      <c r="A1122" s="13" t="n"/>
      <c r="B1122" s="5" t="n"/>
      <c r="C1122" s="6">
        <f>IF(B1122&amp;""="","",IFERROR(INDEX('الأعضاء'!$B$6:$B$505,MATCH(B1122&amp;"",'الأعضاء'!$A$6:$A$505,0))&amp;"","كود غير موجود"))</f>
        <v/>
      </c>
      <c r="D1122" s="21">
        <f>IF(OR(B1122&amp;""="",NOT(ISNUMBER(A1122))),"",IF(COUNTIFS($B$6:$B$2005,B1122&amp;"",$A$6:$A$2005,"&gt;"&amp;A1122)=0,1,0))</f>
        <v/>
      </c>
    </row>
    <row r="1123">
      <c r="A1123" s="13" t="n"/>
      <c r="B1123" s="5" t="n"/>
      <c r="C1123" s="6">
        <f>IF(B1123&amp;""="","",IFERROR(INDEX('الأعضاء'!$B$6:$B$505,MATCH(B1123&amp;"",'الأعضاء'!$A$6:$A$505,0))&amp;"","كود غير موجود"))</f>
        <v/>
      </c>
      <c r="D1123" s="21">
        <f>IF(OR(B1123&amp;""="",NOT(ISNUMBER(A1123))),"",IF(COUNTIFS($B$6:$B$2005,B1123&amp;"",$A$6:$A$2005,"&gt;"&amp;A1123)=0,1,0))</f>
        <v/>
      </c>
    </row>
    <row r="1124">
      <c r="A1124" s="13" t="n"/>
      <c r="B1124" s="5" t="n"/>
      <c r="C1124" s="6">
        <f>IF(B1124&amp;""="","",IFERROR(INDEX('الأعضاء'!$B$6:$B$505,MATCH(B1124&amp;"",'الأعضاء'!$A$6:$A$505,0))&amp;"","كود غير موجود"))</f>
        <v/>
      </c>
      <c r="D1124" s="21">
        <f>IF(OR(B1124&amp;""="",NOT(ISNUMBER(A1124))),"",IF(COUNTIFS($B$6:$B$2005,B1124&amp;"",$A$6:$A$2005,"&gt;"&amp;A1124)=0,1,0))</f>
        <v/>
      </c>
    </row>
    <row r="1125">
      <c r="A1125" s="13" t="n"/>
      <c r="B1125" s="5" t="n"/>
      <c r="C1125" s="6">
        <f>IF(B1125&amp;""="","",IFERROR(INDEX('الأعضاء'!$B$6:$B$505,MATCH(B1125&amp;"",'الأعضاء'!$A$6:$A$505,0))&amp;"","كود غير موجود"))</f>
        <v/>
      </c>
      <c r="D1125" s="21">
        <f>IF(OR(B1125&amp;""="",NOT(ISNUMBER(A1125))),"",IF(COUNTIFS($B$6:$B$2005,B1125&amp;"",$A$6:$A$2005,"&gt;"&amp;A1125)=0,1,0))</f>
        <v/>
      </c>
    </row>
    <row r="1126">
      <c r="A1126" s="13" t="n"/>
      <c r="B1126" s="5" t="n"/>
      <c r="C1126" s="6">
        <f>IF(B1126&amp;""="","",IFERROR(INDEX('الأعضاء'!$B$6:$B$505,MATCH(B1126&amp;"",'الأعضاء'!$A$6:$A$505,0))&amp;"","كود غير موجود"))</f>
        <v/>
      </c>
      <c r="D1126" s="21">
        <f>IF(OR(B1126&amp;""="",NOT(ISNUMBER(A1126))),"",IF(COUNTIFS($B$6:$B$2005,B1126&amp;"",$A$6:$A$2005,"&gt;"&amp;A1126)=0,1,0))</f>
        <v/>
      </c>
    </row>
    <row r="1127">
      <c r="A1127" s="13" t="n"/>
      <c r="B1127" s="5" t="n"/>
      <c r="C1127" s="6">
        <f>IF(B1127&amp;""="","",IFERROR(INDEX('الأعضاء'!$B$6:$B$505,MATCH(B1127&amp;"",'الأعضاء'!$A$6:$A$505,0))&amp;"","كود غير موجود"))</f>
        <v/>
      </c>
      <c r="D1127" s="21">
        <f>IF(OR(B1127&amp;""="",NOT(ISNUMBER(A1127))),"",IF(COUNTIFS($B$6:$B$2005,B1127&amp;"",$A$6:$A$2005,"&gt;"&amp;A1127)=0,1,0))</f>
        <v/>
      </c>
    </row>
    <row r="1128">
      <c r="A1128" s="13" t="n"/>
      <c r="B1128" s="5" t="n"/>
      <c r="C1128" s="6">
        <f>IF(B1128&amp;""="","",IFERROR(INDEX('الأعضاء'!$B$6:$B$505,MATCH(B1128&amp;"",'الأعضاء'!$A$6:$A$505,0))&amp;"","كود غير موجود"))</f>
        <v/>
      </c>
      <c r="D1128" s="21">
        <f>IF(OR(B1128&amp;""="",NOT(ISNUMBER(A1128))),"",IF(COUNTIFS($B$6:$B$2005,B1128&amp;"",$A$6:$A$2005,"&gt;"&amp;A1128)=0,1,0))</f>
        <v/>
      </c>
    </row>
    <row r="1129">
      <c r="A1129" s="13" t="n"/>
      <c r="B1129" s="5" t="n"/>
      <c r="C1129" s="6">
        <f>IF(B1129&amp;""="","",IFERROR(INDEX('الأعضاء'!$B$6:$B$505,MATCH(B1129&amp;"",'الأعضاء'!$A$6:$A$505,0))&amp;"","كود غير موجود"))</f>
        <v/>
      </c>
      <c r="D1129" s="21">
        <f>IF(OR(B1129&amp;""="",NOT(ISNUMBER(A1129))),"",IF(COUNTIFS($B$6:$B$2005,B1129&amp;"",$A$6:$A$2005,"&gt;"&amp;A1129)=0,1,0))</f>
        <v/>
      </c>
    </row>
    <row r="1130">
      <c r="A1130" s="13" t="n"/>
      <c r="B1130" s="5" t="n"/>
      <c r="C1130" s="6">
        <f>IF(B1130&amp;""="","",IFERROR(INDEX('الأعضاء'!$B$6:$B$505,MATCH(B1130&amp;"",'الأعضاء'!$A$6:$A$505,0))&amp;"","كود غير موجود"))</f>
        <v/>
      </c>
      <c r="D1130" s="21">
        <f>IF(OR(B1130&amp;""="",NOT(ISNUMBER(A1130))),"",IF(COUNTIFS($B$6:$B$2005,B1130&amp;"",$A$6:$A$2005,"&gt;"&amp;A1130)=0,1,0))</f>
        <v/>
      </c>
    </row>
    <row r="1131">
      <c r="A1131" s="13" t="n"/>
      <c r="B1131" s="5" t="n"/>
      <c r="C1131" s="6">
        <f>IF(B1131&amp;""="","",IFERROR(INDEX('الأعضاء'!$B$6:$B$505,MATCH(B1131&amp;"",'الأعضاء'!$A$6:$A$505,0))&amp;"","كود غير موجود"))</f>
        <v/>
      </c>
      <c r="D1131" s="21">
        <f>IF(OR(B1131&amp;""="",NOT(ISNUMBER(A1131))),"",IF(COUNTIFS($B$6:$B$2005,B1131&amp;"",$A$6:$A$2005,"&gt;"&amp;A1131)=0,1,0))</f>
        <v/>
      </c>
    </row>
    <row r="1132">
      <c r="A1132" s="13" t="n"/>
      <c r="B1132" s="5" t="n"/>
      <c r="C1132" s="6">
        <f>IF(B1132&amp;""="","",IFERROR(INDEX('الأعضاء'!$B$6:$B$505,MATCH(B1132&amp;"",'الأعضاء'!$A$6:$A$505,0))&amp;"","كود غير موجود"))</f>
        <v/>
      </c>
      <c r="D1132" s="21">
        <f>IF(OR(B1132&amp;""="",NOT(ISNUMBER(A1132))),"",IF(COUNTIFS($B$6:$B$2005,B1132&amp;"",$A$6:$A$2005,"&gt;"&amp;A1132)=0,1,0))</f>
        <v/>
      </c>
    </row>
    <row r="1133">
      <c r="A1133" s="13" t="n"/>
      <c r="B1133" s="5" t="n"/>
      <c r="C1133" s="6">
        <f>IF(B1133&amp;""="","",IFERROR(INDEX('الأعضاء'!$B$6:$B$505,MATCH(B1133&amp;"",'الأعضاء'!$A$6:$A$505,0))&amp;"","كود غير موجود"))</f>
        <v/>
      </c>
      <c r="D1133" s="21">
        <f>IF(OR(B1133&amp;""="",NOT(ISNUMBER(A1133))),"",IF(COUNTIFS($B$6:$B$2005,B1133&amp;"",$A$6:$A$2005,"&gt;"&amp;A1133)=0,1,0))</f>
        <v/>
      </c>
    </row>
    <row r="1134">
      <c r="A1134" s="13" t="n"/>
      <c r="B1134" s="5" t="n"/>
      <c r="C1134" s="6">
        <f>IF(B1134&amp;""="","",IFERROR(INDEX('الأعضاء'!$B$6:$B$505,MATCH(B1134&amp;"",'الأعضاء'!$A$6:$A$505,0))&amp;"","كود غير موجود"))</f>
        <v/>
      </c>
      <c r="D1134" s="21">
        <f>IF(OR(B1134&amp;""="",NOT(ISNUMBER(A1134))),"",IF(COUNTIFS($B$6:$B$2005,B1134&amp;"",$A$6:$A$2005,"&gt;"&amp;A1134)=0,1,0))</f>
        <v/>
      </c>
    </row>
    <row r="1135">
      <c r="A1135" s="13" t="n"/>
      <c r="B1135" s="5" t="n"/>
      <c r="C1135" s="6">
        <f>IF(B1135&amp;""="","",IFERROR(INDEX('الأعضاء'!$B$6:$B$505,MATCH(B1135&amp;"",'الأعضاء'!$A$6:$A$505,0))&amp;"","كود غير موجود"))</f>
        <v/>
      </c>
      <c r="D1135" s="21">
        <f>IF(OR(B1135&amp;""="",NOT(ISNUMBER(A1135))),"",IF(COUNTIFS($B$6:$B$2005,B1135&amp;"",$A$6:$A$2005,"&gt;"&amp;A1135)=0,1,0))</f>
        <v/>
      </c>
    </row>
    <row r="1136">
      <c r="A1136" s="13" t="n"/>
      <c r="B1136" s="5" t="n"/>
      <c r="C1136" s="6">
        <f>IF(B1136&amp;""="","",IFERROR(INDEX('الأعضاء'!$B$6:$B$505,MATCH(B1136&amp;"",'الأعضاء'!$A$6:$A$505,0))&amp;"","كود غير موجود"))</f>
        <v/>
      </c>
      <c r="D1136" s="21">
        <f>IF(OR(B1136&amp;""="",NOT(ISNUMBER(A1136))),"",IF(COUNTIFS($B$6:$B$2005,B1136&amp;"",$A$6:$A$2005,"&gt;"&amp;A1136)=0,1,0))</f>
        <v/>
      </c>
    </row>
    <row r="1137">
      <c r="A1137" s="13" t="n"/>
      <c r="B1137" s="5" t="n"/>
      <c r="C1137" s="6">
        <f>IF(B1137&amp;""="","",IFERROR(INDEX('الأعضاء'!$B$6:$B$505,MATCH(B1137&amp;"",'الأعضاء'!$A$6:$A$505,0))&amp;"","كود غير موجود"))</f>
        <v/>
      </c>
      <c r="D1137" s="21">
        <f>IF(OR(B1137&amp;""="",NOT(ISNUMBER(A1137))),"",IF(COUNTIFS($B$6:$B$2005,B1137&amp;"",$A$6:$A$2005,"&gt;"&amp;A1137)=0,1,0))</f>
        <v/>
      </c>
    </row>
    <row r="1138">
      <c r="A1138" s="13" t="n"/>
      <c r="B1138" s="5" t="n"/>
      <c r="C1138" s="6">
        <f>IF(B1138&amp;""="","",IFERROR(INDEX('الأعضاء'!$B$6:$B$505,MATCH(B1138&amp;"",'الأعضاء'!$A$6:$A$505,0))&amp;"","كود غير موجود"))</f>
        <v/>
      </c>
      <c r="D1138" s="21">
        <f>IF(OR(B1138&amp;""="",NOT(ISNUMBER(A1138))),"",IF(COUNTIFS($B$6:$B$2005,B1138&amp;"",$A$6:$A$2005,"&gt;"&amp;A1138)=0,1,0))</f>
        <v/>
      </c>
    </row>
    <row r="1139">
      <c r="A1139" s="13" t="n"/>
      <c r="B1139" s="5" t="n"/>
      <c r="C1139" s="6">
        <f>IF(B1139&amp;""="","",IFERROR(INDEX('الأعضاء'!$B$6:$B$505,MATCH(B1139&amp;"",'الأعضاء'!$A$6:$A$505,0))&amp;"","كود غير موجود"))</f>
        <v/>
      </c>
      <c r="D1139" s="21">
        <f>IF(OR(B1139&amp;""="",NOT(ISNUMBER(A1139))),"",IF(COUNTIFS($B$6:$B$2005,B1139&amp;"",$A$6:$A$2005,"&gt;"&amp;A1139)=0,1,0))</f>
        <v/>
      </c>
    </row>
    <row r="1140">
      <c r="A1140" s="13" t="n"/>
      <c r="B1140" s="5" t="n"/>
      <c r="C1140" s="6">
        <f>IF(B1140&amp;""="","",IFERROR(INDEX('الأعضاء'!$B$6:$B$505,MATCH(B1140&amp;"",'الأعضاء'!$A$6:$A$505,0))&amp;"","كود غير موجود"))</f>
        <v/>
      </c>
      <c r="D1140" s="21">
        <f>IF(OR(B1140&amp;""="",NOT(ISNUMBER(A1140))),"",IF(COUNTIFS($B$6:$B$2005,B1140&amp;"",$A$6:$A$2005,"&gt;"&amp;A1140)=0,1,0))</f>
        <v/>
      </c>
    </row>
    <row r="1141">
      <c r="A1141" s="13" t="n"/>
      <c r="B1141" s="5" t="n"/>
      <c r="C1141" s="6">
        <f>IF(B1141&amp;""="","",IFERROR(INDEX('الأعضاء'!$B$6:$B$505,MATCH(B1141&amp;"",'الأعضاء'!$A$6:$A$505,0))&amp;"","كود غير موجود"))</f>
        <v/>
      </c>
      <c r="D1141" s="21">
        <f>IF(OR(B1141&amp;""="",NOT(ISNUMBER(A1141))),"",IF(COUNTIFS($B$6:$B$2005,B1141&amp;"",$A$6:$A$2005,"&gt;"&amp;A1141)=0,1,0))</f>
        <v/>
      </c>
    </row>
    <row r="1142">
      <c r="A1142" s="13" t="n"/>
      <c r="B1142" s="5" t="n"/>
      <c r="C1142" s="6">
        <f>IF(B1142&amp;""="","",IFERROR(INDEX('الأعضاء'!$B$6:$B$505,MATCH(B1142&amp;"",'الأعضاء'!$A$6:$A$505,0))&amp;"","كود غير موجود"))</f>
        <v/>
      </c>
      <c r="D1142" s="21">
        <f>IF(OR(B1142&amp;""="",NOT(ISNUMBER(A1142))),"",IF(COUNTIFS($B$6:$B$2005,B1142&amp;"",$A$6:$A$2005,"&gt;"&amp;A1142)=0,1,0))</f>
        <v/>
      </c>
    </row>
    <row r="1143">
      <c r="A1143" s="13" t="n"/>
      <c r="B1143" s="5" t="n"/>
      <c r="C1143" s="6">
        <f>IF(B1143&amp;""="","",IFERROR(INDEX('الأعضاء'!$B$6:$B$505,MATCH(B1143&amp;"",'الأعضاء'!$A$6:$A$505,0))&amp;"","كود غير موجود"))</f>
        <v/>
      </c>
      <c r="D1143" s="21">
        <f>IF(OR(B1143&amp;""="",NOT(ISNUMBER(A1143))),"",IF(COUNTIFS($B$6:$B$2005,B1143&amp;"",$A$6:$A$2005,"&gt;"&amp;A1143)=0,1,0))</f>
        <v/>
      </c>
    </row>
    <row r="1144">
      <c r="A1144" s="13" t="n"/>
      <c r="B1144" s="5" t="n"/>
      <c r="C1144" s="6">
        <f>IF(B1144&amp;""="","",IFERROR(INDEX('الأعضاء'!$B$6:$B$505,MATCH(B1144&amp;"",'الأعضاء'!$A$6:$A$505,0))&amp;"","كود غير موجود"))</f>
        <v/>
      </c>
      <c r="D1144" s="21">
        <f>IF(OR(B1144&amp;""="",NOT(ISNUMBER(A1144))),"",IF(COUNTIFS($B$6:$B$2005,B1144&amp;"",$A$6:$A$2005,"&gt;"&amp;A1144)=0,1,0))</f>
        <v/>
      </c>
    </row>
    <row r="1145">
      <c r="A1145" s="13" t="n"/>
      <c r="B1145" s="5" t="n"/>
      <c r="C1145" s="6">
        <f>IF(B1145&amp;""="","",IFERROR(INDEX('الأعضاء'!$B$6:$B$505,MATCH(B1145&amp;"",'الأعضاء'!$A$6:$A$505,0))&amp;"","كود غير موجود"))</f>
        <v/>
      </c>
      <c r="D1145" s="21">
        <f>IF(OR(B1145&amp;""="",NOT(ISNUMBER(A1145))),"",IF(COUNTIFS($B$6:$B$2005,B1145&amp;"",$A$6:$A$2005,"&gt;"&amp;A1145)=0,1,0))</f>
        <v/>
      </c>
    </row>
    <row r="1146">
      <c r="A1146" s="13" t="n"/>
      <c r="B1146" s="5" t="n"/>
      <c r="C1146" s="6">
        <f>IF(B1146&amp;""="","",IFERROR(INDEX('الأعضاء'!$B$6:$B$505,MATCH(B1146&amp;"",'الأعضاء'!$A$6:$A$505,0))&amp;"","كود غير موجود"))</f>
        <v/>
      </c>
      <c r="D1146" s="21">
        <f>IF(OR(B1146&amp;""="",NOT(ISNUMBER(A1146))),"",IF(COUNTIFS($B$6:$B$2005,B1146&amp;"",$A$6:$A$2005,"&gt;"&amp;A1146)=0,1,0))</f>
        <v/>
      </c>
    </row>
    <row r="1147">
      <c r="A1147" s="13" t="n"/>
      <c r="B1147" s="5" t="n"/>
      <c r="C1147" s="6">
        <f>IF(B1147&amp;""="","",IFERROR(INDEX('الأعضاء'!$B$6:$B$505,MATCH(B1147&amp;"",'الأعضاء'!$A$6:$A$505,0))&amp;"","كود غير موجود"))</f>
        <v/>
      </c>
      <c r="D1147" s="21">
        <f>IF(OR(B1147&amp;""="",NOT(ISNUMBER(A1147))),"",IF(COUNTIFS($B$6:$B$2005,B1147&amp;"",$A$6:$A$2005,"&gt;"&amp;A1147)=0,1,0))</f>
        <v/>
      </c>
    </row>
    <row r="1148">
      <c r="A1148" s="13" t="n"/>
      <c r="B1148" s="5" t="n"/>
      <c r="C1148" s="6">
        <f>IF(B1148&amp;""="","",IFERROR(INDEX('الأعضاء'!$B$6:$B$505,MATCH(B1148&amp;"",'الأعضاء'!$A$6:$A$505,0))&amp;"","كود غير موجود"))</f>
        <v/>
      </c>
      <c r="D1148" s="21">
        <f>IF(OR(B1148&amp;""="",NOT(ISNUMBER(A1148))),"",IF(COUNTIFS($B$6:$B$2005,B1148&amp;"",$A$6:$A$2005,"&gt;"&amp;A1148)=0,1,0))</f>
        <v/>
      </c>
    </row>
    <row r="1149">
      <c r="A1149" s="13" t="n"/>
      <c r="B1149" s="5" t="n"/>
      <c r="C1149" s="6">
        <f>IF(B1149&amp;""="","",IFERROR(INDEX('الأعضاء'!$B$6:$B$505,MATCH(B1149&amp;"",'الأعضاء'!$A$6:$A$505,0))&amp;"","كود غير موجود"))</f>
        <v/>
      </c>
      <c r="D1149" s="21">
        <f>IF(OR(B1149&amp;""="",NOT(ISNUMBER(A1149))),"",IF(COUNTIFS($B$6:$B$2005,B1149&amp;"",$A$6:$A$2005,"&gt;"&amp;A1149)=0,1,0))</f>
        <v/>
      </c>
    </row>
    <row r="1150">
      <c r="A1150" s="13" t="n"/>
      <c r="B1150" s="5" t="n"/>
      <c r="C1150" s="6">
        <f>IF(B1150&amp;""="","",IFERROR(INDEX('الأعضاء'!$B$6:$B$505,MATCH(B1150&amp;"",'الأعضاء'!$A$6:$A$505,0))&amp;"","كود غير موجود"))</f>
        <v/>
      </c>
      <c r="D1150" s="21">
        <f>IF(OR(B1150&amp;""="",NOT(ISNUMBER(A1150))),"",IF(COUNTIFS($B$6:$B$2005,B1150&amp;"",$A$6:$A$2005,"&gt;"&amp;A1150)=0,1,0))</f>
        <v/>
      </c>
    </row>
    <row r="1151">
      <c r="A1151" s="13" t="n"/>
      <c r="B1151" s="5" t="n"/>
      <c r="C1151" s="6">
        <f>IF(B1151&amp;""="","",IFERROR(INDEX('الأعضاء'!$B$6:$B$505,MATCH(B1151&amp;"",'الأعضاء'!$A$6:$A$505,0))&amp;"","كود غير موجود"))</f>
        <v/>
      </c>
      <c r="D1151" s="21">
        <f>IF(OR(B1151&amp;""="",NOT(ISNUMBER(A1151))),"",IF(COUNTIFS($B$6:$B$2005,B1151&amp;"",$A$6:$A$2005,"&gt;"&amp;A1151)=0,1,0))</f>
        <v/>
      </c>
    </row>
    <row r="1152">
      <c r="A1152" s="13" t="n"/>
      <c r="B1152" s="5" t="n"/>
      <c r="C1152" s="6">
        <f>IF(B1152&amp;""="","",IFERROR(INDEX('الأعضاء'!$B$6:$B$505,MATCH(B1152&amp;"",'الأعضاء'!$A$6:$A$505,0))&amp;"","كود غير موجود"))</f>
        <v/>
      </c>
      <c r="D1152" s="21">
        <f>IF(OR(B1152&amp;""="",NOT(ISNUMBER(A1152))),"",IF(COUNTIFS($B$6:$B$2005,B1152&amp;"",$A$6:$A$2005,"&gt;"&amp;A1152)=0,1,0))</f>
        <v/>
      </c>
    </row>
    <row r="1153">
      <c r="A1153" s="13" t="n"/>
      <c r="B1153" s="5" t="n"/>
      <c r="C1153" s="6">
        <f>IF(B1153&amp;""="","",IFERROR(INDEX('الأعضاء'!$B$6:$B$505,MATCH(B1153&amp;"",'الأعضاء'!$A$6:$A$505,0))&amp;"","كود غير موجود"))</f>
        <v/>
      </c>
      <c r="D1153" s="21">
        <f>IF(OR(B1153&amp;""="",NOT(ISNUMBER(A1153))),"",IF(COUNTIFS($B$6:$B$2005,B1153&amp;"",$A$6:$A$2005,"&gt;"&amp;A1153)=0,1,0))</f>
        <v/>
      </c>
    </row>
    <row r="1154">
      <c r="A1154" s="13" t="n"/>
      <c r="B1154" s="5" t="n"/>
      <c r="C1154" s="6">
        <f>IF(B1154&amp;""="","",IFERROR(INDEX('الأعضاء'!$B$6:$B$505,MATCH(B1154&amp;"",'الأعضاء'!$A$6:$A$505,0))&amp;"","كود غير موجود"))</f>
        <v/>
      </c>
      <c r="D1154" s="21">
        <f>IF(OR(B1154&amp;""="",NOT(ISNUMBER(A1154))),"",IF(COUNTIFS($B$6:$B$2005,B1154&amp;"",$A$6:$A$2005,"&gt;"&amp;A1154)=0,1,0))</f>
        <v/>
      </c>
    </row>
    <row r="1155">
      <c r="A1155" s="13" t="n"/>
      <c r="B1155" s="5" t="n"/>
      <c r="C1155" s="6">
        <f>IF(B1155&amp;""="","",IFERROR(INDEX('الأعضاء'!$B$6:$B$505,MATCH(B1155&amp;"",'الأعضاء'!$A$6:$A$505,0))&amp;"","كود غير موجود"))</f>
        <v/>
      </c>
      <c r="D1155" s="21">
        <f>IF(OR(B1155&amp;""="",NOT(ISNUMBER(A1155))),"",IF(COUNTIFS($B$6:$B$2005,B1155&amp;"",$A$6:$A$2005,"&gt;"&amp;A1155)=0,1,0))</f>
        <v/>
      </c>
    </row>
    <row r="1156">
      <c r="A1156" s="13" t="n"/>
      <c r="B1156" s="5" t="n"/>
      <c r="C1156" s="6">
        <f>IF(B1156&amp;""="","",IFERROR(INDEX('الأعضاء'!$B$6:$B$505,MATCH(B1156&amp;"",'الأعضاء'!$A$6:$A$505,0))&amp;"","كود غير موجود"))</f>
        <v/>
      </c>
      <c r="D1156" s="21">
        <f>IF(OR(B1156&amp;""="",NOT(ISNUMBER(A1156))),"",IF(COUNTIFS($B$6:$B$2005,B1156&amp;"",$A$6:$A$2005,"&gt;"&amp;A1156)=0,1,0))</f>
        <v/>
      </c>
    </row>
    <row r="1157">
      <c r="A1157" s="13" t="n"/>
      <c r="B1157" s="5" t="n"/>
      <c r="C1157" s="6">
        <f>IF(B1157&amp;""="","",IFERROR(INDEX('الأعضاء'!$B$6:$B$505,MATCH(B1157&amp;"",'الأعضاء'!$A$6:$A$505,0))&amp;"","كود غير موجود"))</f>
        <v/>
      </c>
      <c r="D1157" s="21">
        <f>IF(OR(B1157&amp;""="",NOT(ISNUMBER(A1157))),"",IF(COUNTIFS($B$6:$B$2005,B1157&amp;"",$A$6:$A$2005,"&gt;"&amp;A1157)=0,1,0))</f>
        <v/>
      </c>
    </row>
    <row r="1158">
      <c r="A1158" s="13" t="n"/>
      <c r="B1158" s="5" t="n"/>
      <c r="C1158" s="6">
        <f>IF(B1158&amp;""="","",IFERROR(INDEX('الأعضاء'!$B$6:$B$505,MATCH(B1158&amp;"",'الأعضاء'!$A$6:$A$505,0))&amp;"","كود غير موجود"))</f>
        <v/>
      </c>
      <c r="D1158" s="21">
        <f>IF(OR(B1158&amp;""="",NOT(ISNUMBER(A1158))),"",IF(COUNTIFS($B$6:$B$2005,B1158&amp;"",$A$6:$A$2005,"&gt;"&amp;A1158)=0,1,0))</f>
        <v/>
      </c>
    </row>
    <row r="1159">
      <c r="A1159" s="13" t="n"/>
      <c r="B1159" s="5" t="n"/>
      <c r="C1159" s="6">
        <f>IF(B1159&amp;""="","",IFERROR(INDEX('الأعضاء'!$B$6:$B$505,MATCH(B1159&amp;"",'الأعضاء'!$A$6:$A$505,0))&amp;"","كود غير موجود"))</f>
        <v/>
      </c>
      <c r="D1159" s="21">
        <f>IF(OR(B1159&amp;""="",NOT(ISNUMBER(A1159))),"",IF(COUNTIFS($B$6:$B$2005,B1159&amp;"",$A$6:$A$2005,"&gt;"&amp;A1159)=0,1,0))</f>
        <v/>
      </c>
    </row>
    <row r="1160">
      <c r="A1160" s="13" t="n"/>
      <c r="B1160" s="5" t="n"/>
      <c r="C1160" s="6">
        <f>IF(B1160&amp;""="","",IFERROR(INDEX('الأعضاء'!$B$6:$B$505,MATCH(B1160&amp;"",'الأعضاء'!$A$6:$A$505,0))&amp;"","كود غير موجود"))</f>
        <v/>
      </c>
      <c r="D1160" s="21">
        <f>IF(OR(B1160&amp;""="",NOT(ISNUMBER(A1160))),"",IF(COUNTIFS($B$6:$B$2005,B1160&amp;"",$A$6:$A$2005,"&gt;"&amp;A1160)=0,1,0))</f>
        <v/>
      </c>
    </row>
    <row r="1161">
      <c r="A1161" s="13" t="n"/>
      <c r="B1161" s="5" t="n"/>
      <c r="C1161" s="6">
        <f>IF(B1161&amp;""="","",IFERROR(INDEX('الأعضاء'!$B$6:$B$505,MATCH(B1161&amp;"",'الأعضاء'!$A$6:$A$505,0))&amp;"","كود غير موجود"))</f>
        <v/>
      </c>
      <c r="D1161" s="21">
        <f>IF(OR(B1161&amp;""="",NOT(ISNUMBER(A1161))),"",IF(COUNTIFS($B$6:$B$2005,B1161&amp;"",$A$6:$A$2005,"&gt;"&amp;A1161)=0,1,0))</f>
        <v/>
      </c>
    </row>
    <row r="1162">
      <c r="A1162" s="13" t="n"/>
      <c r="B1162" s="5" t="n"/>
      <c r="C1162" s="6">
        <f>IF(B1162&amp;""="","",IFERROR(INDEX('الأعضاء'!$B$6:$B$505,MATCH(B1162&amp;"",'الأعضاء'!$A$6:$A$505,0))&amp;"","كود غير موجود"))</f>
        <v/>
      </c>
      <c r="D1162" s="21">
        <f>IF(OR(B1162&amp;""="",NOT(ISNUMBER(A1162))),"",IF(COUNTIFS($B$6:$B$2005,B1162&amp;"",$A$6:$A$2005,"&gt;"&amp;A1162)=0,1,0))</f>
        <v/>
      </c>
    </row>
    <row r="1163">
      <c r="A1163" s="13" t="n"/>
      <c r="B1163" s="5" t="n"/>
      <c r="C1163" s="6">
        <f>IF(B1163&amp;""="","",IFERROR(INDEX('الأعضاء'!$B$6:$B$505,MATCH(B1163&amp;"",'الأعضاء'!$A$6:$A$505,0))&amp;"","كود غير موجود"))</f>
        <v/>
      </c>
      <c r="D1163" s="21">
        <f>IF(OR(B1163&amp;""="",NOT(ISNUMBER(A1163))),"",IF(COUNTIFS($B$6:$B$2005,B1163&amp;"",$A$6:$A$2005,"&gt;"&amp;A1163)=0,1,0))</f>
        <v/>
      </c>
    </row>
    <row r="1164">
      <c r="A1164" s="13" t="n"/>
      <c r="B1164" s="5" t="n"/>
      <c r="C1164" s="6">
        <f>IF(B1164&amp;""="","",IFERROR(INDEX('الأعضاء'!$B$6:$B$505,MATCH(B1164&amp;"",'الأعضاء'!$A$6:$A$505,0))&amp;"","كود غير موجود"))</f>
        <v/>
      </c>
      <c r="D1164" s="21">
        <f>IF(OR(B1164&amp;""="",NOT(ISNUMBER(A1164))),"",IF(COUNTIFS($B$6:$B$2005,B1164&amp;"",$A$6:$A$2005,"&gt;"&amp;A1164)=0,1,0))</f>
        <v/>
      </c>
    </row>
    <row r="1165">
      <c r="A1165" s="13" t="n"/>
      <c r="B1165" s="5" t="n"/>
      <c r="C1165" s="6">
        <f>IF(B1165&amp;""="","",IFERROR(INDEX('الأعضاء'!$B$6:$B$505,MATCH(B1165&amp;"",'الأعضاء'!$A$6:$A$505,0))&amp;"","كود غير موجود"))</f>
        <v/>
      </c>
      <c r="D1165" s="21">
        <f>IF(OR(B1165&amp;""="",NOT(ISNUMBER(A1165))),"",IF(COUNTIFS($B$6:$B$2005,B1165&amp;"",$A$6:$A$2005,"&gt;"&amp;A1165)=0,1,0))</f>
        <v/>
      </c>
    </row>
    <row r="1166">
      <c r="A1166" s="13" t="n"/>
      <c r="B1166" s="5" t="n"/>
      <c r="C1166" s="6">
        <f>IF(B1166&amp;""="","",IFERROR(INDEX('الأعضاء'!$B$6:$B$505,MATCH(B1166&amp;"",'الأعضاء'!$A$6:$A$505,0))&amp;"","كود غير موجود"))</f>
        <v/>
      </c>
      <c r="D1166" s="21">
        <f>IF(OR(B1166&amp;""="",NOT(ISNUMBER(A1166))),"",IF(COUNTIFS($B$6:$B$2005,B1166&amp;"",$A$6:$A$2005,"&gt;"&amp;A1166)=0,1,0))</f>
        <v/>
      </c>
    </row>
    <row r="1167">
      <c r="A1167" s="13" t="n"/>
      <c r="B1167" s="5" t="n"/>
      <c r="C1167" s="6">
        <f>IF(B1167&amp;""="","",IFERROR(INDEX('الأعضاء'!$B$6:$B$505,MATCH(B1167&amp;"",'الأعضاء'!$A$6:$A$505,0))&amp;"","كود غير موجود"))</f>
        <v/>
      </c>
      <c r="D1167" s="21">
        <f>IF(OR(B1167&amp;""="",NOT(ISNUMBER(A1167))),"",IF(COUNTIFS($B$6:$B$2005,B1167&amp;"",$A$6:$A$2005,"&gt;"&amp;A1167)=0,1,0))</f>
        <v/>
      </c>
    </row>
    <row r="1168">
      <c r="A1168" s="13" t="n"/>
      <c r="B1168" s="5" t="n"/>
      <c r="C1168" s="6">
        <f>IF(B1168&amp;""="","",IFERROR(INDEX('الأعضاء'!$B$6:$B$505,MATCH(B1168&amp;"",'الأعضاء'!$A$6:$A$505,0))&amp;"","كود غير موجود"))</f>
        <v/>
      </c>
      <c r="D1168" s="21">
        <f>IF(OR(B1168&amp;""="",NOT(ISNUMBER(A1168))),"",IF(COUNTIFS($B$6:$B$2005,B1168&amp;"",$A$6:$A$2005,"&gt;"&amp;A1168)=0,1,0))</f>
        <v/>
      </c>
    </row>
    <row r="1169">
      <c r="A1169" s="13" t="n"/>
      <c r="B1169" s="5" t="n"/>
      <c r="C1169" s="6">
        <f>IF(B1169&amp;""="","",IFERROR(INDEX('الأعضاء'!$B$6:$B$505,MATCH(B1169&amp;"",'الأعضاء'!$A$6:$A$505,0))&amp;"","كود غير موجود"))</f>
        <v/>
      </c>
      <c r="D1169" s="21">
        <f>IF(OR(B1169&amp;""="",NOT(ISNUMBER(A1169))),"",IF(COUNTIFS($B$6:$B$2005,B1169&amp;"",$A$6:$A$2005,"&gt;"&amp;A1169)=0,1,0))</f>
        <v/>
      </c>
    </row>
    <row r="1170">
      <c r="A1170" s="13" t="n"/>
      <c r="B1170" s="5" t="n"/>
      <c r="C1170" s="6">
        <f>IF(B1170&amp;""="","",IFERROR(INDEX('الأعضاء'!$B$6:$B$505,MATCH(B1170&amp;"",'الأعضاء'!$A$6:$A$505,0))&amp;"","كود غير موجود"))</f>
        <v/>
      </c>
      <c r="D1170" s="21">
        <f>IF(OR(B1170&amp;""="",NOT(ISNUMBER(A1170))),"",IF(COUNTIFS($B$6:$B$2005,B1170&amp;"",$A$6:$A$2005,"&gt;"&amp;A1170)=0,1,0))</f>
        <v/>
      </c>
    </row>
    <row r="1171">
      <c r="A1171" s="13" t="n"/>
      <c r="B1171" s="5" t="n"/>
      <c r="C1171" s="6">
        <f>IF(B1171&amp;""="","",IFERROR(INDEX('الأعضاء'!$B$6:$B$505,MATCH(B1171&amp;"",'الأعضاء'!$A$6:$A$505,0))&amp;"","كود غير موجود"))</f>
        <v/>
      </c>
      <c r="D1171" s="21">
        <f>IF(OR(B1171&amp;""="",NOT(ISNUMBER(A1171))),"",IF(COUNTIFS($B$6:$B$2005,B1171&amp;"",$A$6:$A$2005,"&gt;"&amp;A1171)=0,1,0))</f>
        <v/>
      </c>
    </row>
    <row r="1172">
      <c r="A1172" s="13" t="n"/>
      <c r="B1172" s="5" t="n"/>
      <c r="C1172" s="6">
        <f>IF(B1172&amp;""="","",IFERROR(INDEX('الأعضاء'!$B$6:$B$505,MATCH(B1172&amp;"",'الأعضاء'!$A$6:$A$505,0))&amp;"","كود غير موجود"))</f>
        <v/>
      </c>
      <c r="D1172" s="21">
        <f>IF(OR(B1172&amp;""="",NOT(ISNUMBER(A1172))),"",IF(COUNTIFS($B$6:$B$2005,B1172&amp;"",$A$6:$A$2005,"&gt;"&amp;A1172)=0,1,0))</f>
        <v/>
      </c>
    </row>
    <row r="1173">
      <c r="A1173" s="13" t="n"/>
      <c r="B1173" s="5" t="n"/>
      <c r="C1173" s="6">
        <f>IF(B1173&amp;""="","",IFERROR(INDEX('الأعضاء'!$B$6:$B$505,MATCH(B1173&amp;"",'الأعضاء'!$A$6:$A$505,0))&amp;"","كود غير موجود"))</f>
        <v/>
      </c>
      <c r="D1173" s="21">
        <f>IF(OR(B1173&amp;""="",NOT(ISNUMBER(A1173))),"",IF(COUNTIFS($B$6:$B$2005,B1173&amp;"",$A$6:$A$2005,"&gt;"&amp;A1173)=0,1,0))</f>
        <v/>
      </c>
    </row>
    <row r="1174">
      <c r="A1174" s="13" t="n"/>
      <c r="B1174" s="5" t="n"/>
      <c r="C1174" s="6">
        <f>IF(B1174&amp;""="","",IFERROR(INDEX('الأعضاء'!$B$6:$B$505,MATCH(B1174&amp;"",'الأعضاء'!$A$6:$A$505,0))&amp;"","كود غير موجود"))</f>
        <v/>
      </c>
      <c r="D1174" s="21">
        <f>IF(OR(B1174&amp;""="",NOT(ISNUMBER(A1174))),"",IF(COUNTIFS($B$6:$B$2005,B1174&amp;"",$A$6:$A$2005,"&gt;"&amp;A1174)=0,1,0))</f>
        <v/>
      </c>
    </row>
    <row r="1175">
      <c r="A1175" s="13" t="n"/>
      <c r="B1175" s="5" t="n"/>
      <c r="C1175" s="6">
        <f>IF(B1175&amp;""="","",IFERROR(INDEX('الأعضاء'!$B$6:$B$505,MATCH(B1175&amp;"",'الأعضاء'!$A$6:$A$505,0))&amp;"","كود غير موجود"))</f>
        <v/>
      </c>
      <c r="D1175" s="21">
        <f>IF(OR(B1175&amp;""="",NOT(ISNUMBER(A1175))),"",IF(COUNTIFS($B$6:$B$2005,B1175&amp;"",$A$6:$A$2005,"&gt;"&amp;A1175)=0,1,0))</f>
        <v/>
      </c>
    </row>
    <row r="1176">
      <c r="A1176" s="13" t="n"/>
      <c r="B1176" s="5" t="n"/>
      <c r="C1176" s="6">
        <f>IF(B1176&amp;""="","",IFERROR(INDEX('الأعضاء'!$B$6:$B$505,MATCH(B1176&amp;"",'الأعضاء'!$A$6:$A$505,0))&amp;"","كود غير موجود"))</f>
        <v/>
      </c>
      <c r="D1176" s="21">
        <f>IF(OR(B1176&amp;""="",NOT(ISNUMBER(A1176))),"",IF(COUNTIFS($B$6:$B$2005,B1176&amp;"",$A$6:$A$2005,"&gt;"&amp;A1176)=0,1,0))</f>
        <v/>
      </c>
    </row>
    <row r="1177">
      <c r="A1177" s="13" t="n"/>
      <c r="B1177" s="5" t="n"/>
      <c r="C1177" s="6">
        <f>IF(B1177&amp;""="","",IFERROR(INDEX('الأعضاء'!$B$6:$B$505,MATCH(B1177&amp;"",'الأعضاء'!$A$6:$A$505,0))&amp;"","كود غير موجود"))</f>
        <v/>
      </c>
      <c r="D1177" s="21">
        <f>IF(OR(B1177&amp;""="",NOT(ISNUMBER(A1177))),"",IF(COUNTIFS($B$6:$B$2005,B1177&amp;"",$A$6:$A$2005,"&gt;"&amp;A1177)=0,1,0))</f>
        <v/>
      </c>
    </row>
    <row r="1178">
      <c r="A1178" s="13" t="n"/>
      <c r="B1178" s="5" t="n"/>
      <c r="C1178" s="6">
        <f>IF(B1178&amp;""="","",IFERROR(INDEX('الأعضاء'!$B$6:$B$505,MATCH(B1178&amp;"",'الأعضاء'!$A$6:$A$505,0))&amp;"","كود غير موجود"))</f>
        <v/>
      </c>
      <c r="D1178" s="21">
        <f>IF(OR(B1178&amp;""="",NOT(ISNUMBER(A1178))),"",IF(COUNTIFS($B$6:$B$2005,B1178&amp;"",$A$6:$A$2005,"&gt;"&amp;A1178)=0,1,0))</f>
        <v/>
      </c>
    </row>
    <row r="1179">
      <c r="A1179" s="13" t="n"/>
      <c r="B1179" s="5" t="n"/>
      <c r="C1179" s="6">
        <f>IF(B1179&amp;""="","",IFERROR(INDEX('الأعضاء'!$B$6:$B$505,MATCH(B1179&amp;"",'الأعضاء'!$A$6:$A$505,0))&amp;"","كود غير موجود"))</f>
        <v/>
      </c>
      <c r="D1179" s="21">
        <f>IF(OR(B1179&amp;""="",NOT(ISNUMBER(A1179))),"",IF(COUNTIFS($B$6:$B$2005,B1179&amp;"",$A$6:$A$2005,"&gt;"&amp;A1179)=0,1,0))</f>
        <v/>
      </c>
    </row>
    <row r="1180">
      <c r="A1180" s="13" t="n"/>
      <c r="B1180" s="5" t="n"/>
      <c r="C1180" s="6">
        <f>IF(B1180&amp;""="","",IFERROR(INDEX('الأعضاء'!$B$6:$B$505,MATCH(B1180&amp;"",'الأعضاء'!$A$6:$A$505,0))&amp;"","كود غير موجود"))</f>
        <v/>
      </c>
      <c r="D1180" s="21">
        <f>IF(OR(B1180&amp;""="",NOT(ISNUMBER(A1180))),"",IF(COUNTIFS($B$6:$B$2005,B1180&amp;"",$A$6:$A$2005,"&gt;"&amp;A1180)=0,1,0))</f>
        <v/>
      </c>
    </row>
    <row r="1181">
      <c r="A1181" s="13" t="n"/>
      <c r="B1181" s="5" t="n"/>
      <c r="C1181" s="6">
        <f>IF(B1181&amp;""="","",IFERROR(INDEX('الأعضاء'!$B$6:$B$505,MATCH(B1181&amp;"",'الأعضاء'!$A$6:$A$505,0))&amp;"","كود غير موجود"))</f>
        <v/>
      </c>
      <c r="D1181" s="21">
        <f>IF(OR(B1181&amp;""="",NOT(ISNUMBER(A1181))),"",IF(COUNTIFS($B$6:$B$2005,B1181&amp;"",$A$6:$A$2005,"&gt;"&amp;A1181)=0,1,0))</f>
        <v/>
      </c>
    </row>
    <row r="1182">
      <c r="A1182" s="13" t="n"/>
      <c r="B1182" s="5" t="n"/>
      <c r="C1182" s="6">
        <f>IF(B1182&amp;""="","",IFERROR(INDEX('الأعضاء'!$B$6:$B$505,MATCH(B1182&amp;"",'الأعضاء'!$A$6:$A$505,0))&amp;"","كود غير موجود"))</f>
        <v/>
      </c>
      <c r="D1182" s="21">
        <f>IF(OR(B1182&amp;""="",NOT(ISNUMBER(A1182))),"",IF(COUNTIFS($B$6:$B$2005,B1182&amp;"",$A$6:$A$2005,"&gt;"&amp;A1182)=0,1,0))</f>
        <v/>
      </c>
    </row>
    <row r="1183">
      <c r="A1183" s="13" t="n"/>
      <c r="B1183" s="5" t="n"/>
      <c r="C1183" s="6">
        <f>IF(B1183&amp;""="","",IFERROR(INDEX('الأعضاء'!$B$6:$B$505,MATCH(B1183&amp;"",'الأعضاء'!$A$6:$A$505,0))&amp;"","كود غير موجود"))</f>
        <v/>
      </c>
      <c r="D1183" s="21">
        <f>IF(OR(B1183&amp;""="",NOT(ISNUMBER(A1183))),"",IF(COUNTIFS($B$6:$B$2005,B1183&amp;"",$A$6:$A$2005,"&gt;"&amp;A1183)=0,1,0))</f>
        <v/>
      </c>
    </row>
    <row r="1184">
      <c r="A1184" s="13" t="n"/>
      <c r="B1184" s="5" t="n"/>
      <c r="C1184" s="6">
        <f>IF(B1184&amp;""="","",IFERROR(INDEX('الأعضاء'!$B$6:$B$505,MATCH(B1184&amp;"",'الأعضاء'!$A$6:$A$505,0))&amp;"","كود غير موجود"))</f>
        <v/>
      </c>
      <c r="D1184" s="21">
        <f>IF(OR(B1184&amp;""="",NOT(ISNUMBER(A1184))),"",IF(COUNTIFS($B$6:$B$2005,B1184&amp;"",$A$6:$A$2005,"&gt;"&amp;A1184)=0,1,0))</f>
        <v/>
      </c>
    </row>
    <row r="1185">
      <c r="A1185" s="13" t="n"/>
      <c r="B1185" s="5" t="n"/>
      <c r="C1185" s="6">
        <f>IF(B1185&amp;""="","",IFERROR(INDEX('الأعضاء'!$B$6:$B$505,MATCH(B1185&amp;"",'الأعضاء'!$A$6:$A$505,0))&amp;"","كود غير موجود"))</f>
        <v/>
      </c>
      <c r="D1185" s="21">
        <f>IF(OR(B1185&amp;""="",NOT(ISNUMBER(A1185))),"",IF(COUNTIFS($B$6:$B$2005,B1185&amp;"",$A$6:$A$2005,"&gt;"&amp;A1185)=0,1,0))</f>
        <v/>
      </c>
    </row>
    <row r="1186">
      <c r="A1186" s="13" t="n"/>
      <c r="B1186" s="5" t="n"/>
      <c r="C1186" s="6">
        <f>IF(B1186&amp;""="","",IFERROR(INDEX('الأعضاء'!$B$6:$B$505,MATCH(B1186&amp;"",'الأعضاء'!$A$6:$A$505,0))&amp;"","كود غير موجود"))</f>
        <v/>
      </c>
      <c r="D1186" s="21">
        <f>IF(OR(B1186&amp;""="",NOT(ISNUMBER(A1186))),"",IF(COUNTIFS($B$6:$B$2005,B1186&amp;"",$A$6:$A$2005,"&gt;"&amp;A1186)=0,1,0))</f>
        <v/>
      </c>
    </row>
    <row r="1187">
      <c r="A1187" s="13" t="n"/>
      <c r="B1187" s="5" t="n"/>
      <c r="C1187" s="6">
        <f>IF(B1187&amp;""="","",IFERROR(INDEX('الأعضاء'!$B$6:$B$505,MATCH(B1187&amp;"",'الأعضاء'!$A$6:$A$505,0))&amp;"","كود غير موجود"))</f>
        <v/>
      </c>
      <c r="D1187" s="21">
        <f>IF(OR(B1187&amp;""="",NOT(ISNUMBER(A1187))),"",IF(COUNTIFS($B$6:$B$2005,B1187&amp;"",$A$6:$A$2005,"&gt;"&amp;A1187)=0,1,0))</f>
        <v/>
      </c>
    </row>
    <row r="1188">
      <c r="A1188" s="13" t="n"/>
      <c r="B1188" s="5" t="n"/>
      <c r="C1188" s="6">
        <f>IF(B1188&amp;""="","",IFERROR(INDEX('الأعضاء'!$B$6:$B$505,MATCH(B1188&amp;"",'الأعضاء'!$A$6:$A$505,0))&amp;"","كود غير موجود"))</f>
        <v/>
      </c>
      <c r="D1188" s="21">
        <f>IF(OR(B1188&amp;""="",NOT(ISNUMBER(A1188))),"",IF(COUNTIFS($B$6:$B$2005,B1188&amp;"",$A$6:$A$2005,"&gt;"&amp;A1188)=0,1,0))</f>
        <v/>
      </c>
    </row>
    <row r="1189">
      <c r="A1189" s="13" t="n"/>
      <c r="B1189" s="5" t="n"/>
      <c r="C1189" s="6">
        <f>IF(B1189&amp;""="","",IFERROR(INDEX('الأعضاء'!$B$6:$B$505,MATCH(B1189&amp;"",'الأعضاء'!$A$6:$A$505,0))&amp;"","كود غير موجود"))</f>
        <v/>
      </c>
      <c r="D1189" s="21">
        <f>IF(OR(B1189&amp;""="",NOT(ISNUMBER(A1189))),"",IF(COUNTIFS($B$6:$B$2005,B1189&amp;"",$A$6:$A$2005,"&gt;"&amp;A1189)=0,1,0))</f>
        <v/>
      </c>
    </row>
    <row r="1190">
      <c r="A1190" s="13" t="n"/>
      <c r="B1190" s="5" t="n"/>
      <c r="C1190" s="6">
        <f>IF(B1190&amp;""="","",IFERROR(INDEX('الأعضاء'!$B$6:$B$505,MATCH(B1190&amp;"",'الأعضاء'!$A$6:$A$505,0))&amp;"","كود غير موجود"))</f>
        <v/>
      </c>
      <c r="D1190" s="21">
        <f>IF(OR(B1190&amp;""="",NOT(ISNUMBER(A1190))),"",IF(COUNTIFS($B$6:$B$2005,B1190&amp;"",$A$6:$A$2005,"&gt;"&amp;A1190)=0,1,0))</f>
        <v/>
      </c>
    </row>
    <row r="1191">
      <c r="A1191" s="13" t="n"/>
      <c r="B1191" s="5" t="n"/>
      <c r="C1191" s="6">
        <f>IF(B1191&amp;""="","",IFERROR(INDEX('الأعضاء'!$B$6:$B$505,MATCH(B1191&amp;"",'الأعضاء'!$A$6:$A$505,0))&amp;"","كود غير موجود"))</f>
        <v/>
      </c>
      <c r="D1191" s="21">
        <f>IF(OR(B1191&amp;""="",NOT(ISNUMBER(A1191))),"",IF(COUNTIFS($B$6:$B$2005,B1191&amp;"",$A$6:$A$2005,"&gt;"&amp;A1191)=0,1,0))</f>
        <v/>
      </c>
    </row>
    <row r="1192">
      <c r="A1192" s="13" t="n"/>
      <c r="B1192" s="5" t="n"/>
      <c r="C1192" s="6">
        <f>IF(B1192&amp;""="","",IFERROR(INDEX('الأعضاء'!$B$6:$B$505,MATCH(B1192&amp;"",'الأعضاء'!$A$6:$A$505,0))&amp;"","كود غير موجود"))</f>
        <v/>
      </c>
      <c r="D1192" s="21">
        <f>IF(OR(B1192&amp;""="",NOT(ISNUMBER(A1192))),"",IF(COUNTIFS($B$6:$B$2005,B1192&amp;"",$A$6:$A$2005,"&gt;"&amp;A1192)=0,1,0))</f>
        <v/>
      </c>
    </row>
    <row r="1193">
      <c r="A1193" s="13" t="n"/>
      <c r="B1193" s="5" t="n"/>
      <c r="C1193" s="6">
        <f>IF(B1193&amp;""="","",IFERROR(INDEX('الأعضاء'!$B$6:$B$505,MATCH(B1193&amp;"",'الأعضاء'!$A$6:$A$505,0))&amp;"","كود غير موجود"))</f>
        <v/>
      </c>
      <c r="D1193" s="21">
        <f>IF(OR(B1193&amp;""="",NOT(ISNUMBER(A1193))),"",IF(COUNTIFS($B$6:$B$2005,B1193&amp;"",$A$6:$A$2005,"&gt;"&amp;A1193)=0,1,0))</f>
        <v/>
      </c>
    </row>
    <row r="1194">
      <c r="A1194" s="13" t="n"/>
      <c r="B1194" s="5" t="n"/>
      <c r="C1194" s="6">
        <f>IF(B1194&amp;""="","",IFERROR(INDEX('الأعضاء'!$B$6:$B$505,MATCH(B1194&amp;"",'الأعضاء'!$A$6:$A$505,0))&amp;"","كود غير موجود"))</f>
        <v/>
      </c>
      <c r="D1194" s="21">
        <f>IF(OR(B1194&amp;""="",NOT(ISNUMBER(A1194))),"",IF(COUNTIFS($B$6:$B$2005,B1194&amp;"",$A$6:$A$2005,"&gt;"&amp;A1194)=0,1,0))</f>
        <v/>
      </c>
    </row>
    <row r="1195">
      <c r="A1195" s="13" t="n"/>
      <c r="B1195" s="5" t="n"/>
      <c r="C1195" s="6">
        <f>IF(B1195&amp;""="","",IFERROR(INDEX('الأعضاء'!$B$6:$B$505,MATCH(B1195&amp;"",'الأعضاء'!$A$6:$A$505,0))&amp;"","كود غير موجود"))</f>
        <v/>
      </c>
      <c r="D1195" s="21">
        <f>IF(OR(B1195&amp;""="",NOT(ISNUMBER(A1195))),"",IF(COUNTIFS($B$6:$B$2005,B1195&amp;"",$A$6:$A$2005,"&gt;"&amp;A1195)=0,1,0))</f>
        <v/>
      </c>
    </row>
    <row r="1196">
      <c r="A1196" s="13" t="n"/>
      <c r="B1196" s="5" t="n"/>
      <c r="C1196" s="6">
        <f>IF(B1196&amp;""="","",IFERROR(INDEX('الأعضاء'!$B$6:$B$505,MATCH(B1196&amp;"",'الأعضاء'!$A$6:$A$505,0))&amp;"","كود غير موجود"))</f>
        <v/>
      </c>
      <c r="D1196" s="21">
        <f>IF(OR(B1196&amp;""="",NOT(ISNUMBER(A1196))),"",IF(COUNTIFS($B$6:$B$2005,B1196&amp;"",$A$6:$A$2005,"&gt;"&amp;A1196)=0,1,0))</f>
        <v/>
      </c>
    </row>
    <row r="1197">
      <c r="A1197" s="13" t="n"/>
      <c r="B1197" s="5" t="n"/>
      <c r="C1197" s="6">
        <f>IF(B1197&amp;""="","",IFERROR(INDEX('الأعضاء'!$B$6:$B$505,MATCH(B1197&amp;"",'الأعضاء'!$A$6:$A$505,0))&amp;"","كود غير موجود"))</f>
        <v/>
      </c>
      <c r="D1197" s="21">
        <f>IF(OR(B1197&amp;""="",NOT(ISNUMBER(A1197))),"",IF(COUNTIFS($B$6:$B$2005,B1197&amp;"",$A$6:$A$2005,"&gt;"&amp;A1197)=0,1,0))</f>
        <v/>
      </c>
    </row>
    <row r="1198">
      <c r="A1198" s="13" t="n"/>
      <c r="B1198" s="5" t="n"/>
      <c r="C1198" s="6">
        <f>IF(B1198&amp;""="","",IFERROR(INDEX('الأعضاء'!$B$6:$B$505,MATCH(B1198&amp;"",'الأعضاء'!$A$6:$A$505,0))&amp;"","كود غير موجود"))</f>
        <v/>
      </c>
      <c r="D1198" s="21">
        <f>IF(OR(B1198&amp;""="",NOT(ISNUMBER(A1198))),"",IF(COUNTIFS($B$6:$B$2005,B1198&amp;"",$A$6:$A$2005,"&gt;"&amp;A1198)=0,1,0))</f>
        <v/>
      </c>
    </row>
    <row r="1199">
      <c r="A1199" s="13" t="n"/>
      <c r="B1199" s="5" t="n"/>
      <c r="C1199" s="6">
        <f>IF(B1199&amp;""="","",IFERROR(INDEX('الأعضاء'!$B$6:$B$505,MATCH(B1199&amp;"",'الأعضاء'!$A$6:$A$505,0))&amp;"","كود غير موجود"))</f>
        <v/>
      </c>
      <c r="D1199" s="21">
        <f>IF(OR(B1199&amp;""="",NOT(ISNUMBER(A1199))),"",IF(COUNTIFS($B$6:$B$2005,B1199&amp;"",$A$6:$A$2005,"&gt;"&amp;A1199)=0,1,0))</f>
        <v/>
      </c>
    </row>
    <row r="1200">
      <c r="A1200" s="13" t="n"/>
      <c r="B1200" s="5" t="n"/>
      <c r="C1200" s="6">
        <f>IF(B1200&amp;""="","",IFERROR(INDEX('الأعضاء'!$B$6:$B$505,MATCH(B1200&amp;"",'الأعضاء'!$A$6:$A$505,0))&amp;"","كود غير موجود"))</f>
        <v/>
      </c>
      <c r="D1200" s="21">
        <f>IF(OR(B1200&amp;""="",NOT(ISNUMBER(A1200))),"",IF(COUNTIFS($B$6:$B$2005,B1200&amp;"",$A$6:$A$2005,"&gt;"&amp;A1200)=0,1,0))</f>
        <v/>
      </c>
    </row>
    <row r="1201">
      <c r="A1201" s="13" t="n"/>
      <c r="B1201" s="5" t="n"/>
      <c r="C1201" s="6">
        <f>IF(B1201&amp;""="","",IFERROR(INDEX('الأعضاء'!$B$6:$B$505,MATCH(B1201&amp;"",'الأعضاء'!$A$6:$A$505,0))&amp;"","كود غير موجود"))</f>
        <v/>
      </c>
      <c r="D1201" s="21">
        <f>IF(OR(B1201&amp;""="",NOT(ISNUMBER(A1201))),"",IF(COUNTIFS($B$6:$B$2005,B1201&amp;"",$A$6:$A$2005,"&gt;"&amp;A1201)=0,1,0))</f>
        <v/>
      </c>
    </row>
    <row r="1202">
      <c r="A1202" s="13" t="n"/>
      <c r="B1202" s="5" t="n"/>
      <c r="C1202" s="6">
        <f>IF(B1202&amp;""="","",IFERROR(INDEX('الأعضاء'!$B$6:$B$505,MATCH(B1202&amp;"",'الأعضاء'!$A$6:$A$505,0))&amp;"","كود غير موجود"))</f>
        <v/>
      </c>
      <c r="D1202" s="21">
        <f>IF(OR(B1202&amp;""="",NOT(ISNUMBER(A1202))),"",IF(COUNTIFS($B$6:$B$2005,B1202&amp;"",$A$6:$A$2005,"&gt;"&amp;A1202)=0,1,0))</f>
        <v/>
      </c>
    </row>
    <row r="1203">
      <c r="A1203" s="13" t="n"/>
      <c r="B1203" s="5" t="n"/>
      <c r="C1203" s="6">
        <f>IF(B1203&amp;""="","",IFERROR(INDEX('الأعضاء'!$B$6:$B$505,MATCH(B1203&amp;"",'الأعضاء'!$A$6:$A$505,0))&amp;"","كود غير موجود"))</f>
        <v/>
      </c>
      <c r="D1203" s="21">
        <f>IF(OR(B1203&amp;""="",NOT(ISNUMBER(A1203))),"",IF(COUNTIFS($B$6:$B$2005,B1203&amp;"",$A$6:$A$2005,"&gt;"&amp;A1203)=0,1,0))</f>
        <v/>
      </c>
    </row>
    <row r="1204">
      <c r="A1204" s="13" t="n"/>
      <c r="B1204" s="5" t="n"/>
      <c r="C1204" s="6">
        <f>IF(B1204&amp;""="","",IFERROR(INDEX('الأعضاء'!$B$6:$B$505,MATCH(B1204&amp;"",'الأعضاء'!$A$6:$A$505,0))&amp;"","كود غير موجود"))</f>
        <v/>
      </c>
      <c r="D1204" s="21">
        <f>IF(OR(B1204&amp;""="",NOT(ISNUMBER(A1204))),"",IF(COUNTIFS($B$6:$B$2005,B1204&amp;"",$A$6:$A$2005,"&gt;"&amp;A1204)=0,1,0))</f>
        <v/>
      </c>
    </row>
    <row r="1205">
      <c r="A1205" s="13" t="n"/>
      <c r="B1205" s="5" t="n"/>
      <c r="C1205" s="6">
        <f>IF(B1205&amp;""="","",IFERROR(INDEX('الأعضاء'!$B$6:$B$505,MATCH(B1205&amp;"",'الأعضاء'!$A$6:$A$505,0))&amp;"","كود غير موجود"))</f>
        <v/>
      </c>
      <c r="D1205" s="21">
        <f>IF(OR(B1205&amp;""="",NOT(ISNUMBER(A1205))),"",IF(COUNTIFS($B$6:$B$2005,B1205&amp;"",$A$6:$A$2005,"&gt;"&amp;A1205)=0,1,0))</f>
        <v/>
      </c>
    </row>
    <row r="1206">
      <c r="A1206" s="13" t="n"/>
      <c r="B1206" s="5" t="n"/>
      <c r="C1206" s="6">
        <f>IF(B1206&amp;""="","",IFERROR(INDEX('الأعضاء'!$B$6:$B$505,MATCH(B1206&amp;"",'الأعضاء'!$A$6:$A$505,0))&amp;"","كود غير موجود"))</f>
        <v/>
      </c>
      <c r="D1206" s="21">
        <f>IF(OR(B1206&amp;""="",NOT(ISNUMBER(A1206))),"",IF(COUNTIFS($B$6:$B$2005,B1206&amp;"",$A$6:$A$2005,"&gt;"&amp;A1206)=0,1,0))</f>
        <v/>
      </c>
    </row>
    <row r="1207">
      <c r="A1207" s="13" t="n"/>
      <c r="B1207" s="5" t="n"/>
      <c r="C1207" s="6">
        <f>IF(B1207&amp;""="","",IFERROR(INDEX('الأعضاء'!$B$6:$B$505,MATCH(B1207&amp;"",'الأعضاء'!$A$6:$A$505,0))&amp;"","كود غير موجود"))</f>
        <v/>
      </c>
      <c r="D1207" s="21">
        <f>IF(OR(B1207&amp;""="",NOT(ISNUMBER(A1207))),"",IF(COUNTIFS($B$6:$B$2005,B1207&amp;"",$A$6:$A$2005,"&gt;"&amp;A1207)=0,1,0))</f>
        <v/>
      </c>
    </row>
    <row r="1208">
      <c r="A1208" s="13" t="n"/>
      <c r="B1208" s="5" t="n"/>
      <c r="C1208" s="6">
        <f>IF(B1208&amp;""="","",IFERROR(INDEX('الأعضاء'!$B$6:$B$505,MATCH(B1208&amp;"",'الأعضاء'!$A$6:$A$505,0))&amp;"","كود غير موجود"))</f>
        <v/>
      </c>
      <c r="D1208" s="21">
        <f>IF(OR(B1208&amp;""="",NOT(ISNUMBER(A1208))),"",IF(COUNTIFS($B$6:$B$2005,B1208&amp;"",$A$6:$A$2005,"&gt;"&amp;A1208)=0,1,0))</f>
        <v/>
      </c>
    </row>
    <row r="1209">
      <c r="A1209" s="13" t="n"/>
      <c r="B1209" s="5" t="n"/>
      <c r="C1209" s="6">
        <f>IF(B1209&amp;""="","",IFERROR(INDEX('الأعضاء'!$B$6:$B$505,MATCH(B1209&amp;"",'الأعضاء'!$A$6:$A$505,0))&amp;"","كود غير موجود"))</f>
        <v/>
      </c>
      <c r="D1209" s="21">
        <f>IF(OR(B1209&amp;""="",NOT(ISNUMBER(A1209))),"",IF(COUNTIFS($B$6:$B$2005,B1209&amp;"",$A$6:$A$2005,"&gt;"&amp;A1209)=0,1,0))</f>
        <v/>
      </c>
    </row>
    <row r="1210">
      <c r="A1210" s="13" t="n"/>
      <c r="B1210" s="5" t="n"/>
      <c r="C1210" s="6">
        <f>IF(B1210&amp;""="","",IFERROR(INDEX('الأعضاء'!$B$6:$B$505,MATCH(B1210&amp;"",'الأعضاء'!$A$6:$A$505,0))&amp;"","كود غير موجود"))</f>
        <v/>
      </c>
      <c r="D1210" s="21">
        <f>IF(OR(B1210&amp;""="",NOT(ISNUMBER(A1210))),"",IF(COUNTIFS($B$6:$B$2005,B1210&amp;"",$A$6:$A$2005,"&gt;"&amp;A1210)=0,1,0))</f>
        <v/>
      </c>
    </row>
    <row r="1211">
      <c r="A1211" s="13" t="n"/>
      <c r="B1211" s="5" t="n"/>
      <c r="C1211" s="6">
        <f>IF(B1211&amp;""="","",IFERROR(INDEX('الأعضاء'!$B$6:$B$505,MATCH(B1211&amp;"",'الأعضاء'!$A$6:$A$505,0))&amp;"","كود غير موجود"))</f>
        <v/>
      </c>
      <c r="D1211" s="21">
        <f>IF(OR(B1211&amp;""="",NOT(ISNUMBER(A1211))),"",IF(COUNTIFS($B$6:$B$2005,B1211&amp;"",$A$6:$A$2005,"&gt;"&amp;A1211)=0,1,0))</f>
        <v/>
      </c>
    </row>
    <row r="1212">
      <c r="A1212" s="13" t="n"/>
      <c r="B1212" s="5" t="n"/>
      <c r="C1212" s="6">
        <f>IF(B1212&amp;""="","",IFERROR(INDEX('الأعضاء'!$B$6:$B$505,MATCH(B1212&amp;"",'الأعضاء'!$A$6:$A$505,0))&amp;"","كود غير موجود"))</f>
        <v/>
      </c>
      <c r="D1212" s="21">
        <f>IF(OR(B1212&amp;""="",NOT(ISNUMBER(A1212))),"",IF(COUNTIFS($B$6:$B$2005,B1212&amp;"",$A$6:$A$2005,"&gt;"&amp;A1212)=0,1,0))</f>
        <v/>
      </c>
    </row>
    <row r="1213">
      <c r="A1213" s="13" t="n"/>
      <c r="B1213" s="5" t="n"/>
      <c r="C1213" s="6">
        <f>IF(B1213&amp;""="","",IFERROR(INDEX('الأعضاء'!$B$6:$B$505,MATCH(B1213&amp;"",'الأعضاء'!$A$6:$A$505,0))&amp;"","كود غير موجود"))</f>
        <v/>
      </c>
      <c r="D1213" s="21">
        <f>IF(OR(B1213&amp;""="",NOT(ISNUMBER(A1213))),"",IF(COUNTIFS($B$6:$B$2005,B1213&amp;"",$A$6:$A$2005,"&gt;"&amp;A1213)=0,1,0))</f>
        <v/>
      </c>
    </row>
    <row r="1214">
      <c r="A1214" s="13" t="n"/>
      <c r="B1214" s="5" t="n"/>
      <c r="C1214" s="6">
        <f>IF(B1214&amp;""="","",IFERROR(INDEX('الأعضاء'!$B$6:$B$505,MATCH(B1214&amp;"",'الأعضاء'!$A$6:$A$505,0))&amp;"","كود غير موجود"))</f>
        <v/>
      </c>
      <c r="D1214" s="21">
        <f>IF(OR(B1214&amp;""="",NOT(ISNUMBER(A1214))),"",IF(COUNTIFS($B$6:$B$2005,B1214&amp;"",$A$6:$A$2005,"&gt;"&amp;A1214)=0,1,0))</f>
        <v/>
      </c>
    </row>
    <row r="1215">
      <c r="A1215" s="13" t="n"/>
      <c r="B1215" s="5" t="n"/>
      <c r="C1215" s="6">
        <f>IF(B1215&amp;""="","",IFERROR(INDEX('الأعضاء'!$B$6:$B$505,MATCH(B1215&amp;"",'الأعضاء'!$A$6:$A$505,0))&amp;"","كود غير موجود"))</f>
        <v/>
      </c>
      <c r="D1215" s="21">
        <f>IF(OR(B1215&amp;""="",NOT(ISNUMBER(A1215))),"",IF(COUNTIFS($B$6:$B$2005,B1215&amp;"",$A$6:$A$2005,"&gt;"&amp;A1215)=0,1,0))</f>
        <v/>
      </c>
    </row>
    <row r="1216">
      <c r="A1216" s="13" t="n"/>
      <c r="B1216" s="5" t="n"/>
      <c r="C1216" s="6">
        <f>IF(B1216&amp;""="","",IFERROR(INDEX('الأعضاء'!$B$6:$B$505,MATCH(B1216&amp;"",'الأعضاء'!$A$6:$A$505,0))&amp;"","كود غير موجود"))</f>
        <v/>
      </c>
      <c r="D1216" s="21">
        <f>IF(OR(B1216&amp;""="",NOT(ISNUMBER(A1216))),"",IF(COUNTIFS($B$6:$B$2005,B1216&amp;"",$A$6:$A$2005,"&gt;"&amp;A1216)=0,1,0))</f>
        <v/>
      </c>
    </row>
    <row r="1217">
      <c r="A1217" s="13" t="n"/>
      <c r="B1217" s="5" t="n"/>
      <c r="C1217" s="6">
        <f>IF(B1217&amp;""="","",IFERROR(INDEX('الأعضاء'!$B$6:$B$505,MATCH(B1217&amp;"",'الأعضاء'!$A$6:$A$505,0))&amp;"","كود غير موجود"))</f>
        <v/>
      </c>
      <c r="D1217" s="21">
        <f>IF(OR(B1217&amp;""="",NOT(ISNUMBER(A1217))),"",IF(COUNTIFS($B$6:$B$2005,B1217&amp;"",$A$6:$A$2005,"&gt;"&amp;A1217)=0,1,0))</f>
        <v/>
      </c>
    </row>
    <row r="1218">
      <c r="A1218" s="13" t="n"/>
      <c r="B1218" s="5" t="n"/>
      <c r="C1218" s="6">
        <f>IF(B1218&amp;""="","",IFERROR(INDEX('الأعضاء'!$B$6:$B$505,MATCH(B1218&amp;"",'الأعضاء'!$A$6:$A$505,0))&amp;"","كود غير موجود"))</f>
        <v/>
      </c>
      <c r="D1218" s="21">
        <f>IF(OR(B1218&amp;""="",NOT(ISNUMBER(A1218))),"",IF(COUNTIFS($B$6:$B$2005,B1218&amp;"",$A$6:$A$2005,"&gt;"&amp;A1218)=0,1,0))</f>
        <v/>
      </c>
    </row>
    <row r="1219">
      <c r="A1219" s="13" t="n"/>
      <c r="B1219" s="5" t="n"/>
      <c r="C1219" s="6">
        <f>IF(B1219&amp;""="","",IFERROR(INDEX('الأعضاء'!$B$6:$B$505,MATCH(B1219&amp;"",'الأعضاء'!$A$6:$A$505,0))&amp;"","كود غير موجود"))</f>
        <v/>
      </c>
      <c r="D1219" s="21">
        <f>IF(OR(B1219&amp;""="",NOT(ISNUMBER(A1219))),"",IF(COUNTIFS($B$6:$B$2005,B1219&amp;"",$A$6:$A$2005,"&gt;"&amp;A1219)=0,1,0))</f>
        <v/>
      </c>
    </row>
    <row r="1220">
      <c r="A1220" s="13" t="n"/>
      <c r="B1220" s="5" t="n"/>
      <c r="C1220" s="6">
        <f>IF(B1220&amp;""="","",IFERROR(INDEX('الأعضاء'!$B$6:$B$505,MATCH(B1220&amp;"",'الأعضاء'!$A$6:$A$505,0))&amp;"","كود غير موجود"))</f>
        <v/>
      </c>
      <c r="D1220" s="21">
        <f>IF(OR(B1220&amp;""="",NOT(ISNUMBER(A1220))),"",IF(COUNTIFS($B$6:$B$2005,B1220&amp;"",$A$6:$A$2005,"&gt;"&amp;A1220)=0,1,0))</f>
        <v/>
      </c>
    </row>
    <row r="1221">
      <c r="A1221" s="13" t="n"/>
      <c r="B1221" s="5" t="n"/>
      <c r="C1221" s="6">
        <f>IF(B1221&amp;""="","",IFERROR(INDEX('الأعضاء'!$B$6:$B$505,MATCH(B1221&amp;"",'الأعضاء'!$A$6:$A$505,0))&amp;"","كود غير موجود"))</f>
        <v/>
      </c>
      <c r="D1221" s="21">
        <f>IF(OR(B1221&amp;""="",NOT(ISNUMBER(A1221))),"",IF(COUNTIFS($B$6:$B$2005,B1221&amp;"",$A$6:$A$2005,"&gt;"&amp;A1221)=0,1,0))</f>
        <v/>
      </c>
    </row>
    <row r="1222">
      <c r="A1222" s="13" t="n"/>
      <c r="B1222" s="5" t="n"/>
      <c r="C1222" s="6">
        <f>IF(B1222&amp;""="","",IFERROR(INDEX('الأعضاء'!$B$6:$B$505,MATCH(B1222&amp;"",'الأعضاء'!$A$6:$A$505,0))&amp;"","كود غير موجود"))</f>
        <v/>
      </c>
      <c r="D1222" s="21">
        <f>IF(OR(B1222&amp;""="",NOT(ISNUMBER(A1222))),"",IF(COUNTIFS($B$6:$B$2005,B1222&amp;"",$A$6:$A$2005,"&gt;"&amp;A1222)=0,1,0))</f>
        <v/>
      </c>
    </row>
    <row r="1223">
      <c r="A1223" s="13" t="n"/>
      <c r="B1223" s="5" t="n"/>
      <c r="C1223" s="6">
        <f>IF(B1223&amp;""="","",IFERROR(INDEX('الأعضاء'!$B$6:$B$505,MATCH(B1223&amp;"",'الأعضاء'!$A$6:$A$505,0))&amp;"","كود غير موجود"))</f>
        <v/>
      </c>
      <c r="D1223" s="21">
        <f>IF(OR(B1223&amp;""="",NOT(ISNUMBER(A1223))),"",IF(COUNTIFS($B$6:$B$2005,B1223&amp;"",$A$6:$A$2005,"&gt;"&amp;A1223)=0,1,0))</f>
        <v/>
      </c>
    </row>
    <row r="1224">
      <c r="A1224" s="13" t="n"/>
      <c r="B1224" s="5" t="n"/>
      <c r="C1224" s="6">
        <f>IF(B1224&amp;""="","",IFERROR(INDEX('الأعضاء'!$B$6:$B$505,MATCH(B1224&amp;"",'الأعضاء'!$A$6:$A$505,0))&amp;"","كود غير موجود"))</f>
        <v/>
      </c>
      <c r="D1224" s="21">
        <f>IF(OR(B1224&amp;""="",NOT(ISNUMBER(A1224))),"",IF(COUNTIFS($B$6:$B$2005,B1224&amp;"",$A$6:$A$2005,"&gt;"&amp;A1224)=0,1,0))</f>
        <v/>
      </c>
    </row>
    <row r="1225">
      <c r="A1225" s="13" t="n"/>
      <c r="B1225" s="5" t="n"/>
      <c r="C1225" s="6">
        <f>IF(B1225&amp;""="","",IFERROR(INDEX('الأعضاء'!$B$6:$B$505,MATCH(B1225&amp;"",'الأعضاء'!$A$6:$A$505,0))&amp;"","كود غير موجود"))</f>
        <v/>
      </c>
      <c r="D1225" s="21">
        <f>IF(OR(B1225&amp;""="",NOT(ISNUMBER(A1225))),"",IF(COUNTIFS($B$6:$B$2005,B1225&amp;"",$A$6:$A$2005,"&gt;"&amp;A1225)=0,1,0))</f>
        <v/>
      </c>
    </row>
    <row r="1226">
      <c r="A1226" s="13" t="n"/>
      <c r="B1226" s="5" t="n"/>
      <c r="C1226" s="6">
        <f>IF(B1226&amp;""="","",IFERROR(INDEX('الأعضاء'!$B$6:$B$505,MATCH(B1226&amp;"",'الأعضاء'!$A$6:$A$505,0))&amp;"","كود غير موجود"))</f>
        <v/>
      </c>
      <c r="D1226" s="21">
        <f>IF(OR(B1226&amp;""="",NOT(ISNUMBER(A1226))),"",IF(COUNTIFS($B$6:$B$2005,B1226&amp;"",$A$6:$A$2005,"&gt;"&amp;A1226)=0,1,0))</f>
        <v/>
      </c>
    </row>
    <row r="1227">
      <c r="A1227" s="13" t="n"/>
      <c r="B1227" s="5" t="n"/>
      <c r="C1227" s="6">
        <f>IF(B1227&amp;""="","",IFERROR(INDEX('الأعضاء'!$B$6:$B$505,MATCH(B1227&amp;"",'الأعضاء'!$A$6:$A$505,0))&amp;"","كود غير موجود"))</f>
        <v/>
      </c>
      <c r="D1227" s="21">
        <f>IF(OR(B1227&amp;""="",NOT(ISNUMBER(A1227))),"",IF(COUNTIFS($B$6:$B$2005,B1227&amp;"",$A$6:$A$2005,"&gt;"&amp;A1227)=0,1,0))</f>
        <v/>
      </c>
    </row>
    <row r="1228">
      <c r="A1228" s="13" t="n"/>
      <c r="B1228" s="5" t="n"/>
      <c r="C1228" s="6">
        <f>IF(B1228&amp;""="","",IFERROR(INDEX('الأعضاء'!$B$6:$B$505,MATCH(B1228&amp;"",'الأعضاء'!$A$6:$A$505,0))&amp;"","كود غير موجود"))</f>
        <v/>
      </c>
      <c r="D1228" s="21">
        <f>IF(OR(B1228&amp;""="",NOT(ISNUMBER(A1228))),"",IF(COUNTIFS($B$6:$B$2005,B1228&amp;"",$A$6:$A$2005,"&gt;"&amp;A1228)=0,1,0))</f>
        <v/>
      </c>
    </row>
    <row r="1229">
      <c r="A1229" s="13" t="n"/>
      <c r="B1229" s="5" t="n"/>
      <c r="C1229" s="6">
        <f>IF(B1229&amp;""="","",IFERROR(INDEX('الأعضاء'!$B$6:$B$505,MATCH(B1229&amp;"",'الأعضاء'!$A$6:$A$505,0))&amp;"","كود غير موجود"))</f>
        <v/>
      </c>
      <c r="D1229" s="21">
        <f>IF(OR(B1229&amp;""="",NOT(ISNUMBER(A1229))),"",IF(COUNTIFS($B$6:$B$2005,B1229&amp;"",$A$6:$A$2005,"&gt;"&amp;A1229)=0,1,0))</f>
        <v/>
      </c>
    </row>
    <row r="1230">
      <c r="A1230" s="13" t="n"/>
      <c r="B1230" s="5" t="n"/>
      <c r="C1230" s="6">
        <f>IF(B1230&amp;""="","",IFERROR(INDEX('الأعضاء'!$B$6:$B$505,MATCH(B1230&amp;"",'الأعضاء'!$A$6:$A$505,0))&amp;"","كود غير موجود"))</f>
        <v/>
      </c>
      <c r="D1230" s="21">
        <f>IF(OR(B1230&amp;""="",NOT(ISNUMBER(A1230))),"",IF(COUNTIFS($B$6:$B$2005,B1230&amp;"",$A$6:$A$2005,"&gt;"&amp;A1230)=0,1,0))</f>
        <v/>
      </c>
    </row>
    <row r="1231">
      <c r="A1231" s="13" t="n"/>
      <c r="B1231" s="5" t="n"/>
      <c r="C1231" s="6">
        <f>IF(B1231&amp;""="","",IFERROR(INDEX('الأعضاء'!$B$6:$B$505,MATCH(B1231&amp;"",'الأعضاء'!$A$6:$A$505,0))&amp;"","كود غير موجود"))</f>
        <v/>
      </c>
      <c r="D1231" s="21">
        <f>IF(OR(B1231&amp;""="",NOT(ISNUMBER(A1231))),"",IF(COUNTIFS($B$6:$B$2005,B1231&amp;"",$A$6:$A$2005,"&gt;"&amp;A1231)=0,1,0))</f>
        <v/>
      </c>
    </row>
    <row r="1232">
      <c r="A1232" s="13" t="n"/>
      <c r="B1232" s="5" t="n"/>
      <c r="C1232" s="6">
        <f>IF(B1232&amp;""="","",IFERROR(INDEX('الأعضاء'!$B$6:$B$505,MATCH(B1232&amp;"",'الأعضاء'!$A$6:$A$505,0))&amp;"","كود غير موجود"))</f>
        <v/>
      </c>
      <c r="D1232" s="21">
        <f>IF(OR(B1232&amp;""="",NOT(ISNUMBER(A1232))),"",IF(COUNTIFS($B$6:$B$2005,B1232&amp;"",$A$6:$A$2005,"&gt;"&amp;A1232)=0,1,0))</f>
        <v/>
      </c>
    </row>
    <row r="1233">
      <c r="A1233" s="13" t="n"/>
      <c r="B1233" s="5" t="n"/>
      <c r="C1233" s="6">
        <f>IF(B1233&amp;""="","",IFERROR(INDEX('الأعضاء'!$B$6:$B$505,MATCH(B1233&amp;"",'الأعضاء'!$A$6:$A$505,0))&amp;"","كود غير موجود"))</f>
        <v/>
      </c>
      <c r="D1233" s="21">
        <f>IF(OR(B1233&amp;""="",NOT(ISNUMBER(A1233))),"",IF(COUNTIFS($B$6:$B$2005,B1233&amp;"",$A$6:$A$2005,"&gt;"&amp;A1233)=0,1,0))</f>
        <v/>
      </c>
    </row>
    <row r="1234">
      <c r="A1234" s="13" t="n"/>
      <c r="B1234" s="5" t="n"/>
      <c r="C1234" s="6">
        <f>IF(B1234&amp;""="","",IFERROR(INDEX('الأعضاء'!$B$6:$B$505,MATCH(B1234&amp;"",'الأعضاء'!$A$6:$A$505,0))&amp;"","كود غير موجود"))</f>
        <v/>
      </c>
      <c r="D1234" s="21">
        <f>IF(OR(B1234&amp;""="",NOT(ISNUMBER(A1234))),"",IF(COUNTIFS($B$6:$B$2005,B1234&amp;"",$A$6:$A$2005,"&gt;"&amp;A1234)=0,1,0))</f>
        <v/>
      </c>
    </row>
    <row r="1235">
      <c r="A1235" s="13" t="n"/>
      <c r="B1235" s="5" t="n"/>
      <c r="C1235" s="6">
        <f>IF(B1235&amp;""="","",IFERROR(INDEX('الأعضاء'!$B$6:$B$505,MATCH(B1235&amp;"",'الأعضاء'!$A$6:$A$505,0))&amp;"","كود غير موجود"))</f>
        <v/>
      </c>
      <c r="D1235" s="21">
        <f>IF(OR(B1235&amp;""="",NOT(ISNUMBER(A1235))),"",IF(COUNTIFS($B$6:$B$2005,B1235&amp;"",$A$6:$A$2005,"&gt;"&amp;A1235)=0,1,0))</f>
        <v/>
      </c>
    </row>
    <row r="1236">
      <c r="A1236" s="13" t="n"/>
      <c r="B1236" s="5" t="n"/>
      <c r="C1236" s="6">
        <f>IF(B1236&amp;""="","",IFERROR(INDEX('الأعضاء'!$B$6:$B$505,MATCH(B1236&amp;"",'الأعضاء'!$A$6:$A$505,0))&amp;"","كود غير موجود"))</f>
        <v/>
      </c>
      <c r="D1236" s="21">
        <f>IF(OR(B1236&amp;""="",NOT(ISNUMBER(A1236))),"",IF(COUNTIFS($B$6:$B$2005,B1236&amp;"",$A$6:$A$2005,"&gt;"&amp;A1236)=0,1,0))</f>
        <v/>
      </c>
    </row>
    <row r="1237">
      <c r="A1237" s="13" t="n"/>
      <c r="B1237" s="5" t="n"/>
      <c r="C1237" s="6">
        <f>IF(B1237&amp;""="","",IFERROR(INDEX('الأعضاء'!$B$6:$B$505,MATCH(B1237&amp;"",'الأعضاء'!$A$6:$A$505,0))&amp;"","كود غير موجود"))</f>
        <v/>
      </c>
      <c r="D1237" s="21">
        <f>IF(OR(B1237&amp;""="",NOT(ISNUMBER(A1237))),"",IF(COUNTIFS($B$6:$B$2005,B1237&amp;"",$A$6:$A$2005,"&gt;"&amp;A1237)=0,1,0))</f>
        <v/>
      </c>
    </row>
    <row r="1238">
      <c r="A1238" s="13" t="n"/>
      <c r="B1238" s="5" t="n"/>
      <c r="C1238" s="6">
        <f>IF(B1238&amp;""="","",IFERROR(INDEX('الأعضاء'!$B$6:$B$505,MATCH(B1238&amp;"",'الأعضاء'!$A$6:$A$505,0))&amp;"","كود غير موجود"))</f>
        <v/>
      </c>
      <c r="D1238" s="21">
        <f>IF(OR(B1238&amp;""="",NOT(ISNUMBER(A1238))),"",IF(COUNTIFS($B$6:$B$2005,B1238&amp;"",$A$6:$A$2005,"&gt;"&amp;A1238)=0,1,0))</f>
        <v/>
      </c>
    </row>
    <row r="1239">
      <c r="A1239" s="13" t="n"/>
      <c r="B1239" s="5" t="n"/>
      <c r="C1239" s="6">
        <f>IF(B1239&amp;""="","",IFERROR(INDEX('الأعضاء'!$B$6:$B$505,MATCH(B1239&amp;"",'الأعضاء'!$A$6:$A$505,0))&amp;"","كود غير موجود"))</f>
        <v/>
      </c>
      <c r="D1239" s="21">
        <f>IF(OR(B1239&amp;""="",NOT(ISNUMBER(A1239))),"",IF(COUNTIFS($B$6:$B$2005,B1239&amp;"",$A$6:$A$2005,"&gt;"&amp;A1239)=0,1,0))</f>
        <v/>
      </c>
    </row>
    <row r="1240">
      <c r="A1240" s="13" t="n"/>
      <c r="B1240" s="5" t="n"/>
      <c r="C1240" s="6">
        <f>IF(B1240&amp;""="","",IFERROR(INDEX('الأعضاء'!$B$6:$B$505,MATCH(B1240&amp;"",'الأعضاء'!$A$6:$A$505,0))&amp;"","كود غير موجود"))</f>
        <v/>
      </c>
      <c r="D1240" s="21">
        <f>IF(OR(B1240&amp;""="",NOT(ISNUMBER(A1240))),"",IF(COUNTIFS($B$6:$B$2005,B1240&amp;"",$A$6:$A$2005,"&gt;"&amp;A1240)=0,1,0))</f>
        <v/>
      </c>
    </row>
    <row r="1241">
      <c r="A1241" s="13" t="n"/>
      <c r="B1241" s="5" t="n"/>
      <c r="C1241" s="6">
        <f>IF(B1241&amp;""="","",IFERROR(INDEX('الأعضاء'!$B$6:$B$505,MATCH(B1241&amp;"",'الأعضاء'!$A$6:$A$505,0))&amp;"","كود غير موجود"))</f>
        <v/>
      </c>
      <c r="D1241" s="21">
        <f>IF(OR(B1241&amp;""="",NOT(ISNUMBER(A1241))),"",IF(COUNTIFS($B$6:$B$2005,B1241&amp;"",$A$6:$A$2005,"&gt;"&amp;A1241)=0,1,0))</f>
        <v/>
      </c>
    </row>
    <row r="1242">
      <c r="A1242" s="13" t="n"/>
      <c r="B1242" s="5" t="n"/>
      <c r="C1242" s="6">
        <f>IF(B1242&amp;""="","",IFERROR(INDEX('الأعضاء'!$B$6:$B$505,MATCH(B1242&amp;"",'الأعضاء'!$A$6:$A$505,0))&amp;"","كود غير موجود"))</f>
        <v/>
      </c>
      <c r="D1242" s="21">
        <f>IF(OR(B1242&amp;""="",NOT(ISNUMBER(A1242))),"",IF(COUNTIFS($B$6:$B$2005,B1242&amp;"",$A$6:$A$2005,"&gt;"&amp;A1242)=0,1,0))</f>
        <v/>
      </c>
    </row>
    <row r="1243">
      <c r="A1243" s="13" t="n"/>
      <c r="B1243" s="5" t="n"/>
      <c r="C1243" s="6">
        <f>IF(B1243&amp;""="","",IFERROR(INDEX('الأعضاء'!$B$6:$B$505,MATCH(B1243&amp;"",'الأعضاء'!$A$6:$A$505,0))&amp;"","كود غير موجود"))</f>
        <v/>
      </c>
      <c r="D1243" s="21">
        <f>IF(OR(B1243&amp;""="",NOT(ISNUMBER(A1243))),"",IF(COUNTIFS($B$6:$B$2005,B1243&amp;"",$A$6:$A$2005,"&gt;"&amp;A1243)=0,1,0))</f>
        <v/>
      </c>
    </row>
    <row r="1244">
      <c r="A1244" s="13" t="n"/>
      <c r="B1244" s="5" t="n"/>
      <c r="C1244" s="6">
        <f>IF(B1244&amp;""="","",IFERROR(INDEX('الأعضاء'!$B$6:$B$505,MATCH(B1244&amp;"",'الأعضاء'!$A$6:$A$505,0))&amp;"","كود غير موجود"))</f>
        <v/>
      </c>
      <c r="D1244" s="21">
        <f>IF(OR(B1244&amp;""="",NOT(ISNUMBER(A1244))),"",IF(COUNTIFS($B$6:$B$2005,B1244&amp;"",$A$6:$A$2005,"&gt;"&amp;A1244)=0,1,0))</f>
        <v/>
      </c>
    </row>
    <row r="1245">
      <c r="A1245" s="13" t="n"/>
      <c r="B1245" s="5" t="n"/>
      <c r="C1245" s="6">
        <f>IF(B1245&amp;""="","",IFERROR(INDEX('الأعضاء'!$B$6:$B$505,MATCH(B1245&amp;"",'الأعضاء'!$A$6:$A$505,0))&amp;"","كود غير موجود"))</f>
        <v/>
      </c>
      <c r="D1245" s="21">
        <f>IF(OR(B1245&amp;""="",NOT(ISNUMBER(A1245))),"",IF(COUNTIFS($B$6:$B$2005,B1245&amp;"",$A$6:$A$2005,"&gt;"&amp;A1245)=0,1,0))</f>
        <v/>
      </c>
    </row>
    <row r="1246">
      <c r="A1246" s="13" t="n"/>
      <c r="B1246" s="5" t="n"/>
      <c r="C1246" s="6">
        <f>IF(B1246&amp;""="","",IFERROR(INDEX('الأعضاء'!$B$6:$B$505,MATCH(B1246&amp;"",'الأعضاء'!$A$6:$A$505,0))&amp;"","كود غير موجود"))</f>
        <v/>
      </c>
      <c r="D1246" s="21">
        <f>IF(OR(B1246&amp;""="",NOT(ISNUMBER(A1246))),"",IF(COUNTIFS($B$6:$B$2005,B1246&amp;"",$A$6:$A$2005,"&gt;"&amp;A1246)=0,1,0))</f>
        <v/>
      </c>
    </row>
    <row r="1247">
      <c r="A1247" s="13" t="n"/>
      <c r="B1247" s="5" t="n"/>
      <c r="C1247" s="6">
        <f>IF(B1247&amp;""="","",IFERROR(INDEX('الأعضاء'!$B$6:$B$505,MATCH(B1247&amp;"",'الأعضاء'!$A$6:$A$505,0))&amp;"","كود غير موجود"))</f>
        <v/>
      </c>
      <c r="D1247" s="21">
        <f>IF(OR(B1247&amp;""="",NOT(ISNUMBER(A1247))),"",IF(COUNTIFS($B$6:$B$2005,B1247&amp;"",$A$6:$A$2005,"&gt;"&amp;A1247)=0,1,0))</f>
        <v/>
      </c>
    </row>
    <row r="1248">
      <c r="A1248" s="13" t="n"/>
      <c r="B1248" s="5" t="n"/>
      <c r="C1248" s="6">
        <f>IF(B1248&amp;""="","",IFERROR(INDEX('الأعضاء'!$B$6:$B$505,MATCH(B1248&amp;"",'الأعضاء'!$A$6:$A$505,0))&amp;"","كود غير موجود"))</f>
        <v/>
      </c>
      <c r="D1248" s="21">
        <f>IF(OR(B1248&amp;""="",NOT(ISNUMBER(A1248))),"",IF(COUNTIFS($B$6:$B$2005,B1248&amp;"",$A$6:$A$2005,"&gt;"&amp;A1248)=0,1,0))</f>
        <v/>
      </c>
    </row>
    <row r="1249">
      <c r="A1249" s="13" t="n"/>
      <c r="B1249" s="5" t="n"/>
      <c r="C1249" s="6">
        <f>IF(B1249&amp;""="","",IFERROR(INDEX('الأعضاء'!$B$6:$B$505,MATCH(B1249&amp;"",'الأعضاء'!$A$6:$A$505,0))&amp;"","كود غير موجود"))</f>
        <v/>
      </c>
      <c r="D1249" s="21">
        <f>IF(OR(B1249&amp;""="",NOT(ISNUMBER(A1249))),"",IF(COUNTIFS($B$6:$B$2005,B1249&amp;"",$A$6:$A$2005,"&gt;"&amp;A1249)=0,1,0))</f>
        <v/>
      </c>
    </row>
    <row r="1250">
      <c r="A1250" s="13" t="n"/>
      <c r="B1250" s="5" t="n"/>
      <c r="C1250" s="6">
        <f>IF(B1250&amp;""="","",IFERROR(INDEX('الأعضاء'!$B$6:$B$505,MATCH(B1250&amp;"",'الأعضاء'!$A$6:$A$505,0))&amp;"","كود غير موجود"))</f>
        <v/>
      </c>
      <c r="D1250" s="21">
        <f>IF(OR(B1250&amp;""="",NOT(ISNUMBER(A1250))),"",IF(COUNTIFS($B$6:$B$2005,B1250&amp;"",$A$6:$A$2005,"&gt;"&amp;A1250)=0,1,0))</f>
        <v/>
      </c>
    </row>
    <row r="1251">
      <c r="A1251" s="13" t="n"/>
      <c r="B1251" s="5" t="n"/>
      <c r="C1251" s="6">
        <f>IF(B1251&amp;""="","",IFERROR(INDEX('الأعضاء'!$B$6:$B$505,MATCH(B1251&amp;"",'الأعضاء'!$A$6:$A$505,0))&amp;"","كود غير موجود"))</f>
        <v/>
      </c>
      <c r="D1251" s="21">
        <f>IF(OR(B1251&amp;""="",NOT(ISNUMBER(A1251))),"",IF(COUNTIFS($B$6:$B$2005,B1251&amp;"",$A$6:$A$2005,"&gt;"&amp;A1251)=0,1,0))</f>
        <v/>
      </c>
    </row>
    <row r="1252">
      <c r="A1252" s="13" t="n"/>
      <c r="B1252" s="5" t="n"/>
      <c r="C1252" s="6">
        <f>IF(B1252&amp;""="","",IFERROR(INDEX('الأعضاء'!$B$6:$B$505,MATCH(B1252&amp;"",'الأعضاء'!$A$6:$A$505,0))&amp;"","كود غير موجود"))</f>
        <v/>
      </c>
      <c r="D1252" s="21">
        <f>IF(OR(B1252&amp;""="",NOT(ISNUMBER(A1252))),"",IF(COUNTIFS($B$6:$B$2005,B1252&amp;"",$A$6:$A$2005,"&gt;"&amp;A1252)=0,1,0))</f>
        <v/>
      </c>
    </row>
    <row r="1253">
      <c r="A1253" s="13" t="n"/>
      <c r="B1253" s="5" t="n"/>
      <c r="C1253" s="6">
        <f>IF(B1253&amp;""="","",IFERROR(INDEX('الأعضاء'!$B$6:$B$505,MATCH(B1253&amp;"",'الأعضاء'!$A$6:$A$505,0))&amp;"","كود غير موجود"))</f>
        <v/>
      </c>
      <c r="D1253" s="21">
        <f>IF(OR(B1253&amp;""="",NOT(ISNUMBER(A1253))),"",IF(COUNTIFS($B$6:$B$2005,B1253&amp;"",$A$6:$A$2005,"&gt;"&amp;A1253)=0,1,0))</f>
        <v/>
      </c>
    </row>
    <row r="1254">
      <c r="A1254" s="13" t="n"/>
      <c r="B1254" s="5" t="n"/>
      <c r="C1254" s="6">
        <f>IF(B1254&amp;""="","",IFERROR(INDEX('الأعضاء'!$B$6:$B$505,MATCH(B1254&amp;"",'الأعضاء'!$A$6:$A$505,0))&amp;"","كود غير موجود"))</f>
        <v/>
      </c>
      <c r="D1254" s="21">
        <f>IF(OR(B1254&amp;""="",NOT(ISNUMBER(A1254))),"",IF(COUNTIFS($B$6:$B$2005,B1254&amp;"",$A$6:$A$2005,"&gt;"&amp;A1254)=0,1,0))</f>
        <v/>
      </c>
    </row>
    <row r="1255">
      <c r="A1255" s="13" t="n"/>
      <c r="B1255" s="5" t="n"/>
      <c r="C1255" s="6">
        <f>IF(B1255&amp;""="","",IFERROR(INDEX('الأعضاء'!$B$6:$B$505,MATCH(B1255&amp;"",'الأعضاء'!$A$6:$A$505,0))&amp;"","كود غير موجود"))</f>
        <v/>
      </c>
      <c r="D1255" s="21">
        <f>IF(OR(B1255&amp;""="",NOT(ISNUMBER(A1255))),"",IF(COUNTIFS($B$6:$B$2005,B1255&amp;"",$A$6:$A$2005,"&gt;"&amp;A1255)=0,1,0))</f>
        <v/>
      </c>
    </row>
    <row r="1256">
      <c r="A1256" s="13" t="n"/>
      <c r="B1256" s="5" t="n"/>
      <c r="C1256" s="6">
        <f>IF(B1256&amp;""="","",IFERROR(INDEX('الأعضاء'!$B$6:$B$505,MATCH(B1256&amp;"",'الأعضاء'!$A$6:$A$505,0))&amp;"","كود غير موجود"))</f>
        <v/>
      </c>
      <c r="D1256" s="21">
        <f>IF(OR(B1256&amp;""="",NOT(ISNUMBER(A1256))),"",IF(COUNTIFS($B$6:$B$2005,B1256&amp;"",$A$6:$A$2005,"&gt;"&amp;A1256)=0,1,0))</f>
        <v/>
      </c>
    </row>
    <row r="1257">
      <c r="A1257" s="13" t="n"/>
      <c r="B1257" s="5" t="n"/>
      <c r="C1257" s="6">
        <f>IF(B1257&amp;""="","",IFERROR(INDEX('الأعضاء'!$B$6:$B$505,MATCH(B1257&amp;"",'الأعضاء'!$A$6:$A$505,0))&amp;"","كود غير موجود"))</f>
        <v/>
      </c>
      <c r="D1257" s="21">
        <f>IF(OR(B1257&amp;""="",NOT(ISNUMBER(A1257))),"",IF(COUNTIFS($B$6:$B$2005,B1257&amp;"",$A$6:$A$2005,"&gt;"&amp;A1257)=0,1,0))</f>
        <v/>
      </c>
    </row>
    <row r="1258">
      <c r="A1258" s="13" t="n"/>
      <c r="B1258" s="5" t="n"/>
      <c r="C1258" s="6">
        <f>IF(B1258&amp;""="","",IFERROR(INDEX('الأعضاء'!$B$6:$B$505,MATCH(B1258&amp;"",'الأعضاء'!$A$6:$A$505,0))&amp;"","كود غير موجود"))</f>
        <v/>
      </c>
      <c r="D1258" s="21">
        <f>IF(OR(B1258&amp;""="",NOT(ISNUMBER(A1258))),"",IF(COUNTIFS($B$6:$B$2005,B1258&amp;"",$A$6:$A$2005,"&gt;"&amp;A1258)=0,1,0))</f>
        <v/>
      </c>
    </row>
    <row r="1259">
      <c r="A1259" s="13" t="n"/>
      <c r="B1259" s="5" t="n"/>
      <c r="C1259" s="6">
        <f>IF(B1259&amp;""="","",IFERROR(INDEX('الأعضاء'!$B$6:$B$505,MATCH(B1259&amp;"",'الأعضاء'!$A$6:$A$505,0))&amp;"","كود غير موجود"))</f>
        <v/>
      </c>
      <c r="D1259" s="21">
        <f>IF(OR(B1259&amp;""="",NOT(ISNUMBER(A1259))),"",IF(COUNTIFS($B$6:$B$2005,B1259&amp;"",$A$6:$A$2005,"&gt;"&amp;A1259)=0,1,0))</f>
        <v/>
      </c>
    </row>
    <row r="1260">
      <c r="A1260" s="13" t="n"/>
      <c r="B1260" s="5" t="n"/>
      <c r="C1260" s="6">
        <f>IF(B1260&amp;""="","",IFERROR(INDEX('الأعضاء'!$B$6:$B$505,MATCH(B1260&amp;"",'الأعضاء'!$A$6:$A$505,0))&amp;"","كود غير موجود"))</f>
        <v/>
      </c>
      <c r="D1260" s="21">
        <f>IF(OR(B1260&amp;""="",NOT(ISNUMBER(A1260))),"",IF(COUNTIFS($B$6:$B$2005,B1260&amp;"",$A$6:$A$2005,"&gt;"&amp;A1260)=0,1,0))</f>
        <v/>
      </c>
    </row>
    <row r="1261">
      <c r="A1261" s="13" t="n"/>
      <c r="B1261" s="5" t="n"/>
      <c r="C1261" s="6">
        <f>IF(B1261&amp;""="","",IFERROR(INDEX('الأعضاء'!$B$6:$B$505,MATCH(B1261&amp;"",'الأعضاء'!$A$6:$A$505,0))&amp;"","كود غير موجود"))</f>
        <v/>
      </c>
      <c r="D1261" s="21">
        <f>IF(OR(B1261&amp;""="",NOT(ISNUMBER(A1261))),"",IF(COUNTIFS($B$6:$B$2005,B1261&amp;"",$A$6:$A$2005,"&gt;"&amp;A1261)=0,1,0))</f>
        <v/>
      </c>
    </row>
    <row r="1262">
      <c r="A1262" s="13" t="n"/>
      <c r="B1262" s="5" t="n"/>
      <c r="C1262" s="6">
        <f>IF(B1262&amp;""="","",IFERROR(INDEX('الأعضاء'!$B$6:$B$505,MATCH(B1262&amp;"",'الأعضاء'!$A$6:$A$505,0))&amp;"","كود غير موجود"))</f>
        <v/>
      </c>
      <c r="D1262" s="21">
        <f>IF(OR(B1262&amp;""="",NOT(ISNUMBER(A1262))),"",IF(COUNTIFS($B$6:$B$2005,B1262&amp;"",$A$6:$A$2005,"&gt;"&amp;A1262)=0,1,0))</f>
        <v/>
      </c>
    </row>
    <row r="1263">
      <c r="A1263" s="13" t="n"/>
      <c r="B1263" s="5" t="n"/>
      <c r="C1263" s="6">
        <f>IF(B1263&amp;""="","",IFERROR(INDEX('الأعضاء'!$B$6:$B$505,MATCH(B1263&amp;"",'الأعضاء'!$A$6:$A$505,0))&amp;"","كود غير موجود"))</f>
        <v/>
      </c>
      <c r="D1263" s="21">
        <f>IF(OR(B1263&amp;""="",NOT(ISNUMBER(A1263))),"",IF(COUNTIFS($B$6:$B$2005,B1263&amp;"",$A$6:$A$2005,"&gt;"&amp;A1263)=0,1,0))</f>
        <v/>
      </c>
    </row>
    <row r="1264">
      <c r="A1264" s="13" t="n"/>
      <c r="B1264" s="5" t="n"/>
      <c r="C1264" s="6">
        <f>IF(B1264&amp;""="","",IFERROR(INDEX('الأعضاء'!$B$6:$B$505,MATCH(B1264&amp;"",'الأعضاء'!$A$6:$A$505,0))&amp;"","كود غير موجود"))</f>
        <v/>
      </c>
      <c r="D1264" s="21">
        <f>IF(OR(B1264&amp;""="",NOT(ISNUMBER(A1264))),"",IF(COUNTIFS($B$6:$B$2005,B1264&amp;"",$A$6:$A$2005,"&gt;"&amp;A1264)=0,1,0))</f>
        <v/>
      </c>
    </row>
    <row r="1265">
      <c r="A1265" s="13" t="n"/>
      <c r="B1265" s="5" t="n"/>
      <c r="C1265" s="6">
        <f>IF(B1265&amp;""="","",IFERROR(INDEX('الأعضاء'!$B$6:$B$505,MATCH(B1265&amp;"",'الأعضاء'!$A$6:$A$505,0))&amp;"","كود غير موجود"))</f>
        <v/>
      </c>
      <c r="D1265" s="21">
        <f>IF(OR(B1265&amp;""="",NOT(ISNUMBER(A1265))),"",IF(COUNTIFS($B$6:$B$2005,B1265&amp;"",$A$6:$A$2005,"&gt;"&amp;A1265)=0,1,0))</f>
        <v/>
      </c>
    </row>
    <row r="1266">
      <c r="A1266" s="13" t="n"/>
      <c r="B1266" s="5" t="n"/>
      <c r="C1266" s="6">
        <f>IF(B1266&amp;""="","",IFERROR(INDEX('الأعضاء'!$B$6:$B$505,MATCH(B1266&amp;"",'الأعضاء'!$A$6:$A$505,0))&amp;"","كود غير موجود"))</f>
        <v/>
      </c>
      <c r="D1266" s="21">
        <f>IF(OR(B1266&amp;""="",NOT(ISNUMBER(A1266))),"",IF(COUNTIFS($B$6:$B$2005,B1266&amp;"",$A$6:$A$2005,"&gt;"&amp;A1266)=0,1,0))</f>
        <v/>
      </c>
    </row>
    <row r="1267">
      <c r="A1267" s="13" t="n"/>
      <c r="B1267" s="5" t="n"/>
      <c r="C1267" s="6">
        <f>IF(B1267&amp;""="","",IFERROR(INDEX('الأعضاء'!$B$6:$B$505,MATCH(B1267&amp;"",'الأعضاء'!$A$6:$A$505,0))&amp;"","كود غير موجود"))</f>
        <v/>
      </c>
      <c r="D1267" s="21">
        <f>IF(OR(B1267&amp;""="",NOT(ISNUMBER(A1267))),"",IF(COUNTIFS($B$6:$B$2005,B1267&amp;"",$A$6:$A$2005,"&gt;"&amp;A1267)=0,1,0))</f>
        <v/>
      </c>
    </row>
    <row r="1268">
      <c r="A1268" s="13" t="n"/>
      <c r="B1268" s="5" t="n"/>
      <c r="C1268" s="6">
        <f>IF(B1268&amp;""="","",IFERROR(INDEX('الأعضاء'!$B$6:$B$505,MATCH(B1268&amp;"",'الأعضاء'!$A$6:$A$505,0))&amp;"","كود غير موجود"))</f>
        <v/>
      </c>
      <c r="D1268" s="21">
        <f>IF(OR(B1268&amp;""="",NOT(ISNUMBER(A1268))),"",IF(COUNTIFS($B$6:$B$2005,B1268&amp;"",$A$6:$A$2005,"&gt;"&amp;A1268)=0,1,0))</f>
        <v/>
      </c>
    </row>
    <row r="1269">
      <c r="A1269" s="13" t="n"/>
      <c r="B1269" s="5" t="n"/>
      <c r="C1269" s="6">
        <f>IF(B1269&amp;""="","",IFERROR(INDEX('الأعضاء'!$B$6:$B$505,MATCH(B1269&amp;"",'الأعضاء'!$A$6:$A$505,0))&amp;"","كود غير موجود"))</f>
        <v/>
      </c>
      <c r="D1269" s="21">
        <f>IF(OR(B1269&amp;""="",NOT(ISNUMBER(A1269))),"",IF(COUNTIFS($B$6:$B$2005,B1269&amp;"",$A$6:$A$2005,"&gt;"&amp;A1269)=0,1,0))</f>
        <v/>
      </c>
    </row>
    <row r="1270">
      <c r="A1270" s="13" t="n"/>
      <c r="B1270" s="5" t="n"/>
      <c r="C1270" s="6">
        <f>IF(B1270&amp;""="","",IFERROR(INDEX('الأعضاء'!$B$6:$B$505,MATCH(B1270&amp;"",'الأعضاء'!$A$6:$A$505,0))&amp;"","كود غير موجود"))</f>
        <v/>
      </c>
      <c r="D1270" s="21">
        <f>IF(OR(B1270&amp;""="",NOT(ISNUMBER(A1270))),"",IF(COUNTIFS($B$6:$B$2005,B1270&amp;"",$A$6:$A$2005,"&gt;"&amp;A1270)=0,1,0))</f>
        <v/>
      </c>
    </row>
    <row r="1271">
      <c r="A1271" s="13" t="n"/>
      <c r="B1271" s="5" t="n"/>
      <c r="C1271" s="6">
        <f>IF(B1271&amp;""="","",IFERROR(INDEX('الأعضاء'!$B$6:$B$505,MATCH(B1271&amp;"",'الأعضاء'!$A$6:$A$505,0))&amp;"","كود غير موجود"))</f>
        <v/>
      </c>
      <c r="D1271" s="21">
        <f>IF(OR(B1271&amp;""="",NOT(ISNUMBER(A1271))),"",IF(COUNTIFS($B$6:$B$2005,B1271&amp;"",$A$6:$A$2005,"&gt;"&amp;A1271)=0,1,0))</f>
        <v/>
      </c>
    </row>
    <row r="1272">
      <c r="A1272" s="13" t="n"/>
      <c r="B1272" s="5" t="n"/>
      <c r="C1272" s="6">
        <f>IF(B1272&amp;""="","",IFERROR(INDEX('الأعضاء'!$B$6:$B$505,MATCH(B1272&amp;"",'الأعضاء'!$A$6:$A$505,0))&amp;"","كود غير موجود"))</f>
        <v/>
      </c>
      <c r="D1272" s="21">
        <f>IF(OR(B1272&amp;""="",NOT(ISNUMBER(A1272))),"",IF(COUNTIFS($B$6:$B$2005,B1272&amp;"",$A$6:$A$2005,"&gt;"&amp;A1272)=0,1,0))</f>
        <v/>
      </c>
    </row>
    <row r="1273">
      <c r="A1273" s="13" t="n"/>
      <c r="B1273" s="5" t="n"/>
      <c r="C1273" s="6">
        <f>IF(B1273&amp;""="","",IFERROR(INDEX('الأعضاء'!$B$6:$B$505,MATCH(B1273&amp;"",'الأعضاء'!$A$6:$A$505,0))&amp;"","كود غير موجود"))</f>
        <v/>
      </c>
      <c r="D1273" s="21">
        <f>IF(OR(B1273&amp;""="",NOT(ISNUMBER(A1273))),"",IF(COUNTIFS($B$6:$B$2005,B1273&amp;"",$A$6:$A$2005,"&gt;"&amp;A1273)=0,1,0))</f>
        <v/>
      </c>
    </row>
    <row r="1274">
      <c r="A1274" s="13" t="n"/>
      <c r="B1274" s="5" t="n"/>
      <c r="C1274" s="6">
        <f>IF(B1274&amp;""="","",IFERROR(INDEX('الأعضاء'!$B$6:$B$505,MATCH(B1274&amp;"",'الأعضاء'!$A$6:$A$505,0))&amp;"","كود غير موجود"))</f>
        <v/>
      </c>
      <c r="D1274" s="21">
        <f>IF(OR(B1274&amp;""="",NOT(ISNUMBER(A1274))),"",IF(COUNTIFS($B$6:$B$2005,B1274&amp;"",$A$6:$A$2005,"&gt;"&amp;A1274)=0,1,0))</f>
        <v/>
      </c>
    </row>
    <row r="1275">
      <c r="A1275" s="13" t="n"/>
      <c r="B1275" s="5" t="n"/>
      <c r="C1275" s="6">
        <f>IF(B1275&amp;""="","",IFERROR(INDEX('الأعضاء'!$B$6:$B$505,MATCH(B1275&amp;"",'الأعضاء'!$A$6:$A$505,0))&amp;"","كود غير موجود"))</f>
        <v/>
      </c>
      <c r="D1275" s="21">
        <f>IF(OR(B1275&amp;""="",NOT(ISNUMBER(A1275))),"",IF(COUNTIFS($B$6:$B$2005,B1275&amp;"",$A$6:$A$2005,"&gt;"&amp;A1275)=0,1,0))</f>
        <v/>
      </c>
    </row>
    <row r="1276">
      <c r="A1276" s="13" t="n"/>
      <c r="B1276" s="5" t="n"/>
      <c r="C1276" s="6">
        <f>IF(B1276&amp;""="","",IFERROR(INDEX('الأعضاء'!$B$6:$B$505,MATCH(B1276&amp;"",'الأعضاء'!$A$6:$A$505,0))&amp;"","كود غير موجود"))</f>
        <v/>
      </c>
      <c r="D1276" s="21">
        <f>IF(OR(B1276&amp;""="",NOT(ISNUMBER(A1276))),"",IF(COUNTIFS($B$6:$B$2005,B1276&amp;"",$A$6:$A$2005,"&gt;"&amp;A1276)=0,1,0))</f>
        <v/>
      </c>
    </row>
    <row r="1277">
      <c r="A1277" s="13" t="n"/>
      <c r="B1277" s="5" t="n"/>
      <c r="C1277" s="6">
        <f>IF(B1277&amp;""="","",IFERROR(INDEX('الأعضاء'!$B$6:$B$505,MATCH(B1277&amp;"",'الأعضاء'!$A$6:$A$505,0))&amp;"","كود غير موجود"))</f>
        <v/>
      </c>
      <c r="D1277" s="21">
        <f>IF(OR(B1277&amp;""="",NOT(ISNUMBER(A1277))),"",IF(COUNTIFS($B$6:$B$2005,B1277&amp;"",$A$6:$A$2005,"&gt;"&amp;A1277)=0,1,0))</f>
        <v/>
      </c>
    </row>
    <row r="1278">
      <c r="A1278" s="13" t="n"/>
      <c r="B1278" s="5" t="n"/>
      <c r="C1278" s="6">
        <f>IF(B1278&amp;""="","",IFERROR(INDEX('الأعضاء'!$B$6:$B$505,MATCH(B1278&amp;"",'الأعضاء'!$A$6:$A$505,0))&amp;"","كود غير موجود"))</f>
        <v/>
      </c>
      <c r="D1278" s="21">
        <f>IF(OR(B1278&amp;""="",NOT(ISNUMBER(A1278))),"",IF(COUNTIFS($B$6:$B$2005,B1278&amp;"",$A$6:$A$2005,"&gt;"&amp;A1278)=0,1,0))</f>
        <v/>
      </c>
    </row>
    <row r="1279">
      <c r="A1279" s="13" t="n"/>
      <c r="B1279" s="5" t="n"/>
      <c r="C1279" s="6">
        <f>IF(B1279&amp;""="","",IFERROR(INDEX('الأعضاء'!$B$6:$B$505,MATCH(B1279&amp;"",'الأعضاء'!$A$6:$A$505,0))&amp;"","كود غير موجود"))</f>
        <v/>
      </c>
      <c r="D1279" s="21">
        <f>IF(OR(B1279&amp;""="",NOT(ISNUMBER(A1279))),"",IF(COUNTIFS($B$6:$B$2005,B1279&amp;"",$A$6:$A$2005,"&gt;"&amp;A1279)=0,1,0))</f>
        <v/>
      </c>
    </row>
    <row r="1280">
      <c r="A1280" s="13" t="n"/>
      <c r="B1280" s="5" t="n"/>
      <c r="C1280" s="6">
        <f>IF(B1280&amp;""="","",IFERROR(INDEX('الأعضاء'!$B$6:$B$505,MATCH(B1280&amp;"",'الأعضاء'!$A$6:$A$505,0))&amp;"","كود غير موجود"))</f>
        <v/>
      </c>
      <c r="D1280" s="21">
        <f>IF(OR(B1280&amp;""="",NOT(ISNUMBER(A1280))),"",IF(COUNTIFS($B$6:$B$2005,B1280&amp;"",$A$6:$A$2005,"&gt;"&amp;A1280)=0,1,0))</f>
        <v/>
      </c>
    </row>
    <row r="1281">
      <c r="A1281" s="13" t="n"/>
      <c r="B1281" s="5" t="n"/>
      <c r="C1281" s="6">
        <f>IF(B1281&amp;""="","",IFERROR(INDEX('الأعضاء'!$B$6:$B$505,MATCH(B1281&amp;"",'الأعضاء'!$A$6:$A$505,0))&amp;"","كود غير موجود"))</f>
        <v/>
      </c>
      <c r="D1281" s="21">
        <f>IF(OR(B1281&amp;""="",NOT(ISNUMBER(A1281))),"",IF(COUNTIFS($B$6:$B$2005,B1281&amp;"",$A$6:$A$2005,"&gt;"&amp;A1281)=0,1,0))</f>
        <v/>
      </c>
    </row>
    <row r="1282">
      <c r="A1282" s="13" t="n"/>
      <c r="B1282" s="5" t="n"/>
      <c r="C1282" s="6">
        <f>IF(B1282&amp;""="","",IFERROR(INDEX('الأعضاء'!$B$6:$B$505,MATCH(B1282&amp;"",'الأعضاء'!$A$6:$A$505,0))&amp;"","كود غير موجود"))</f>
        <v/>
      </c>
      <c r="D1282" s="21">
        <f>IF(OR(B1282&amp;""="",NOT(ISNUMBER(A1282))),"",IF(COUNTIFS($B$6:$B$2005,B1282&amp;"",$A$6:$A$2005,"&gt;"&amp;A1282)=0,1,0))</f>
        <v/>
      </c>
    </row>
    <row r="1283">
      <c r="A1283" s="13" t="n"/>
      <c r="B1283" s="5" t="n"/>
      <c r="C1283" s="6">
        <f>IF(B1283&amp;""="","",IFERROR(INDEX('الأعضاء'!$B$6:$B$505,MATCH(B1283&amp;"",'الأعضاء'!$A$6:$A$505,0))&amp;"","كود غير موجود"))</f>
        <v/>
      </c>
      <c r="D1283" s="21">
        <f>IF(OR(B1283&amp;""="",NOT(ISNUMBER(A1283))),"",IF(COUNTIFS($B$6:$B$2005,B1283&amp;"",$A$6:$A$2005,"&gt;"&amp;A1283)=0,1,0))</f>
        <v/>
      </c>
    </row>
    <row r="1284">
      <c r="A1284" s="13" t="n"/>
      <c r="B1284" s="5" t="n"/>
      <c r="C1284" s="6">
        <f>IF(B1284&amp;""="","",IFERROR(INDEX('الأعضاء'!$B$6:$B$505,MATCH(B1284&amp;"",'الأعضاء'!$A$6:$A$505,0))&amp;"","كود غير موجود"))</f>
        <v/>
      </c>
      <c r="D1284" s="21">
        <f>IF(OR(B1284&amp;""="",NOT(ISNUMBER(A1284))),"",IF(COUNTIFS($B$6:$B$2005,B1284&amp;"",$A$6:$A$2005,"&gt;"&amp;A1284)=0,1,0))</f>
        <v/>
      </c>
    </row>
    <row r="1285">
      <c r="A1285" s="13" t="n"/>
      <c r="B1285" s="5" t="n"/>
      <c r="C1285" s="6">
        <f>IF(B1285&amp;""="","",IFERROR(INDEX('الأعضاء'!$B$6:$B$505,MATCH(B1285&amp;"",'الأعضاء'!$A$6:$A$505,0))&amp;"","كود غير موجود"))</f>
        <v/>
      </c>
      <c r="D1285" s="21">
        <f>IF(OR(B1285&amp;""="",NOT(ISNUMBER(A1285))),"",IF(COUNTIFS($B$6:$B$2005,B1285&amp;"",$A$6:$A$2005,"&gt;"&amp;A1285)=0,1,0))</f>
        <v/>
      </c>
    </row>
    <row r="1286">
      <c r="A1286" s="13" t="n"/>
      <c r="B1286" s="5" t="n"/>
      <c r="C1286" s="6">
        <f>IF(B1286&amp;""="","",IFERROR(INDEX('الأعضاء'!$B$6:$B$505,MATCH(B1286&amp;"",'الأعضاء'!$A$6:$A$505,0))&amp;"","كود غير موجود"))</f>
        <v/>
      </c>
      <c r="D1286" s="21">
        <f>IF(OR(B1286&amp;""="",NOT(ISNUMBER(A1286))),"",IF(COUNTIFS($B$6:$B$2005,B1286&amp;"",$A$6:$A$2005,"&gt;"&amp;A1286)=0,1,0))</f>
        <v/>
      </c>
    </row>
    <row r="1287">
      <c r="A1287" s="13" t="n"/>
      <c r="B1287" s="5" t="n"/>
      <c r="C1287" s="6">
        <f>IF(B1287&amp;""="","",IFERROR(INDEX('الأعضاء'!$B$6:$B$505,MATCH(B1287&amp;"",'الأعضاء'!$A$6:$A$505,0))&amp;"","كود غير موجود"))</f>
        <v/>
      </c>
      <c r="D1287" s="21">
        <f>IF(OR(B1287&amp;""="",NOT(ISNUMBER(A1287))),"",IF(COUNTIFS($B$6:$B$2005,B1287&amp;"",$A$6:$A$2005,"&gt;"&amp;A1287)=0,1,0))</f>
        <v/>
      </c>
    </row>
    <row r="1288">
      <c r="A1288" s="13" t="n"/>
      <c r="B1288" s="5" t="n"/>
      <c r="C1288" s="6">
        <f>IF(B1288&amp;""="","",IFERROR(INDEX('الأعضاء'!$B$6:$B$505,MATCH(B1288&amp;"",'الأعضاء'!$A$6:$A$505,0))&amp;"","كود غير موجود"))</f>
        <v/>
      </c>
      <c r="D1288" s="21">
        <f>IF(OR(B1288&amp;""="",NOT(ISNUMBER(A1288))),"",IF(COUNTIFS($B$6:$B$2005,B1288&amp;"",$A$6:$A$2005,"&gt;"&amp;A1288)=0,1,0))</f>
        <v/>
      </c>
    </row>
    <row r="1289">
      <c r="A1289" s="13" t="n"/>
      <c r="B1289" s="5" t="n"/>
      <c r="C1289" s="6">
        <f>IF(B1289&amp;""="","",IFERROR(INDEX('الأعضاء'!$B$6:$B$505,MATCH(B1289&amp;"",'الأعضاء'!$A$6:$A$505,0))&amp;"","كود غير موجود"))</f>
        <v/>
      </c>
      <c r="D1289" s="21">
        <f>IF(OR(B1289&amp;""="",NOT(ISNUMBER(A1289))),"",IF(COUNTIFS($B$6:$B$2005,B1289&amp;"",$A$6:$A$2005,"&gt;"&amp;A1289)=0,1,0))</f>
        <v/>
      </c>
    </row>
    <row r="1290">
      <c r="A1290" s="13" t="n"/>
      <c r="B1290" s="5" t="n"/>
      <c r="C1290" s="6">
        <f>IF(B1290&amp;""="","",IFERROR(INDEX('الأعضاء'!$B$6:$B$505,MATCH(B1290&amp;"",'الأعضاء'!$A$6:$A$505,0))&amp;"","كود غير موجود"))</f>
        <v/>
      </c>
      <c r="D1290" s="21">
        <f>IF(OR(B1290&amp;""="",NOT(ISNUMBER(A1290))),"",IF(COUNTIFS($B$6:$B$2005,B1290&amp;"",$A$6:$A$2005,"&gt;"&amp;A1290)=0,1,0))</f>
        <v/>
      </c>
    </row>
    <row r="1291">
      <c r="A1291" s="13" t="n"/>
      <c r="B1291" s="5" t="n"/>
      <c r="C1291" s="6">
        <f>IF(B1291&amp;""="","",IFERROR(INDEX('الأعضاء'!$B$6:$B$505,MATCH(B1291&amp;"",'الأعضاء'!$A$6:$A$505,0))&amp;"","كود غير موجود"))</f>
        <v/>
      </c>
      <c r="D1291" s="21">
        <f>IF(OR(B1291&amp;""="",NOT(ISNUMBER(A1291))),"",IF(COUNTIFS($B$6:$B$2005,B1291&amp;"",$A$6:$A$2005,"&gt;"&amp;A1291)=0,1,0))</f>
        <v/>
      </c>
    </row>
    <row r="1292">
      <c r="A1292" s="13" t="n"/>
      <c r="B1292" s="5" t="n"/>
      <c r="C1292" s="6">
        <f>IF(B1292&amp;""="","",IFERROR(INDEX('الأعضاء'!$B$6:$B$505,MATCH(B1292&amp;"",'الأعضاء'!$A$6:$A$505,0))&amp;"","كود غير موجود"))</f>
        <v/>
      </c>
      <c r="D1292" s="21">
        <f>IF(OR(B1292&amp;""="",NOT(ISNUMBER(A1292))),"",IF(COUNTIFS($B$6:$B$2005,B1292&amp;"",$A$6:$A$2005,"&gt;"&amp;A1292)=0,1,0))</f>
        <v/>
      </c>
    </row>
    <row r="1293">
      <c r="A1293" s="13" t="n"/>
      <c r="B1293" s="5" t="n"/>
      <c r="C1293" s="6">
        <f>IF(B1293&amp;""="","",IFERROR(INDEX('الأعضاء'!$B$6:$B$505,MATCH(B1293&amp;"",'الأعضاء'!$A$6:$A$505,0))&amp;"","كود غير موجود"))</f>
        <v/>
      </c>
      <c r="D1293" s="21">
        <f>IF(OR(B1293&amp;""="",NOT(ISNUMBER(A1293))),"",IF(COUNTIFS($B$6:$B$2005,B1293&amp;"",$A$6:$A$2005,"&gt;"&amp;A1293)=0,1,0))</f>
        <v/>
      </c>
    </row>
    <row r="1294">
      <c r="A1294" s="13" t="n"/>
      <c r="B1294" s="5" t="n"/>
      <c r="C1294" s="6">
        <f>IF(B1294&amp;""="","",IFERROR(INDEX('الأعضاء'!$B$6:$B$505,MATCH(B1294&amp;"",'الأعضاء'!$A$6:$A$505,0))&amp;"","كود غير موجود"))</f>
        <v/>
      </c>
      <c r="D1294" s="21">
        <f>IF(OR(B1294&amp;""="",NOT(ISNUMBER(A1294))),"",IF(COUNTIFS($B$6:$B$2005,B1294&amp;"",$A$6:$A$2005,"&gt;"&amp;A1294)=0,1,0))</f>
        <v/>
      </c>
    </row>
    <row r="1295">
      <c r="A1295" s="13" t="n"/>
      <c r="B1295" s="5" t="n"/>
      <c r="C1295" s="6">
        <f>IF(B1295&amp;""="","",IFERROR(INDEX('الأعضاء'!$B$6:$B$505,MATCH(B1295&amp;"",'الأعضاء'!$A$6:$A$505,0))&amp;"","كود غير موجود"))</f>
        <v/>
      </c>
      <c r="D1295" s="21">
        <f>IF(OR(B1295&amp;""="",NOT(ISNUMBER(A1295))),"",IF(COUNTIFS($B$6:$B$2005,B1295&amp;"",$A$6:$A$2005,"&gt;"&amp;A1295)=0,1,0))</f>
        <v/>
      </c>
    </row>
    <row r="1296">
      <c r="A1296" s="13" t="n"/>
      <c r="B1296" s="5" t="n"/>
      <c r="C1296" s="6">
        <f>IF(B1296&amp;""="","",IFERROR(INDEX('الأعضاء'!$B$6:$B$505,MATCH(B1296&amp;"",'الأعضاء'!$A$6:$A$505,0))&amp;"","كود غير موجود"))</f>
        <v/>
      </c>
      <c r="D1296" s="21">
        <f>IF(OR(B1296&amp;""="",NOT(ISNUMBER(A1296))),"",IF(COUNTIFS($B$6:$B$2005,B1296&amp;"",$A$6:$A$2005,"&gt;"&amp;A1296)=0,1,0))</f>
        <v/>
      </c>
    </row>
    <row r="1297">
      <c r="A1297" s="13" t="n"/>
      <c r="B1297" s="5" t="n"/>
      <c r="C1297" s="6">
        <f>IF(B1297&amp;""="","",IFERROR(INDEX('الأعضاء'!$B$6:$B$505,MATCH(B1297&amp;"",'الأعضاء'!$A$6:$A$505,0))&amp;"","كود غير موجود"))</f>
        <v/>
      </c>
      <c r="D1297" s="21">
        <f>IF(OR(B1297&amp;""="",NOT(ISNUMBER(A1297))),"",IF(COUNTIFS($B$6:$B$2005,B1297&amp;"",$A$6:$A$2005,"&gt;"&amp;A1297)=0,1,0))</f>
        <v/>
      </c>
    </row>
    <row r="1298">
      <c r="A1298" s="13" t="n"/>
      <c r="B1298" s="5" t="n"/>
      <c r="C1298" s="6">
        <f>IF(B1298&amp;""="","",IFERROR(INDEX('الأعضاء'!$B$6:$B$505,MATCH(B1298&amp;"",'الأعضاء'!$A$6:$A$505,0))&amp;"","كود غير موجود"))</f>
        <v/>
      </c>
      <c r="D1298" s="21">
        <f>IF(OR(B1298&amp;""="",NOT(ISNUMBER(A1298))),"",IF(COUNTIFS($B$6:$B$2005,B1298&amp;"",$A$6:$A$2005,"&gt;"&amp;A1298)=0,1,0))</f>
        <v/>
      </c>
    </row>
    <row r="1299">
      <c r="A1299" s="13" t="n"/>
      <c r="B1299" s="5" t="n"/>
      <c r="C1299" s="6">
        <f>IF(B1299&amp;""="","",IFERROR(INDEX('الأعضاء'!$B$6:$B$505,MATCH(B1299&amp;"",'الأعضاء'!$A$6:$A$505,0))&amp;"","كود غير موجود"))</f>
        <v/>
      </c>
      <c r="D1299" s="21">
        <f>IF(OR(B1299&amp;""="",NOT(ISNUMBER(A1299))),"",IF(COUNTIFS($B$6:$B$2005,B1299&amp;"",$A$6:$A$2005,"&gt;"&amp;A1299)=0,1,0))</f>
        <v/>
      </c>
    </row>
    <row r="1300">
      <c r="A1300" s="13" t="n"/>
      <c r="B1300" s="5" t="n"/>
      <c r="C1300" s="6">
        <f>IF(B1300&amp;""="","",IFERROR(INDEX('الأعضاء'!$B$6:$B$505,MATCH(B1300&amp;"",'الأعضاء'!$A$6:$A$505,0))&amp;"","كود غير موجود"))</f>
        <v/>
      </c>
      <c r="D1300" s="21">
        <f>IF(OR(B1300&amp;""="",NOT(ISNUMBER(A1300))),"",IF(COUNTIFS($B$6:$B$2005,B1300&amp;"",$A$6:$A$2005,"&gt;"&amp;A1300)=0,1,0))</f>
        <v/>
      </c>
    </row>
    <row r="1301">
      <c r="A1301" s="13" t="n"/>
      <c r="B1301" s="5" t="n"/>
      <c r="C1301" s="6">
        <f>IF(B1301&amp;""="","",IFERROR(INDEX('الأعضاء'!$B$6:$B$505,MATCH(B1301&amp;"",'الأعضاء'!$A$6:$A$505,0))&amp;"","كود غير موجود"))</f>
        <v/>
      </c>
      <c r="D1301" s="21">
        <f>IF(OR(B1301&amp;""="",NOT(ISNUMBER(A1301))),"",IF(COUNTIFS($B$6:$B$2005,B1301&amp;"",$A$6:$A$2005,"&gt;"&amp;A1301)=0,1,0))</f>
        <v/>
      </c>
    </row>
    <row r="1302">
      <c r="A1302" s="13" t="n"/>
      <c r="B1302" s="5" t="n"/>
      <c r="C1302" s="6">
        <f>IF(B1302&amp;""="","",IFERROR(INDEX('الأعضاء'!$B$6:$B$505,MATCH(B1302&amp;"",'الأعضاء'!$A$6:$A$505,0))&amp;"","كود غير موجود"))</f>
        <v/>
      </c>
      <c r="D1302" s="21">
        <f>IF(OR(B1302&amp;""="",NOT(ISNUMBER(A1302))),"",IF(COUNTIFS($B$6:$B$2005,B1302&amp;"",$A$6:$A$2005,"&gt;"&amp;A1302)=0,1,0))</f>
        <v/>
      </c>
    </row>
    <row r="1303">
      <c r="A1303" s="13" t="n"/>
      <c r="B1303" s="5" t="n"/>
      <c r="C1303" s="6">
        <f>IF(B1303&amp;""="","",IFERROR(INDEX('الأعضاء'!$B$6:$B$505,MATCH(B1303&amp;"",'الأعضاء'!$A$6:$A$505,0))&amp;"","كود غير موجود"))</f>
        <v/>
      </c>
      <c r="D1303" s="21">
        <f>IF(OR(B1303&amp;""="",NOT(ISNUMBER(A1303))),"",IF(COUNTIFS($B$6:$B$2005,B1303&amp;"",$A$6:$A$2005,"&gt;"&amp;A1303)=0,1,0))</f>
        <v/>
      </c>
    </row>
    <row r="1304">
      <c r="A1304" s="13" t="n"/>
      <c r="B1304" s="5" t="n"/>
      <c r="C1304" s="6">
        <f>IF(B1304&amp;""="","",IFERROR(INDEX('الأعضاء'!$B$6:$B$505,MATCH(B1304&amp;"",'الأعضاء'!$A$6:$A$505,0))&amp;"","كود غير موجود"))</f>
        <v/>
      </c>
      <c r="D1304" s="21">
        <f>IF(OR(B1304&amp;""="",NOT(ISNUMBER(A1304))),"",IF(COUNTIFS($B$6:$B$2005,B1304&amp;"",$A$6:$A$2005,"&gt;"&amp;A1304)=0,1,0))</f>
        <v/>
      </c>
    </row>
    <row r="1305">
      <c r="A1305" s="13" t="n"/>
      <c r="B1305" s="5" t="n"/>
      <c r="C1305" s="6">
        <f>IF(B1305&amp;""="","",IFERROR(INDEX('الأعضاء'!$B$6:$B$505,MATCH(B1305&amp;"",'الأعضاء'!$A$6:$A$505,0))&amp;"","كود غير موجود"))</f>
        <v/>
      </c>
      <c r="D1305" s="21">
        <f>IF(OR(B1305&amp;""="",NOT(ISNUMBER(A1305))),"",IF(COUNTIFS($B$6:$B$2005,B1305&amp;"",$A$6:$A$2005,"&gt;"&amp;A1305)=0,1,0))</f>
        <v/>
      </c>
    </row>
    <row r="1306">
      <c r="A1306" s="13" t="n"/>
      <c r="B1306" s="5" t="n"/>
      <c r="C1306" s="6">
        <f>IF(B1306&amp;""="","",IFERROR(INDEX('الأعضاء'!$B$6:$B$505,MATCH(B1306&amp;"",'الأعضاء'!$A$6:$A$505,0))&amp;"","كود غير موجود"))</f>
        <v/>
      </c>
      <c r="D1306" s="21">
        <f>IF(OR(B1306&amp;""="",NOT(ISNUMBER(A1306))),"",IF(COUNTIFS($B$6:$B$2005,B1306&amp;"",$A$6:$A$2005,"&gt;"&amp;A1306)=0,1,0))</f>
        <v/>
      </c>
    </row>
    <row r="1307">
      <c r="A1307" s="13" t="n"/>
      <c r="B1307" s="5" t="n"/>
      <c r="C1307" s="6">
        <f>IF(B1307&amp;""="","",IFERROR(INDEX('الأعضاء'!$B$6:$B$505,MATCH(B1307&amp;"",'الأعضاء'!$A$6:$A$505,0))&amp;"","كود غير موجود"))</f>
        <v/>
      </c>
      <c r="D1307" s="21">
        <f>IF(OR(B1307&amp;""="",NOT(ISNUMBER(A1307))),"",IF(COUNTIFS($B$6:$B$2005,B1307&amp;"",$A$6:$A$2005,"&gt;"&amp;A1307)=0,1,0))</f>
        <v/>
      </c>
    </row>
    <row r="1308">
      <c r="A1308" s="13" t="n"/>
      <c r="B1308" s="5" t="n"/>
      <c r="C1308" s="6">
        <f>IF(B1308&amp;""="","",IFERROR(INDEX('الأعضاء'!$B$6:$B$505,MATCH(B1308&amp;"",'الأعضاء'!$A$6:$A$505,0))&amp;"","كود غير موجود"))</f>
        <v/>
      </c>
      <c r="D1308" s="21">
        <f>IF(OR(B1308&amp;""="",NOT(ISNUMBER(A1308))),"",IF(COUNTIFS($B$6:$B$2005,B1308&amp;"",$A$6:$A$2005,"&gt;"&amp;A1308)=0,1,0))</f>
        <v/>
      </c>
    </row>
    <row r="1309">
      <c r="A1309" s="13" t="n"/>
      <c r="B1309" s="5" t="n"/>
      <c r="C1309" s="6">
        <f>IF(B1309&amp;""="","",IFERROR(INDEX('الأعضاء'!$B$6:$B$505,MATCH(B1309&amp;"",'الأعضاء'!$A$6:$A$505,0))&amp;"","كود غير موجود"))</f>
        <v/>
      </c>
      <c r="D1309" s="21">
        <f>IF(OR(B1309&amp;""="",NOT(ISNUMBER(A1309))),"",IF(COUNTIFS($B$6:$B$2005,B1309&amp;"",$A$6:$A$2005,"&gt;"&amp;A1309)=0,1,0))</f>
        <v/>
      </c>
    </row>
    <row r="1310">
      <c r="A1310" s="13" t="n"/>
      <c r="B1310" s="5" t="n"/>
      <c r="C1310" s="6">
        <f>IF(B1310&amp;""="","",IFERROR(INDEX('الأعضاء'!$B$6:$B$505,MATCH(B1310&amp;"",'الأعضاء'!$A$6:$A$505,0))&amp;"","كود غير موجود"))</f>
        <v/>
      </c>
      <c r="D1310" s="21">
        <f>IF(OR(B1310&amp;""="",NOT(ISNUMBER(A1310))),"",IF(COUNTIFS($B$6:$B$2005,B1310&amp;"",$A$6:$A$2005,"&gt;"&amp;A1310)=0,1,0))</f>
        <v/>
      </c>
    </row>
    <row r="1311">
      <c r="A1311" s="13" t="n"/>
      <c r="B1311" s="5" t="n"/>
      <c r="C1311" s="6">
        <f>IF(B1311&amp;""="","",IFERROR(INDEX('الأعضاء'!$B$6:$B$505,MATCH(B1311&amp;"",'الأعضاء'!$A$6:$A$505,0))&amp;"","كود غير موجود"))</f>
        <v/>
      </c>
      <c r="D1311" s="21">
        <f>IF(OR(B1311&amp;""="",NOT(ISNUMBER(A1311))),"",IF(COUNTIFS($B$6:$B$2005,B1311&amp;"",$A$6:$A$2005,"&gt;"&amp;A1311)=0,1,0))</f>
        <v/>
      </c>
    </row>
    <row r="1312">
      <c r="A1312" s="13" t="n"/>
      <c r="B1312" s="5" t="n"/>
      <c r="C1312" s="6">
        <f>IF(B1312&amp;""="","",IFERROR(INDEX('الأعضاء'!$B$6:$B$505,MATCH(B1312&amp;"",'الأعضاء'!$A$6:$A$505,0))&amp;"","كود غير موجود"))</f>
        <v/>
      </c>
      <c r="D1312" s="21">
        <f>IF(OR(B1312&amp;""="",NOT(ISNUMBER(A1312))),"",IF(COUNTIFS($B$6:$B$2005,B1312&amp;"",$A$6:$A$2005,"&gt;"&amp;A1312)=0,1,0))</f>
        <v/>
      </c>
    </row>
    <row r="1313">
      <c r="A1313" s="13" t="n"/>
      <c r="B1313" s="5" t="n"/>
      <c r="C1313" s="6">
        <f>IF(B1313&amp;""="","",IFERROR(INDEX('الأعضاء'!$B$6:$B$505,MATCH(B1313&amp;"",'الأعضاء'!$A$6:$A$505,0))&amp;"","كود غير موجود"))</f>
        <v/>
      </c>
      <c r="D1313" s="21">
        <f>IF(OR(B1313&amp;""="",NOT(ISNUMBER(A1313))),"",IF(COUNTIFS($B$6:$B$2005,B1313&amp;"",$A$6:$A$2005,"&gt;"&amp;A1313)=0,1,0))</f>
        <v/>
      </c>
    </row>
    <row r="1314">
      <c r="A1314" s="13" t="n"/>
      <c r="B1314" s="5" t="n"/>
      <c r="C1314" s="6">
        <f>IF(B1314&amp;""="","",IFERROR(INDEX('الأعضاء'!$B$6:$B$505,MATCH(B1314&amp;"",'الأعضاء'!$A$6:$A$505,0))&amp;"","كود غير موجود"))</f>
        <v/>
      </c>
      <c r="D1314" s="21">
        <f>IF(OR(B1314&amp;""="",NOT(ISNUMBER(A1314))),"",IF(COUNTIFS($B$6:$B$2005,B1314&amp;"",$A$6:$A$2005,"&gt;"&amp;A1314)=0,1,0))</f>
        <v/>
      </c>
    </row>
    <row r="1315">
      <c r="A1315" s="13" t="n"/>
      <c r="B1315" s="5" t="n"/>
      <c r="C1315" s="6">
        <f>IF(B1315&amp;""="","",IFERROR(INDEX('الأعضاء'!$B$6:$B$505,MATCH(B1315&amp;"",'الأعضاء'!$A$6:$A$505,0))&amp;"","كود غير موجود"))</f>
        <v/>
      </c>
      <c r="D1315" s="21">
        <f>IF(OR(B1315&amp;""="",NOT(ISNUMBER(A1315))),"",IF(COUNTIFS($B$6:$B$2005,B1315&amp;"",$A$6:$A$2005,"&gt;"&amp;A1315)=0,1,0))</f>
        <v/>
      </c>
    </row>
    <row r="1316">
      <c r="A1316" s="13" t="n"/>
      <c r="B1316" s="5" t="n"/>
      <c r="C1316" s="6">
        <f>IF(B1316&amp;""="","",IFERROR(INDEX('الأعضاء'!$B$6:$B$505,MATCH(B1316&amp;"",'الأعضاء'!$A$6:$A$505,0))&amp;"","كود غير موجود"))</f>
        <v/>
      </c>
      <c r="D1316" s="21">
        <f>IF(OR(B1316&amp;""="",NOT(ISNUMBER(A1316))),"",IF(COUNTIFS($B$6:$B$2005,B1316&amp;"",$A$6:$A$2005,"&gt;"&amp;A1316)=0,1,0))</f>
        <v/>
      </c>
    </row>
    <row r="1317">
      <c r="A1317" s="13" t="n"/>
      <c r="B1317" s="5" t="n"/>
      <c r="C1317" s="6">
        <f>IF(B1317&amp;""="","",IFERROR(INDEX('الأعضاء'!$B$6:$B$505,MATCH(B1317&amp;"",'الأعضاء'!$A$6:$A$505,0))&amp;"","كود غير موجود"))</f>
        <v/>
      </c>
      <c r="D1317" s="21">
        <f>IF(OR(B1317&amp;""="",NOT(ISNUMBER(A1317))),"",IF(COUNTIFS($B$6:$B$2005,B1317&amp;"",$A$6:$A$2005,"&gt;"&amp;A1317)=0,1,0))</f>
        <v/>
      </c>
    </row>
    <row r="1318">
      <c r="A1318" s="13" t="n"/>
      <c r="B1318" s="5" t="n"/>
      <c r="C1318" s="6">
        <f>IF(B1318&amp;""="","",IFERROR(INDEX('الأعضاء'!$B$6:$B$505,MATCH(B1318&amp;"",'الأعضاء'!$A$6:$A$505,0))&amp;"","كود غير موجود"))</f>
        <v/>
      </c>
      <c r="D1318" s="21">
        <f>IF(OR(B1318&amp;""="",NOT(ISNUMBER(A1318))),"",IF(COUNTIFS($B$6:$B$2005,B1318&amp;"",$A$6:$A$2005,"&gt;"&amp;A1318)=0,1,0))</f>
        <v/>
      </c>
    </row>
    <row r="1319">
      <c r="A1319" s="13" t="n"/>
      <c r="B1319" s="5" t="n"/>
      <c r="C1319" s="6">
        <f>IF(B1319&amp;""="","",IFERROR(INDEX('الأعضاء'!$B$6:$B$505,MATCH(B1319&amp;"",'الأعضاء'!$A$6:$A$505,0))&amp;"","كود غير موجود"))</f>
        <v/>
      </c>
      <c r="D1319" s="21">
        <f>IF(OR(B1319&amp;""="",NOT(ISNUMBER(A1319))),"",IF(COUNTIFS($B$6:$B$2005,B1319&amp;"",$A$6:$A$2005,"&gt;"&amp;A1319)=0,1,0))</f>
        <v/>
      </c>
    </row>
    <row r="1320">
      <c r="A1320" s="13" t="n"/>
      <c r="B1320" s="5" t="n"/>
      <c r="C1320" s="6">
        <f>IF(B1320&amp;""="","",IFERROR(INDEX('الأعضاء'!$B$6:$B$505,MATCH(B1320&amp;"",'الأعضاء'!$A$6:$A$505,0))&amp;"","كود غير موجود"))</f>
        <v/>
      </c>
      <c r="D1320" s="21">
        <f>IF(OR(B1320&amp;""="",NOT(ISNUMBER(A1320))),"",IF(COUNTIFS($B$6:$B$2005,B1320&amp;"",$A$6:$A$2005,"&gt;"&amp;A1320)=0,1,0))</f>
        <v/>
      </c>
    </row>
    <row r="1321">
      <c r="A1321" s="13" t="n"/>
      <c r="B1321" s="5" t="n"/>
      <c r="C1321" s="6">
        <f>IF(B1321&amp;""="","",IFERROR(INDEX('الأعضاء'!$B$6:$B$505,MATCH(B1321&amp;"",'الأعضاء'!$A$6:$A$505,0))&amp;"","كود غير موجود"))</f>
        <v/>
      </c>
      <c r="D1321" s="21">
        <f>IF(OR(B1321&amp;""="",NOT(ISNUMBER(A1321))),"",IF(COUNTIFS($B$6:$B$2005,B1321&amp;"",$A$6:$A$2005,"&gt;"&amp;A1321)=0,1,0))</f>
        <v/>
      </c>
    </row>
    <row r="1322">
      <c r="A1322" s="13" t="n"/>
      <c r="B1322" s="5" t="n"/>
      <c r="C1322" s="6">
        <f>IF(B1322&amp;""="","",IFERROR(INDEX('الأعضاء'!$B$6:$B$505,MATCH(B1322&amp;"",'الأعضاء'!$A$6:$A$505,0))&amp;"","كود غير موجود"))</f>
        <v/>
      </c>
      <c r="D1322" s="21">
        <f>IF(OR(B1322&amp;""="",NOT(ISNUMBER(A1322))),"",IF(COUNTIFS($B$6:$B$2005,B1322&amp;"",$A$6:$A$2005,"&gt;"&amp;A1322)=0,1,0))</f>
        <v/>
      </c>
    </row>
    <row r="1323">
      <c r="A1323" s="13" t="n"/>
      <c r="B1323" s="5" t="n"/>
      <c r="C1323" s="6">
        <f>IF(B1323&amp;""="","",IFERROR(INDEX('الأعضاء'!$B$6:$B$505,MATCH(B1323&amp;"",'الأعضاء'!$A$6:$A$505,0))&amp;"","كود غير موجود"))</f>
        <v/>
      </c>
      <c r="D1323" s="21">
        <f>IF(OR(B1323&amp;""="",NOT(ISNUMBER(A1323))),"",IF(COUNTIFS($B$6:$B$2005,B1323&amp;"",$A$6:$A$2005,"&gt;"&amp;A1323)=0,1,0))</f>
        <v/>
      </c>
    </row>
    <row r="1324">
      <c r="A1324" s="13" t="n"/>
      <c r="B1324" s="5" t="n"/>
      <c r="C1324" s="6">
        <f>IF(B1324&amp;""="","",IFERROR(INDEX('الأعضاء'!$B$6:$B$505,MATCH(B1324&amp;"",'الأعضاء'!$A$6:$A$505,0))&amp;"","كود غير موجود"))</f>
        <v/>
      </c>
      <c r="D1324" s="21">
        <f>IF(OR(B1324&amp;""="",NOT(ISNUMBER(A1324))),"",IF(COUNTIFS($B$6:$B$2005,B1324&amp;"",$A$6:$A$2005,"&gt;"&amp;A1324)=0,1,0))</f>
        <v/>
      </c>
    </row>
    <row r="1325">
      <c r="A1325" s="13" t="n"/>
      <c r="B1325" s="5" t="n"/>
      <c r="C1325" s="6">
        <f>IF(B1325&amp;""="","",IFERROR(INDEX('الأعضاء'!$B$6:$B$505,MATCH(B1325&amp;"",'الأعضاء'!$A$6:$A$505,0))&amp;"","كود غير موجود"))</f>
        <v/>
      </c>
      <c r="D1325" s="21">
        <f>IF(OR(B1325&amp;""="",NOT(ISNUMBER(A1325))),"",IF(COUNTIFS($B$6:$B$2005,B1325&amp;"",$A$6:$A$2005,"&gt;"&amp;A1325)=0,1,0))</f>
        <v/>
      </c>
    </row>
    <row r="1326">
      <c r="A1326" s="13" t="n"/>
      <c r="B1326" s="5" t="n"/>
      <c r="C1326" s="6">
        <f>IF(B1326&amp;""="","",IFERROR(INDEX('الأعضاء'!$B$6:$B$505,MATCH(B1326&amp;"",'الأعضاء'!$A$6:$A$505,0))&amp;"","كود غير موجود"))</f>
        <v/>
      </c>
      <c r="D1326" s="21">
        <f>IF(OR(B1326&amp;""="",NOT(ISNUMBER(A1326))),"",IF(COUNTIFS($B$6:$B$2005,B1326&amp;"",$A$6:$A$2005,"&gt;"&amp;A1326)=0,1,0))</f>
        <v/>
      </c>
    </row>
    <row r="1327">
      <c r="A1327" s="13" t="n"/>
      <c r="B1327" s="5" t="n"/>
      <c r="C1327" s="6">
        <f>IF(B1327&amp;""="","",IFERROR(INDEX('الأعضاء'!$B$6:$B$505,MATCH(B1327&amp;"",'الأعضاء'!$A$6:$A$505,0))&amp;"","كود غير موجود"))</f>
        <v/>
      </c>
      <c r="D1327" s="21">
        <f>IF(OR(B1327&amp;""="",NOT(ISNUMBER(A1327))),"",IF(COUNTIFS($B$6:$B$2005,B1327&amp;"",$A$6:$A$2005,"&gt;"&amp;A1327)=0,1,0))</f>
        <v/>
      </c>
    </row>
    <row r="1328">
      <c r="A1328" s="13" t="n"/>
      <c r="B1328" s="5" t="n"/>
      <c r="C1328" s="6">
        <f>IF(B1328&amp;""="","",IFERROR(INDEX('الأعضاء'!$B$6:$B$505,MATCH(B1328&amp;"",'الأعضاء'!$A$6:$A$505,0))&amp;"","كود غير موجود"))</f>
        <v/>
      </c>
      <c r="D1328" s="21">
        <f>IF(OR(B1328&amp;""="",NOT(ISNUMBER(A1328))),"",IF(COUNTIFS($B$6:$B$2005,B1328&amp;"",$A$6:$A$2005,"&gt;"&amp;A1328)=0,1,0))</f>
        <v/>
      </c>
    </row>
    <row r="1329">
      <c r="A1329" s="13" t="n"/>
      <c r="B1329" s="5" t="n"/>
      <c r="C1329" s="6">
        <f>IF(B1329&amp;""="","",IFERROR(INDEX('الأعضاء'!$B$6:$B$505,MATCH(B1329&amp;"",'الأعضاء'!$A$6:$A$505,0))&amp;"","كود غير موجود"))</f>
        <v/>
      </c>
      <c r="D1329" s="21">
        <f>IF(OR(B1329&amp;""="",NOT(ISNUMBER(A1329))),"",IF(COUNTIFS($B$6:$B$2005,B1329&amp;"",$A$6:$A$2005,"&gt;"&amp;A1329)=0,1,0))</f>
        <v/>
      </c>
    </row>
    <row r="1330">
      <c r="A1330" s="13" t="n"/>
      <c r="B1330" s="5" t="n"/>
      <c r="C1330" s="6">
        <f>IF(B1330&amp;""="","",IFERROR(INDEX('الأعضاء'!$B$6:$B$505,MATCH(B1330&amp;"",'الأعضاء'!$A$6:$A$505,0))&amp;"","كود غير موجود"))</f>
        <v/>
      </c>
      <c r="D1330" s="21">
        <f>IF(OR(B1330&amp;""="",NOT(ISNUMBER(A1330))),"",IF(COUNTIFS($B$6:$B$2005,B1330&amp;"",$A$6:$A$2005,"&gt;"&amp;A1330)=0,1,0))</f>
        <v/>
      </c>
    </row>
    <row r="1331">
      <c r="A1331" s="13" t="n"/>
      <c r="B1331" s="5" t="n"/>
      <c r="C1331" s="6">
        <f>IF(B1331&amp;""="","",IFERROR(INDEX('الأعضاء'!$B$6:$B$505,MATCH(B1331&amp;"",'الأعضاء'!$A$6:$A$505,0))&amp;"","كود غير موجود"))</f>
        <v/>
      </c>
      <c r="D1331" s="21">
        <f>IF(OR(B1331&amp;""="",NOT(ISNUMBER(A1331))),"",IF(COUNTIFS($B$6:$B$2005,B1331&amp;"",$A$6:$A$2005,"&gt;"&amp;A1331)=0,1,0))</f>
        <v/>
      </c>
    </row>
    <row r="1332">
      <c r="A1332" s="13" t="n"/>
      <c r="B1332" s="5" t="n"/>
      <c r="C1332" s="6">
        <f>IF(B1332&amp;""="","",IFERROR(INDEX('الأعضاء'!$B$6:$B$505,MATCH(B1332&amp;"",'الأعضاء'!$A$6:$A$505,0))&amp;"","كود غير موجود"))</f>
        <v/>
      </c>
      <c r="D1332" s="21">
        <f>IF(OR(B1332&amp;""="",NOT(ISNUMBER(A1332))),"",IF(COUNTIFS($B$6:$B$2005,B1332&amp;"",$A$6:$A$2005,"&gt;"&amp;A1332)=0,1,0))</f>
        <v/>
      </c>
    </row>
    <row r="1333">
      <c r="A1333" s="13" t="n"/>
      <c r="B1333" s="5" t="n"/>
      <c r="C1333" s="6">
        <f>IF(B1333&amp;""="","",IFERROR(INDEX('الأعضاء'!$B$6:$B$505,MATCH(B1333&amp;"",'الأعضاء'!$A$6:$A$505,0))&amp;"","كود غير موجود"))</f>
        <v/>
      </c>
      <c r="D1333" s="21">
        <f>IF(OR(B1333&amp;""="",NOT(ISNUMBER(A1333))),"",IF(COUNTIFS($B$6:$B$2005,B1333&amp;"",$A$6:$A$2005,"&gt;"&amp;A1333)=0,1,0))</f>
        <v/>
      </c>
    </row>
    <row r="1334">
      <c r="A1334" s="13" t="n"/>
      <c r="B1334" s="5" t="n"/>
      <c r="C1334" s="6">
        <f>IF(B1334&amp;""="","",IFERROR(INDEX('الأعضاء'!$B$6:$B$505,MATCH(B1334&amp;"",'الأعضاء'!$A$6:$A$505,0))&amp;"","كود غير موجود"))</f>
        <v/>
      </c>
      <c r="D1334" s="21">
        <f>IF(OR(B1334&amp;""="",NOT(ISNUMBER(A1334))),"",IF(COUNTIFS($B$6:$B$2005,B1334&amp;"",$A$6:$A$2005,"&gt;"&amp;A1334)=0,1,0))</f>
        <v/>
      </c>
    </row>
    <row r="1335">
      <c r="A1335" s="13" t="n"/>
      <c r="B1335" s="5" t="n"/>
      <c r="C1335" s="6">
        <f>IF(B1335&amp;""="","",IFERROR(INDEX('الأعضاء'!$B$6:$B$505,MATCH(B1335&amp;"",'الأعضاء'!$A$6:$A$505,0))&amp;"","كود غير موجود"))</f>
        <v/>
      </c>
      <c r="D1335" s="21">
        <f>IF(OR(B1335&amp;""="",NOT(ISNUMBER(A1335))),"",IF(COUNTIFS($B$6:$B$2005,B1335&amp;"",$A$6:$A$2005,"&gt;"&amp;A1335)=0,1,0))</f>
        <v/>
      </c>
    </row>
    <row r="1336">
      <c r="A1336" s="13" t="n"/>
      <c r="B1336" s="5" t="n"/>
      <c r="C1336" s="6">
        <f>IF(B1336&amp;""="","",IFERROR(INDEX('الأعضاء'!$B$6:$B$505,MATCH(B1336&amp;"",'الأعضاء'!$A$6:$A$505,0))&amp;"","كود غير موجود"))</f>
        <v/>
      </c>
      <c r="D1336" s="21">
        <f>IF(OR(B1336&amp;""="",NOT(ISNUMBER(A1336))),"",IF(COUNTIFS($B$6:$B$2005,B1336&amp;"",$A$6:$A$2005,"&gt;"&amp;A1336)=0,1,0))</f>
        <v/>
      </c>
    </row>
    <row r="1337">
      <c r="A1337" s="13" t="n"/>
      <c r="B1337" s="5" t="n"/>
      <c r="C1337" s="6">
        <f>IF(B1337&amp;""="","",IFERROR(INDEX('الأعضاء'!$B$6:$B$505,MATCH(B1337&amp;"",'الأعضاء'!$A$6:$A$505,0))&amp;"","كود غير موجود"))</f>
        <v/>
      </c>
      <c r="D1337" s="21">
        <f>IF(OR(B1337&amp;""="",NOT(ISNUMBER(A1337))),"",IF(COUNTIFS($B$6:$B$2005,B1337&amp;"",$A$6:$A$2005,"&gt;"&amp;A1337)=0,1,0))</f>
        <v/>
      </c>
    </row>
    <row r="1338">
      <c r="A1338" s="13" t="n"/>
      <c r="B1338" s="5" t="n"/>
      <c r="C1338" s="6">
        <f>IF(B1338&amp;""="","",IFERROR(INDEX('الأعضاء'!$B$6:$B$505,MATCH(B1338&amp;"",'الأعضاء'!$A$6:$A$505,0))&amp;"","كود غير موجود"))</f>
        <v/>
      </c>
      <c r="D1338" s="21">
        <f>IF(OR(B1338&amp;""="",NOT(ISNUMBER(A1338))),"",IF(COUNTIFS($B$6:$B$2005,B1338&amp;"",$A$6:$A$2005,"&gt;"&amp;A1338)=0,1,0))</f>
        <v/>
      </c>
    </row>
    <row r="1339">
      <c r="A1339" s="13" t="n"/>
      <c r="B1339" s="5" t="n"/>
      <c r="C1339" s="6">
        <f>IF(B1339&amp;""="","",IFERROR(INDEX('الأعضاء'!$B$6:$B$505,MATCH(B1339&amp;"",'الأعضاء'!$A$6:$A$505,0))&amp;"","كود غير موجود"))</f>
        <v/>
      </c>
      <c r="D1339" s="21">
        <f>IF(OR(B1339&amp;""="",NOT(ISNUMBER(A1339))),"",IF(COUNTIFS($B$6:$B$2005,B1339&amp;"",$A$6:$A$2005,"&gt;"&amp;A1339)=0,1,0))</f>
        <v/>
      </c>
    </row>
    <row r="1340">
      <c r="A1340" s="13" t="n"/>
      <c r="B1340" s="5" t="n"/>
      <c r="C1340" s="6">
        <f>IF(B1340&amp;""="","",IFERROR(INDEX('الأعضاء'!$B$6:$B$505,MATCH(B1340&amp;"",'الأعضاء'!$A$6:$A$505,0))&amp;"","كود غير موجود"))</f>
        <v/>
      </c>
      <c r="D1340" s="21">
        <f>IF(OR(B1340&amp;""="",NOT(ISNUMBER(A1340))),"",IF(COUNTIFS($B$6:$B$2005,B1340&amp;"",$A$6:$A$2005,"&gt;"&amp;A1340)=0,1,0))</f>
        <v/>
      </c>
    </row>
    <row r="1341">
      <c r="A1341" s="13" t="n"/>
      <c r="B1341" s="5" t="n"/>
      <c r="C1341" s="6">
        <f>IF(B1341&amp;""="","",IFERROR(INDEX('الأعضاء'!$B$6:$B$505,MATCH(B1341&amp;"",'الأعضاء'!$A$6:$A$505,0))&amp;"","كود غير موجود"))</f>
        <v/>
      </c>
      <c r="D1341" s="21">
        <f>IF(OR(B1341&amp;""="",NOT(ISNUMBER(A1341))),"",IF(COUNTIFS($B$6:$B$2005,B1341&amp;"",$A$6:$A$2005,"&gt;"&amp;A1341)=0,1,0))</f>
        <v/>
      </c>
    </row>
    <row r="1342">
      <c r="A1342" s="13" t="n"/>
      <c r="B1342" s="5" t="n"/>
      <c r="C1342" s="6">
        <f>IF(B1342&amp;""="","",IFERROR(INDEX('الأعضاء'!$B$6:$B$505,MATCH(B1342&amp;"",'الأعضاء'!$A$6:$A$505,0))&amp;"","كود غير موجود"))</f>
        <v/>
      </c>
      <c r="D1342" s="21">
        <f>IF(OR(B1342&amp;""="",NOT(ISNUMBER(A1342))),"",IF(COUNTIFS($B$6:$B$2005,B1342&amp;"",$A$6:$A$2005,"&gt;"&amp;A1342)=0,1,0))</f>
        <v/>
      </c>
    </row>
    <row r="1343">
      <c r="A1343" s="13" t="n"/>
      <c r="B1343" s="5" t="n"/>
      <c r="C1343" s="6">
        <f>IF(B1343&amp;""="","",IFERROR(INDEX('الأعضاء'!$B$6:$B$505,MATCH(B1343&amp;"",'الأعضاء'!$A$6:$A$505,0))&amp;"","كود غير موجود"))</f>
        <v/>
      </c>
      <c r="D1343" s="21">
        <f>IF(OR(B1343&amp;""="",NOT(ISNUMBER(A1343))),"",IF(COUNTIFS($B$6:$B$2005,B1343&amp;"",$A$6:$A$2005,"&gt;"&amp;A1343)=0,1,0))</f>
        <v/>
      </c>
    </row>
    <row r="1344">
      <c r="A1344" s="13" t="n"/>
      <c r="B1344" s="5" t="n"/>
      <c r="C1344" s="6">
        <f>IF(B1344&amp;""="","",IFERROR(INDEX('الأعضاء'!$B$6:$B$505,MATCH(B1344&amp;"",'الأعضاء'!$A$6:$A$505,0))&amp;"","كود غير موجود"))</f>
        <v/>
      </c>
      <c r="D1344" s="21">
        <f>IF(OR(B1344&amp;""="",NOT(ISNUMBER(A1344))),"",IF(COUNTIFS($B$6:$B$2005,B1344&amp;"",$A$6:$A$2005,"&gt;"&amp;A1344)=0,1,0))</f>
        <v/>
      </c>
    </row>
    <row r="1345">
      <c r="A1345" s="13" t="n"/>
      <c r="B1345" s="5" t="n"/>
      <c r="C1345" s="6">
        <f>IF(B1345&amp;""="","",IFERROR(INDEX('الأعضاء'!$B$6:$B$505,MATCH(B1345&amp;"",'الأعضاء'!$A$6:$A$505,0))&amp;"","كود غير موجود"))</f>
        <v/>
      </c>
      <c r="D1345" s="21">
        <f>IF(OR(B1345&amp;""="",NOT(ISNUMBER(A1345))),"",IF(COUNTIFS($B$6:$B$2005,B1345&amp;"",$A$6:$A$2005,"&gt;"&amp;A1345)=0,1,0))</f>
        <v/>
      </c>
    </row>
    <row r="1346">
      <c r="A1346" s="13" t="n"/>
      <c r="B1346" s="5" t="n"/>
      <c r="C1346" s="6">
        <f>IF(B1346&amp;""="","",IFERROR(INDEX('الأعضاء'!$B$6:$B$505,MATCH(B1346&amp;"",'الأعضاء'!$A$6:$A$505,0))&amp;"","كود غير موجود"))</f>
        <v/>
      </c>
      <c r="D1346" s="21">
        <f>IF(OR(B1346&amp;""="",NOT(ISNUMBER(A1346))),"",IF(COUNTIFS($B$6:$B$2005,B1346&amp;"",$A$6:$A$2005,"&gt;"&amp;A1346)=0,1,0))</f>
        <v/>
      </c>
    </row>
    <row r="1347">
      <c r="A1347" s="13" t="n"/>
      <c r="B1347" s="5" t="n"/>
      <c r="C1347" s="6">
        <f>IF(B1347&amp;""="","",IFERROR(INDEX('الأعضاء'!$B$6:$B$505,MATCH(B1347&amp;"",'الأعضاء'!$A$6:$A$505,0))&amp;"","كود غير موجود"))</f>
        <v/>
      </c>
      <c r="D1347" s="21">
        <f>IF(OR(B1347&amp;""="",NOT(ISNUMBER(A1347))),"",IF(COUNTIFS($B$6:$B$2005,B1347&amp;"",$A$6:$A$2005,"&gt;"&amp;A1347)=0,1,0))</f>
        <v/>
      </c>
    </row>
    <row r="1348">
      <c r="A1348" s="13" t="n"/>
      <c r="B1348" s="5" t="n"/>
      <c r="C1348" s="6">
        <f>IF(B1348&amp;""="","",IFERROR(INDEX('الأعضاء'!$B$6:$B$505,MATCH(B1348&amp;"",'الأعضاء'!$A$6:$A$505,0))&amp;"","كود غير موجود"))</f>
        <v/>
      </c>
      <c r="D1348" s="21">
        <f>IF(OR(B1348&amp;""="",NOT(ISNUMBER(A1348))),"",IF(COUNTIFS($B$6:$B$2005,B1348&amp;"",$A$6:$A$2005,"&gt;"&amp;A1348)=0,1,0))</f>
        <v/>
      </c>
    </row>
    <row r="1349">
      <c r="A1349" s="13" t="n"/>
      <c r="B1349" s="5" t="n"/>
      <c r="C1349" s="6">
        <f>IF(B1349&amp;""="","",IFERROR(INDEX('الأعضاء'!$B$6:$B$505,MATCH(B1349&amp;"",'الأعضاء'!$A$6:$A$505,0))&amp;"","كود غير موجود"))</f>
        <v/>
      </c>
      <c r="D1349" s="21">
        <f>IF(OR(B1349&amp;""="",NOT(ISNUMBER(A1349))),"",IF(COUNTIFS($B$6:$B$2005,B1349&amp;"",$A$6:$A$2005,"&gt;"&amp;A1349)=0,1,0))</f>
        <v/>
      </c>
    </row>
    <row r="1350">
      <c r="A1350" s="13" t="n"/>
      <c r="B1350" s="5" t="n"/>
      <c r="C1350" s="6">
        <f>IF(B1350&amp;""="","",IFERROR(INDEX('الأعضاء'!$B$6:$B$505,MATCH(B1350&amp;"",'الأعضاء'!$A$6:$A$505,0))&amp;"","كود غير موجود"))</f>
        <v/>
      </c>
      <c r="D1350" s="21">
        <f>IF(OR(B1350&amp;""="",NOT(ISNUMBER(A1350))),"",IF(COUNTIFS($B$6:$B$2005,B1350&amp;"",$A$6:$A$2005,"&gt;"&amp;A1350)=0,1,0))</f>
        <v/>
      </c>
    </row>
    <row r="1351">
      <c r="A1351" s="13" t="n"/>
      <c r="B1351" s="5" t="n"/>
      <c r="C1351" s="6">
        <f>IF(B1351&amp;""="","",IFERROR(INDEX('الأعضاء'!$B$6:$B$505,MATCH(B1351&amp;"",'الأعضاء'!$A$6:$A$505,0))&amp;"","كود غير موجود"))</f>
        <v/>
      </c>
      <c r="D1351" s="21">
        <f>IF(OR(B1351&amp;""="",NOT(ISNUMBER(A1351))),"",IF(COUNTIFS($B$6:$B$2005,B1351&amp;"",$A$6:$A$2005,"&gt;"&amp;A1351)=0,1,0))</f>
        <v/>
      </c>
    </row>
    <row r="1352">
      <c r="A1352" s="13" t="n"/>
      <c r="B1352" s="5" t="n"/>
      <c r="C1352" s="6">
        <f>IF(B1352&amp;""="","",IFERROR(INDEX('الأعضاء'!$B$6:$B$505,MATCH(B1352&amp;"",'الأعضاء'!$A$6:$A$505,0))&amp;"","كود غير موجود"))</f>
        <v/>
      </c>
      <c r="D1352" s="21">
        <f>IF(OR(B1352&amp;""="",NOT(ISNUMBER(A1352))),"",IF(COUNTIFS($B$6:$B$2005,B1352&amp;"",$A$6:$A$2005,"&gt;"&amp;A1352)=0,1,0))</f>
        <v/>
      </c>
    </row>
    <row r="1353">
      <c r="A1353" s="13" t="n"/>
      <c r="B1353" s="5" t="n"/>
      <c r="C1353" s="6">
        <f>IF(B1353&amp;""="","",IFERROR(INDEX('الأعضاء'!$B$6:$B$505,MATCH(B1353&amp;"",'الأعضاء'!$A$6:$A$505,0))&amp;"","كود غير موجود"))</f>
        <v/>
      </c>
      <c r="D1353" s="21">
        <f>IF(OR(B1353&amp;""="",NOT(ISNUMBER(A1353))),"",IF(COUNTIFS($B$6:$B$2005,B1353&amp;"",$A$6:$A$2005,"&gt;"&amp;A1353)=0,1,0))</f>
        <v/>
      </c>
    </row>
    <row r="1354">
      <c r="A1354" s="13" t="n"/>
      <c r="B1354" s="5" t="n"/>
      <c r="C1354" s="6">
        <f>IF(B1354&amp;""="","",IFERROR(INDEX('الأعضاء'!$B$6:$B$505,MATCH(B1354&amp;"",'الأعضاء'!$A$6:$A$505,0))&amp;"","كود غير موجود"))</f>
        <v/>
      </c>
      <c r="D1354" s="21">
        <f>IF(OR(B1354&amp;""="",NOT(ISNUMBER(A1354))),"",IF(COUNTIFS($B$6:$B$2005,B1354&amp;"",$A$6:$A$2005,"&gt;"&amp;A1354)=0,1,0))</f>
        <v/>
      </c>
    </row>
    <row r="1355">
      <c r="A1355" s="13" t="n"/>
      <c r="B1355" s="5" t="n"/>
      <c r="C1355" s="6">
        <f>IF(B1355&amp;""="","",IFERROR(INDEX('الأعضاء'!$B$6:$B$505,MATCH(B1355&amp;"",'الأعضاء'!$A$6:$A$505,0))&amp;"","كود غير موجود"))</f>
        <v/>
      </c>
      <c r="D1355" s="21">
        <f>IF(OR(B1355&amp;""="",NOT(ISNUMBER(A1355))),"",IF(COUNTIFS($B$6:$B$2005,B1355&amp;"",$A$6:$A$2005,"&gt;"&amp;A1355)=0,1,0))</f>
        <v/>
      </c>
    </row>
    <row r="1356">
      <c r="A1356" s="13" t="n"/>
      <c r="B1356" s="5" t="n"/>
      <c r="C1356" s="6">
        <f>IF(B1356&amp;""="","",IFERROR(INDEX('الأعضاء'!$B$6:$B$505,MATCH(B1356&amp;"",'الأعضاء'!$A$6:$A$505,0))&amp;"","كود غير موجود"))</f>
        <v/>
      </c>
      <c r="D1356" s="21">
        <f>IF(OR(B1356&amp;""="",NOT(ISNUMBER(A1356))),"",IF(COUNTIFS($B$6:$B$2005,B1356&amp;"",$A$6:$A$2005,"&gt;"&amp;A1356)=0,1,0))</f>
        <v/>
      </c>
    </row>
    <row r="1357">
      <c r="A1357" s="13" t="n"/>
      <c r="B1357" s="5" t="n"/>
      <c r="C1357" s="6">
        <f>IF(B1357&amp;""="","",IFERROR(INDEX('الأعضاء'!$B$6:$B$505,MATCH(B1357&amp;"",'الأعضاء'!$A$6:$A$505,0))&amp;"","كود غير موجود"))</f>
        <v/>
      </c>
      <c r="D1357" s="21">
        <f>IF(OR(B1357&amp;""="",NOT(ISNUMBER(A1357))),"",IF(COUNTIFS($B$6:$B$2005,B1357&amp;"",$A$6:$A$2005,"&gt;"&amp;A1357)=0,1,0))</f>
        <v/>
      </c>
    </row>
    <row r="1358">
      <c r="A1358" s="13" t="n"/>
      <c r="B1358" s="5" t="n"/>
      <c r="C1358" s="6">
        <f>IF(B1358&amp;""="","",IFERROR(INDEX('الأعضاء'!$B$6:$B$505,MATCH(B1358&amp;"",'الأعضاء'!$A$6:$A$505,0))&amp;"","كود غير موجود"))</f>
        <v/>
      </c>
      <c r="D1358" s="21">
        <f>IF(OR(B1358&amp;""="",NOT(ISNUMBER(A1358))),"",IF(COUNTIFS($B$6:$B$2005,B1358&amp;"",$A$6:$A$2005,"&gt;"&amp;A1358)=0,1,0))</f>
        <v/>
      </c>
    </row>
    <row r="1359">
      <c r="A1359" s="13" t="n"/>
      <c r="B1359" s="5" t="n"/>
      <c r="C1359" s="6">
        <f>IF(B1359&amp;""="","",IFERROR(INDEX('الأعضاء'!$B$6:$B$505,MATCH(B1359&amp;"",'الأعضاء'!$A$6:$A$505,0))&amp;"","كود غير موجود"))</f>
        <v/>
      </c>
      <c r="D1359" s="21">
        <f>IF(OR(B1359&amp;""="",NOT(ISNUMBER(A1359))),"",IF(COUNTIFS($B$6:$B$2005,B1359&amp;"",$A$6:$A$2005,"&gt;"&amp;A1359)=0,1,0))</f>
        <v/>
      </c>
    </row>
    <row r="1360">
      <c r="A1360" s="13" t="n"/>
      <c r="B1360" s="5" t="n"/>
      <c r="C1360" s="6">
        <f>IF(B1360&amp;""="","",IFERROR(INDEX('الأعضاء'!$B$6:$B$505,MATCH(B1360&amp;"",'الأعضاء'!$A$6:$A$505,0))&amp;"","كود غير موجود"))</f>
        <v/>
      </c>
      <c r="D1360" s="21">
        <f>IF(OR(B1360&amp;""="",NOT(ISNUMBER(A1360))),"",IF(COUNTIFS($B$6:$B$2005,B1360&amp;"",$A$6:$A$2005,"&gt;"&amp;A1360)=0,1,0))</f>
        <v/>
      </c>
    </row>
    <row r="1361">
      <c r="A1361" s="13" t="n"/>
      <c r="B1361" s="5" t="n"/>
      <c r="C1361" s="6">
        <f>IF(B1361&amp;""="","",IFERROR(INDEX('الأعضاء'!$B$6:$B$505,MATCH(B1361&amp;"",'الأعضاء'!$A$6:$A$505,0))&amp;"","كود غير موجود"))</f>
        <v/>
      </c>
      <c r="D1361" s="21">
        <f>IF(OR(B1361&amp;""="",NOT(ISNUMBER(A1361))),"",IF(COUNTIFS($B$6:$B$2005,B1361&amp;"",$A$6:$A$2005,"&gt;"&amp;A1361)=0,1,0))</f>
        <v/>
      </c>
    </row>
    <row r="1362">
      <c r="A1362" s="13" t="n"/>
      <c r="B1362" s="5" t="n"/>
      <c r="C1362" s="6">
        <f>IF(B1362&amp;""="","",IFERROR(INDEX('الأعضاء'!$B$6:$B$505,MATCH(B1362&amp;"",'الأعضاء'!$A$6:$A$505,0))&amp;"","كود غير موجود"))</f>
        <v/>
      </c>
      <c r="D1362" s="21">
        <f>IF(OR(B1362&amp;""="",NOT(ISNUMBER(A1362))),"",IF(COUNTIFS($B$6:$B$2005,B1362&amp;"",$A$6:$A$2005,"&gt;"&amp;A1362)=0,1,0))</f>
        <v/>
      </c>
    </row>
    <row r="1363">
      <c r="A1363" s="13" t="n"/>
      <c r="B1363" s="5" t="n"/>
      <c r="C1363" s="6">
        <f>IF(B1363&amp;""="","",IFERROR(INDEX('الأعضاء'!$B$6:$B$505,MATCH(B1363&amp;"",'الأعضاء'!$A$6:$A$505,0))&amp;"","كود غير موجود"))</f>
        <v/>
      </c>
      <c r="D1363" s="21">
        <f>IF(OR(B1363&amp;""="",NOT(ISNUMBER(A1363))),"",IF(COUNTIFS($B$6:$B$2005,B1363&amp;"",$A$6:$A$2005,"&gt;"&amp;A1363)=0,1,0))</f>
        <v/>
      </c>
    </row>
    <row r="1364">
      <c r="A1364" s="13" t="n"/>
      <c r="B1364" s="5" t="n"/>
      <c r="C1364" s="6">
        <f>IF(B1364&amp;""="","",IFERROR(INDEX('الأعضاء'!$B$6:$B$505,MATCH(B1364&amp;"",'الأعضاء'!$A$6:$A$505,0))&amp;"","كود غير موجود"))</f>
        <v/>
      </c>
      <c r="D1364" s="21">
        <f>IF(OR(B1364&amp;""="",NOT(ISNUMBER(A1364))),"",IF(COUNTIFS($B$6:$B$2005,B1364&amp;"",$A$6:$A$2005,"&gt;"&amp;A1364)=0,1,0))</f>
        <v/>
      </c>
    </row>
    <row r="1365">
      <c r="A1365" s="13" t="n"/>
      <c r="B1365" s="5" t="n"/>
      <c r="C1365" s="6">
        <f>IF(B1365&amp;""="","",IFERROR(INDEX('الأعضاء'!$B$6:$B$505,MATCH(B1365&amp;"",'الأعضاء'!$A$6:$A$505,0))&amp;"","كود غير موجود"))</f>
        <v/>
      </c>
      <c r="D1365" s="21">
        <f>IF(OR(B1365&amp;""="",NOT(ISNUMBER(A1365))),"",IF(COUNTIFS($B$6:$B$2005,B1365&amp;"",$A$6:$A$2005,"&gt;"&amp;A1365)=0,1,0))</f>
        <v/>
      </c>
    </row>
    <row r="1366">
      <c r="A1366" s="13" t="n"/>
      <c r="B1366" s="5" t="n"/>
      <c r="C1366" s="6">
        <f>IF(B1366&amp;""="","",IFERROR(INDEX('الأعضاء'!$B$6:$B$505,MATCH(B1366&amp;"",'الأعضاء'!$A$6:$A$505,0))&amp;"","كود غير موجود"))</f>
        <v/>
      </c>
      <c r="D1366" s="21">
        <f>IF(OR(B1366&amp;""="",NOT(ISNUMBER(A1366))),"",IF(COUNTIFS($B$6:$B$2005,B1366&amp;"",$A$6:$A$2005,"&gt;"&amp;A1366)=0,1,0))</f>
        <v/>
      </c>
    </row>
    <row r="1367">
      <c r="A1367" s="13" t="n"/>
      <c r="B1367" s="5" t="n"/>
      <c r="C1367" s="6">
        <f>IF(B1367&amp;""="","",IFERROR(INDEX('الأعضاء'!$B$6:$B$505,MATCH(B1367&amp;"",'الأعضاء'!$A$6:$A$505,0))&amp;"","كود غير موجود"))</f>
        <v/>
      </c>
      <c r="D1367" s="21">
        <f>IF(OR(B1367&amp;""="",NOT(ISNUMBER(A1367))),"",IF(COUNTIFS($B$6:$B$2005,B1367&amp;"",$A$6:$A$2005,"&gt;"&amp;A1367)=0,1,0))</f>
        <v/>
      </c>
    </row>
    <row r="1368">
      <c r="A1368" s="13" t="n"/>
      <c r="B1368" s="5" t="n"/>
      <c r="C1368" s="6">
        <f>IF(B1368&amp;""="","",IFERROR(INDEX('الأعضاء'!$B$6:$B$505,MATCH(B1368&amp;"",'الأعضاء'!$A$6:$A$505,0))&amp;"","كود غير موجود"))</f>
        <v/>
      </c>
      <c r="D1368" s="21">
        <f>IF(OR(B1368&amp;""="",NOT(ISNUMBER(A1368))),"",IF(COUNTIFS($B$6:$B$2005,B1368&amp;"",$A$6:$A$2005,"&gt;"&amp;A1368)=0,1,0))</f>
        <v/>
      </c>
    </row>
    <row r="1369">
      <c r="A1369" s="13" t="n"/>
      <c r="B1369" s="5" t="n"/>
      <c r="C1369" s="6">
        <f>IF(B1369&amp;""="","",IFERROR(INDEX('الأعضاء'!$B$6:$B$505,MATCH(B1369&amp;"",'الأعضاء'!$A$6:$A$505,0))&amp;"","كود غير موجود"))</f>
        <v/>
      </c>
      <c r="D1369" s="21">
        <f>IF(OR(B1369&amp;""="",NOT(ISNUMBER(A1369))),"",IF(COUNTIFS($B$6:$B$2005,B1369&amp;"",$A$6:$A$2005,"&gt;"&amp;A1369)=0,1,0))</f>
        <v/>
      </c>
    </row>
    <row r="1370">
      <c r="A1370" s="13" t="n"/>
      <c r="B1370" s="5" t="n"/>
      <c r="C1370" s="6">
        <f>IF(B1370&amp;""="","",IFERROR(INDEX('الأعضاء'!$B$6:$B$505,MATCH(B1370&amp;"",'الأعضاء'!$A$6:$A$505,0))&amp;"","كود غير موجود"))</f>
        <v/>
      </c>
      <c r="D1370" s="21">
        <f>IF(OR(B1370&amp;""="",NOT(ISNUMBER(A1370))),"",IF(COUNTIFS($B$6:$B$2005,B1370&amp;"",$A$6:$A$2005,"&gt;"&amp;A1370)=0,1,0))</f>
        <v/>
      </c>
    </row>
    <row r="1371">
      <c r="A1371" s="13" t="n"/>
      <c r="B1371" s="5" t="n"/>
      <c r="C1371" s="6">
        <f>IF(B1371&amp;""="","",IFERROR(INDEX('الأعضاء'!$B$6:$B$505,MATCH(B1371&amp;"",'الأعضاء'!$A$6:$A$505,0))&amp;"","كود غير موجود"))</f>
        <v/>
      </c>
      <c r="D1371" s="21">
        <f>IF(OR(B1371&amp;""="",NOT(ISNUMBER(A1371))),"",IF(COUNTIFS($B$6:$B$2005,B1371&amp;"",$A$6:$A$2005,"&gt;"&amp;A1371)=0,1,0))</f>
        <v/>
      </c>
    </row>
    <row r="1372">
      <c r="A1372" s="13" t="n"/>
      <c r="B1372" s="5" t="n"/>
      <c r="C1372" s="6">
        <f>IF(B1372&amp;""="","",IFERROR(INDEX('الأعضاء'!$B$6:$B$505,MATCH(B1372&amp;"",'الأعضاء'!$A$6:$A$505,0))&amp;"","كود غير موجود"))</f>
        <v/>
      </c>
      <c r="D1372" s="21">
        <f>IF(OR(B1372&amp;""="",NOT(ISNUMBER(A1372))),"",IF(COUNTIFS($B$6:$B$2005,B1372&amp;"",$A$6:$A$2005,"&gt;"&amp;A1372)=0,1,0))</f>
        <v/>
      </c>
    </row>
    <row r="1373">
      <c r="A1373" s="13" t="n"/>
      <c r="B1373" s="5" t="n"/>
      <c r="C1373" s="6">
        <f>IF(B1373&amp;""="","",IFERROR(INDEX('الأعضاء'!$B$6:$B$505,MATCH(B1373&amp;"",'الأعضاء'!$A$6:$A$505,0))&amp;"","كود غير موجود"))</f>
        <v/>
      </c>
      <c r="D1373" s="21">
        <f>IF(OR(B1373&amp;""="",NOT(ISNUMBER(A1373))),"",IF(COUNTIFS($B$6:$B$2005,B1373&amp;"",$A$6:$A$2005,"&gt;"&amp;A1373)=0,1,0))</f>
        <v/>
      </c>
    </row>
    <row r="1374">
      <c r="A1374" s="13" t="n"/>
      <c r="B1374" s="5" t="n"/>
      <c r="C1374" s="6">
        <f>IF(B1374&amp;""="","",IFERROR(INDEX('الأعضاء'!$B$6:$B$505,MATCH(B1374&amp;"",'الأعضاء'!$A$6:$A$505,0))&amp;"","كود غير موجود"))</f>
        <v/>
      </c>
      <c r="D1374" s="21">
        <f>IF(OR(B1374&amp;""="",NOT(ISNUMBER(A1374))),"",IF(COUNTIFS($B$6:$B$2005,B1374&amp;"",$A$6:$A$2005,"&gt;"&amp;A1374)=0,1,0))</f>
        <v/>
      </c>
    </row>
    <row r="1375">
      <c r="A1375" s="13" t="n"/>
      <c r="B1375" s="5" t="n"/>
      <c r="C1375" s="6">
        <f>IF(B1375&amp;""="","",IFERROR(INDEX('الأعضاء'!$B$6:$B$505,MATCH(B1375&amp;"",'الأعضاء'!$A$6:$A$505,0))&amp;"","كود غير موجود"))</f>
        <v/>
      </c>
      <c r="D1375" s="21">
        <f>IF(OR(B1375&amp;""="",NOT(ISNUMBER(A1375))),"",IF(COUNTIFS($B$6:$B$2005,B1375&amp;"",$A$6:$A$2005,"&gt;"&amp;A1375)=0,1,0))</f>
        <v/>
      </c>
    </row>
    <row r="1376">
      <c r="A1376" s="13" t="n"/>
      <c r="B1376" s="5" t="n"/>
      <c r="C1376" s="6">
        <f>IF(B1376&amp;""="","",IFERROR(INDEX('الأعضاء'!$B$6:$B$505,MATCH(B1376&amp;"",'الأعضاء'!$A$6:$A$505,0))&amp;"","كود غير موجود"))</f>
        <v/>
      </c>
      <c r="D1376" s="21">
        <f>IF(OR(B1376&amp;""="",NOT(ISNUMBER(A1376))),"",IF(COUNTIFS($B$6:$B$2005,B1376&amp;"",$A$6:$A$2005,"&gt;"&amp;A1376)=0,1,0))</f>
        <v/>
      </c>
    </row>
    <row r="1377">
      <c r="A1377" s="13" t="n"/>
      <c r="B1377" s="5" t="n"/>
      <c r="C1377" s="6">
        <f>IF(B1377&amp;""="","",IFERROR(INDEX('الأعضاء'!$B$6:$B$505,MATCH(B1377&amp;"",'الأعضاء'!$A$6:$A$505,0))&amp;"","كود غير موجود"))</f>
        <v/>
      </c>
      <c r="D1377" s="21">
        <f>IF(OR(B1377&amp;""="",NOT(ISNUMBER(A1377))),"",IF(COUNTIFS($B$6:$B$2005,B1377&amp;"",$A$6:$A$2005,"&gt;"&amp;A1377)=0,1,0))</f>
        <v/>
      </c>
    </row>
    <row r="1378">
      <c r="A1378" s="13" t="n"/>
      <c r="B1378" s="5" t="n"/>
      <c r="C1378" s="6">
        <f>IF(B1378&amp;""="","",IFERROR(INDEX('الأعضاء'!$B$6:$B$505,MATCH(B1378&amp;"",'الأعضاء'!$A$6:$A$505,0))&amp;"","كود غير موجود"))</f>
        <v/>
      </c>
      <c r="D1378" s="21">
        <f>IF(OR(B1378&amp;""="",NOT(ISNUMBER(A1378))),"",IF(COUNTIFS($B$6:$B$2005,B1378&amp;"",$A$6:$A$2005,"&gt;"&amp;A1378)=0,1,0))</f>
        <v/>
      </c>
    </row>
    <row r="1379">
      <c r="A1379" s="13" t="n"/>
      <c r="B1379" s="5" t="n"/>
      <c r="C1379" s="6">
        <f>IF(B1379&amp;""="","",IFERROR(INDEX('الأعضاء'!$B$6:$B$505,MATCH(B1379&amp;"",'الأعضاء'!$A$6:$A$505,0))&amp;"","كود غير موجود"))</f>
        <v/>
      </c>
      <c r="D1379" s="21">
        <f>IF(OR(B1379&amp;""="",NOT(ISNUMBER(A1379))),"",IF(COUNTIFS($B$6:$B$2005,B1379&amp;"",$A$6:$A$2005,"&gt;"&amp;A1379)=0,1,0))</f>
        <v/>
      </c>
    </row>
    <row r="1380">
      <c r="A1380" s="13" t="n"/>
      <c r="B1380" s="5" t="n"/>
      <c r="C1380" s="6">
        <f>IF(B1380&amp;""="","",IFERROR(INDEX('الأعضاء'!$B$6:$B$505,MATCH(B1380&amp;"",'الأعضاء'!$A$6:$A$505,0))&amp;"","كود غير موجود"))</f>
        <v/>
      </c>
      <c r="D1380" s="21">
        <f>IF(OR(B1380&amp;""="",NOT(ISNUMBER(A1380))),"",IF(COUNTIFS($B$6:$B$2005,B1380&amp;"",$A$6:$A$2005,"&gt;"&amp;A1380)=0,1,0))</f>
        <v/>
      </c>
    </row>
    <row r="1381">
      <c r="A1381" s="13" t="n"/>
      <c r="B1381" s="5" t="n"/>
      <c r="C1381" s="6">
        <f>IF(B1381&amp;""="","",IFERROR(INDEX('الأعضاء'!$B$6:$B$505,MATCH(B1381&amp;"",'الأعضاء'!$A$6:$A$505,0))&amp;"","كود غير موجود"))</f>
        <v/>
      </c>
      <c r="D1381" s="21">
        <f>IF(OR(B1381&amp;""="",NOT(ISNUMBER(A1381))),"",IF(COUNTIFS($B$6:$B$2005,B1381&amp;"",$A$6:$A$2005,"&gt;"&amp;A1381)=0,1,0))</f>
        <v/>
      </c>
    </row>
    <row r="1382">
      <c r="A1382" s="13" t="n"/>
      <c r="B1382" s="5" t="n"/>
      <c r="C1382" s="6">
        <f>IF(B1382&amp;""="","",IFERROR(INDEX('الأعضاء'!$B$6:$B$505,MATCH(B1382&amp;"",'الأعضاء'!$A$6:$A$505,0))&amp;"","كود غير موجود"))</f>
        <v/>
      </c>
      <c r="D1382" s="21">
        <f>IF(OR(B1382&amp;""="",NOT(ISNUMBER(A1382))),"",IF(COUNTIFS($B$6:$B$2005,B1382&amp;"",$A$6:$A$2005,"&gt;"&amp;A1382)=0,1,0))</f>
        <v/>
      </c>
    </row>
    <row r="1383">
      <c r="A1383" s="13" t="n"/>
      <c r="B1383" s="5" t="n"/>
      <c r="C1383" s="6">
        <f>IF(B1383&amp;""="","",IFERROR(INDEX('الأعضاء'!$B$6:$B$505,MATCH(B1383&amp;"",'الأعضاء'!$A$6:$A$505,0))&amp;"","كود غير موجود"))</f>
        <v/>
      </c>
      <c r="D1383" s="21">
        <f>IF(OR(B1383&amp;""="",NOT(ISNUMBER(A1383))),"",IF(COUNTIFS($B$6:$B$2005,B1383&amp;"",$A$6:$A$2005,"&gt;"&amp;A1383)=0,1,0))</f>
        <v/>
      </c>
    </row>
    <row r="1384">
      <c r="A1384" s="13" t="n"/>
      <c r="B1384" s="5" t="n"/>
      <c r="C1384" s="6">
        <f>IF(B1384&amp;""="","",IFERROR(INDEX('الأعضاء'!$B$6:$B$505,MATCH(B1384&amp;"",'الأعضاء'!$A$6:$A$505,0))&amp;"","كود غير موجود"))</f>
        <v/>
      </c>
      <c r="D1384" s="21">
        <f>IF(OR(B1384&amp;""="",NOT(ISNUMBER(A1384))),"",IF(COUNTIFS($B$6:$B$2005,B1384&amp;"",$A$6:$A$2005,"&gt;"&amp;A1384)=0,1,0))</f>
        <v/>
      </c>
    </row>
    <row r="1385">
      <c r="A1385" s="13" t="n"/>
      <c r="B1385" s="5" t="n"/>
      <c r="C1385" s="6">
        <f>IF(B1385&amp;""="","",IFERROR(INDEX('الأعضاء'!$B$6:$B$505,MATCH(B1385&amp;"",'الأعضاء'!$A$6:$A$505,0))&amp;"","كود غير موجود"))</f>
        <v/>
      </c>
      <c r="D1385" s="21">
        <f>IF(OR(B1385&amp;""="",NOT(ISNUMBER(A1385))),"",IF(COUNTIFS($B$6:$B$2005,B1385&amp;"",$A$6:$A$2005,"&gt;"&amp;A1385)=0,1,0))</f>
        <v/>
      </c>
    </row>
    <row r="1386">
      <c r="A1386" s="13" t="n"/>
      <c r="B1386" s="5" t="n"/>
      <c r="C1386" s="6">
        <f>IF(B1386&amp;""="","",IFERROR(INDEX('الأعضاء'!$B$6:$B$505,MATCH(B1386&amp;"",'الأعضاء'!$A$6:$A$505,0))&amp;"","كود غير موجود"))</f>
        <v/>
      </c>
      <c r="D1386" s="21">
        <f>IF(OR(B1386&amp;""="",NOT(ISNUMBER(A1386))),"",IF(COUNTIFS($B$6:$B$2005,B1386&amp;"",$A$6:$A$2005,"&gt;"&amp;A1386)=0,1,0))</f>
        <v/>
      </c>
    </row>
    <row r="1387">
      <c r="A1387" s="13" t="n"/>
      <c r="B1387" s="5" t="n"/>
      <c r="C1387" s="6">
        <f>IF(B1387&amp;""="","",IFERROR(INDEX('الأعضاء'!$B$6:$B$505,MATCH(B1387&amp;"",'الأعضاء'!$A$6:$A$505,0))&amp;"","كود غير موجود"))</f>
        <v/>
      </c>
      <c r="D1387" s="21">
        <f>IF(OR(B1387&amp;""="",NOT(ISNUMBER(A1387))),"",IF(COUNTIFS($B$6:$B$2005,B1387&amp;"",$A$6:$A$2005,"&gt;"&amp;A1387)=0,1,0))</f>
        <v/>
      </c>
    </row>
    <row r="1388">
      <c r="A1388" s="13" t="n"/>
      <c r="B1388" s="5" t="n"/>
      <c r="C1388" s="6">
        <f>IF(B1388&amp;""="","",IFERROR(INDEX('الأعضاء'!$B$6:$B$505,MATCH(B1388&amp;"",'الأعضاء'!$A$6:$A$505,0))&amp;"","كود غير موجود"))</f>
        <v/>
      </c>
      <c r="D1388" s="21">
        <f>IF(OR(B1388&amp;""="",NOT(ISNUMBER(A1388))),"",IF(COUNTIFS($B$6:$B$2005,B1388&amp;"",$A$6:$A$2005,"&gt;"&amp;A1388)=0,1,0))</f>
        <v/>
      </c>
    </row>
    <row r="1389">
      <c r="A1389" s="13" t="n"/>
      <c r="B1389" s="5" t="n"/>
      <c r="C1389" s="6">
        <f>IF(B1389&amp;""="","",IFERROR(INDEX('الأعضاء'!$B$6:$B$505,MATCH(B1389&amp;"",'الأعضاء'!$A$6:$A$505,0))&amp;"","كود غير موجود"))</f>
        <v/>
      </c>
      <c r="D1389" s="21">
        <f>IF(OR(B1389&amp;""="",NOT(ISNUMBER(A1389))),"",IF(COUNTIFS($B$6:$B$2005,B1389&amp;"",$A$6:$A$2005,"&gt;"&amp;A1389)=0,1,0))</f>
        <v/>
      </c>
    </row>
    <row r="1390">
      <c r="A1390" s="13" t="n"/>
      <c r="B1390" s="5" t="n"/>
      <c r="C1390" s="6">
        <f>IF(B1390&amp;""="","",IFERROR(INDEX('الأعضاء'!$B$6:$B$505,MATCH(B1390&amp;"",'الأعضاء'!$A$6:$A$505,0))&amp;"","كود غير موجود"))</f>
        <v/>
      </c>
      <c r="D1390" s="21">
        <f>IF(OR(B1390&amp;""="",NOT(ISNUMBER(A1390))),"",IF(COUNTIFS($B$6:$B$2005,B1390&amp;"",$A$6:$A$2005,"&gt;"&amp;A1390)=0,1,0))</f>
        <v/>
      </c>
    </row>
    <row r="1391">
      <c r="A1391" s="13" t="n"/>
      <c r="B1391" s="5" t="n"/>
      <c r="C1391" s="6">
        <f>IF(B1391&amp;""="","",IFERROR(INDEX('الأعضاء'!$B$6:$B$505,MATCH(B1391&amp;"",'الأعضاء'!$A$6:$A$505,0))&amp;"","كود غير موجود"))</f>
        <v/>
      </c>
      <c r="D1391" s="21">
        <f>IF(OR(B1391&amp;""="",NOT(ISNUMBER(A1391))),"",IF(COUNTIFS($B$6:$B$2005,B1391&amp;"",$A$6:$A$2005,"&gt;"&amp;A1391)=0,1,0))</f>
        <v/>
      </c>
    </row>
    <row r="1392">
      <c r="A1392" s="13" t="n"/>
      <c r="B1392" s="5" t="n"/>
      <c r="C1392" s="6">
        <f>IF(B1392&amp;""="","",IFERROR(INDEX('الأعضاء'!$B$6:$B$505,MATCH(B1392&amp;"",'الأعضاء'!$A$6:$A$505,0))&amp;"","كود غير موجود"))</f>
        <v/>
      </c>
      <c r="D1392" s="21">
        <f>IF(OR(B1392&amp;""="",NOT(ISNUMBER(A1392))),"",IF(COUNTIFS($B$6:$B$2005,B1392&amp;"",$A$6:$A$2005,"&gt;"&amp;A1392)=0,1,0))</f>
        <v/>
      </c>
    </row>
    <row r="1393">
      <c r="A1393" s="13" t="n"/>
      <c r="B1393" s="5" t="n"/>
      <c r="C1393" s="6">
        <f>IF(B1393&amp;""="","",IFERROR(INDEX('الأعضاء'!$B$6:$B$505,MATCH(B1393&amp;"",'الأعضاء'!$A$6:$A$505,0))&amp;"","كود غير موجود"))</f>
        <v/>
      </c>
      <c r="D1393" s="21">
        <f>IF(OR(B1393&amp;""="",NOT(ISNUMBER(A1393))),"",IF(COUNTIFS($B$6:$B$2005,B1393&amp;"",$A$6:$A$2005,"&gt;"&amp;A1393)=0,1,0))</f>
        <v/>
      </c>
    </row>
    <row r="1394">
      <c r="A1394" s="13" t="n"/>
      <c r="B1394" s="5" t="n"/>
      <c r="C1394" s="6">
        <f>IF(B1394&amp;""="","",IFERROR(INDEX('الأعضاء'!$B$6:$B$505,MATCH(B1394&amp;"",'الأعضاء'!$A$6:$A$505,0))&amp;"","كود غير موجود"))</f>
        <v/>
      </c>
      <c r="D1394" s="21">
        <f>IF(OR(B1394&amp;""="",NOT(ISNUMBER(A1394))),"",IF(COUNTIFS($B$6:$B$2005,B1394&amp;"",$A$6:$A$2005,"&gt;"&amp;A1394)=0,1,0))</f>
        <v/>
      </c>
    </row>
    <row r="1395">
      <c r="A1395" s="13" t="n"/>
      <c r="B1395" s="5" t="n"/>
      <c r="C1395" s="6">
        <f>IF(B1395&amp;""="","",IFERROR(INDEX('الأعضاء'!$B$6:$B$505,MATCH(B1395&amp;"",'الأعضاء'!$A$6:$A$505,0))&amp;"","كود غير موجود"))</f>
        <v/>
      </c>
      <c r="D1395" s="21">
        <f>IF(OR(B1395&amp;""="",NOT(ISNUMBER(A1395))),"",IF(COUNTIFS($B$6:$B$2005,B1395&amp;"",$A$6:$A$2005,"&gt;"&amp;A1395)=0,1,0))</f>
        <v/>
      </c>
    </row>
    <row r="1396">
      <c r="A1396" s="13" t="n"/>
      <c r="B1396" s="5" t="n"/>
      <c r="C1396" s="6">
        <f>IF(B1396&amp;""="","",IFERROR(INDEX('الأعضاء'!$B$6:$B$505,MATCH(B1396&amp;"",'الأعضاء'!$A$6:$A$505,0))&amp;"","كود غير موجود"))</f>
        <v/>
      </c>
      <c r="D1396" s="21">
        <f>IF(OR(B1396&amp;""="",NOT(ISNUMBER(A1396))),"",IF(COUNTIFS($B$6:$B$2005,B1396&amp;"",$A$6:$A$2005,"&gt;"&amp;A1396)=0,1,0))</f>
        <v/>
      </c>
    </row>
    <row r="1397">
      <c r="A1397" s="13" t="n"/>
      <c r="B1397" s="5" t="n"/>
      <c r="C1397" s="6">
        <f>IF(B1397&amp;""="","",IFERROR(INDEX('الأعضاء'!$B$6:$B$505,MATCH(B1397&amp;"",'الأعضاء'!$A$6:$A$505,0))&amp;"","كود غير موجود"))</f>
        <v/>
      </c>
      <c r="D1397" s="21">
        <f>IF(OR(B1397&amp;""="",NOT(ISNUMBER(A1397))),"",IF(COUNTIFS($B$6:$B$2005,B1397&amp;"",$A$6:$A$2005,"&gt;"&amp;A1397)=0,1,0))</f>
        <v/>
      </c>
    </row>
    <row r="1398">
      <c r="A1398" s="13" t="n"/>
      <c r="B1398" s="5" t="n"/>
      <c r="C1398" s="6">
        <f>IF(B1398&amp;""="","",IFERROR(INDEX('الأعضاء'!$B$6:$B$505,MATCH(B1398&amp;"",'الأعضاء'!$A$6:$A$505,0))&amp;"","كود غير موجود"))</f>
        <v/>
      </c>
      <c r="D1398" s="21">
        <f>IF(OR(B1398&amp;""="",NOT(ISNUMBER(A1398))),"",IF(COUNTIFS($B$6:$B$2005,B1398&amp;"",$A$6:$A$2005,"&gt;"&amp;A1398)=0,1,0))</f>
        <v/>
      </c>
    </row>
    <row r="1399">
      <c r="A1399" s="13" t="n"/>
      <c r="B1399" s="5" t="n"/>
      <c r="C1399" s="6">
        <f>IF(B1399&amp;""="","",IFERROR(INDEX('الأعضاء'!$B$6:$B$505,MATCH(B1399&amp;"",'الأعضاء'!$A$6:$A$505,0))&amp;"","كود غير موجود"))</f>
        <v/>
      </c>
      <c r="D1399" s="21">
        <f>IF(OR(B1399&amp;""="",NOT(ISNUMBER(A1399))),"",IF(COUNTIFS($B$6:$B$2005,B1399&amp;"",$A$6:$A$2005,"&gt;"&amp;A1399)=0,1,0))</f>
        <v/>
      </c>
    </row>
    <row r="1400">
      <c r="A1400" s="13" t="n"/>
      <c r="B1400" s="5" t="n"/>
      <c r="C1400" s="6">
        <f>IF(B1400&amp;""="","",IFERROR(INDEX('الأعضاء'!$B$6:$B$505,MATCH(B1400&amp;"",'الأعضاء'!$A$6:$A$505,0))&amp;"","كود غير موجود"))</f>
        <v/>
      </c>
      <c r="D1400" s="21">
        <f>IF(OR(B1400&amp;""="",NOT(ISNUMBER(A1400))),"",IF(COUNTIFS($B$6:$B$2005,B1400&amp;"",$A$6:$A$2005,"&gt;"&amp;A1400)=0,1,0))</f>
        <v/>
      </c>
    </row>
    <row r="1401">
      <c r="A1401" s="13" t="n"/>
      <c r="B1401" s="5" t="n"/>
      <c r="C1401" s="6">
        <f>IF(B1401&amp;""="","",IFERROR(INDEX('الأعضاء'!$B$6:$B$505,MATCH(B1401&amp;"",'الأعضاء'!$A$6:$A$505,0))&amp;"","كود غير موجود"))</f>
        <v/>
      </c>
      <c r="D1401" s="21">
        <f>IF(OR(B1401&amp;""="",NOT(ISNUMBER(A1401))),"",IF(COUNTIFS($B$6:$B$2005,B1401&amp;"",$A$6:$A$2005,"&gt;"&amp;A1401)=0,1,0))</f>
        <v/>
      </c>
    </row>
    <row r="1402">
      <c r="A1402" s="13" t="n"/>
      <c r="B1402" s="5" t="n"/>
      <c r="C1402" s="6">
        <f>IF(B1402&amp;""="","",IFERROR(INDEX('الأعضاء'!$B$6:$B$505,MATCH(B1402&amp;"",'الأعضاء'!$A$6:$A$505,0))&amp;"","كود غير موجود"))</f>
        <v/>
      </c>
      <c r="D1402" s="21">
        <f>IF(OR(B1402&amp;""="",NOT(ISNUMBER(A1402))),"",IF(COUNTIFS($B$6:$B$2005,B1402&amp;"",$A$6:$A$2005,"&gt;"&amp;A1402)=0,1,0))</f>
        <v/>
      </c>
    </row>
    <row r="1403">
      <c r="A1403" s="13" t="n"/>
      <c r="B1403" s="5" t="n"/>
      <c r="C1403" s="6">
        <f>IF(B1403&amp;""="","",IFERROR(INDEX('الأعضاء'!$B$6:$B$505,MATCH(B1403&amp;"",'الأعضاء'!$A$6:$A$505,0))&amp;"","كود غير موجود"))</f>
        <v/>
      </c>
      <c r="D1403" s="21">
        <f>IF(OR(B1403&amp;""="",NOT(ISNUMBER(A1403))),"",IF(COUNTIFS($B$6:$B$2005,B1403&amp;"",$A$6:$A$2005,"&gt;"&amp;A1403)=0,1,0))</f>
        <v/>
      </c>
    </row>
    <row r="1404">
      <c r="A1404" s="13" t="n"/>
      <c r="B1404" s="5" t="n"/>
      <c r="C1404" s="6">
        <f>IF(B1404&amp;""="","",IFERROR(INDEX('الأعضاء'!$B$6:$B$505,MATCH(B1404&amp;"",'الأعضاء'!$A$6:$A$505,0))&amp;"","كود غير موجود"))</f>
        <v/>
      </c>
      <c r="D1404" s="21">
        <f>IF(OR(B1404&amp;""="",NOT(ISNUMBER(A1404))),"",IF(COUNTIFS($B$6:$B$2005,B1404&amp;"",$A$6:$A$2005,"&gt;"&amp;A1404)=0,1,0))</f>
        <v/>
      </c>
    </row>
    <row r="1405">
      <c r="A1405" s="13" t="n"/>
      <c r="B1405" s="5" t="n"/>
      <c r="C1405" s="6">
        <f>IF(B1405&amp;""="","",IFERROR(INDEX('الأعضاء'!$B$6:$B$505,MATCH(B1405&amp;"",'الأعضاء'!$A$6:$A$505,0))&amp;"","كود غير موجود"))</f>
        <v/>
      </c>
      <c r="D1405" s="21">
        <f>IF(OR(B1405&amp;""="",NOT(ISNUMBER(A1405))),"",IF(COUNTIFS($B$6:$B$2005,B1405&amp;"",$A$6:$A$2005,"&gt;"&amp;A1405)=0,1,0))</f>
        <v/>
      </c>
    </row>
    <row r="1406">
      <c r="A1406" s="13" t="n"/>
      <c r="B1406" s="5" t="n"/>
      <c r="C1406" s="6">
        <f>IF(B1406&amp;""="","",IFERROR(INDEX('الأعضاء'!$B$6:$B$505,MATCH(B1406&amp;"",'الأعضاء'!$A$6:$A$505,0))&amp;"","كود غير موجود"))</f>
        <v/>
      </c>
      <c r="D1406" s="21">
        <f>IF(OR(B1406&amp;""="",NOT(ISNUMBER(A1406))),"",IF(COUNTIFS($B$6:$B$2005,B1406&amp;"",$A$6:$A$2005,"&gt;"&amp;A1406)=0,1,0))</f>
        <v/>
      </c>
    </row>
    <row r="1407">
      <c r="A1407" s="13" t="n"/>
      <c r="B1407" s="5" t="n"/>
      <c r="C1407" s="6">
        <f>IF(B1407&amp;""="","",IFERROR(INDEX('الأعضاء'!$B$6:$B$505,MATCH(B1407&amp;"",'الأعضاء'!$A$6:$A$505,0))&amp;"","كود غير موجود"))</f>
        <v/>
      </c>
      <c r="D1407" s="21">
        <f>IF(OR(B1407&amp;""="",NOT(ISNUMBER(A1407))),"",IF(COUNTIFS($B$6:$B$2005,B1407&amp;"",$A$6:$A$2005,"&gt;"&amp;A1407)=0,1,0))</f>
        <v/>
      </c>
    </row>
    <row r="1408">
      <c r="A1408" s="13" t="n"/>
      <c r="B1408" s="5" t="n"/>
      <c r="C1408" s="6">
        <f>IF(B1408&amp;""="","",IFERROR(INDEX('الأعضاء'!$B$6:$B$505,MATCH(B1408&amp;"",'الأعضاء'!$A$6:$A$505,0))&amp;"","كود غير موجود"))</f>
        <v/>
      </c>
      <c r="D1408" s="21">
        <f>IF(OR(B1408&amp;""="",NOT(ISNUMBER(A1408))),"",IF(COUNTIFS($B$6:$B$2005,B1408&amp;"",$A$6:$A$2005,"&gt;"&amp;A1408)=0,1,0))</f>
        <v/>
      </c>
    </row>
    <row r="1409">
      <c r="A1409" s="13" t="n"/>
      <c r="B1409" s="5" t="n"/>
      <c r="C1409" s="6">
        <f>IF(B1409&amp;""="","",IFERROR(INDEX('الأعضاء'!$B$6:$B$505,MATCH(B1409&amp;"",'الأعضاء'!$A$6:$A$505,0))&amp;"","كود غير موجود"))</f>
        <v/>
      </c>
      <c r="D1409" s="21">
        <f>IF(OR(B1409&amp;""="",NOT(ISNUMBER(A1409))),"",IF(COUNTIFS($B$6:$B$2005,B1409&amp;"",$A$6:$A$2005,"&gt;"&amp;A1409)=0,1,0))</f>
        <v/>
      </c>
    </row>
    <row r="1410">
      <c r="A1410" s="13" t="n"/>
      <c r="B1410" s="5" t="n"/>
      <c r="C1410" s="6">
        <f>IF(B1410&amp;""="","",IFERROR(INDEX('الأعضاء'!$B$6:$B$505,MATCH(B1410&amp;"",'الأعضاء'!$A$6:$A$505,0))&amp;"","كود غير موجود"))</f>
        <v/>
      </c>
      <c r="D1410" s="21">
        <f>IF(OR(B1410&amp;""="",NOT(ISNUMBER(A1410))),"",IF(COUNTIFS($B$6:$B$2005,B1410&amp;"",$A$6:$A$2005,"&gt;"&amp;A1410)=0,1,0))</f>
        <v/>
      </c>
    </row>
    <row r="1411">
      <c r="A1411" s="13" t="n"/>
      <c r="B1411" s="5" t="n"/>
      <c r="C1411" s="6">
        <f>IF(B1411&amp;""="","",IFERROR(INDEX('الأعضاء'!$B$6:$B$505,MATCH(B1411&amp;"",'الأعضاء'!$A$6:$A$505,0))&amp;"","كود غير موجود"))</f>
        <v/>
      </c>
      <c r="D1411" s="21">
        <f>IF(OR(B1411&amp;""="",NOT(ISNUMBER(A1411))),"",IF(COUNTIFS($B$6:$B$2005,B1411&amp;"",$A$6:$A$2005,"&gt;"&amp;A1411)=0,1,0))</f>
        <v/>
      </c>
    </row>
    <row r="1412">
      <c r="A1412" s="13" t="n"/>
      <c r="B1412" s="5" t="n"/>
      <c r="C1412" s="6">
        <f>IF(B1412&amp;""="","",IFERROR(INDEX('الأعضاء'!$B$6:$B$505,MATCH(B1412&amp;"",'الأعضاء'!$A$6:$A$505,0))&amp;"","كود غير موجود"))</f>
        <v/>
      </c>
      <c r="D1412" s="21">
        <f>IF(OR(B1412&amp;""="",NOT(ISNUMBER(A1412))),"",IF(COUNTIFS($B$6:$B$2005,B1412&amp;"",$A$6:$A$2005,"&gt;"&amp;A1412)=0,1,0))</f>
        <v/>
      </c>
    </row>
    <row r="1413">
      <c r="A1413" s="13" t="n"/>
      <c r="B1413" s="5" t="n"/>
      <c r="C1413" s="6">
        <f>IF(B1413&amp;""="","",IFERROR(INDEX('الأعضاء'!$B$6:$B$505,MATCH(B1413&amp;"",'الأعضاء'!$A$6:$A$505,0))&amp;"","كود غير موجود"))</f>
        <v/>
      </c>
      <c r="D1413" s="21">
        <f>IF(OR(B1413&amp;""="",NOT(ISNUMBER(A1413))),"",IF(COUNTIFS($B$6:$B$2005,B1413&amp;"",$A$6:$A$2005,"&gt;"&amp;A1413)=0,1,0))</f>
        <v/>
      </c>
    </row>
    <row r="1414">
      <c r="A1414" s="13" t="n"/>
      <c r="B1414" s="5" t="n"/>
      <c r="C1414" s="6">
        <f>IF(B1414&amp;""="","",IFERROR(INDEX('الأعضاء'!$B$6:$B$505,MATCH(B1414&amp;"",'الأعضاء'!$A$6:$A$505,0))&amp;"","كود غير موجود"))</f>
        <v/>
      </c>
      <c r="D1414" s="21">
        <f>IF(OR(B1414&amp;""="",NOT(ISNUMBER(A1414))),"",IF(COUNTIFS($B$6:$B$2005,B1414&amp;"",$A$6:$A$2005,"&gt;"&amp;A1414)=0,1,0))</f>
        <v/>
      </c>
    </row>
    <row r="1415">
      <c r="A1415" s="13" t="n"/>
      <c r="B1415" s="5" t="n"/>
      <c r="C1415" s="6">
        <f>IF(B1415&amp;""="","",IFERROR(INDEX('الأعضاء'!$B$6:$B$505,MATCH(B1415&amp;"",'الأعضاء'!$A$6:$A$505,0))&amp;"","كود غير موجود"))</f>
        <v/>
      </c>
      <c r="D1415" s="21">
        <f>IF(OR(B1415&amp;""="",NOT(ISNUMBER(A1415))),"",IF(COUNTIFS($B$6:$B$2005,B1415&amp;"",$A$6:$A$2005,"&gt;"&amp;A1415)=0,1,0))</f>
        <v/>
      </c>
    </row>
    <row r="1416">
      <c r="A1416" s="13" t="n"/>
      <c r="B1416" s="5" t="n"/>
      <c r="C1416" s="6">
        <f>IF(B1416&amp;""="","",IFERROR(INDEX('الأعضاء'!$B$6:$B$505,MATCH(B1416&amp;"",'الأعضاء'!$A$6:$A$505,0))&amp;"","كود غير موجود"))</f>
        <v/>
      </c>
      <c r="D1416" s="21">
        <f>IF(OR(B1416&amp;""="",NOT(ISNUMBER(A1416))),"",IF(COUNTIFS($B$6:$B$2005,B1416&amp;"",$A$6:$A$2005,"&gt;"&amp;A1416)=0,1,0))</f>
        <v/>
      </c>
    </row>
    <row r="1417">
      <c r="A1417" s="13" t="n"/>
      <c r="B1417" s="5" t="n"/>
      <c r="C1417" s="6">
        <f>IF(B1417&amp;""="","",IFERROR(INDEX('الأعضاء'!$B$6:$B$505,MATCH(B1417&amp;"",'الأعضاء'!$A$6:$A$505,0))&amp;"","كود غير موجود"))</f>
        <v/>
      </c>
      <c r="D1417" s="21">
        <f>IF(OR(B1417&amp;""="",NOT(ISNUMBER(A1417))),"",IF(COUNTIFS($B$6:$B$2005,B1417&amp;"",$A$6:$A$2005,"&gt;"&amp;A1417)=0,1,0))</f>
        <v/>
      </c>
    </row>
    <row r="1418">
      <c r="A1418" s="13" t="n"/>
      <c r="B1418" s="5" t="n"/>
      <c r="C1418" s="6">
        <f>IF(B1418&amp;""="","",IFERROR(INDEX('الأعضاء'!$B$6:$B$505,MATCH(B1418&amp;"",'الأعضاء'!$A$6:$A$505,0))&amp;"","كود غير موجود"))</f>
        <v/>
      </c>
      <c r="D1418" s="21">
        <f>IF(OR(B1418&amp;""="",NOT(ISNUMBER(A1418))),"",IF(COUNTIFS($B$6:$B$2005,B1418&amp;"",$A$6:$A$2005,"&gt;"&amp;A1418)=0,1,0))</f>
        <v/>
      </c>
    </row>
    <row r="1419">
      <c r="A1419" s="13" t="n"/>
      <c r="B1419" s="5" t="n"/>
      <c r="C1419" s="6">
        <f>IF(B1419&amp;""="","",IFERROR(INDEX('الأعضاء'!$B$6:$B$505,MATCH(B1419&amp;"",'الأعضاء'!$A$6:$A$505,0))&amp;"","كود غير موجود"))</f>
        <v/>
      </c>
      <c r="D1419" s="21">
        <f>IF(OR(B1419&amp;""="",NOT(ISNUMBER(A1419))),"",IF(COUNTIFS($B$6:$B$2005,B1419&amp;"",$A$6:$A$2005,"&gt;"&amp;A1419)=0,1,0))</f>
        <v/>
      </c>
    </row>
    <row r="1420">
      <c r="A1420" s="13" t="n"/>
      <c r="B1420" s="5" t="n"/>
      <c r="C1420" s="6">
        <f>IF(B1420&amp;""="","",IFERROR(INDEX('الأعضاء'!$B$6:$B$505,MATCH(B1420&amp;"",'الأعضاء'!$A$6:$A$505,0))&amp;"","كود غير موجود"))</f>
        <v/>
      </c>
      <c r="D1420" s="21">
        <f>IF(OR(B1420&amp;""="",NOT(ISNUMBER(A1420))),"",IF(COUNTIFS($B$6:$B$2005,B1420&amp;"",$A$6:$A$2005,"&gt;"&amp;A1420)=0,1,0))</f>
        <v/>
      </c>
    </row>
    <row r="1421">
      <c r="A1421" s="13" t="n"/>
      <c r="B1421" s="5" t="n"/>
      <c r="C1421" s="6">
        <f>IF(B1421&amp;""="","",IFERROR(INDEX('الأعضاء'!$B$6:$B$505,MATCH(B1421&amp;"",'الأعضاء'!$A$6:$A$505,0))&amp;"","كود غير موجود"))</f>
        <v/>
      </c>
      <c r="D1421" s="21">
        <f>IF(OR(B1421&amp;""="",NOT(ISNUMBER(A1421))),"",IF(COUNTIFS($B$6:$B$2005,B1421&amp;"",$A$6:$A$2005,"&gt;"&amp;A1421)=0,1,0))</f>
        <v/>
      </c>
    </row>
    <row r="1422">
      <c r="A1422" s="13" t="n"/>
      <c r="B1422" s="5" t="n"/>
      <c r="C1422" s="6">
        <f>IF(B1422&amp;""="","",IFERROR(INDEX('الأعضاء'!$B$6:$B$505,MATCH(B1422&amp;"",'الأعضاء'!$A$6:$A$505,0))&amp;"","كود غير موجود"))</f>
        <v/>
      </c>
      <c r="D1422" s="21">
        <f>IF(OR(B1422&amp;""="",NOT(ISNUMBER(A1422))),"",IF(COUNTIFS($B$6:$B$2005,B1422&amp;"",$A$6:$A$2005,"&gt;"&amp;A1422)=0,1,0))</f>
        <v/>
      </c>
    </row>
    <row r="1423">
      <c r="A1423" s="13" t="n"/>
      <c r="B1423" s="5" t="n"/>
      <c r="C1423" s="6">
        <f>IF(B1423&amp;""="","",IFERROR(INDEX('الأعضاء'!$B$6:$B$505,MATCH(B1423&amp;"",'الأعضاء'!$A$6:$A$505,0))&amp;"","كود غير موجود"))</f>
        <v/>
      </c>
      <c r="D1423" s="21">
        <f>IF(OR(B1423&amp;""="",NOT(ISNUMBER(A1423))),"",IF(COUNTIFS($B$6:$B$2005,B1423&amp;"",$A$6:$A$2005,"&gt;"&amp;A1423)=0,1,0))</f>
        <v/>
      </c>
    </row>
    <row r="1424">
      <c r="A1424" s="13" t="n"/>
      <c r="B1424" s="5" t="n"/>
      <c r="C1424" s="6">
        <f>IF(B1424&amp;""="","",IFERROR(INDEX('الأعضاء'!$B$6:$B$505,MATCH(B1424&amp;"",'الأعضاء'!$A$6:$A$505,0))&amp;"","كود غير موجود"))</f>
        <v/>
      </c>
      <c r="D1424" s="21">
        <f>IF(OR(B1424&amp;""="",NOT(ISNUMBER(A1424))),"",IF(COUNTIFS($B$6:$B$2005,B1424&amp;"",$A$6:$A$2005,"&gt;"&amp;A1424)=0,1,0))</f>
        <v/>
      </c>
    </row>
    <row r="1425">
      <c r="A1425" s="13" t="n"/>
      <c r="B1425" s="5" t="n"/>
      <c r="C1425" s="6">
        <f>IF(B1425&amp;""="","",IFERROR(INDEX('الأعضاء'!$B$6:$B$505,MATCH(B1425&amp;"",'الأعضاء'!$A$6:$A$505,0))&amp;"","كود غير موجود"))</f>
        <v/>
      </c>
      <c r="D1425" s="21">
        <f>IF(OR(B1425&amp;""="",NOT(ISNUMBER(A1425))),"",IF(COUNTIFS($B$6:$B$2005,B1425&amp;"",$A$6:$A$2005,"&gt;"&amp;A1425)=0,1,0))</f>
        <v/>
      </c>
    </row>
    <row r="1426">
      <c r="A1426" s="13" t="n"/>
      <c r="B1426" s="5" t="n"/>
      <c r="C1426" s="6">
        <f>IF(B1426&amp;""="","",IFERROR(INDEX('الأعضاء'!$B$6:$B$505,MATCH(B1426&amp;"",'الأعضاء'!$A$6:$A$505,0))&amp;"","كود غير موجود"))</f>
        <v/>
      </c>
      <c r="D1426" s="21">
        <f>IF(OR(B1426&amp;""="",NOT(ISNUMBER(A1426))),"",IF(COUNTIFS($B$6:$B$2005,B1426&amp;"",$A$6:$A$2005,"&gt;"&amp;A1426)=0,1,0))</f>
        <v/>
      </c>
    </row>
    <row r="1427">
      <c r="A1427" s="13" t="n"/>
      <c r="B1427" s="5" t="n"/>
      <c r="C1427" s="6">
        <f>IF(B1427&amp;""="","",IFERROR(INDEX('الأعضاء'!$B$6:$B$505,MATCH(B1427&amp;"",'الأعضاء'!$A$6:$A$505,0))&amp;"","كود غير موجود"))</f>
        <v/>
      </c>
      <c r="D1427" s="21">
        <f>IF(OR(B1427&amp;""="",NOT(ISNUMBER(A1427))),"",IF(COUNTIFS($B$6:$B$2005,B1427&amp;"",$A$6:$A$2005,"&gt;"&amp;A1427)=0,1,0))</f>
        <v/>
      </c>
    </row>
    <row r="1428">
      <c r="A1428" s="13" t="n"/>
      <c r="B1428" s="5" t="n"/>
      <c r="C1428" s="6">
        <f>IF(B1428&amp;""="","",IFERROR(INDEX('الأعضاء'!$B$6:$B$505,MATCH(B1428&amp;"",'الأعضاء'!$A$6:$A$505,0))&amp;"","كود غير موجود"))</f>
        <v/>
      </c>
      <c r="D1428" s="21">
        <f>IF(OR(B1428&amp;""="",NOT(ISNUMBER(A1428))),"",IF(COUNTIFS($B$6:$B$2005,B1428&amp;"",$A$6:$A$2005,"&gt;"&amp;A1428)=0,1,0))</f>
        <v/>
      </c>
    </row>
    <row r="1429">
      <c r="A1429" s="13" t="n"/>
      <c r="B1429" s="5" t="n"/>
      <c r="C1429" s="6">
        <f>IF(B1429&amp;""="","",IFERROR(INDEX('الأعضاء'!$B$6:$B$505,MATCH(B1429&amp;"",'الأعضاء'!$A$6:$A$505,0))&amp;"","كود غير موجود"))</f>
        <v/>
      </c>
      <c r="D1429" s="21">
        <f>IF(OR(B1429&amp;""="",NOT(ISNUMBER(A1429))),"",IF(COUNTIFS($B$6:$B$2005,B1429&amp;"",$A$6:$A$2005,"&gt;"&amp;A1429)=0,1,0))</f>
        <v/>
      </c>
    </row>
    <row r="1430">
      <c r="A1430" s="13" t="n"/>
      <c r="B1430" s="5" t="n"/>
      <c r="C1430" s="6">
        <f>IF(B1430&amp;""="","",IFERROR(INDEX('الأعضاء'!$B$6:$B$505,MATCH(B1430&amp;"",'الأعضاء'!$A$6:$A$505,0))&amp;"","كود غير موجود"))</f>
        <v/>
      </c>
      <c r="D1430" s="21">
        <f>IF(OR(B1430&amp;""="",NOT(ISNUMBER(A1430))),"",IF(COUNTIFS($B$6:$B$2005,B1430&amp;"",$A$6:$A$2005,"&gt;"&amp;A1430)=0,1,0))</f>
        <v/>
      </c>
    </row>
    <row r="1431">
      <c r="A1431" s="13" t="n"/>
      <c r="B1431" s="5" t="n"/>
      <c r="C1431" s="6">
        <f>IF(B1431&amp;""="","",IFERROR(INDEX('الأعضاء'!$B$6:$B$505,MATCH(B1431&amp;"",'الأعضاء'!$A$6:$A$505,0))&amp;"","كود غير موجود"))</f>
        <v/>
      </c>
      <c r="D1431" s="21">
        <f>IF(OR(B1431&amp;""="",NOT(ISNUMBER(A1431))),"",IF(COUNTIFS($B$6:$B$2005,B1431&amp;"",$A$6:$A$2005,"&gt;"&amp;A1431)=0,1,0))</f>
        <v/>
      </c>
    </row>
    <row r="1432">
      <c r="A1432" s="13" t="n"/>
      <c r="B1432" s="5" t="n"/>
      <c r="C1432" s="6">
        <f>IF(B1432&amp;""="","",IFERROR(INDEX('الأعضاء'!$B$6:$B$505,MATCH(B1432&amp;"",'الأعضاء'!$A$6:$A$505,0))&amp;"","كود غير موجود"))</f>
        <v/>
      </c>
      <c r="D1432" s="21">
        <f>IF(OR(B1432&amp;""="",NOT(ISNUMBER(A1432))),"",IF(COUNTIFS($B$6:$B$2005,B1432&amp;"",$A$6:$A$2005,"&gt;"&amp;A1432)=0,1,0))</f>
        <v/>
      </c>
    </row>
    <row r="1433">
      <c r="A1433" s="13" t="n"/>
      <c r="B1433" s="5" t="n"/>
      <c r="C1433" s="6">
        <f>IF(B1433&amp;""="","",IFERROR(INDEX('الأعضاء'!$B$6:$B$505,MATCH(B1433&amp;"",'الأعضاء'!$A$6:$A$505,0))&amp;"","كود غير موجود"))</f>
        <v/>
      </c>
      <c r="D1433" s="21">
        <f>IF(OR(B1433&amp;""="",NOT(ISNUMBER(A1433))),"",IF(COUNTIFS($B$6:$B$2005,B1433&amp;"",$A$6:$A$2005,"&gt;"&amp;A1433)=0,1,0))</f>
        <v/>
      </c>
    </row>
    <row r="1434">
      <c r="A1434" s="13" t="n"/>
      <c r="B1434" s="5" t="n"/>
      <c r="C1434" s="6">
        <f>IF(B1434&amp;""="","",IFERROR(INDEX('الأعضاء'!$B$6:$B$505,MATCH(B1434&amp;"",'الأعضاء'!$A$6:$A$505,0))&amp;"","كود غير موجود"))</f>
        <v/>
      </c>
      <c r="D1434" s="21">
        <f>IF(OR(B1434&amp;""="",NOT(ISNUMBER(A1434))),"",IF(COUNTIFS($B$6:$B$2005,B1434&amp;"",$A$6:$A$2005,"&gt;"&amp;A1434)=0,1,0))</f>
        <v/>
      </c>
    </row>
    <row r="1435">
      <c r="A1435" s="13" t="n"/>
      <c r="B1435" s="5" t="n"/>
      <c r="C1435" s="6">
        <f>IF(B1435&amp;""="","",IFERROR(INDEX('الأعضاء'!$B$6:$B$505,MATCH(B1435&amp;"",'الأعضاء'!$A$6:$A$505,0))&amp;"","كود غير موجود"))</f>
        <v/>
      </c>
      <c r="D1435" s="21">
        <f>IF(OR(B1435&amp;""="",NOT(ISNUMBER(A1435))),"",IF(COUNTIFS($B$6:$B$2005,B1435&amp;"",$A$6:$A$2005,"&gt;"&amp;A1435)=0,1,0))</f>
        <v/>
      </c>
    </row>
    <row r="1436">
      <c r="A1436" s="13" t="n"/>
      <c r="B1436" s="5" t="n"/>
      <c r="C1436" s="6">
        <f>IF(B1436&amp;""="","",IFERROR(INDEX('الأعضاء'!$B$6:$B$505,MATCH(B1436&amp;"",'الأعضاء'!$A$6:$A$505,0))&amp;"","كود غير موجود"))</f>
        <v/>
      </c>
      <c r="D1436" s="21">
        <f>IF(OR(B1436&amp;""="",NOT(ISNUMBER(A1436))),"",IF(COUNTIFS($B$6:$B$2005,B1436&amp;"",$A$6:$A$2005,"&gt;"&amp;A1436)=0,1,0))</f>
        <v/>
      </c>
    </row>
    <row r="1437">
      <c r="A1437" s="13" t="n"/>
      <c r="B1437" s="5" t="n"/>
      <c r="C1437" s="6">
        <f>IF(B1437&amp;""="","",IFERROR(INDEX('الأعضاء'!$B$6:$B$505,MATCH(B1437&amp;"",'الأعضاء'!$A$6:$A$505,0))&amp;"","كود غير موجود"))</f>
        <v/>
      </c>
      <c r="D1437" s="21">
        <f>IF(OR(B1437&amp;""="",NOT(ISNUMBER(A1437))),"",IF(COUNTIFS($B$6:$B$2005,B1437&amp;"",$A$6:$A$2005,"&gt;"&amp;A1437)=0,1,0))</f>
        <v/>
      </c>
    </row>
    <row r="1438">
      <c r="A1438" s="13" t="n"/>
      <c r="B1438" s="5" t="n"/>
      <c r="C1438" s="6">
        <f>IF(B1438&amp;""="","",IFERROR(INDEX('الأعضاء'!$B$6:$B$505,MATCH(B1438&amp;"",'الأعضاء'!$A$6:$A$505,0))&amp;"","كود غير موجود"))</f>
        <v/>
      </c>
      <c r="D1438" s="21">
        <f>IF(OR(B1438&amp;""="",NOT(ISNUMBER(A1438))),"",IF(COUNTIFS($B$6:$B$2005,B1438&amp;"",$A$6:$A$2005,"&gt;"&amp;A1438)=0,1,0))</f>
        <v/>
      </c>
    </row>
    <row r="1439">
      <c r="A1439" s="13" t="n"/>
      <c r="B1439" s="5" t="n"/>
      <c r="C1439" s="6">
        <f>IF(B1439&amp;""="","",IFERROR(INDEX('الأعضاء'!$B$6:$B$505,MATCH(B1439&amp;"",'الأعضاء'!$A$6:$A$505,0))&amp;"","كود غير موجود"))</f>
        <v/>
      </c>
      <c r="D1439" s="21">
        <f>IF(OR(B1439&amp;""="",NOT(ISNUMBER(A1439))),"",IF(COUNTIFS($B$6:$B$2005,B1439&amp;"",$A$6:$A$2005,"&gt;"&amp;A1439)=0,1,0))</f>
        <v/>
      </c>
    </row>
    <row r="1440">
      <c r="A1440" s="13" t="n"/>
      <c r="B1440" s="5" t="n"/>
      <c r="C1440" s="6">
        <f>IF(B1440&amp;""="","",IFERROR(INDEX('الأعضاء'!$B$6:$B$505,MATCH(B1440&amp;"",'الأعضاء'!$A$6:$A$505,0))&amp;"","كود غير موجود"))</f>
        <v/>
      </c>
      <c r="D1440" s="21">
        <f>IF(OR(B1440&amp;""="",NOT(ISNUMBER(A1440))),"",IF(COUNTIFS($B$6:$B$2005,B1440&amp;"",$A$6:$A$2005,"&gt;"&amp;A1440)=0,1,0))</f>
        <v/>
      </c>
    </row>
    <row r="1441">
      <c r="A1441" s="13" t="n"/>
      <c r="B1441" s="5" t="n"/>
      <c r="C1441" s="6">
        <f>IF(B1441&amp;""="","",IFERROR(INDEX('الأعضاء'!$B$6:$B$505,MATCH(B1441&amp;"",'الأعضاء'!$A$6:$A$505,0))&amp;"","كود غير موجود"))</f>
        <v/>
      </c>
      <c r="D1441" s="21">
        <f>IF(OR(B1441&amp;""="",NOT(ISNUMBER(A1441))),"",IF(COUNTIFS($B$6:$B$2005,B1441&amp;"",$A$6:$A$2005,"&gt;"&amp;A1441)=0,1,0))</f>
        <v/>
      </c>
    </row>
    <row r="1442">
      <c r="A1442" s="13" t="n"/>
      <c r="B1442" s="5" t="n"/>
      <c r="C1442" s="6">
        <f>IF(B1442&amp;""="","",IFERROR(INDEX('الأعضاء'!$B$6:$B$505,MATCH(B1442&amp;"",'الأعضاء'!$A$6:$A$505,0))&amp;"","كود غير موجود"))</f>
        <v/>
      </c>
      <c r="D1442" s="21">
        <f>IF(OR(B1442&amp;""="",NOT(ISNUMBER(A1442))),"",IF(COUNTIFS($B$6:$B$2005,B1442&amp;"",$A$6:$A$2005,"&gt;"&amp;A1442)=0,1,0))</f>
        <v/>
      </c>
    </row>
    <row r="1443">
      <c r="A1443" s="13" t="n"/>
      <c r="B1443" s="5" t="n"/>
      <c r="C1443" s="6">
        <f>IF(B1443&amp;""="","",IFERROR(INDEX('الأعضاء'!$B$6:$B$505,MATCH(B1443&amp;"",'الأعضاء'!$A$6:$A$505,0))&amp;"","كود غير موجود"))</f>
        <v/>
      </c>
      <c r="D1443" s="21">
        <f>IF(OR(B1443&amp;""="",NOT(ISNUMBER(A1443))),"",IF(COUNTIFS($B$6:$B$2005,B1443&amp;"",$A$6:$A$2005,"&gt;"&amp;A1443)=0,1,0))</f>
        <v/>
      </c>
    </row>
    <row r="1444">
      <c r="A1444" s="13" t="n"/>
      <c r="B1444" s="5" t="n"/>
      <c r="C1444" s="6">
        <f>IF(B1444&amp;""="","",IFERROR(INDEX('الأعضاء'!$B$6:$B$505,MATCH(B1444&amp;"",'الأعضاء'!$A$6:$A$505,0))&amp;"","كود غير موجود"))</f>
        <v/>
      </c>
      <c r="D1444" s="21">
        <f>IF(OR(B1444&amp;""="",NOT(ISNUMBER(A1444))),"",IF(COUNTIFS($B$6:$B$2005,B1444&amp;"",$A$6:$A$2005,"&gt;"&amp;A1444)=0,1,0))</f>
        <v/>
      </c>
    </row>
    <row r="1445">
      <c r="A1445" s="13" t="n"/>
      <c r="B1445" s="5" t="n"/>
      <c r="C1445" s="6">
        <f>IF(B1445&amp;""="","",IFERROR(INDEX('الأعضاء'!$B$6:$B$505,MATCH(B1445&amp;"",'الأعضاء'!$A$6:$A$505,0))&amp;"","كود غير موجود"))</f>
        <v/>
      </c>
      <c r="D1445" s="21">
        <f>IF(OR(B1445&amp;""="",NOT(ISNUMBER(A1445))),"",IF(COUNTIFS($B$6:$B$2005,B1445&amp;"",$A$6:$A$2005,"&gt;"&amp;A1445)=0,1,0))</f>
        <v/>
      </c>
    </row>
    <row r="1446">
      <c r="A1446" s="13" t="n"/>
      <c r="B1446" s="5" t="n"/>
      <c r="C1446" s="6">
        <f>IF(B1446&amp;""="","",IFERROR(INDEX('الأعضاء'!$B$6:$B$505,MATCH(B1446&amp;"",'الأعضاء'!$A$6:$A$505,0))&amp;"","كود غير موجود"))</f>
        <v/>
      </c>
      <c r="D1446" s="21">
        <f>IF(OR(B1446&amp;""="",NOT(ISNUMBER(A1446))),"",IF(COUNTIFS($B$6:$B$2005,B1446&amp;"",$A$6:$A$2005,"&gt;"&amp;A1446)=0,1,0))</f>
        <v/>
      </c>
    </row>
    <row r="1447">
      <c r="A1447" s="13" t="n"/>
      <c r="B1447" s="5" t="n"/>
      <c r="C1447" s="6">
        <f>IF(B1447&amp;""="","",IFERROR(INDEX('الأعضاء'!$B$6:$B$505,MATCH(B1447&amp;"",'الأعضاء'!$A$6:$A$505,0))&amp;"","كود غير موجود"))</f>
        <v/>
      </c>
      <c r="D1447" s="21">
        <f>IF(OR(B1447&amp;""="",NOT(ISNUMBER(A1447))),"",IF(COUNTIFS($B$6:$B$2005,B1447&amp;"",$A$6:$A$2005,"&gt;"&amp;A1447)=0,1,0))</f>
        <v/>
      </c>
    </row>
    <row r="1448">
      <c r="A1448" s="13" t="n"/>
      <c r="B1448" s="5" t="n"/>
      <c r="C1448" s="6">
        <f>IF(B1448&amp;""="","",IFERROR(INDEX('الأعضاء'!$B$6:$B$505,MATCH(B1448&amp;"",'الأعضاء'!$A$6:$A$505,0))&amp;"","كود غير موجود"))</f>
        <v/>
      </c>
      <c r="D1448" s="21">
        <f>IF(OR(B1448&amp;""="",NOT(ISNUMBER(A1448))),"",IF(COUNTIFS($B$6:$B$2005,B1448&amp;"",$A$6:$A$2005,"&gt;"&amp;A1448)=0,1,0))</f>
        <v/>
      </c>
    </row>
    <row r="1449">
      <c r="A1449" s="13" t="n"/>
      <c r="B1449" s="5" t="n"/>
      <c r="C1449" s="6">
        <f>IF(B1449&amp;""="","",IFERROR(INDEX('الأعضاء'!$B$6:$B$505,MATCH(B1449&amp;"",'الأعضاء'!$A$6:$A$505,0))&amp;"","كود غير موجود"))</f>
        <v/>
      </c>
      <c r="D1449" s="21">
        <f>IF(OR(B1449&amp;""="",NOT(ISNUMBER(A1449))),"",IF(COUNTIFS($B$6:$B$2005,B1449&amp;"",$A$6:$A$2005,"&gt;"&amp;A1449)=0,1,0))</f>
        <v/>
      </c>
    </row>
    <row r="1450">
      <c r="A1450" s="13" t="n"/>
      <c r="B1450" s="5" t="n"/>
      <c r="C1450" s="6">
        <f>IF(B1450&amp;""="","",IFERROR(INDEX('الأعضاء'!$B$6:$B$505,MATCH(B1450&amp;"",'الأعضاء'!$A$6:$A$505,0))&amp;"","كود غير موجود"))</f>
        <v/>
      </c>
      <c r="D1450" s="21">
        <f>IF(OR(B1450&amp;""="",NOT(ISNUMBER(A1450))),"",IF(COUNTIFS($B$6:$B$2005,B1450&amp;"",$A$6:$A$2005,"&gt;"&amp;A1450)=0,1,0))</f>
        <v/>
      </c>
    </row>
    <row r="1451">
      <c r="A1451" s="13" t="n"/>
      <c r="B1451" s="5" t="n"/>
      <c r="C1451" s="6">
        <f>IF(B1451&amp;""="","",IFERROR(INDEX('الأعضاء'!$B$6:$B$505,MATCH(B1451&amp;"",'الأعضاء'!$A$6:$A$505,0))&amp;"","كود غير موجود"))</f>
        <v/>
      </c>
      <c r="D1451" s="21">
        <f>IF(OR(B1451&amp;""="",NOT(ISNUMBER(A1451))),"",IF(COUNTIFS($B$6:$B$2005,B1451&amp;"",$A$6:$A$2005,"&gt;"&amp;A1451)=0,1,0))</f>
        <v/>
      </c>
    </row>
    <row r="1452">
      <c r="A1452" s="13" t="n"/>
      <c r="B1452" s="5" t="n"/>
      <c r="C1452" s="6">
        <f>IF(B1452&amp;""="","",IFERROR(INDEX('الأعضاء'!$B$6:$B$505,MATCH(B1452&amp;"",'الأعضاء'!$A$6:$A$505,0))&amp;"","كود غير موجود"))</f>
        <v/>
      </c>
      <c r="D1452" s="21">
        <f>IF(OR(B1452&amp;""="",NOT(ISNUMBER(A1452))),"",IF(COUNTIFS($B$6:$B$2005,B1452&amp;"",$A$6:$A$2005,"&gt;"&amp;A1452)=0,1,0))</f>
        <v/>
      </c>
    </row>
    <row r="1453">
      <c r="A1453" s="13" t="n"/>
      <c r="B1453" s="5" t="n"/>
      <c r="C1453" s="6">
        <f>IF(B1453&amp;""="","",IFERROR(INDEX('الأعضاء'!$B$6:$B$505,MATCH(B1453&amp;"",'الأعضاء'!$A$6:$A$505,0))&amp;"","كود غير موجود"))</f>
        <v/>
      </c>
      <c r="D1453" s="21">
        <f>IF(OR(B1453&amp;""="",NOT(ISNUMBER(A1453))),"",IF(COUNTIFS($B$6:$B$2005,B1453&amp;"",$A$6:$A$2005,"&gt;"&amp;A1453)=0,1,0))</f>
        <v/>
      </c>
    </row>
    <row r="1454">
      <c r="A1454" s="13" t="n"/>
      <c r="B1454" s="5" t="n"/>
      <c r="C1454" s="6">
        <f>IF(B1454&amp;""="","",IFERROR(INDEX('الأعضاء'!$B$6:$B$505,MATCH(B1454&amp;"",'الأعضاء'!$A$6:$A$505,0))&amp;"","كود غير موجود"))</f>
        <v/>
      </c>
      <c r="D1454" s="21">
        <f>IF(OR(B1454&amp;""="",NOT(ISNUMBER(A1454))),"",IF(COUNTIFS($B$6:$B$2005,B1454&amp;"",$A$6:$A$2005,"&gt;"&amp;A1454)=0,1,0))</f>
        <v/>
      </c>
    </row>
    <row r="1455">
      <c r="A1455" s="13" t="n"/>
      <c r="B1455" s="5" t="n"/>
      <c r="C1455" s="6">
        <f>IF(B1455&amp;""="","",IFERROR(INDEX('الأعضاء'!$B$6:$B$505,MATCH(B1455&amp;"",'الأعضاء'!$A$6:$A$505,0))&amp;"","كود غير موجود"))</f>
        <v/>
      </c>
      <c r="D1455" s="21">
        <f>IF(OR(B1455&amp;""="",NOT(ISNUMBER(A1455))),"",IF(COUNTIFS($B$6:$B$2005,B1455&amp;"",$A$6:$A$2005,"&gt;"&amp;A1455)=0,1,0))</f>
        <v/>
      </c>
    </row>
    <row r="1456">
      <c r="A1456" s="13" t="n"/>
      <c r="B1456" s="5" t="n"/>
      <c r="C1456" s="6">
        <f>IF(B1456&amp;""="","",IFERROR(INDEX('الأعضاء'!$B$6:$B$505,MATCH(B1456&amp;"",'الأعضاء'!$A$6:$A$505,0))&amp;"","كود غير موجود"))</f>
        <v/>
      </c>
      <c r="D1456" s="21">
        <f>IF(OR(B1456&amp;""="",NOT(ISNUMBER(A1456))),"",IF(COUNTIFS($B$6:$B$2005,B1456&amp;"",$A$6:$A$2005,"&gt;"&amp;A1456)=0,1,0))</f>
        <v/>
      </c>
    </row>
    <row r="1457">
      <c r="A1457" s="13" t="n"/>
      <c r="B1457" s="5" t="n"/>
      <c r="C1457" s="6">
        <f>IF(B1457&amp;""="","",IFERROR(INDEX('الأعضاء'!$B$6:$B$505,MATCH(B1457&amp;"",'الأعضاء'!$A$6:$A$505,0))&amp;"","كود غير موجود"))</f>
        <v/>
      </c>
      <c r="D1457" s="21">
        <f>IF(OR(B1457&amp;""="",NOT(ISNUMBER(A1457))),"",IF(COUNTIFS($B$6:$B$2005,B1457&amp;"",$A$6:$A$2005,"&gt;"&amp;A1457)=0,1,0))</f>
        <v/>
      </c>
    </row>
    <row r="1458">
      <c r="A1458" s="13" t="n"/>
      <c r="B1458" s="5" t="n"/>
      <c r="C1458" s="6">
        <f>IF(B1458&amp;""="","",IFERROR(INDEX('الأعضاء'!$B$6:$B$505,MATCH(B1458&amp;"",'الأعضاء'!$A$6:$A$505,0))&amp;"","كود غير موجود"))</f>
        <v/>
      </c>
      <c r="D1458" s="21">
        <f>IF(OR(B1458&amp;""="",NOT(ISNUMBER(A1458))),"",IF(COUNTIFS($B$6:$B$2005,B1458&amp;"",$A$6:$A$2005,"&gt;"&amp;A1458)=0,1,0))</f>
        <v/>
      </c>
    </row>
    <row r="1459">
      <c r="A1459" s="13" t="n"/>
      <c r="B1459" s="5" t="n"/>
      <c r="C1459" s="6">
        <f>IF(B1459&amp;""="","",IFERROR(INDEX('الأعضاء'!$B$6:$B$505,MATCH(B1459&amp;"",'الأعضاء'!$A$6:$A$505,0))&amp;"","كود غير موجود"))</f>
        <v/>
      </c>
      <c r="D1459" s="21">
        <f>IF(OR(B1459&amp;""="",NOT(ISNUMBER(A1459))),"",IF(COUNTIFS($B$6:$B$2005,B1459&amp;"",$A$6:$A$2005,"&gt;"&amp;A1459)=0,1,0))</f>
        <v/>
      </c>
    </row>
    <row r="1460">
      <c r="A1460" s="13" t="n"/>
      <c r="B1460" s="5" t="n"/>
      <c r="C1460" s="6">
        <f>IF(B1460&amp;""="","",IFERROR(INDEX('الأعضاء'!$B$6:$B$505,MATCH(B1460&amp;"",'الأعضاء'!$A$6:$A$505,0))&amp;"","كود غير موجود"))</f>
        <v/>
      </c>
      <c r="D1460" s="21">
        <f>IF(OR(B1460&amp;""="",NOT(ISNUMBER(A1460))),"",IF(COUNTIFS($B$6:$B$2005,B1460&amp;"",$A$6:$A$2005,"&gt;"&amp;A1460)=0,1,0))</f>
        <v/>
      </c>
    </row>
    <row r="1461">
      <c r="A1461" s="13" t="n"/>
      <c r="B1461" s="5" t="n"/>
      <c r="C1461" s="6">
        <f>IF(B1461&amp;""="","",IFERROR(INDEX('الأعضاء'!$B$6:$B$505,MATCH(B1461&amp;"",'الأعضاء'!$A$6:$A$505,0))&amp;"","كود غير موجود"))</f>
        <v/>
      </c>
      <c r="D1461" s="21">
        <f>IF(OR(B1461&amp;""="",NOT(ISNUMBER(A1461))),"",IF(COUNTIFS($B$6:$B$2005,B1461&amp;"",$A$6:$A$2005,"&gt;"&amp;A1461)=0,1,0))</f>
        <v/>
      </c>
    </row>
    <row r="1462">
      <c r="A1462" s="13" t="n"/>
      <c r="B1462" s="5" t="n"/>
      <c r="C1462" s="6">
        <f>IF(B1462&amp;""="","",IFERROR(INDEX('الأعضاء'!$B$6:$B$505,MATCH(B1462&amp;"",'الأعضاء'!$A$6:$A$505,0))&amp;"","كود غير موجود"))</f>
        <v/>
      </c>
      <c r="D1462" s="21">
        <f>IF(OR(B1462&amp;""="",NOT(ISNUMBER(A1462))),"",IF(COUNTIFS($B$6:$B$2005,B1462&amp;"",$A$6:$A$2005,"&gt;"&amp;A1462)=0,1,0))</f>
        <v/>
      </c>
    </row>
    <row r="1463">
      <c r="A1463" s="13" t="n"/>
      <c r="B1463" s="5" t="n"/>
      <c r="C1463" s="6">
        <f>IF(B1463&amp;""="","",IFERROR(INDEX('الأعضاء'!$B$6:$B$505,MATCH(B1463&amp;"",'الأعضاء'!$A$6:$A$505,0))&amp;"","كود غير موجود"))</f>
        <v/>
      </c>
      <c r="D1463" s="21">
        <f>IF(OR(B1463&amp;""="",NOT(ISNUMBER(A1463))),"",IF(COUNTIFS($B$6:$B$2005,B1463&amp;"",$A$6:$A$2005,"&gt;"&amp;A1463)=0,1,0))</f>
        <v/>
      </c>
    </row>
    <row r="1464">
      <c r="A1464" s="13" t="n"/>
      <c r="B1464" s="5" t="n"/>
      <c r="C1464" s="6">
        <f>IF(B1464&amp;""="","",IFERROR(INDEX('الأعضاء'!$B$6:$B$505,MATCH(B1464&amp;"",'الأعضاء'!$A$6:$A$505,0))&amp;"","كود غير موجود"))</f>
        <v/>
      </c>
      <c r="D1464" s="21">
        <f>IF(OR(B1464&amp;""="",NOT(ISNUMBER(A1464))),"",IF(COUNTIFS($B$6:$B$2005,B1464&amp;"",$A$6:$A$2005,"&gt;"&amp;A1464)=0,1,0))</f>
        <v/>
      </c>
    </row>
    <row r="1465">
      <c r="A1465" s="13" t="n"/>
      <c r="B1465" s="5" t="n"/>
      <c r="C1465" s="6">
        <f>IF(B1465&amp;""="","",IFERROR(INDEX('الأعضاء'!$B$6:$B$505,MATCH(B1465&amp;"",'الأعضاء'!$A$6:$A$505,0))&amp;"","كود غير موجود"))</f>
        <v/>
      </c>
      <c r="D1465" s="21">
        <f>IF(OR(B1465&amp;""="",NOT(ISNUMBER(A1465))),"",IF(COUNTIFS($B$6:$B$2005,B1465&amp;"",$A$6:$A$2005,"&gt;"&amp;A1465)=0,1,0))</f>
        <v/>
      </c>
    </row>
    <row r="1466">
      <c r="A1466" s="13" t="n"/>
      <c r="B1466" s="5" t="n"/>
      <c r="C1466" s="6">
        <f>IF(B1466&amp;""="","",IFERROR(INDEX('الأعضاء'!$B$6:$B$505,MATCH(B1466&amp;"",'الأعضاء'!$A$6:$A$505,0))&amp;"","كود غير موجود"))</f>
        <v/>
      </c>
      <c r="D1466" s="21">
        <f>IF(OR(B1466&amp;""="",NOT(ISNUMBER(A1466))),"",IF(COUNTIFS($B$6:$B$2005,B1466&amp;"",$A$6:$A$2005,"&gt;"&amp;A1466)=0,1,0))</f>
        <v/>
      </c>
    </row>
    <row r="1467">
      <c r="A1467" s="13" t="n"/>
      <c r="B1467" s="5" t="n"/>
      <c r="C1467" s="6">
        <f>IF(B1467&amp;""="","",IFERROR(INDEX('الأعضاء'!$B$6:$B$505,MATCH(B1467&amp;"",'الأعضاء'!$A$6:$A$505,0))&amp;"","كود غير موجود"))</f>
        <v/>
      </c>
      <c r="D1467" s="21">
        <f>IF(OR(B1467&amp;""="",NOT(ISNUMBER(A1467))),"",IF(COUNTIFS($B$6:$B$2005,B1467&amp;"",$A$6:$A$2005,"&gt;"&amp;A1467)=0,1,0))</f>
        <v/>
      </c>
    </row>
    <row r="1468">
      <c r="A1468" s="13" t="n"/>
      <c r="B1468" s="5" t="n"/>
      <c r="C1468" s="6">
        <f>IF(B1468&amp;""="","",IFERROR(INDEX('الأعضاء'!$B$6:$B$505,MATCH(B1468&amp;"",'الأعضاء'!$A$6:$A$505,0))&amp;"","كود غير موجود"))</f>
        <v/>
      </c>
      <c r="D1468" s="21">
        <f>IF(OR(B1468&amp;""="",NOT(ISNUMBER(A1468))),"",IF(COUNTIFS($B$6:$B$2005,B1468&amp;"",$A$6:$A$2005,"&gt;"&amp;A1468)=0,1,0))</f>
        <v/>
      </c>
    </row>
    <row r="1469">
      <c r="A1469" s="13" t="n"/>
      <c r="B1469" s="5" t="n"/>
      <c r="C1469" s="6">
        <f>IF(B1469&amp;""="","",IFERROR(INDEX('الأعضاء'!$B$6:$B$505,MATCH(B1469&amp;"",'الأعضاء'!$A$6:$A$505,0))&amp;"","كود غير موجود"))</f>
        <v/>
      </c>
      <c r="D1469" s="21">
        <f>IF(OR(B1469&amp;""="",NOT(ISNUMBER(A1469))),"",IF(COUNTIFS($B$6:$B$2005,B1469&amp;"",$A$6:$A$2005,"&gt;"&amp;A1469)=0,1,0))</f>
        <v/>
      </c>
    </row>
    <row r="1470">
      <c r="A1470" s="13" t="n"/>
      <c r="B1470" s="5" t="n"/>
      <c r="C1470" s="6">
        <f>IF(B1470&amp;""="","",IFERROR(INDEX('الأعضاء'!$B$6:$B$505,MATCH(B1470&amp;"",'الأعضاء'!$A$6:$A$505,0))&amp;"","كود غير موجود"))</f>
        <v/>
      </c>
      <c r="D1470" s="21">
        <f>IF(OR(B1470&amp;""="",NOT(ISNUMBER(A1470))),"",IF(COUNTIFS($B$6:$B$2005,B1470&amp;"",$A$6:$A$2005,"&gt;"&amp;A1470)=0,1,0))</f>
        <v/>
      </c>
    </row>
    <row r="1471">
      <c r="A1471" s="13" t="n"/>
      <c r="B1471" s="5" t="n"/>
      <c r="C1471" s="6">
        <f>IF(B1471&amp;""="","",IFERROR(INDEX('الأعضاء'!$B$6:$B$505,MATCH(B1471&amp;"",'الأعضاء'!$A$6:$A$505,0))&amp;"","كود غير موجود"))</f>
        <v/>
      </c>
      <c r="D1471" s="21">
        <f>IF(OR(B1471&amp;""="",NOT(ISNUMBER(A1471))),"",IF(COUNTIFS($B$6:$B$2005,B1471&amp;"",$A$6:$A$2005,"&gt;"&amp;A1471)=0,1,0))</f>
        <v/>
      </c>
    </row>
    <row r="1472">
      <c r="A1472" s="13" t="n"/>
      <c r="B1472" s="5" t="n"/>
      <c r="C1472" s="6">
        <f>IF(B1472&amp;""="","",IFERROR(INDEX('الأعضاء'!$B$6:$B$505,MATCH(B1472&amp;"",'الأعضاء'!$A$6:$A$505,0))&amp;"","كود غير موجود"))</f>
        <v/>
      </c>
      <c r="D1472" s="21">
        <f>IF(OR(B1472&amp;""="",NOT(ISNUMBER(A1472))),"",IF(COUNTIFS($B$6:$B$2005,B1472&amp;"",$A$6:$A$2005,"&gt;"&amp;A1472)=0,1,0))</f>
        <v/>
      </c>
    </row>
    <row r="1473">
      <c r="A1473" s="13" t="n"/>
      <c r="B1473" s="5" t="n"/>
      <c r="C1473" s="6">
        <f>IF(B1473&amp;""="","",IFERROR(INDEX('الأعضاء'!$B$6:$B$505,MATCH(B1473&amp;"",'الأعضاء'!$A$6:$A$505,0))&amp;"","كود غير موجود"))</f>
        <v/>
      </c>
      <c r="D1473" s="21">
        <f>IF(OR(B1473&amp;""="",NOT(ISNUMBER(A1473))),"",IF(COUNTIFS($B$6:$B$2005,B1473&amp;"",$A$6:$A$2005,"&gt;"&amp;A1473)=0,1,0))</f>
        <v/>
      </c>
    </row>
    <row r="1474">
      <c r="A1474" s="13" t="n"/>
      <c r="B1474" s="5" t="n"/>
      <c r="C1474" s="6">
        <f>IF(B1474&amp;""="","",IFERROR(INDEX('الأعضاء'!$B$6:$B$505,MATCH(B1474&amp;"",'الأعضاء'!$A$6:$A$505,0))&amp;"","كود غير موجود"))</f>
        <v/>
      </c>
      <c r="D1474" s="21">
        <f>IF(OR(B1474&amp;""="",NOT(ISNUMBER(A1474))),"",IF(COUNTIFS($B$6:$B$2005,B1474&amp;"",$A$6:$A$2005,"&gt;"&amp;A1474)=0,1,0))</f>
        <v/>
      </c>
    </row>
    <row r="1475">
      <c r="A1475" s="13" t="n"/>
      <c r="B1475" s="5" t="n"/>
      <c r="C1475" s="6">
        <f>IF(B1475&amp;""="","",IFERROR(INDEX('الأعضاء'!$B$6:$B$505,MATCH(B1475&amp;"",'الأعضاء'!$A$6:$A$505,0))&amp;"","كود غير موجود"))</f>
        <v/>
      </c>
      <c r="D1475" s="21">
        <f>IF(OR(B1475&amp;""="",NOT(ISNUMBER(A1475))),"",IF(COUNTIFS($B$6:$B$2005,B1475&amp;"",$A$6:$A$2005,"&gt;"&amp;A1475)=0,1,0))</f>
        <v/>
      </c>
    </row>
    <row r="1476">
      <c r="A1476" s="13" t="n"/>
      <c r="B1476" s="5" t="n"/>
      <c r="C1476" s="6">
        <f>IF(B1476&amp;""="","",IFERROR(INDEX('الأعضاء'!$B$6:$B$505,MATCH(B1476&amp;"",'الأعضاء'!$A$6:$A$505,0))&amp;"","كود غير موجود"))</f>
        <v/>
      </c>
      <c r="D1476" s="21">
        <f>IF(OR(B1476&amp;""="",NOT(ISNUMBER(A1476))),"",IF(COUNTIFS($B$6:$B$2005,B1476&amp;"",$A$6:$A$2005,"&gt;"&amp;A1476)=0,1,0))</f>
        <v/>
      </c>
    </row>
    <row r="1477">
      <c r="A1477" s="13" t="n"/>
      <c r="B1477" s="5" t="n"/>
      <c r="C1477" s="6">
        <f>IF(B1477&amp;""="","",IFERROR(INDEX('الأعضاء'!$B$6:$B$505,MATCH(B1477&amp;"",'الأعضاء'!$A$6:$A$505,0))&amp;"","كود غير موجود"))</f>
        <v/>
      </c>
      <c r="D1477" s="21">
        <f>IF(OR(B1477&amp;""="",NOT(ISNUMBER(A1477))),"",IF(COUNTIFS($B$6:$B$2005,B1477&amp;"",$A$6:$A$2005,"&gt;"&amp;A1477)=0,1,0))</f>
        <v/>
      </c>
    </row>
    <row r="1478">
      <c r="A1478" s="13" t="n"/>
      <c r="B1478" s="5" t="n"/>
      <c r="C1478" s="6">
        <f>IF(B1478&amp;""="","",IFERROR(INDEX('الأعضاء'!$B$6:$B$505,MATCH(B1478&amp;"",'الأعضاء'!$A$6:$A$505,0))&amp;"","كود غير موجود"))</f>
        <v/>
      </c>
      <c r="D1478" s="21">
        <f>IF(OR(B1478&amp;""="",NOT(ISNUMBER(A1478))),"",IF(COUNTIFS($B$6:$B$2005,B1478&amp;"",$A$6:$A$2005,"&gt;"&amp;A1478)=0,1,0))</f>
        <v/>
      </c>
    </row>
    <row r="1479">
      <c r="A1479" s="13" t="n"/>
      <c r="B1479" s="5" t="n"/>
      <c r="C1479" s="6">
        <f>IF(B1479&amp;""="","",IFERROR(INDEX('الأعضاء'!$B$6:$B$505,MATCH(B1479&amp;"",'الأعضاء'!$A$6:$A$505,0))&amp;"","كود غير موجود"))</f>
        <v/>
      </c>
      <c r="D1479" s="21">
        <f>IF(OR(B1479&amp;""="",NOT(ISNUMBER(A1479))),"",IF(COUNTIFS($B$6:$B$2005,B1479&amp;"",$A$6:$A$2005,"&gt;"&amp;A1479)=0,1,0))</f>
        <v/>
      </c>
    </row>
    <row r="1480">
      <c r="A1480" s="13" t="n"/>
      <c r="B1480" s="5" t="n"/>
      <c r="C1480" s="6">
        <f>IF(B1480&amp;""="","",IFERROR(INDEX('الأعضاء'!$B$6:$B$505,MATCH(B1480&amp;"",'الأعضاء'!$A$6:$A$505,0))&amp;"","كود غير موجود"))</f>
        <v/>
      </c>
      <c r="D1480" s="21">
        <f>IF(OR(B1480&amp;""="",NOT(ISNUMBER(A1480))),"",IF(COUNTIFS($B$6:$B$2005,B1480&amp;"",$A$6:$A$2005,"&gt;"&amp;A1480)=0,1,0))</f>
        <v/>
      </c>
    </row>
    <row r="1481">
      <c r="A1481" s="13" t="n"/>
      <c r="B1481" s="5" t="n"/>
      <c r="C1481" s="6">
        <f>IF(B1481&amp;""="","",IFERROR(INDEX('الأعضاء'!$B$6:$B$505,MATCH(B1481&amp;"",'الأعضاء'!$A$6:$A$505,0))&amp;"","كود غير موجود"))</f>
        <v/>
      </c>
      <c r="D1481" s="21">
        <f>IF(OR(B1481&amp;""="",NOT(ISNUMBER(A1481))),"",IF(COUNTIFS($B$6:$B$2005,B1481&amp;"",$A$6:$A$2005,"&gt;"&amp;A1481)=0,1,0))</f>
        <v/>
      </c>
    </row>
    <row r="1482">
      <c r="A1482" s="13" t="n"/>
      <c r="B1482" s="5" t="n"/>
      <c r="C1482" s="6">
        <f>IF(B1482&amp;""="","",IFERROR(INDEX('الأعضاء'!$B$6:$B$505,MATCH(B1482&amp;"",'الأعضاء'!$A$6:$A$505,0))&amp;"","كود غير موجود"))</f>
        <v/>
      </c>
      <c r="D1482" s="21">
        <f>IF(OR(B1482&amp;""="",NOT(ISNUMBER(A1482))),"",IF(COUNTIFS($B$6:$B$2005,B1482&amp;"",$A$6:$A$2005,"&gt;"&amp;A1482)=0,1,0))</f>
        <v/>
      </c>
    </row>
    <row r="1483">
      <c r="A1483" s="13" t="n"/>
      <c r="B1483" s="5" t="n"/>
      <c r="C1483" s="6">
        <f>IF(B1483&amp;""="","",IFERROR(INDEX('الأعضاء'!$B$6:$B$505,MATCH(B1483&amp;"",'الأعضاء'!$A$6:$A$505,0))&amp;"","كود غير موجود"))</f>
        <v/>
      </c>
      <c r="D1483" s="21">
        <f>IF(OR(B1483&amp;""="",NOT(ISNUMBER(A1483))),"",IF(COUNTIFS($B$6:$B$2005,B1483&amp;"",$A$6:$A$2005,"&gt;"&amp;A1483)=0,1,0))</f>
        <v/>
      </c>
    </row>
    <row r="1484">
      <c r="A1484" s="13" t="n"/>
      <c r="B1484" s="5" t="n"/>
      <c r="C1484" s="6">
        <f>IF(B1484&amp;""="","",IFERROR(INDEX('الأعضاء'!$B$6:$B$505,MATCH(B1484&amp;"",'الأعضاء'!$A$6:$A$505,0))&amp;"","كود غير موجود"))</f>
        <v/>
      </c>
      <c r="D1484" s="21">
        <f>IF(OR(B1484&amp;""="",NOT(ISNUMBER(A1484))),"",IF(COUNTIFS($B$6:$B$2005,B1484&amp;"",$A$6:$A$2005,"&gt;"&amp;A1484)=0,1,0))</f>
        <v/>
      </c>
    </row>
    <row r="1485">
      <c r="A1485" s="13" t="n"/>
      <c r="B1485" s="5" t="n"/>
      <c r="C1485" s="6">
        <f>IF(B1485&amp;""="","",IFERROR(INDEX('الأعضاء'!$B$6:$B$505,MATCH(B1485&amp;"",'الأعضاء'!$A$6:$A$505,0))&amp;"","كود غير موجود"))</f>
        <v/>
      </c>
      <c r="D1485" s="21">
        <f>IF(OR(B1485&amp;""="",NOT(ISNUMBER(A1485))),"",IF(COUNTIFS($B$6:$B$2005,B1485&amp;"",$A$6:$A$2005,"&gt;"&amp;A1485)=0,1,0))</f>
        <v/>
      </c>
    </row>
    <row r="1486">
      <c r="A1486" s="13" t="n"/>
      <c r="B1486" s="5" t="n"/>
      <c r="C1486" s="6">
        <f>IF(B1486&amp;""="","",IFERROR(INDEX('الأعضاء'!$B$6:$B$505,MATCH(B1486&amp;"",'الأعضاء'!$A$6:$A$505,0))&amp;"","كود غير موجود"))</f>
        <v/>
      </c>
      <c r="D1486" s="21">
        <f>IF(OR(B1486&amp;""="",NOT(ISNUMBER(A1486))),"",IF(COUNTIFS($B$6:$B$2005,B1486&amp;"",$A$6:$A$2005,"&gt;"&amp;A1486)=0,1,0))</f>
        <v/>
      </c>
    </row>
    <row r="1487">
      <c r="A1487" s="13" t="n"/>
      <c r="B1487" s="5" t="n"/>
      <c r="C1487" s="6">
        <f>IF(B1487&amp;""="","",IFERROR(INDEX('الأعضاء'!$B$6:$B$505,MATCH(B1487&amp;"",'الأعضاء'!$A$6:$A$505,0))&amp;"","كود غير موجود"))</f>
        <v/>
      </c>
      <c r="D1487" s="21">
        <f>IF(OR(B1487&amp;""="",NOT(ISNUMBER(A1487))),"",IF(COUNTIFS($B$6:$B$2005,B1487&amp;"",$A$6:$A$2005,"&gt;"&amp;A1487)=0,1,0))</f>
        <v/>
      </c>
    </row>
    <row r="1488">
      <c r="A1488" s="13" t="n"/>
      <c r="B1488" s="5" t="n"/>
      <c r="C1488" s="6">
        <f>IF(B1488&amp;""="","",IFERROR(INDEX('الأعضاء'!$B$6:$B$505,MATCH(B1488&amp;"",'الأعضاء'!$A$6:$A$505,0))&amp;"","كود غير موجود"))</f>
        <v/>
      </c>
      <c r="D1488" s="21">
        <f>IF(OR(B1488&amp;""="",NOT(ISNUMBER(A1488))),"",IF(COUNTIFS($B$6:$B$2005,B1488&amp;"",$A$6:$A$2005,"&gt;"&amp;A1488)=0,1,0))</f>
        <v/>
      </c>
    </row>
    <row r="1489">
      <c r="A1489" s="13" t="n"/>
      <c r="B1489" s="5" t="n"/>
      <c r="C1489" s="6">
        <f>IF(B1489&amp;""="","",IFERROR(INDEX('الأعضاء'!$B$6:$B$505,MATCH(B1489&amp;"",'الأعضاء'!$A$6:$A$505,0))&amp;"","كود غير موجود"))</f>
        <v/>
      </c>
      <c r="D1489" s="21">
        <f>IF(OR(B1489&amp;""="",NOT(ISNUMBER(A1489))),"",IF(COUNTIFS($B$6:$B$2005,B1489&amp;"",$A$6:$A$2005,"&gt;"&amp;A1489)=0,1,0))</f>
        <v/>
      </c>
    </row>
    <row r="1490">
      <c r="A1490" s="13" t="n"/>
      <c r="B1490" s="5" t="n"/>
      <c r="C1490" s="6">
        <f>IF(B1490&amp;""="","",IFERROR(INDEX('الأعضاء'!$B$6:$B$505,MATCH(B1490&amp;"",'الأعضاء'!$A$6:$A$505,0))&amp;"","كود غير موجود"))</f>
        <v/>
      </c>
      <c r="D1490" s="21">
        <f>IF(OR(B1490&amp;""="",NOT(ISNUMBER(A1490))),"",IF(COUNTIFS($B$6:$B$2005,B1490&amp;"",$A$6:$A$2005,"&gt;"&amp;A1490)=0,1,0))</f>
        <v/>
      </c>
    </row>
    <row r="1491">
      <c r="A1491" s="13" t="n"/>
      <c r="B1491" s="5" t="n"/>
      <c r="C1491" s="6">
        <f>IF(B1491&amp;""="","",IFERROR(INDEX('الأعضاء'!$B$6:$B$505,MATCH(B1491&amp;"",'الأعضاء'!$A$6:$A$505,0))&amp;"","كود غير موجود"))</f>
        <v/>
      </c>
      <c r="D1491" s="21">
        <f>IF(OR(B1491&amp;""="",NOT(ISNUMBER(A1491))),"",IF(COUNTIFS($B$6:$B$2005,B1491&amp;"",$A$6:$A$2005,"&gt;"&amp;A1491)=0,1,0))</f>
        <v/>
      </c>
    </row>
    <row r="1492">
      <c r="A1492" s="13" t="n"/>
      <c r="B1492" s="5" t="n"/>
      <c r="C1492" s="6">
        <f>IF(B1492&amp;""="","",IFERROR(INDEX('الأعضاء'!$B$6:$B$505,MATCH(B1492&amp;"",'الأعضاء'!$A$6:$A$505,0))&amp;"","كود غير موجود"))</f>
        <v/>
      </c>
      <c r="D1492" s="21">
        <f>IF(OR(B1492&amp;""="",NOT(ISNUMBER(A1492))),"",IF(COUNTIFS($B$6:$B$2005,B1492&amp;"",$A$6:$A$2005,"&gt;"&amp;A1492)=0,1,0))</f>
        <v/>
      </c>
    </row>
    <row r="1493">
      <c r="A1493" s="13" t="n"/>
      <c r="B1493" s="5" t="n"/>
      <c r="C1493" s="6">
        <f>IF(B1493&amp;""="","",IFERROR(INDEX('الأعضاء'!$B$6:$B$505,MATCH(B1493&amp;"",'الأعضاء'!$A$6:$A$505,0))&amp;"","كود غير موجود"))</f>
        <v/>
      </c>
      <c r="D1493" s="21">
        <f>IF(OR(B1493&amp;""="",NOT(ISNUMBER(A1493))),"",IF(COUNTIFS($B$6:$B$2005,B1493&amp;"",$A$6:$A$2005,"&gt;"&amp;A1493)=0,1,0))</f>
        <v/>
      </c>
    </row>
    <row r="1494">
      <c r="A1494" s="13" t="n"/>
      <c r="B1494" s="5" t="n"/>
      <c r="C1494" s="6">
        <f>IF(B1494&amp;""="","",IFERROR(INDEX('الأعضاء'!$B$6:$B$505,MATCH(B1494&amp;"",'الأعضاء'!$A$6:$A$505,0))&amp;"","كود غير موجود"))</f>
        <v/>
      </c>
      <c r="D1494" s="21">
        <f>IF(OR(B1494&amp;""="",NOT(ISNUMBER(A1494))),"",IF(COUNTIFS($B$6:$B$2005,B1494&amp;"",$A$6:$A$2005,"&gt;"&amp;A1494)=0,1,0))</f>
        <v/>
      </c>
    </row>
    <row r="1495">
      <c r="A1495" s="13" t="n"/>
      <c r="B1495" s="5" t="n"/>
      <c r="C1495" s="6">
        <f>IF(B1495&amp;""="","",IFERROR(INDEX('الأعضاء'!$B$6:$B$505,MATCH(B1495&amp;"",'الأعضاء'!$A$6:$A$505,0))&amp;"","كود غير موجود"))</f>
        <v/>
      </c>
      <c r="D1495" s="21">
        <f>IF(OR(B1495&amp;""="",NOT(ISNUMBER(A1495))),"",IF(COUNTIFS($B$6:$B$2005,B1495&amp;"",$A$6:$A$2005,"&gt;"&amp;A1495)=0,1,0))</f>
        <v/>
      </c>
    </row>
    <row r="1496">
      <c r="A1496" s="13" t="n"/>
      <c r="B1496" s="5" t="n"/>
      <c r="C1496" s="6">
        <f>IF(B1496&amp;""="","",IFERROR(INDEX('الأعضاء'!$B$6:$B$505,MATCH(B1496&amp;"",'الأعضاء'!$A$6:$A$505,0))&amp;"","كود غير موجود"))</f>
        <v/>
      </c>
      <c r="D1496" s="21">
        <f>IF(OR(B1496&amp;""="",NOT(ISNUMBER(A1496))),"",IF(COUNTIFS($B$6:$B$2005,B1496&amp;"",$A$6:$A$2005,"&gt;"&amp;A1496)=0,1,0))</f>
        <v/>
      </c>
    </row>
    <row r="1497">
      <c r="A1497" s="13" t="n"/>
      <c r="B1497" s="5" t="n"/>
      <c r="C1497" s="6">
        <f>IF(B1497&amp;""="","",IFERROR(INDEX('الأعضاء'!$B$6:$B$505,MATCH(B1497&amp;"",'الأعضاء'!$A$6:$A$505,0))&amp;"","كود غير موجود"))</f>
        <v/>
      </c>
      <c r="D1497" s="21">
        <f>IF(OR(B1497&amp;""="",NOT(ISNUMBER(A1497))),"",IF(COUNTIFS($B$6:$B$2005,B1497&amp;"",$A$6:$A$2005,"&gt;"&amp;A1497)=0,1,0))</f>
        <v/>
      </c>
    </row>
    <row r="1498">
      <c r="A1498" s="13" t="n"/>
      <c r="B1498" s="5" t="n"/>
      <c r="C1498" s="6">
        <f>IF(B1498&amp;""="","",IFERROR(INDEX('الأعضاء'!$B$6:$B$505,MATCH(B1498&amp;"",'الأعضاء'!$A$6:$A$505,0))&amp;"","كود غير موجود"))</f>
        <v/>
      </c>
      <c r="D1498" s="21">
        <f>IF(OR(B1498&amp;""="",NOT(ISNUMBER(A1498))),"",IF(COUNTIFS($B$6:$B$2005,B1498&amp;"",$A$6:$A$2005,"&gt;"&amp;A1498)=0,1,0))</f>
        <v/>
      </c>
    </row>
    <row r="1499">
      <c r="A1499" s="13" t="n"/>
      <c r="B1499" s="5" t="n"/>
      <c r="C1499" s="6">
        <f>IF(B1499&amp;""="","",IFERROR(INDEX('الأعضاء'!$B$6:$B$505,MATCH(B1499&amp;"",'الأعضاء'!$A$6:$A$505,0))&amp;"","كود غير موجود"))</f>
        <v/>
      </c>
      <c r="D1499" s="21">
        <f>IF(OR(B1499&amp;""="",NOT(ISNUMBER(A1499))),"",IF(COUNTIFS($B$6:$B$2005,B1499&amp;"",$A$6:$A$2005,"&gt;"&amp;A1499)=0,1,0))</f>
        <v/>
      </c>
    </row>
    <row r="1500">
      <c r="A1500" s="13" t="n"/>
      <c r="B1500" s="5" t="n"/>
      <c r="C1500" s="6">
        <f>IF(B1500&amp;""="","",IFERROR(INDEX('الأعضاء'!$B$6:$B$505,MATCH(B1500&amp;"",'الأعضاء'!$A$6:$A$505,0))&amp;"","كود غير موجود"))</f>
        <v/>
      </c>
      <c r="D1500" s="21">
        <f>IF(OR(B1500&amp;""="",NOT(ISNUMBER(A1500))),"",IF(COUNTIFS($B$6:$B$2005,B1500&amp;"",$A$6:$A$2005,"&gt;"&amp;A1500)=0,1,0))</f>
        <v/>
      </c>
    </row>
    <row r="1501">
      <c r="A1501" s="13" t="n"/>
      <c r="B1501" s="5" t="n"/>
      <c r="C1501" s="6">
        <f>IF(B1501&amp;""="","",IFERROR(INDEX('الأعضاء'!$B$6:$B$505,MATCH(B1501&amp;"",'الأعضاء'!$A$6:$A$505,0))&amp;"","كود غير موجود"))</f>
        <v/>
      </c>
      <c r="D1501" s="21">
        <f>IF(OR(B1501&amp;""="",NOT(ISNUMBER(A1501))),"",IF(COUNTIFS($B$6:$B$2005,B1501&amp;"",$A$6:$A$2005,"&gt;"&amp;A1501)=0,1,0))</f>
        <v/>
      </c>
    </row>
    <row r="1502">
      <c r="A1502" s="13" t="n"/>
      <c r="B1502" s="5" t="n"/>
      <c r="C1502" s="6">
        <f>IF(B1502&amp;""="","",IFERROR(INDEX('الأعضاء'!$B$6:$B$505,MATCH(B1502&amp;"",'الأعضاء'!$A$6:$A$505,0))&amp;"","كود غير موجود"))</f>
        <v/>
      </c>
      <c r="D1502" s="21">
        <f>IF(OR(B1502&amp;""="",NOT(ISNUMBER(A1502))),"",IF(COUNTIFS($B$6:$B$2005,B1502&amp;"",$A$6:$A$2005,"&gt;"&amp;A1502)=0,1,0))</f>
        <v/>
      </c>
    </row>
    <row r="1503">
      <c r="A1503" s="13" t="n"/>
      <c r="B1503" s="5" t="n"/>
      <c r="C1503" s="6">
        <f>IF(B1503&amp;""="","",IFERROR(INDEX('الأعضاء'!$B$6:$B$505,MATCH(B1503&amp;"",'الأعضاء'!$A$6:$A$505,0))&amp;"","كود غير موجود"))</f>
        <v/>
      </c>
      <c r="D1503" s="21">
        <f>IF(OR(B1503&amp;""="",NOT(ISNUMBER(A1503))),"",IF(COUNTIFS($B$6:$B$2005,B1503&amp;"",$A$6:$A$2005,"&gt;"&amp;A1503)=0,1,0))</f>
        <v/>
      </c>
    </row>
    <row r="1504">
      <c r="A1504" s="13" t="n"/>
      <c r="B1504" s="5" t="n"/>
      <c r="C1504" s="6">
        <f>IF(B1504&amp;""="","",IFERROR(INDEX('الأعضاء'!$B$6:$B$505,MATCH(B1504&amp;"",'الأعضاء'!$A$6:$A$505,0))&amp;"","كود غير موجود"))</f>
        <v/>
      </c>
      <c r="D1504" s="21">
        <f>IF(OR(B1504&amp;""="",NOT(ISNUMBER(A1504))),"",IF(COUNTIFS($B$6:$B$2005,B1504&amp;"",$A$6:$A$2005,"&gt;"&amp;A1504)=0,1,0))</f>
        <v/>
      </c>
    </row>
    <row r="1505">
      <c r="A1505" s="13" t="n"/>
      <c r="B1505" s="5" t="n"/>
      <c r="C1505" s="6">
        <f>IF(B1505&amp;""="","",IFERROR(INDEX('الأعضاء'!$B$6:$B$505,MATCH(B1505&amp;"",'الأعضاء'!$A$6:$A$505,0))&amp;"","كود غير موجود"))</f>
        <v/>
      </c>
      <c r="D1505" s="21">
        <f>IF(OR(B1505&amp;""="",NOT(ISNUMBER(A1505))),"",IF(COUNTIFS($B$6:$B$2005,B1505&amp;"",$A$6:$A$2005,"&gt;"&amp;A1505)=0,1,0))</f>
        <v/>
      </c>
    </row>
    <row r="1506">
      <c r="A1506" s="13" t="n"/>
      <c r="B1506" s="5" t="n"/>
      <c r="C1506" s="6">
        <f>IF(B1506&amp;""="","",IFERROR(INDEX('الأعضاء'!$B$6:$B$505,MATCH(B1506&amp;"",'الأعضاء'!$A$6:$A$505,0))&amp;"","كود غير موجود"))</f>
        <v/>
      </c>
      <c r="D1506" s="21">
        <f>IF(OR(B1506&amp;""="",NOT(ISNUMBER(A1506))),"",IF(COUNTIFS($B$6:$B$2005,B1506&amp;"",$A$6:$A$2005,"&gt;"&amp;A1506)=0,1,0))</f>
        <v/>
      </c>
    </row>
    <row r="1507">
      <c r="A1507" s="13" t="n"/>
      <c r="B1507" s="5" t="n"/>
      <c r="C1507" s="6">
        <f>IF(B1507&amp;""="","",IFERROR(INDEX('الأعضاء'!$B$6:$B$505,MATCH(B1507&amp;"",'الأعضاء'!$A$6:$A$505,0))&amp;"","كود غير موجود"))</f>
        <v/>
      </c>
      <c r="D1507" s="21">
        <f>IF(OR(B1507&amp;""="",NOT(ISNUMBER(A1507))),"",IF(COUNTIFS($B$6:$B$2005,B1507&amp;"",$A$6:$A$2005,"&gt;"&amp;A1507)=0,1,0))</f>
        <v/>
      </c>
    </row>
    <row r="1508">
      <c r="A1508" s="13" t="n"/>
      <c r="B1508" s="5" t="n"/>
      <c r="C1508" s="6">
        <f>IF(B1508&amp;""="","",IFERROR(INDEX('الأعضاء'!$B$6:$B$505,MATCH(B1508&amp;"",'الأعضاء'!$A$6:$A$505,0))&amp;"","كود غير موجود"))</f>
        <v/>
      </c>
      <c r="D1508" s="21">
        <f>IF(OR(B1508&amp;""="",NOT(ISNUMBER(A1508))),"",IF(COUNTIFS($B$6:$B$2005,B1508&amp;"",$A$6:$A$2005,"&gt;"&amp;A1508)=0,1,0))</f>
        <v/>
      </c>
    </row>
    <row r="1509">
      <c r="A1509" s="13" t="n"/>
      <c r="B1509" s="5" t="n"/>
      <c r="C1509" s="6">
        <f>IF(B1509&amp;""="","",IFERROR(INDEX('الأعضاء'!$B$6:$B$505,MATCH(B1509&amp;"",'الأعضاء'!$A$6:$A$505,0))&amp;"","كود غير موجود"))</f>
        <v/>
      </c>
      <c r="D1509" s="21">
        <f>IF(OR(B1509&amp;""="",NOT(ISNUMBER(A1509))),"",IF(COUNTIFS($B$6:$B$2005,B1509&amp;"",$A$6:$A$2005,"&gt;"&amp;A1509)=0,1,0))</f>
        <v/>
      </c>
    </row>
    <row r="1510">
      <c r="A1510" s="13" t="n"/>
      <c r="B1510" s="5" t="n"/>
      <c r="C1510" s="6">
        <f>IF(B1510&amp;""="","",IFERROR(INDEX('الأعضاء'!$B$6:$B$505,MATCH(B1510&amp;"",'الأعضاء'!$A$6:$A$505,0))&amp;"","كود غير موجود"))</f>
        <v/>
      </c>
      <c r="D1510" s="21">
        <f>IF(OR(B1510&amp;""="",NOT(ISNUMBER(A1510))),"",IF(COUNTIFS($B$6:$B$2005,B1510&amp;"",$A$6:$A$2005,"&gt;"&amp;A1510)=0,1,0))</f>
        <v/>
      </c>
    </row>
    <row r="1511">
      <c r="A1511" s="13" t="n"/>
      <c r="B1511" s="5" t="n"/>
      <c r="C1511" s="6">
        <f>IF(B1511&amp;""="","",IFERROR(INDEX('الأعضاء'!$B$6:$B$505,MATCH(B1511&amp;"",'الأعضاء'!$A$6:$A$505,0))&amp;"","كود غير موجود"))</f>
        <v/>
      </c>
      <c r="D1511" s="21">
        <f>IF(OR(B1511&amp;""="",NOT(ISNUMBER(A1511))),"",IF(COUNTIFS($B$6:$B$2005,B1511&amp;"",$A$6:$A$2005,"&gt;"&amp;A1511)=0,1,0))</f>
        <v/>
      </c>
    </row>
    <row r="1512">
      <c r="A1512" s="13" t="n"/>
      <c r="B1512" s="5" t="n"/>
      <c r="C1512" s="6">
        <f>IF(B1512&amp;""="","",IFERROR(INDEX('الأعضاء'!$B$6:$B$505,MATCH(B1512&amp;"",'الأعضاء'!$A$6:$A$505,0))&amp;"","كود غير موجود"))</f>
        <v/>
      </c>
      <c r="D1512" s="21">
        <f>IF(OR(B1512&amp;""="",NOT(ISNUMBER(A1512))),"",IF(COUNTIFS($B$6:$B$2005,B1512&amp;"",$A$6:$A$2005,"&gt;"&amp;A1512)=0,1,0))</f>
        <v/>
      </c>
    </row>
    <row r="1513">
      <c r="A1513" s="13" t="n"/>
      <c r="B1513" s="5" t="n"/>
      <c r="C1513" s="6">
        <f>IF(B1513&amp;""="","",IFERROR(INDEX('الأعضاء'!$B$6:$B$505,MATCH(B1513&amp;"",'الأعضاء'!$A$6:$A$505,0))&amp;"","كود غير موجود"))</f>
        <v/>
      </c>
      <c r="D1513" s="21">
        <f>IF(OR(B1513&amp;""="",NOT(ISNUMBER(A1513))),"",IF(COUNTIFS($B$6:$B$2005,B1513&amp;"",$A$6:$A$2005,"&gt;"&amp;A1513)=0,1,0))</f>
        <v/>
      </c>
    </row>
    <row r="1514">
      <c r="A1514" s="13" t="n"/>
      <c r="B1514" s="5" t="n"/>
      <c r="C1514" s="6">
        <f>IF(B1514&amp;""="","",IFERROR(INDEX('الأعضاء'!$B$6:$B$505,MATCH(B1514&amp;"",'الأعضاء'!$A$6:$A$505,0))&amp;"","كود غير موجود"))</f>
        <v/>
      </c>
      <c r="D1514" s="21">
        <f>IF(OR(B1514&amp;""="",NOT(ISNUMBER(A1514))),"",IF(COUNTIFS($B$6:$B$2005,B1514&amp;"",$A$6:$A$2005,"&gt;"&amp;A1514)=0,1,0))</f>
        <v/>
      </c>
    </row>
    <row r="1515">
      <c r="A1515" s="13" t="n"/>
      <c r="B1515" s="5" t="n"/>
      <c r="C1515" s="6">
        <f>IF(B1515&amp;""="","",IFERROR(INDEX('الأعضاء'!$B$6:$B$505,MATCH(B1515&amp;"",'الأعضاء'!$A$6:$A$505,0))&amp;"","كود غير موجود"))</f>
        <v/>
      </c>
      <c r="D1515" s="21">
        <f>IF(OR(B1515&amp;""="",NOT(ISNUMBER(A1515))),"",IF(COUNTIFS($B$6:$B$2005,B1515&amp;"",$A$6:$A$2005,"&gt;"&amp;A1515)=0,1,0))</f>
        <v/>
      </c>
    </row>
    <row r="1516">
      <c r="A1516" s="13" t="n"/>
      <c r="B1516" s="5" t="n"/>
      <c r="C1516" s="6">
        <f>IF(B1516&amp;""="","",IFERROR(INDEX('الأعضاء'!$B$6:$B$505,MATCH(B1516&amp;"",'الأعضاء'!$A$6:$A$505,0))&amp;"","كود غير موجود"))</f>
        <v/>
      </c>
      <c r="D1516" s="21">
        <f>IF(OR(B1516&amp;""="",NOT(ISNUMBER(A1516))),"",IF(COUNTIFS($B$6:$B$2005,B1516&amp;"",$A$6:$A$2005,"&gt;"&amp;A1516)=0,1,0))</f>
        <v/>
      </c>
    </row>
    <row r="1517">
      <c r="A1517" s="13" t="n"/>
      <c r="B1517" s="5" t="n"/>
      <c r="C1517" s="6">
        <f>IF(B1517&amp;""="","",IFERROR(INDEX('الأعضاء'!$B$6:$B$505,MATCH(B1517&amp;"",'الأعضاء'!$A$6:$A$505,0))&amp;"","كود غير موجود"))</f>
        <v/>
      </c>
      <c r="D1517" s="21">
        <f>IF(OR(B1517&amp;""="",NOT(ISNUMBER(A1517))),"",IF(COUNTIFS($B$6:$B$2005,B1517&amp;"",$A$6:$A$2005,"&gt;"&amp;A1517)=0,1,0))</f>
        <v/>
      </c>
    </row>
    <row r="1518">
      <c r="A1518" s="13" t="n"/>
      <c r="B1518" s="5" t="n"/>
      <c r="C1518" s="6">
        <f>IF(B1518&amp;""="","",IFERROR(INDEX('الأعضاء'!$B$6:$B$505,MATCH(B1518&amp;"",'الأعضاء'!$A$6:$A$505,0))&amp;"","كود غير موجود"))</f>
        <v/>
      </c>
      <c r="D1518" s="21">
        <f>IF(OR(B1518&amp;""="",NOT(ISNUMBER(A1518))),"",IF(COUNTIFS($B$6:$B$2005,B1518&amp;"",$A$6:$A$2005,"&gt;"&amp;A1518)=0,1,0))</f>
        <v/>
      </c>
    </row>
    <row r="1519">
      <c r="A1519" s="13" t="n"/>
      <c r="B1519" s="5" t="n"/>
      <c r="C1519" s="6">
        <f>IF(B1519&amp;""="","",IFERROR(INDEX('الأعضاء'!$B$6:$B$505,MATCH(B1519&amp;"",'الأعضاء'!$A$6:$A$505,0))&amp;"","كود غير موجود"))</f>
        <v/>
      </c>
      <c r="D1519" s="21">
        <f>IF(OR(B1519&amp;""="",NOT(ISNUMBER(A1519))),"",IF(COUNTIFS($B$6:$B$2005,B1519&amp;"",$A$6:$A$2005,"&gt;"&amp;A1519)=0,1,0))</f>
        <v/>
      </c>
    </row>
    <row r="1520">
      <c r="A1520" s="13" t="n"/>
      <c r="B1520" s="5" t="n"/>
      <c r="C1520" s="6">
        <f>IF(B1520&amp;""="","",IFERROR(INDEX('الأعضاء'!$B$6:$B$505,MATCH(B1520&amp;"",'الأعضاء'!$A$6:$A$505,0))&amp;"","كود غير موجود"))</f>
        <v/>
      </c>
      <c r="D1520" s="21">
        <f>IF(OR(B1520&amp;""="",NOT(ISNUMBER(A1520))),"",IF(COUNTIFS($B$6:$B$2005,B1520&amp;"",$A$6:$A$2005,"&gt;"&amp;A1520)=0,1,0))</f>
        <v/>
      </c>
    </row>
    <row r="1521">
      <c r="A1521" s="13" t="n"/>
      <c r="B1521" s="5" t="n"/>
      <c r="C1521" s="6">
        <f>IF(B1521&amp;""="","",IFERROR(INDEX('الأعضاء'!$B$6:$B$505,MATCH(B1521&amp;"",'الأعضاء'!$A$6:$A$505,0))&amp;"","كود غير موجود"))</f>
        <v/>
      </c>
      <c r="D1521" s="21">
        <f>IF(OR(B1521&amp;""="",NOT(ISNUMBER(A1521))),"",IF(COUNTIFS($B$6:$B$2005,B1521&amp;"",$A$6:$A$2005,"&gt;"&amp;A1521)=0,1,0))</f>
        <v/>
      </c>
    </row>
    <row r="1522">
      <c r="A1522" s="13" t="n"/>
      <c r="B1522" s="5" t="n"/>
      <c r="C1522" s="6">
        <f>IF(B1522&amp;""="","",IFERROR(INDEX('الأعضاء'!$B$6:$B$505,MATCH(B1522&amp;"",'الأعضاء'!$A$6:$A$505,0))&amp;"","كود غير موجود"))</f>
        <v/>
      </c>
      <c r="D1522" s="21">
        <f>IF(OR(B1522&amp;""="",NOT(ISNUMBER(A1522))),"",IF(COUNTIFS($B$6:$B$2005,B1522&amp;"",$A$6:$A$2005,"&gt;"&amp;A1522)=0,1,0))</f>
        <v/>
      </c>
    </row>
    <row r="1523">
      <c r="A1523" s="13" t="n"/>
      <c r="B1523" s="5" t="n"/>
      <c r="C1523" s="6">
        <f>IF(B1523&amp;""="","",IFERROR(INDEX('الأعضاء'!$B$6:$B$505,MATCH(B1523&amp;"",'الأعضاء'!$A$6:$A$505,0))&amp;"","كود غير موجود"))</f>
        <v/>
      </c>
      <c r="D1523" s="21">
        <f>IF(OR(B1523&amp;""="",NOT(ISNUMBER(A1523))),"",IF(COUNTIFS($B$6:$B$2005,B1523&amp;"",$A$6:$A$2005,"&gt;"&amp;A1523)=0,1,0))</f>
        <v/>
      </c>
    </row>
    <row r="1524">
      <c r="A1524" s="13" t="n"/>
      <c r="B1524" s="5" t="n"/>
      <c r="C1524" s="6">
        <f>IF(B1524&amp;""="","",IFERROR(INDEX('الأعضاء'!$B$6:$B$505,MATCH(B1524&amp;"",'الأعضاء'!$A$6:$A$505,0))&amp;"","كود غير موجود"))</f>
        <v/>
      </c>
      <c r="D1524" s="21">
        <f>IF(OR(B1524&amp;""="",NOT(ISNUMBER(A1524))),"",IF(COUNTIFS($B$6:$B$2005,B1524&amp;"",$A$6:$A$2005,"&gt;"&amp;A1524)=0,1,0))</f>
        <v/>
      </c>
    </row>
    <row r="1525">
      <c r="A1525" s="13" t="n"/>
      <c r="B1525" s="5" t="n"/>
      <c r="C1525" s="6">
        <f>IF(B1525&amp;""="","",IFERROR(INDEX('الأعضاء'!$B$6:$B$505,MATCH(B1525&amp;"",'الأعضاء'!$A$6:$A$505,0))&amp;"","كود غير موجود"))</f>
        <v/>
      </c>
      <c r="D1525" s="21">
        <f>IF(OR(B1525&amp;""="",NOT(ISNUMBER(A1525))),"",IF(COUNTIFS($B$6:$B$2005,B1525&amp;"",$A$6:$A$2005,"&gt;"&amp;A1525)=0,1,0))</f>
        <v/>
      </c>
    </row>
    <row r="1526">
      <c r="A1526" s="13" t="n"/>
      <c r="B1526" s="5" t="n"/>
      <c r="C1526" s="6">
        <f>IF(B1526&amp;""="","",IFERROR(INDEX('الأعضاء'!$B$6:$B$505,MATCH(B1526&amp;"",'الأعضاء'!$A$6:$A$505,0))&amp;"","كود غير موجود"))</f>
        <v/>
      </c>
      <c r="D1526" s="21">
        <f>IF(OR(B1526&amp;""="",NOT(ISNUMBER(A1526))),"",IF(COUNTIFS($B$6:$B$2005,B1526&amp;"",$A$6:$A$2005,"&gt;"&amp;A1526)=0,1,0))</f>
        <v/>
      </c>
    </row>
    <row r="1527">
      <c r="A1527" s="13" t="n"/>
      <c r="B1527" s="5" t="n"/>
      <c r="C1527" s="6">
        <f>IF(B1527&amp;""="","",IFERROR(INDEX('الأعضاء'!$B$6:$B$505,MATCH(B1527&amp;"",'الأعضاء'!$A$6:$A$505,0))&amp;"","كود غير موجود"))</f>
        <v/>
      </c>
      <c r="D1527" s="21">
        <f>IF(OR(B1527&amp;""="",NOT(ISNUMBER(A1527))),"",IF(COUNTIFS($B$6:$B$2005,B1527&amp;"",$A$6:$A$2005,"&gt;"&amp;A1527)=0,1,0))</f>
        <v/>
      </c>
    </row>
    <row r="1528">
      <c r="A1528" s="13" t="n"/>
      <c r="B1528" s="5" t="n"/>
      <c r="C1528" s="6">
        <f>IF(B1528&amp;""="","",IFERROR(INDEX('الأعضاء'!$B$6:$B$505,MATCH(B1528&amp;"",'الأعضاء'!$A$6:$A$505,0))&amp;"","كود غير موجود"))</f>
        <v/>
      </c>
      <c r="D1528" s="21">
        <f>IF(OR(B1528&amp;""="",NOT(ISNUMBER(A1528))),"",IF(COUNTIFS($B$6:$B$2005,B1528&amp;"",$A$6:$A$2005,"&gt;"&amp;A1528)=0,1,0))</f>
        <v/>
      </c>
    </row>
    <row r="1529">
      <c r="A1529" s="13" t="n"/>
      <c r="B1529" s="5" t="n"/>
      <c r="C1529" s="6">
        <f>IF(B1529&amp;""="","",IFERROR(INDEX('الأعضاء'!$B$6:$B$505,MATCH(B1529&amp;"",'الأعضاء'!$A$6:$A$505,0))&amp;"","كود غير موجود"))</f>
        <v/>
      </c>
      <c r="D1529" s="21">
        <f>IF(OR(B1529&amp;""="",NOT(ISNUMBER(A1529))),"",IF(COUNTIFS($B$6:$B$2005,B1529&amp;"",$A$6:$A$2005,"&gt;"&amp;A1529)=0,1,0))</f>
        <v/>
      </c>
    </row>
    <row r="1530">
      <c r="A1530" s="13" t="n"/>
      <c r="B1530" s="5" t="n"/>
      <c r="C1530" s="6">
        <f>IF(B1530&amp;""="","",IFERROR(INDEX('الأعضاء'!$B$6:$B$505,MATCH(B1530&amp;"",'الأعضاء'!$A$6:$A$505,0))&amp;"","كود غير موجود"))</f>
        <v/>
      </c>
      <c r="D1530" s="21">
        <f>IF(OR(B1530&amp;""="",NOT(ISNUMBER(A1530))),"",IF(COUNTIFS($B$6:$B$2005,B1530&amp;"",$A$6:$A$2005,"&gt;"&amp;A1530)=0,1,0))</f>
        <v/>
      </c>
    </row>
    <row r="1531">
      <c r="A1531" s="13" t="n"/>
      <c r="B1531" s="5" t="n"/>
      <c r="C1531" s="6">
        <f>IF(B1531&amp;""="","",IFERROR(INDEX('الأعضاء'!$B$6:$B$505,MATCH(B1531&amp;"",'الأعضاء'!$A$6:$A$505,0))&amp;"","كود غير موجود"))</f>
        <v/>
      </c>
      <c r="D1531" s="21">
        <f>IF(OR(B1531&amp;""="",NOT(ISNUMBER(A1531))),"",IF(COUNTIFS($B$6:$B$2005,B1531&amp;"",$A$6:$A$2005,"&gt;"&amp;A1531)=0,1,0))</f>
        <v/>
      </c>
    </row>
    <row r="1532">
      <c r="A1532" s="13" t="n"/>
      <c r="B1532" s="5" t="n"/>
      <c r="C1532" s="6">
        <f>IF(B1532&amp;""="","",IFERROR(INDEX('الأعضاء'!$B$6:$B$505,MATCH(B1532&amp;"",'الأعضاء'!$A$6:$A$505,0))&amp;"","كود غير موجود"))</f>
        <v/>
      </c>
      <c r="D1532" s="21">
        <f>IF(OR(B1532&amp;""="",NOT(ISNUMBER(A1532))),"",IF(COUNTIFS($B$6:$B$2005,B1532&amp;"",$A$6:$A$2005,"&gt;"&amp;A1532)=0,1,0))</f>
        <v/>
      </c>
    </row>
    <row r="1533">
      <c r="A1533" s="13" t="n"/>
      <c r="B1533" s="5" t="n"/>
      <c r="C1533" s="6">
        <f>IF(B1533&amp;""="","",IFERROR(INDEX('الأعضاء'!$B$6:$B$505,MATCH(B1533&amp;"",'الأعضاء'!$A$6:$A$505,0))&amp;"","كود غير موجود"))</f>
        <v/>
      </c>
      <c r="D1533" s="21">
        <f>IF(OR(B1533&amp;""="",NOT(ISNUMBER(A1533))),"",IF(COUNTIFS($B$6:$B$2005,B1533&amp;"",$A$6:$A$2005,"&gt;"&amp;A1533)=0,1,0))</f>
        <v/>
      </c>
    </row>
    <row r="1534">
      <c r="A1534" s="13" t="n"/>
      <c r="B1534" s="5" t="n"/>
      <c r="C1534" s="6">
        <f>IF(B1534&amp;""="","",IFERROR(INDEX('الأعضاء'!$B$6:$B$505,MATCH(B1534&amp;"",'الأعضاء'!$A$6:$A$505,0))&amp;"","كود غير موجود"))</f>
        <v/>
      </c>
      <c r="D1534" s="21">
        <f>IF(OR(B1534&amp;""="",NOT(ISNUMBER(A1534))),"",IF(COUNTIFS($B$6:$B$2005,B1534&amp;"",$A$6:$A$2005,"&gt;"&amp;A1534)=0,1,0))</f>
        <v/>
      </c>
    </row>
    <row r="1535">
      <c r="A1535" s="13" t="n"/>
      <c r="B1535" s="5" t="n"/>
      <c r="C1535" s="6">
        <f>IF(B1535&amp;""="","",IFERROR(INDEX('الأعضاء'!$B$6:$B$505,MATCH(B1535&amp;"",'الأعضاء'!$A$6:$A$505,0))&amp;"","كود غير موجود"))</f>
        <v/>
      </c>
      <c r="D1535" s="21">
        <f>IF(OR(B1535&amp;""="",NOT(ISNUMBER(A1535))),"",IF(COUNTIFS($B$6:$B$2005,B1535&amp;"",$A$6:$A$2005,"&gt;"&amp;A1535)=0,1,0))</f>
        <v/>
      </c>
    </row>
    <row r="1536">
      <c r="A1536" s="13" t="n"/>
      <c r="B1536" s="5" t="n"/>
      <c r="C1536" s="6">
        <f>IF(B1536&amp;""="","",IFERROR(INDEX('الأعضاء'!$B$6:$B$505,MATCH(B1536&amp;"",'الأعضاء'!$A$6:$A$505,0))&amp;"","كود غير موجود"))</f>
        <v/>
      </c>
      <c r="D1536" s="21">
        <f>IF(OR(B1536&amp;""="",NOT(ISNUMBER(A1536))),"",IF(COUNTIFS($B$6:$B$2005,B1536&amp;"",$A$6:$A$2005,"&gt;"&amp;A1536)=0,1,0))</f>
        <v/>
      </c>
    </row>
    <row r="1537">
      <c r="A1537" s="13" t="n"/>
      <c r="B1537" s="5" t="n"/>
      <c r="C1537" s="6">
        <f>IF(B1537&amp;""="","",IFERROR(INDEX('الأعضاء'!$B$6:$B$505,MATCH(B1537&amp;"",'الأعضاء'!$A$6:$A$505,0))&amp;"","كود غير موجود"))</f>
        <v/>
      </c>
      <c r="D1537" s="21">
        <f>IF(OR(B1537&amp;""="",NOT(ISNUMBER(A1537))),"",IF(COUNTIFS($B$6:$B$2005,B1537&amp;"",$A$6:$A$2005,"&gt;"&amp;A1537)=0,1,0))</f>
        <v/>
      </c>
    </row>
    <row r="1538">
      <c r="A1538" s="13" t="n"/>
      <c r="B1538" s="5" t="n"/>
      <c r="C1538" s="6">
        <f>IF(B1538&amp;""="","",IFERROR(INDEX('الأعضاء'!$B$6:$B$505,MATCH(B1538&amp;"",'الأعضاء'!$A$6:$A$505,0))&amp;"","كود غير موجود"))</f>
        <v/>
      </c>
      <c r="D1538" s="21">
        <f>IF(OR(B1538&amp;""="",NOT(ISNUMBER(A1538))),"",IF(COUNTIFS($B$6:$B$2005,B1538&amp;"",$A$6:$A$2005,"&gt;"&amp;A1538)=0,1,0))</f>
        <v/>
      </c>
    </row>
    <row r="1539">
      <c r="A1539" s="13" t="n"/>
      <c r="B1539" s="5" t="n"/>
      <c r="C1539" s="6">
        <f>IF(B1539&amp;""="","",IFERROR(INDEX('الأعضاء'!$B$6:$B$505,MATCH(B1539&amp;"",'الأعضاء'!$A$6:$A$505,0))&amp;"","كود غير موجود"))</f>
        <v/>
      </c>
      <c r="D1539" s="21">
        <f>IF(OR(B1539&amp;""="",NOT(ISNUMBER(A1539))),"",IF(COUNTIFS($B$6:$B$2005,B1539&amp;"",$A$6:$A$2005,"&gt;"&amp;A1539)=0,1,0))</f>
        <v/>
      </c>
    </row>
    <row r="1540">
      <c r="A1540" s="13" t="n"/>
      <c r="B1540" s="5" t="n"/>
      <c r="C1540" s="6">
        <f>IF(B1540&amp;""="","",IFERROR(INDEX('الأعضاء'!$B$6:$B$505,MATCH(B1540&amp;"",'الأعضاء'!$A$6:$A$505,0))&amp;"","كود غير موجود"))</f>
        <v/>
      </c>
      <c r="D1540" s="21">
        <f>IF(OR(B1540&amp;""="",NOT(ISNUMBER(A1540))),"",IF(COUNTIFS($B$6:$B$2005,B1540&amp;"",$A$6:$A$2005,"&gt;"&amp;A1540)=0,1,0))</f>
        <v/>
      </c>
    </row>
    <row r="1541">
      <c r="A1541" s="13" t="n"/>
      <c r="B1541" s="5" t="n"/>
      <c r="C1541" s="6">
        <f>IF(B1541&amp;""="","",IFERROR(INDEX('الأعضاء'!$B$6:$B$505,MATCH(B1541&amp;"",'الأعضاء'!$A$6:$A$505,0))&amp;"","كود غير موجود"))</f>
        <v/>
      </c>
      <c r="D1541" s="21">
        <f>IF(OR(B1541&amp;""="",NOT(ISNUMBER(A1541))),"",IF(COUNTIFS($B$6:$B$2005,B1541&amp;"",$A$6:$A$2005,"&gt;"&amp;A1541)=0,1,0))</f>
        <v/>
      </c>
    </row>
    <row r="1542">
      <c r="A1542" s="13" t="n"/>
      <c r="B1542" s="5" t="n"/>
      <c r="C1542" s="6">
        <f>IF(B1542&amp;""="","",IFERROR(INDEX('الأعضاء'!$B$6:$B$505,MATCH(B1542&amp;"",'الأعضاء'!$A$6:$A$505,0))&amp;"","كود غير موجود"))</f>
        <v/>
      </c>
      <c r="D1542" s="21">
        <f>IF(OR(B1542&amp;""="",NOT(ISNUMBER(A1542))),"",IF(COUNTIFS($B$6:$B$2005,B1542&amp;"",$A$6:$A$2005,"&gt;"&amp;A1542)=0,1,0))</f>
        <v/>
      </c>
    </row>
    <row r="1543">
      <c r="A1543" s="13" t="n"/>
      <c r="B1543" s="5" t="n"/>
      <c r="C1543" s="6">
        <f>IF(B1543&amp;""="","",IFERROR(INDEX('الأعضاء'!$B$6:$B$505,MATCH(B1543&amp;"",'الأعضاء'!$A$6:$A$505,0))&amp;"","كود غير موجود"))</f>
        <v/>
      </c>
      <c r="D1543" s="21">
        <f>IF(OR(B1543&amp;""="",NOT(ISNUMBER(A1543))),"",IF(COUNTIFS($B$6:$B$2005,B1543&amp;"",$A$6:$A$2005,"&gt;"&amp;A1543)=0,1,0))</f>
        <v/>
      </c>
    </row>
    <row r="1544">
      <c r="A1544" s="13" t="n"/>
      <c r="B1544" s="5" t="n"/>
      <c r="C1544" s="6">
        <f>IF(B1544&amp;""="","",IFERROR(INDEX('الأعضاء'!$B$6:$B$505,MATCH(B1544&amp;"",'الأعضاء'!$A$6:$A$505,0))&amp;"","كود غير موجود"))</f>
        <v/>
      </c>
      <c r="D1544" s="21">
        <f>IF(OR(B1544&amp;""="",NOT(ISNUMBER(A1544))),"",IF(COUNTIFS($B$6:$B$2005,B1544&amp;"",$A$6:$A$2005,"&gt;"&amp;A1544)=0,1,0))</f>
        <v/>
      </c>
    </row>
    <row r="1545">
      <c r="A1545" s="13" t="n"/>
      <c r="B1545" s="5" t="n"/>
      <c r="C1545" s="6">
        <f>IF(B1545&amp;""="","",IFERROR(INDEX('الأعضاء'!$B$6:$B$505,MATCH(B1545&amp;"",'الأعضاء'!$A$6:$A$505,0))&amp;"","كود غير موجود"))</f>
        <v/>
      </c>
      <c r="D1545" s="21">
        <f>IF(OR(B1545&amp;""="",NOT(ISNUMBER(A1545))),"",IF(COUNTIFS($B$6:$B$2005,B1545&amp;"",$A$6:$A$2005,"&gt;"&amp;A1545)=0,1,0))</f>
        <v/>
      </c>
    </row>
    <row r="1546">
      <c r="A1546" s="13" t="n"/>
      <c r="B1546" s="5" t="n"/>
      <c r="C1546" s="6">
        <f>IF(B1546&amp;""="","",IFERROR(INDEX('الأعضاء'!$B$6:$B$505,MATCH(B1546&amp;"",'الأعضاء'!$A$6:$A$505,0))&amp;"","كود غير موجود"))</f>
        <v/>
      </c>
      <c r="D1546" s="21">
        <f>IF(OR(B1546&amp;""="",NOT(ISNUMBER(A1546))),"",IF(COUNTIFS($B$6:$B$2005,B1546&amp;"",$A$6:$A$2005,"&gt;"&amp;A1546)=0,1,0))</f>
        <v/>
      </c>
    </row>
    <row r="1547">
      <c r="A1547" s="13" t="n"/>
      <c r="B1547" s="5" t="n"/>
      <c r="C1547" s="6">
        <f>IF(B1547&amp;""="","",IFERROR(INDEX('الأعضاء'!$B$6:$B$505,MATCH(B1547&amp;"",'الأعضاء'!$A$6:$A$505,0))&amp;"","كود غير موجود"))</f>
        <v/>
      </c>
      <c r="D1547" s="21">
        <f>IF(OR(B1547&amp;""="",NOT(ISNUMBER(A1547))),"",IF(COUNTIFS($B$6:$B$2005,B1547&amp;"",$A$6:$A$2005,"&gt;"&amp;A1547)=0,1,0))</f>
        <v/>
      </c>
    </row>
    <row r="1548">
      <c r="A1548" s="13" t="n"/>
      <c r="B1548" s="5" t="n"/>
      <c r="C1548" s="6">
        <f>IF(B1548&amp;""="","",IFERROR(INDEX('الأعضاء'!$B$6:$B$505,MATCH(B1548&amp;"",'الأعضاء'!$A$6:$A$505,0))&amp;"","كود غير موجود"))</f>
        <v/>
      </c>
      <c r="D1548" s="21">
        <f>IF(OR(B1548&amp;""="",NOT(ISNUMBER(A1548))),"",IF(COUNTIFS($B$6:$B$2005,B1548&amp;"",$A$6:$A$2005,"&gt;"&amp;A1548)=0,1,0))</f>
        <v/>
      </c>
    </row>
    <row r="1549">
      <c r="A1549" s="13" t="n"/>
      <c r="B1549" s="5" t="n"/>
      <c r="C1549" s="6">
        <f>IF(B1549&amp;""="","",IFERROR(INDEX('الأعضاء'!$B$6:$B$505,MATCH(B1549&amp;"",'الأعضاء'!$A$6:$A$505,0))&amp;"","كود غير موجود"))</f>
        <v/>
      </c>
      <c r="D1549" s="21">
        <f>IF(OR(B1549&amp;""="",NOT(ISNUMBER(A1549))),"",IF(COUNTIFS($B$6:$B$2005,B1549&amp;"",$A$6:$A$2005,"&gt;"&amp;A1549)=0,1,0))</f>
        <v/>
      </c>
    </row>
    <row r="1550">
      <c r="A1550" s="13" t="n"/>
      <c r="B1550" s="5" t="n"/>
      <c r="C1550" s="6">
        <f>IF(B1550&amp;""="","",IFERROR(INDEX('الأعضاء'!$B$6:$B$505,MATCH(B1550&amp;"",'الأعضاء'!$A$6:$A$505,0))&amp;"","كود غير موجود"))</f>
        <v/>
      </c>
      <c r="D1550" s="21">
        <f>IF(OR(B1550&amp;""="",NOT(ISNUMBER(A1550))),"",IF(COUNTIFS($B$6:$B$2005,B1550&amp;"",$A$6:$A$2005,"&gt;"&amp;A1550)=0,1,0))</f>
        <v/>
      </c>
    </row>
    <row r="1551">
      <c r="A1551" s="13" t="n"/>
      <c r="B1551" s="5" t="n"/>
      <c r="C1551" s="6">
        <f>IF(B1551&amp;""="","",IFERROR(INDEX('الأعضاء'!$B$6:$B$505,MATCH(B1551&amp;"",'الأعضاء'!$A$6:$A$505,0))&amp;"","كود غير موجود"))</f>
        <v/>
      </c>
      <c r="D1551" s="21">
        <f>IF(OR(B1551&amp;""="",NOT(ISNUMBER(A1551))),"",IF(COUNTIFS($B$6:$B$2005,B1551&amp;"",$A$6:$A$2005,"&gt;"&amp;A1551)=0,1,0))</f>
        <v/>
      </c>
    </row>
    <row r="1552">
      <c r="A1552" s="13" t="n"/>
      <c r="B1552" s="5" t="n"/>
      <c r="C1552" s="6">
        <f>IF(B1552&amp;""="","",IFERROR(INDEX('الأعضاء'!$B$6:$B$505,MATCH(B1552&amp;"",'الأعضاء'!$A$6:$A$505,0))&amp;"","كود غير موجود"))</f>
        <v/>
      </c>
      <c r="D1552" s="21">
        <f>IF(OR(B1552&amp;""="",NOT(ISNUMBER(A1552))),"",IF(COUNTIFS($B$6:$B$2005,B1552&amp;"",$A$6:$A$2005,"&gt;"&amp;A1552)=0,1,0))</f>
        <v/>
      </c>
    </row>
    <row r="1553">
      <c r="A1553" s="13" t="n"/>
      <c r="B1553" s="5" t="n"/>
      <c r="C1553" s="6">
        <f>IF(B1553&amp;""="","",IFERROR(INDEX('الأعضاء'!$B$6:$B$505,MATCH(B1553&amp;"",'الأعضاء'!$A$6:$A$505,0))&amp;"","كود غير موجود"))</f>
        <v/>
      </c>
      <c r="D1553" s="21">
        <f>IF(OR(B1553&amp;""="",NOT(ISNUMBER(A1553))),"",IF(COUNTIFS($B$6:$B$2005,B1553&amp;"",$A$6:$A$2005,"&gt;"&amp;A1553)=0,1,0))</f>
        <v/>
      </c>
    </row>
    <row r="1554">
      <c r="A1554" s="13" t="n"/>
      <c r="B1554" s="5" t="n"/>
      <c r="C1554" s="6">
        <f>IF(B1554&amp;""="","",IFERROR(INDEX('الأعضاء'!$B$6:$B$505,MATCH(B1554&amp;"",'الأعضاء'!$A$6:$A$505,0))&amp;"","كود غير موجود"))</f>
        <v/>
      </c>
      <c r="D1554" s="21">
        <f>IF(OR(B1554&amp;""="",NOT(ISNUMBER(A1554))),"",IF(COUNTIFS($B$6:$B$2005,B1554&amp;"",$A$6:$A$2005,"&gt;"&amp;A1554)=0,1,0))</f>
        <v/>
      </c>
    </row>
    <row r="1555">
      <c r="A1555" s="13" t="n"/>
      <c r="B1555" s="5" t="n"/>
      <c r="C1555" s="6">
        <f>IF(B1555&amp;""="","",IFERROR(INDEX('الأعضاء'!$B$6:$B$505,MATCH(B1555&amp;"",'الأعضاء'!$A$6:$A$505,0))&amp;"","كود غير موجود"))</f>
        <v/>
      </c>
      <c r="D1555" s="21">
        <f>IF(OR(B1555&amp;""="",NOT(ISNUMBER(A1555))),"",IF(COUNTIFS($B$6:$B$2005,B1555&amp;"",$A$6:$A$2005,"&gt;"&amp;A1555)=0,1,0))</f>
        <v/>
      </c>
    </row>
    <row r="1556">
      <c r="A1556" s="13" t="n"/>
      <c r="B1556" s="5" t="n"/>
      <c r="C1556" s="6">
        <f>IF(B1556&amp;""="","",IFERROR(INDEX('الأعضاء'!$B$6:$B$505,MATCH(B1556&amp;"",'الأعضاء'!$A$6:$A$505,0))&amp;"","كود غير موجود"))</f>
        <v/>
      </c>
      <c r="D1556" s="21">
        <f>IF(OR(B1556&amp;""="",NOT(ISNUMBER(A1556))),"",IF(COUNTIFS($B$6:$B$2005,B1556&amp;"",$A$6:$A$2005,"&gt;"&amp;A1556)=0,1,0))</f>
        <v/>
      </c>
    </row>
    <row r="1557">
      <c r="A1557" s="13" t="n"/>
      <c r="B1557" s="5" t="n"/>
      <c r="C1557" s="6">
        <f>IF(B1557&amp;""="","",IFERROR(INDEX('الأعضاء'!$B$6:$B$505,MATCH(B1557&amp;"",'الأعضاء'!$A$6:$A$505,0))&amp;"","كود غير موجود"))</f>
        <v/>
      </c>
      <c r="D1557" s="21">
        <f>IF(OR(B1557&amp;""="",NOT(ISNUMBER(A1557))),"",IF(COUNTIFS($B$6:$B$2005,B1557&amp;"",$A$6:$A$2005,"&gt;"&amp;A1557)=0,1,0))</f>
        <v/>
      </c>
    </row>
    <row r="1558">
      <c r="A1558" s="13" t="n"/>
      <c r="B1558" s="5" t="n"/>
      <c r="C1558" s="6">
        <f>IF(B1558&amp;""="","",IFERROR(INDEX('الأعضاء'!$B$6:$B$505,MATCH(B1558&amp;"",'الأعضاء'!$A$6:$A$505,0))&amp;"","كود غير موجود"))</f>
        <v/>
      </c>
      <c r="D1558" s="21">
        <f>IF(OR(B1558&amp;""="",NOT(ISNUMBER(A1558))),"",IF(COUNTIFS($B$6:$B$2005,B1558&amp;"",$A$6:$A$2005,"&gt;"&amp;A1558)=0,1,0))</f>
        <v/>
      </c>
    </row>
    <row r="1559">
      <c r="A1559" s="13" t="n"/>
      <c r="B1559" s="5" t="n"/>
      <c r="C1559" s="6">
        <f>IF(B1559&amp;""="","",IFERROR(INDEX('الأعضاء'!$B$6:$B$505,MATCH(B1559&amp;"",'الأعضاء'!$A$6:$A$505,0))&amp;"","كود غير موجود"))</f>
        <v/>
      </c>
      <c r="D1559" s="21">
        <f>IF(OR(B1559&amp;""="",NOT(ISNUMBER(A1559))),"",IF(COUNTIFS($B$6:$B$2005,B1559&amp;"",$A$6:$A$2005,"&gt;"&amp;A1559)=0,1,0))</f>
        <v/>
      </c>
    </row>
    <row r="1560">
      <c r="A1560" s="13" t="n"/>
      <c r="B1560" s="5" t="n"/>
      <c r="C1560" s="6">
        <f>IF(B1560&amp;""="","",IFERROR(INDEX('الأعضاء'!$B$6:$B$505,MATCH(B1560&amp;"",'الأعضاء'!$A$6:$A$505,0))&amp;"","كود غير موجود"))</f>
        <v/>
      </c>
      <c r="D1560" s="21">
        <f>IF(OR(B1560&amp;""="",NOT(ISNUMBER(A1560))),"",IF(COUNTIFS($B$6:$B$2005,B1560&amp;"",$A$6:$A$2005,"&gt;"&amp;A1560)=0,1,0))</f>
        <v/>
      </c>
    </row>
    <row r="1561">
      <c r="A1561" s="13" t="n"/>
      <c r="B1561" s="5" t="n"/>
      <c r="C1561" s="6">
        <f>IF(B1561&amp;""="","",IFERROR(INDEX('الأعضاء'!$B$6:$B$505,MATCH(B1561&amp;"",'الأعضاء'!$A$6:$A$505,0))&amp;"","كود غير موجود"))</f>
        <v/>
      </c>
      <c r="D1561" s="21">
        <f>IF(OR(B1561&amp;""="",NOT(ISNUMBER(A1561))),"",IF(COUNTIFS($B$6:$B$2005,B1561&amp;"",$A$6:$A$2005,"&gt;"&amp;A1561)=0,1,0))</f>
        <v/>
      </c>
    </row>
    <row r="1562">
      <c r="A1562" s="13" t="n"/>
      <c r="B1562" s="5" t="n"/>
      <c r="C1562" s="6">
        <f>IF(B1562&amp;""="","",IFERROR(INDEX('الأعضاء'!$B$6:$B$505,MATCH(B1562&amp;"",'الأعضاء'!$A$6:$A$505,0))&amp;"","كود غير موجود"))</f>
        <v/>
      </c>
      <c r="D1562" s="21">
        <f>IF(OR(B1562&amp;""="",NOT(ISNUMBER(A1562))),"",IF(COUNTIFS($B$6:$B$2005,B1562&amp;"",$A$6:$A$2005,"&gt;"&amp;A1562)=0,1,0))</f>
        <v/>
      </c>
    </row>
    <row r="1563">
      <c r="A1563" s="13" t="n"/>
      <c r="B1563" s="5" t="n"/>
      <c r="C1563" s="6">
        <f>IF(B1563&amp;""="","",IFERROR(INDEX('الأعضاء'!$B$6:$B$505,MATCH(B1563&amp;"",'الأعضاء'!$A$6:$A$505,0))&amp;"","كود غير موجود"))</f>
        <v/>
      </c>
      <c r="D1563" s="21">
        <f>IF(OR(B1563&amp;""="",NOT(ISNUMBER(A1563))),"",IF(COUNTIFS($B$6:$B$2005,B1563&amp;"",$A$6:$A$2005,"&gt;"&amp;A1563)=0,1,0))</f>
        <v/>
      </c>
    </row>
    <row r="1564">
      <c r="A1564" s="13" t="n"/>
      <c r="B1564" s="5" t="n"/>
      <c r="C1564" s="6">
        <f>IF(B1564&amp;""="","",IFERROR(INDEX('الأعضاء'!$B$6:$B$505,MATCH(B1564&amp;"",'الأعضاء'!$A$6:$A$505,0))&amp;"","كود غير موجود"))</f>
        <v/>
      </c>
      <c r="D1564" s="21">
        <f>IF(OR(B1564&amp;""="",NOT(ISNUMBER(A1564))),"",IF(COUNTIFS($B$6:$B$2005,B1564&amp;"",$A$6:$A$2005,"&gt;"&amp;A1564)=0,1,0))</f>
        <v/>
      </c>
    </row>
    <row r="1565">
      <c r="A1565" s="13" t="n"/>
      <c r="B1565" s="5" t="n"/>
      <c r="C1565" s="6">
        <f>IF(B1565&amp;""="","",IFERROR(INDEX('الأعضاء'!$B$6:$B$505,MATCH(B1565&amp;"",'الأعضاء'!$A$6:$A$505,0))&amp;"","كود غير موجود"))</f>
        <v/>
      </c>
      <c r="D1565" s="21">
        <f>IF(OR(B1565&amp;""="",NOT(ISNUMBER(A1565))),"",IF(COUNTIFS($B$6:$B$2005,B1565&amp;"",$A$6:$A$2005,"&gt;"&amp;A1565)=0,1,0))</f>
        <v/>
      </c>
    </row>
    <row r="1566">
      <c r="A1566" s="13" t="n"/>
      <c r="B1566" s="5" t="n"/>
      <c r="C1566" s="6">
        <f>IF(B1566&amp;""="","",IFERROR(INDEX('الأعضاء'!$B$6:$B$505,MATCH(B1566&amp;"",'الأعضاء'!$A$6:$A$505,0))&amp;"","كود غير موجود"))</f>
        <v/>
      </c>
      <c r="D1566" s="21">
        <f>IF(OR(B1566&amp;""="",NOT(ISNUMBER(A1566))),"",IF(COUNTIFS($B$6:$B$2005,B1566&amp;"",$A$6:$A$2005,"&gt;"&amp;A1566)=0,1,0))</f>
        <v/>
      </c>
    </row>
    <row r="1567">
      <c r="A1567" s="13" t="n"/>
      <c r="B1567" s="5" t="n"/>
      <c r="C1567" s="6">
        <f>IF(B1567&amp;""="","",IFERROR(INDEX('الأعضاء'!$B$6:$B$505,MATCH(B1567&amp;"",'الأعضاء'!$A$6:$A$505,0))&amp;"","كود غير موجود"))</f>
        <v/>
      </c>
      <c r="D1567" s="21">
        <f>IF(OR(B1567&amp;""="",NOT(ISNUMBER(A1567))),"",IF(COUNTIFS($B$6:$B$2005,B1567&amp;"",$A$6:$A$2005,"&gt;"&amp;A1567)=0,1,0))</f>
        <v/>
      </c>
    </row>
    <row r="1568">
      <c r="A1568" s="13" t="n"/>
      <c r="B1568" s="5" t="n"/>
      <c r="C1568" s="6">
        <f>IF(B1568&amp;""="","",IFERROR(INDEX('الأعضاء'!$B$6:$B$505,MATCH(B1568&amp;"",'الأعضاء'!$A$6:$A$505,0))&amp;"","كود غير موجود"))</f>
        <v/>
      </c>
      <c r="D1568" s="21">
        <f>IF(OR(B1568&amp;""="",NOT(ISNUMBER(A1568))),"",IF(COUNTIFS($B$6:$B$2005,B1568&amp;"",$A$6:$A$2005,"&gt;"&amp;A1568)=0,1,0))</f>
        <v/>
      </c>
    </row>
    <row r="1569">
      <c r="A1569" s="13" t="n"/>
      <c r="B1569" s="5" t="n"/>
      <c r="C1569" s="6">
        <f>IF(B1569&amp;""="","",IFERROR(INDEX('الأعضاء'!$B$6:$B$505,MATCH(B1569&amp;"",'الأعضاء'!$A$6:$A$505,0))&amp;"","كود غير موجود"))</f>
        <v/>
      </c>
      <c r="D1569" s="21">
        <f>IF(OR(B1569&amp;""="",NOT(ISNUMBER(A1569))),"",IF(COUNTIFS($B$6:$B$2005,B1569&amp;"",$A$6:$A$2005,"&gt;"&amp;A1569)=0,1,0))</f>
        <v/>
      </c>
    </row>
    <row r="1570">
      <c r="A1570" s="13" t="n"/>
      <c r="B1570" s="5" t="n"/>
      <c r="C1570" s="6">
        <f>IF(B1570&amp;""="","",IFERROR(INDEX('الأعضاء'!$B$6:$B$505,MATCH(B1570&amp;"",'الأعضاء'!$A$6:$A$505,0))&amp;"","كود غير موجود"))</f>
        <v/>
      </c>
      <c r="D1570" s="21">
        <f>IF(OR(B1570&amp;""="",NOT(ISNUMBER(A1570))),"",IF(COUNTIFS($B$6:$B$2005,B1570&amp;"",$A$6:$A$2005,"&gt;"&amp;A1570)=0,1,0))</f>
        <v/>
      </c>
    </row>
    <row r="1571">
      <c r="A1571" s="13" t="n"/>
      <c r="B1571" s="5" t="n"/>
      <c r="C1571" s="6">
        <f>IF(B1571&amp;""="","",IFERROR(INDEX('الأعضاء'!$B$6:$B$505,MATCH(B1571&amp;"",'الأعضاء'!$A$6:$A$505,0))&amp;"","كود غير موجود"))</f>
        <v/>
      </c>
      <c r="D1571" s="21">
        <f>IF(OR(B1571&amp;""="",NOT(ISNUMBER(A1571))),"",IF(COUNTIFS($B$6:$B$2005,B1571&amp;"",$A$6:$A$2005,"&gt;"&amp;A1571)=0,1,0))</f>
        <v/>
      </c>
    </row>
    <row r="1572">
      <c r="A1572" s="13" t="n"/>
      <c r="B1572" s="5" t="n"/>
      <c r="C1572" s="6">
        <f>IF(B1572&amp;""="","",IFERROR(INDEX('الأعضاء'!$B$6:$B$505,MATCH(B1572&amp;"",'الأعضاء'!$A$6:$A$505,0))&amp;"","كود غير موجود"))</f>
        <v/>
      </c>
      <c r="D1572" s="21">
        <f>IF(OR(B1572&amp;""="",NOT(ISNUMBER(A1572))),"",IF(COUNTIFS($B$6:$B$2005,B1572&amp;"",$A$6:$A$2005,"&gt;"&amp;A1572)=0,1,0))</f>
        <v/>
      </c>
    </row>
    <row r="1573">
      <c r="A1573" s="13" t="n"/>
      <c r="B1573" s="5" t="n"/>
      <c r="C1573" s="6">
        <f>IF(B1573&amp;""="","",IFERROR(INDEX('الأعضاء'!$B$6:$B$505,MATCH(B1573&amp;"",'الأعضاء'!$A$6:$A$505,0))&amp;"","كود غير موجود"))</f>
        <v/>
      </c>
      <c r="D1573" s="21">
        <f>IF(OR(B1573&amp;""="",NOT(ISNUMBER(A1573))),"",IF(COUNTIFS($B$6:$B$2005,B1573&amp;"",$A$6:$A$2005,"&gt;"&amp;A1573)=0,1,0))</f>
        <v/>
      </c>
    </row>
    <row r="1574">
      <c r="A1574" s="13" t="n"/>
      <c r="B1574" s="5" t="n"/>
      <c r="C1574" s="6">
        <f>IF(B1574&amp;""="","",IFERROR(INDEX('الأعضاء'!$B$6:$B$505,MATCH(B1574&amp;"",'الأعضاء'!$A$6:$A$505,0))&amp;"","كود غير موجود"))</f>
        <v/>
      </c>
      <c r="D1574" s="21">
        <f>IF(OR(B1574&amp;""="",NOT(ISNUMBER(A1574))),"",IF(COUNTIFS($B$6:$B$2005,B1574&amp;"",$A$6:$A$2005,"&gt;"&amp;A1574)=0,1,0))</f>
        <v/>
      </c>
    </row>
    <row r="1575">
      <c r="A1575" s="13" t="n"/>
      <c r="B1575" s="5" t="n"/>
      <c r="C1575" s="6">
        <f>IF(B1575&amp;""="","",IFERROR(INDEX('الأعضاء'!$B$6:$B$505,MATCH(B1575&amp;"",'الأعضاء'!$A$6:$A$505,0))&amp;"","كود غير موجود"))</f>
        <v/>
      </c>
      <c r="D1575" s="21">
        <f>IF(OR(B1575&amp;""="",NOT(ISNUMBER(A1575))),"",IF(COUNTIFS($B$6:$B$2005,B1575&amp;"",$A$6:$A$2005,"&gt;"&amp;A1575)=0,1,0))</f>
        <v/>
      </c>
    </row>
    <row r="1576">
      <c r="A1576" s="13" t="n"/>
      <c r="B1576" s="5" t="n"/>
      <c r="C1576" s="6">
        <f>IF(B1576&amp;""="","",IFERROR(INDEX('الأعضاء'!$B$6:$B$505,MATCH(B1576&amp;"",'الأعضاء'!$A$6:$A$505,0))&amp;"","كود غير موجود"))</f>
        <v/>
      </c>
      <c r="D1576" s="21">
        <f>IF(OR(B1576&amp;""="",NOT(ISNUMBER(A1576))),"",IF(COUNTIFS($B$6:$B$2005,B1576&amp;"",$A$6:$A$2005,"&gt;"&amp;A1576)=0,1,0))</f>
        <v/>
      </c>
    </row>
    <row r="1577">
      <c r="A1577" s="13" t="n"/>
      <c r="B1577" s="5" t="n"/>
      <c r="C1577" s="6">
        <f>IF(B1577&amp;""="","",IFERROR(INDEX('الأعضاء'!$B$6:$B$505,MATCH(B1577&amp;"",'الأعضاء'!$A$6:$A$505,0))&amp;"","كود غير موجود"))</f>
        <v/>
      </c>
      <c r="D1577" s="21">
        <f>IF(OR(B1577&amp;""="",NOT(ISNUMBER(A1577))),"",IF(COUNTIFS($B$6:$B$2005,B1577&amp;"",$A$6:$A$2005,"&gt;"&amp;A1577)=0,1,0))</f>
        <v/>
      </c>
    </row>
    <row r="1578">
      <c r="A1578" s="13" t="n"/>
      <c r="B1578" s="5" t="n"/>
      <c r="C1578" s="6">
        <f>IF(B1578&amp;""="","",IFERROR(INDEX('الأعضاء'!$B$6:$B$505,MATCH(B1578&amp;"",'الأعضاء'!$A$6:$A$505,0))&amp;"","كود غير موجود"))</f>
        <v/>
      </c>
      <c r="D1578" s="21">
        <f>IF(OR(B1578&amp;""="",NOT(ISNUMBER(A1578))),"",IF(COUNTIFS($B$6:$B$2005,B1578&amp;"",$A$6:$A$2005,"&gt;"&amp;A1578)=0,1,0))</f>
        <v/>
      </c>
    </row>
    <row r="1579">
      <c r="A1579" s="13" t="n"/>
      <c r="B1579" s="5" t="n"/>
      <c r="C1579" s="6">
        <f>IF(B1579&amp;""="","",IFERROR(INDEX('الأعضاء'!$B$6:$B$505,MATCH(B1579&amp;"",'الأعضاء'!$A$6:$A$505,0))&amp;"","كود غير موجود"))</f>
        <v/>
      </c>
      <c r="D1579" s="21">
        <f>IF(OR(B1579&amp;""="",NOT(ISNUMBER(A1579))),"",IF(COUNTIFS($B$6:$B$2005,B1579&amp;"",$A$6:$A$2005,"&gt;"&amp;A1579)=0,1,0))</f>
        <v/>
      </c>
    </row>
    <row r="1580">
      <c r="A1580" s="13" t="n"/>
      <c r="B1580" s="5" t="n"/>
      <c r="C1580" s="6">
        <f>IF(B1580&amp;""="","",IFERROR(INDEX('الأعضاء'!$B$6:$B$505,MATCH(B1580&amp;"",'الأعضاء'!$A$6:$A$505,0))&amp;"","كود غير موجود"))</f>
        <v/>
      </c>
      <c r="D1580" s="21">
        <f>IF(OR(B1580&amp;""="",NOT(ISNUMBER(A1580))),"",IF(COUNTIFS($B$6:$B$2005,B1580&amp;"",$A$6:$A$2005,"&gt;"&amp;A1580)=0,1,0))</f>
        <v/>
      </c>
    </row>
    <row r="1581">
      <c r="A1581" s="13" t="n"/>
      <c r="B1581" s="5" t="n"/>
      <c r="C1581" s="6">
        <f>IF(B1581&amp;""="","",IFERROR(INDEX('الأعضاء'!$B$6:$B$505,MATCH(B1581&amp;"",'الأعضاء'!$A$6:$A$505,0))&amp;"","كود غير موجود"))</f>
        <v/>
      </c>
      <c r="D1581" s="21">
        <f>IF(OR(B1581&amp;""="",NOT(ISNUMBER(A1581))),"",IF(COUNTIFS($B$6:$B$2005,B1581&amp;"",$A$6:$A$2005,"&gt;"&amp;A1581)=0,1,0))</f>
        <v/>
      </c>
    </row>
    <row r="1582">
      <c r="A1582" s="13" t="n"/>
      <c r="B1582" s="5" t="n"/>
      <c r="C1582" s="6">
        <f>IF(B1582&amp;""="","",IFERROR(INDEX('الأعضاء'!$B$6:$B$505,MATCH(B1582&amp;"",'الأعضاء'!$A$6:$A$505,0))&amp;"","كود غير موجود"))</f>
        <v/>
      </c>
      <c r="D1582" s="21">
        <f>IF(OR(B1582&amp;""="",NOT(ISNUMBER(A1582))),"",IF(COUNTIFS($B$6:$B$2005,B1582&amp;"",$A$6:$A$2005,"&gt;"&amp;A1582)=0,1,0))</f>
        <v/>
      </c>
    </row>
    <row r="1583">
      <c r="A1583" s="13" t="n"/>
      <c r="B1583" s="5" t="n"/>
      <c r="C1583" s="6">
        <f>IF(B1583&amp;""="","",IFERROR(INDEX('الأعضاء'!$B$6:$B$505,MATCH(B1583&amp;"",'الأعضاء'!$A$6:$A$505,0))&amp;"","كود غير موجود"))</f>
        <v/>
      </c>
      <c r="D1583" s="21">
        <f>IF(OR(B1583&amp;""="",NOT(ISNUMBER(A1583))),"",IF(COUNTIFS($B$6:$B$2005,B1583&amp;"",$A$6:$A$2005,"&gt;"&amp;A1583)=0,1,0))</f>
        <v/>
      </c>
    </row>
    <row r="1584">
      <c r="A1584" s="13" t="n"/>
      <c r="B1584" s="5" t="n"/>
      <c r="C1584" s="6">
        <f>IF(B1584&amp;""="","",IFERROR(INDEX('الأعضاء'!$B$6:$B$505,MATCH(B1584&amp;"",'الأعضاء'!$A$6:$A$505,0))&amp;"","كود غير موجود"))</f>
        <v/>
      </c>
      <c r="D1584" s="21">
        <f>IF(OR(B1584&amp;""="",NOT(ISNUMBER(A1584))),"",IF(COUNTIFS($B$6:$B$2005,B1584&amp;"",$A$6:$A$2005,"&gt;"&amp;A1584)=0,1,0))</f>
        <v/>
      </c>
    </row>
    <row r="1585">
      <c r="A1585" s="13" t="n"/>
      <c r="B1585" s="5" t="n"/>
      <c r="C1585" s="6">
        <f>IF(B1585&amp;""="","",IFERROR(INDEX('الأعضاء'!$B$6:$B$505,MATCH(B1585&amp;"",'الأعضاء'!$A$6:$A$505,0))&amp;"","كود غير موجود"))</f>
        <v/>
      </c>
      <c r="D1585" s="21">
        <f>IF(OR(B1585&amp;""="",NOT(ISNUMBER(A1585))),"",IF(COUNTIFS($B$6:$B$2005,B1585&amp;"",$A$6:$A$2005,"&gt;"&amp;A1585)=0,1,0))</f>
        <v/>
      </c>
    </row>
    <row r="1586">
      <c r="A1586" s="13" t="n"/>
      <c r="B1586" s="5" t="n"/>
      <c r="C1586" s="6">
        <f>IF(B1586&amp;""="","",IFERROR(INDEX('الأعضاء'!$B$6:$B$505,MATCH(B1586&amp;"",'الأعضاء'!$A$6:$A$505,0))&amp;"","كود غير موجود"))</f>
        <v/>
      </c>
      <c r="D1586" s="21">
        <f>IF(OR(B1586&amp;""="",NOT(ISNUMBER(A1586))),"",IF(COUNTIFS($B$6:$B$2005,B1586&amp;"",$A$6:$A$2005,"&gt;"&amp;A1586)=0,1,0))</f>
        <v/>
      </c>
    </row>
    <row r="1587">
      <c r="A1587" s="13" t="n"/>
      <c r="B1587" s="5" t="n"/>
      <c r="C1587" s="6">
        <f>IF(B1587&amp;""="","",IFERROR(INDEX('الأعضاء'!$B$6:$B$505,MATCH(B1587&amp;"",'الأعضاء'!$A$6:$A$505,0))&amp;"","كود غير موجود"))</f>
        <v/>
      </c>
      <c r="D1587" s="21">
        <f>IF(OR(B1587&amp;""="",NOT(ISNUMBER(A1587))),"",IF(COUNTIFS($B$6:$B$2005,B1587&amp;"",$A$6:$A$2005,"&gt;"&amp;A1587)=0,1,0))</f>
        <v/>
      </c>
    </row>
    <row r="1588">
      <c r="A1588" s="13" t="n"/>
      <c r="B1588" s="5" t="n"/>
      <c r="C1588" s="6">
        <f>IF(B1588&amp;""="","",IFERROR(INDEX('الأعضاء'!$B$6:$B$505,MATCH(B1588&amp;"",'الأعضاء'!$A$6:$A$505,0))&amp;"","كود غير موجود"))</f>
        <v/>
      </c>
      <c r="D1588" s="21">
        <f>IF(OR(B1588&amp;""="",NOT(ISNUMBER(A1588))),"",IF(COUNTIFS($B$6:$B$2005,B1588&amp;"",$A$6:$A$2005,"&gt;"&amp;A1588)=0,1,0))</f>
        <v/>
      </c>
    </row>
    <row r="1589">
      <c r="A1589" s="13" t="n"/>
      <c r="B1589" s="5" t="n"/>
      <c r="C1589" s="6">
        <f>IF(B1589&amp;""="","",IFERROR(INDEX('الأعضاء'!$B$6:$B$505,MATCH(B1589&amp;"",'الأعضاء'!$A$6:$A$505,0))&amp;"","كود غير موجود"))</f>
        <v/>
      </c>
      <c r="D1589" s="21">
        <f>IF(OR(B1589&amp;""="",NOT(ISNUMBER(A1589))),"",IF(COUNTIFS($B$6:$B$2005,B1589&amp;"",$A$6:$A$2005,"&gt;"&amp;A1589)=0,1,0))</f>
        <v/>
      </c>
    </row>
    <row r="1590">
      <c r="A1590" s="13" t="n"/>
      <c r="B1590" s="5" t="n"/>
      <c r="C1590" s="6">
        <f>IF(B1590&amp;""="","",IFERROR(INDEX('الأعضاء'!$B$6:$B$505,MATCH(B1590&amp;"",'الأعضاء'!$A$6:$A$505,0))&amp;"","كود غير موجود"))</f>
        <v/>
      </c>
      <c r="D1590" s="21">
        <f>IF(OR(B1590&amp;""="",NOT(ISNUMBER(A1590))),"",IF(COUNTIFS($B$6:$B$2005,B1590&amp;"",$A$6:$A$2005,"&gt;"&amp;A1590)=0,1,0))</f>
        <v/>
      </c>
    </row>
    <row r="1591">
      <c r="A1591" s="13" t="n"/>
      <c r="B1591" s="5" t="n"/>
      <c r="C1591" s="6">
        <f>IF(B1591&amp;""="","",IFERROR(INDEX('الأعضاء'!$B$6:$B$505,MATCH(B1591&amp;"",'الأعضاء'!$A$6:$A$505,0))&amp;"","كود غير موجود"))</f>
        <v/>
      </c>
      <c r="D1591" s="21">
        <f>IF(OR(B1591&amp;""="",NOT(ISNUMBER(A1591))),"",IF(COUNTIFS($B$6:$B$2005,B1591&amp;"",$A$6:$A$2005,"&gt;"&amp;A1591)=0,1,0))</f>
        <v/>
      </c>
    </row>
    <row r="1592">
      <c r="A1592" s="13" t="n"/>
      <c r="B1592" s="5" t="n"/>
      <c r="C1592" s="6">
        <f>IF(B1592&amp;""="","",IFERROR(INDEX('الأعضاء'!$B$6:$B$505,MATCH(B1592&amp;"",'الأعضاء'!$A$6:$A$505,0))&amp;"","كود غير موجود"))</f>
        <v/>
      </c>
      <c r="D1592" s="21">
        <f>IF(OR(B1592&amp;""="",NOT(ISNUMBER(A1592))),"",IF(COUNTIFS($B$6:$B$2005,B1592&amp;"",$A$6:$A$2005,"&gt;"&amp;A1592)=0,1,0))</f>
        <v/>
      </c>
    </row>
    <row r="1593">
      <c r="A1593" s="13" t="n"/>
      <c r="B1593" s="5" t="n"/>
      <c r="C1593" s="6">
        <f>IF(B1593&amp;""="","",IFERROR(INDEX('الأعضاء'!$B$6:$B$505,MATCH(B1593&amp;"",'الأعضاء'!$A$6:$A$505,0))&amp;"","كود غير موجود"))</f>
        <v/>
      </c>
      <c r="D1593" s="21">
        <f>IF(OR(B1593&amp;""="",NOT(ISNUMBER(A1593))),"",IF(COUNTIFS($B$6:$B$2005,B1593&amp;"",$A$6:$A$2005,"&gt;"&amp;A1593)=0,1,0))</f>
        <v/>
      </c>
    </row>
    <row r="1594">
      <c r="A1594" s="13" t="n"/>
      <c r="B1594" s="5" t="n"/>
      <c r="C1594" s="6">
        <f>IF(B1594&amp;""="","",IFERROR(INDEX('الأعضاء'!$B$6:$B$505,MATCH(B1594&amp;"",'الأعضاء'!$A$6:$A$505,0))&amp;"","كود غير موجود"))</f>
        <v/>
      </c>
      <c r="D1594" s="21">
        <f>IF(OR(B1594&amp;""="",NOT(ISNUMBER(A1594))),"",IF(COUNTIFS($B$6:$B$2005,B1594&amp;"",$A$6:$A$2005,"&gt;"&amp;A1594)=0,1,0))</f>
        <v/>
      </c>
    </row>
    <row r="1595">
      <c r="A1595" s="13" t="n"/>
      <c r="B1595" s="5" t="n"/>
      <c r="C1595" s="6">
        <f>IF(B1595&amp;""="","",IFERROR(INDEX('الأعضاء'!$B$6:$B$505,MATCH(B1595&amp;"",'الأعضاء'!$A$6:$A$505,0))&amp;"","كود غير موجود"))</f>
        <v/>
      </c>
      <c r="D1595" s="21">
        <f>IF(OR(B1595&amp;""="",NOT(ISNUMBER(A1595))),"",IF(COUNTIFS($B$6:$B$2005,B1595&amp;"",$A$6:$A$2005,"&gt;"&amp;A1595)=0,1,0))</f>
        <v/>
      </c>
    </row>
    <row r="1596">
      <c r="A1596" s="13" t="n"/>
      <c r="B1596" s="5" t="n"/>
      <c r="C1596" s="6">
        <f>IF(B1596&amp;""="","",IFERROR(INDEX('الأعضاء'!$B$6:$B$505,MATCH(B1596&amp;"",'الأعضاء'!$A$6:$A$505,0))&amp;"","كود غير موجود"))</f>
        <v/>
      </c>
      <c r="D1596" s="21">
        <f>IF(OR(B1596&amp;""="",NOT(ISNUMBER(A1596))),"",IF(COUNTIFS($B$6:$B$2005,B1596&amp;"",$A$6:$A$2005,"&gt;"&amp;A1596)=0,1,0))</f>
        <v/>
      </c>
    </row>
    <row r="1597">
      <c r="A1597" s="13" t="n"/>
      <c r="B1597" s="5" t="n"/>
      <c r="C1597" s="6">
        <f>IF(B1597&amp;""="","",IFERROR(INDEX('الأعضاء'!$B$6:$B$505,MATCH(B1597&amp;"",'الأعضاء'!$A$6:$A$505,0))&amp;"","كود غير موجود"))</f>
        <v/>
      </c>
      <c r="D1597" s="21">
        <f>IF(OR(B1597&amp;""="",NOT(ISNUMBER(A1597))),"",IF(COUNTIFS($B$6:$B$2005,B1597&amp;"",$A$6:$A$2005,"&gt;"&amp;A1597)=0,1,0))</f>
        <v/>
      </c>
    </row>
    <row r="1598">
      <c r="A1598" s="13" t="n"/>
      <c r="B1598" s="5" t="n"/>
      <c r="C1598" s="6">
        <f>IF(B1598&amp;""="","",IFERROR(INDEX('الأعضاء'!$B$6:$B$505,MATCH(B1598&amp;"",'الأعضاء'!$A$6:$A$505,0))&amp;"","كود غير موجود"))</f>
        <v/>
      </c>
      <c r="D1598" s="21">
        <f>IF(OR(B1598&amp;""="",NOT(ISNUMBER(A1598))),"",IF(COUNTIFS($B$6:$B$2005,B1598&amp;"",$A$6:$A$2005,"&gt;"&amp;A1598)=0,1,0))</f>
        <v/>
      </c>
    </row>
    <row r="1599">
      <c r="A1599" s="13" t="n"/>
      <c r="B1599" s="5" t="n"/>
      <c r="C1599" s="6">
        <f>IF(B1599&amp;""="","",IFERROR(INDEX('الأعضاء'!$B$6:$B$505,MATCH(B1599&amp;"",'الأعضاء'!$A$6:$A$505,0))&amp;"","كود غير موجود"))</f>
        <v/>
      </c>
      <c r="D1599" s="21">
        <f>IF(OR(B1599&amp;""="",NOT(ISNUMBER(A1599))),"",IF(COUNTIFS($B$6:$B$2005,B1599&amp;"",$A$6:$A$2005,"&gt;"&amp;A1599)=0,1,0))</f>
        <v/>
      </c>
    </row>
    <row r="1600">
      <c r="A1600" s="13" t="n"/>
      <c r="B1600" s="5" t="n"/>
      <c r="C1600" s="6">
        <f>IF(B1600&amp;""="","",IFERROR(INDEX('الأعضاء'!$B$6:$B$505,MATCH(B1600&amp;"",'الأعضاء'!$A$6:$A$505,0))&amp;"","كود غير موجود"))</f>
        <v/>
      </c>
      <c r="D1600" s="21">
        <f>IF(OR(B1600&amp;""="",NOT(ISNUMBER(A1600))),"",IF(COUNTIFS($B$6:$B$2005,B1600&amp;"",$A$6:$A$2005,"&gt;"&amp;A1600)=0,1,0))</f>
        <v/>
      </c>
    </row>
    <row r="1601">
      <c r="A1601" s="13" t="n"/>
      <c r="B1601" s="5" t="n"/>
      <c r="C1601" s="6">
        <f>IF(B1601&amp;""="","",IFERROR(INDEX('الأعضاء'!$B$6:$B$505,MATCH(B1601&amp;"",'الأعضاء'!$A$6:$A$505,0))&amp;"","كود غير موجود"))</f>
        <v/>
      </c>
      <c r="D1601" s="21">
        <f>IF(OR(B1601&amp;""="",NOT(ISNUMBER(A1601))),"",IF(COUNTIFS($B$6:$B$2005,B1601&amp;"",$A$6:$A$2005,"&gt;"&amp;A1601)=0,1,0))</f>
        <v/>
      </c>
    </row>
    <row r="1602">
      <c r="A1602" s="13" t="n"/>
      <c r="B1602" s="5" t="n"/>
      <c r="C1602" s="6">
        <f>IF(B1602&amp;""="","",IFERROR(INDEX('الأعضاء'!$B$6:$B$505,MATCH(B1602&amp;"",'الأعضاء'!$A$6:$A$505,0))&amp;"","كود غير موجود"))</f>
        <v/>
      </c>
      <c r="D1602" s="21">
        <f>IF(OR(B1602&amp;""="",NOT(ISNUMBER(A1602))),"",IF(COUNTIFS($B$6:$B$2005,B1602&amp;"",$A$6:$A$2005,"&gt;"&amp;A1602)=0,1,0))</f>
        <v/>
      </c>
    </row>
    <row r="1603">
      <c r="A1603" s="13" t="n"/>
      <c r="B1603" s="5" t="n"/>
      <c r="C1603" s="6">
        <f>IF(B1603&amp;""="","",IFERROR(INDEX('الأعضاء'!$B$6:$B$505,MATCH(B1603&amp;"",'الأعضاء'!$A$6:$A$505,0))&amp;"","كود غير موجود"))</f>
        <v/>
      </c>
      <c r="D1603" s="21">
        <f>IF(OR(B1603&amp;""="",NOT(ISNUMBER(A1603))),"",IF(COUNTIFS($B$6:$B$2005,B1603&amp;"",$A$6:$A$2005,"&gt;"&amp;A1603)=0,1,0))</f>
        <v/>
      </c>
    </row>
    <row r="1604">
      <c r="A1604" s="13" t="n"/>
      <c r="B1604" s="5" t="n"/>
      <c r="C1604" s="6">
        <f>IF(B1604&amp;""="","",IFERROR(INDEX('الأعضاء'!$B$6:$B$505,MATCH(B1604&amp;"",'الأعضاء'!$A$6:$A$505,0))&amp;"","كود غير موجود"))</f>
        <v/>
      </c>
      <c r="D1604" s="21">
        <f>IF(OR(B1604&amp;""="",NOT(ISNUMBER(A1604))),"",IF(COUNTIFS($B$6:$B$2005,B1604&amp;"",$A$6:$A$2005,"&gt;"&amp;A1604)=0,1,0))</f>
        <v/>
      </c>
    </row>
    <row r="1605">
      <c r="A1605" s="13" t="n"/>
      <c r="B1605" s="5" t="n"/>
      <c r="C1605" s="6">
        <f>IF(B1605&amp;""="","",IFERROR(INDEX('الأعضاء'!$B$6:$B$505,MATCH(B1605&amp;"",'الأعضاء'!$A$6:$A$505,0))&amp;"","كود غير موجود"))</f>
        <v/>
      </c>
      <c r="D1605" s="21">
        <f>IF(OR(B1605&amp;""="",NOT(ISNUMBER(A1605))),"",IF(COUNTIFS($B$6:$B$2005,B1605&amp;"",$A$6:$A$2005,"&gt;"&amp;A1605)=0,1,0))</f>
        <v/>
      </c>
    </row>
    <row r="1606">
      <c r="A1606" s="13" t="n"/>
      <c r="B1606" s="5" t="n"/>
      <c r="C1606" s="6">
        <f>IF(B1606&amp;""="","",IFERROR(INDEX('الأعضاء'!$B$6:$B$505,MATCH(B1606&amp;"",'الأعضاء'!$A$6:$A$505,0))&amp;"","كود غير موجود"))</f>
        <v/>
      </c>
      <c r="D1606" s="21">
        <f>IF(OR(B1606&amp;""="",NOT(ISNUMBER(A1606))),"",IF(COUNTIFS($B$6:$B$2005,B1606&amp;"",$A$6:$A$2005,"&gt;"&amp;A1606)=0,1,0))</f>
        <v/>
      </c>
    </row>
    <row r="1607">
      <c r="A1607" s="13" t="n"/>
      <c r="B1607" s="5" t="n"/>
      <c r="C1607" s="6">
        <f>IF(B1607&amp;""="","",IFERROR(INDEX('الأعضاء'!$B$6:$B$505,MATCH(B1607&amp;"",'الأعضاء'!$A$6:$A$505,0))&amp;"","كود غير موجود"))</f>
        <v/>
      </c>
      <c r="D1607" s="21">
        <f>IF(OR(B1607&amp;""="",NOT(ISNUMBER(A1607))),"",IF(COUNTIFS($B$6:$B$2005,B1607&amp;"",$A$6:$A$2005,"&gt;"&amp;A1607)=0,1,0))</f>
        <v/>
      </c>
    </row>
    <row r="1608">
      <c r="A1608" s="13" t="n"/>
      <c r="B1608" s="5" t="n"/>
      <c r="C1608" s="6">
        <f>IF(B1608&amp;""="","",IFERROR(INDEX('الأعضاء'!$B$6:$B$505,MATCH(B1608&amp;"",'الأعضاء'!$A$6:$A$505,0))&amp;"","كود غير موجود"))</f>
        <v/>
      </c>
      <c r="D1608" s="21">
        <f>IF(OR(B1608&amp;""="",NOT(ISNUMBER(A1608))),"",IF(COUNTIFS($B$6:$B$2005,B1608&amp;"",$A$6:$A$2005,"&gt;"&amp;A1608)=0,1,0))</f>
        <v/>
      </c>
    </row>
    <row r="1609">
      <c r="A1609" s="13" t="n"/>
      <c r="B1609" s="5" t="n"/>
      <c r="C1609" s="6">
        <f>IF(B1609&amp;""="","",IFERROR(INDEX('الأعضاء'!$B$6:$B$505,MATCH(B1609&amp;"",'الأعضاء'!$A$6:$A$505,0))&amp;"","كود غير موجود"))</f>
        <v/>
      </c>
      <c r="D1609" s="21">
        <f>IF(OR(B1609&amp;""="",NOT(ISNUMBER(A1609))),"",IF(COUNTIFS($B$6:$B$2005,B1609&amp;"",$A$6:$A$2005,"&gt;"&amp;A1609)=0,1,0))</f>
        <v/>
      </c>
    </row>
    <row r="1610">
      <c r="A1610" s="13" t="n"/>
      <c r="B1610" s="5" t="n"/>
      <c r="C1610" s="6">
        <f>IF(B1610&amp;""="","",IFERROR(INDEX('الأعضاء'!$B$6:$B$505,MATCH(B1610&amp;"",'الأعضاء'!$A$6:$A$505,0))&amp;"","كود غير موجود"))</f>
        <v/>
      </c>
      <c r="D1610" s="21">
        <f>IF(OR(B1610&amp;""="",NOT(ISNUMBER(A1610))),"",IF(COUNTIFS($B$6:$B$2005,B1610&amp;"",$A$6:$A$2005,"&gt;"&amp;A1610)=0,1,0))</f>
        <v/>
      </c>
    </row>
    <row r="1611">
      <c r="A1611" s="13" t="n"/>
      <c r="B1611" s="5" t="n"/>
      <c r="C1611" s="6">
        <f>IF(B1611&amp;""="","",IFERROR(INDEX('الأعضاء'!$B$6:$B$505,MATCH(B1611&amp;"",'الأعضاء'!$A$6:$A$505,0))&amp;"","كود غير موجود"))</f>
        <v/>
      </c>
      <c r="D1611" s="21">
        <f>IF(OR(B1611&amp;""="",NOT(ISNUMBER(A1611))),"",IF(COUNTIFS($B$6:$B$2005,B1611&amp;"",$A$6:$A$2005,"&gt;"&amp;A1611)=0,1,0))</f>
        <v/>
      </c>
    </row>
    <row r="1612">
      <c r="A1612" s="13" t="n"/>
      <c r="B1612" s="5" t="n"/>
      <c r="C1612" s="6">
        <f>IF(B1612&amp;""="","",IFERROR(INDEX('الأعضاء'!$B$6:$B$505,MATCH(B1612&amp;"",'الأعضاء'!$A$6:$A$505,0))&amp;"","كود غير موجود"))</f>
        <v/>
      </c>
      <c r="D1612" s="21">
        <f>IF(OR(B1612&amp;""="",NOT(ISNUMBER(A1612))),"",IF(COUNTIFS($B$6:$B$2005,B1612&amp;"",$A$6:$A$2005,"&gt;"&amp;A1612)=0,1,0))</f>
        <v/>
      </c>
    </row>
    <row r="1613">
      <c r="A1613" s="13" t="n"/>
      <c r="B1613" s="5" t="n"/>
      <c r="C1613" s="6">
        <f>IF(B1613&amp;""="","",IFERROR(INDEX('الأعضاء'!$B$6:$B$505,MATCH(B1613&amp;"",'الأعضاء'!$A$6:$A$505,0))&amp;"","كود غير موجود"))</f>
        <v/>
      </c>
      <c r="D1613" s="21">
        <f>IF(OR(B1613&amp;""="",NOT(ISNUMBER(A1613))),"",IF(COUNTIFS($B$6:$B$2005,B1613&amp;"",$A$6:$A$2005,"&gt;"&amp;A1613)=0,1,0))</f>
        <v/>
      </c>
    </row>
    <row r="1614">
      <c r="A1614" s="13" t="n"/>
      <c r="B1614" s="5" t="n"/>
      <c r="C1614" s="6">
        <f>IF(B1614&amp;""="","",IFERROR(INDEX('الأعضاء'!$B$6:$B$505,MATCH(B1614&amp;"",'الأعضاء'!$A$6:$A$505,0))&amp;"","كود غير موجود"))</f>
        <v/>
      </c>
      <c r="D1614" s="21">
        <f>IF(OR(B1614&amp;""="",NOT(ISNUMBER(A1614))),"",IF(COUNTIFS($B$6:$B$2005,B1614&amp;"",$A$6:$A$2005,"&gt;"&amp;A1614)=0,1,0))</f>
        <v/>
      </c>
    </row>
    <row r="1615">
      <c r="A1615" s="13" t="n"/>
      <c r="B1615" s="5" t="n"/>
      <c r="C1615" s="6">
        <f>IF(B1615&amp;""="","",IFERROR(INDEX('الأعضاء'!$B$6:$B$505,MATCH(B1615&amp;"",'الأعضاء'!$A$6:$A$505,0))&amp;"","كود غير موجود"))</f>
        <v/>
      </c>
      <c r="D1615" s="21">
        <f>IF(OR(B1615&amp;""="",NOT(ISNUMBER(A1615))),"",IF(COUNTIFS($B$6:$B$2005,B1615&amp;"",$A$6:$A$2005,"&gt;"&amp;A1615)=0,1,0))</f>
        <v/>
      </c>
    </row>
    <row r="1616">
      <c r="A1616" s="13" t="n"/>
      <c r="B1616" s="5" t="n"/>
      <c r="C1616" s="6">
        <f>IF(B1616&amp;""="","",IFERROR(INDEX('الأعضاء'!$B$6:$B$505,MATCH(B1616&amp;"",'الأعضاء'!$A$6:$A$505,0))&amp;"","كود غير موجود"))</f>
        <v/>
      </c>
      <c r="D1616" s="21">
        <f>IF(OR(B1616&amp;""="",NOT(ISNUMBER(A1616))),"",IF(COUNTIFS($B$6:$B$2005,B1616&amp;"",$A$6:$A$2005,"&gt;"&amp;A1616)=0,1,0))</f>
        <v/>
      </c>
    </row>
    <row r="1617">
      <c r="A1617" s="13" t="n"/>
      <c r="B1617" s="5" t="n"/>
      <c r="C1617" s="6">
        <f>IF(B1617&amp;""="","",IFERROR(INDEX('الأعضاء'!$B$6:$B$505,MATCH(B1617&amp;"",'الأعضاء'!$A$6:$A$505,0))&amp;"","كود غير موجود"))</f>
        <v/>
      </c>
      <c r="D1617" s="21">
        <f>IF(OR(B1617&amp;""="",NOT(ISNUMBER(A1617))),"",IF(COUNTIFS($B$6:$B$2005,B1617&amp;"",$A$6:$A$2005,"&gt;"&amp;A1617)=0,1,0))</f>
        <v/>
      </c>
    </row>
    <row r="1618">
      <c r="A1618" s="13" t="n"/>
      <c r="B1618" s="5" t="n"/>
      <c r="C1618" s="6">
        <f>IF(B1618&amp;""="","",IFERROR(INDEX('الأعضاء'!$B$6:$B$505,MATCH(B1618&amp;"",'الأعضاء'!$A$6:$A$505,0))&amp;"","كود غير موجود"))</f>
        <v/>
      </c>
      <c r="D1618" s="21">
        <f>IF(OR(B1618&amp;""="",NOT(ISNUMBER(A1618))),"",IF(COUNTIFS($B$6:$B$2005,B1618&amp;"",$A$6:$A$2005,"&gt;"&amp;A1618)=0,1,0))</f>
        <v/>
      </c>
    </row>
    <row r="1619">
      <c r="A1619" s="13" t="n"/>
      <c r="B1619" s="5" t="n"/>
      <c r="C1619" s="6">
        <f>IF(B1619&amp;""="","",IFERROR(INDEX('الأعضاء'!$B$6:$B$505,MATCH(B1619&amp;"",'الأعضاء'!$A$6:$A$505,0))&amp;"","كود غير موجود"))</f>
        <v/>
      </c>
      <c r="D1619" s="21">
        <f>IF(OR(B1619&amp;""="",NOT(ISNUMBER(A1619))),"",IF(COUNTIFS($B$6:$B$2005,B1619&amp;"",$A$6:$A$2005,"&gt;"&amp;A1619)=0,1,0))</f>
        <v/>
      </c>
    </row>
    <row r="1620">
      <c r="A1620" s="13" t="n"/>
      <c r="B1620" s="5" t="n"/>
      <c r="C1620" s="6">
        <f>IF(B1620&amp;""="","",IFERROR(INDEX('الأعضاء'!$B$6:$B$505,MATCH(B1620&amp;"",'الأعضاء'!$A$6:$A$505,0))&amp;"","كود غير موجود"))</f>
        <v/>
      </c>
      <c r="D1620" s="21">
        <f>IF(OR(B1620&amp;""="",NOT(ISNUMBER(A1620))),"",IF(COUNTIFS($B$6:$B$2005,B1620&amp;"",$A$6:$A$2005,"&gt;"&amp;A1620)=0,1,0))</f>
        <v/>
      </c>
    </row>
    <row r="1621">
      <c r="A1621" s="13" t="n"/>
      <c r="B1621" s="5" t="n"/>
      <c r="C1621" s="6">
        <f>IF(B1621&amp;""="","",IFERROR(INDEX('الأعضاء'!$B$6:$B$505,MATCH(B1621&amp;"",'الأعضاء'!$A$6:$A$505,0))&amp;"","كود غير موجود"))</f>
        <v/>
      </c>
      <c r="D1621" s="21">
        <f>IF(OR(B1621&amp;""="",NOT(ISNUMBER(A1621))),"",IF(COUNTIFS($B$6:$B$2005,B1621&amp;"",$A$6:$A$2005,"&gt;"&amp;A1621)=0,1,0))</f>
        <v/>
      </c>
    </row>
    <row r="1622">
      <c r="A1622" s="13" t="n"/>
      <c r="B1622" s="5" t="n"/>
      <c r="C1622" s="6">
        <f>IF(B1622&amp;""="","",IFERROR(INDEX('الأعضاء'!$B$6:$B$505,MATCH(B1622&amp;"",'الأعضاء'!$A$6:$A$505,0))&amp;"","كود غير موجود"))</f>
        <v/>
      </c>
      <c r="D1622" s="21">
        <f>IF(OR(B1622&amp;""="",NOT(ISNUMBER(A1622))),"",IF(COUNTIFS($B$6:$B$2005,B1622&amp;"",$A$6:$A$2005,"&gt;"&amp;A1622)=0,1,0))</f>
        <v/>
      </c>
    </row>
    <row r="1623">
      <c r="A1623" s="13" t="n"/>
      <c r="B1623" s="5" t="n"/>
      <c r="C1623" s="6">
        <f>IF(B1623&amp;""="","",IFERROR(INDEX('الأعضاء'!$B$6:$B$505,MATCH(B1623&amp;"",'الأعضاء'!$A$6:$A$505,0))&amp;"","كود غير موجود"))</f>
        <v/>
      </c>
      <c r="D1623" s="21">
        <f>IF(OR(B1623&amp;""="",NOT(ISNUMBER(A1623))),"",IF(COUNTIFS($B$6:$B$2005,B1623&amp;"",$A$6:$A$2005,"&gt;"&amp;A1623)=0,1,0))</f>
        <v/>
      </c>
    </row>
    <row r="1624">
      <c r="A1624" s="13" t="n"/>
      <c r="B1624" s="5" t="n"/>
      <c r="C1624" s="6">
        <f>IF(B1624&amp;""="","",IFERROR(INDEX('الأعضاء'!$B$6:$B$505,MATCH(B1624&amp;"",'الأعضاء'!$A$6:$A$505,0))&amp;"","كود غير موجود"))</f>
        <v/>
      </c>
      <c r="D1624" s="21">
        <f>IF(OR(B1624&amp;""="",NOT(ISNUMBER(A1624))),"",IF(COUNTIFS($B$6:$B$2005,B1624&amp;"",$A$6:$A$2005,"&gt;"&amp;A1624)=0,1,0))</f>
        <v/>
      </c>
    </row>
    <row r="1625">
      <c r="A1625" s="13" t="n"/>
      <c r="B1625" s="5" t="n"/>
      <c r="C1625" s="6">
        <f>IF(B1625&amp;""="","",IFERROR(INDEX('الأعضاء'!$B$6:$B$505,MATCH(B1625&amp;"",'الأعضاء'!$A$6:$A$505,0))&amp;"","كود غير موجود"))</f>
        <v/>
      </c>
      <c r="D1625" s="21">
        <f>IF(OR(B1625&amp;""="",NOT(ISNUMBER(A1625))),"",IF(COUNTIFS($B$6:$B$2005,B1625&amp;"",$A$6:$A$2005,"&gt;"&amp;A1625)=0,1,0))</f>
        <v/>
      </c>
    </row>
    <row r="1626">
      <c r="A1626" s="13" t="n"/>
      <c r="B1626" s="5" t="n"/>
      <c r="C1626" s="6">
        <f>IF(B1626&amp;""="","",IFERROR(INDEX('الأعضاء'!$B$6:$B$505,MATCH(B1626&amp;"",'الأعضاء'!$A$6:$A$505,0))&amp;"","كود غير موجود"))</f>
        <v/>
      </c>
      <c r="D1626" s="21">
        <f>IF(OR(B1626&amp;""="",NOT(ISNUMBER(A1626))),"",IF(COUNTIFS($B$6:$B$2005,B1626&amp;"",$A$6:$A$2005,"&gt;"&amp;A1626)=0,1,0))</f>
        <v/>
      </c>
    </row>
    <row r="1627">
      <c r="A1627" s="13" t="n"/>
      <c r="B1627" s="5" t="n"/>
      <c r="C1627" s="6">
        <f>IF(B1627&amp;""="","",IFERROR(INDEX('الأعضاء'!$B$6:$B$505,MATCH(B1627&amp;"",'الأعضاء'!$A$6:$A$505,0))&amp;"","كود غير موجود"))</f>
        <v/>
      </c>
      <c r="D1627" s="21">
        <f>IF(OR(B1627&amp;""="",NOT(ISNUMBER(A1627))),"",IF(COUNTIFS($B$6:$B$2005,B1627&amp;"",$A$6:$A$2005,"&gt;"&amp;A1627)=0,1,0))</f>
        <v/>
      </c>
    </row>
    <row r="1628">
      <c r="A1628" s="13" t="n"/>
      <c r="B1628" s="5" t="n"/>
      <c r="C1628" s="6">
        <f>IF(B1628&amp;""="","",IFERROR(INDEX('الأعضاء'!$B$6:$B$505,MATCH(B1628&amp;"",'الأعضاء'!$A$6:$A$505,0))&amp;"","كود غير موجود"))</f>
        <v/>
      </c>
      <c r="D1628" s="21">
        <f>IF(OR(B1628&amp;""="",NOT(ISNUMBER(A1628))),"",IF(COUNTIFS($B$6:$B$2005,B1628&amp;"",$A$6:$A$2005,"&gt;"&amp;A1628)=0,1,0))</f>
        <v/>
      </c>
    </row>
    <row r="1629">
      <c r="A1629" s="13" t="n"/>
      <c r="B1629" s="5" t="n"/>
      <c r="C1629" s="6">
        <f>IF(B1629&amp;""="","",IFERROR(INDEX('الأعضاء'!$B$6:$B$505,MATCH(B1629&amp;"",'الأعضاء'!$A$6:$A$505,0))&amp;"","كود غير موجود"))</f>
        <v/>
      </c>
      <c r="D1629" s="21">
        <f>IF(OR(B1629&amp;""="",NOT(ISNUMBER(A1629))),"",IF(COUNTIFS($B$6:$B$2005,B1629&amp;"",$A$6:$A$2005,"&gt;"&amp;A1629)=0,1,0))</f>
        <v/>
      </c>
    </row>
    <row r="1630">
      <c r="A1630" s="13" t="n"/>
      <c r="B1630" s="5" t="n"/>
      <c r="C1630" s="6">
        <f>IF(B1630&amp;""="","",IFERROR(INDEX('الأعضاء'!$B$6:$B$505,MATCH(B1630&amp;"",'الأعضاء'!$A$6:$A$505,0))&amp;"","كود غير موجود"))</f>
        <v/>
      </c>
      <c r="D1630" s="21">
        <f>IF(OR(B1630&amp;""="",NOT(ISNUMBER(A1630))),"",IF(COUNTIFS($B$6:$B$2005,B1630&amp;"",$A$6:$A$2005,"&gt;"&amp;A1630)=0,1,0))</f>
        <v/>
      </c>
    </row>
    <row r="1631">
      <c r="A1631" s="13" t="n"/>
      <c r="B1631" s="5" t="n"/>
      <c r="C1631" s="6">
        <f>IF(B1631&amp;""="","",IFERROR(INDEX('الأعضاء'!$B$6:$B$505,MATCH(B1631&amp;"",'الأعضاء'!$A$6:$A$505,0))&amp;"","كود غير موجود"))</f>
        <v/>
      </c>
      <c r="D1631" s="21">
        <f>IF(OR(B1631&amp;""="",NOT(ISNUMBER(A1631))),"",IF(COUNTIFS($B$6:$B$2005,B1631&amp;"",$A$6:$A$2005,"&gt;"&amp;A1631)=0,1,0))</f>
        <v/>
      </c>
    </row>
    <row r="1632">
      <c r="A1632" s="13" t="n"/>
      <c r="B1632" s="5" t="n"/>
      <c r="C1632" s="6">
        <f>IF(B1632&amp;""="","",IFERROR(INDEX('الأعضاء'!$B$6:$B$505,MATCH(B1632&amp;"",'الأعضاء'!$A$6:$A$505,0))&amp;"","كود غير موجود"))</f>
        <v/>
      </c>
      <c r="D1632" s="21">
        <f>IF(OR(B1632&amp;""="",NOT(ISNUMBER(A1632))),"",IF(COUNTIFS($B$6:$B$2005,B1632&amp;"",$A$6:$A$2005,"&gt;"&amp;A1632)=0,1,0))</f>
        <v/>
      </c>
    </row>
    <row r="1633">
      <c r="A1633" s="13" t="n"/>
      <c r="B1633" s="5" t="n"/>
      <c r="C1633" s="6">
        <f>IF(B1633&amp;""="","",IFERROR(INDEX('الأعضاء'!$B$6:$B$505,MATCH(B1633&amp;"",'الأعضاء'!$A$6:$A$505,0))&amp;"","كود غير موجود"))</f>
        <v/>
      </c>
      <c r="D1633" s="21">
        <f>IF(OR(B1633&amp;""="",NOT(ISNUMBER(A1633))),"",IF(COUNTIFS($B$6:$B$2005,B1633&amp;"",$A$6:$A$2005,"&gt;"&amp;A1633)=0,1,0))</f>
        <v/>
      </c>
    </row>
    <row r="1634">
      <c r="A1634" s="13" t="n"/>
      <c r="B1634" s="5" t="n"/>
      <c r="C1634" s="6">
        <f>IF(B1634&amp;""="","",IFERROR(INDEX('الأعضاء'!$B$6:$B$505,MATCH(B1634&amp;"",'الأعضاء'!$A$6:$A$505,0))&amp;"","كود غير موجود"))</f>
        <v/>
      </c>
      <c r="D1634" s="21">
        <f>IF(OR(B1634&amp;""="",NOT(ISNUMBER(A1634))),"",IF(COUNTIFS($B$6:$B$2005,B1634&amp;"",$A$6:$A$2005,"&gt;"&amp;A1634)=0,1,0))</f>
        <v/>
      </c>
    </row>
    <row r="1635">
      <c r="A1635" s="13" t="n"/>
      <c r="B1635" s="5" t="n"/>
      <c r="C1635" s="6">
        <f>IF(B1635&amp;""="","",IFERROR(INDEX('الأعضاء'!$B$6:$B$505,MATCH(B1635&amp;"",'الأعضاء'!$A$6:$A$505,0))&amp;"","كود غير موجود"))</f>
        <v/>
      </c>
      <c r="D1635" s="21">
        <f>IF(OR(B1635&amp;""="",NOT(ISNUMBER(A1635))),"",IF(COUNTIFS($B$6:$B$2005,B1635&amp;"",$A$6:$A$2005,"&gt;"&amp;A1635)=0,1,0))</f>
        <v/>
      </c>
    </row>
    <row r="1636">
      <c r="A1636" s="13" t="n"/>
      <c r="B1636" s="5" t="n"/>
      <c r="C1636" s="6">
        <f>IF(B1636&amp;""="","",IFERROR(INDEX('الأعضاء'!$B$6:$B$505,MATCH(B1636&amp;"",'الأعضاء'!$A$6:$A$505,0))&amp;"","كود غير موجود"))</f>
        <v/>
      </c>
      <c r="D1636" s="21">
        <f>IF(OR(B1636&amp;""="",NOT(ISNUMBER(A1636))),"",IF(COUNTIFS($B$6:$B$2005,B1636&amp;"",$A$6:$A$2005,"&gt;"&amp;A1636)=0,1,0))</f>
        <v/>
      </c>
    </row>
    <row r="1637">
      <c r="A1637" s="13" t="n"/>
      <c r="B1637" s="5" t="n"/>
      <c r="C1637" s="6">
        <f>IF(B1637&amp;""="","",IFERROR(INDEX('الأعضاء'!$B$6:$B$505,MATCH(B1637&amp;"",'الأعضاء'!$A$6:$A$505,0))&amp;"","كود غير موجود"))</f>
        <v/>
      </c>
      <c r="D1637" s="21">
        <f>IF(OR(B1637&amp;""="",NOT(ISNUMBER(A1637))),"",IF(COUNTIFS($B$6:$B$2005,B1637&amp;"",$A$6:$A$2005,"&gt;"&amp;A1637)=0,1,0))</f>
        <v/>
      </c>
    </row>
    <row r="1638">
      <c r="A1638" s="13" t="n"/>
      <c r="B1638" s="5" t="n"/>
      <c r="C1638" s="6">
        <f>IF(B1638&amp;""="","",IFERROR(INDEX('الأعضاء'!$B$6:$B$505,MATCH(B1638&amp;"",'الأعضاء'!$A$6:$A$505,0))&amp;"","كود غير موجود"))</f>
        <v/>
      </c>
      <c r="D1638" s="21">
        <f>IF(OR(B1638&amp;""="",NOT(ISNUMBER(A1638))),"",IF(COUNTIFS($B$6:$B$2005,B1638&amp;"",$A$6:$A$2005,"&gt;"&amp;A1638)=0,1,0))</f>
        <v/>
      </c>
    </row>
    <row r="1639">
      <c r="A1639" s="13" t="n"/>
      <c r="B1639" s="5" t="n"/>
      <c r="C1639" s="6">
        <f>IF(B1639&amp;""="","",IFERROR(INDEX('الأعضاء'!$B$6:$B$505,MATCH(B1639&amp;"",'الأعضاء'!$A$6:$A$505,0))&amp;"","كود غير موجود"))</f>
        <v/>
      </c>
      <c r="D1639" s="21">
        <f>IF(OR(B1639&amp;""="",NOT(ISNUMBER(A1639))),"",IF(COUNTIFS($B$6:$B$2005,B1639&amp;"",$A$6:$A$2005,"&gt;"&amp;A1639)=0,1,0))</f>
        <v/>
      </c>
    </row>
    <row r="1640">
      <c r="A1640" s="13" t="n"/>
      <c r="B1640" s="5" t="n"/>
      <c r="C1640" s="6">
        <f>IF(B1640&amp;""="","",IFERROR(INDEX('الأعضاء'!$B$6:$B$505,MATCH(B1640&amp;"",'الأعضاء'!$A$6:$A$505,0))&amp;"","كود غير موجود"))</f>
        <v/>
      </c>
      <c r="D1640" s="21">
        <f>IF(OR(B1640&amp;""="",NOT(ISNUMBER(A1640))),"",IF(COUNTIFS($B$6:$B$2005,B1640&amp;"",$A$6:$A$2005,"&gt;"&amp;A1640)=0,1,0))</f>
        <v/>
      </c>
    </row>
    <row r="1641">
      <c r="A1641" s="13" t="n"/>
      <c r="B1641" s="5" t="n"/>
      <c r="C1641" s="6">
        <f>IF(B1641&amp;""="","",IFERROR(INDEX('الأعضاء'!$B$6:$B$505,MATCH(B1641&amp;"",'الأعضاء'!$A$6:$A$505,0))&amp;"","كود غير موجود"))</f>
        <v/>
      </c>
      <c r="D1641" s="21">
        <f>IF(OR(B1641&amp;""="",NOT(ISNUMBER(A1641))),"",IF(COUNTIFS($B$6:$B$2005,B1641&amp;"",$A$6:$A$2005,"&gt;"&amp;A1641)=0,1,0))</f>
        <v/>
      </c>
    </row>
    <row r="1642">
      <c r="A1642" s="13" t="n"/>
      <c r="B1642" s="5" t="n"/>
      <c r="C1642" s="6">
        <f>IF(B1642&amp;""="","",IFERROR(INDEX('الأعضاء'!$B$6:$B$505,MATCH(B1642&amp;"",'الأعضاء'!$A$6:$A$505,0))&amp;"","كود غير موجود"))</f>
        <v/>
      </c>
      <c r="D1642" s="21">
        <f>IF(OR(B1642&amp;""="",NOT(ISNUMBER(A1642))),"",IF(COUNTIFS($B$6:$B$2005,B1642&amp;"",$A$6:$A$2005,"&gt;"&amp;A1642)=0,1,0))</f>
        <v/>
      </c>
    </row>
    <row r="1643">
      <c r="A1643" s="13" t="n"/>
      <c r="B1643" s="5" t="n"/>
      <c r="C1643" s="6">
        <f>IF(B1643&amp;""="","",IFERROR(INDEX('الأعضاء'!$B$6:$B$505,MATCH(B1643&amp;"",'الأعضاء'!$A$6:$A$505,0))&amp;"","كود غير موجود"))</f>
        <v/>
      </c>
      <c r="D1643" s="21">
        <f>IF(OR(B1643&amp;""="",NOT(ISNUMBER(A1643))),"",IF(COUNTIFS($B$6:$B$2005,B1643&amp;"",$A$6:$A$2005,"&gt;"&amp;A1643)=0,1,0))</f>
        <v/>
      </c>
    </row>
    <row r="1644">
      <c r="A1644" s="13" t="n"/>
      <c r="B1644" s="5" t="n"/>
      <c r="C1644" s="6">
        <f>IF(B1644&amp;""="","",IFERROR(INDEX('الأعضاء'!$B$6:$B$505,MATCH(B1644&amp;"",'الأعضاء'!$A$6:$A$505,0))&amp;"","كود غير موجود"))</f>
        <v/>
      </c>
      <c r="D1644" s="21">
        <f>IF(OR(B1644&amp;""="",NOT(ISNUMBER(A1644))),"",IF(COUNTIFS($B$6:$B$2005,B1644&amp;"",$A$6:$A$2005,"&gt;"&amp;A1644)=0,1,0))</f>
        <v/>
      </c>
    </row>
    <row r="1645">
      <c r="A1645" s="13" t="n"/>
      <c r="B1645" s="5" t="n"/>
      <c r="C1645" s="6">
        <f>IF(B1645&amp;""="","",IFERROR(INDEX('الأعضاء'!$B$6:$B$505,MATCH(B1645&amp;"",'الأعضاء'!$A$6:$A$505,0))&amp;"","كود غير موجود"))</f>
        <v/>
      </c>
      <c r="D1645" s="21">
        <f>IF(OR(B1645&amp;""="",NOT(ISNUMBER(A1645))),"",IF(COUNTIFS($B$6:$B$2005,B1645&amp;"",$A$6:$A$2005,"&gt;"&amp;A1645)=0,1,0))</f>
        <v/>
      </c>
    </row>
    <row r="1646">
      <c r="A1646" s="13" t="n"/>
      <c r="B1646" s="5" t="n"/>
      <c r="C1646" s="6">
        <f>IF(B1646&amp;""="","",IFERROR(INDEX('الأعضاء'!$B$6:$B$505,MATCH(B1646&amp;"",'الأعضاء'!$A$6:$A$505,0))&amp;"","كود غير موجود"))</f>
        <v/>
      </c>
      <c r="D1646" s="21">
        <f>IF(OR(B1646&amp;""="",NOT(ISNUMBER(A1646))),"",IF(COUNTIFS($B$6:$B$2005,B1646&amp;"",$A$6:$A$2005,"&gt;"&amp;A1646)=0,1,0))</f>
        <v/>
      </c>
    </row>
    <row r="1647">
      <c r="A1647" s="13" t="n"/>
      <c r="B1647" s="5" t="n"/>
      <c r="C1647" s="6">
        <f>IF(B1647&amp;""="","",IFERROR(INDEX('الأعضاء'!$B$6:$B$505,MATCH(B1647&amp;"",'الأعضاء'!$A$6:$A$505,0))&amp;"","كود غير موجود"))</f>
        <v/>
      </c>
      <c r="D1647" s="21">
        <f>IF(OR(B1647&amp;""="",NOT(ISNUMBER(A1647))),"",IF(COUNTIFS($B$6:$B$2005,B1647&amp;"",$A$6:$A$2005,"&gt;"&amp;A1647)=0,1,0))</f>
        <v/>
      </c>
    </row>
    <row r="1648">
      <c r="A1648" s="13" t="n"/>
      <c r="B1648" s="5" t="n"/>
      <c r="C1648" s="6">
        <f>IF(B1648&amp;""="","",IFERROR(INDEX('الأعضاء'!$B$6:$B$505,MATCH(B1648&amp;"",'الأعضاء'!$A$6:$A$505,0))&amp;"","كود غير موجود"))</f>
        <v/>
      </c>
      <c r="D1648" s="21">
        <f>IF(OR(B1648&amp;""="",NOT(ISNUMBER(A1648))),"",IF(COUNTIFS($B$6:$B$2005,B1648&amp;"",$A$6:$A$2005,"&gt;"&amp;A1648)=0,1,0))</f>
        <v/>
      </c>
    </row>
    <row r="1649">
      <c r="A1649" s="13" t="n"/>
      <c r="B1649" s="5" t="n"/>
      <c r="C1649" s="6">
        <f>IF(B1649&amp;""="","",IFERROR(INDEX('الأعضاء'!$B$6:$B$505,MATCH(B1649&amp;"",'الأعضاء'!$A$6:$A$505,0))&amp;"","كود غير موجود"))</f>
        <v/>
      </c>
      <c r="D1649" s="21">
        <f>IF(OR(B1649&amp;""="",NOT(ISNUMBER(A1649))),"",IF(COUNTIFS($B$6:$B$2005,B1649&amp;"",$A$6:$A$2005,"&gt;"&amp;A1649)=0,1,0))</f>
        <v/>
      </c>
    </row>
    <row r="1650">
      <c r="A1650" s="13" t="n"/>
      <c r="B1650" s="5" t="n"/>
      <c r="C1650" s="6">
        <f>IF(B1650&amp;""="","",IFERROR(INDEX('الأعضاء'!$B$6:$B$505,MATCH(B1650&amp;"",'الأعضاء'!$A$6:$A$505,0))&amp;"","كود غير موجود"))</f>
        <v/>
      </c>
      <c r="D1650" s="21">
        <f>IF(OR(B1650&amp;""="",NOT(ISNUMBER(A1650))),"",IF(COUNTIFS($B$6:$B$2005,B1650&amp;"",$A$6:$A$2005,"&gt;"&amp;A1650)=0,1,0))</f>
        <v/>
      </c>
    </row>
    <row r="1651">
      <c r="A1651" s="13" t="n"/>
      <c r="B1651" s="5" t="n"/>
      <c r="C1651" s="6">
        <f>IF(B1651&amp;""="","",IFERROR(INDEX('الأعضاء'!$B$6:$B$505,MATCH(B1651&amp;"",'الأعضاء'!$A$6:$A$505,0))&amp;"","كود غير موجود"))</f>
        <v/>
      </c>
      <c r="D1651" s="21">
        <f>IF(OR(B1651&amp;""="",NOT(ISNUMBER(A1651))),"",IF(COUNTIFS($B$6:$B$2005,B1651&amp;"",$A$6:$A$2005,"&gt;"&amp;A1651)=0,1,0))</f>
        <v/>
      </c>
    </row>
    <row r="1652">
      <c r="A1652" s="13" t="n"/>
      <c r="B1652" s="5" t="n"/>
      <c r="C1652" s="6">
        <f>IF(B1652&amp;""="","",IFERROR(INDEX('الأعضاء'!$B$6:$B$505,MATCH(B1652&amp;"",'الأعضاء'!$A$6:$A$505,0))&amp;"","كود غير موجود"))</f>
        <v/>
      </c>
      <c r="D1652" s="21">
        <f>IF(OR(B1652&amp;""="",NOT(ISNUMBER(A1652))),"",IF(COUNTIFS($B$6:$B$2005,B1652&amp;"",$A$6:$A$2005,"&gt;"&amp;A1652)=0,1,0))</f>
        <v/>
      </c>
    </row>
    <row r="1653">
      <c r="A1653" s="13" t="n"/>
      <c r="B1653" s="5" t="n"/>
      <c r="C1653" s="6">
        <f>IF(B1653&amp;""="","",IFERROR(INDEX('الأعضاء'!$B$6:$B$505,MATCH(B1653&amp;"",'الأعضاء'!$A$6:$A$505,0))&amp;"","كود غير موجود"))</f>
        <v/>
      </c>
      <c r="D1653" s="21">
        <f>IF(OR(B1653&amp;""="",NOT(ISNUMBER(A1653))),"",IF(COUNTIFS($B$6:$B$2005,B1653&amp;"",$A$6:$A$2005,"&gt;"&amp;A1653)=0,1,0))</f>
        <v/>
      </c>
    </row>
    <row r="1654">
      <c r="A1654" s="13" t="n"/>
      <c r="B1654" s="5" t="n"/>
      <c r="C1654" s="6">
        <f>IF(B1654&amp;""="","",IFERROR(INDEX('الأعضاء'!$B$6:$B$505,MATCH(B1654&amp;"",'الأعضاء'!$A$6:$A$505,0))&amp;"","كود غير موجود"))</f>
        <v/>
      </c>
      <c r="D1654" s="21">
        <f>IF(OR(B1654&amp;""="",NOT(ISNUMBER(A1654))),"",IF(COUNTIFS($B$6:$B$2005,B1654&amp;"",$A$6:$A$2005,"&gt;"&amp;A1654)=0,1,0))</f>
        <v/>
      </c>
    </row>
    <row r="1655">
      <c r="A1655" s="13" t="n"/>
      <c r="B1655" s="5" t="n"/>
      <c r="C1655" s="6">
        <f>IF(B1655&amp;""="","",IFERROR(INDEX('الأعضاء'!$B$6:$B$505,MATCH(B1655&amp;"",'الأعضاء'!$A$6:$A$505,0))&amp;"","كود غير موجود"))</f>
        <v/>
      </c>
      <c r="D1655" s="21">
        <f>IF(OR(B1655&amp;""="",NOT(ISNUMBER(A1655))),"",IF(COUNTIFS($B$6:$B$2005,B1655&amp;"",$A$6:$A$2005,"&gt;"&amp;A1655)=0,1,0))</f>
        <v/>
      </c>
    </row>
    <row r="1656">
      <c r="A1656" s="13" t="n"/>
      <c r="B1656" s="5" t="n"/>
      <c r="C1656" s="6">
        <f>IF(B1656&amp;""="","",IFERROR(INDEX('الأعضاء'!$B$6:$B$505,MATCH(B1656&amp;"",'الأعضاء'!$A$6:$A$505,0))&amp;"","كود غير موجود"))</f>
        <v/>
      </c>
      <c r="D1656" s="21">
        <f>IF(OR(B1656&amp;""="",NOT(ISNUMBER(A1656))),"",IF(COUNTIFS($B$6:$B$2005,B1656&amp;"",$A$6:$A$2005,"&gt;"&amp;A1656)=0,1,0))</f>
        <v/>
      </c>
    </row>
    <row r="1657">
      <c r="A1657" s="13" t="n"/>
      <c r="B1657" s="5" t="n"/>
      <c r="C1657" s="6">
        <f>IF(B1657&amp;""="","",IFERROR(INDEX('الأعضاء'!$B$6:$B$505,MATCH(B1657&amp;"",'الأعضاء'!$A$6:$A$505,0))&amp;"","كود غير موجود"))</f>
        <v/>
      </c>
      <c r="D1657" s="21">
        <f>IF(OR(B1657&amp;""="",NOT(ISNUMBER(A1657))),"",IF(COUNTIFS($B$6:$B$2005,B1657&amp;"",$A$6:$A$2005,"&gt;"&amp;A1657)=0,1,0))</f>
        <v/>
      </c>
    </row>
    <row r="1658">
      <c r="A1658" s="13" t="n"/>
      <c r="B1658" s="5" t="n"/>
      <c r="C1658" s="6">
        <f>IF(B1658&amp;""="","",IFERROR(INDEX('الأعضاء'!$B$6:$B$505,MATCH(B1658&amp;"",'الأعضاء'!$A$6:$A$505,0))&amp;"","كود غير موجود"))</f>
        <v/>
      </c>
      <c r="D1658" s="21">
        <f>IF(OR(B1658&amp;""="",NOT(ISNUMBER(A1658))),"",IF(COUNTIFS($B$6:$B$2005,B1658&amp;"",$A$6:$A$2005,"&gt;"&amp;A1658)=0,1,0))</f>
        <v/>
      </c>
    </row>
    <row r="1659">
      <c r="A1659" s="13" t="n"/>
      <c r="B1659" s="5" t="n"/>
      <c r="C1659" s="6">
        <f>IF(B1659&amp;""="","",IFERROR(INDEX('الأعضاء'!$B$6:$B$505,MATCH(B1659&amp;"",'الأعضاء'!$A$6:$A$505,0))&amp;"","كود غير موجود"))</f>
        <v/>
      </c>
      <c r="D1659" s="21">
        <f>IF(OR(B1659&amp;""="",NOT(ISNUMBER(A1659))),"",IF(COUNTIFS($B$6:$B$2005,B1659&amp;"",$A$6:$A$2005,"&gt;"&amp;A1659)=0,1,0))</f>
        <v/>
      </c>
    </row>
    <row r="1660">
      <c r="A1660" s="13" t="n"/>
      <c r="B1660" s="5" t="n"/>
      <c r="C1660" s="6">
        <f>IF(B1660&amp;""="","",IFERROR(INDEX('الأعضاء'!$B$6:$B$505,MATCH(B1660&amp;"",'الأعضاء'!$A$6:$A$505,0))&amp;"","كود غير موجود"))</f>
        <v/>
      </c>
      <c r="D1660" s="21">
        <f>IF(OR(B1660&amp;""="",NOT(ISNUMBER(A1660))),"",IF(COUNTIFS($B$6:$B$2005,B1660&amp;"",$A$6:$A$2005,"&gt;"&amp;A1660)=0,1,0))</f>
        <v/>
      </c>
    </row>
    <row r="1661">
      <c r="A1661" s="13" t="n"/>
      <c r="B1661" s="5" t="n"/>
      <c r="C1661" s="6">
        <f>IF(B1661&amp;""="","",IFERROR(INDEX('الأعضاء'!$B$6:$B$505,MATCH(B1661&amp;"",'الأعضاء'!$A$6:$A$505,0))&amp;"","كود غير موجود"))</f>
        <v/>
      </c>
      <c r="D1661" s="21">
        <f>IF(OR(B1661&amp;""="",NOT(ISNUMBER(A1661))),"",IF(COUNTIFS($B$6:$B$2005,B1661&amp;"",$A$6:$A$2005,"&gt;"&amp;A1661)=0,1,0))</f>
        <v/>
      </c>
    </row>
    <row r="1662">
      <c r="A1662" s="13" t="n"/>
      <c r="B1662" s="5" t="n"/>
      <c r="C1662" s="6">
        <f>IF(B1662&amp;""="","",IFERROR(INDEX('الأعضاء'!$B$6:$B$505,MATCH(B1662&amp;"",'الأعضاء'!$A$6:$A$505,0))&amp;"","كود غير موجود"))</f>
        <v/>
      </c>
      <c r="D1662" s="21">
        <f>IF(OR(B1662&amp;""="",NOT(ISNUMBER(A1662))),"",IF(COUNTIFS($B$6:$B$2005,B1662&amp;"",$A$6:$A$2005,"&gt;"&amp;A1662)=0,1,0))</f>
        <v/>
      </c>
    </row>
    <row r="1663">
      <c r="A1663" s="13" t="n"/>
      <c r="B1663" s="5" t="n"/>
      <c r="C1663" s="6">
        <f>IF(B1663&amp;""="","",IFERROR(INDEX('الأعضاء'!$B$6:$B$505,MATCH(B1663&amp;"",'الأعضاء'!$A$6:$A$505,0))&amp;"","كود غير موجود"))</f>
        <v/>
      </c>
      <c r="D1663" s="21">
        <f>IF(OR(B1663&amp;""="",NOT(ISNUMBER(A1663))),"",IF(COUNTIFS($B$6:$B$2005,B1663&amp;"",$A$6:$A$2005,"&gt;"&amp;A1663)=0,1,0))</f>
        <v/>
      </c>
    </row>
    <row r="1664">
      <c r="A1664" s="13" t="n"/>
      <c r="B1664" s="5" t="n"/>
      <c r="C1664" s="6">
        <f>IF(B1664&amp;""="","",IFERROR(INDEX('الأعضاء'!$B$6:$B$505,MATCH(B1664&amp;"",'الأعضاء'!$A$6:$A$505,0))&amp;"","كود غير موجود"))</f>
        <v/>
      </c>
      <c r="D1664" s="21">
        <f>IF(OR(B1664&amp;""="",NOT(ISNUMBER(A1664))),"",IF(COUNTIFS($B$6:$B$2005,B1664&amp;"",$A$6:$A$2005,"&gt;"&amp;A1664)=0,1,0))</f>
        <v/>
      </c>
    </row>
    <row r="1665">
      <c r="A1665" s="13" t="n"/>
      <c r="B1665" s="5" t="n"/>
      <c r="C1665" s="6">
        <f>IF(B1665&amp;""="","",IFERROR(INDEX('الأعضاء'!$B$6:$B$505,MATCH(B1665&amp;"",'الأعضاء'!$A$6:$A$505,0))&amp;"","كود غير موجود"))</f>
        <v/>
      </c>
      <c r="D1665" s="21">
        <f>IF(OR(B1665&amp;""="",NOT(ISNUMBER(A1665))),"",IF(COUNTIFS($B$6:$B$2005,B1665&amp;"",$A$6:$A$2005,"&gt;"&amp;A1665)=0,1,0))</f>
        <v/>
      </c>
    </row>
    <row r="1666">
      <c r="A1666" s="13" t="n"/>
      <c r="B1666" s="5" t="n"/>
      <c r="C1666" s="6">
        <f>IF(B1666&amp;""="","",IFERROR(INDEX('الأعضاء'!$B$6:$B$505,MATCH(B1666&amp;"",'الأعضاء'!$A$6:$A$505,0))&amp;"","كود غير موجود"))</f>
        <v/>
      </c>
      <c r="D1666" s="21">
        <f>IF(OR(B1666&amp;""="",NOT(ISNUMBER(A1666))),"",IF(COUNTIFS($B$6:$B$2005,B1666&amp;"",$A$6:$A$2005,"&gt;"&amp;A1666)=0,1,0))</f>
        <v/>
      </c>
    </row>
    <row r="1667">
      <c r="A1667" s="13" t="n"/>
      <c r="B1667" s="5" t="n"/>
      <c r="C1667" s="6">
        <f>IF(B1667&amp;""="","",IFERROR(INDEX('الأعضاء'!$B$6:$B$505,MATCH(B1667&amp;"",'الأعضاء'!$A$6:$A$505,0))&amp;"","كود غير موجود"))</f>
        <v/>
      </c>
      <c r="D1667" s="21">
        <f>IF(OR(B1667&amp;""="",NOT(ISNUMBER(A1667))),"",IF(COUNTIFS($B$6:$B$2005,B1667&amp;"",$A$6:$A$2005,"&gt;"&amp;A1667)=0,1,0))</f>
        <v/>
      </c>
    </row>
    <row r="1668">
      <c r="A1668" s="13" t="n"/>
      <c r="B1668" s="5" t="n"/>
      <c r="C1668" s="6">
        <f>IF(B1668&amp;""="","",IFERROR(INDEX('الأعضاء'!$B$6:$B$505,MATCH(B1668&amp;"",'الأعضاء'!$A$6:$A$505,0))&amp;"","كود غير موجود"))</f>
        <v/>
      </c>
      <c r="D1668" s="21">
        <f>IF(OR(B1668&amp;""="",NOT(ISNUMBER(A1668))),"",IF(COUNTIFS($B$6:$B$2005,B1668&amp;"",$A$6:$A$2005,"&gt;"&amp;A1668)=0,1,0))</f>
        <v/>
      </c>
    </row>
    <row r="1669">
      <c r="A1669" s="13" t="n"/>
      <c r="B1669" s="5" t="n"/>
      <c r="C1669" s="6">
        <f>IF(B1669&amp;""="","",IFERROR(INDEX('الأعضاء'!$B$6:$B$505,MATCH(B1669&amp;"",'الأعضاء'!$A$6:$A$505,0))&amp;"","كود غير موجود"))</f>
        <v/>
      </c>
      <c r="D1669" s="21">
        <f>IF(OR(B1669&amp;""="",NOT(ISNUMBER(A1669))),"",IF(COUNTIFS($B$6:$B$2005,B1669&amp;"",$A$6:$A$2005,"&gt;"&amp;A1669)=0,1,0))</f>
        <v/>
      </c>
    </row>
    <row r="1670">
      <c r="A1670" s="13" t="n"/>
      <c r="B1670" s="5" t="n"/>
      <c r="C1670" s="6">
        <f>IF(B1670&amp;""="","",IFERROR(INDEX('الأعضاء'!$B$6:$B$505,MATCH(B1670&amp;"",'الأعضاء'!$A$6:$A$505,0))&amp;"","كود غير موجود"))</f>
        <v/>
      </c>
      <c r="D1670" s="21">
        <f>IF(OR(B1670&amp;""="",NOT(ISNUMBER(A1670))),"",IF(COUNTIFS($B$6:$B$2005,B1670&amp;"",$A$6:$A$2005,"&gt;"&amp;A1670)=0,1,0))</f>
        <v/>
      </c>
    </row>
    <row r="1671">
      <c r="A1671" s="13" t="n"/>
      <c r="B1671" s="5" t="n"/>
      <c r="C1671" s="6">
        <f>IF(B1671&amp;""="","",IFERROR(INDEX('الأعضاء'!$B$6:$B$505,MATCH(B1671&amp;"",'الأعضاء'!$A$6:$A$505,0))&amp;"","كود غير موجود"))</f>
        <v/>
      </c>
      <c r="D1671" s="21">
        <f>IF(OR(B1671&amp;""="",NOT(ISNUMBER(A1671))),"",IF(COUNTIFS($B$6:$B$2005,B1671&amp;"",$A$6:$A$2005,"&gt;"&amp;A1671)=0,1,0))</f>
        <v/>
      </c>
    </row>
    <row r="1672">
      <c r="A1672" s="13" t="n"/>
      <c r="B1672" s="5" t="n"/>
      <c r="C1672" s="6">
        <f>IF(B1672&amp;""="","",IFERROR(INDEX('الأعضاء'!$B$6:$B$505,MATCH(B1672&amp;"",'الأعضاء'!$A$6:$A$505,0))&amp;"","كود غير موجود"))</f>
        <v/>
      </c>
      <c r="D1672" s="21">
        <f>IF(OR(B1672&amp;""="",NOT(ISNUMBER(A1672))),"",IF(COUNTIFS($B$6:$B$2005,B1672&amp;"",$A$6:$A$2005,"&gt;"&amp;A1672)=0,1,0))</f>
        <v/>
      </c>
    </row>
    <row r="1673">
      <c r="A1673" s="13" t="n"/>
      <c r="B1673" s="5" t="n"/>
      <c r="C1673" s="6">
        <f>IF(B1673&amp;""="","",IFERROR(INDEX('الأعضاء'!$B$6:$B$505,MATCH(B1673&amp;"",'الأعضاء'!$A$6:$A$505,0))&amp;"","كود غير موجود"))</f>
        <v/>
      </c>
      <c r="D1673" s="21">
        <f>IF(OR(B1673&amp;""="",NOT(ISNUMBER(A1673))),"",IF(COUNTIFS($B$6:$B$2005,B1673&amp;"",$A$6:$A$2005,"&gt;"&amp;A1673)=0,1,0))</f>
        <v/>
      </c>
    </row>
    <row r="1674">
      <c r="A1674" s="13" t="n"/>
      <c r="B1674" s="5" t="n"/>
      <c r="C1674" s="6">
        <f>IF(B1674&amp;""="","",IFERROR(INDEX('الأعضاء'!$B$6:$B$505,MATCH(B1674&amp;"",'الأعضاء'!$A$6:$A$505,0))&amp;"","كود غير موجود"))</f>
        <v/>
      </c>
      <c r="D1674" s="21">
        <f>IF(OR(B1674&amp;""="",NOT(ISNUMBER(A1674))),"",IF(COUNTIFS($B$6:$B$2005,B1674&amp;"",$A$6:$A$2005,"&gt;"&amp;A1674)=0,1,0))</f>
        <v/>
      </c>
    </row>
    <row r="1675">
      <c r="A1675" s="13" t="n"/>
      <c r="B1675" s="5" t="n"/>
      <c r="C1675" s="6">
        <f>IF(B1675&amp;""="","",IFERROR(INDEX('الأعضاء'!$B$6:$B$505,MATCH(B1675&amp;"",'الأعضاء'!$A$6:$A$505,0))&amp;"","كود غير موجود"))</f>
        <v/>
      </c>
      <c r="D1675" s="21">
        <f>IF(OR(B1675&amp;""="",NOT(ISNUMBER(A1675))),"",IF(COUNTIFS($B$6:$B$2005,B1675&amp;"",$A$6:$A$2005,"&gt;"&amp;A1675)=0,1,0))</f>
        <v/>
      </c>
    </row>
    <row r="1676">
      <c r="A1676" s="13" t="n"/>
      <c r="B1676" s="5" t="n"/>
      <c r="C1676" s="6">
        <f>IF(B1676&amp;""="","",IFERROR(INDEX('الأعضاء'!$B$6:$B$505,MATCH(B1676&amp;"",'الأعضاء'!$A$6:$A$505,0))&amp;"","كود غير موجود"))</f>
        <v/>
      </c>
      <c r="D1676" s="21">
        <f>IF(OR(B1676&amp;""="",NOT(ISNUMBER(A1676))),"",IF(COUNTIFS($B$6:$B$2005,B1676&amp;"",$A$6:$A$2005,"&gt;"&amp;A1676)=0,1,0))</f>
        <v/>
      </c>
    </row>
    <row r="1677">
      <c r="A1677" s="13" t="n"/>
      <c r="B1677" s="5" t="n"/>
      <c r="C1677" s="6">
        <f>IF(B1677&amp;""="","",IFERROR(INDEX('الأعضاء'!$B$6:$B$505,MATCH(B1677&amp;"",'الأعضاء'!$A$6:$A$505,0))&amp;"","كود غير موجود"))</f>
        <v/>
      </c>
      <c r="D1677" s="21">
        <f>IF(OR(B1677&amp;""="",NOT(ISNUMBER(A1677))),"",IF(COUNTIFS($B$6:$B$2005,B1677&amp;"",$A$6:$A$2005,"&gt;"&amp;A1677)=0,1,0))</f>
        <v/>
      </c>
    </row>
    <row r="1678">
      <c r="A1678" s="13" t="n"/>
      <c r="B1678" s="5" t="n"/>
      <c r="C1678" s="6">
        <f>IF(B1678&amp;""="","",IFERROR(INDEX('الأعضاء'!$B$6:$B$505,MATCH(B1678&amp;"",'الأعضاء'!$A$6:$A$505,0))&amp;"","كود غير موجود"))</f>
        <v/>
      </c>
      <c r="D1678" s="21">
        <f>IF(OR(B1678&amp;""="",NOT(ISNUMBER(A1678))),"",IF(COUNTIFS($B$6:$B$2005,B1678&amp;"",$A$6:$A$2005,"&gt;"&amp;A1678)=0,1,0))</f>
        <v/>
      </c>
    </row>
    <row r="1679">
      <c r="A1679" s="13" t="n"/>
      <c r="B1679" s="5" t="n"/>
      <c r="C1679" s="6">
        <f>IF(B1679&amp;""="","",IFERROR(INDEX('الأعضاء'!$B$6:$B$505,MATCH(B1679&amp;"",'الأعضاء'!$A$6:$A$505,0))&amp;"","كود غير موجود"))</f>
        <v/>
      </c>
      <c r="D1679" s="21">
        <f>IF(OR(B1679&amp;""="",NOT(ISNUMBER(A1679))),"",IF(COUNTIFS($B$6:$B$2005,B1679&amp;"",$A$6:$A$2005,"&gt;"&amp;A1679)=0,1,0))</f>
        <v/>
      </c>
    </row>
    <row r="1680">
      <c r="A1680" s="13" t="n"/>
      <c r="B1680" s="5" t="n"/>
      <c r="C1680" s="6">
        <f>IF(B1680&amp;""="","",IFERROR(INDEX('الأعضاء'!$B$6:$B$505,MATCH(B1680&amp;"",'الأعضاء'!$A$6:$A$505,0))&amp;"","كود غير موجود"))</f>
        <v/>
      </c>
      <c r="D1680" s="21">
        <f>IF(OR(B1680&amp;""="",NOT(ISNUMBER(A1680))),"",IF(COUNTIFS($B$6:$B$2005,B1680&amp;"",$A$6:$A$2005,"&gt;"&amp;A1680)=0,1,0))</f>
        <v/>
      </c>
    </row>
    <row r="1681">
      <c r="A1681" s="13" t="n"/>
      <c r="B1681" s="5" t="n"/>
      <c r="C1681" s="6">
        <f>IF(B1681&amp;""="","",IFERROR(INDEX('الأعضاء'!$B$6:$B$505,MATCH(B1681&amp;"",'الأعضاء'!$A$6:$A$505,0))&amp;"","كود غير موجود"))</f>
        <v/>
      </c>
      <c r="D1681" s="21">
        <f>IF(OR(B1681&amp;""="",NOT(ISNUMBER(A1681))),"",IF(COUNTIFS($B$6:$B$2005,B1681&amp;"",$A$6:$A$2005,"&gt;"&amp;A1681)=0,1,0))</f>
        <v/>
      </c>
    </row>
    <row r="1682">
      <c r="A1682" s="13" t="n"/>
      <c r="B1682" s="5" t="n"/>
      <c r="C1682" s="6">
        <f>IF(B1682&amp;""="","",IFERROR(INDEX('الأعضاء'!$B$6:$B$505,MATCH(B1682&amp;"",'الأعضاء'!$A$6:$A$505,0))&amp;"","كود غير موجود"))</f>
        <v/>
      </c>
      <c r="D1682" s="21">
        <f>IF(OR(B1682&amp;""="",NOT(ISNUMBER(A1682))),"",IF(COUNTIFS($B$6:$B$2005,B1682&amp;"",$A$6:$A$2005,"&gt;"&amp;A1682)=0,1,0))</f>
        <v/>
      </c>
    </row>
    <row r="1683">
      <c r="A1683" s="13" t="n"/>
      <c r="B1683" s="5" t="n"/>
      <c r="C1683" s="6">
        <f>IF(B1683&amp;""="","",IFERROR(INDEX('الأعضاء'!$B$6:$B$505,MATCH(B1683&amp;"",'الأعضاء'!$A$6:$A$505,0))&amp;"","كود غير موجود"))</f>
        <v/>
      </c>
      <c r="D1683" s="21">
        <f>IF(OR(B1683&amp;""="",NOT(ISNUMBER(A1683))),"",IF(COUNTIFS($B$6:$B$2005,B1683&amp;"",$A$6:$A$2005,"&gt;"&amp;A1683)=0,1,0))</f>
        <v/>
      </c>
    </row>
    <row r="1684">
      <c r="A1684" s="13" t="n"/>
      <c r="B1684" s="5" t="n"/>
      <c r="C1684" s="6">
        <f>IF(B1684&amp;""="","",IFERROR(INDEX('الأعضاء'!$B$6:$B$505,MATCH(B1684&amp;"",'الأعضاء'!$A$6:$A$505,0))&amp;"","كود غير موجود"))</f>
        <v/>
      </c>
      <c r="D1684" s="21">
        <f>IF(OR(B1684&amp;""="",NOT(ISNUMBER(A1684))),"",IF(COUNTIFS($B$6:$B$2005,B1684&amp;"",$A$6:$A$2005,"&gt;"&amp;A1684)=0,1,0))</f>
        <v/>
      </c>
    </row>
    <row r="1685">
      <c r="A1685" s="13" t="n"/>
      <c r="B1685" s="5" t="n"/>
      <c r="C1685" s="6">
        <f>IF(B1685&amp;""="","",IFERROR(INDEX('الأعضاء'!$B$6:$B$505,MATCH(B1685&amp;"",'الأعضاء'!$A$6:$A$505,0))&amp;"","كود غير موجود"))</f>
        <v/>
      </c>
      <c r="D1685" s="21">
        <f>IF(OR(B1685&amp;""="",NOT(ISNUMBER(A1685))),"",IF(COUNTIFS($B$6:$B$2005,B1685&amp;"",$A$6:$A$2005,"&gt;"&amp;A1685)=0,1,0))</f>
        <v/>
      </c>
    </row>
    <row r="1686">
      <c r="A1686" s="13" t="n"/>
      <c r="B1686" s="5" t="n"/>
      <c r="C1686" s="6">
        <f>IF(B1686&amp;""="","",IFERROR(INDEX('الأعضاء'!$B$6:$B$505,MATCH(B1686&amp;"",'الأعضاء'!$A$6:$A$505,0))&amp;"","كود غير موجود"))</f>
        <v/>
      </c>
      <c r="D1686" s="21">
        <f>IF(OR(B1686&amp;""="",NOT(ISNUMBER(A1686))),"",IF(COUNTIFS($B$6:$B$2005,B1686&amp;"",$A$6:$A$2005,"&gt;"&amp;A1686)=0,1,0))</f>
        <v/>
      </c>
    </row>
    <row r="1687">
      <c r="A1687" s="13" t="n"/>
      <c r="B1687" s="5" t="n"/>
      <c r="C1687" s="6">
        <f>IF(B1687&amp;""="","",IFERROR(INDEX('الأعضاء'!$B$6:$B$505,MATCH(B1687&amp;"",'الأعضاء'!$A$6:$A$505,0))&amp;"","كود غير موجود"))</f>
        <v/>
      </c>
      <c r="D1687" s="21">
        <f>IF(OR(B1687&amp;""="",NOT(ISNUMBER(A1687))),"",IF(COUNTIFS($B$6:$B$2005,B1687&amp;"",$A$6:$A$2005,"&gt;"&amp;A1687)=0,1,0))</f>
        <v/>
      </c>
    </row>
    <row r="1688">
      <c r="A1688" s="13" t="n"/>
      <c r="B1688" s="5" t="n"/>
      <c r="C1688" s="6">
        <f>IF(B1688&amp;""="","",IFERROR(INDEX('الأعضاء'!$B$6:$B$505,MATCH(B1688&amp;"",'الأعضاء'!$A$6:$A$505,0))&amp;"","كود غير موجود"))</f>
        <v/>
      </c>
      <c r="D1688" s="21">
        <f>IF(OR(B1688&amp;""="",NOT(ISNUMBER(A1688))),"",IF(COUNTIFS($B$6:$B$2005,B1688&amp;"",$A$6:$A$2005,"&gt;"&amp;A1688)=0,1,0))</f>
        <v/>
      </c>
    </row>
    <row r="1689">
      <c r="A1689" s="13" t="n"/>
      <c r="B1689" s="5" t="n"/>
      <c r="C1689" s="6">
        <f>IF(B1689&amp;""="","",IFERROR(INDEX('الأعضاء'!$B$6:$B$505,MATCH(B1689&amp;"",'الأعضاء'!$A$6:$A$505,0))&amp;"","كود غير موجود"))</f>
        <v/>
      </c>
      <c r="D1689" s="21">
        <f>IF(OR(B1689&amp;""="",NOT(ISNUMBER(A1689))),"",IF(COUNTIFS($B$6:$B$2005,B1689&amp;"",$A$6:$A$2005,"&gt;"&amp;A1689)=0,1,0))</f>
        <v/>
      </c>
    </row>
    <row r="1690">
      <c r="A1690" s="13" t="n"/>
      <c r="B1690" s="5" t="n"/>
      <c r="C1690" s="6">
        <f>IF(B1690&amp;""="","",IFERROR(INDEX('الأعضاء'!$B$6:$B$505,MATCH(B1690&amp;"",'الأعضاء'!$A$6:$A$505,0))&amp;"","كود غير موجود"))</f>
        <v/>
      </c>
      <c r="D1690" s="21">
        <f>IF(OR(B1690&amp;""="",NOT(ISNUMBER(A1690))),"",IF(COUNTIFS($B$6:$B$2005,B1690&amp;"",$A$6:$A$2005,"&gt;"&amp;A1690)=0,1,0))</f>
        <v/>
      </c>
    </row>
    <row r="1691">
      <c r="A1691" s="13" t="n"/>
      <c r="B1691" s="5" t="n"/>
      <c r="C1691" s="6">
        <f>IF(B1691&amp;""="","",IFERROR(INDEX('الأعضاء'!$B$6:$B$505,MATCH(B1691&amp;"",'الأعضاء'!$A$6:$A$505,0))&amp;"","كود غير موجود"))</f>
        <v/>
      </c>
      <c r="D1691" s="21">
        <f>IF(OR(B1691&amp;""="",NOT(ISNUMBER(A1691))),"",IF(COUNTIFS($B$6:$B$2005,B1691&amp;"",$A$6:$A$2005,"&gt;"&amp;A1691)=0,1,0))</f>
        <v/>
      </c>
    </row>
    <row r="1692">
      <c r="A1692" s="13" t="n"/>
      <c r="B1692" s="5" t="n"/>
      <c r="C1692" s="6">
        <f>IF(B1692&amp;""="","",IFERROR(INDEX('الأعضاء'!$B$6:$B$505,MATCH(B1692&amp;"",'الأعضاء'!$A$6:$A$505,0))&amp;"","كود غير موجود"))</f>
        <v/>
      </c>
      <c r="D1692" s="21">
        <f>IF(OR(B1692&amp;""="",NOT(ISNUMBER(A1692))),"",IF(COUNTIFS($B$6:$B$2005,B1692&amp;"",$A$6:$A$2005,"&gt;"&amp;A1692)=0,1,0))</f>
        <v/>
      </c>
    </row>
    <row r="1693">
      <c r="A1693" s="13" t="n"/>
      <c r="B1693" s="5" t="n"/>
      <c r="C1693" s="6">
        <f>IF(B1693&amp;""="","",IFERROR(INDEX('الأعضاء'!$B$6:$B$505,MATCH(B1693&amp;"",'الأعضاء'!$A$6:$A$505,0))&amp;"","كود غير موجود"))</f>
        <v/>
      </c>
      <c r="D1693" s="21">
        <f>IF(OR(B1693&amp;""="",NOT(ISNUMBER(A1693))),"",IF(COUNTIFS($B$6:$B$2005,B1693&amp;"",$A$6:$A$2005,"&gt;"&amp;A1693)=0,1,0))</f>
        <v/>
      </c>
    </row>
    <row r="1694">
      <c r="A1694" s="13" t="n"/>
      <c r="B1694" s="5" t="n"/>
      <c r="C1694" s="6">
        <f>IF(B1694&amp;""="","",IFERROR(INDEX('الأعضاء'!$B$6:$B$505,MATCH(B1694&amp;"",'الأعضاء'!$A$6:$A$505,0))&amp;"","كود غير موجود"))</f>
        <v/>
      </c>
      <c r="D1694" s="21">
        <f>IF(OR(B1694&amp;""="",NOT(ISNUMBER(A1694))),"",IF(COUNTIFS($B$6:$B$2005,B1694&amp;"",$A$6:$A$2005,"&gt;"&amp;A1694)=0,1,0))</f>
        <v/>
      </c>
    </row>
    <row r="1695">
      <c r="A1695" s="13" t="n"/>
      <c r="B1695" s="5" t="n"/>
      <c r="C1695" s="6">
        <f>IF(B1695&amp;""="","",IFERROR(INDEX('الأعضاء'!$B$6:$B$505,MATCH(B1695&amp;"",'الأعضاء'!$A$6:$A$505,0))&amp;"","كود غير موجود"))</f>
        <v/>
      </c>
      <c r="D1695" s="21">
        <f>IF(OR(B1695&amp;""="",NOT(ISNUMBER(A1695))),"",IF(COUNTIFS($B$6:$B$2005,B1695&amp;"",$A$6:$A$2005,"&gt;"&amp;A1695)=0,1,0))</f>
        <v/>
      </c>
    </row>
    <row r="1696">
      <c r="A1696" s="13" t="n"/>
      <c r="B1696" s="5" t="n"/>
      <c r="C1696" s="6">
        <f>IF(B1696&amp;""="","",IFERROR(INDEX('الأعضاء'!$B$6:$B$505,MATCH(B1696&amp;"",'الأعضاء'!$A$6:$A$505,0))&amp;"","كود غير موجود"))</f>
        <v/>
      </c>
      <c r="D1696" s="21">
        <f>IF(OR(B1696&amp;""="",NOT(ISNUMBER(A1696))),"",IF(COUNTIFS($B$6:$B$2005,B1696&amp;"",$A$6:$A$2005,"&gt;"&amp;A1696)=0,1,0))</f>
        <v/>
      </c>
    </row>
    <row r="1697">
      <c r="A1697" s="13" t="n"/>
      <c r="B1697" s="5" t="n"/>
      <c r="C1697" s="6">
        <f>IF(B1697&amp;""="","",IFERROR(INDEX('الأعضاء'!$B$6:$B$505,MATCH(B1697&amp;"",'الأعضاء'!$A$6:$A$505,0))&amp;"","كود غير موجود"))</f>
        <v/>
      </c>
      <c r="D1697" s="21">
        <f>IF(OR(B1697&amp;""="",NOT(ISNUMBER(A1697))),"",IF(COUNTIFS($B$6:$B$2005,B1697&amp;"",$A$6:$A$2005,"&gt;"&amp;A1697)=0,1,0))</f>
        <v/>
      </c>
    </row>
    <row r="1698">
      <c r="A1698" s="13" t="n"/>
      <c r="B1698" s="5" t="n"/>
      <c r="C1698" s="6">
        <f>IF(B1698&amp;""="","",IFERROR(INDEX('الأعضاء'!$B$6:$B$505,MATCH(B1698&amp;"",'الأعضاء'!$A$6:$A$505,0))&amp;"","كود غير موجود"))</f>
        <v/>
      </c>
      <c r="D1698" s="21">
        <f>IF(OR(B1698&amp;""="",NOT(ISNUMBER(A1698))),"",IF(COUNTIFS($B$6:$B$2005,B1698&amp;"",$A$6:$A$2005,"&gt;"&amp;A1698)=0,1,0))</f>
        <v/>
      </c>
    </row>
    <row r="1699">
      <c r="A1699" s="13" t="n"/>
      <c r="B1699" s="5" t="n"/>
      <c r="C1699" s="6">
        <f>IF(B1699&amp;""="","",IFERROR(INDEX('الأعضاء'!$B$6:$B$505,MATCH(B1699&amp;"",'الأعضاء'!$A$6:$A$505,0))&amp;"","كود غير موجود"))</f>
        <v/>
      </c>
      <c r="D1699" s="21">
        <f>IF(OR(B1699&amp;""="",NOT(ISNUMBER(A1699))),"",IF(COUNTIFS($B$6:$B$2005,B1699&amp;"",$A$6:$A$2005,"&gt;"&amp;A1699)=0,1,0))</f>
        <v/>
      </c>
    </row>
    <row r="1700">
      <c r="A1700" s="13" t="n"/>
      <c r="B1700" s="5" t="n"/>
      <c r="C1700" s="6">
        <f>IF(B1700&amp;""="","",IFERROR(INDEX('الأعضاء'!$B$6:$B$505,MATCH(B1700&amp;"",'الأعضاء'!$A$6:$A$505,0))&amp;"","كود غير موجود"))</f>
        <v/>
      </c>
      <c r="D1700" s="21">
        <f>IF(OR(B1700&amp;""="",NOT(ISNUMBER(A1700))),"",IF(COUNTIFS($B$6:$B$2005,B1700&amp;"",$A$6:$A$2005,"&gt;"&amp;A1700)=0,1,0))</f>
        <v/>
      </c>
    </row>
    <row r="1701">
      <c r="A1701" s="13" t="n"/>
      <c r="B1701" s="5" t="n"/>
      <c r="C1701" s="6">
        <f>IF(B1701&amp;""="","",IFERROR(INDEX('الأعضاء'!$B$6:$B$505,MATCH(B1701&amp;"",'الأعضاء'!$A$6:$A$505,0))&amp;"","كود غير موجود"))</f>
        <v/>
      </c>
      <c r="D1701" s="21">
        <f>IF(OR(B1701&amp;""="",NOT(ISNUMBER(A1701))),"",IF(COUNTIFS($B$6:$B$2005,B1701&amp;"",$A$6:$A$2005,"&gt;"&amp;A1701)=0,1,0))</f>
        <v/>
      </c>
    </row>
    <row r="1702">
      <c r="A1702" s="13" t="n"/>
      <c r="B1702" s="5" t="n"/>
      <c r="C1702" s="6">
        <f>IF(B1702&amp;""="","",IFERROR(INDEX('الأعضاء'!$B$6:$B$505,MATCH(B1702&amp;"",'الأعضاء'!$A$6:$A$505,0))&amp;"","كود غير موجود"))</f>
        <v/>
      </c>
      <c r="D1702" s="21">
        <f>IF(OR(B1702&amp;""="",NOT(ISNUMBER(A1702))),"",IF(COUNTIFS($B$6:$B$2005,B1702&amp;"",$A$6:$A$2005,"&gt;"&amp;A1702)=0,1,0))</f>
        <v/>
      </c>
    </row>
    <row r="1703">
      <c r="A1703" s="13" t="n"/>
      <c r="B1703" s="5" t="n"/>
      <c r="C1703" s="6">
        <f>IF(B1703&amp;""="","",IFERROR(INDEX('الأعضاء'!$B$6:$B$505,MATCH(B1703&amp;"",'الأعضاء'!$A$6:$A$505,0))&amp;"","كود غير موجود"))</f>
        <v/>
      </c>
      <c r="D1703" s="21">
        <f>IF(OR(B1703&amp;""="",NOT(ISNUMBER(A1703))),"",IF(COUNTIFS($B$6:$B$2005,B1703&amp;"",$A$6:$A$2005,"&gt;"&amp;A1703)=0,1,0))</f>
        <v/>
      </c>
    </row>
    <row r="1704">
      <c r="A1704" s="13" t="n"/>
      <c r="B1704" s="5" t="n"/>
      <c r="C1704" s="6">
        <f>IF(B1704&amp;""="","",IFERROR(INDEX('الأعضاء'!$B$6:$B$505,MATCH(B1704&amp;"",'الأعضاء'!$A$6:$A$505,0))&amp;"","كود غير موجود"))</f>
        <v/>
      </c>
      <c r="D1704" s="21">
        <f>IF(OR(B1704&amp;""="",NOT(ISNUMBER(A1704))),"",IF(COUNTIFS($B$6:$B$2005,B1704&amp;"",$A$6:$A$2005,"&gt;"&amp;A1704)=0,1,0))</f>
        <v/>
      </c>
    </row>
    <row r="1705">
      <c r="A1705" s="13" t="n"/>
      <c r="B1705" s="5" t="n"/>
      <c r="C1705" s="6">
        <f>IF(B1705&amp;""="","",IFERROR(INDEX('الأعضاء'!$B$6:$B$505,MATCH(B1705&amp;"",'الأعضاء'!$A$6:$A$505,0))&amp;"","كود غير موجود"))</f>
        <v/>
      </c>
      <c r="D1705" s="21">
        <f>IF(OR(B1705&amp;""="",NOT(ISNUMBER(A1705))),"",IF(COUNTIFS($B$6:$B$2005,B1705&amp;"",$A$6:$A$2005,"&gt;"&amp;A1705)=0,1,0))</f>
        <v/>
      </c>
    </row>
    <row r="1706">
      <c r="A1706" s="13" t="n"/>
      <c r="B1706" s="5" t="n"/>
      <c r="C1706" s="6">
        <f>IF(B1706&amp;""="","",IFERROR(INDEX('الأعضاء'!$B$6:$B$505,MATCH(B1706&amp;"",'الأعضاء'!$A$6:$A$505,0))&amp;"","كود غير موجود"))</f>
        <v/>
      </c>
      <c r="D1706" s="21">
        <f>IF(OR(B1706&amp;""="",NOT(ISNUMBER(A1706))),"",IF(COUNTIFS($B$6:$B$2005,B1706&amp;"",$A$6:$A$2005,"&gt;"&amp;A1706)=0,1,0))</f>
        <v/>
      </c>
    </row>
    <row r="1707">
      <c r="A1707" s="13" t="n"/>
      <c r="B1707" s="5" t="n"/>
      <c r="C1707" s="6">
        <f>IF(B1707&amp;""="","",IFERROR(INDEX('الأعضاء'!$B$6:$B$505,MATCH(B1707&amp;"",'الأعضاء'!$A$6:$A$505,0))&amp;"","كود غير موجود"))</f>
        <v/>
      </c>
      <c r="D1707" s="21">
        <f>IF(OR(B1707&amp;""="",NOT(ISNUMBER(A1707))),"",IF(COUNTIFS($B$6:$B$2005,B1707&amp;"",$A$6:$A$2005,"&gt;"&amp;A1707)=0,1,0))</f>
        <v/>
      </c>
    </row>
    <row r="1708">
      <c r="A1708" s="13" t="n"/>
      <c r="B1708" s="5" t="n"/>
      <c r="C1708" s="6">
        <f>IF(B1708&amp;""="","",IFERROR(INDEX('الأعضاء'!$B$6:$B$505,MATCH(B1708&amp;"",'الأعضاء'!$A$6:$A$505,0))&amp;"","كود غير موجود"))</f>
        <v/>
      </c>
      <c r="D1708" s="21">
        <f>IF(OR(B1708&amp;""="",NOT(ISNUMBER(A1708))),"",IF(COUNTIFS($B$6:$B$2005,B1708&amp;"",$A$6:$A$2005,"&gt;"&amp;A1708)=0,1,0))</f>
        <v/>
      </c>
    </row>
    <row r="1709">
      <c r="A1709" s="13" t="n"/>
      <c r="B1709" s="5" t="n"/>
      <c r="C1709" s="6">
        <f>IF(B1709&amp;""="","",IFERROR(INDEX('الأعضاء'!$B$6:$B$505,MATCH(B1709&amp;"",'الأعضاء'!$A$6:$A$505,0))&amp;"","كود غير موجود"))</f>
        <v/>
      </c>
      <c r="D1709" s="21">
        <f>IF(OR(B1709&amp;""="",NOT(ISNUMBER(A1709))),"",IF(COUNTIFS($B$6:$B$2005,B1709&amp;"",$A$6:$A$2005,"&gt;"&amp;A1709)=0,1,0))</f>
        <v/>
      </c>
    </row>
    <row r="1710">
      <c r="A1710" s="13" t="n"/>
      <c r="B1710" s="5" t="n"/>
      <c r="C1710" s="6">
        <f>IF(B1710&amp;""="","",IFERROR(INDEX('الأعضاء'!$B$6:$B$505,MATCH(B1710&amp;"",'الأعضاء'!$A$6:$A$505,0))&amp;"","كود غير موجود"))</f>
        <v/>
      </c>
      <c r="D1710" s="21">
        <f>IF(OR(B1710&amp;""="",NOT(ISNUMBER(A1710))),"",IF(COUNTIFS($B$6:$B$2005,B1710&amp;"",$A$6:$A$2005,"&gt;"&amp;A1710)=0,1,0))</f>
        <v/>
      </c>
    </row>
    <row r="1711">
      <c r="A1711" s="13" t="n"/>
      <c r="B1711" s="5" t="n"/>
      <c r="C1711" s="6">
        <f>IF(B1711&amp;""="","",IFERROR(INDEX('الأعضاء'!$B$6:$B$505,MATCH(B1711&amp;"",'الأعضاء'!$A$6:$A$505,0))&amp;"","كود غير موجود"))</f>
        <v/>
      </c>
      <c r="D1711" s="21">
        <f>IF(OR(B1711&amp;""="",NOT(ISNUMBER(A1711))),"",IF(COUNTIFS($B$6:$B$2005,B1711&amp;"",$A$6:$A$2005,"&gt;"&amp;A1711)=0,1,0))</f>
        <v/>
      </c>
    </row>
    <row r="1712">
      <c r="A1712" s="13" t="n"/>
      <c r="B1712" s="5" t="n"/>
      <c r="C1712" s="6">
        <f>IF(B1712&amp;""="","",IFERROR(INDEX('الأعضاء'!$B$6:$B$505,MATCH(B1712&amp;"",'الأعضاء'!$A$6:$A$505,0))&amp;"","كود غير موجود"))</f>
        <v/>
      </c>
      <c r="D1712" s="21">
        <f>IF(OR(B1712&amp;""="",NOT(ISNUMBER(A1712))),"",IF(COUNTIFS($B$6:$B$2005,B1712&amp;"",$A$6:$A$2005,"&gt;"&amp;A1712)=0,1,0))</f>
        <v/>
      </c>
    </row>
    <row r="1713">
      <c r="A1713" s="13" t="n"/>
      <c r="B1713" s="5" t="n"/>
      <c r="C1713" s="6">
        <f>IF(B1713&amp;""="","",IFERROR(INDEX('الأعضاء'!$B$6:$B$505,MATCH(B1713&amp;"",'الأعضاء'!$A$6:$A$505,0))&amp;"","كود غير موجود"))</f>
        <v/>
      </c>
      <c r="D1713" s="21">
        <f>IF(OR(B1713&amp;""="",NOT(ISNUMBER(A1713))),"",IF(COUNTIFS($B$6:$B$2005,B1713&amp;"",$A$6:$A$2005,"&gt;"&amp;A1713)=0,1,0))</f>
        <v/>
      </c>
    </row>
    <row r="1714">
      <c r="A1714" s="13" t="n"/>
      <c r="B1714" s="5" t="n"/>
      <c r="C1714" s="6">
        <f>IF(B1714&amp;""="","",IFERROR(INDEX('الأعضاء'!$B$6:$B$505,MATCH(B1714&amp;"",'الأعضاء'!$A$6:$A$505,0))&amp;"","كود غير موجود"))</f>
        <v/>
      </c>
      <c r="D1714" s="21">
        <f>IF(OR(B1714&amp;""="",NOT(ISNUMBER(A1714))),"",IF(COUNTIFS($B$6:$B$2005,B1714&amp;"",$A$6:$A$2005,"&gt;"&amp;A1714)=0,1,0))</f>
        <v/>
      </c>
    </row>
    <row r="1715">
      <c r="A1715" s="13" t="n"/>
      <c r="B1715" s="5" t="n"/>
      <c r="C1715" s="6">
        <f>IF(B1715&amp;""="","",IFERROR(INDEX('الأعضاء'!$B$6:$B$505,MATCH(B1715&amp;"",'الأعضاء'!$A$6:$A$505,0))&amp;"","كود غير موجود"))</f>
        <v/>
      </c>
      <c r="D1715" s="21">
        <f>IF(OR(B1715&amp;""="",NOT(ISNUMBER(A1715))),"",IF(COUNTIFS($B$6:$B$2005,B1715&amp;"",$A$6:$A$2005,"&gt;"&amp;A1715)=0,1,0))</f>
        <v/>
      </c>
    </row>
    <row r="1716">
      <c r="A1716" s="13" t="n"/>
      <c r="B1716" s="5" t="n"/>
      <c r="C1716" s="6">
        <f>IF(B1716&amp;""="","",IFERROR(INDEX('الأعضاء'!$B$6:$B$505,MATCH(B1716&amp;"",'الأعضاء'!$A$6:$A$505,0))&amp;"","كود غير موجود"))</f>
        <v/>
      </c>
      <c r="D1716" s="21">
        <f>IF(OR(B1716&amp;""="",NOT(ISNUMBER(A1716))),"",IF(COUNTIFS($B$6:$B$2005,B1716&amp;"",$A$6:$A$2005,"&gt;"&amp;A1716)=0,1,0))</f>
        <v/>
      </c>
    </row>
    <row r="1717">
      <c r="A1717" s="13" t="n"/>
      <c r="B1717" s="5" t="n"/>
      <c r="C1717" s="6">
        <f>IF(B1717&amp;""="","",IFERROR(INDEX('الأعضاء'!$B$6:$B$505,MATCH(B1717&amp;"",'الأعضاء'!$A$6:$A$505,0))&amp;"","كود غير موجود"))</f>
        <v/>
      </c>
      <c r="D1717" s="21">
        <f>IF(OR(B1717&amp;""="",NOT(ISNUMBER(A1717))),"",IF(COUNTIFS($B$6:$B$2005,B1717&amp;"",$A$6:$A$2005,"&gt;"&amp;A1717)=0,1,0))</f>
        <v/>
      </c>
    </row>
    <row r="1718">
      <c r="A1718" s="13" t="n"/>
      <c r="B1718" s="5" t="n"/>
      <c r="C1718" s="6">
        <f>IF(B1718&amp;""="","",IFERROR(INDEX('الأعضاء'!$B$6:$B$505,MATCH(B1718&amp;"",'الأعضاء'!$A$6:$A$505,0))&amp;"","كود غير موجود"))</f>
        <v/>
      </c>
      <c r="D1718" s="21">
        <f>IF(OR(B1718&amp;""="",NOT(ISNUMBER(A1718))),"",IF(COUNTIFS($B$6:$B$2005,B1718&amp;"",$A$6:$A$2005,"&gt;"&amp;A1718)=0,1,0))</f>
        <v/>
      </c>
    </row>
    <row r="1719">
      <c r="A1719" s="13" t="n"/>
      <c r="B1719" s="5" t="n"/>
      <c r="C1719" s="6">
        <f>IF(B1719&amp;""="","",IFERROR(INDEX('الأعضاء'!$B$6:$B$505,MATCH(B1719&amp;"",'الأعضاء'!$A$6:$A$505,0))&amp;"","كود غير موجود"))</f>
        <v/>
      </c>
      <c r="D1719" s="21">
        <f>IF(OR(B1719&amp;""="",NOT(ISNUMBER(A1719))),"",IF(COUNTIFS($B$6:$B$2005,B1719&amp;"",$A$6:$A$2005,"&gt;"&amp;A1719)=0,1,0))</f>
        <v/>
      </c>
    </row>
    <row r="1720">
      <c r="A1720" s="13" t="n"/>
      <c r="B1720" s="5" t="n"/>
      <c r="C1720" s="6">
        <f>IF(B1720&amp;""="","",IFERROR(INDEX('الأعضاء'!$B$6:$B$505,MATCH(B1720&amp;"",'الأعضاء'!$A$6:$A$505,0))&amp;"","كود غير موجود"))</f>
        <v/>
      </c>
      <c r="D1720" s="21">
        <f>IF(OR(B1720&amp;""="",NOT(ISNUMBER(A1720))),"",IF(COUNTIFS($B$6:$B$2005,B1720&amp;"",$A$6:$A$2005,"&gt;"&amp;A1720)=0,1,0))</f>
        <v/>
      </c>
    </row>
    <row r="1721">
      <c r="A1721" s="13" t="n"/>
      <c r="B1721" s="5" t="n"/>
      <c r="C1721" s="6">
        <f>IF(B1721&amp;""="","",IFERROR(INDEX('الأعضاء'!$B$6:$B$505,MATCH(B1721&amp;"",'الأعضاء'!$A$6:$A$505,0))&amp;"","كود غير موجود"))</f>
        <v/>
      </c>
      <c r="D1721" s="21">
        <f>IF(OR(B1721&amp;""="",NOT(ISNUMBER(A1721))),"",IF(COUNTIFS($B$6:$B$2005,B1721&amp;"",$A$6:$A$2005,"&gt;"&amp;A1721)=0,1,0))</f>
        <v/>
      </c>
    </row>
    <row r="1722">
      <c r="A1722" s="13" t="n"/>
      <c r="B1722" s="5" t="n"/>
      <c r="C1722" s="6">
        <f>IF(B1722&amp;""="","",IFERROR(INDEX('الأعضاء'!$B$6:$B$505,MATCH(B1722&amp;"",'الأعضاء'!$A$6:$A$505,0))&amp;"","كود غير موجود"))</f>
        <v/>
      </c>
      <c r="D1722" s="21">
        <f>IF(OR(B1722&amp;""="",NOT(ISNUMBER(A1722))),"",IF(COUNTIFS($B$6:$B$2005,B1722&amp;"",$A$6:$A$2005,"&gt;"&amp;A1722)=0,1,0))</f>
        <v/>
      </c>
    </row>
    <row r="1723">
      <c r="A1723" s="13" t="n"/>
      <c r="B1723" s="5" t="n"/>
      <c r="C1723" s="6">
        <f>IF(B1723&amp;""="","",IFERROR(INDEX('الأعضاء'!$B$6:$B$505,MATCH(B1723&amp;"",'الأعضاء'!$A$6:$A$505,0))&amp;"","كود غير موجود"))</f>
        <v/>
      </c>
      <c r="D1723" s="21">
        <f>IF(OR(B1723&amp;""="",NOT(ISNUMBER(A1723))),"",IF(COUNTIFS($B$6:$B$2005,B1723&amp;"",$A$6:$A$2005,"&gt;"&amp;A1723)=0,1,0))</f>
        <v/>
      </c>
    </row>
    <row r="1724">
      <c r="A1724" s="13" t="n"/>
      <c r="B1724" s="5" t="n"/>
      <c r="C1724" s="6">
        <f>IF(B1724&amp;""="","",IFERROR(INDEX('الأعضاء'!$B$6:$B$505,MATCH(B1724&amp;"",'الأعضاء'!$A$6:$A$505,0))&amp;"","كود غير موجود"))</f>
        <v/>
      </c>
      <c r="D1724" s="21">
        <f>IF(OR(B1724&amp;""="",NOT(ISNUMBER(A1724))),"",IF(COUNTIFS($B$6:$B$2005,B1724&amp;"",$A$6:$A$2005,"&gt;"&amp;A1724)=0,1,0))</f>
        <v/>
      </c>
    </row>
    <row r="1725">
      <c r="A1725" s="13" t="n"/>
      <c r="B1725" s="5" t="n"/>
      <c r="C1725" s="6">
        <f>IF(B1725&amp;""="","",IFERROR(INDEX('الأعضاء'!$B$6:$B$505,MATCH(B1725&amp;"",'الأعضاء'!$A$6:$A$505,0))&amp;"","كود غير موجود"))</f>
        <v/>
      </c>
      <c r="D1725" s="21">
        <f>IF(OR(B1725&amp;""="",NOT(ISNUMBER(A1725))),"",IF(COUNTIFS($B$6:$B$2005,B1725&amp;"",$A$6:$A$2005,"&gt;"&amp;A1725)=0,1,0))</f>
        <v/>
      </c>
    </row>
    <row r="1726">
      <c r="A1726" s="13" t="n"/>
      <c r="B1726" s="5" t="n"/>
      <c r="C1726" s="6">
        <f>IF(B1726&amp;""="","",IFERROR(INDEX('الأعضاء'!$B$6:$B$505,MATCH(B1726&amp;"",'الأعضاء'!$A$6:$A$505,0))&amp;"","كود غير موجود"))</f>
        <v/>
      </c>
      <c r="D1726" s="21">
        <f>IF(OR(B1726&amp;""="",NOT(ISNUMBER(A1726))),"",IF(COUNTIFS($B$6:$B$2005,B1726&amp;"",$A$6:$A$2005,"&gt;"&amp;A1726)=0,1,0))</f>
        <v/>
      </c>
    </row>
    <row r="1727">
      <c r="A1727" s="13" t="n"/>
      <c r="B1727" s="5" t="n"/>
      <c r="C1727" s="6">
        <f>IF(B1727&amp;""="","",IFERROR(INDEX('الأعضاء'!$B$6:$B$505,MATCH(B1727&amp;"",'الأعضاء'!$A$6:$A$505,0))&amp;"","كود غير موجود"))</f>
        <v/>
      </c>
      <c r="D1727" s="21">
        <f>IF(OR(B1727&amp;""="",NOT(ISNUMBER(A1727))),"",IF(COUNTIFS($B$6:$B$2005,B1727&amp;"",$A$6:$A$2005,"&gt;"&amp;A1727)=0,1,0))</f>
        <v/>
      </c>
    </row>
    <row r="1728">
      <c r="A1728" s="13" t="n"/>
      <c r="B1728" s="5" t="n"/>
      <c r="C1728" s="6">
        <f>IF(B1728&amp;""="","",IFERROR(INDEX('الأعضاء'!$B$6:$B$505,MATCH(B1728&amp;"",'الأعضاء'!$A$6:$A$505,0))&amp;"","كود غير موجود"))</f>
        <v/>
      </c>
      <c r="D1728" s="21">
        <f>IF(OR(B1728&amp;""="",NOT(ISNUMBER(A1728))),"",IF(COUNTIFS($B$6:$B$2005,B1728&amp;"",$A$6:$A$2005,"&gt;"&amp;A1728)=0,1,0))</f>
        <v/>
      </c>
    </row>
    <row r="1729">
      <c r="A1729" s="13" t="n"/>
      <c r="B1729" s="5" t="n"/>
      <c r="C1729" s="6">
        <f>IF(B1729&amp;""="","",IFERROR(INDEX('الأعضاء'!$B$6:$B$505,MATCH(B1729&amp;"",'الأعضاء'!$A$6:$A$505,0))&amp;"","كود غير موجود"))</f>
        <v/>
      </c>
      <c r="D1729" s="21">
        <f>IF(OR(B1729&amp;""="",NOT(ISNUMBER(A1729))),"",IF(COUNTIFS($B$6:$B$2005,B1729&amp;"",$A$6:$A$2005,"&gt;"&amp;A1729)=0,1,0))</f>
        <v/>
      </c>
    </row>
    <row r="1730">
      <c r="A1730" s="13" t="n"/>
      <c r="B1730" s="5" t="n"/>
      <c r="C1730" s="6">
        <f>IF(B1730&amp;""="","",IFERROR(INDEX('الأعضاء'!$B$6:$B$505,MATCH(B1730&amp;"",'الأعضاء'!$A$6:$A$505,0))&amp;"","كود غير موجود"))</f>
        <v/>
      </c>
      <c r="D1730" s="21">
        <f>IF(OR(B1730&amp;""="",NOT(ISNUMBER(A1730))),"",IF(COUNTIFS($B$6:$B$2005,B1730&amp;"",$A$6:$A$2005,"&gt;"&amp;A1730)=0,1,0))</f>
        <v/>
      </c>
    </row>
    <row r="1731">
      <c r="A1731" s="13" t="n"/>
      <c r="B1731" s="5" t="n"/>
      <c r="C1731" s="6">
        <f>IF(B1731&amp;""="","",IFERROR(INDEX('الأعضاء'!$B$6:$B$505,MATCH(B1731&amp;"",'الأعضاء'!$A$6:$A$505,0))&amp;"","كود غير موجود"))</f>
        <v/>
      </c>
      <c r="D1731" s="21">
        <f>IF(OR(B1731&amp;""="",NOT(ISNUMBER(A1731))),"",IF(COUNTIFS($B$6:$B$2005,B1731&amp;"",$A$6:$A$2005,"&gt;"&amp;A1731)=0,1,0))</f>
        <v/>
      </c>
    </row>
    <row r="1732">
      <c r="A1732" s="13" t="n"/>
      <c r="B1732" s="5" t="n"/>
      <c r="C1732" s="6">
        <f>IF(B1732&amp;""="","",IFERROR(INDEX('الأعضاء'!$B$6:$B$505,MATCH(B1732&amp;"",'الأعضاء'!$A$6:$A$505,0))&amp;"","كود غير موجود"))</f>
        <v/>
      </c>
      <c r="D1732" s="21">
        <f>IF(OR(B1732&amp;""="",NOT(ISNUMBER(A1732))),"",IF(COUNTIFS($B$6:$B$2005,B1732&amp;"",$A$6:$A$2005,"&gt;"&amp;A1732)=0,1,0))</f>
        <v/>
      </c>
    </row>
    <row r="1733">
      <c r="A1733" s="13" t="n"/>
      <c r="B1733" s="5" t="n"/>
      <c r="C1733" s="6">
        <f>IF(B1733&amp;""="","",IFERROR(INDEX('الأعضاء'!$B$6:$B$505,MATCH(B1733&amp;"",'الأعضاء'!$A$6:$A$505,0))&amp;"","كود غير موجود"))</f>
        <v/>
      </c>
      <c r="D1733" s="21">
        <f>IF(OR(B1733&amp;""="",NOT(ISNUMBER(A1733))),"",IF(COUNTIFS($B$6:$B$2005,B1733&amp;"",$A$6:$A$2005,"&gt;"&amp;A1733)=0,1,0))</f>
        <v/>
      </c>
    </row>
    <row r="1734">
      <c r="A1734" s="13" t="n"/>
      <c r="B1734" s="5" t="n"/>
      <c r="C1734" s="6">
        <f>IF(B1734&amp;""="","",IFERROR(INDEX('الأعضاء'!$B$6:$B$505,MATCH(B1734&amp;"",'الأعضاء'!$A$6:$A$505,0))&amp;"","كود غير موجود"))</f>
        <v/>
      </c>
      <c r="D1734" s="21">
        <f>IF(OR(B1734&amp;""="",NOT(ISNUMBER(A1734))),"",IF(COUNTIFS($B$6:$B$2005,B1734&amp;"",$A$6:$A$2005,"&gt;"&amp;A1734)=0,1,0))</f>
        <v/>
      </c>
    </row>
    <row r="1735">
      <c r="A1735" s="13" t="n"/>
      <c r="B1735" s="5" t="n"/>
      <c r="C1735" s="6">
        <f>IF(B1735&amp;""="","",IFERROR(INDEX('الأعضاء'!$B$6:$B$505,MATCH(B1735&amp;"",'الأعضاء'!$A$6:$A$505,0))&amp;"","كود غير موجود"))</f>
        <v/>
      </c>
      <c r="D1735" s="21">
        <f>IF(OR(B1735&amp;""="",NOT(ISNUMBER(A1735))),"",IF(COUNTIFS($B$6:$B$2005,B1735&amp;"",$A$6:$A$2005,"&gt;"&amp;A1735)=0,1,0))</f>
        <v/>
      </c>
    </row>
    <row r="1736">
      <c r="A1736" s="13" t="n"/>
      <c r="B1736" s="5" t="n"/>
      <c r="C1736" s="6">
        <f>IF(B1736&amp;""="","",IFERROR(INDEX('الأعضاء'!$B$6:$B$505,MATCH(B1736&amp;"",'الأعضاء'!$A$6:$A$505,0))&amp;"","كود غير موجود"))</f>
        <v/>
      </c>
      <c r="D1736" s="21">
        <f>IF(OR(B1736&amp;""="",NOT(ISNUMBER(A1736))),"",IF(COUNTIFS($B$6:$B$2005,B1736&amp;"",$A$6:$A$2005,"&gt;"&amp;A1736)=0,1,0))</f>
        <v/>
      </c>
    </row>
    <row r="1737">
      <c r="A1737" s="13" t="n"/>
      <c r="B1737" s="5" t="n"/>
      <c r="C1737" s="6">
        <f>IF(B1737&amp;""="","",IFERROR(INDEX('الأعضاء'!$B$6:$B$505,MATCH(B1737&amp;"",'الأعضاء'!$A$6:$A$505,0))&amp;"","كود غير موجود"))</f>
        <v/>
      </c>
      <c r="D1737" s="21">
        <f>IF(OR(B1737&amp;""="",NOT(ISNUMBER(A1737))),"",IF(COUNTIFS($B$6:$B$2005,B1737&amp;"",$A$6:$A$2005,"&gt;"&amp;A1737)=0,1,0))</f>
        <v/>
      </c>
    </row>
    <row r="1738">
      <c r="A1738" s="13" t="n"/>
      <c r="B1738" s="5" t="n"/>
      <c r="C1738" s="6">
        <f>IF(B1738&amp;""="","",IFERROR(INDEX('الأعضاء'!$B$6:$B$505,MATCH(B1738&amp;"",'الأعضاء'!$A$6:$A$505,0))&amp;"","كود غير موجود"))</f>
        <v/>
      </c>
      <c r="D1738" s="21">
        <f>IF(OR(B1738&amp;""="",NOT(ISNUMBER(A1738))),"",IF(COUNTIFS($B$6:$B$2005,B1738&amp;"",$A$6:$A$2005,"&gt;"&amp;A1738)=0,1,0))</f>
        <v/>
      </c>
    </row>
    <row r="1739">
      <c r="A1739" s="13" t="n"/>
      <c r="B1739" s="5" t="n"/>
      <c r="C1739" s="6">
        <f>IF(B1739&amp;""="","",IFERROR(INDEX('الأعضاء'!$B$6:$B$505,MATCH(B1739&amp;"",'الأعضاء'!$A$6:$A$505,0))&amp;"","كود غير موجود"))</f>
        <v/>
      </c>
      <c r="D1739" s="21">
        <f>IF(OR(B1739&amp;""="",NOT(ISNUMBER(A1739))),"",IF(COUNTIFS($B$6:$B$2005,B1739&amp;"",$A$6:$A$2005,"&gt;"&amp;A1739)=0,1,0))</f>
        <v/>
      </c>
    </row>
    <row r="1740">
      <c r="A1740" s="13" t="n"/>
      <c r="B1740" s="5" t="n"/>
      <c r="C1740" s="6">
        <f>IF(B1740&amp;""="","",IFERROR(INDEX('الأعضاء'!$B$6:$B$505,MATCH(B1740&amp;"",'الأعضاء'!$A$6:$A$505,0))&amp;"","كود غير موجود"))</f>
        <v/>
      </c>
      <c r="D1740" s="21">
        <f>IF(OR(B1740&amp;""="",NOT(ISNUMBER(A1740))),"",IF(COUNTIFS($B$6:$B$2005,B1740&amp;"",$A$6:$A$2005,"&gt;"&amp;A1740)=0,1,0))</f>
        <v/>
      </c>
    </row>
    <row r="1741">
      <c r="A1741" s="13" t="n"/>
      <c r="B1741" s="5" t="n"/>
      <c r="C1741" s="6">
        <f>IF(B1741&amp;""="","",IFERROR(INDEX('الأعضاء'!$B$6:$B$505,MATCH(B1741&amp;"",'الأعضاء'!$A$6:$A$505,0))&amp;"","كود غير موجود"))</f>
        <v/>
      </c>
      <c r="D1741" s="21">
        <f>IF(OR(B1741&amp;""="",NOT(ISNUMBER(A1741))),"",IF(COUNTIFS($B$6:$B$2005,B1741&amp;"",$A$6:$A$2005,"&gt;"&amp;A1741)=0,1,0))</f>
        <v/>
      </c>
    </row>
    <row r="1742">
      <c r="A1742" s="13" t="n"/>
      <c r="B1742" s="5" t="n"/>
      <c r="C1742" s="6">
        <f>IF(B1742&amp;""="","",IFERROR(INDEX('الأعضاء'!$B$6:$B$505,MATCH(B1742&amp;"",'الأعضاء'!$A$6:$A$505,0))&amp;"","كود غير موجود"))</f>
        <v/>
      </c>
      <c r="D1742" s="21">
        <f>IF(OR(B1742&amp;""="",NOT(ISNUMBER(A1742))),"",IF(COUNTIFS($B$6:$B$2005,B1742&amp;"",$A$6:$A$2005,"&gt;"&amp;A1742)=0,1,0))</f>
        <v/>
      </c>
    </row>
    <row r="1743">
      <c r="A1743" s="13" t="n"/>
      <c r="B1743" s="5" t="n"/>
      <c r="C1743" s="6">
        <f>IF(B1743&amp;""="","",IFERROR(INDEX('الأعضاء'!$B$6:$B$505,MATCH(B1743&amp;"",'الأعضاء'!$A$6:$A$505,0))&amp;"","كود غير موجود"))</f>
        <v/>
      </c>
      <c r="D1743" s="21">
        <f>IF(OR(B1743&amp;""="",NOT(ISNUMBER(A1743))),"",IF(COUNTIFS($B$6:$B$2005,B1743&amp;"",$A$6:$A$2005,"&gt;"&amp;A1743)=0,1,0))</f>
        <v/>
      </c>
    </row>
    <row r="1744">
      <c r="A1744" s="13" t="n"/>
      <c r="B1744" s="5" t="n"/>
      <c r="C1744" s="6">
        <f>IF(B1744&amp;""="","",IFERROR(INDEX('الأعضاء'!$B$6:$B$505,MATCH(B1744&amp;"",'الأعضاء'!$A$6:$A$505,0))&amp;"","كود غير موجود"))</f>
        <v/>
      </c>
      <c r="D1744" s="21">
        <f>IF(OR(B1744&amp;""="",NOT(ISNUMBER(A1744))),"",IF(COUNTIFS($B$6:$B$2005,B1744&amp;"",$A$6:$A$2005,"&gt;"&amp;A1744)=0,1,0))</f>
        <v/>
      </c>
    </row>
    <row r="1745">
      <c r="A1745" s="13" t="n"/>
      <c r="B1745" s="5" t="n"/>
      <c r="C1745" s="6">
        <f>IF(B1745&amp;""="","",IFERROR(INDEX('الأعضاء'!$B$6:$B$505,MATCH(B1745&amp;"",'الأعضاء'!$A$6:$A$505,0))&amp;"","كود غير موجود"))</f>
        <v/>
      </c>
      <c r="D1745" s="21">
        <f>IF(OR(B1745&amp;""="",NOT(ISNUMBER(A1745))),"",IF(COUNTIFS($B$6:$B$2005,B1745&amp;"",$A$6:$A$2005,"&gt;"&amp;A1745)=0,1,0))</f>
        <v/>
      </c>
    </row>
    <row r="1746">
      <c r="A1746" s="13" t="n"/>
      <c r="B1746" s="5" t="n"/>
      <c r="C1746" s="6">
        <f>IF(B1746&amp;""="","",IFERROR(INDEX('الأعضاء'!$B$6:$B$505,MATCH(B1746&amp;"",'الأعضاء'!$A$6:$A$505,0))&amp;"","كود غير موجود"))</f>
        <v/>
      </c>
      <c r="D1746" s="21">
        <f>IF(OR(B1746&amp;""="",NOT(ISNUMBER(A1746))),"",IF(COUNTIFS($B$6:$B$2005,B1746&amp;"",$A$6:$A$2005,"&gt;"&amp;A1746)=0,1,0))</f>
        <v/>
      </c>
    </row>
    <row r="1747">
      <c r="A1747" s="13" t="n"/>
      <c r="B1747" s="5" t="n"/>
      <c r="C1747" s="6">
        <f>IF(B1747&amp;""="","",IFERROR(INDEX('الأعضاء'!$B$6:$B$505,MATCH(B1747&amp;"",'الأعضاء'!$A$6:$A$505,0))&amp;"","كود غير موجود"))</f>
        <v/>
      </c>
      <c r="D1747" s="21">
        <f>IF(OR(B1747&amp;""="",NOT(ISNUMBER(A1747))),"",IF(COUNTIFS($B$6:$B$2005,B1747&amp;"",$A$6:$A$2005,"&gt;"&amp;A1747)=0,1,0))</f>
        <v/>
      </c>
    </row>
    <row r="1748">
      <c r="A1748" s="13" t="n"/>
      <c r="B1748" s="5" t="n"/>
      <c r="C1748" s="6">
        <f>IF(B1748&amp;""="","",IFERROR(INDEX('الأعضاء'!$B$6:$B$505,MATCH(B1748&amp;"",'الأعضاء'!$A$6:$A$505,0))&amp;"","كود غير موجود"))</f>
        <v/>
      </c>
      <c r="D1748" s="21">
        <f>IF(OR(B1748&amp;""="",NOT(ISNUMBER(A1748))),"",IF(COUNTIFS($B$6:$B$2005,B1748&amp;"",$A$6:$A$2005,"&gt;"&amp;A1748)=0,1,0))</f>
        <v/>
      </c>
    </row>
    <row r="1749">
      <c r="A1749" s="13" t="n"/>
      <c r="B1749" s="5" t="n"/>
      <c r="C1749" s="6">
        <f>IF(B1749&amp;""="","",IFERROR(INDEX('الأعضاء'!$B$6:$B$505,MATCH(B1749&amp;"",'الأعضاء'!$A$6:$A$505,0))&amp;"","كود غير موجود"))</f>
        <v/>
      </c>
      <c r="D1749" s="21">
        <f>IF(OR(B1749&amp;""="",NOT(ISNUMBER(A1749))),"",IF(COUNTIFS($B$6:$B$2005,B1749&amp;"",$A$6:$A$2005,"&gt;"&amp;A1749)=0,1,0))</f>
        <v/>
      </c>
    </row>
    <row r="1750">
      <c r="A1750" s="13" t="n"/>
      <c r="B1750" s="5" t="n"/>
      <c r="C1750" s="6">
        <f>IF(B1750&amp;""="","",IFERROR(INDEX('الأعضاء'!$B$6:$B$505,MATCH(B1750&amp;"",'الأعضاء'!$A$6:$A$505,0))&amp;"","كود غير موجود"))</f>
        <v/>
      </c>
      <c r="D1750" s="21">
        <f>IF(OR(B1750&amp;""="",NOT(ISNUMBER(A1750))),"",IF(COUNTIFS($B$6:$B$2005,B1750&amp;"",$A$6:$A$2005,"&gt;"&amp;A1750)=0,1,0))</f>
        <v/>
      </c>
    </row>
    <row r="1751">
      <c r="A1751" s="13" t="n"/>
      <c r="B1751" s="5" t="n"/>
      <c r="C1751" s="6">
        <f>IF(B1751&amp;""="","",IFERROR(INDEX('الأعضاء'!$B$6:$B$505,MATCH(B1751&amp;"",'الأعضاء'!$A$6:$A$505,0))&amp;"","كود غير موجود"))</f>
        <v/>
      </c>
      <c r="D1751" s="21">
        <f>IF(OR(B1751&amp;""="",NOT(ISNUMBER(A1751))),"",IF(COUNTIFS($B$6:$B$2005,B1751&amp;"",$A$6:$A$2005,"&gt;"&amp;A1751)=0,1,0))</f>
        <v/>
      </c>
    </row>
    <row r="1752">
      <c r="A1752" s="13" t="n"/>
      <c r="B1752" s="5" t="n"/>
      <c r="C1752" s="6">
        <f>IF(B1752&amp;""="","",IFERROR(INDEX('الأعضاء'!$B$6:$B$505,MATCH(B1752&amp;"",'الأعضاء'!$A$6:$A$505,0))&amp;"","كود غير موجود"))</f>
        <v/>
      </c>
      <c r="D1752" s="21">
        <f>IF(OR(B1752&amp;""="",NOT(ISNUMBER(A1752))),"",IF(COUNTIFS($B$6:$B$2005,B1752&amp;"",$A$6:$A$2005,"&gt;"&amp;A1752)=0,1,0))</f>
        <v/>
      </c>
    </row>
    <row r="1753">
      <c r="A1753" s="13" t="n"/>
      <c r="B1753" s="5" t="n"/>
      <c r="C1753" s="6">
        <f>IF(B1753&amp;""="","",IFERROR(INDEX('الأعضاء'!$B$6:$B$505,MATCH(B1753&amp;"",'الأعضاء'!$A$6:$A$505,0))&amp;"","كود غير موجود"))</f>
        <v/>
      </c>
      <c r="D1753" s="21">
        <f>IF(OR(B1753&amp;""="",NOT(ISNUMBER(A1753))),"",IF(COUNTIFS($B$6:$B$2005,B1753&amp;"",$A$6:$A$2005,"&gt;"&amp;A1753)=0,1,0))</f>
        <v/>
      </c>
    </row>
    <row r="1754">
      <c r="A1754" s="13" t="n"/>
      <c r="B1754" s="5" t="n"/>
      <c r="C1754" s="6">
        <f>IF(B1754&amp;""="","",IFERROR(INDEX('الأعضاء'!$B$6:$B$505,MATCH(B1754&amp;"",'الأعضاء'!$A$6:$A$505,0))&amp;"","كود غير موجود"))</f>
        <v/>
      </c>
      <c r="D1754" s="21">
        <f>IF(OR(B1754&amp;""="",NOT(ISNUMBER(A1754))),"",IF(COUNTIFS($B$6:$B$2005,B1754&amp;"",$A$6:$A$2005,"&gt;"&amp;A1754)=0,1,0))</f>
        <v/>
      </c>
    </row>
    <row r="1755">
      <c r="A1755" s="13" t="n"/>
      <c r="B1755" s="5" t="n"/>
      <c r="C1755" s="6">
        <f>IF(B1755&amp;""="","",IFERROR(INDEX('الأعضاء'!$B$6:$B$505,MATCH(B1755&amp;"",'الأعضاء'!$A$6:$A$505,0))&amp;"","كود غير موجود"))</f>
        <v/>
      </c>
      <c r="D1755" s="21">
        <f>IF(OR(B1755&amp;""="",NOT(ISNUMBER(A1755))),"",IF(COUNTIFS($B$6:$B$2005,B1755&amp;"",$A$6:$A$2005,"&gt;"&amp;A1755)=0,1,0))</f>
        <v/>
      </c>
    </row>
    <row r="1756">
      <c r="A1756" s="13" t="n"/>
      <c r="B1756" s="5" t="n"/>
      <c r="C1756" s="6">
        <f>IF(B1756&amp;""="","",IFERROR(INDEX('الأعضاء'!$B$6:$B$505,MATCH(B1756&amp;"",'الأعضاء'!$A$6:$A$505,0))&amp;"","كود غير موجود"))</f>
        <v/>
      </c>
      <c r="D1756" s="21">
        <f>IF(OR(B1756&amp;""="",NOT(ISNUMBER(A1756))),"",IF(COUNTIFS($B$6:$B$2005,B1756&amp;"",$A$6:$A$2005,"&gt;"&amp;A1756)=0,1,0))</f>
        <v/>
      </c>
    </row>
    <row r="1757">
      <c r="A1757" s="13" t="n"/>
      <c r="B1757" s="5" t="n"/>
      <c r="C1757" s="6">
        <f>IF(B1757&amp;""="","",IFERROR(INDEX('الأعضاء'!$B$6:$B$505,MATCH(B1757&amp;"",'الأعضاء'!$A$6:$A$505,0))&amp;"","كود غير موجود"))</f>
        <v/>
      </c>
      <c r="D1757" s="21">
        <f>IF(OR(B1757&amp;""="",NOT(ISNUMBER(A1757))),"",IF(COUNTIFS($B$6:$B$2005,B1757&amp;"",$A$6:$A$2005,"&gt;"&amp;A1757)=0,1,0))</f>
        <v/>
      </c>
    </row>
    <row r="1758">
      <c r="A1758" s="13" t="n"/>
      <c r="B1758" s="5" t="n"/>
      <c r="C1758" s="6">
        <f>IF(B1758&amp;""="","",IFERROR(INDEX('الأعضاء'!$B$6:$B$505,MATCH(B1758&amp;"",'الأعضاء'!$A$6:$A$505,0))&amp;"","كود غير موجود"))</f>
        <v/>
      </c>
      <c r="D1758" s="21">
        <f>IF(OR(B1758&amp;""="",NOT(ISNUMBER(A1758))),"",IF(COUNTIFS($B$6:$B$2005,B1758&amp;"",$A$6:$A$2005,"&gt;"&amp;A1758)=0,1,0))</f>
        <v/>
      </c>
    </row>
    <row r="1759">
      <c r="A1759" s="13" t="n"/>
      <c r="B1759" s="5" t="n"/>
      <c r="C1759" s="6">
        <f>IF(B1759&amp;""="","",IFERROR(INDEX('الأعضاء'!$B$6:$B$505,MATCH(B1759&amp;"",'الأعضاء'!$A$6:$A$505,0))&amp;"","كود غير موجود"))</f>
        <v/>
      </c>
      <c r="D1759" s="21">
        <f>IF(OR(B1759&amp;""="",NOT(ISNUMBER(A1759))),"",IF(COUNTIFS($B$6:$B$2005,B1759&amp;"",$A$6:$A$2005,"&gt;"&amp;A1759)=0,1,0))</f>
        <v/>
      </c>
    </row>
    <row r="1760">
      <c r="A1760" s="13" t="n"/>
      <c r="B1760" s="5" t="n"/>
      <c r="C1760" s="6">
        <f>IF(B1760&amp;""="","",IFERROR(INDEX('الأعضاء'!$B$6:$B$505,MATCH(B1760&amp;"",'الأعضاء'!$A$6:$A$505,0))&amp;"","كود غير موجود"))</f>
        <v/>
      </c>
      <c r="D1760" s="21">
        <f>IF(OR(B1760&amp;""="",NOT(ISNUMBER(A1760))),"",IF(COUNTIFS($B$6:$B$2005,B1760&amp;"",$A$6:$A$2005,"&gt;"&amp;A1760)=0,1,0))</f>
        <v/>
      </c>
    </row>
    <row r="1761">
      <c r="A1761" s="13" t="n"/>
      <c r="B1761" s="5" t="n"/>
      <c r="C1761" s="6">
        <f>IF(B1761&amp;""="","",IFERROR(INDEX('الأعضاء'!$B$6:$B$505,MATCH(B1761&amp;"",'الأعضاء'!$A$6:$A$505,0))&amp;"","كود غير موجود"))</f>
        <v/>
      </c>
      <c r="D1761" s="21">
        <f>IF(OR(B1761&amp;""="",NOT(ISNUMBER(A1761))),"",IF(COUNTIFS($B$6:$B$2005,B1761&amp;"",$A$6:$A$2005,"&gt;"&amp;A1761)=0,1,0))</f>
        <v/>
      </c>
    </row>
    <row r="1762">
      <c r="A1762" s="13" t="n"/>
      <c r="B1762" s="5" t="n"/>
      <c r="C1762" s="6">
        <f>IF(B1762&amp;""="","",IFERROR(INDEX('الأعضاء'!$B$6:$B$505,MATCH(B1762&amp;"",'الأعضاء'!$A$6:$A$505,0))&amp;"","كود غير موجود"))</f>
        <v/>
      </c>
      <c r="D1762" s="21">
        <f>IF(OR(B1762&amp;""="",NOT(ISNUMBER(A1762))),"",IF(COUNTIFS($B$6:$B$2005,B1762&amp;"",$A$6:$A$2005,"&gt;"&amp;A1762)=0,1,0))</f>
        <v/>
      </c>
    </row>
    <row r="1763">
      <c r="A1763" s="13" t="n"/>
      <c r="B1763" s="5" t="n"/>
      <c r="C1763" s="6">
        <f>IF(B1763&amp;""="","",IFERROR(INDEX('الأعضاء'!$B$6:$B$505,MATCH(B1763&amp;"",'الأعضاء'!$A$6:$A$505,0))&amp;"","كود غير موجود"))</f>
        <v/>
      </c>
      <c r="D1763" s="21">
        <f>IF(OR(B1763&amp;""="",NOT(ISNUMBER(A1763))),"",IF(COUNTIFS($B$6:$B$2005,B1763&amp;"",$A$6:$A$2005,"&gt;"&amp;A1763)=0,1,0))</f>
        <v/>
      </c>
    </row>
    <row r="1764">
      <c r="A1764" s="13" t="n"/>
      <c r="B1764" s="5" t="n"/>
      <c r="C1764" s="6">
        <f>IF(B1764&amp;""="","",IFERROR(INDEX('الأعضاء'!$B$6:$B$505,MATCH(B1764&amp;"",'الأعضاء'!$A$6:$A$505,0))&amp;"","كود غير موجود"))</f>
        <v/>
      </c>
      <c r="D1764" s="21">
        <f>IF(OR(B1764&amp;""="",NOT(ISNUMBER(A1764))),"",IF(COUNTIFS($B$6:$B$2005,B1764&amp;"",$A$6:$A$2005,"&gt;"&amp;A1764)=0,1,0))</f>
        <v/>
      </c>
    </row>
    <row r="1765">
      <c r="A1765" s="13" t="n"/>
      <c r="B1765" s="5" t="n"/>
      <c r="C1765" s="6">
        <f>IF(B1765&amp;""="","",IFERROR(INDEX('الأعضاء'!$B$6:$B$505,MATCH(B1765&amp;"",'الأعضاء'!$A$6:$A$505,0))&amp;"","كود غير موجود"))</f>
        <v/>
      </c>
      <c r="D1765" s="21">
        <f>IF(OR(B1765&amp;""="",NOT(ISNUMBER(A1765))),"",IF(COUNTIFS($B$6:$B$2005,B1765&amp;"",$A$6:$A$2005,"&gt;"&amp;A1765)=0,1,0))</f>
        <v/>
      </c>
    </row>
    <row r="1766">
      <c r="A1766" s="13" t="n"/>
      <c r="B1766" s="5" t="n"/>
      <c r="C1766" s="6">
        <f>IF(B1766&amp;""="","",IFERROR(INDEX('الأعضاء'!$B$6:$B$505,MATCH(B1766&amp;"",'الأعضاء'!$A$6:$A$505,0))&amp;"","كود غير موجود"))</f>
        <v/>
      </c>
      <c r="D1766" s="21">
        <f>IF(OR(B1766&amp;""="",NOT(ISNUMBER(A1766))),"",IF(COUNTIFS($B$6:$B$2005,B1766&amp;"",$A$6:$A$2005,"&gt;"&amp;A1766)=0,1,0))</f>
        <v/>
      </c>
    </row>
    <row r="1767">
      <c r="A1767" s="13" t="n"/>
      <c r="B1767" s="5" t="n"/>
      <c r="C1767" s="6">
        <f>IF(B1767&amp;""="","",IFERROR(INDEX('الأعضاء'!$B$6:$B$505,MATCH(B1767&amp;"",'الأعضاء'!$A$6:$A$505,0))&amp;"","كود غير موجود"))</f>
        <v/>
      </c>
      <c r="D1767" s="21">
        <f>IF(OR(B1767&amp;""="",NOT(ISNUMBER(A1767))),"",IF(COUNTIFS($B$6:$B$2005,B1767&amp;"",$A$6:$A$2005,"&gt;"&amp;A1767)=0,1,0))</f>
        <v/>
      </c>
    </row>
    <row r="1768">
      <c r="A1768" s="13" t="n"/>
      <c r="B1768" s="5" t="n"/>
      <c r="C1768" s="6">
        <f>IF(B1768&amp;""="","",IFERROR(INDEX('الأعضاء'!$B$6:$B$505,MATCH(B1768&amp;"",'الأعضاء'!$A$6:$A$505,0))&amp;"","كود غير موجود"))</f>
        <v/>
      </c>
      <c r="D1768" s="21">
        <f>IF(OR(B1768&amp;""="",NOT(ISNUMBER(A1768))),"",IF(COUNTIFS($B$6:$B$2005,B1768&amp;"",$A$6:$A$2005,"&gt;"&amp;A1768)=0,1,0))</f>
        <v/>
      </c>
    </row>
    <row r="1769">
      <c r="A1769" s="13" t="n"/>
      <c r="B1769" s="5" t="n"/>
      <c r="C1769" s="6">
        <f>IF(B1769&amp;""="","",IFERROR(INDEX('الأعضاء'!$B$6:$B$505,MATCH(B1769&amp;"",'الأعضاء'!$A$6:$A$505,0))&amp;"","كود غير موجود"))</f>
        <v/>
      </c>
      <c r="D1769" s="21">
        <f>IF(OR(B1769&amp;""="",NOT(ISNUMBER(A1769))),"",IF(COUNTIFS($B$6:$B$2005,B1769&amp;"",$A$6:$A$2005,"&gt;"&amp;A1769)=0,1,0))</f>
        <v/>
      </c>
    </row>
    <row r="1770">
      <c r="A1770" s="13" t="n"/>
      <c r="B1770" s="5" t="n"/>
      <c r="C1770" s="6">
        <f>IF(B1770&amp;""="","",IFERROR(INDEX('الأعضاء'!$B$6:$B$505,MATCH(B1770&amp;"",'الأعضاء'!$A$6:$A$505,0))&amp;"","كود غير موجود"))</f>
        <v/>
      </c>
      <c r="D1770" s="21">
        <f>IF(OR(B1770&amp;""="",NOT(ISNUMBER(A1770))),"",IF(COUNTIFS($B$6:$B$2005,B1770&amp;"",$A$6:$A$2005,"&gt;"&amp;A1770)=0,1,0))</f>
        <v/>
      </c>
    </row>
    <row r="1771">
      <c r="A1771" s="13" t="n"/>
      <c r="B1771" s="5" t="n"/>
      <c r="C1771" s="6">
        <f>IF(B1771&amp;""="","",IFERROR(INDEX('الأعضاء'!$B$6:$B$505,MATCH(B1771&amp;"",'الأعضاء'!$A$6:$A$505,0))&amp;"","كود غير موجود"))</f>
        <v/>
      </c>
      <c r="D1771" s="21">
        <f>IF(OR(B1771&amp;""="",NOT(ISNUMBER(A1771))),"",IF(COUNTIFS($B$6:$B$2005,B1771&amp;"",$A$6:$A$2005,"&gt;"&amp;A1771)=0,1,0))</f>
        <v/>
      </c>
    </row>
    <row r="1772">
      <c r="A1772" s="13" t="n"/>
      <c r="B1772" s="5" t="n"/>
      <c r="C1772" s="6">
        <f>IF(B1772&amp;""="","",IFERROR(INDEX('الأعضاء'!$B$6:$B$505,MATCH(B1772&amp;"",'الأعضاء'!$A$6:$A$505,0))&amp;"","كود غير موجود"))</f>
        <v/>
      </c>
      <c r="D1772" s="21">
        <f>IF(OR(B1772&amp;""="",NOT(ISNUMBER(A1772))),"",IF(COUNTIFS($B$6:$B$2005,B1772&amp;"",$A$6:$A$2005,"&gt;"&amp;A1772)=0,1,0))</f>
        <v/>
      </c>
    </row>
    <row r="1773">
      <c r="A1773" s="13" t="n"/>
      <c r="B1773" s="5" t="n"/>
      <c r="C1773" s="6">
        <f>IF(B1773&amp;""="","",IFERROR(INDEX('الأعضاء'!$B$6:$B$505,MATCH(B1773&amp;"",'الأعضاء'!$A$6:$A$505,0))&amp;"","كود غير موجود"))</f>
        <v/>
      </c>
      <c r="D1773" s="21">
        <f>IF(OR(B1773&amp;""="",NOT(ISNUMBER(A1773))),"",IF(COUNTIFS($B$6:$B$2005,B1773&amp;"",$A$6:$A$2005,"&gt;"&amp;A1773)=0,1,0))</f>
        <v/>
      </c>
    </row>
    <row r="1774">
      <c r="A1774" s="13" t="n"/>
      <c r="B1774" s="5" t="n"/>
      <c r="C1774" s="6">
        <f>IF(B1774&amp;""="","",IFERROR(INDEX('الأعضاء'!$B$6:$B$505,MATCH(B1774&amp;"",'الأعضاء'!$A$6:$A$505,0))&amp;"","كود غير موجود"))</f>
        <v/>
      </c>
      <c r="D1774" s="21">
        <f>IF(OR(B1774&amp;""="",NOT(ISNUMBER(A1774))),"",IF(COUNTIFS($B$6:$B$2005,B1774&amp;"",$A$6:$A$2005,"&gt;"&amp;A1774)=0,1,0))</f>
        <v/>
      </c>
    </row>
    <row r="1775">
      <c r="A1775" s="13" t="n"/>
      <c r="B1775" s="5" t="n"/>
      <c r="C1775" s="6">
        <f>IF(B1775&amp;""="","",IFERROR(INDEX('الأعضاء'!$B$6:$B$505,MATCH(B1775&amp;"",'الأعضاء'!$A$6:$A$505,0))&amp;"","كود غير موجود"))</f>
        <v/>
      </c>
      <c r="D1775" s="21">
        <f>IF(OR(B1775&amp;""="",NOT(ISNUMBER(A1775))),"",IF(COUNTIFS($B$6:$B$2005,B1775&amp;"",$A$6:$A$2005,"&gt;"&amp;A1775)=0,1,0))</f>
        <v/>
      </c>
    </row>
    <row r="1776">
      <c r="A1776" s="13" t="n"/>
      <c r="B1776" s="5" t="n"/>
      <c r="C1776" s="6">
        <f>IF(B1776&amp;""="","",IFERROR(INDEX('الأعضاء'!$B$6:$B$505,MATCH(B1776&amp;"",'الأعضاء'!$A$6:$A$505,0))&amp;"","كود غير موجود"))</f>
        <v/>
      </c>
      <c r="D1776" s="21">
        <f>IF(OR(B1776&amp;""="",NOT(ISNUMBER(A1776))),"",IF(COUNTIFS($B$6:$B$2005,B1776&amp;"",$A$6:$A$2005,"&gt;"&amp;A1776)=0,1,0))</f>
        <v/>
      </c>
    </row>
    <row r="1777">
      <c r="A1777" s="13" t="n"/>
      <c r="B1777" s="5" t="n"/>
      <c r="C1777" s="6">
        <f>IF(B1777&amp;""="","",IFERROR(INDEX('الأعضاء'!$B$6:$B$505,MATCH(B1777&amp;"",'الأعضاء'!$A$6:$A$505,0))&amp;"","كود غير موجود"))</f>
        <v/>
      </c>
      <c r="D1777" s="21">
        <f>IF(OR(B1777&amp;""="",NOT(ISNUMBER(A1777))),"",IF(COUNTIFS($B$6:$B$2005,B1777&amp;"",$A$6:$A$2005,"&gt;"&amp;A1777)=0,1,0))</f>
        <v/>
      </c>
    </row>
    <row r="1778">
      <c r="A1778" s="13" t="n"/>
      <c r="B1778" s="5" t="n"/>
      <c r="C1778" s="6">
        <f>IF(B1778&amp;""="","",IFERROR(INDEX('الأعضاء'!$B$6:$B$505,MATCH(B1778&amp;"",'الأعضاء'!$A$6:$A$505,0))&amp;"","كود غير موجود"))</f>
        <v/>
      </c>
      <c r="D1778" s="21">
        <f>IF(OR(B1778&amp;""="",NOT(ISNUMBER(A1778))),"",IF(COUNTIFS($B$6:$B$2005,B1778&amp;"",$A$6:$A$2005,"&gt;"&amp;A1778)=0,1,0))</f>
        <v/>
      </c>
    </row>
    <row r="1779">
      <c r="A1779" s="13" t="n"/>
      <c r="B1779" s="5" t="n"/>
      <c r="C1779" s="6">
        <f>IF(B1779&amp;""="","",IFERROR(INDEX('الأعضاء'!$B$6:$B$505,MATCH(B1779&amp;"",'الأعضاء'!$A$6:$A$505,0))&amp;"","كود غير موجود"))</f>
        <v/>
      </c>
      <c r="D1779" s="21">
        <f>IF(OR(B1779&amp;""="",NOT(ISNUMBER(A1779))),"",IF(COUNTIFS($B$6:$B$2005,B1779&amp;"",$A$6:$A$2005,"&gt;"&amp;A1779)=0,1,0))</f>
        <v/>
      </c>
    </row>
    <row r="1780">
      <c r="A1780" s="13" t="n"/>
      <c r="B1780" s="5" t="n"/>
      <c r="C1780" s="6">
        <f>IF(B1780&amp;""="","",IFERROR(INDEX('الأعضاء'!$B$6:$B$505,MATCH(B1780&amp;"",'الأعضاء'!$A$6:$A$505,0))&amp;"","كود غير موجود"))</f>
        <v/>
      </c>
      <c r="D1780" s="21">
        <f>IF(OR(B1780&amp;""="",NOT(ISNUMBER(A1780))),"",IF(COUNTIFS($B$6:$B$2005,B1780&amp;"",$A$6:$A$2005,"&gt;"&amp;A1780)=0,1,0))</f>
        <v/>
      </c>
    </row>
    <row r="1781">
      <c r="A1781" s="13" t="n"/>
      <c r="B1781" s="5" t="n"/>
      <c r="C1781" s="6">
        <f>IF(B1781&amp;""="","",IFERROR(INDEX('الأعضاء'!$B$6:$B$505,MATCH(B1781&amp;"",'الأعضاء'!$A$6:$A$505,0))&amp;"","كود غير موجود"))</f>
        <v/>
      </c>
      <c r="D1781" s="21">
        <f>IF(OR(B1781&amp;""="",NOT(ISNUMBER(A1781))),"",IF(COUNTIFS($B$6:$B$2005,B1781&amp;"",$A$6:$A$2005,"&gt;"&amp;A1781)=0,1,0))</f>
        <v/>
      </c>
    </row>
    <row r="1782">
      <c r="A1782" s="13" t="n"/>
      <c r="B1782" s="5" t="n"/>
      <c r="C1782" s="6">
        <f>IF(B1782&amp;""="","",IFERROR(INDEX('الأعضاء'!$B$6:$B$505,MATCH(B1782&amp;"",'الأعضاء'!$A$6:$A$505,0))&amp;"","كود غير موجود"))</f>
        <v/>
      </c>
      <c r="D1782" s="21">
        <f>IF(OR(B1782&amp;""="",NOT(ISNUMBER(A1782))),"",IF(COUNTIFS($B$6:$B$2005,B1782&amp;"",$A$6:$A$2005,"&gt;"&amp;A1782)=0,1,0))</f>
        <v/>
      </c>
    </row>
    <row r="1783">
      <c r="A1783" s="13" t="n"/>
      <c r="B1783" s="5" t="n"/>
      <c r="C1783" s="6">
        <f>IF(B1783&amp;""="","",IFERROR(INDEX('الأعضاء'!$B$6:$B$505,MATCH(B1783&amp;"",'الأعضاء'!$A$6:$A$505,0))&amp;"","كود غير موجود"))</f>
        <v/>
      </c>
      <c r="D1783" s="21">
        <f>IF(OR(B1783&amp;""="",NOT(ISNUMBER(A1783))),"",IF(COUNTIFS($B$6:$B$2005,B1783&amp;"",$A$6:$A$2005,"&gt;"&amp;A1783)=0,1,0))</f>
        <v/>
      </c>
    </row>
    <row r="1784">
      <c r="A1784" s="13" t="n"/>
      <c r="B1784" s="5" t="n"/>
      <c r="C1784" s="6">
        <f>IF(B1784&amp;""="","",IFERROR(INDEX('الأعضاء'!$B$6:$B$505,MATCH(B1784&amp;"",'الأعضاء'!$A$6:$A$505,0))&amp;"","كود غير موجود"))</f>
        <v/>
      </c>
      <c r="D1784" s="21">
        <f>IF(OR(B1784&amp;""="",NOT(ISNUMBER(A1784))),"",IF(COUNTIFS($B$6:$B$2005,B1784&amp;"",$A$6:$A$2005,"&gt;"&amp;A1784)=0,1,0))</f>
        <v/>
      </c>
    </row>
    <row r="1785">
      <c r="A1785" s="13" t="n"/>
      <c r="B1785" s="5" t="n"/>
      <c r="C1785" s="6">
        <f>IF(B1785&amp;""="","",IFERROR(INDEX('الأعضاء'!$B$6:$B$505,MATCH(B1785&amp;"",'الأعضاء'!$A$6:$A$505,0))&amp;"","كود غير موجود"))</f>
        <v/>
      </c>
      <c r="D1785" s="21">
        <f>IF(OR(B1785&amp;""="",NOT(ISNUMBER(A1785))),"",IF(COUNTIFS($B$6:$B$2005,B1785&amp;"",$A$6:$A$2005,"&gt;"&amp;A1785)=0,1,0))</f>
        <v/>
      </c>
    </row>
    <row r="1786">
      <c r="A1786" s="13" t="n"/>
      <c r="B1786" s="5" t="n"/>
      <c r="C1786" s="6">
        <f>IF(B1786&amp;""="","",IFERROR(INDEX('الأعضاء'!$B$6:$B$505,MATCH(B1786&amp;"",'الأعضاء'!$A$6:$A$505,0))&amp;"","كود غير موجود"))</f>
        <v/>
      </c>
      <c r="D1786" s="21">
        <f>IF(OR(B1786&amp;""="",NOT(ISNUMBER(A1786))),"",IF(COUNTIFS($B$6:$B$2005,B1786&amp;"",$A$6:$A$2005,"&gt;"&amp;A1786)=0,1,0))</f>
        <v/>
      </c>
    </row>
    <row r="1787">
      <c r="A1787" s="13" t="n"/>
      <c r="B1787" s="5" t="n"/>
      <c r="C1787" s="6">
        <f>IF(B1787&amp;""="","",IFERROR(INDEX('الأعضاء'!$B$6:$B$505,MATCH(B1787&amp;"",'الأعضاء'!$A$6:$A$505,0))&amp;"","كود غير موجود"))</f>
        <v/>
      </c>
      <c r="D1787" s="21">
        <f>IF(OR(B1787&amp;""="",NOT(ISNUMBER(A1787))),"",IF(COUNTIFS($B$6:$B$2005,B1787&amp;"",$A$6:$A$2005,"&gt;"&amp;A1787)=0,1,0))</f>
        <v/>
      </c>
    </row>
    <row r="1788">
      <c r="A1788" s="13" t="n"/>
      <c r="B1788" s="5" t="n"/>
      <c r="C1788" s="6">
        <f>IF(B1788&amp;""="","",IFERROR(INDEX('الأعضاء'!$B$6:$B$505,MATCH(B1788&amp;"",'الأعضاء'!$A$6:$A$505,0))&amp;"","كود غير موجود"))</f>
        <v/>
      </c>
      <c r="D1788" s="21">
        <f>IF(OR(B1788&amp;""="",NOT(ISNUMBER(A1788))),"",IF(COUNTIFS($B$6:$B$2005,B1788&amp;"",$A$6:$A$2005,"&gt;"&amp;A1788)=0,1,0))</f>
        <v/>
      </c>
    </row>
    <row r="1789">
      <c r="A1789" s="13" t="n"/>
      <c r="B1789" s="5" t="n"/>
      <c r="C1789" s="6">
        <f>IF(B1789&amp;""="","",IFERROR(INDEX('الأعضاء'!$B$6:$B$505,MATCH(B1789&amp;"",'الأعضاء'!$A$6:$A$505,0))&amp;"","كود غير موجود"))</f>
        <v/>
      </c>
      <c r="D1789" s="21">
        <f>IF(OR(B1789&amp;""="",NOT(ISNUMBER(A1789))),"",IF(COUNTIFS($B$6:$B$2005,B1789&amp;"",$A$6:$A$2005,"&gt;"&amp;A1789)=0,1,0))</f>
        <v/>
      </c>
    </row>
    <row r="1790">
      <c r="A1790" s="13" t="n"/>
      <c r="B1790" s="5" t="n"/>
      <c r="C1790" s="6">
        <f>IF(B1790&amp;""="","",IFERROR(INDEX('الأعضاء'!$B$6:$B$505,MATCH(B1790&amp;"",'الأعضاء'!$A$6:$A$505,0))&amp;"","كود غير موجود"))</f>
        <v/>
      </c>
      <c r="D1790" s="21">
        <f>IF(OR(B1790&amp;""="",NOT(ISNUMBER(A1790))),"",IF(COUNTIFS($B$6:$B$2005,B1790&amp;"",$A$6:$A$2005,"&gt;"&amp;A1790)=0,1,0))</f>
        <v/>
      </c>
    </row>
    <row r="1791">
      <c r="A1791" s="13" t="n"/>
      <c r="B1791" s="5" t="n"/>
      <c r="C1791" s="6">
        <f>IF(B1791&amp;""="","",IFERROR(INDEX('الأعضاء'!$B$6:$B$505,MATCH(B1791&amp;"",'الأعضاء'!$A$6:$A$505,0))&amp;"","كود غير موجود"))</f>
        <v/>
      </c>
      <c r="D1791" s="21">
        <f>IF(OR(B1791&amp;""="",NOT(ISNUMBER(A1791))),"",IF(COUNTIFS($B$6:$B$2005,B1791&amp;"",$A$6:$A$2005,"&gt;"&amp;A1791)=0,1,0))</f>
        <v/>
      </c>
    </row>
    <row r="1792">
      <c r="A1792" s="13" t="n"/>
      <c r="B1792" s="5" t="n"/>
      <c r="C1792" s="6">
        <f>IF(B1792&amp;""="","",IFERROR(INDEX('الأعضاء'!$B$6:$B$505,MATCH(B1792&amp;"",'الأعضاء'!$A$6:$A$505,0))&amp;"","كود غير موجود"))</f>
        <v/>
      </c>
      <c r="D1792" s="21">
        <f>IF(OR(B1792&amp;""="",NOT(ISNUMBER(A1792))),"",IF(COUNTIFS($B$6:$B$2005,B1792&amp;"",$A$6:$A$2005,"&gt;"&amp;A1792)=0,1,0))</f>
        <v/>
      </c>
    </row>
    <row r="1793">
      <c r="A1793" s="13" t="n"/>
      <c r="B1793" s="5" t="n"/>
      <c r="C1793" s="6">
        <f>IF(B1793&amp;""="","",IFERROR(INDEX('الأعضاء'!$B$6:$B$505,MATCH(B1793&amp;"",'الأعضاء'!$A$6:$A$505,0))&amp;"","كود غير موجود"))</f>
        <v/>
      </c>
      <c r="D1793" s="21">
        <f>IF(OR(B1793&amp;""="",NOT(ISNUMBER(A1793))),"",IF(COUNTIFS($B$6:$B$2005,B1793&amp;"",$A$6:$A$2005,"&gt;"&amp;A1793)=0,1,0))</f>
        <v/>
      </c>
    </row>
    <row r="1794">
      <c r="A1794" s="13" t="n"/>
      <c r="B1794" s="5" t="n"/>
      <c r="C1794" s="6">
        <f>IF(B1794&amp;""="","",IFERROR(INDEX('الأعضاء'!$B$6:$B$505,MATCH(B1794&amp;"",'الأعضاء'!$A$6:$A$505,0))&amp;"","كود غير موجود"))</f>
        <v/>
      </c>
      <c r="D1794" s="21">
        <f>IF(OR(B1794&amp;""="",NOT(ISNUMBER(A1794))),"",IF(COUNTIFS($B$6:$B$2005,B1794&amp;"",$A$6:$A$2005,"&gt;"&amp;A1794)=0,1,0))</f>
        <v/>
      </c>
    </row>
    <row r="1795">
      <c r="A1795" s="13" t="n"/>
      <c r="B1795" s="5" t="n"/>
      <c r="C1795" s="6">
        <f>IF(B1795&amp;""="","",IFERROR(INDEX('الأعضاء'!$B$6:$B$505,MATCH(B1795&amp;"",'الأعضاء'!$A$6:$A$505,0))&amp;"","كود غير موجود"))</f>
        <v/>
      </c>
      <c r="D1795" s="21">
        <f>IF(OR(B1795&amp;""="",NOT(ISNUMBER(A1795))),"",IF(COUNTIFS($B$6:$B$2005,B1795&amp;"",$A$6:$A$2005,"&gt;"&amp;A1795)=0,1,0))</f>
        <v/>
      </c>
    </row>
    <row r="1796">
      <c r="A1796" s="13" t="n"/>
      <c r="B1796" s="5" t="n"/>
      <c r="C1796" s="6">
        <f>IF(B1796&amp;""="","",IFERROR(INDEX('الأعضاء'!$B$6:$B$505,MATCH(B1796&amp;"",'الأعضاء'!$A$6:$A$505,0))&amp;"","كود غير موجود"))</f>
        <v/>
      </c>
      <c r="D1796" s="21">
        <f>IF(OR(B1796&amp;""="",NOT(ISNUMBER(A1796))),"",IF(COUNTIFS($B$6:$B$2005,B1796&amp;"",$A$6:$A$2005,"&gt;"&amp;A1796)=0,1,0))</f>
        <v/>
      </c>
    </row>
    <row r="1797">
      <c r="A1797" s="13" t="n"/>
      <c r="B1797" s="5" t="n"/>
      <c r="C1797" s="6">
        <f>IF(B1797&amp;""="","",IFERROR(INDEX('الأعضاء'!$B$6:$B$505,MATCH(B1797&amp;"",'الأعضاء'!$A$6:$A$505,0))&amp;"","كود غير موجود"))</f>
        <v/>
      </c>
      <c r="D1797" s="21">
        <f>IF(OR(B1797&amp;""="",NOT(ISNUMBER(A1797))),"",IF(COUNTIFS($B$6:$B$2005,B1797&amp;"",$A$6:$A$2005,"&gt;"&amp;A1797)=0,1,0))</f>
        <v/>
      </c>
    </row>
    <row r="1798">
      <c r="A1798" s="13" t="n"/>
      <c r="B1798" s="5" t="n"/>
      <c r="C1798" s="6">
        <f>IF(B1798&amp;""="","",IFERROR(INDEX('الأعضاء'!$B$6:$B$505,MATCH(B1798&amp;"",'الأعضاء'!$A$6:$A$505,0))&amp;"","كود غير موجود"))</f>
        <v/>
      </c>
      <c r="D1798" s="21">
        <f>IF(OR(B1798&amp;""="",NOT(ISNUMBER(A1798))),"",IF(COUNTIFS($B$6:$B$2005,B1798&amp;"",$A$6:$A$2005,"&gt;"&amp;A1798)=0,1,0))</f>
        <v/>
      </c>
    </row>
    <row r="1799">
      <c r="A1799" s="13" t="n"/>
      <c r="B1799" s="5" t="n"/>
      <c r="C1799" s="6">
        <f>IF(B1799&amp;""="","",IFERROR(INDEX('الأعضاء'!$B$6:$B$505,MATCH(B1799&amp;"",'الأعضاء'!$A$6:$A$505,0))&amp;"","كود غير موجود"))</f>
        <v/>
      </c>
      <c r="D1799" s="21">
        <f>IF(OR(B1799&amp;""="",NOT(ISNUMBER(A1799))),"",IF(COUNTIFS($B$6:$B$2005,B1799&amp;"",$A$6:$A$2005,"&gt;"&amp;A1799)=0,1,0))</f>
        <v/>
      </c>
    </row>
    <row r="1800">
      <c r="A1800" s="13" t="n"/>
      <c r="B1800" s="5" t="n"/>
      <c r="C1800" s="6">
        <f>IF(B1800&amp;""="","",IFERROR(INDEX('الأعضاء'!$B$6:$B$505,MATCH(B1800&amp;"",'الأعضاء'!$A$6:$A$505,0))&amp;"","كود غير موجود"))</f>
        <v/>
      </c>
      <c r="D1800" s="21">
        <f>IF(OR(B1800&amp;""="",NOT(ISNUMBER(A1800))),"",IF(COUNTIFS($B$6:$B$2005,B1800&amp;"",$A$6:$A$2005,"&gt;"&amp;A1800)=0,1,0))</f>
        <v/>
      </c>
    </row>
    <row r="1801">
      <c r="A1801" s="13" t="n"/>
      <c r="B1801" s="5" t="n"/>
      <c r="C1801" s="6">
        <f>IF(B1801&amp;""="","",IFERROR(INDEX('الأعضاء'!$B$6:$B$505,MATCH(B1801&amp;"",'الأعضاء'!$A$6:$A$505,0))&amp;"","كود غير موجود"))</f>
        <v/>
      </c>
      <c r="D1801" s="21">
        <f>IF(OR(B1801&amp;""="",NOT(ISNUMBER(A1801))),"",IF(COUNTIFS($B$6:$B$2005,B1801&amp;"",$A$6:$A$2005,"&gt;"&amp;A1801)=0,1,0))</f>
        <v/>
      </c>
    </row>
    <row r="1802">
      <c r="A1802" s="13" t="n"/>
      <c r="B1802" s="5" t="n"/>
      <c r="C1802" s="6">
        <f>IF(B1802&amp;""="","",IFERROR(INDEX('الأعضاء'!$B$6:$B$505,MATCH(B1802&amp;"",'الأعضاء'!$A$6:$A$505,0))&amp;"","كود غير موجود"))</f>
        <v/>
      </c>
      <c r="D1802" s="21">
        <f>IF(OR(B1802&amp;""="",NOT(ISNUMBER(A1802))),"",IF(COUNTIFS($B$6:$B$2005,B1802&amp;"",$A$6:$A$2005,"&gt;"&amp;A1802)=0,1,0))</f>
        <v/>
      </c>
    </row>
    <row r="1803">
      <c r="A1803" s="13" t="n"/>
      <c r="B1803" s="5" t="n"/>
      <c r="C1803" s="6">
        <f>IF(B1803&amp;""="","",IFERROR(INDEX('الأعضاء'!$B$6:$B$505,MATCH(B1803&amp;"",'الأعضاء'!$A$6:$A$505,0))&amp;"","كود غير موجود"))</f>
        <v/>
      </c>
      <c r="D1803" s="21">
        <f>IF(OR(B1803&amp;""="",NOT(ISNUMBER(A1803))),"",IF(COUNTIFS($B$6:$B$2005,B1803&amp;"",$A$6:$A$2005,"&gt;"&amp;A1803)=0,1,0))</f>
        <v/>
      </c>
    </row>
    <row r="1804">
      <c r="A1804" s="13" t="n"/>
      <c r="B1804" s="5" t="n"/>
      <c r="C1804" s="6">
        <f>IF(B1804&amp;""="","",IFERROR(INDEX('الأعضاء'!$B$6:$B$505,MATCH(B1804&amp;"",'الأعضاء'!$A$6:$A$505,0))&amp;"","كود غير موجود"))</f>
        <v/>
      </c>
      <c r="D1804" s="21">
        <f>IF(OR(B1804&amp;""="",NOT(ISNUMBER(A1804))),"",IF(COUNTIFS($B$6:$B$2005,B1804&amp;"",$A$6:$A$2005,"&gt;"&amp;A1804)=0,1,0))</f>
        <v/>
      </c>
    </row>
    <row r="1805">
      <c r="A1805" s="13" t="n"/>
      <c r="B1805" s="5" t="n"/>
      <c r="C1805" s="6">
        <f>IF(B1805&amp;""="","",IFERROR(INDEX('الأعضاء'!$B$6:$B$505,MATCH(B1805&amp;"",'الأعضاء'!$A$6:$A$505,0))&amp;"","كود غير موجود"))</f>
        <v/>
      </c>
      <c r="D1805" s="21">
        <f>IF(OR(B1805&amp;""="",NOT(ISNUMBER(A1805))),"",IF(COUNTIFS($B$6:$B$2005,B1805&amp;"",$A$6:$A$2005,"&gt;"&amp;A1805)=0,1,0))</f>
        <v/>
      </c>
    </row>
    <row r="1806">
      <c r="A1806" s="13" t="n"/>
      <c r="B1806" s="5" t="n"/>
      <c r="C1806" s="6">
        <f>IF(B1806&amp;""="","",IFERROR(INDEX('الأعضاء'!$B$6:$B$505,MATCH(B1806&amp;"",'الأعضاء'!$A$6:$A$505,0))&amp;"","كود غير موجود"))</f>
        <v/>
      </c>
      <c r="D1806" s="21">
        <f>IF(OR(B1806&amp;""="",NOT(ISNUMBER(A1806))),"",IF(COUNTIFS($B$6:$B$2005,B1806&amp;"",$A$6:$A$2005,"&gt;"&amp;A1806)=0,1,0))</f>
        <v/>
      </c>
    </row>
    <row r="1807">
      <c r="A1807" s="13" t="n"/>
      <c r="B1807" s="5" t="n"/>
      <c r="C1807" s="6">
        <f>IF(B1807&amp;""="","",IFERROR(INDEX('الأعضاء'!$B$6:$B$505,MATCH(B1807&amp;"",'الأعضاء'!$A$6:$A$505,0))&amp;"","كود غير موجود"))</f>
        <v/>
      </c>
      <c r="D1807" s="21">
        <f>IF(OR(B1807&amp;""="",NOT(ISNUMBER(A1807))),"",IF(COUNTIFS($B$6:$B$2005,B1807&amp;"",$A$6:$A$2005,"&gt;"&amp;A1807)=0,1,0))</f>
        <v/>
      </c>
    </row>
    <row r="1808">
      <c r="A1808" s="13" t="n"/>
      <c r="B1808" s="5" t="n"/>
      <c r="C1808" s="6">
        <f>IF(B1808&amp;""="","",IFERROR(INDEX('الأعضاء'!$B$6:$B$505,MATCH(B1808&amp;"",'الأعضاء'!$A$6:$A$505,0))&amp;"","كود غير موجود"))</f>
        <v/>
      </c>
      <c r="D1808" s="21">
        <f>IF(OR(B1808&amp;""="",NOT(ISNUMBER(A1808))),"",IF(COUNTIFS($B$6:$B$2005,B1808&amp;"",$A$6:$A$2005,"&gt;"&amp;A1808)=0,1,0))</f>
        <v/>
      </c>
    </row>
    <row r="1809">
      <c r="A1809" s="13" t="n"/>
      <c r="B1809" s="5" t="n"/>
      <c r="C1809" s="6">
        <f>IF(B1809&amp;""="","",IFERROR(INDEX('الأعضاء'!$B$6:$B$505,MATCH(B1809&amp;"",'الأعضاء'!$A$6:$A$505,0))&amp;"","كود غير موجود"))</f>
        <v/>
      </c>
      <c r="D1809" s="21">
        <f>IF(OR(B1809&amp;""="",NOT(ISNUMBER(A1809))),"",IF(COUNTIFS($B$6:$B$2005,B1809&amp;"",$A$6:$A$2005,"&gt;"&amp;A1809)=0,1,0))</f>
        <v/>
      </c>
    </row>
    <row r="1810">
      <c r="A1810" s="13" t="n"/>
      <c r="B1810" s="5" t="n"/>
      <c r="C1810" s="6">
        <f>IF(B1810&amp;""="","",IFERROR(INDEX('الأعضاء'!$B$6:$B$505,MATCH(B1810&amp;"",'الأعضاء'!$A$6:$A$505,0))&amp;"","كود غير موجود"))</f>
        <v/>
      </c>
      <c r="D1810" s="21">
        <f>IF(OR(B1810&amp;""="",NOT(ISNUMBER(A1810))),"",IF(COUNTIFS($B$6:$B$2005,B1810&amp;"",$A$6:$A$2005,"&gt;"&amp;A1810)=0,1,0))</f>
        <v/>
      </c>
    </row>
    <row r="1811">
      <c r="A1811" s="13" t="n"/>
      <c r="B1811" s="5" t="n"/>
      <c r="C1811" s="6">
        <f>IF(B1811&amp;""="","",IFERROR(INDEX('الأعضاء'!$B$6:$B$505,MATCH(B1811&amp;"",'الأعضاء'!$A$6:$A$505,0))&amp;"","كود غير موجود"))</f>
        <v/>
      </c>
      <c r="D1811" s="21">
        <f>IF(OR(B1811&amp;""="",NOT(ISNUMBER(A1811))),"",IF(COUNTIFS($B$6:$B$2005,B1811&amp;"",$A$6:$A$2005,"&gt;"&amp;A1811)=0,1,0))</f>
        <v/>
      </c>
    </row>
    <row r="1812">
      <c r="A1812" s="13" t="n"/>
      <c r="B1812" s="5" t="n"/>
      <c r="C1812" s="6">
        <f>IF(B1812&amp;""="","",IFERROR(INDEX('الأعضاء'!$B$6:$B$505,MATCH(B1812&amp;"",'الأعضاء'!$A$6:$A$505,0))&amp;"","كود غير موجود"))</f>
        <v/>
      </c>
      <c r="D1812" s="21">
        <f>IF(OR(B1812&amp;""="",NOT(ISNUMBER(A1812))),"",IF(COUNTIFS($B$6:$B$2005,B1812&amp;"",$A$6:$A$2005,"&gt;"&amp;A1812)=0,1,0))</f>
        <v/>
      </c>
    </row>
    <row r="1813">
      <c r="A1813" s="13" t="n"/>
      <c r="B1813" s="5" t="n"/>
      <c r="C1813" s="6">
        <f>IF(B1813&amp;""="","",IFERROR(INDEX('الأعضاء'!$B$6:$B$505,MATCH(B1813&amp;"",'الأعضاء'!$A$6:$A$505,0))&amp;"","كود غير موجود"))</f>
        <v/>
      </c>
      <c r="D1813" s="21">
        <f>IF(OR(B1813&amp;""="",NOT(ISNUMBER(A1813))),"",IF(COUNTIFS($B$6:$B$2005,B1813&amp;"",$A$6:$A$2005,"&gt;"&amp;A1813)=0,1,0))</f>
        <v/>
      </c>
    </row>
    <row r="1814">
      <c r="A1814" s="13" t="n"/>
      <c r="B1814" s="5" t="n"/>
      <c r="C1814" s="6">
        <f>IF(B1814&amp;""="","",IFERROR(INDEX('الأعضاء'!$B$6:$B$505,MATCH(B1814&amp;"",'الأعضاء'!$A$6:$A$505,0))&amp;"","كود غير موجود"))</f>
        <v/>
      </c>
      <c r="D1814" s="21">
        <f>IF(OR(B1814&amp;""="",NOT(ISNUMBER(A1814))),"",IF(COUNTIFS($B$6:$B$2005,B1814&amp;"",$A$6:$A$2005,"&gt;"&amp;A1814)=0,1,0))</f>
        <v/>
      </c>
    </row>
    <row r="1815">
      <c r="A1815" s="13" t="n"/>
      <c r="B1815" s="5" t="n"/>
      <c r="C1815" s="6">
        <f>IF(B1815&amp;""="","",IFERROR(INDEX('الأعضاء'!$B$6:$B$505,MATCH(B1815&amp;"",'الأعضاء'!$A$6:$A$505,0))&amp;"","كود غير موجود"))</f>
        <v/>
      </c>
      <c r="D1815" s="21">
        <f>IF(OR(B1815&amp;""="",NOT(ISNUMBER(A1815))),"",IF(COUNTIFS($B$6:$B$2005,B1815&amp;"",$A$6:$A$2005,"&gt;"&amp;A1815)=0,1,0))</f>
        <v/>
      </c>
    </row>
    <row r="1816">
      <c r="A1816" s="13" t="n"/>
      <c r="B1816" s="5" t="n"/>
      <c r="C1816" s="6">
        <f>IF(B1816&amp;""="","",IFERROR(INDEX('الأعضاء'!$B$6:$B$505,MATCH(B1816&amp;"",'الأعضاء'!$A$6:$A$505,0))&amp;"","كود غير موجود"))</f>
        <v/>
      </c>
      <c r="D1816" s="21">
        <f>IF(OR(B1816&amp;""="",NOT(ISNUMBER(A1816))),"",IF(COUNTIFS($B$6:$B$2005,B1816&amp;"",$A$6:$A$2005,"&gt;"&amp;A1816)=0,1,0))</f>
        <v/>
      </c>
    </row>
    <row r="1817">
      <c r="A1817" s="13" t="n"/>
      <c r="B1817" s="5" t="n"/>
      <c r="C1817" s="6">
        <f>IF(B1817&amp;""="","",IFERROR(INDEX('الأعضاء'!$B$6:$B$505,MATCH(B1817&amp;"",'الأعضاء'!$A$6:$A$505,0))&amp;"","كود غير موجود"))</f>
        <v/>
      </c>
      <c r="D1817" s="21">
        <f>IF(OR(B1817&amp;""="",NOT(ISNUMBER(A1817))),"",IF(COUNTIFS($B$6:$B$2005,B1817&amp;"",$A$6:$A$2005,"&gt;"&amp;A1817)=0,1,0))</f>
        <v/>
      </c>
    </row>
    <row r="1818">
      <c r="A1818" s="13" t="n"/>
      <c r="B1818" s="5" t="n"/>
      <c r="C1818" s="6">
        <f>IF(B1818&amp;""="","",IFERROR(INDEX('الأعضاء'!$B$6:$B$505,MATCH(B1818&amp;"",'الأعضاء'!$A$6:$A$505,0))&amp;"","كود غير موجود"))</f>
        <v/>
      </c>
      <c r="D1818" s="21">
        <f>IF(OR(B1818&amp;""="",NOT(ISNUMBER(A1818))),"",IF(COUNTIFS($B$6:$B$2005,B1818&amp;"",$A$6:$A$2005,"&gt;"&amp;A1818)=0,1,0))</f>
        <v/>
      </c>
    </row>
    <row r="1819">
      <c r="A1819" s="13" t="n"/>
      <c r="B1819" s="5" t="n"/>
      <c r="C1819" s="6">
        <f>IF(B1819&amp;""="","",IFERROR(INDEX('الأعضاء'!$B$6:$B$505,MATCH(B1819&amp;"",'الأعضاء'!$A$6:$A$505,0))&amp;"","كود غير موجود"))</f>
        <v/>
      </c>
      <c r="D1819" s="21">
        <f>IF(OR(B1819&amp;""="",NOT(ISNUMBER(A1819))),"",IF(COUNTIFS($B$6:$B$2005,B1819&amp;"",$A$6:$A$2005,"&gt;"&amp;A1819)=0,1,0))</f>
        <v/>
      </c>
    </row>
    <row r="1820">
      <c r="A1820" s="13" t="n"/>
      <c r="B1820" s="5" t="n"/>
      <c r="C1820" s="6">
        <f>IF(B1820&amp;""="","",IFERROR(INDEX('الأعضاء'!$B$6:$B$505,MATCH(B1820&amp;"",'الأعضاء'!$A$6:$A$505,0))&amp;"","كود غير موجود"))</f>
        <v/>
      </c>
      <c r="D1820" s="21">
        <f>IF(OR(B1820&amp;""="",NOT(ISNUMBER(A1820))),"",IF(COUNTIFS($B$6:$B$2005,B1820&amp;"",$A$6:$A$2005,"&gt;"&amp;A1820)=0,1,0))</f>
        <v/>
      </c>
    </row>
    <row r="1821">
      <c r="A1821" s="13" t="n"/>
      <c r="B1821" s="5" t="n"/>
      <c r="C1821" s="6">
        <f>IF(B1821&amp;""="","",IFERROR(INDEX('الأعضاء'!$B$6:$B$505,MATCH(B1821&amp;"",'الأعضاء'!$A$6:$A$505,0))&amp;"","كود غير موجود"))</f>
        <v/>
      </c>
      <c r="D1821" s="21">
        <f>IF(OR(B1821&amp;""="",NOT(ISNUMBER(A1821))),"",IF(COUNTIFS($B$6:$B$2005,B1821&amp;"",$A$6:$A$2005,"&gt;"&amp;A1821)=0,1,0))</f>
        <v/>
      </c>
    </row>
    <row r="1822">
      <c r="A1822" s="13" t="n"/>
      <c r="B1822" s="5" t="n"/>
      <c r="C1822" s="6">
        <f>IF(B1822&amp;""="","",IFERROR(INDEX('الأعضاء'!$B$6:$B$505,MATCH(B1822&amp;"",'الأعضاء'!$A$6:$A$505,0))&amp;"","كود غير موجود"))</f>
        <v/>
      </c>
      <c r="D1822" s="21">
        <f>IF(OR(B1822&amp;""="",NOT(ISNUMBER(A1822))),"",IF(COUNTIFS($B$6:$B$2005,B1822&amp;"",$A$6:$A$2005,"&gt;"&amp;A1822)=0,1,0))</f>
        <v/>
      </c>
    </row>
    <row r="1823">
      <c r="A1823" s="13" t="n"/>
      <c r="B1823" s="5" t="n"/>
      <c r="C1823" s="6">
        <f>IF(B1823&amp;""="","",IFERROR(INDEX('الأعضاء'!$B$6:$B$505,MATCH(B1823&amp;"",'الأعضاء'!$A$6:$A$505,0))&amp;"","كود غير موجود"))</f>
        <v/>
      </c>
      <c r="D1823" s="21">
        <f>IF(OR(B1823&amp;""="",NOT(ISNUMBER(A1823))),"",IF(COUNTIFS($B$6:$B$2005,B1823&amp;"",$A$6:$A$2005,"&gt;"&amp;A1823)=0,1,0))</f>
        <v/>
      </c>
    </row>
    <row r="1824">
      <c r="A1824" s="13" t="n"/>
      <c r="B1824" s="5" t="n"/>
      <c r="C1824" s="6">
        <f>IF(B1824&amp;""="","",IFERROR(INDEX('الأعضاء'!$B$6:$B$505,MATCH(B1824&amp;"",'الأعضاء'!$A$6:$A$505,0))&amp;"","كود غير موجود"))</f>
        <v/>
      </c>
      <c r="D1824" s="21">
        <f>IF(OR(B1824&amp;""="",NOT(ISNUMBER(A1824))),"",IF(COUNTIFS($B$6:$B$2005,B1824&amp;"",$A$6:$A$2005,"&gt;"&amp;A1824)=0,1,0))</f>
        <v/>
      </c>
    </row>
    <row r="1825">
      <c r="A1825" s="13" t="n"/>
      <c r="B1825" s="5" t="n"/>
      <c r="C1825" s="6">
        <f>IF(B1825&amp;""="","",IFERROR(INDEX('الأعضاء'!$B$6:$B$505,MATCH(B1825&amp;"",'الأعضاء'!$A$6:$A$505,0))&amp;"","كود غير موجود"))</f>
        <v/>
      </c>
      <c r="D1825" s="21">
        <f>IF(OR(B1825&amp;""="",NOT(ISNUMBER(A1825))),"",IF(COUNTIFS($B$6:$B$2005,B1825&amp;"",$A$6:$A$2005,"&gt;"&amp;A1825)=0,1,0))</f>
        <v/>
      </c>
    </row>
    <row r="1826">
      <c r="A1826" s="13" t="n"/>
      <c r="B1826" s="5" t="n"/>
      <c r="C1826" s="6">
        <f>IF(B1826&amp;""="","",IFERROR(INDEX('الأعضاء'!$B$6:$B$505,MATCH(B1826&amp;"",'الأعضاء'!$A$6:$A$505,0))&amp;"","كود غير موجود"))</f>
        <v/>
      </c>
      <c r="D1826" s="21">
        <f>IF(OR(B1826&amp;""="",NOT(ISNUMBER(A1826))),"",IF(COUNTIFS($B$6:$B$2005,B1826&amp;"",$A$6:$A$2005,"&gt;"&amp;A1826)=0,1,0))</f>
        <v/>
      </c>
    </row>
    <row r="1827">
      <c r="A1827" s="13" t="n"/>
      <c r="B1827" s="5" t="n"/>
      <c r="C1827" s="6">
        <f>IF(B1827&amp;""="","",IFERROR(INDEX('الأعضاء'!$B$6:$B$505,MATCH(B1827&amp;"",'الأعضاء'!$A$6:$A$505,0))&amp;"","كود غير موجود"))</f>
        <v/>
      </c>
      <c r="D1827" s="21">
        <f>IF(OR(B1827&amp;""="",NOT(ISNUMBER(A1827))),"",IF(COUNTIFS($B$6:$B$2005,B1827&amp;"",$A$6:$A$2005,"&gt;"&amp;A1827)=0,1,0))</f>
        <v/>
      </c>
    </row>
    <row r="1828">
      <c r="A1828" s="13" t="n"/>
      <c r="B1828" s="5" t="n"/>
      <c r="C1828" s="6">
        <f>IF(B1828&amp;""="","",IFERROR(INDEX('الأعضاء'!$B$6:$B$505,MATCH(B1828&amp;"",'الأعضاء'!$A$6:$A$505,0))&amp;"","كود غير موجود"))</f>
        <v/>
      </c>
      <c r="D1828" s="21">
        <f>IF(OR(B1828&amp;""="",NOT(ISNUMBER(A1828))),"",IF(COUNTIFS($B$6:$B$2005,B1828&amp;"",$A$6:$A$2005,"&gt;"&amp;A1828)=0,1,0))</f>
        <v/>
      </c>
    </row>
    <row r="1829">
      <c r="A1829" s="13" t="n"/>
      <c r="B1829" s="5" t="n"/>
      <c r="C1829" s="6">
        <f>IF(B1829&amp;""="","",IFERROR(INDEX('الأعضاء'!$B$6:$B$505,MATCH(B1829&amp;"",'الأعضاء'!$A$6:$A$505,0))&amp;"","كود غير موجود"))</f>
        <v/>
      </c>
      <c r="D1829" s="21">
        <f>IF(OR(B1829&amp;""="",NOT(ISNUMBER(A1829))),"",IF(COUNTIFS($B$6:$B$2005,B1829&amp;"",$A$6:$A$2005,"&gt;"&amp;A1829)=0,1,0))</f>
        <v/>
      </c>
    </row>
    <row r="1830">
      <c r="A1830" s="13" t="n"/>
      <c r="B1830" s="5" t="n"/>
      <c r="C1830" s="6">
        <f>IF(B1830&amp;""="","",IFERROR(INDEX('الأعضاء'!$B$6:$B$505,MATCH(B1830&amp;"",'الأعضاء'!$A$6:$A$505,0))&amp;"","كود غير موجود"))</f>
        <v/>
      </c>
      <c r="D1830" s="21">
        <f>IF(OR(B1830&amp;""="",NOT(ISNUMBER(A1830))),"",IF(COUNTIFS($B$6:$B$2005,B1830&amp;"",$A$6:$A$2005,"&gt;"&amp;A1830)=0,1,0))</f>
        <v/>
      </c>
    </row>
    <row r="1831">
      <c r="A1831" s="13" t="n"/>
      <c r="B1831" s="5" t="n"/>
      <c r="C1831" s="6">
        <f>IF(B1831&amp;""="","",IFERROR(INDEX('الأعضاء'!$B$6:$B$505,MATCH(B1831&amp;"",'الأعضاء'!$A$6:$A$505,0))&amp;"","كود غير موجود"))</f>
        <v/>
      </c>
      <c r="D1831" s="21">
        <f>IF(OR(B1831&amp;""="",NOT(ISNUMBER(A1831))),"",IF(COUNTIFS($B$6:$B$2005,B1831&amp;"",$A$6:$A$2005,"&gt;"&amp;A1831)=0,1,0))</f>
        <v/>
      </c>
    </row>
    <row r="1832">
      <c r="A1832" s="13" t="n"/>
      <c r="B1832" s="5" t="n"/>
      <c r="C1832" s="6">
        <f>IF(B1832&amp;""="","",IFERROR(INDEX('الأعضاء'!$B$6:$B$505,MATCH(B1832&amp;"",'الأعضاء'!$A$6:$A$505,0))&amp;"","كود غير موجود"))</f>
        <v/>
      </c>
      <c r="D1832" s="21">
        <f>IF(OR(B1832&amp;""="",NOT(ISNUMBER(A1832))),"",IF(COUNTIFS($B$6:$B$2005,B1832&amp;"",$A$6:$A$2005,"&gt;"&amp;A1832)=0,1,0))</f>
        <v/>
      </c>
    </row>
    <row r="1833">
      <c r="A1833" s="13" t="n"/>
      <c r="B1833" s="5" t="n"/>
      <c r="C1833" s="6">
        <f>IF(B1833&amp;""="","",IFERROR(INDEX('الأعضاء'!$B$6:$B$505,MATCH(B1833&amp;"",'الأعضاء'!$A$6:$A$505,0))&amp;"","كود غير موجود"))</f>
        <v/>
      </c>
      <c r="D1833" s="21">
        <f>IF(OR(B1833&amp;""="",NOT(ISNUMBER(A1833))),"",IF(COUNTIFS($B$6:$B$2005,B1833&amp;"",$A$6:$A$2005,"&gt;"&amp;A1833)=0,1,0))</f>
        <v/>
      </c>
    </row>
    <row r="1834">
      <c r="A1834" s="13" t="n"/>
      <c r="B1834" s="5" t="n"/>
      <c r="C1834" s="6">
        <f>IF(B1834&amp;""="","",IFERROR(INDEX('الأعضاء'!$B$6:$B$505,MATCH(B1834&amp;"",'الأعضاء'!$A$6:$A$505,0))&amp;"","كود غير موجود"))</f>
        <v/>
      </c>
      <c r="D1834" s="21">
        <f>IF(OR(B1834&amp;""="",NOT(ISNUMBER(A1834))),"",IF(COUNTIFS($B$6:$B$2005,B1834&amp;"",$A$6:$A$2005,"&gt;"&amp;A1834)=0,1,0))</f>
        <v/>
      </c>
    </row>
    <row r="1835">
      <c r="A1835" s="13" t="n"/>
      <c r="B1835" s="5" t="n"/>
      <c r="C1835" s="6">
        <f>IF(B1835&amp;""="","",IFERROR(INDEX('الأعضاء'!$B$6:$B$505,MATCH(B1835&amp;"",'الأعضاء'!$A$6:$A$505,0))&amp;"","كود غير موجود"))</f>
        <v/>
      </c>
      <c r="D1835" s="21">
        <f>IF(OR(B1835&amp;""="",NOT(ISNUMBER(A1835))),"",IF(COUNTIFS($B$6:$B$2005,B1835&amp;"",$A$6:$A$2005,"&gt;"&amp;A1835)=0,1,0))</f>
        <v/>
      </c>
    </row>
    <row r="1836">
      <c r="A1836" s="13" t="n"/>
      <c r="B1836" s="5" t="n"/>
      <c r="C1836" s="6">
        <f>IF(B1836&amp;""="","",IFERROR(INDEX('الأعضاء'!$B$6:$B$505,MATCH(B1836&amp;"",'الأعضاء'!$A$6:$A$505,0))&amp;"","كود غير موجود"))</f>
        <v/>
      </c>
      <c r="D1836" s="21">
        <f>IF(OR(B1836&amp;""="",NOT(ISNUMBER(A1836))),"",IF(COUNTIFS($B$6:$B$2005,B1836&amp;"",$A$6:$A$2005,"&gt;"&amp;A1836)=0,1,0))</f>
        <v/>
      </c>
    </row>
    <row r="1837">
      <c r="A1837" s="13" t="n"/>
      <c r="B1837" s="5" t="n"/>
      <c r="C1837" s="6">
        <f>IF(B1837&amp;""="","",IFERROR(INDEX('الأعضاء'!$B$6:$B$505,MATCH(B1837&amp;"",'الأعضاء'!$A$6:$A$505,0))&amp;"","كود غير موجود"))</f>
        <v/>
      </c>
      <c r="D1837" s="21">
        <f>IF(OR(B1837&amp;""="",NOT(ISNUMBER(A1837))),"",IF(COUNTIFS($B$6:$B$2005,B1837&amp;"",$A$6:$A$2005,"&gt;"&amp;A1837)=0,1,0))</f>
        <v/>
      </c>
    </row>
    <row r="1838">
      <c r="A1838" s="13" t="n"/>
      <c r="B1838" s="5" t="n"/>
      <c r="C1838" s="6">
        <f>IF(B1838&amp;""="","",IFERROR(INDEX('الأعضاء'!$B$6:$B$505,MATCH(B1838&amp;"",'الأعضاء'!$A$6:$A$505,0))&amp;"","كود غير موجود"))</f>
        <v/>
      </c>
      <c r="D1838" s="21">
        <f>IF(OR(B1838&amp;""="",NOT(ISNUMBER(A1838))),"",IF(COUNTIFS($B$6:$B$2005,B1838&amp;"",$A$6:$A$2005,"&gt;"&amp;A1838)=0,1,0))</f>
        <v/>
      </c>
    </row>
    <row r="1839">
      <c r="A1839" s="13" t="n"/>
      <c r="B1839" s="5" t="n"/>
      <c r="C1839" s="6">
        <f>IF(B1839&amp;""="","",IFERROR(INDEX('الأعضاء'!$B$6:$B$505,MATCH(B1839&amp;"",'الأعضاء'!$A$6:$A$505,0))&amp;"","كود غير موجود"))</f>
        <v/>
      </c>
      <c r="D1839" s="21">
        <f>IF(OR(B1839&amp;""="",NOT(ISNUMBER(A1839))),"",IF(COUNTIFS($B$6:$B$2005,B1839&amp;"",$A$6:$A$2005,"&gt;"&amp;A1839)=0,1,0))</f>
        <v/>
      </c>
    </row>
    <row r="1840">
      <c r="A1840" s="13" t="n"/>
      <c r="B1840" s="5" t="n"/>
      <c r="C1840" s="6">
        <f>IF(B1840&amp;""="","",IFERROR(INDEX('الأعضاء'!$B$6:$B$505,MATCH(B1840&amp;"",'الأعضاء'!$A$6:$A$505,0))&amp;"","كود غير موجود"))</f>
        <v/>
      </c>
      <c r="D1840" s="21">
        <f>IF(OR(B1840&amp;""="",NOT(ISNUMBER(A1840))),"",IF(COUNTIFS($B$6:$B$2005,B1840&amp;"",$A$6:$A$2005,"&gt;"&amp;A1840)=0,1,0))</f>
        <v/>
      </c>
    </row>
    <row r="1841">
      <c r="A1841" s="13" t="n"/>
      <c r="B1841" s="5" t="n"/>
      <c r="C1841" s="6">
        <f>IF(B1841&amp;""="","",IFERROR(INDEX('الأعضاء'!$B$6:$B$505,MATCH(B1841&amp;"",'الأعضاء'!$A$6:$A$505,0))&amp;"","كود غير موجود"))</f>
        <v/>
      </c>
      <c r="D1841" s="21">
        <f>IF(OR(B1841&amp;""="",NOT(ISNUMBER(A1841))),"",IF(COUNTIFS($B$6:$B$2005,B1841&amp;"",$A$6:$A$2005,"&gt;"&amp;A1841)=0,1,0))</f>
        <v/>
      </c>
    </row>
    <row r="1842">
      <c r="A1842" s="13" t="n"/>
      <c r="B1842" s="5" t="n"/>
      <c r="C1842" s="6">
        <f>IF(B1842&amp;""="","",IFERROR(INDEX('الأعضاء'!$B$6:$B$505,MATCH(B1842&amp;"",'الأعضاء'!$A$6:$A$505,0))&amp;"","كود غير موجود"))</f>
        <v/>
      </c>
      <c r="D1842" s="21">
        <f>IF(OR(B1842&amp;""="",NOT(ISNUMBER(A1842))),"",IF(COUNTIFS($B$6:$B$2005,B1842&amp;"",$A$6:$A$2005,"&gt;"&amp;A1842)=0,1,0))</f>
        <v/>
      </c>
    </row>
    <row r="1843">
      <c r="A1843" s="13" t="n"/>
      <c r="B1843" s="5" t="n"/>
      <c r="C1843" s="6">
        <f>IF(B1843&amp;""="","",IFERROR(INDEX('الأعضاء'!$B$6:$B$505,MATCH(B1843&amp;"",'الأعضاء'!$A$6:$A$505,0))&amp;"","كود غير موجود"))</f>
        <v/>
      </c>
      <c r="D1843" s="21">
        <f>IF(OR(B1843&amp;""="",NOT(ISNUMBER(A1843))),"",IF(COUNTIFS($B$6:$B$2005,B1843&amp;"",$A$6:$A$2005,"&gt;"&amp;A1843)=0,1,0))</f>
        <v/>
      </c>
    </row>
    <row r="1844">
      <c r="A1844" s="13" t="n"/>
      <c r="B1844" s="5" t="n"/>
      <c r="C1844" s="6">
        <f>IF(B1844&amp;""="","",IFERROR(INDEX('الأعضاء'!$B$6:$B$505,MATCH(B1844&amp;"",'الأعضاء'!$A$6:$A$505,0))&amp;"","كود غير موجود"))</f>
        <v/>
      </c>
      <c r="D1844" s="21">
        <f>IF(OR(B1844&amp;""="",NOT(ISNUMBER(A1844))),"",IF(COUNTIFS($B$6:$B$2005,B1844&amp;"",$A$6:$A$2005,"&gt;"&amp;A1844)=0,1,0))</f>
        <v/>
      </c>
    </row>
    <row r="1845">
      <c r="A1845" s="13" t="n"/>
      <c r="B1845" s="5" t="n"/>
      <c r="C1845" s="6">
        <f>IF(B1845&amp;""="","",IFERROR(INDEX('الأعضاء'!$B$6:$B$505,MATCH(B1845&amp;"",'الأعضاء'!$A$6:$A$505,0))&amp;"","كود غير موجود"))</f>
        <v/>
      </c>
      <c r="D1845" s="21">
        <f>IF(OR(B1845&amp;""="",NOT(ISNUMBER(A1845))),"",IF(COUNTIFS($B$6:$B$2005,B1845&amp;"",$A$6:$A$2005,"&gt;"&amp;A1845)=0,1,0))</f>
        <v/>
      </c>
    </row>
    <row r="1846">
      <c r="A1846" s="13" t="n"/>
      <c r="B1846" s="5" t="n"/>
      <c r="C1846" s="6">
        <f>IF(B1846&amp;""="","",IFERROR(INDEX('الأعضاء'!$B$6:$B$505,MATCH(B1846&amp;"",'الأعضاء'!$A$6:$A$505,0))&amp;"","كود غير موجود"))</f>
        <v/>
      </c>
      <c r="D1846" s="21">
        <f>IF(OR(B1846&amp;""="",NOT(ISNUMBER(A1846))),"",IF(COUNTIFS($B$6:$B$2005,B1846&amp;"",$A$6:$A$2005,"&gt;"&amp;A1846)=0,1,0))</f>
        <v/>
      </c>
    </row>
    <row r="1847">
      <c r="A1847" s="13" t="n"/>
      <c r="B1847" s="5" t="n"/>
      <c r="C1847" s="6">
        <f>IF(B1847&amp;""="","",IFERROR(INDEX('الأعضاء'!$B$6:$B$505,MATCH(B1847&amp;"",'الأعضاء'!$A$6:$A$505,0))&amp;"","كود غير موجود"))</f>
        <v/>
      </c>
      <c r="D1847" s="21">
        <f>IF(OR(B1847&amp;""="",NOT(ISNUMBER(A1847))),"",IF(COUNTIFS($B$6:$B$2005,B1847&amp;"",$A$6:$A$2005,"&gt;"&amp;A1847)=0,1,0))</f>
        <v/>
      </c>
    </row>
    <row r="1848">
      <c r="A1848" s="13" t="n"/>
      <c r="B1848" s="5" t="n"/>
      <c r="C1848" s="6">
        <f>IF(B1848&amp;""="","",IFERROR(INDEX('الأعضاء'!$B$6:$B$505,MATCH(B1848&amp;"",'الأعضاء'!$A$6:$A$505,0))&amp;"","كود غير موجود"))</f>
        <v/>
      </c>
      <c r="D1848" s="21">
        <f>IF(OR(B1848&amp;""="",NOT(ISNUMBER(A1848))),"",IF(COUNTIFS($B$6:$B$2005,B1848&amp;"",$A$6:$A$2005,"&gt;"&amp;A1848)=0,1,0))</f>
        <v/>
      </c>
    </row>
    <row r="1849">
      <c r="A1849" s="13" t="n"/>
      <c r="B1849" s="5" t="n"/>
      <c r="C1849" s="6">
        <f>IF(B1849&amp;""="","",IFERROR(INDEX('الأعضاء'!$B$6:$B$505,MATCH(B1849&amp;"",'الأعضاء'!$A$6:$A$505,0))&amp;"","كود غير موجود"))</f>
        <v/>
      </c>
      <c r="D1849" s="21">
        <f>IF(OR(B1849&amp;""="",NOT(ISNUMBER(A1849))),"",IF(COUNTIFS($B$6:$B$2005,B1849&amp;"",$A$6:$A$2005,"&gt;"&amp;A1849)=0,1,0))</f>
        <v/>
      </c>
    </row>
    <row r="1850">
      <c r="A1850" s="13" t="n"/>
      <c r="B1850" s="5" t="n"/>
      <c r="C1850" s="6">
        <f>IF(B1850&amp;""="","",IFERROR(INDEX('الأعضاء'!$B$6:$B$505,MATCH(B1850&amp;"",'الأعضاء'!$A$6:$A$505,0))&amp;"","كود غير موجود"))</f>
        <v/>
      </c>
      <c r="D1850" s="21">
        <f>IF(OR(B1850&amp;""="",NOT(ISNUMBER(A1850))),"",IF(COUNTIFS($B$6:$B$2005,B1850&amp;"",$A$6:$A$2005,"&gt;"&amp;A1850)=0,1,0))</f>
        <v/>
      </c>
    </row>
    <row r="1851">
      <c r="A1851" s="13" t="n"/>
      <c r="B1851" s="5" t="n"/>
      <c r="C1851" s="6">
        <f>IF(B1851&amp;""="","",IFERROR(INDEX('الأعضاء'!$B$6:$B$505,MATCH(B1851&amp;"",'الأعضاء'!$A$6:$A$505,0))&amp;"","كود غير موجود"))</f>
        <v/>
      </c>
      <c r="D1851" s="21">
        <f>IF(OR(B1851&amp;""="",NOT(ISNUMBER(A1851))),"",IF(COUNTIFS($B$6:$B$2005,B1851&amp;"",$A$6:$A$2005,"&gt;"&amp;A1851)=0,1,0))</f>
        <v/>
      </c>
    </row>
    <row r="1852">
      <c r="A1852" s="13" t="n"/>
      <c r="B1852" s="5" t="n"/>
      <c r="C1852" s="6">
        <f>IF(B1852&amp;""="","",IFERROR(INDEX('الأعضاء'!$B$6:$B$505,MATCH(B1852&amp;"",'الأعضاء'!$A$6:$A$505,0))&amp;"","كود غير موجود"))</f>
        <v/>
      </c>
      <c r="D1852" s="21">
        <f>IF(OR(B1852&amp;""="",NOT(ISNUMBER(A1852))),"",IF(COUNTIFS($B$6:$B$2005,B1852&amp;"",$A$6:$A$2005,"&gt;"&amp;A1852)=0,1,0))</f>
        <v/>
      </c>
    </row>
    <row r="1853">
      <c r="A1853" s="13" t="n"/>
      <c r="B1853" s="5" t="n"/>
      <c r="C1853" s="6">
        <f>IF(B1853&amp;""="","",IFERROR(INDEX('الأعضاء'!$B$6:$B$505,MATCH(B1853&amp;"",'الأعضاء'!$A$6:$A$505,0))&amp;"","كود غير موجود"))</f>
        <v/>
      </c>
      <c r="D1853" s="21">
        <f>IF(OR(B1853&amp;""="",NOT(ISNUMBER(A1853))),"",IF(COUNTIFS($B$6:$B$2005,B1853&amp;"",$A$6:$A$2005,"&gt;"&amp;A1853)=0,1,0))</f>
        <v/>
      </c>
    </row>
    <row r="1854">
      <c r="A1854" s="13" t="n"/>
      <c r="B1854" s="5" t="n"/>
      <c r="C1854" s="6">
        <f>IF(B1854&amp;""="","",IFERROR(INDEX('الأعضاء'!$B$6:$B$505,MATCH(B1854&amp;"",'الأعضاء'!$A$6:$A$505,0))&amp;"","كود غير موجود"))</f>
        <v/>
      </c>
      <c r="D1854" s="21">
        <f>IF(OR(B1854&amp;""="",NOT(ISNUMBER(A1854))),"",IF(COUNTIFS($B$6:$B$2005,B1854&amp;"",$A$6:$A$2005,"&gt;"&amp;A1854)=0,1,0))</f>
        <v/>
      </c>
    </row>
    <row r="1855">
      <c r="A1855" s="13" t="n"/>
      <c r="B1855" s="5" t="n"/>
      <c r="C1855" s="6">
        <f>IF(B1855&amp;""="","",IFERROR(INDEX('الأعضاء'!$B$6:$B$505,MATCH(B1855&amp;"",'الأعضاء'!$A$6:$A$505,0))&amp;"","كود غير موجود"))</f>
        <v/>
      </c>
      <c r="D1855" s="21">
        <f>IF(OR(B1855&amp;""="",NOT(ISNUMBER(A1855))),"",IF(COUNTIFS($B$6:$B$2005,B1855&amp;"",$A$6:$A$2005,"&gt;"&amp;A1855)=0,1,0))</f>
        <v/>
      </c>
    </row>
    <row r="1856">
      <c r="A1856" s="13" t="n"/>
      <c r="B1856" s="5" t="n"/>
      <c r="C1856" s="6">
        <f>IF(B1856&amp;""="","",IFERROR(INDEX('الأعضاء'!$B$6:$B$505,MATCH(B1856&amp;"",'الأعضاء'!$A$6:$A$505,0))&amp;"","كود غير موجود"))</f>
        <v/>
      </c>
      <c r="D1856" s="21">
        <f>IF(OR(B1856&amp;""="",NOT(ISNUMBER(A1856))),"",IF(COUNTIFS($B$6:$B$2005,B1856&amp;"",$A$6:$A$2005,"&gt;"&amp;A1856)=0,1,0))</f>
        <v/>
      </c>
    </row>
    <row r="1857">
      <c r="A1857" s="13" t="n"/>
      <c r="B1857" s="5" t="n"/>
      <c r="C1857" s="6">
        <f>IF(B1857&amp;""="","",IFERROR(INDEX('الأعضاء'!$B$6:$B$505,MATCH(B1857&amp;"",'الأعضاء'!$A$6:$A$505,0))&amp;"","كود غير موجود"))</f>
        <v/>
      </c>
      <c r="D1857" s="21">
        <f>IF(OR(B1857&amp;""="",NOT(ISNUMBER(A1857))),"",IF(COUNTIFS($B$6:$B$2005,B1857&amp;"",$A$6:$A$2005,"&gt;"&amp;A1857)=0,1,0))</f>
        <v/>
      </c>
    </row>
    <row r="1858">
      <c r="A1858" s="13" t="n"/>
      <c r="B1858" s="5" t="n"/>
      <c r="C1858" s="6">
        <f>IF(B1858&amp;""="","",IFERROR(INDEX('الأعضاء'!$B$6:$B$505,MATCH(B1858&amp;"",'الأعضاء'!$A$6:$A$505,0))&amp;"","كود غير موجود"))</f>
        <v/>
      </c>
      <c r="D1858" s="21">
        <f>IF(OR(B1858&amp;""="",NOT(ISNUMBER(A1858))),"",IF(COUNTIFS($B$6:$B$2005,B1858&amp;"",$A$6:$A$2005,"&gt;"&amp;A1858)=0,1,0))</f>
        <v/>
      </c>
    </row>
    <row r="1859">
      <c r="A1859" s="13" t="n"/>
      <c r="B1859" s="5" t="n"/>
      <c r="C1859" s="6">
        <f>IF(B1859&amp;""="","",IFERROR(INDEX('الأعضاء'!$B$6:$B$505,MATCH(B1859&amp;"",'الأعضاء'!$A$6:$A$505,0))&amp;"","كود غير موجود"))</f>
        <v/>
      </c>
      <c r="D1859" s="21">
        <f>IF(OR(B1859&amp;""="",NOT(ISNUMBER(A1859))),"",IF(COUNTIFS($B$6:$B$2005,B1859&amp;"",$A$6:$A$2005,"&gt;"&amp;A1859)=0,1,0))</f>
        <v/>
      </c>
    </row>
    <row r="1860">
      <c r="A1860" s="13" t="n"/>
      <c r="B1860" s="5" t="n"/>
      <c r="C1860" s="6">
        <f>IF(B1860&amp;""="","",IFERROR(INDEX('الأعضاء'!$B$6:$B$505,MATCH(B1860&amp;"",'الأعضاء'!$A$6:$A$505,0))&amp;"","كود غير موجود"))</f>
        <v/>
      </c>
      <c r="D1860" s="21">
        <f>IF(OR(B1860&amp;""="",NOT(ISNUMBER(A1860))),"",IF(COUNTIFS($B$6:$B$2005,B1860&amp;"",$A$6:$A$2005,"&gt;"&amp;A1860)=0,1,0))</f>
        <v/>
      </c>
    </row>
    <row r="1861">
      <c r="A1861" s="13" t="n"/>
      <c r="B1861" s="5" t="n"/>
      <c r="C1861" s="6">
        <f>IF(B1861&amp;""="","",IFERROR(INDEX('الأعضاء'!$B$6:$B$505,MATCH(B1861&amp;"",'الأعضاء'!$A$6:$A$505,0))&amp;"","كود غير موجود"))</f>
        <v/>
      </c>
      <c r="D1861" s="21">
        <f>IF(OR(B1861&amp;""="",NOT(ISNUMBER(A1861))),"",IF(COUNTIFS($B$6:$B$2005,B1861&amp;"",$A$6:$A$2005,"&gt;"&amp;A1861)=0,1,0))</f>
        <v/>
      </c>
    </row>
    <row r="1862">
      <c r="A1862" s="13" t="n"/>
      <c r="B1862" s="5" t="n"/>
      <c r="C1862" s="6">
        <f>IF(B1862&amp;""="","",IFERROR(INDEX('الأعضاء'!$B$6:$B$505,MATCH(B1862&amp;"",'الأعضاء'!$A$6:$A$505,0))&amp;"","كود غير موجود"))</f>
        <v/>
      </c>
      <c r="D1862" s="21">
        <f>IF(OR(B1862&amp;""="",NOT(ISNUMBER(A1862))),"",IF(COUNTIFS($B$6:$B$2005,B1862&amp;"",$A$6:$A$2005,"&gt;"&amp;A1862)=0,1,0))</f>
        <v/>
      </c>
    </row>
    <row r="1863">
      <c r="A1863" s="13" t="n"/>
      <c r="B1863" s="5" t="n"/>
      <c r="C1863" s="6">
        <f>IF(B1863&amp;""="","",IFERROR(INDEX('الأعضاء'!$B$6:$B$505,MATCH(B1863&amp;"",'الأعضاء'!$A$6:$A$505,0))&amp;"","كود غير موجود"))</f>
        <v/>
      </c>
      <c r="D1863" s="21">
        <f>IF(OR(B1863&amp;""="",NOT(ISNUMBER(A1863))),"",IF(COUNTIFS($B$6:$B$2005,B1863&amp;"",$A$6:$A$2005,"&gt;"&amp;A1863)=0,1,0))</f>
        <v/>
      </c>
    </row>
    <row r="1864">
      <c r="A1864" s="13" t="n"/>
      <c r="B1864" s="5" t="n"/>
      <c r="C1864" s="6">
        <f>IF(B1864&amp;""="","",IFERROR(INDEX('الأعضاء'!$B$6:$B$505,MATCH(B1864&amp;"",'الأعضاء'!$A$6:$A$505,0))&amp;"","كود غير موجود"))</f>
        <v/>
      </c>
      <c r="D1864" s="21">
        <f>IF(OR(B1864&amp;""="",NOT(ISNUMBER(A1864))),"",IF(COUNTIFS($B$6:$B$2005,B1864&amp;"",$A$6:$A$2005,"&gt;"&amp;A1864)=0,1,0))</f>
        <v/>
      </c>
    </row>
    <row r="1865">
      <c r="A1865" s="13" t="n"/>
      <c r="B1865" s="5" t="n"/>
      <c r="C1865" s="6">
        <f>IF(B1865&amp;""="","",IFERROR(INDEX('الأعضاء'!$B$6:$B$505,MATCH(B1865&amp;"",'الأعضاء'!$A$6:$A$505,0))&amp;"","كود غير موجود"))</f>
        <v/>
      </c>
      <c r="D1865" s="21">
        <f>IF(OR(B1865&amp;""="",NOT(ISNUMBER(A1865))),"",IF(COUNTIFS($B$6:$B$2005,B1865&amp;"",$A$6:$A$2005,"&gt;"&amp;A1865)=0,1,0))</f>
        <v/>
      </c>
    </row>
    <row r="1866">
      <c r="A1866" s="13" t="n"/>
      <c r="B1866" s="5" t="n"/>
      <c r="C1866" s="6">
        <f>IF(B1866&amp;""="","",IFERROR(INDEX('الأعضاء'!$B$6:$B$505,MATCH(B1866&amp;"",'الأعضاء'!$A$6:$A$505,0))&amp;"","كود غير موجود"))</f>
        <v/>
      </c>
      <c r="D1866" s="21">
        <f>IF(OR(B1866&amp;""="",NOT(ISNUMBER(A1866))),"",IF(COUNTIFS($B$6:$B$2005,B1866&amp;"",$A$6:$A$2005,"&gt;"&amp;A1866)=0,1,0))</f>
        <v/>
      </c>
    </row>
    <row r="1867">
      <c r="A1867" s="13" t="n"/>
      <c r="B1867" s="5" t="n"/>
      <c r="C1867" s="6">
        <f>IF(B1867&amp;""="","",IFERROR(INDEX('الأعضاء'!$B$6:$B$505,MATCH(B1867&amp;"",'الأعضاء'!$A$6:$A$505,0))&amp;"","كود غير موجود"))</f>
        <v/>
      </c>
      <c r="D1867" s="21">
        <f>IF(OR(B1867&amp;""="",NOT(ISNUMBER(A1867))),"",IF(COUNTIFS($B$6:$B$2005,B1867&amp;"",$A$6:$A$2005,"&gt;"&amp;A1867)=0,1,0))</f>
        <v/>
      </c>
    </row>
    <row r="1868">
      <c r="A1868" s="13" t="n"/>
      <c r="B1868" s="5" t="n"/>
      <c r="C1868" s="6">
        <f>IF(B1868&amp;""="","",IFERROR(INDEX('الأعضاء'!$B$6:$B$505,MATCH(B1868&amp;"",'الأعضاء'!$A$6:$A$505,0))&amp;"","كود غير موجود"))</f>
        <v/>
      </c>
      <c r="D1868" s="21">
        <f>IF(OR(B1868&amp;""="",NOT(ISNUMBER(A1868))),"",IF(COUNTIFS($B$6:$B$2005,B1868&amp;"",$A$6:$A$2005,"&gt;"&amp;A1868)=0,1,0))</f>
        <v/>
      </c>
    </row>
    <row r="1869">
      <c r="A1869" s="13" t="n"/>
      <c r="B1869" s="5" t="n"/>
      <c r="C1869" s="6">
        <f>IF(B1869&amp;""="","",IFERROR(INDEX('الأعضاء'!$B$6:$B$505,MATCH(B1869&amp;"",'الأعضاء'!$A$6:$A$505,0))&amp;"","كود غير موجود"))</f>
        <v/>
      </c>
      <c r="D1869" s="21">
        <f>IF(OR(B1869&amp;""="",NOT(ISNUMBER(A1869))),"",IF(COUNTIFS($B$6:$B$2005,B1869&amp;"",$A$6:$A$2005,"&gt;"&amp;A1869)=0,1,0))</f>
        <v/>
      </c>
    </row>
    <row r="1870">
      <c r="A1870" s="13" t="n"/>
      <c r="B1870" s="5" t="n"/>
      <c r="C1870" s="6">
        <f>IF(B1870&amp;""="","",IFERROR(INDEX('الأعضاء'!$B$6:$B$505,MATCH(B1870&amp;"",'الأعضاء'!$A$6:$A$505,0))&amp;"","كود غير موجود"))</f>
        <v/>
      </c>
      <c r="D1870" s="21">
        <f>IF(OR(B1870&amp;""="",NOT(ISNUMBER(A1870))),"",IF(COUNTIFS($B$6:$B$2005,B1870&amp;"",$A$6:$A$2005,"&gt;"&amp;A1870)=0,1,0))</f>
        <v/>
      </c>
    </row>
    <row r="1871">
      <c r="A1871" s="13" t="n"/>
      <c r="B1871" s="5" t="n"/>
      <c r="C1871" s="6">
        <f>IF(B1871&amp;""="","",IFERROR(INDEX('الأعضاء'!$B$6:$B$505,MATCH(B1871&amp;"",'الأعضاء'!$A$6:$A$505,0))&amp;"","كود غير موجود"))</f>
        <v/>
      </c>
      <c r="D1871" s="21">
        <f>IF(OR(B1871&amp;""="",NOT(ISNUMBER(A1871))),"",IF(COUNTIFS($B$6:$B$2005,B1871&amp;"",$A$6:$A$2005,"&gt;"&amp;A1871)=0,1,0))</f>
        <v/>
      </c>
    </row>
    <row r="1872">
      <c r="A1872" s="13" t="n"/>
      <c r="B1872" s="5" t="n"/>
      <c r="C1872" s="6">
        <f>IF(B1872&amp;""="","",IFERROR(INDEX('الأعضاء'!$B$6:$B$505,MATCH(B1872&amp;"",'الأعضاء'!$A$6:$A$505,0))&amp;"","كود غير موجود"))</f>
        <v/>
      </c>
      <c r="D1872" s="21">
        <f>IF(OR(B1872&amp;""="",NOT(ISNUMBER(A1872))),"",IF(COUNTIFS($B$6:$B$2005,B1872&amp;"",$A$6:$A$2005,"&gt;"&amp;A1872)=0,1,0))</f>
        <v/>
      </c>
    </row>
    <row r="1873">
      <c r="A1873" s="13" t="n"/>
      <c r="B1873" s="5" t="n"/>
      <c r="C1873" s="6">
        <f>IF(B1873&amp;""="","",IFERROR(INDEX('الأعضاء'!$B$6:$B$505,MATCH(B1873&amp;"",'الأعضاء'!$A$6:$A$505,0))&amp;"","كود غير موجود"))</f>
        <v/>
      </c>
      <c r="D1873" s="21">
        <f>IF(OR(B1873&amp;""="",NOT(ISNUMBER(A1873))),"",IF(COUNTIFS($B$6:$B$2005,B1873&amp;"",$A$6:$A$2005,"&gt;"&amp;A1873)=0,1,0))</f>
        <v/>
      </c>
    </row>
    <row r="1874">
      <c r="A1874" s="13" t="n"/>
      <c r="B1874" s="5" t="n"/>
      <c r="C1874" s="6">
        <f>IF(B1874&amp;""="","",IFERROR(INDEX('الأعضاء'!$B$6:$B$505,MATCH(B1874&amp;"",'الأعضاء'!$A$6:$A$505,0))&amp;"","كود غير موجود"))</f>
        <v/>
      </c>
      <c r="D1874" s="21">
        <f>IF(OR(B1874&amp;""="",NOT(ISNUMBER(A1874))),"",IF(COUNTIFS($B$6:$B$2005,B1874&amp;"",$A$6:$A$2005,"&gt;"&amp;A1874)=0,1,0))</f>
        <v/>
      </c>
    </row>
    <row r="1875">
      <c r="A1875" s="13" t="n"/>
      <c r="B1875" s="5" t="n"/>
      <c r="C1875" s="6">
        <f>IF(B1875&amp;""="","",IFERROR(INDEX('الأعضاء'!$B$6:$B$505,MATCH(B1875&amp;"",'الأعضاء'!$A$6:$A$505,0))&amp;"","كود غير موجود"))</f>
        <v/>
      </c>
      <c r="D1875" s="21">
        <f>IF(OR(B1875&amp;""="",NOT(ISNUMBER(A1875))),"",IF(COUNTIFS($B$6:$B$2005,B1875&amp;"",$A$6:$A$2005,"&gt;"&amp;A1875)=0,1,0))</f>
        <v/>
      </c>
    </row>
    <row r="1876">
      <c r="A1876" s="13" t="n"/>
      <c r="B1876" s="5" t="n"/>
      <c r="C1876" s="6">
        <f>IF(B1876&amp;""="","",IFERROR(INDEX('الأعضاء'!$B$6:$B$505,MATCH(B1876&amp;"",'الأعضاء'!$A$6:$A$505,0))&amp;"","كود غير موجود"))</f>
        <v/>
      </c>
      <c r="D1876" s="21">
        <f>IF(OR(B1876&amp;""="",NOT(ISNUMBER(A1876))),"",IF(COUNTIFS($B$6:$B$2005,B1876&amp;"",$A$6:$A$2005,"&gt;"&amp;A1876)=0,1,0))</f>
        <v/>
      </c>
    </row>
    <row r="1877">
      <c r="A1877" s="13" t="n"/>
      <c r="B1877" s="5" t="n"/>
      <c r="C1877" s="6">
        <f>IF(B1877&amp;""="","",IFERROR(INDEX('الأعضاء'!$B$6:$B$505,MATCH(B1877&amp;"",'الأعضاء'!$A$6:$A$505,0))&amp;"","كود غير موجود"))</f>
        <v/>
      </c>
      <c r="D1877" s="21">
        <f>IF(OR(B1877&amp;""="",NOT(ISNUMBER(A1877))),"",IF(COUNTIFS($B$6:$B$2005,B1877&amp;"",$A$6:$A$2005,"&gt;"&amp;A1877)=0,1,0))</f>
        <v/>
      </c>
    </row>
    <row r="1878">
      <c r="A1878" s="13" t="n"/>
      <c r="B1878" s="5" t="n"/>
      <c r="C1878" s="6">
        <f>IF(B1878&amp;""="","",IFERROR(INDEX('الأعضاء'!$B$6:$B$505,MATCH(B1878&amp;"",'الأعضاء'!$A$6:$A$505,0))&amp;"","كود غير موجود"))</f>
        <v/>
      </c>
      <c r="D1878" s="21">
        <f>IF(OR(B1878&amp;""="",NOT(ISNUMBER(A1878))),"",IF(COUNTIFS($B$6:$B$2005,B1878&amp;"",$A$6:$A$2005,"&gt;"&amp;A1878)=0,1,0))</f>
        <v/>
      </c>
    </row>
    <row r="1879">
      <c r="A1879" s="13" t="n"/>
      <c r="B1879" s="5" t="n"/>
      <c r="C1879" s="6">
        <f>IF(B1879&amp;""="","",IFERROR(INDEX('الأعضاء'!$B$6:$B$505,MATCH(B1879&amp;"",'الأعضاء'!$A$6:$A$505,0))&amp;"","كود غير موجود"))</f>
        <v/>
      </c>
      <c r="D1879" s="21">
        <f>IF(OR(B1879&amp;""="",NOT(ISNUMBER(A1879))),"",IF(COUNTIFS($B$6:$B$2005,B1879&amp;"",$A$6:$A$2005,"&gt;"&amp;A1879)=0,1,0))</f>
        <v/>
      </c>
    </row>
    <row r="1880">
      <c r="A1880" s="13" t="n"/>
      <c r="B1880" s="5" t="n"/>
      <c r="C1880" s="6">
        <f>IF(B1880&amp;""="","",IFERROR(INDEX('الأعضاء'!$B$6:$B$505,MATCH(B1880&amp;"",'الأعضاء'!$A$6:$A$505,0))&amp;"","كود غير موجود"))</f>
        <v/>
      </c>
      <c r="D1880" s="21">
        <f>IF(OR(B1880&amp;""="",NOT(ISNUMBER(A1880))),"",IF(COUNTIFS($B$6:$B$2005,B1880&amp;"",$A$6:$A$2005,"&gt;"&amp;A1880)=0,1,0))</f>
        <v/>
      </c>
    </row>
    <row r="1881">
      <c r="A1881" s="13" t="n"/>
      <c r="B1881" s="5" t="n"/>
      <c r="C1881" s="6">
        <f>IF(B1881&amp;""="","",IFERROR(INDEX('الأعضاء'!$B$6:$B$505,MATCH(B1881&amp;"",'الأعضاء'!$A$6:$A$505,0))&amp;"","كود غير موجود"))</f>
        <v/>
      </c>
      <c r="D1881" s="21">
        <f>IF(OR(B1881&amp;""="",NOT(ISNUMBER(A1881))),"",IF(COUNTIFS($B$6:$B$2005,B1881&amp;"",$A$6:$A$2005,"&gt;"&amp;A1881)=0,1,0))</f>
        <v/>
      </c>
    </row>
    <row r="1882">
      <c r="A1882" s="13" t="n"/>
      <c r="B1882" s="5" t="n"/>
      <c r="C1882" s="6">
        <f>IF(B1882&amp;""="","",IFERROR(INDEX('الأعضاء'!$B$6:$B$505,MATCH(B1882&amp;"",'الأعضاء'!$A$6:$A$505,0))&amp;"","كود غير موجود"))</f>
        <v/>
      </c>
      <c r="D1882" s="21">
        <f>IF(OR(B1882&amp;""="",NOT(ISNUMBER(A1882))),"",IF(COUNTIFS($B$6:$B$2005,B1882&amp;"",$A$6:$A$2005,"&gt;"&amp;A1882)=0,1,0))</f>
        <v/>
      </c>
    </row>
    <row r="1883">
      <c r="A1883" s="13" t="n"/>
      <c r="B1883" s="5" t="n"/>
      <c r="C1883" s="6">
        <f>IF(B1883&amp;""="","",IFERROR(INDEX('الأعضاء'!$B$6:$B$505,MATCH(B1883&amp;"",'الأعضاء'!$A$6:$A$505,0))&amp;"","كود غير موجود"))</f>
        <v/>
      </c>
      <c r="D1883" s="21">
        <f>IF(OR(B1883&amp;""="",NOT(ISNUMBER(A1883))),"",IF(COUNTIFS($B$6:$B$2005,B1883&amp;"",$A$6:$A$2005,"&gt;"&amp;A1883)=0,1,0))</f>
        <v/>
      </c>
    </row>
    <row r="1884">
      <c r="A1884" s="13" t="n"/>
      <c r="B1884" s="5" t="n"/>
      <c r="C1884" s="6">
        <f>IF(B1884&amp;""="","",IFERROR(INDEX('الأعضاء'!$B$6:$B$505,MATCH(B1884&amp;"",'الأعضاء'!$A$6:$A$505,0))&amp;"","كود غير موجود"))</f>
        <v/>
      </c>
      <c r="D1884" s="21">
        <f>IF(OR(B1884&amp;""="",NOT(ISNUMBER(A1884))),"",IF(COUNTIFS($B$6:$B$2005,B1884&amp;"",$A$6:$A$2005,"&gt;"&amp;A1884)=0,1,0))</f>
        <v/>
      </c>
    </row>
    <row r="1885">
      <c r="A1885" s="13" t="n"/>
      <c r="B1885" s="5" t="n"/>
      <c r="C1885" s="6">
        <f>IF(B1885&amp;""="","",IFERROR(INDEX('الأعضاء'!$B$6:$B$505,MATCH(B1885&amp;"",'الأعضاء'!$A$6:$A$505,0))&amp;"","كود غير موجود"))</f>
        <v/>
      </c>
      <c r="D1885" s="21">
        <f>IF(OR(B1885&amp;""="",NOT(ISNUMBER(A1885))),"",IF(COUNTIFS($B$6:$B$2005,B1885&amp;"",$A$6:$A$2005,"&gt;"&amp;A1885)=0,1,0))</f>
        <v/>
      </c>
    </row>
    <row r="1886">
      <c r="A1886" s="13" t="n"/>
      <c r="B1886" s="5" t="n"/>
      <c r="C1886" s="6">
        <f>IF(B1886&amp;""="","",IFERROR(INDEX('الأعضاء'!$B$6:$B$505,MATCH(B1886&amp;"",'الأعضاء'!$A$6:$A$505,0))&amp;"","كود غير موجود"))</f>
        <v/>
      </c>
      <c r="D1886" s="21">
        <f>IF(OR(B1886&amp;""="",NOT(ISNUMBER(A1886))),"",IF(COUNTIFS($B$6:$B$2005,B1886&amp;"",$A$6:$A$2005,"&gt;"&amp;A1886)=0,1,0))</f>
        <v/>
      </c>
    </row>
    <row r="1887">
      <c r="A1887" s="13" t="n"/>
      <c r="B1887" s="5" t="n"/>
      <c r="C1887" s="6">
        <f>IF(B1887&amp;""="","",IFERROR(INDEX('الأعضاء'!$B$6:$B$505,MATCH(B1887&amp;"",'الأعضاء'!$A$6:$A$505,0))&amp;"","كود غير موجود"))</f>
        <v/>
      </c>
      <c r="D1887" s="21">
        <f>IF(OR(B1887&amp;""="",NOT(ISNUMBER(A1887))),"",IF(COUNTIFS($B$6:$B$2005,B1887&amp;"",$A$6:$A$2005,"&gt;"&amp;A1887)=0,1,0))</f>
        <v/>
      </c>
    </row>
    <row r="1888">
      <c r="A1888" s="13" t="n"/>
      <c r="B1888" s="5" t="n"/>
      <c r="C1888" s="6">
        <f>IF(B1888&amp;""="","",IFERROR(INDEX('الأعضاء'!$B$6:$B$505,MATCH(B1888&amp;"",'الأعضاء'!$A$6:$A$505,0))&amp;"","كود غير موجود"))</f>
        <v/>
      </c>
      <c r="D1888" s="21">
        <f>IF(OR(B1888&amp;""="",NOT(ISNUMBER(A1888))),"",IF(COUNTIFS($B$6:$B$2005,B1888&amp;"",$A$6:$A$2005,"&gt;"&amp;A1888)=0,1,0))</f>
        <v/>
      </c>
    </row>
    <row r="1889">
      <c r="A1889" s="13" t="n"/>
      <c r="B1889" s="5" t="n"/>
      <c r="C1889" s="6">
        <f>IF(B1889&amp;""="","",IFERROR(INDEX('الأعضاء'!$B$6:$B$505,MATCH(B1889&amp;"",'الأعضاء'!$A$6:$A$505,0))&amp;"","كود غير موجود"))</f>
        <v/>
      </c>
      <c r="D1889" s="21">
        <f>IF(OR(B1889&amp;""="",NOT(ISNUMBER(A1889))),"",IF(COUNTIFS($B$6:$B$2005,B1889&amp;"",$A$6:$A$2005,"&gt;"&amp;A1889)=0,1,0))</f>
        <v/>
      </c>
    </row>
    <row r="1890">
      <c r="A1890" s="13" t="n"/>
      <c r="B1890" s="5" t="n"/>
      <c r="C1890" s="6">
        <f>IF(B1890&amp;""="","",IFERROR(INDEX('الأعضاء'!$B$6:$B$505,MATCH(B1890&amp;"",'الأعضاء'!$A$6:$A$505,0))&amp;"","كود غير موجود"))</f>
        <v/>
      </c>
      <c r="D1890" s="21">
        <f>IF(OR(B1890&amp;""="",NOT(ISNUMBER(A1890))),"",IF(COUNTIFS($B$6:$B$2005,B1890&amp;"",$A$6:$A$2005,"&gt;"&amp;A1890)=0,1,0))</f>
        <v/>
      </c>
    </row>
    <row r="1891">
      <c r="A1891" s="13" t="n"/>
      <c r="B1891" s="5" t="n"/>
      <c r="C1891" s="6">
        <f>IF(B1891&amp;""="","",IFERROR(INDEX('الأعضاء'!$B$6:$B$505,MATCH(B1891&amp;"",'الأعضاء'!$A$6:$A$505,0))&amp;"","كود غير موجود"))</f>
        <v/>
      </c>
      <c r="D1891" s="21">
        <f>IF(OR(B1891&amp;""="",NOT(ISNUMBER(A1891))),"",IF(COUNTIFS($B$6:$B$2005,B1891&amp;"",$A$6:$A$2005,"&gt;"&amp;A1891)=0,1,0))</f>
        <v/>
      </c>
    </row>
    <row r="1892">
      <c r="A1892" s="13" t="n"/>
      <c r="B1892" s="5" t="n"/>
      <c r="C1892" s="6">
        <f>IF(B1892&amp;""="","",IFERROR(INDEX('الأعضاء'!$B$6:$B$505,MATCH(B1892&amp;"",'الأعضاء'!$A$6:$A$505,0))&amp;"","كود غير موجود"))</f>
        <v/>
      </c>
      <c r="D1892" s="21">
        <f>IF(OR(B1892&amp;""="",NOT(ISNUMBER(A1892))),"",IF(COUNTIFS($B$6:$B$2005,B1892&amp;"",$A$6:$A$2005,"&gt;"&amp;A1892)=0,1,0))</f>
        <v/>
      </c>
    </row>
    <row r="1893">
      <c r="A1893" s="13" t="n"/>
      <c r="B1893" s="5" t="n"/>
      <c r="C1893" s="6">
        <f>IF(B1893&amp;""="","",IFERROR(INDEX('الأعضاء'!$B$6:$B$505,MATCH(B1893&amp;"",'الأعضاء'!$A$6:$A$505,0))&amp;"","كود غير موجود"))</f>
        <v/>
      </c>
      <c r="D1893" s="21">
        <f>IF(OR(B1893&amp;""="",NOT(ISNUMBER(A1893))),"",IF(COUNTIFS($B$6:$B$2005,B1893&amp;"",$A$6:$A$2005,"&gt;"&amp;A1893)=0,1,0))</f>
        <v/>
      </c>
    </row>
    <row r="1894">
      <c r="A1894" s="13" t="n"/>
      <c r="B1894" s="5" t="n"/>
      <c r="C1894" s="6">
        <f>IF(B1894&amp;""="","",IFERROR(INDEX('الأعضاء'!$B$6:$B$505,MATCH(B1894&amp;"",'الأعضاء'!$A$6:$A$505,0))&amp;"","كود غير موجود"))</f>
        <v/>
      </c>
      <c r="D1894" s="21">
        <f>IF(OR(B1894&amp;""="",NOT(ISNUMBER(A1894))),"",IF(COUNTIFS($B$6:$B$2005,B1894&amp;"",$A$6:$A$2005,"&gt;"&amp;A1894)=0,1,0))</f>
        <v/>
      </c>
    </row>
    <row r="1895">
      <c r="A1895" s="13" t="n"/>
      <c r="B1895" s="5" t="n"/>
      <c r="C1895" s="6">
        <f>IF(B1895&amp;""="","",IFERROR(INDEX('الأعضاء'!$B$6:$B$505,MATCH(B1895&amp;"",'الأعضاء'!$A$6:$A$505,0))&amp;"","كود غير موجود"))</f>
        <v/>
      </c>
      <c r="D1895" s="21">
        <f>IF(OR(B1895&amp;""="",NOT(ISNUMBER(A1895))),"",IF(COUNTIFS($B$6:$B$2005,B1895&amp;"",$A$6:$A$2005,"&gt;"&amp;A1895)=0,1,0))</f>
        <v/>
      </c>
    </row>
    <row r="1896">
      <c r="A1896" s="13" t="n"/>
      <c r="B1896" s="5" t="n"/>
      <c r="C1896" s="6">
        <f>IF(B1896&amp;""="","",IFERROR(INDEX('الأعضاء'!$B$6:$B$505,MATCH(B1896&amp;"",'الأعضاء'!$A$6:$A$505,0))&amp;"","كود غير موجود"))</f>
        <v/>
      </c>
      <c r="D1896" s="21">
        <f>IF(OR(B1896&amp;""="",NOT(ISNUMBER(A1896))),"",IF(COUNTIFS($B$6:$B$2005,B1896&amp;"",$A$6:$A$2005,"&gt;"&amp;A1896)=0,1,0))</f>
        <v/>
      </c>
    </row>
    <row r="1897">
      <c r="A1897" s="13" t="n"/>
      <c r="B1897" s="5" t="n"/>
      <c r="C1897" s="6">
        <f>IF(B1897&amp;""="","",IFERROR(INDEX('الأعضاء'!$B$6:$B$505,MATCH(B1897&amp;"",'الأعضاء'!$A$6:$A$505,0))&amp;"","كود غير موجود"))</f>
        <v/>
      </c>
      <c r="D1897" s="21">
        <f>IF(OR(B1897&amp;""="",NOT(ISNUMBER(A1897))),"",IF(COUNTIFS($B$6:$B$2005,B1897&amp;"",$A$6:$A$2005,"&gt;"&amp;A1897)=0,1,0))</f>
        <v/>
      </c>
    </row>
    <row r="1898">
      <c r="A1898" s="13" t="n"/>
      <c r="B1898" s="5" t="n"/>
      <c r="C1898" s="6">
        <f>IF(B1898&amp;""="","",IFERROR(INDEX('الأعضاء'!$B$6:$B$505,MATCH(B1898&amp;"",'الأعضاء'!$A$6:$A$505,0))&amp;"","كود غير موجود"))</f>
        <v/>
      </c>
      <c r="D1898" s="21">
        <f>IF(OR(B1898&amp;""="",NOT(ISNUMBER(A1898))),"",IF(COUNTIFS($B$6:$B$2005,B1898&amp;"",$A$6:$A$2005,"&gt;"&amp;A1898)=0,1,0))</f>
        <v/>
      </c>
    </row>
    <row r="1899">
      <c r="A1899" s="13" t="n"/>
      <c r="B1899" s="5" t="n"/>
      <c r="C1899" s="6">
        <f>IF(B1899&amp;""="","",IFERROR(INDEX('الأعضاء'!$B$6:$B$505,MATCH(B1899&amp;"",'الأعضاء'!$A$6:$A$505,0))&amp;"","كود غير موجود"))</f>
        <v/>
      </c>
      <c r="D1899" s="21">
        <f>IF(OR(B1899&amp;""="",NOT(ISNUMBER(A1899))),"",IF(COUNTIFS($B$6:$B$2005,B1899&amp;"",$A$6:$A$2005,"&gt;"&amp;A1899)=0,1,0))</f>
        <v/>
      </c>
    </row>
    <row r="1900">
      <c r="A1900" s="13" t="n"/>
      <c r="B1900" s="5" t="n"/>
      <c r="C1900" s="6">
        <f>IF(B1900&amp;""="","",IFERROR(INDEX('الأعضاء'!$B$6:$B$505,MATCH(B1900&amp;"",'الأعضاء'!$A$6:$A$505,0))&amp;"","كود غير موجود"))</f>
        <v/>
      </c>
      <c r="D1900" s="21">
        <f>IF(OR(B1900&amp;""="",NOT(ISNUMBER(A1900))),"",IF(COUNTIFS($B$6:$B$2005,B1900&amp;"",$A$6:$A$2005,"&gt;"&amp;A1900)=0,1,0))</f>
        <v/>
      </c>
    </row>
    <row r="1901">
      <c r="A1901" s="13" t="n"/>
      <c r="B1901" s="5" t="n"/>
      <c r="C1901" s="6">
        <f>IF(B1901&amp;""="","",IFERROR(INDEX('الأعضاء'!$B$6:$B$505,MATCH(B1901&amp;"",'الأعضاء'!$A$6:$A$505,0))&amp;"","كود غير موجود"))</f>
        <v/>
      </c>
      <c r="D1901" s="21">
        <f>IF(OR(B1901&amp;""="",NOT(ISNUMBER(A1901))),"",IF(COUNTIFS($B$6:$B$2005,B1901&amp;"",$A$6:$A$2005,"&gt;"&amp;A1901)=0,1,0))</f>
        <v/>
      </c>
    </row>
    <row r="1902">
      <c r="A1902" s="13" t="n"/>
      <c r="B1902" s="5" t="n"/>
      <c r="C1902" s="6">
        <f>IF(B1902&amp;""="","",IFERROR(INDEX('الأعضاء'!$B$6:$B$505,MATCH(B1902&amp;"",'الأعضاء'!$A$6:$A$505,0))&amp;"","كود غير موجود"))</f>
        <v/>
      </c>
      <c r="D1902" s="21">
        <f>IF(OR(B1902&amp;""="",NOT(ISNUMBER(A1902))),"",IF(COUNTIFS($B$6:$B$2005,B1902&amp;"",$A$6:$A$2005,"&gt;"&amp;A1902)=0,1,0))</f>
        <v/>
      </c>
    </row>
    <row r="1903">
      <c r="A1903" s="13" t="n"/>
      <c r="B1903" s="5" t="n"/>
      <c r="C1903" s="6">
        <f>IF(B1903&amp;""="","",IFERROR(INDEX('الأعضاء'!$B$6:$B$505,MATCH(B1903&amp;"",'الأعضاء'!$A$6:$A$505,0))&amp;"","كود غير موجود"))</f>
        <v/>
      </c>
      <c r="D1903" s="21">
        <f>IF(OR(B1903&amp;""="",NOT(ISNUMBER(A1903))),"",IF(COUNTIFS($B$6:$B$2005,B1903&amp;"",$A$6:$A$2005,"&gt;"&amp;A1903)=0,1,0))</f>
        <v/>
      </c>
    </row>
    <row r="1904">
      <c r="A1904" s="13" t="n"/>
      <c r="B1904" s="5" t="n"/>
      <c r="C1904" s="6">
        <f>IF(B1904&amp;""="","",IFERROR(INDEX('الأعضاء'!$B$6:$B$505,MATCH(B1904&amp;"",'الأعضاء'!$A$6:$A$505,0))&amp;"","كود غير موجود"))</f>
        <v/>
      </c>
      <c r="D1904" s="21">
        <f>IF(OR(B1904&amp;""="",NOT(ISNUMBER(A1904))),"",IF(COUNTIFS($B$6:$B$2005,B1904&amp;"",$A$6:$A$2005,"&gt;"&amp;A1904)=0,1,0))</f>
        <v/>
      </c>
    </row>
    <row r="1905">
      <c r="A1905" s="13" t="n"/>
      <c r="B1905" s="5" t="n"/>
      <c r="C1905" s="6">
        <f>IF(B1905&amp;""="","",IFERROR(INDEX('الأعضاء'!$B$6:$B$505,MATCH(B1905&amp;"",'الأعضاء'!$A$6:$A$505,0))&amp;"","كود غير موجود"))</f>
        <v/>
      </c>
      <c r="D1905" s="21">
        <f>IF(OR(B1905&amp;""="",NOT(ISNUMBER(A1905))),"",IF(COUNTIFS($B$6:$B$2005,B1905&amp;"",$A$6:$A$2005,"&gt;"&amp;A1905)=0,1,0))</f>
        <v/>
      </c>
    </row>
    <row r="1906">
      <c r="A1906" s="13" t="n"/>
      <c r="B1906" s="5" t="n"/>
      <c r="C1906" s="6">
        <f>IF(B1906&amp;""="","",IFERROR(INDEX('الأعضاء'!$B$6:$B$505,MATCH(B1906&amp;"",'الأعضاء'!$A$6:$A$505,0))&amp;"","كود غير موجود"))</f>
        <v/>
      </c>
      <c r="D1906" s="21">
        <f>IF(OR(B1906&amp;""="",NOT(ISNUMBER(A1906))),"",IF(COUNTIFS($B$6:$B$2005,B1906&amp;"",$A$6:$A$2005,"&gt;"&amp;A1906)=0,1,0))</f>
        <v/>
      </c>
    </row>
    <row r="1907">
      <c r="A1907" s="13" t="n"/>
      <c r="B1907" s="5" t="n"/>
      <c r="C1907" s="6">
        <f>IF(B1907&amp;""="","",IFERROR(INDEX('الأعضاء'!$B$6:$B$505,MATCH(B1907&amp;"",'الأعضاء'!$A$6:$A$505,0))&amp;"","كود غير موجود"))</f>
        <v/>
      </c>
      <c r="D1907" s="21">
        <f>IF(OR(B1907&amp;""="",NOT(ISNUMBER(A1907))),"",IF(COUNTIFS($B$6:$B$2005,B1907&amp;"",$A$6:$A$2005,"&gt;"&amp;A1907)=0,1,0))</f>
        <v/>
      </c>
    </row>
    <row r="1908">
      <c r="A1908" s="13" t="n"/>
      <c r="B1908" s="5" t="n"/>
      <c r="C1908" s="6">
        <f>IF(B1908&amp;""="","",IFERROR(INDEX('الأعضاء'!$B$6:$B$505,MATCH(B1908&amp;"",'الأعضاء'!$A$6:$A$505,0))&amp;"","كود غير موجود"))</f>
        <v/>
      </c>
      <c r="D1908" s="21">
        <f>IF(OR(B1908&amp;""="",NOT(ISNUMBER(A1908))),"",IF(COUNTIFS($B$6:$B$2005,B1908&amp;"",$A$6:$A$2005,"&gt;"&amp;A1908)=0,1,0))</f>
        <v/>
      </c>
    </row>
    <row r="1909">
      <c r="A1909" s="13" t="n"/>
      <c r="B1909" s="5" t="n"/>
      <c r="C1909" s="6">
        <f>IF(B1909&amp;""="","",IFERROR(INDEX('الأعضاء'!$B$6:$B$505,MATCH(B1909&amp;"",'الأعضاء'!$A$6:$A$505,0))&amp;"","كود غير موجود"))</f>
        <v/>
      </c>
      <c r="D1909" s="21">
        <f>IF(OR(B1909&amp;""="",NOT(ISNUMBER(A1909))),"",IF(COUNTIFS($B$6:$B$2005,B1909&amp;"",$A$6:$A$2005,"&gt;"&amp;A1909)=0,1,0))</f>
        <v/>
      </c>
    </row>
    <row r="1910">
      <c r="A1910" s="13" t="n"/>
      <c r="B1910" s="5" t="n"/>
      <c r="C1910" s="6">
        <f>IF(B1910&amp;""="","",IFERROR(INDEX('الأعضاء'!$B$6:$B$505,MATCH(B1910&amp;"",'الأعضاء'!$A$6:$A$505,0))&amp;"","كود غير موجود"))</f>
        <v/>
      </c>
      <c r="D1910" s="21">
        <f>IF(OR(B1910&amp;""="",NOT(ISNUMBER(A1910))),"",IF(COUNTIFS($B$6:$B$2005,B1910&amp;"",$A$6:$A$2005,"&gt;"&amp;A1910)=0,1,0))</f>
        <v/>
      </c>
    </row>
    <row r="1911">
      <c r="A1911" s="13" t="n"/>
      <c r="B1911" s="5" t="n"/>
      <c r="C1911" s="6">
        <f>IF(B1911&amp;""="","",IFERROR(INDEX('الأعضاء'!$B$6:$B$505,MATCH(B1911&amp;"",'الأعضاء'!$A$6:$A$505,0))&amp;"","كود غير موجود"))</f>
        <v/>
      </c>
      <c r="D1911" s="21">
        <f>IF(OR(B1911&amp;""="",NOT(ISNUMBER(A1911))),"",IF(COUNTIFS($B$6:$B$2005,B1911&amp;"",$A$6:$A$2005,"&gt;"&amp;A1911)=0,1,0))</f>
        <v/>
      </c>
    </row>
    <row r="1912">
      <c r="A1912" s="13" t="n"/>
      <c r="B1912" s="5" t="n"/>
      <c r="C1912" s="6">
        <f>IF(B1912&amp;""="","",IFERROR(INDEX('الأعضاء'!$B$6:$B$505,MATCH(B1912&amp;"",'الأعضاء'!$A$6:$A$505,0))&amp;"","كود غير موجود"))</f>
        <v/>
      </c>
      <c r="D1912" s="21">
        <f>IF(OR(B1912&amp;""="",NOT(ISNUMBER(A1912))),"",IF(COUNTIFS($B$6:$B$2005,B1912&amp;"",$A$6:$A$2005,"&gt;"&amp;A1912)=0,1,0))</f>
        <v/>
      </c>
    </row>
    <row r="1913">
      <c r="A1913" s="13" t="n"/>
      <c r="B1913" s="5" t="n"/>
      <c r="C1913" s="6">
        <f>IF(B1913&amp;""="","",IFERROR(INDEX('الأعضاء'!$B$6:$B$505,MATCH(B1913&amp;"",'الأعضاء'!$A$6:$A$505,0))&amp;"","كود غير موجود"))</f>
        <v/>
      </c>
      <c r="D1913" s="21">
        <f>IF(OR(B1913&amp;""="",NOT(ISNUMBER(A1913))),"",IF(COUNTIFS($B$6:$B$2005,B1913&amp;"",$A$6:$A$2005,"&gt;"&amp;A1913)=0,1,0))</f>
        <v/>
      </c>
    </row>
    <row r="1914">
      <c r="A1914" s="13" t="n"/>
      <c r="B1914" s="5" t="n"/>
      <c r="C1914" s="6">
        <f>IF(B1914&amp;""="","",IFERROR(INDEX('الأعضاء'!$B$6:$B$505,MATCH(B1914&amp;"",'الأعضاء'!$A$6:$A$505,0))&amp;"","كود غير موجود"))</f>
        <v/>
      </c>
      <c r="D1914" s="21">
        <f>IF(OR(B1914&amp;""="",NOT(ISNUMBER(A1914))),"",IF(COUNTIFS($B$6:$B$2005,B1914&amp;"",$A$6:$A$2005,"&gt;"&amp;A1914)=0,1,0))</f>
        <v/>
      </c>
    </row>
    <row r="1915">
      <c r="A1915" s="13" t="n"/>
      <c r="B1915" s="5" t="n"/>
      <c r="C1915" s="6">
        <f>IF(B1915&amp;""="","",IFERROR(INDEX('الأعضاء'!$B$6:$B$505,MATCH(B1915&amp;"",'الأعضاء'!$A$6:$A$505,0))&amp;"","كود غير موجود"))</f>
        <v/>
      </c>
      <c r="D1915" s="21">
        <f>IF(OR(B1915&amp;""="",NOT(ISNUMBER(A1915))),"",IF(COUNTIFS($B$6:$B$2005,B1915&amp;"",$A$6:$A$2005,"&gt;"&amp;A1915)=0,1,0))</f>
        <v/>
      </c>
    </row>
    <row r="1916">
      <c r="A1916" s="13" t="n"/>
      <c r="B1916" s="5" t="n"/>
      <c r="C1916" s="6">
        <f>IF(B1916&amp;""="","",IFERROR(INDEX('الأعضاء'!$B$6:$B$505,MATCH(B1916&amp;"",'الأعضاء'!$A$6:$A$505,0))&amp;"","كود غير موجود"))</f>
        <v/>
      </c>
      <c r="D1916" s="21">
        <f>IF(OR(B1916&amp;""="",NOT(ISNUMBER(A1916))),"",IF(COUNTIFS($B$6:$B$2005,B1916&amp;"",$A$6:$A$2005,"&gt;"&amp;A1916)=0,1,0))</f>
        <v/>
      </c>
    </row>
    <row r="1917">
      <c r="A1917" s="13" t="n"/>
      <c r="B1917" s="5" t="n"/>
      <c r="C1917" s="6">
        <f>IF(B1917&amp;""="","",IFERROR(INDEX('الأعضاء'!$B$6:$B$505,MATCH(B1917&amp;"",'الأعضاء'!$A$6:$A$505,0))&amp;"","كود غير موجود"))</f>
        <v/>
      </c>
      <c r="D1917" s="21">
        <f>IF(OR(B1917&amp;""="",NOT(ISNUMBER(A1917))),"",IF(COUNTIFS($B$6:$B$2005,B1917&amp;"",$A$6:$A$2005,"&gt;"&amp;A1917)=0,1,0))</f>
        <v/>
      </c>
    </row>
    <row r="1918">
      <c r="A1918" s="13" t="n"/>
      <c r="B1918" s="5" t="n"/>
      <c r="C1918" s="6">
        <f>IF(B1918&amp;""="","",IFERROR(INDEX('الأعضاء'!$B$6:$B$505,MATCH(B1918&amp;"",'الأعضاء'!$A$6:$A$505,0))&amp;"","كود غير موجود"))</f>
        <v/>
      </c>
      <c r="D1918" s="21">
        <f>IF(OR(B1918&amp;""="",NOT(ISNUMBER(A1918))),"",IF(COUNTIFS($B$6:$B$2005,B1918&amp;"",$A$6:$A$2005,"&gt;"&amp;A1918)=0,1,0))</f>
        <v/>
      </c>
    </row>
    <row r="1919">
      <c r="A1919" s="13" t="n"/>
      <c r="B1919" s="5" t="n"/>
      <c r="C1919" s="6">
        <f>IF(B1919&amp;""="","",IFERROR(INDEX('الأعضاء'!$B$6:$B$505,MATCH(B1919&amp;"",'الأعضاء'!$A$6:$A$505,0))&amp;"","كود غير موجود"))</f>
        <v/>
      </c>
      <c r="D1919" s="21">
        <f>IF(OR(B1919&amp;""="",NOT(ISNUMBER(A1919))),"",IF(COUNTIFS($B$6:$B$2005,B1919&amp;"",$A$6:$A$2005,"&gt;"&amp;A1919)=0,1,0))</f>
        <v/>
      </c>
    </row>
    <row r="1920">
      <c r="A1920" s="13" t="n"/>
      <c r="B1920" s="5" t="n"/>
      <c r="C1920" s="6">
        <f>IF(B1920&amp;""="","",IFERROR(INDEX('الأعضاء'!$B$6:$B$505,MATCH(B1920&amp;"",'الأعضاء'!$A$6:$A$505,0))&amp;"","كود غير موجود"))</f>
        <v/>
      </c>
      <c r="D1920" s="21">
        <f>IF(OR(B1920&amp;""="",NOT(ISNUMBER(A1920))),"",IF(COUNTIFS($B$6:$B$2005,B1920&amp;"",$A$6:$A$2005,"&gt;"&amp;A1920)=0,1,0))</f>
        <v/>
      </c>
    </row>
    <row r="1921">
      <c r="A1921" s="13" t="n"/>
      <c r="B1921" s="5" t="n"/>
      <c r="C1921" s="6">
        <f>IF(B1921&amp;""="","",IFERROR(INDEX('الأعضاء'!$B$6:$B$505,MATCH(B1921&amp;"",'الأعضاء'!$A$6:$A$505,0))&amp;"","كود غير موجود"))</f>
        <v/>
      </c>
      <c r="D1921" s="21">
        <f>IF(OR(B1921&amp;""="",NOT(ISNUMBER(A1921))),"",IF(COUNTIFS($B$6:$B$2005,B1921&amp;"",$A$6:$A$2005,"&gt;"&amp;A1921)=0,1,0))</f>
        <v/>
      </c>
    </row>
    <row r="1922">
      <c r="A1922" s="13" t="n"/>
      <c r="B1922" s="5" t="n"/>
      <c r="C1922" s="6">
        <f>IF(B1922&amp;""="","",IFERROR(INDEX('الأعضاء'!$B$6:$B$505,MATCH(B1922&amp;"",'الأعضاء'!$A$6:$A$505,0))&amp;"","كود غير موجود"))</f>
        <v/>
      </c>
      <c r="D1922" s="21">
        <f>IF(OR(B1922&amp;""="",NOT(ISNUMBER(A1922))),"",IF(COUNTIFS($B$6:$B$2005,B1922&amp;"",$A$6:$A$2005,"&gt;"&amp;A1922)=0,1,0))</f>
        <v/>
      </c>
    </row>
    <row r="1923">
      <c r="A1923" s="13" t="n"/>
      <c r="B1923" s="5" t="n"/>
      <c r="C1923" s="6">
        <f>IF(B1923&amp;""="","",IFERROR(INDEX('الأعضاء'!$B$6:$B$505,MATCH(B1923&amp;"",'الأعضاء'!$A$6:$A$505,0))&amp;"","كود غير موجود"))</f>
        <v/>
      </c>
      <c r="D1923" s="21">
        <f>IF(OR(B1923&amp;""="",NOT(ISNUMBER(A1923))),"",IF(COUNTIFS($B$6:$B$2005,B1923&amp;"",$A$6:$A$2005,"&gt;"&amp;A1923)=0,1,0))</f>
        <v/>
      </c>
    </row>
    <row r="1924">
      <c r="A1924" s="13" t="n"/>
      <c r="B1924" s="5" t="n"/>
      <c r="C1924" s="6">
        <f>IF(B1924&amp;""="","",IFERROR(INDEX('الأعضاء'!$B$6:$B$505,MATCH(B1924&amp;"",'الأعضاء'!$A$6:$A$505,0))&amp;"","كود غير موجود"))</f>
        <v/>
      </c>
      <c r="D1924" s="21">
        <f>IF(OR(B1924&amp;""="",NOT(ISNUMBER(A1924))),"",IF(COUNTIFS($B$6:$B$2005,B1924&amp;"",$A$6:$A$2005,"&gt;"&amp;A1924)=0,1,0))</f>
        <v/>
      </c>
    </row>
    <row r="1925">
      <c r="A1925" s="13" t="n"/>
      <c r="B1925" s="5" t="n"/>
      <c r="C1925" s="6">
        <f>IF(B1925&amp;""="","",IFERROR(INDEX('الأعضاء'!$B$6:$B$505,MATCH(B1925&amp;"",'الأعضاء'!$A$6:$A$505,0))&amp;"","كود غير موجود"))</f>
        <v/>
      </c>
      <c r="D1925" s="21">
        <f>IF(OR(B1925&amp;""="",NOT(ISNUMBER(A1925))),"",IF(COUNTIFS($B$6:$B$2005,B1925&amp;"",$A$6:$A$2005,"&gt;"&amp;A1925)=0,1,0))</f>
        <v/>
      </c>
    </row>
    <row r="1926">
      <c r="A1926" s="13" t="n"/>
      <c r="B1926" s="5" t="n"/>
      <c r="C1926" s="6">
        <f>IF(B1926&amp;""="","",IFERROR(INDEX('الأعضاء'!$B$6:$B$505,MATCH(B1926&amp;"",'الأعضاء'!$A$6:$A$505,0))&amp;"","كود غير موجود"))</f>
        <v/>
      </c>
      <c r="D1926" s="21">
        <f>IF(OR(B1926&amp;""="",NOT(ISNUMBER(A1926))),"",IF(COUNTIFS($B$6:$B$2005,B1926&amp;"",$A$6:$A$2005,"&gt;"&amp;A1926)=0,1,0))</f>
        <v/>
      </c>
    </row>
    <row r="1927">
      <c r="A1927" s="13" t="n"/>
      <c r="B1927" s="5" t="n"/>
      <c r="C1927" s="6">
        <f>IF(B1927&amp;""="","",IFERROR(INDEX('الأعضاء'!$B$6:$B$505,MATCH(B1927&amp;"",'الأعضاء'!$A$6:$A$505,0))&amp;"","كود غير موجود"))</f>
        <v/>
      </c>
      <c r="D1927" s="21">
        <f>IF(OR(B1927&amp;""="",NOT(ISNUMBER(A1927))),"",IF(COUNTIFS($B$6:$B$2005,B1927&amp;"",$A$6:$A$2005,"&gt;"&amp;A1927)=0,1,0))</f>
        <v/>
      </c>
    </row>
    <row r="1928">
      <c r="A1928" s="13" t="n"/>
      <c r="B1928" s="5" t="n"/>
      <c r="C1928" s="6">
        <f>IF(B1928&amp;""="","",IFERROR(INDEX('الأعضاء'!$B$6:$B$505,MATCH(B1928&amp;"",'الأعضاء'!$A$6:$A$505,0))&amp;"","كود غير موجود"))</f>
        <v/>
      </c>
      <c r="D1928" s="21">
        <f>IF(OR(B1928&amp;""="",NOT(ISNUMBER(A1928))),"",IF(COUNTIFS($B$6:$B$2005,B1928&amp;"",$A$6:$A$2005,"&gt;"&amp;A1928)=0,1,0))</f>
        <v/>
      </c>
    </row>
    <row r="1929">
      <c r="A1929" s="13" t="n"/>
      <c r="B1929" s="5" t="n"/>
      <c r="C1929" s="6">
        <f>IF(B1929&amp;""="","",IFERROR(INDEX('الأعضاء'!$B$6:$B$505,MATCH(B1929&amp;"",'الأعضاء'!$A$6:$A$505,0))&amp;"","كود غير موجود"))</f>
        <v/>
      </c>
      <c r="D1929" s="21">
        <f>IF(OR(B1929&amp;""="",NOT(ISNUMBER(A1929))),"",IF(COUNTIFS($B$6:$B$2005,B1929&amp;"",$A$6:$A$2005,"&gt;"&amp;A1929)=0,1,0))</f>
        <v/>
      </c>
    </row>
    <row r="1930">
      <c r="A1930" s="13" t="n"/>
      <c r="B1930" s="5" t="n"/>
      <c r="C1930" s="6">
        <f>IF(B1930&amp;""="","",IFERROR(INDEX('الأعضاء'!$B$6:$B$505,MATCH(B1930&amp;"",'الأعضاء'!$A$6:$A$505,0))&amp;"","كود غير موجود"))</f>
        <v/>
      </c>
      <c r="D1930" s="21">
        <f>IF(OR(B1930&amp;""="",NOT(ISNUMBER(A1930))),"",IF(COUNTIFS($B$6:$B$2005,B1930&amp;"",$A$6:$A$2005,"&gt;"&amp;A1930)=0,1,0))</f>
        <v/>
      </c>
    </row>
    <row r="1931">
      <c r="A1931" s="13" t="n"/>
      <c r="B1931" s="5" t="n"/>
      <c r="C1931" s="6">
        <f>IF(B1931&amp;""="","",IFERROR(INDEX('الأعضاء'!$B$6:$B$505,MATCH(B1931&amp;"",'الأعضاء'!$A$6:$A$505,0))&amp;"","كود غير موجود"))</f>
        <v/>
      </c>
      <c r="D1931" s="21">
        <f>IF(OR(B1931&amp;""="",NOT(ISNUMBER(A1931))),"",IF(COUNTIFS($B$6:$B$2005,B1931&amp;"",$A$6:$A$2005,"&gt;"&amp;A1931)=0,1,0))</f>
        <v/>
      </c>
    </row>
    <row r="1932">
      <c r="A1932" s="13" t="n"/>
      <c r="B1932" s="5" t="n"/>
      <c r="C1932" s="6">
        <f>IF(B1932&amp;""="","",IFERROR(INDEX('الأعضاء'!$B$6:$B$505,MATCH(B1932&amp;"",'الأعضاء'!$A$6:$A$505,0))&amp;"","كود غير موجود"))</f>
        <v/>
      </c>
      <c r="D1932" s="21">
        <f>IF(OR(B1932&amp;""="",NOT(ISNUMBER(A1932))),"",IF(COUNTIFS($B$6:$B$2005,B1932&amp;"",$A$6:$A$2005,"&gt;"&amp;A1932)=0,1,0))</f>
        <v/>
      </c>
    </row>
    <row r="1933">
      <c r="A1933" s="13" t="n"/>
      <c r="B1933" s="5" t="n"/>
      <c r="C1933" s="6">
        <f>IF(B1933&amp;""="","",IFERROR(INDEX('الأعضاء'!$B$6:$B$505,MATCH(B1933&amp;"",'الأعضاء'!$A$6:$A$505,0))&amp;"","كود غير موجود"))</f>
        <v/>
      </c>
      <c r="D1933" s="21">
        <f>IF(OR(B1933&amp;""="",NOT(ISNUMBER(A1933))),"",IF(COUNTIFS($B$6:$B$2005,B1933&amp;"",$A$6:$A$2005,"&gt;"&amp;A1933)=0,1,0))</f>
        <v/>
      </c>
    </row>
    <row r="1934">
      <c r="A1934" s="13" t="n"/>
      <c r="B1934" s="5" t="n"/>
      <c r="C1934" s="6">
        <f>IF(B1934&amp;""="","",IFERROR(INDEX('الأعضاء'!$B$6:$B$505,MATCH(B1934&amp;"",'الأعضاء'!$A$6:$A$505,0))&amp;"","كود غير موجود"))</f>
        <v/>
      </c>
      <c r="D1934" s="21">
        <f>IF(OR(B1934&amp;""="",NOT(ISNUMBER(A1934))),"",IF(COUNTIFS($B$6:$B$2005,B1934&amp;"",$A$6:$A$2005,"&gt;"&amp;A1934)=0,1,0))</f>
        <v/>
      </c>
    </row>
    <row r="1935">
      <c r="A1935" s="13" t="n"/>
      <c r="B1935" s="5" t="n"/>
      <c r="C1935" s="6">
        <f>IF(B1935&amp;""="","",IFERROR(INDEX('الأعضاء'!$B$6:$B$505,MATCH(B1935&amp;"",'الأعضاء'!$A$6:$A$505,0))&amp;"","كود غير موجود"))</f>
        <v/>
      </c>
      <c r="D1935" s="21">
        <f>IF(OR(B1935&amp;""="",NOT(ISNUMBER(A1935))),"",IF(COUNTIFS($B$6:$B$2005,B1935&amp;"",$A$6:$A$2005,"&gt;"&amp;A1935)=0,1,0))</f>
        <v/>
      </c>
    </row>
    <row r="1936">
      <c r="A1936" s="13" t="n"/>
      <c r="B1936" s="5" t="n"/>
      <c r="C1936" s="6">
        <f>IF(B1936&amp;""="","",IFERROR(INDEX('الأعضاء'!$B$6:$B$505,MATCH(B1936&amp;"",'الأعضاء'!$A$6:$A$505,0))&amp;"","كود غير موجود"))</f>
        <v/>
      </c>
      <c r="D1936" s="21">
        <f>IF(OR(B1936&amp;""="",NOT(ISNUMBER(A1936))),"",IF(COUNTIFS($B$6:$B$2005,B1936&amp;"",$A$6:$A$2005,"&gt;"&amp;A1936)=0,1,0))</f>
        <v/>
      </c>
    </row>
    <row r="1937">
      <c r="A1937" s="13" t="n"/>
      <c r="B1937" s="5" t="n"/>
      <c r="C1937" s="6">
        <f>IF(B1937&amp;""="","",IFERROR(INDEX('الأعضاء'!$B$6:$B$505,MATCH(B1937&amp;"",'الأعضاء'!$A$6:$A$505,0))&amp;"","كود غير موجود"))</f>
        <v/>
      </c>
      <c r="D1937" s="21">
        <f>IF(OR(B1937&amp;""="",NOT(ISNUMBER(A1937))),"",IF(COUNTIFS($B$6:$B$2005,B1937&amp;"",$A$6:$A$2005,"&gt;"&amp;A1937)=0,1,0))</f>
        <v/>
      </c>
    </row>
    <row r="1938">
      <c r="A1938" s="13" t="n"/>
      <c r="B1938" s="5" t="n"/>
      <c r="C1938" s="6">
        <f>IF(B1938&amp;""="","",IFERROR(INDEX('الأعضاء'!$B$6:$B$505,MATCH(B1938&amp;"",'الأعضاء'!$A$6:$A$505,0))&amp;"","كود غير موجود"))</f>
        <v/>
      </c>
      <c r="D1938" s="21">
        <f>IF(OR(B1938&amp;""="",NOT(ISNUMBER(A1938))),"",IF(COUNTIFS($B$6:$B$2005,B1938&amp;"",$A$6:$A$2005,"&gt;"&amp;A1938)=0,1,0))</f>
        <v/>
      </c>
    </row>
    <row r="1939">
      <c r="A1939" s="13" t="n"/>
      <c r="B1939" s="5" t="n"/>
      <c r="C1939" s="6">
        <f>IF(B1939&amp;""="","",IFERROR(INDEX('الأعضاء'!$B$6:$B$505,MATCH(B1939&amp;"",'الأعضاء'!$A$6:$A$505,0))&amp;"","كود غير موجود"))</f>
        <v/>
      </c>
      <c r="D1939" s="21">
        <f>IF(OR(B1939&amp;""="",NOT(ISNUMBER(A1939))),"",IF(COUNTIFS($B$6:$B$2005,B1939&amp;"",$A$6:$A$2005,"&gt;"&amp;A1939)=0,1,0))</f>
        <v/>
      </c>
    </row>
    <row r="1940">
      <c r="A1940" s="13" t="n"/>
      <c r="B1940" s="5" t="n"/>
      <c r="C1940" s="6">
        <f>IF(B1940&amp;""="","",IFERROR(INDEX('الأعضاء'!$B$6:$B$505,MATCH(B1940&amp;"",'الأعضاء'!$A$6:$A$505,0))&amp;"","كود غير موجود"))</f>
        <v/>
      </c>
      <c r="D1940" s="21">
        <f>IF(OR(B1940&amp;""="",NOT(ISNUMBER(A1940))),"",IF(COUNTIFS($B$6:$B$2005,B1940&amp;"",$A$6:$A$2005,"&gt;"&amp;A1940)=0,1,0))</f>
        <v/>
      </c>
    </row>
    <row r="1941">
      <c r="A1941" s="13" t="n"/>
      <c r="B1941" s="5" t="n"/>
      <c r="C1941" s="6">
        <f>IF(B1941&amp;""="","",IFERROR(INDEX('الأعضاء'!$B$6:$B$505,MATCH(B1941&amp;"",'الأعضاء'!$A$6:$A$505,0))&amp;"","كود غير موجود"))</f>
        <v/>
      </c>
      <c r="D1941" s="21">
        <f>IF(OR(B1941&amp;""="",NOT(ISNUMBER(A1941))),"",IF(COUNTIFS($B$6:$B$2005,B1941&amp;"",$A$6:$A$2005,"&gt;"&amp;A1941)=0,1,0))</f>
        <v/>
      </c>
    </row>
    <row r="1942">
      <c r="A1942" s="13" t="n"/>
      <c r="B1942" s="5" t="n"/>
      <c r="C1942" s="6">
        <f>IF(B1942&amp;""="","",IFERROR(INDEX('الأعضاء'!$B$6:$B$505,MATCH(B1942&amp;"",'الأعضاء'!$A$6:$A$505,0))&amp;"","كود غير موجود"))</f>
        <v/>
      </c>
      <c r="D1942" s="21">
        <f>IF(OR(B1942&amp;""="",NOT(ISNUMBER(A1942))),"",IF(COUNTIFS($B$6:$B$2005,B1942&amp;"",$A$6:$A$2005,"&gt;"&amp;A1942)=0,1,0))</f>
        <v/>
      </c>
    </row>
    <row r="1943">
      <c r="A1943" s="13" t="n"/>
      <c r="B1943" s="5" t="n"/>
      <c r="C1943" s="6">
        <f>IF(B1943&amp;""="","",IFERROR(INDEX('الأعضاء'!$B$6:$B$505,MATCH(B1943&amp;"",'الأعضاء'!$A$6:$A$505,0))&amp;"","كود غير موجود"))</f>
        <v/>
      </c>
      <c r="D1943" s="21">
        <f>IF(OR(B1943&amp;""="",NOT(ISNUMBER(A1943))),"",IF(COUNTIFS($B$6:$B$2005,B1943&amp;"",$A$6:$A$2005,"&gt;"&amp;A1943)=0,1,0))</f>
        <v/>
      </c>
    </row>
    <row r="1944">
      <c r="A1944" s="13" t="n"/>
      <c r="B1944" s="5" t="n"/>
      <c r="C1944" s="6">
        <f>IF(B1944&amp;""="","",IFERROR(INDEX('الأعضاء'!$B$6:$B$505,MATCH(B1944&amp;"",'الأعضاء'!$A$6:$A$505,0))&amp;"","كود غير موجود"))</f>
        <v/>
      </c>
      <c r="D1944" s="21">
        <f>IF(OR(B1944&amp;""="",NOT(ISNUMBER(A1944))),"",IF(COUNTIFS($B$6:$B$2005,B1944&amp;"",$A$6:$A$2005,"&gt;"&amp;A1944)=0,1,0))</f>
        <v/>
      </c>
    </row>
    <row r="1945">
      <c r="A1945" s="13" t="n"/>
      <c r="B1945" s="5" t="n"/>
      <c r="C1945" s="6">
        <f>IF(B1945&amp;""="","",IFERROR(INDEX('الأعضاء'!$B$6:$B$505,MATCH(B1945&amp;"",'الأعضاء'!$A$6:$A$505,0))&amp;"","كود غير موجود"))</f>
        <v/>
      </c>
      <c r="D1945" s="21">
        <f>IF(OR(B1945&amp;""="",NOT(ISNUMBER(A1945))),"",IF(COUNTIFS($B$6:$B$2005,B1945&amp;"",$A$6:$A$2005,"&gt;"&amp;A1945)=0,1,0))</f>
        <v/>
      </c>
    </row>
    <row r="1946">
      <c r="A1946" s="13" t="n"/>
      <c r="B1946" s="5" t="n"/>
      <c r="C1946" s="6">
        <f>IF(B1946&amp;""="","",IFERROR(INDEX('الأعضاء'!$B$6:$B$505,MATCH(B1946&amp;"",'الأعضاء'!$A$6:$A$505,0))&amp;"","كود غير موجود"))</f>
        <v/>
      </c>
      <c r="D1946" s="21">
        <f>IF(OR(B1946&amp;""="",NOT(ISNUMBER(A1946))),"",IF(COUNTIFS($B$6:$B$2005,B1946&amp;"",$A$6:$A$2005,"&gt;"&amp;A1946)=0,1,0))</f>
        <v/>
      </c>
    </row>
    <row r="1947">
      <c r="A1947" s="13" t="n"/>
      <c r="B1947" s="5" t="n"/>
      <c r="C1947" s="6">
        <f>IF(B1947&amp;""="","",IFERROR(INDEX('الأعضاء'!$B$6:$B$505,MATCH(B1947&amp;"",'الأعضاء'!$A$6:$A$505,0))&amp;"","كود غير موجود"))</f>
        <v/>
      </c>
      <c r="D1947" s="21">
        <f>IF(OR(B1947&amp;""="",NOT(ISNUMBER(A1947))),"",IF(COUNTIFS($B$6:$B$2005,B1947&amp;"",$A$6:$A$2005,"&gt;"&amp;A1947)=0,1,0))</f>
        <v/>
      </c>
    </row>
    <row r="1948">
      <c r="A1948" s="13" t="n"/>
      <c r="B1948" s="5" t="n"/>
      <c r="C1948" s="6">
        <f>IF(B1948&amp;""="","",IFERROR(INDEX('الأعضاء'!$B$6:$B$505,MATCH(B1948&amp;"",'الأعضاء'!$A$6:$A$505,0))&amp;"","كود غير موجود"))</f>
        <v/>
      </c>
      <c r="D1948" s="21">
        <f>IF(OR(B1948&amp;""="",NOT(ISNUMBER(A1948))),"",IF(COUNTIFS($B$6:$B$2005,B1948&amp;"",$A$6:$A$2005,"&gt;"&amp;A1948)=0,1,0))</f>
        <v/>
      </c>
    </row>
    <row r="1949">
      <c r="A1949" s="13" t="n"/>
      <c r="B1949" s="5" t="n"/>
      <c r="C1949" s="6">
        <f>IF(B1949&amp;""="","",IFERROR(INDEX('الأعضاء'!$B$6:$B$505,MATCH(B1949&amp;"",'الأعضاء'!$A$6:$A$505,0))&amp;"","كود غير موجود"))</f>
        <v/>
      </c>
      <c r="D1949" s="21">
        <f>IF(OR(B1949&amp;""="",NOT(ISNUMBER(A1949))),"",IF(COUNTIFS($B$6:$B$2005,B1949&amp;"",$A$6:$A$2005,"&gt;"&amp;A1949)=0,1,0))</f>
        <v/>
      </c>
    </row>
    <row r="1950">
      <c r="A1950" s="13" t="n"/>
      <c r="B1950" s="5" t="n"/>
      <c r="C1950" s="6">
        <f>IF(B1950&amp;""="","",IFERROR(INDEX('الأعضاء'!$B$6:$B$505,MATCH(B1950&amp;"",'الأعضاء'!$A$6:$A$505,0))&amp;"","كود غير موجود"))</f>
        <v/>
      </c>
      <c r="D1950" s="21">
        <f>IF(OR(B1950&amp;""="",NOT(ISNUMBER(A1950))),"",IF(COUNTIFS($B$6:$B$2005,B1950&amp;"",$A$6:$A$2005,"&gt;"&amp;A1950)=0,1,0))</f>
        <v/>
      </c>
    </row>
    <row r="1951">
      <c r="A1951" s="13" t="n"/>
      <c r="B1951" s="5" t="n"/>
      <c r="C1951" s="6">
        <f>IF(B1951&amp;""="","",IFERROR(INDEX('الأعضاء'!$B$6:$B$505,MATCH(B1951&amp;"",'الأعضاء'!$A$6:$A$505,0))&amp;"","كود غير موجود"))</f>
        <v/>
      </c>
      <c r="D1951" s="21">
        <f>IF(OR(B1951&amp;""="",NOT(ISNUMBER(A1951))),"",IF(COUNTIFS($B$6:$B$2005,B1951&amp;"",$A$6:$A$2005,"&gt;"&amp;A1951)=0,1,0))</f>
        <v/>
      </c>
    </row>
    <row r="1952">
      <c r="A1952" s="13" t="n"/>
      <c r="B1952" s="5" t="n"/>
      <c r="C1952" s="6">
        <f>IF(B1952&amp;""="","",IFERROR(INDEX('الأعضاء'!$B$6:$B$505,MATCH(B1952&amp;"",'الأعضاء'!$A$6:$A$505,0))&amp;"","كود غير موجود"))</f>
        <v/>
      </c>
      <c r="D1952" s="21">
        <f>IF(OR(B1952&amp;""="",NOT(ISNUMBER(A1952))),"",IF(COUNTIFS($B$6:$B$2005,B1952&amp;"",$A$6:$A$2005,"&gt;"&amp;A1952)=0,1,0))</f>
        <v/>
      </c>
    </row>
    <row r="1953">
      <c r="A1953" s="13" t="n"/>
      <c r="B1953" s="5" t="n"/>
      <c r="C1953" s="6">
        <f>IF(B1953&amp;""="","",IFERROR(INDEX('الأعضاء'!$B$6:$B$505,MATCH(B1953&amp;"",'الأعضاء'!$A$6:$A$505,0))&amp;"","كود غير موجود"))</f>
        <v/>
      </c>
      <c r="D1953" s="21">
        <f>IF(OR(B1953&amp;""="",NOT(ISNUMBER(A1953))),"",IF(COUNTIFS($B$6:$B$2005,B1953&amp;"",$A$6:$A$2005,"&gt;"&amp;A1953)=0,1,0))</f>
        <v/>
      </c>
    </row>
    <row r="1954">
      <c r="A1954" s="13" t="n"/>
      <c r="B1954" s="5" t="n"/>
      <c r="C1954" s="6">
        <f>IF(B1954&amp;""="","",IFERROR(INDEX('الأعضاء'!$B$6:$B$505,MATCH(B1954&amp;"",'الأعضاء'!$A$6:$A$505,0))&amp;"","كود غير موجود"))</f>
        <v/>
      </c>
      <c r="D1954" s="21">
        <f>IF(OR(B1954&amp;""="",NOT(ISNUMBER(A1954))),"",IF(COUNTIFS($B$6:$B$2005,B1954&amp;"",$A$6:$A$2005,"&gt;"&amp;A1954)=0,1,0))</f>
        <v/>
      </c>
    </row>
    <row r="1955">
      <c r="A1955" s="13" t="n"/>
      <c r="B1955" s="5" t="n"/>
      <c r="C1955" s="6">
        <f>IF(B1955&amp;""="","",IFERROR(INDEX('الأعضاء'!$B$6:$B$505,MATCH(B1955&amp;"",'الأعضاء'!$A$6:$A$505,0))&amp;"","كود غير موجود"))</f>
        <v/>
      </c>
      <c r="D1955" s="21">
        <f>IF(OR(B1955&amp;""="",NOT(ISNUMBER(A1955))),"",IF(COUNTIFS($B$6:$B$2005,B1955&amp;"",$A$6:$A$2005,"&gt;"&amp;A1955)=0,1,0))</f>
        <v/>
      </c>
    </row>
    <row r="1956">
      <c r="A1956" s="13" t="n"/>
      <c r="B1956" s="5" t="n"/>
      <c r="C1956" s="6">
        <f>IF(B1956&amp;""="","",IFERROR(INDEX('الأعضاء'!$B$6:$B$505,MATCH(B1956&amp;"",'الأعضاء'!$A$6:$A$505,0))&amp;"","كود غير موجود"))</f>
        <v/>
      </c>
      <c r="D1956" s="21">
        <f>IF(OR(B1956&amp;""="",NOT(ISNUMBER(A1956))),"",IF(COUNTIFS($B$6:$B$2005,B1956&amp;"",$A$6:$A$2005,"&gt;"&amp;A1956)=0,1,0))</f>
        <v/>
      </c>
    </row>
    <row r="1957">
      <c r="A1957" s="13" t="n"/>
      <c r="B1957" s="5" t="n"/>
      <c r="C1957" s="6">
        <f>IF(B1957&amp;""="","",IFERROR(INDEX('الأعضاء'!$B$6:$B$505,MATCH(B1957&amp;"",'الأعضاء'!$A$6:$A$505,0))&amp;"","كود غير موجود"))</f>
        <v/>
      </c>
      <c r="D1957" s="21">
        <f>IF(OR(B1957&amp;""="",NOT(ISNUMBER(A1957))),"",IF(COUNTIFS($B$6:$B$2005,B1957&amp;"",$A$6:$A$2005,"&gt;"&amp;A1957)=0,1,0))</f>
        <v/>
      </c>
    </row>
    <row r="1958">
      <c r="A1958" s="13" t="n"/>
      <c r="B1958" s="5" t="n"/>
      <c r="C1958" s="6">
        <f>IF(B1958&amp;""="","",IFERROR(INDEX('الأعضاء'!$B$6:$B$505,MATCH(B1958&amp;"",'الأعضاء'!$A$6:$A$505,0))&amp;"","كود غير موجود"))</f>
        <v/>
      </c>
      <c r="D1958" s="21">
        <f>IF(OR(B1958&amp;""="",NOT(ISNUMBER(A1958))),"",IF(COUNTIFS($B$6:$B$2005,B1958&amp;"",$A$6:$A$2005,"&gt;"&amp;A1958)=0,1,0))</f>
        <v/>
      </c>
    </row>
    <row r="1959">
      <c r="A1959" s="13" t="n"/>
      <c r="B1959" s="5" t="n"/>
      <c r="C1959" s="6">
        <f>IF(B1959&amp;""="","",IFERROR(INDEX('الأعضاء'!$B$6:$B$505,MATCH(B1959&amp;"",'الأعضاء'!$A$6:$A$505,0))&amp;"","كود غير موجود"))</f>
        <v/>
      </c>
      <c r="D1959" s="21">
        <f>IF(OR(B1959&amp;""="",NOT(ISNUMBER(A1959))),"",IF(COUNTIFS($B$6:$B$2005,B1959&amp;"",$A$6:$A$2005,"&gt;"&amp;A1959)=0,1,0))</f>
        <v/>
      </c>
    </row>
    <row r="1960">
      <c r="A1960" s="13" t="n"/>
      <c r="B1960" s="5" t="n"/>
      <c r="C1960" s="6">
        <f>IF(B1960&amp;""="","",IFERROR(INDEX('الأعضاء'!$B$6:$B$505,MATCH(B1960&amp;"",'الأعضاء'!$A$6:$A$505,0))&amp;"","كود غير موجود"))</f>
        <v/>
      </c>
      <c r="D1960" s="21">
        <f>IF(OR(B1960&amp;""="",NOT(ISNUMBER(A1960))),"",IF(COUNTIFS($B$6:$B$2005,B1960&amp;"",$A$6:$A$2005,"&gt;"&amp;A1960)=0,1,0))</f>
        <v/>
      </c>
    </row>
    <row r="1961">
      <c r="A1961" s="13" t="n"/>
      <c r="B1961" s="5" t="n"/>
      <c r="C1961" s="6">
        <f>IF(B1961&amp;""="","",IFERROR(INDEX('الأعضاء'!$B$6:$B$505,MATCH(B1961&amp;"",'الأعضاء'!$A$6:$A$505,0))&amp;"","كود غير موجود"))</f>
        <v/>
      </c>
      <c r="D1961" s="21">
        <f>IF(OR(B1961&amp;""="",NOT(ISNUMBER(A1961))),"",IF(COUNTIFS($B$6:$B$2005,B1961&amp;"",$A$6:$A$2005,"&gt;"&amp;A1961)=0,1,0))</f>
        <v/>
      </c>
    </row>
    <row r="1962">
      <c r="A1962" s="13" t="n"/>
      <c r="B1962" s="5" t="n"/>
      <c r="C1962" s="6">
        <f>IF(B1962&amp;""="","",IFERROR(INDEX('الأعضاء'!$B$6:$B$505,MATCH(B1962&amp;"",'الأعضاء'!$A$6:$A$505,0))&amp;"","كود غير موجود"))</f>
        <v/>
      </c>
      <c r="D1962" s="21">
        <f>IF(OR(B1962&amp;""="",NOT(ISNUMBER(A1962))),"",IF(COUNTIFS($B$6:$B$2005,B1962&amp;"",$A$6:$A$2005,"&gt;"&amp;A1962)=0,1,0))</f>
        <v/>
      </c>
    </row>
    <row r="1963">
      <c r="A1963" s="13" t="n"/>
      <c r="B1963" s="5" t="n"/>
      <c r="C1963" s="6">
        <f>IF(B1963&amp;""="","",IFERROR(INDEX('الأعضاء'!$B$6:$B$505,MATCH(B1963&amp;"",'الأعضاء'!$A$6:$A$505,0))&amp;"","كود غير موجود"))</f>
        <v/>
      </c>
      <c r="D1963" s="21">
        <f>IF(OR(B1963&amp;""="",NOT(ISNUMBER(A1963))),"",IF(COUNTIFS($B$6:$B$2005,B1963&amp;"",$A$6:$A$2005,"&gt;"&amp;A1963)=0,1,0))</f>
        <v/>
      </c>
    </row>
    <row r="1964">
      <c r="A1964" s="13" t="n"/>
      <c r="B1964" s="5" t="n"/>
      <c r="C1964" s="6">
        <f>IF(B1964&amp;""="","",IFERROR(INDEX('الأعضاء'!$B$6:$B$505,MATCH(B1964&amp;"",'الأعضاء'!$A$6:$A$505,0))&amp;"","كود غير موجود"))</f>
        <v/>
      </c>
      <c r="D1964" s="21">
        <f>IF(OR(B1964&amp;""="",NOT(ISNUMBER(A1964))),"",IF(COUNTIFS($B$6:$B$2005,B1964&amp;"",$A$6:$A$2005,"&gt;"&amp;A1964)=0,1,0))</f>
        <v/>
      </c>
    </row>
    <row r="1965">
      <c r="A1965" s="13" t="n"/>
      <c r="B1965" s="5" t="n"/>
      <c r="C1965" s="6">
        <f>IF(B1965&amp;""="","",IFERROR(INDEX('الأعضاء'!$B$6:$B$505,MATCH(B1965&amp;"",'الأعضاء'!$A$6:$A$505,0))&amp;"","كود غير موجود"))</f>
        <v/>
      </c>
      <c r="D1965" s="21">
        <f>IF(OR(B1965&amp;""="",NOT(ISNUMBER(A1965))),"",IF(COUNTIFS($B$6:$B$2005,B1965&amp;"",$A$6:$A$2005,"&gt;"&amp;A1965)=0,1,0))</f>
        <v/>
      </c>
    </row>
    <row r="1966">
      <c r="A1966" s="13" t="n"/>
      <c r="B1966" s="5" t="n"/>
      <c r="C1966" s="6">
        <f>IF(B1966&amp;""="","",IFERROR(INDEX('الأعضاء'!$B$6:$B$505,MATCH(B1966&amp;"",'الأعضاء'!$A$6:$A$505,0))&amp;"","كود غير موجود"))</f>
        <v/>
      </c>
      <c r="D1966" s="21">
        <f>IF(OR(B1966&amp;""="",NOT(ISNUMBER(A1966))),"",IF(COUNTIFS($B$6:$B$2005,B1966&amp;"",$A$6:$A$2005,"&gt;"&amp;A1966)=0,1,0))</f>
        <v/>
      </c>
    </row>
    <row r="1967">
      <c r="A1967" s="13" t="n"/>
      <c r="B1967" s="5" t="n"/>
      <c r="C1967" s="6">
        <f>IF(B1967&amp;""="","",IFERROR(INDEX('الأعضاء'!$B$6:$B$505,MATCH(B1967&amp;"",'الأعضاء'!$A$6:$A$505,0))&amp;"","كود غير موجود"))</f>
        <v/>
      </c>
      <c r="D1967" s="21">
        <f>IF(OR(B1967&amp;""="",NOT(ISNUMBER(A1967))),"",IF(COUNTIFS($B$6:$B$2005,B1967&amp;"",$A$6:$A$2005,"&gt;"&amp;A1967)=0,1,0))</f>
        <v/>
      </c>
    </row>
    <row r="1968">
      <c r="A1968" s="13" t="n"/>
      <c r="B1968" s="5" t="n"/>
      <c r="C1968" s="6">
        <f>IF(B1968&amp;""="","",IFERROR(INDEX('الأعضاء'!$B$6:$B$505,MATCH(B1968&amp;"",'الأعضاء'!$A$6:$A$505,0))&amp;"","كود غير موجود"))</f>
        <v/>
      </c>
      <c r="D1968" s="21">
        <f>IF(OR(B1968&amp;""="",NOT(ISNUMBER(A1968))),"",IF(COUNTIFS($B$6:$B$2005,B1968&amp;"",$A$6:$A$2005,"&gt;"&amp;A1968)=0,1,0))</f>
        <v/>
      </c>
    </row>
    <row r="1969">
      <c r="A1969" s="13" t="n"/>
      <c r="B1969" s="5" t="n"/>
      <c r="C1969" s="6">
        <f>IF(B1969&amp;""="","",IFERROR(INDEX('الأعضاء'!$B$6:$B$505,MATCH(B1969&amp;"",'الأعضاء'!$A$6:$A$505,0))&amp;"","كود غير موجود"))</f>
        <v/>
      </c>
      <c r="D1969" s="21">
        <f>IF(OR(B1969&amp;""="",NOT(ISNUMBER(A1969))),"",IF(COUNTIFS($B$6:$B$2005,B1969&amp;"",$A$6:$A$2005,"&gt;"&amp;A1969)=0,1,0))</f>
        <v/>
      </c>
    </row>
    <row r="1970">
      <c r="A1970" s="13" t="n"/>
      <c r="B1970" s="5" t="n"/>
      <c r="C1970" s="6">
        <f>IF(B1970&amp;""="","",IFERROR(INDEX('الأعضاء'!$B$6:$B$505,MATCH(B1970&amp;"",'الأعضاء'!$A$6:$A$505,0))&amp;"","كود غير موجود"))</f>
        <v/>
      </c>
      <c r="D1970" s="21">
        <f>IF(OR(B1970&amp;""="",NOT(ISNUMBER(A1970))),"",IF(COUNTIFS($B$6:$B$2005,B1970&amp;"",$A$6:$A$2005,"&gt;"&amp;A1970)=0,1,0))</f>
        <v/>
      </c>
    </row>
    <row r="1971">
      <c r="A1971" s="13" t="n"/>
      <c r="B1971" s="5" t="n"/>
      <c r="C1971" s="6">
        <f>IF(B1971&amp;""="","",IFERROR(INDEX('الأعضاء'!$B$6:$B$505,MATCH(B1971&amp;"",'الأعضاء'!$A$6:$A$505,0))&amp;"","كود غير موجود"))</f>
        <v/>
      </c>
      <c r="D1971" s="21">
        <f>IF(OR(B1971&amp;""="",NOT(ISNUMBER(A1971))),"",IF(COUNTIFS($B$6:$B$2005,B1971&amp;"",$A$6:$A$2005,"&gt;"&amp;A1971)=0,1,0))</f>
        <v/>
      </c>
    </row>
    <row r="1972">
      <c r="A1972" s="13" t="n"/>
      <c r="B1972" s="5" t="n"/>
      <c r="C1972" s="6">
        <f>IF(B1972&amp;""="","",IFERROR(INDEX('الأعضاء'!$B$6:$B$505,MATCH(B1972&amp;"",'الأعضاء'!$A$6:$A$505,0))&amp;"","كود غير موجود"))</f>
        <v/>
      </c>
      <c r="D1972" s="21">
        <f>IF(OR(B1972&amp;""="",NOT(ISNUMBER(A1972))),"",IF(COUNTIFS($B$6:$B$2005,B1972&amp;"",$A$6:$A$2005,"&gt;"&amp;A1972)=0,1,0))</f>
        <v/>
      </c>
    </row>
    <row r="1973">
      <c r="A1973" s="13" t="n"/>
      <c r="B1973" s="5" t="n"/>
      <c r="C1973" s="6">
        <f>IF(B1973&amp;""="","",IFERROR(INDEX('الأعضاء'!$B$6:$B$505,MATCH(B1973&amp;"",'الأعضاء'!$A$6:$A$505,0))&amp;"","كود غير موجود"))</f>
        <v/>
      </c>
      <c r="D1973" s="21">
        <f>IF(OR(B1973&amp;""="",NOT(ISNUMBER(A1973))),"",IF(COUNTIFS($B$6:$B$2005,B1973&amp;"",$A$6:$A$2005,"&gt;"&amp;A1973)=0,1,0))</f>
        <v/>
      </c>
    </row>
    <row r="1974">
      <c r="A1974" s="13" t="n"/>
      <c r="B1974" s="5" t="n"/>
      <c r="C1974" s="6">
        <f>IF(B1974&amp;""="","",IFERROR(INDEX('الأعضاء'!$B$6:$B$505,MATCH(B1974&amp;"",'الأعضاء'!$A$6:$A$505,0))&amp;"","كود غير موجود"))</f>
        <v/>
      </c>
      <c r="D1974" s="21">
        <f>IF(OR(B1974&amp;""="",NOT(ISNUMBER(A1974))),"",IF(COUNTIFS($B$6:$B$2005,B1974&amp;"",$A$6:$A$2005,"&gt;"&amp;A1974)=0,1,0))</f>
        <v/>
      </c>
    </row>
    <row r="1975">
      <c r="A1975" s="13" t="n"/>
      <c r="B1975" s="5" t="n"/>
      <c r="C1975" s="6">
        <f>IF(B1975&amp;""="","",IFERROR(INDEX('الأعضاء'!$B$6:$B$505,MATCH(B1975&amp;"",'الأعضاء'!$A$6:$A$505,0))&amp;"","كود غير موجود"))</f>
        <v/>
      </c>
      <c r="D1975" s="21">
        <f>IF(OR(B1975&amp;""="",NOT(ISNUMBER(A1975))),"",IF(COUNTIFS($B$6:$B$2005,B1975&amp;"",$A$6:$A$2005,"&gt;"&amp;A1975)=0,1,0))</f>
        <v/>
      </c>
    </row>
    <row r="1976">
      <c r="A1976" s="13" t="n"/>
      <c r="B1976" s="5" t="n"/>
      <c r="C1976" s="6">
        <f>IF(B1976&amp;""="","",IFERROR(INDEX('الأعضاء'!$B$6:$B$505,MATCH(B1976&amp;"",'الأعضاء'!$A$6:$A$505,0))&amp;"","كود غير موجود"))</f>
        <v/>
      </c>
      <c r="D1976" s="21">
        <f>IF(OR(B1976&amp;""="",NOT(ISNUMBER(A1976))),"",IF(COUNTIFS($B$6:$B$2005,B1976&amp;"",$A$6:$A$2005,"&gt;"&amp;A1976)=0,1,0))</f>
        <v/>
      </c>
    </row>
    <row r="1977">
      <c r="A1977" s="13" t="n"/>
      <c r="B1977" s="5" t="n"/>
      <c r="C1977" s="6">
        <f>IF(B1977&amp;""="","",IFERROR(INDEX('الأعضاء'!$B$6:$B$505,MATCH(B1977&amp;"",'الأعضاء'!$A$6:$A$505,0))&amp;"","كود غير موجود"))</f>
        <v/>
      </c>
      <c r="D1977" s="21">
        <f>IF(OR(B1977&amp;""="",NOT(ISNUMBER(A1977))),"",IF(COUNTIFS($B$6:$B$2005,B1977&amp;"",$A$6:$A$2005,"&gt;"&amp;A1977)=0,1,0))</f>
        <v/>
      </c>
    </row>
    <row r="1978">
      <c r="A1978" s="13" t="n"/>
      <c r="B1978" s="5" t="n"/>
      <c r="C1978" s="6">
        <f>IF(B1978&amp;""="","",IFERROR(INDEX('الأعضاء'!$B$6:$B$505,MATCH(B1978&amp;"",'الأعضاء'!$A$6:$A$505,0))&amp;"","كود غير موجود"))</f>
        <v/>
      </c>
      <c r="D1978" s="21">
        <f>IF(OR(B1978&amp;""="",NOT(ISNUMBER(A1978))),"",IF(COUNTIFS($B$6:$B$2005,B1978&amp;"",$A$6:$A$2005,"&gt;"&amp;A1978)=0,1,0))</f>
        <v/>
      </c>
    </row>
    <row r="1979">
      <c r="A1979" s="13" t="n"/>
      <c r="B1979" s="5" t="n"/>
      <c r="C1979" s="6">
        <f>IF(B1979&amp;""="","",IFERROR(INDEX('الأعضاء'!$B$6:$B$505,MATCH(B1979&amp;"",'الأعضاء'!$A$6:$A$505,0))&amp;"","كود غير موجود"))</f>
        <v/>
      </c>
      <c r="D1979" s="21">
        <f>IF(OR(B1979&amp;""="",NOT(ISNUMBER(A1979))),"",IF(COUNTIFS($B$6:$B$2005,B1979&amp;"",$A$6:$A$2005,"&gt;"&amp;A1979)=0,1,0))</f>
        <v/>
      </c>
    </row>
    <row r="1980">
      <c r="A1980" s="13" t="n"/>
      <c r="B1980" s="5" t="n"/>
      <c r="C1980" s="6">
        <f>IF(B1980&amp;""="","",IFERROR(INDEX('الأعضاء'!$B$6:$B$505,MATCH(B1980&amp;"",'الأعضاء'!$A$6:$A$505,0))&amp;"","كود غير موجود"))</f>
        <v/>
      </c>
      <c r="D1980" s="21">
        <f>IF(OR(B1980&amp;""="",NOT(ISNUMBER(A1980))),"",IF(COUNTIFS($B$6:$B$2005,B1980&amp;"",$A$6:$A$2005,"&gt;"&amp;A1980)=0,1,0))</f>
        <v/>
      </c>
    </row>
    <row r="1981">
      <c r="A1981" s="13" t="n"/>
      <c r="B1981" s="5" t="n"/>
      <c r="C1981" s="6">
        <f>IF(B1981&amp;""="","",IFERROR(INDEX('الأعضاء'!$B$6:$B$505,MATCH(B1981&amp;"",'الأعضاء'!$A$6:$A$505,0))&amp;"","كود غير موجود"))</f>
        <v/>
      </c>
      <c r="D1981" s="21">
        <f>IF(OR(B1981&amp;""="",NOT(ISNUMBER(A1981))),"",IF(COUNTIFS($B$6:$B$2005,B1981&amp;"",$A$6:$A$2005,"&gt;"&amp;A1981)=0,1,0))</f>
        <v/>
      </c>
    </row>
    <row r="1982">
      <c r="A1982" s="13" t="n"/>
      <c r="B1982" s="5" t="n"/>
      <c r="C1982" s="6">
        <f>IF(B1982&amp;""="","",IFERROR(INDEX('الأعضاء'!$B$6:$B$505,MATCH(B1982&amp;"",'الأعضاء'!$A$6:$A$505,0))&amp;"","كود غير موجود"))</f>
        <v/>
      </c>
      <c r="D1982" s="21">
        <f>IF(OR(B1982&amp;""="",NOT(ISNUMBER(A1982))),"",IF(COUNTIFS($B$6:$B$2005,B1982&amp;"",$A$6:$A$2005,"&gt;"&amp;A1982)=0,1,0))</f>
        <v/>
      </c>
    </row>
    <row r="1983">
      <c r="A1983" s="13" t="n"/>
      <c r="B1983" s="5" t="n"/>
      <c r="C1983" s="6">
        <f>IF(B1983&amp;""="","",IFERROR(INDEX('الأعضاء'!$B$6:$B$505,MATCH(B1983&amp;"",'الأعضاء'!$A$6:$A$505,0))&amp;"","كود غير موجود"))</f>
        <v/>
      </c>
      <c r="D1983" s="21">
        <f>IF(OR(B1983&amp;""="",NOT(ISNUMBER(A1983))),"",IF(COUNTIFS($B$6:$B$2005,B1983&amp;"",$A$6:$A$2005,"&gt;"&amp;A1983)=0,1,0))</f>
        <v/>
      </c>
    </row>
    <row r="1984">
      <c r="A1984" s="13" t="n"/>
      <c r="B1984" s="5" t="n"/>
      <c r="C1984" s="6">
        <f>IF(B1984&amp;""="","",IFERROR(INDEX('الأعضاء'!$B$6:$B$505,MATCH(B1984&amp;"",'الأعضاء'!$A$6:$A$505,0))&amp;"","كود غير موجود"))</f>
        <v/>
      </c>
      <c r="D1984" s="21">
        <f>IF(OR(B1984&amp;""="",NOT(ISNUMBER(A1984))),"",IF(COUNTIFS($B$6:$B$2005,B1984&amp;"",$A$6:$A$2005,"&gt;"&amp;A1984)=0,1,0))</f>
        <v/>
      </c>
    </row>
    <row r="1985">
      <c r="A1985" s="13" t="n"/>
      <c r="B1985" s="5" t="n"/>
      <c r="C1985" s="6">
        <f>IF(B1985&amp;""="","",IFERROR(INDEX('الأعضاء'!$B$6:$B$505,MATCH(B1985&amp;"",'الأعضاء'!$A$6:$A$505,0))&amp;"","كود غير موجود"))</f>
        <v/>
      </c>
      <c r="D1985" s="21">
        <f>IF(OR(B1985&amp;""="",NOT(ISNUMBER(A1985))),"",IF(COUNTIFS($B$6:$B$2005,B1985&amp;"",$A$6:$A$2005,"&gt;"&amp;A1985)=0,1,0))</f>
        <v/>
      </c>
    </row>
    <row r="1986">
      <c r="A1986" s="13" t="n"/>
      <c r="B1986" s="5" t="n"/>
      <c r="C1986" s="6">
        <f>IF(B1986&amp;""="","",IFERROR(INDEX('الأعضاء'!$B$6:$B$505,MATCH(B1986&amp;"",'الأعضاء'!$A$6:$A$505,0))&amp;"","كود غير موجود"))</f>
        <v/>
      </c>
      <c r="D1986" s="21">
        <f>IF(OR(B1986&amp;""="",NOT(ISNUMBER(A1986))),"",IF(COUNTIFS($B$6:$B$2005,B1986&amp;"",$A$6:$A$2005,"&gt;"&amp;A1986)=0,1,0))</f>
        <v/>
      </c>
    </row>
    <row r="1987">
      <c r="A1987" s="13" t="n"/>
      <c r="B1987" s="5" t="n"/>
      <c r="C1987" s="6">
        <f>IF(B1987&amp;""="","",IFERROR(INDEX('الأعضاء'!$B$6:$B$505,MATCH(B1987&amp;"",'الأعضاء'!$A$6:$A$505,0))&amp;"","كود غير موجود"))</f>
        <v/>
      </c>
      <c r="D1987" s="21">
        <f>IF(OR(B1987&amp;""="",NOT(ISNUMBER(A1987))),"",IF(COUNTIFS($B$6:$B$2005,B1987&amp;"",$A$6:$A$2005,"&gt;"&amp;A1987)=0,1,0))</f>
        <v/>
      </c>
    </row>
    <row r="1988">
      <c r="A1988" s="13" t="n"/>
      <c r="B1988" s="5" t="n"/>
      <c r="C1988" s="6">
        <f>IF(B1988&amp;""="","",IFERROR(INDEX('الأعضاء'!$B$6:$B$505,MATCH(B1988&amp;"",'الأعضاء'!$A$6:$A$505,0))&amp;"","كود غير موجود"))</f>
        <v/>
      </c>
      <c r="D1988" s="21">
        <f>IF(OR(B1988&amp;""="",NOT(ISNUMBER(A1988))),"",IF(COUNTIFS($B$6:$B$2005,B1988&amp;"",$A$6:$A$2005,"&gt;"&amp;A1988)=0,1,0))</f>
        <v/>
      </c>
    </row>
    <row r="1989">
      <c r="A1989" s="13" t="n"/>
      <c r="B1989" s="5" t="n"/>
      <c r="C1989" s="6">
        <f>IF(B1989&amp;""="","",IFERROR(INDEX('الأعضاء'!$B$6:$B$505,MATCH(B1989&amp;"",'الأعضاء'!$A$6:$A$505,0))&amp;"","كود غير موجود"))</f>
        <v/>
      </c>
      <c r="D1989" s="21">
        <f>IF(OR(B1989&amp;""="",NOT(ISNUMBER(A1989))),"",IF(COUNTIFS($B$6:$B$2005,B1989&amp;"",$A$6:$A$2005,"&gt;"&amp;A1989)=0,1,0))</f>
        <v/>
      </c>
    </row>
    <row r="1990">
      <c r="A1990" s="13" t="n"/>
      <c r="B1990" s="5" t="n"/>
      <c r="C1990" s="6">
        <f>IF(B1990&amp;""="","",IFERROR(INDEX('الأعضاء'!$B$6:$B$505,MATCH(B1990&amp;"",'الأعضاء'!$A$6:$A$505,0))&amp;"","كود غير موجود"))</f>
        <v/>
      </c>
      <c r="D1990" s="21">
        <f>IF(OR(B1990&amp;""="",NOT(ISNUMBER(A1990))),"",IF(COUNTIFS($B$6:$B$2005,B1990&amp;"",$A$6:$A$2005,"&gt;"&amp;A1990)=0,1,0))</f>
        <v/>
      </c>
    </row>
    <row r="1991">
      <c r="A1991" s="13" t="n"/>
      <c r="B1991" s="5" t="n"/>
      <c r="C1991" s="6">
        <f>IF(B1991&amp;""="","",IFERROR(INDEX('الأعضاء'!$B$6:$B$505,MATCH(B1991&amp;"",'الأعضاء'!$A$6:$A$505,0))&amp;"","كود غير موجود"))</f>
        <v/>
      </c>
      <c r="D1991" s="21">
        <f>IF(OR(B1991&amp;""="",NOT(ISNUMBER(A1991))),"",IF(COUNTIFS($B$6:$B$2005,B1991&amp;"",$A$6:$A$2005,"&gt;"&amp;A1991)=0,1,0))</f>
        <v/>
      </c>
    </row>
    <row r="1992">
      <c r="A1992" s="13" t="n"/>
      <c r="B1992" s="5" t="n"/>
      <c r="C1992" s="6">
        <f>IF(B1992&amp;""="","",IFERROR(INDEX('الأعضاء'!$B$6:$B$505,MATCH(B1992&amp;"",'الأعضاء'!$A$6:$A$505,0))&amp;"","كود غير موجود"))</f>
        <v/>
      </c>
      <c r="D1992" s="21">
        <f>IF(OR(B1992&amp;""="",NOT(ISNUMBER(A1992))),"",IF(COUNTIFS($B$6:$B$2005,B1992&amp;"",$A$6:$A$2005,"&gt;"&amp;A1992)=0,1,0))</f>
        <v/>
      </c>
    </row>
    <row r="1993">
      <c r="A1993" s="13" t="n"/>
      <c r="B1993" s="5" t="n"/>
      <c r="C1993" s="6">
        <f>IF(B1993&amp;""="","",IFERROR(INDEX('الأعضاء'!$B$6:$B$505,MATCH(B1993&amp;"",'الأعضاء'!$A$6:$A$505,0))&amp;"","كود غير موجود"))</f>
        <v/>
      </c>
      <c r="D1993" s="21">
        <f>IF(OR(B1993&amp;""="",NOT(ISNUMBER(A1993))),"",IF(COUNTIFS($B$6:$B$2005,B1993&amp;"",$A$6:$A$2005,"&gt;"&amp;A1993)=0,1,0))</f>
        <v/>
      </c>
    </row>
    <row r="1994">
      <c r="A1994" s="13" t="n"/>
      <c r="B1994" s="5" t="n"/>
      <c r="C1994" s="6">
        <f>IF(B1994&amp;""="","",IFERROR(INDEX('الأعضاء'!$B$6:$B$505,MATCH(B1994&amp;"",'الأعضاء'!$A$6:$A$505,0))&amp;"","كود غير موجود"))</f>
        <v/>
      </c>
      <c r="D1994" s="21">
        <f>IF(OR(B1994&amp;""="",NOT(ISNUMBER(A1994))),"",IF(COUNTIFS($B$6:$B$2005,B1994&amp;"",$A$6:$A$2005,"&gt;"&amp;A1994)=0,1,0))</f>
        <v/>
      </c>
    </row>
    <row r="1995">
      <c r="A1995" s="13" t="n"/>
      <c r="B1995" s="5" t="n"/>
      <c r="C1995" s="6">
        <f>IF(B1995&amp;""="","",IFERROR(INDEX('الأعضاء'!$B$6:$B$505,MATCH(B1995&amp;"",'الأعضاء'!$A$6:$A$505,0))&amp;"","كود غير موجود"))</f>
        <v/>
      </c>
      <c r="D1995" s="21">
        <f>IF(OR(B1995&amp;""="",NOT(ISNUMBER(A1995))),"",IF(COUNTIFS($B$6:$B$2005,B1995&amp;"",$A$6:$A$2005,"&gt;"&amp;A1995)=0,1,0))</f>
        <v/>
      </c>
    </row>
    <row r="1996">
      <c r="A1996" s="13" t="n"/>
      <c r="B1996" s="5" t="n"/>
      <c r="C1996" s="6">
        <f>IF(B1996&amp;""="","",IFERROR(INDEX('الأعضاء'!$B$6:$B$505,MATCH(B1996&amp;"",'الأعضاء'!$A$6:$A$505,0))&amp;"","كود غير موجود"))</f>
        <v/>
      </c>
      <c r="D1996" s="21">
        <f>IF(OR(B1996&amp;""="",NOT(ISNUMBER(A1996))),"",IF(COUNTIFS($B$6:$B$2005,B1996&amp;"",$A$6:$A$2005,"&gt;"&amp;A1996)=0,1,0))</f>
        <v/>
      </c>
    </row>
    <row r="1997">
      <c r="A1997" s="13" t="n"/>
      <c r="B1997" s="5" t="n"/>
      <c r="C1997" s="6">
        <f>IF(B1997&amp;""="","",IFERROR(INDEX('الأعضاء'!$B$6:$B$505,MATCH(B1997&amp;"",'الأعضاء'!$A$6:$A$505,0))&amp;"","كود غير موجود"))</f>
        <v/>
      </c>
      <c r="D1997" s="21">
        <f>IF(OR(B1997&amp;""="",NOT(ISNUMBER(A1997))),"",IF(COUNTIFS($B$6:$B$2005,B1997&amp;"",$A$6:$A$2005,"&gt;"&amp;A1997)=0,1,0))</f>
        <v/>
      </c>
    </row>
    <row r="1998">
      <c r="A1998" s="13" t="n"/>
      <c r="B1998" s="5" t="n"/>
      <c r="C1998" s="6">
        <f>IF(B1998&amp;""="","",IFERROR(INDEX('الأعضاء'!$B$6:$B$505,MATCH(B1998&amp;"",'الأعضاء'!$A$6:$A$505,0))&amp;"","كود غير موجود"))</f>
        <v/>
      </c>
      <c r="D1998" s="21">
        <f>IF(OR(B1998&amp;""="",NOT(ISNUMBER(A1998))),"",IF(COUNTIFS($B$6:$B$2005,B1998&amp;"",$A$6:$A$2005,"&gt;"&amp;A1998)=0,1,0))</f>
        <v/>
      </c>
    </row>
    <row r="1999">
      <c r="A1999" s="13" t="n"/>
      <c r="B1999" s="5" t="n"/>
      <c r="C1999" s="6">
        <f>IF(B1999&amp;""="","",IFERROR(INDEX('الأعضاء'!$B$6:$B$505,MATCH(B1999&amp;"",'الأعضاء'!$A$6:$A$505,0))&amp;"","كود غير موجود"))</f>
        <v/>
      </c>
      <c r="D1999" s="21">
        <f>IF(OR(B1999&amp;""="",NOT(ISNUMBER(A1999))),"",IF(COUNTIFS($B$6:$B$2005,B1999&amp;"",$A$6:$A$2005,"&gt;"&amp;A1999)=0,1,0))</f>
        <v/>
      </c>
    </row>
    <row r="2000">
      <c r="A2000" s="13" t="n"/>
      <c r="B2000" s="5" t="n"/>
      <c r="C2000" s="6">
        <f>IF(B2000&amp;""="","",IFERROR(INDEX('الأعضاء'!$B$6:$B$505,MATCH(B2000&amp;"",'الأعضاء'!$A$6:$A$505,0))&amp;"","كود غير موجود"))</f>
        <v/>
      </c>
      <c r="D2000" s="21">
        <f>IF(OR(B2000&amp;""="",NOT(ISNUMBER(A2000))),"",IF(COUNTIFS($B$6:$B$2005,B2000&amp;"",$A$6:$A$2005,"&gt;"&amp;A2000)=0,1,0))</f>
        <v/>
      </c>
    </row>
    <row r="2001">
      <c r="A2001" s="13" t="n"/>
      <c r="B2001" s="5" t="n"/>
      <c r="C2001" s="6">
        <f>IF(B2001&amp;""="","",IFERROR(INDEX('الأعضاء'!$B$6:$B$505,MATCH(B2001&amp;"",'الأعضاء'!$A$6:$A$505,0))&amp;"","كود غير موجود"))</f>
        <v/>
      </c>
      <c r="D2001" s="21">
        <f>IF(OR(B2001&amp;""="",NOT(ISNUMBER(A2001))),"",IF(COUNTIFS($B$6:$B$2005,B2001&amp;"",$A$6:$A$2005,"&gt;"&amp;A2001)=0,1,0))</f>
        <v/>
      </c>
    </row>
    <row r="2002">
      <c r="A2002" s="13" t="n"/>
      <c r="B2002" s="5" t="n"/>
      <c r="C2002" s="6">
        <f>IF(B2002&amp;""="","",IFERROR(INDEX('الأعضاء'!$B$6:$B$505,MATCH(B2002&amp;"",'الأعضاء'!$A$6:$A$505,0))&amp;"","كود غير موجود"))</f>
        <v/>
      </c>
      <c r="D2002" s="21">
        <f>IF(OR(B2002&amp;""="",NOT(ISNUMBER(A2002))),"",IF(COUNTIFS($B$6:$B$2005,B2002&amp;"",$A$6:$A$2005,"&gt;"&amp;A2002)=0,1,0))</f>
        <v/>
      </c>
    </row>
    <row r="2003">
      <c r="A2003" s="13" t="n"/>
      <c r="B2003" s="5" t="n"/>
      <c r="C2003" s="6">
        <f>IF(B2003&amp;""="","",IFERROR(INDEX('الأعضاء'!$B$6:$B$505,MATCH(B2003&amp;"",'الأعضاء'!$A$6:$A$505,0))&amp;"","كود غير موجود"))</f>
        <v/>
      </c>
      <c r="D2003" s="21">
        <f>IF(OR(B2003&amp;""="",NOT(ISNUMBER(A2003))),"",IF(COUNTIFS($B$6:$B$2005,B2003&amp;"",$A$6:$A$2005,"&gt;"&amp;A2003)=0,1,0))</f>
        <v/>
      </c>
    </row>
    <row r="2004">
      <c r="A2004" s="13" t="n"/>
      <c r="B2004" s="5" t="n"/>
      <c r="C2004" s="6">
        <f>IF(B2004&amp;""="","",IFERROR(INDEX('الأعضاء'!$B$6:$B$505,MATCH(B2004&amp;"",'الأعضاء'!$A$6:$A$505,0))&amp;"","كود غير موجود"))</f>
        <v/>
      </c>
      <c r="D2004" s="21">
        <f>IF(OR(B2004&amp;""="",NOT(ISNUMBER(A2004))),"",IF(COUNTIFS($B$6:$B$2005,B2004&amp;"",$A$6:$A$2005,"&gt;"&amp;A2004)=0,1,0))</f>
        <v/>
      </c>
    </row>
    <row r="2005">
      <c r="A2005" s="13" t="n"/>
      <c r="B2005" s="5" t="n"/>
      <c r="C2005" s="6">
        <f>IF(B2005&amp;""="","",IFERROR(INDEX('الأعضاء'!$B$6:$B$505,MATCH(B2005&amp;"",'الأعضاء'!$A$6:$A$505,0))&amp;"","كود غير موجود"))</f>
        <v/>
      </c>
      <c r="D2005" s="21">
        <f>IF(OR(B2005&amp;""="",NOT(ISNUMBER(A2005))),"",IF(COUNTIFS($B$6:$B$2005,B2005&amp;"",$A$6:$A$2005,"&gt;"&amp;A2005)=0,1,0))</f>
        <v/>
      </c>
    </row>
  </sheetData>
  <autoFilter ref="A5:D2005"/>
  <mergeCells count="2">
    <mergeCell ref="A1:D1"/>
    <mergeCell ref="A2:D2"/>
  </mergeCells>
  <conditionalFormatting sqref="C6:C2005">
    <cfRule type="expression" priority="1" dxfId="0">
      <formula>C6="كود غير موجود"</formula>
    </cfRule>
  </conditionalFormatting>
  <dataValidations count="1">
    <dataValidation sqref="B6:B2005" showDropDown="0" showInputMessage="0" showErrorMessage="0" allowBlank="1" type="list">
      <formula1>='الأعضاء'!$A$6:$A$505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4F46E5"/>
    <outlinePr summaryBelow="1" summaryRight="1"/>
    <pageSetUpPr fitToPage="1"/>
  </sheetPr>
  <dimension ref="A1:H56"/>
  <sheetViews>
    <sheetView showGridLines="1" rightToLeft="1" workbookViewId="0">
      <pane ySplit="6" topLeftCell="A7" activePane="bottomLeft" state="frozen"/>
      <selection pane="bottomLeft" activeCell="A1" sqref="A1"/>
    </sheetView>
  </sheetViews>
  <sheetFormatPr baseColWidth="8" defaultRowHeight="15"/>
  <cols>
    <col width="6" customWidth="1" min="1" max="1"/>
    <col width="10" customWidth="1" min="2" max="2"/>
    <col width="20" customWidth="1" min="3" max="3"/>
    <col width="15" customWidth="1" min="4" max="4"/>
    <col width="14" customWidth="1" min="5" max="5"/>
    <col width="14" customWidth="1" min="6" max="6"/>
    <col width="14" customWidth="1" min="7" max="7"/>
    <col width="14" customWidth="1" min="8" max="8"/>
  </cols>
  <sheetData>
    <row r="1" ht="26" customHeight="1">
      <c r="A1" s="10" t="inlineStr">
        <is>
          <t>شيت اشتراكات الجيم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يحتاجون تجديدًا</t>
        </is>
      </c>
      <c r="B4" s="22">
        <f>COUNT('الأعضاء'!$P$6:$P$505)</f>
        <v/>
      </c>
    </row>
    <row r="6" ht="32" customHeight="1">
      <c r="A6" s="15" t="inlineStr">
        <is>
          <t>م</t>
        </is>
      </c>
      <c r="B6" s="15" t="inlineStr">
        <is>
          <t>الكود</t>
        </is>
      </c>
      <c r="C6" s="15" t="inlineStr">
        <is>
          <t>العضو</t>
        </is>
      </c>
      <c r="D6" s="15" t="inlineStr">
        <is>
          <t>الجوال</t>
        </is>
      </c>
      <c r="E6" s="15" t="inlineStr">
        <is>
          <t>الحالة</t>
        </is>
      </c>
      <c r="F6" s="15" t="inlineStr">
        <is>
          <t>تاريخ الانتهاء</t>
        </is>
      </c>
      <c r="G6" s="15" t="inlineStr">
        <is>
          <t>أيام حتى الانتهاء</t>
        </is>
      </c>
      <c r="H6" s="15" t="inlineStr">
        <is>
          <t>المتبقي عليه</t>
        </is>
      </c>
    </row>
    <row r="7">
      <c r="A7" s="6">
        <f>IF(1&lt;=$B$4,1,"")</f>
        <v/>
      </c>
      <c r="B7" s="6">
        <f>IF($A7="","",INDEX('الأعضاء'!$A$6:$A$505,MATCH($A7,'الأعضاء'!$Q$6:$Q$505,0))&amp;"")</f>
        <v/>
      </c>
      <c r="C7" s="6">
        <f>IF($A7="","",INDEX('الأعضاء'!$B$6:$B$505,MATCH($A7,'الأعضاء'!$Q$6:$Q$505,0))&amp;"")</f>
        <v/>
      </c>
      <c r="D7" s="6">
        <f>IF($A7="","",INDEX('الأعضاء'!$C$6:$C$505,MATCH($A7,'الأعضاء'!$Q$6:$Q$505,0))&amp;"")</f>
        <v/>
      </c>
      <c r="E7" s="6">
        <f>IF($A7="","",INDEX('الأعضاء'!$H$6:$H$505,MATCH($A7,'الأعضاء'!$Q$6:$Q$505,0))&amp;"")</f>
        <v/>
      </c>
      <c r="F7" s="19">
        <f>IF($A7="","",INDEX('الأعضاء'!$F$6:$F$505,MATCH($A7,'الأعضاء'!$Q$6:$Q$505,0)))</f>
        <v/>
      </c>
      <c r="G7" s="18">
        <f>IF($A7="","",INDEX('الأعضاء'!$G$6:$G$505,MATCH($A7,'الأعضاء'!$Q$6:$Q$505,0)))</f>
        <v/>
      </c>
      <c r="H7" s="20">
        <f>IF($A7="","",INDEX('الأعضاء'!$K$6:$K$505,MATCH($A7,'الأعضاء'!$Q$6:$Q$505,0)))</f>
        <v/>
      </c>
    </row>
    <row r="8">
      <c r="A8" s="6">
        <f>IF(2&lt;=$B$4,2,"")</f>
        <v/>
      </c>
      <c r="B8" s="6">
        <f>IF($A8="","",INDEX('الأعضاء'!$A$6:$A$505,MATCH($A8,'الأعضاء'!$Q$6:$Q$505,0))&amp;"")</f>
        <v/>
      </c>
      <c r="C8" s="6">
        <f>IF($A8="","",INDEX('الأعضاء'!$B$6:$B$505,MATCH($A8,'الأعضاء'!$Q$6:$Q$505,0))&amp;"")</f>
        <v/>
      </c>
      <c r="D8" s="6">
        <f>IF($A8="","",INDEX('الأعضاء'!$C$6:$C$505,MATCH($A8,'الأعضاء'!$Q$6:$Q$505,0))&amp;"")</f>
        <v/>
      </c>
      <c r="E8" s="6">
        <f>IF($A8="","",INDEX('الأعضاء'!$H$6:$H$505,MATCH($A8,'الأعضاء'!$Q$6:$Q$505,0))&amp;"")</f>
        <v/>
      </c>
      <c r="F8" s="19">
        <f>IF($A8="","",INDEX('الأعضاء'!$F$6:$F$505,MATCH($A8,'الأعضاء'!$Q$6:$Q$505,0)))</f>
        <v/>
      </c>
      <c r="G8" s="18">
        <f>IF($A8="","",INDEX('الأعضاء'!$G$6:$G$505,MATCH($A8,'الأعضاء'!$Q$6:$Q$505,0)))</f>
        <v/>
      </c>
      <c r="H8" s="20">
        <f>IF($A8="","",INDEX('الأعضاء'!$K$6:$K$505,MATCH($A8,'الأعضاء'!$Q$6:$Q$505,0)))</f>
        <v/>
      </c>
    </row>
    <row r="9">
      <c r="A9" s="6">
        <f>IF(3&lt;=$B$4,3,"")</f>
        <v/>
      </c>
      <c r="B9" s="6">
        <f>IF($A9="","",INDEX('الأعضاء'!$A$6:$A$505,MATCH($A9,'الأعضاء'!$Q$6:$Q$505,0))&amp;"")</f>
        <v/>
      </c>
      <c r="C9" s="6">
        <f>IF($A9="","",INDEX('الأعضاء'!$B$6:$B$505,MATCH($A9,'الأعضاء'!$Q$6:$Q$505,0))&amp;"")</f>
        <v/>
      </c>
      <c r="D9" s="6">
        <f>IF($A9="","",INDEX('الأعضاء'!$C$6:$C$505,MATCH($A9,'الأعضاء'!$Q$6:$Q$505,0))&amp;"")</f>
        <v/>
      </c>
      <c r="E9" s="6">
        <f>IF($A9="","",INDEX('الأعضاء'!$H$6:$H$505,MATCH($A9,'الأعضاء'!$Q$6:$Q$505,0))&amp;"")</f>
        <v/>
      </c>
      <c r="F9" s="19">
        <f>IF($A9="","",INDEX('الأعضاء'!$F$6:$F$505,MATCH($A9,'الأعضاء'!$Q$6:$Q$505,0)))</f>
        <v/>
      </c>
      <c r="G9" s="18">
        <f>IF($A9="","",INDEX('الأعضاء'!$G$6:$G$505,MATCH($A9,'الأعضاء'!$Q$6:$Q$505,0)))</f>
        <v/>
      </c>
      <c r="H9" s="20">
        <f>IF($A9="","",INDEX('الأعضاء'!$K$6:$K$505,MATCH($A9,'الأعضاء'!$Q$6:$Q$505,0)))</f>
        <v/>
      </c>
    </row>
    <row r="10">
      <c r="A10" s="6">
        <f>IF(4&lt;=$B$4,4,"")</f>
        <v/>
      </c>
      <c r="B10" s="6">
        <f>IF($A10="","",INDEX('الأعضاء'!$A$6:$A$505,MATCH($A10,'الأعضاء'!$Q$6:$Q$505,0))&amp;"")</f>
        <v/>
      </c>
      <c r="C10" s="6">
        <f>IF($A10="","",INDEX('الأعضاء'!$B$6:$B$505,MATCH($A10,'الأعضاء'!$Q$6:$Q$505,0))&amp;"")</f>
        <v/>
      </c>
      <c r="D10" s="6">
        <f>IF($A10="","",INDEX('الأعضاء'!$C$6:$C$505,MATCH($A10,'الأعضاء'!$Q$6:$Q$505,0))&amp;"")</f>
        <v/>
      </c>
      <c r="E10" s="6">
        <f>IF($A10="","",INDEX('الأعضاء'!$H$6:$H$505,MATCH($A10,'الأعضاء'!$Q$6:$Q$505,0))&amp;"")</f>
        <v/>
      </c>
      <c r="F10" s="19">
        <f>IF($A10="","",INDEX('الأعضاء'!$F$6:$F$505,MATCH($A10,'الأعضاء'!$Q$6:$Q$505,0)))</f>
        <v/>
      </c>
      <c r="G10" s="18">
        <f>IF($A10="","",INDEX('الأعضاء'!$G$6:$G$505,MATCH($A10,'الأعضاء'!$Q$6:$Q$505,0)))</f>
        <v/>
      </c>
      <c r="H10" s="20">
        <f>IF($A10="","",INDEX('الأعضاء'!$K$6:$K$505,MATCH($A10,'الأعضاء'!$Q$6:$Q$505,0)))</f>
        <v/>
      </c>
    </row>
    <row r="11">
      <c r="A11" s="6">
        <f>IF(5&lt;=$B$4,5,"")</f>
        <v/>
      </c>
      <c r="B11" s="6">
        <f>IF($A11="","",INDEX('الأعضاء'!$A$6:$A$505,MATCH($A11,'الأعضاء'!$Q$6:$Q$505,0))&amp;"")</f>
        <v/>
      </c>
      <c r="C11" s="6">
        <f>IF($A11="","",INDEX('الأعضاء'!$B$6:$B$505,MATCH($A11,'الأعضاء'!$Q$6:$Q$505,0))&amp;"")</f>
        <v/>
      </c>
      <c r="D11" s="6">
        <f>IF($A11="","",INDEX('الأعضاء'!$C$6:$C$505,MATCH($A11,'الأعضاء'!$Q$6:$Q$505,0))&amp;"")</f>
        <v/>
      </c>
      <c r="E11" s="6">
        <f>IF($A11="","",INDEX('الأعضاء'!$H$6:$H$505,MATCH($A11,'الأعضاء'!$Q$6:$Q$505,0))&amp;"")</f>
        <v/>
      </c>
      <c r="F11" s="19">
        <f>IF($A11="","",INDEX('الأعضاء'!$F$6:$F$505,MATCH($A11,'الأعضاء'!$Q$6:$Q$505,0)))</f>
        <v/>
      </c>
      <c r="G11" s="18">
        <f>IF($A11="","",INDEX('الأعضاء'!$G$6:$G$505,MATCH($A11,'الأعضاء'!$Q$6:$Q$505,0)))</f>
        <v/>
      </c>
      <c r="H11" s="20">
        <f>IF($A11="","",INDEX('الأعضاء'!$K$6:$K$505,MATCH($A11,'الأعضاء'!$Q$6:$Q$505,0)))</f>
        <v/>
      </c>
    </row>
    <row r="12">
      <c r="A12" s="6">
        <f>IF(6&lt;=$B$4,6,"")</f>
        <v/>
      </c>
      <c r="B12" s="6">
        <f>IF($A12="","",INDEX('الأعضاء'!$A$6:$A$505,MATCH($A12,'الأعضاء'!$Q$6:$Q$505,0))&amp;"")</f>
        <v/>
      </c>
      <c r="C12" s="6">
        <f>IF($A12="","",INDEX('الأعضاء'!$B$6:$B$505,MATCH($A12,'الأعضاء'!$Q$6:$Q$505,0))&amp;"")</f>
        <v/>
      </c>
      <c r="D12" s="6">
        <f>IF($A12="","",INDEX('الأعضاء'!$C$6:$C$505,MATCH($A12,'الأعضاء'!$Q$6:$Q$505,0))&amp;"")</f>
        <v/>
      </c>
      <c r="E12" s="6">
        <f>IF($A12="","",INDEX('الأعضاء'!$H$6:$H$505,MATCH($A12,'الأعضاء'!$Q$6:$Q$505,0))&amp;"")</f>
        <v/>
      </c>
      <c r="F12" s="19">
        <f>IF($A12="","",INDEX('الأعضاء'!$F$6:$F$505,MATCH($A12,'الأعضاء'!$Q$6:$Q$505,0)))</f>
        <v/>
      </c>
      <c r="G12" s="18">
        <f>IF($A12="","",INDEX('الأعضاء'!$G$6:$G$505,MATCH($A12,'الأعضاء'!$Q$6:$Q$505,0)))</f>
        <v/>
      </c>
      <c r="H12" s="20">
        <f>IF($A12="","",INDEX('الأعضاء'!$K$6:$K$505,MATCH($A12,'الأعضاء'!$Q$6:$Q$505,0)))</f>
        <v/>
      </c>
    </row>
    <row r="13">
      <c r="A13" s="6">
        <f>IF(7&lt;=$B$4,7,"")</f>
        <v/>
      </c>
      <c r="B13" s="6">
        <f>IF($A13="","",INDEX('الأعضاء'!$A$6:$A$505,MATCH($A13,'الأعضاء'!$Q$6:$Q$505,0))&amp;"")</f>
        <v/>
      </c>
      <c r="C13" s="6">
        <f>IF($A13="","",INDEX('الأعضاء'!$B$6:$B$505,MATCH($A13,'الأعضاء'!$Q$6:$Q$505,0))&amp;"")</f>
        <v/>
      </c>
      <c r="D13" s="6">
        <f>IF($A13="","",INDEX('الأعضاء'!$C$6:$C$505,MATCH($A13,'الأعضاء'!$Q$6:$Q$505,0))&amp;"")</f>
        <v/>
      </c>
      <c r="E13" s="6">
        <f>IF($A13="","",INDEX('الأعضاء'!$H$6:$H$505,MATCH($A13,'الأعضاء'!$Q$6:$Q$505,0))&amp;"")</f>
        <v/>
      </c>
      <c r="F13" s="19">
        <f>IF($A13="","",INDEX('الأعضاء'!$F$6:$F$505,MATCH($A13,'الأعضاء'!$Q$6:$Q$505,0)))</f>
        <v/>
      </c>
      <c r="G13" s="18">
        <f>IF($A13="","",INDEX('الأعضاء'!$G$6:$G$505,MATCH($A13,'الأعضاء'!$Q$6:$Q$505,0)))</f>
        <v/>
      </c>
      <c r="H13" s="20">
        <f>IF($A13="","",INDEX('الأعضاء'!$K$6:$K$505,MATCH($A13,'الأعضاء'!$Q$6:$Q$505,0)))</f>
        <v/>
      </c>
    </row>
    <row r="14">
      <c r="A14" s="6">
        <f>IF(8&lt;=$B$4,8,"")</f>
        <v/>
      </c>
      <c r="B14" s="6">
        <f>IF($A14="","",INDEX('الأعضاء'!$A$6:$A$505,MATCH($A14,'الأعضاء'!$Q$6:$Q$505,0))&amp;"")</f>
        <v/>
      </c>
      <c r="C14" s="6">
        <f>IF($A14="","",INDEX('الأعضاء'!$B$6:$B$505,MATCH($A14,'الأعضاء'!$Q$6:$Q$505,0))&amp;"")</f>
        <v/>
      </c>
      <c r="D14" s="6">
        <f>IF($A14="","",INDEX('الأعضاء'!$C$6:$C$505,MATCH($A14,'الأعضاء'!$Q$6:$Q$505,0))&amp;"")</f>
        <v/>
      </c>
      <c r="E14" s="6">
        <f>IF($A14="","",INDEX('الأعضاء'!$H$6:$H$505,MATCH($A14,'الأعضاء'!$Q$6:$Q$505,0))&amp;"")</f>
        <v/>
      </c>
      <c r="F14" s="19">
        <f>IF($A14="","",INDEX('الأعضاء'!$F$6:$F$505,MATCH($A14,'الأعضاء'!$Q$6:$Q$505,0)))</f>
        <v/>
      </c>
      <c r="G14" s="18">
        <f>IF($A14="","",INDEX('الأعضاء'!$G$6:$G$505,MATCH($A14,'الأعضاء'!$Q$6:$Q$505,0)))</f>
        <v/>
      </c>
      <c r="H14" s="20">
        <f>IF($A14="","",INDEX('الأعضاء'!$K$6:$K$505,MATCH($A14,'الأعضاء'!$Q$6:$Q$505,0)))</f>
        <v/>
      </c>
    </row>
    <row r="15">
      <c r="A15" s="6">
        <f>IF(9&lt;=$B$4,9,"")</f>
        <v/>
      </c>
      <c r="B15" s="6">
        <f>IF($A15="","",INDEX('الأعضاء'!$A$6:$A$505,MATCH($A15,'الأعضاء'!$Q$6:$Q$505,0))&amp;"")</f>
        <v/>
      </c>
      <c r="C15" s="6">
        <f>IF($A15="","",INDEX('الأعضاء'!$B$6:$B$505,MATCH($A15,'الأعضاء'!$Q$6:$Q$505,0))&amp;"")</f>
        <v/>
      </c>
      <c r="D15" s="6">
        <f>IF($A15="","",INDEX('الأعضاء'!$C$6:$C$505,MATCH($A15,'الأعضاء'!$Q$6:$Q$505,0))&amp;"")</f>
        <v/>
      </c>
      <c r="E15" s="6">
        <f>IF($A15="","",INDEX('الأعضاء'!$H$6:$H$505,MATCH($A15,'الأعضاء'!$Q$6:$Q$505,0))&amp;"")</f>
        <v/>
      </c>
      <c r="F15" s="19">
        <f>IF($A15="","",INDEX('الأعضاء'!$F$6:$F$505,MATCH($A15,'الأعضاء'!$Q$6:$Q$505,0)))</f>
        <v/>
      </c>
      <c r="G15" s="18">
        <f>IF($A15="","",INDEX('الأعضاء'!$G$6:$G$505,MATCH($A15,'الأعضاء'!$Q$6:$Q$505,0)))</f>
        <v/>
      </c>
      <c r="H15" s="20">
        <f>IF($A15="","",INDEX('الأعضاء'!$K$6:$K$505,MATCH($A15,'الأعضاء'!$Q$6:$Q$505,0)))</f>
        <v/>
      </c>
    </row>
    <row r="16">
      <c r="A16" s="6">
        <f>IF(10&lt;=$B$4,10,"")</f>
        <v/>
      </c>
      <c r="B16" s="6">
        <f>IF($A16="","",INDEX('الأعضاء'!$A$6:$A$505,MATCH($A16,'الأعضاء'!$Q$6:$Q$505,0))&amp;"")</f>
        <v/>
      </c>
      <c r="C16" s="6">
        <f>IF($A16="","",INDEX('الأعضاء'!$B$6:$B$505,MATCH($A16,'الأعضاء'!$Q$6:$Q$505,0))&amp;"")</f>
        <v/>
      </c>
      <c r="D16" s="6">
        <f>IF($A16="","",INDEX('الأعضاء'!$C$6:$C$505,MATCH($A16,'الأعضاء'!$Q$6:$Q$505,0))&amp;"")</f>
        <v/>
      </c>
      <c r="E16" s="6">
        <f>IF($A16="","",INDEX('الأعضاء'!$H$6:$H$505,MATCH($A16,'الأعضاء'!$Q$6:$Q$505,0))&amp;"")</f>
        <v/>
      </c>
      <c r="F16" s="19">
        <f>IF($A16="","",INDEX('الأعضاء'!$F$6:$F$505,MATCH($A16,'الأعضاء'!$Q$6:$Q$505,0)))</f>
        <v/>
      </c>
      <c r="G16" s="18">
        <f>IF($A16="","",INDEX('الأعضاء'!$G$6:$G$505,MATCH($A16,'الأعضاء'!$Q$6:$Q$505,0)))</f>
        <v/>
      </c>
      <c r="H16" s="20">
        <f>IF($A16="","",INDEX('الأعضاء'!$K$6:$K$505,MATCH($A16,'الأعضاء'!$Q$6:$Q$505,0)))</f>
        <v/>
      </c>
    </row>
    <row r="17">
      <c r="A17" s="6">
        <f>IF(11&lt;=$B$4,11,"")</f>
        <v/>
      </c>
      <c r="B17" s="6">
        <f>IF($A17="","",INDEX('الأعضاء'!$A$6:$A$505,MATCH($A17,'الأعضاء'!$Q$6:$Q$505,0))&amp;"")</f>
        <v/>
      </c>
      <c r="C17" s="6">
        <f>IF($A17="","",INDEX('الأعضاء'!$B$6:$B$505,MATCH($A17,'الأعضاء'!$Q$6:$Q$505,0))&amp;"")</f>
        <v/>
      </c>
      <c r="D17" s="6">
        <f>IF($A17="","",INDEX('الأعضاء'!$C$6:$C$505,MATCH($A17,'الأعضاء'!$Q$6:$Q$505,0))&amp;"")</f>
        <v/>
      </c>
      <c r="E17" s="6">
        <f>IF($A17="","",INDEX('الأعضاء'!$H$6:$H$505,MATCH($A17,'الأعضاء'!$Q$6:$Q$505,0))&amp;"")</f>
        <v/>
      </c>
      <c r="F17" s="19">
        <f>IF($A17="","",INDEX('الأعضاء'!$F$6:$F$505,MATCH($A17,'الأعضاء'!$Q$6:$Q$505,0)))</f>
        <v/>
      </c>
      <c r="G17" s="18">
        <f>IF($A17="","",INDEX('الأعضاء'!$G$6:$G$505,MATCH($A17,'الأعضاء'!$Q$6:$Q$505,0)))</f>
        <v/>
      </c>
      <c r="H17" s="20">
        <f>IF($A17="","",INDEX('الأعضاء'!$K$6:$K$505,MATCH($A17,'الأعضاء'!$Q$6:$Q$505,0)))</f>
        <v/>
      </c>
    </row>
    <row r="18">
      <c r="A18" s="6">
        <f>IF(12&lt;=$B$4,12,"")</f>
        <v/>
      </c>
      <c r="B18" s="6">
        <f>IF($A18="","",INDEX('الأعضاء'!$A$6:$A$505,MATCH($A18,'الأعضاء'!$Q$6:$Q$505,0))&amp;"")</f>
        <v/>
      </c>
      <c r="C18" s="6">
        <f>IF($A18="","",INDEX('الأعضاء'!$B$6:$B$505,MATCH($A18,'الأعضاء'!$Q$6:$Q$505,0))&amp;"")</f>
        <v/>
      </c>
      <c r="D18" s="6">
        <f>IF($A18="","",INDEX('الأعضاء'!$C$6:$C$505,MATCH($A18,'الأعضاء'!$Q$6:$Q$505,0))&amp;"")</f>
        <v/>
      </c>
      <c r="E18" s="6">
        <f>IF($A18="","",INDEX('الأعضاء'!$H$6:$H$505,MATCH($A18,'الأعضاء'!$Q$6:$Q$505,0))&amp;"")</f>
        <v/>
      </c>
      <c r="F18" s="19">
        <f>IF($A18="","",INDEX('الأعضاء'!$F$6:$F$505,MATCH($A18,'الأعضاء'!$Q$6:$Q$505,0)))</f>
        <v/>
      </c>
      <c r="G18" s="18">
        <f>IF($A18="","",INDEX('الأعضاء'!$G$6:$G$505,MATCH($A18,'الأعضاء'!$Q$6:$Q$505,0)))</f>
        <v/>
      </c>
      <c r="H18" s="20">
        <f>IF($A18="","",INDEX('الأعضاء'!$K$6:$K$505,MATCH($A18,'الأعضاء'!$Q$6:$Q$505,0)))</f>
        <v/>
      </c>
    </row>
    <row r="19">
      <c r="A19" s="6">
        <f>IF(13&lt;=$B$4,13,"")</f>
        <v/>
      </c>
      <c r="B19" s="6">
        <f>IF($A19="","",INDEX('الأعضاء'!$A$6:$A$505,MATCH($A19,'الأعضاء'!$Q$6:$Q$505,0))&amp;"")</f>
        <v/>
      </c>
      <c r="C19" s="6">
        <f>IF($A19="","",INDEX('الأعضاء'!$B$6:$B$505,MATCH($A19,'الأعضاء'!$Q$6:$Q$505,0))&amp;"")</f>
        <v/>
      </c>
      <c r="D19" s="6">
        <f>IF($A19="","",INDEX('الأعضاء'!$C$6:$C$505,MATCH($A19,'الأعضاء'!$Q$6:$Q$505,0))&amp;"")</f>
        <v/>
      </c>
      <c r="E19" s="6">
        <f>IF($A19="","",INDEX('الأعضاء'!$H$6:$H$505,MATCH($A19,'الأعضاء'!$Q$6:$Q$505,0))&amp;"")</f>
        <v/>
      </c>
      <c r="F19" s="19">
        <f>IF($A19="","",INDEX('الأعضاء'!$F$6:$F$505,MATCH($A19,'الأعضاء'!$Q$6:$Q$505,0)))</f>
        <v/>
      </c>
      <c r="G19" s="18">
        <f>IF($A19="","",INDEX('الأعضاء'!$G$6:$G$505,MATCH($A19,'الأعضاء'!$Q$6:$Q$505,0)))</f>
        <v/>
      </c>
      <c r="H19" s="20">
        <f>IF($A19="","",INDEX('الأعضاء'!$K$6:$K$505,MATCH($A19,'الأعضاء'!$Q$6:$Q$505,0)))</f>
        <v/>
      </c>
    </row>
    <row r="20">
      <c r="A20" s="6">
        <f>IF(14&lt;=$B$4,14,"")</f>
        <v/>
      </c>
      <c r="B20" s="6">
        <f>IF($A20="","",INDEX('الأعضاء'!$A$6:$A$505,MATCH($A20,'الأعضاء'!$Q$6:$Q$505,0))&amp;"")</f>
        <v/>
      </c>
      <c r="C20" s="6">
        <f>IF($A20="","",INDEX('الأعضاء'!$B$6:$B$505,MATCH($A20,'الأعضاء'!$Q$6:$Q$505,0))&amp;"")</f>
        <v/>
      </c>
      <c r="D20" s="6">
        <f>IF($A20="","",INDEX('الأعضاء'!$C$6:$C$505,MATCH($A20,'الأعضاء'!$Q$6:$Q$505,0))&amp;"")</f>
        <v/>
      </c>
      <c r="E20" s="6">
        <f>IF($A20="","",INDEX('الأعضاء'!$H$6:$H$505,MATCH($A20,'الأعضاء'!$Q$6:$Q$505,0))&amp;"")</f>
        <v/>
      </c>
      <c r="F20" s="19">
        <f>IF($A20="","",INDEX('الأعضاء'!$F$6:$F$505,MATCH($A20,'الأعضاء'!$Q$6:$Q$505,0)))</f>
        <v/>
      </c>
      <c r="G20" s="18">
        <f>IF($A20="","",INDEX('الأعضاء'!$G$6:$G$505,MATCH($A20,'الأعضاء'!$Q$6:$Q$505,0)))</f>
        <v/>
      </c>
      <c r="H20" s="20">
        <f>IF($A20="","",INDEX('الأعضاء'!$K$6:$K$505,MATCH($A20,'الأعضاء'!$Q$6:$Q$505,0)))</f>
        <v/>
      </c>
    </row>
    <row r="21">
      <c r="A21" s="6">
        <f>IF(15&lt;=$B$4,15,"")</f>
        <v/>
      </c>
      <c r="B21" s="6">
        <f>IF($A21="","",INDEX('الأعضاء'!$A$6:$A$505,MATCH($A21,'الأعضاء'!$Q$6:$Q$505,0))&amp;"")</f>
        <v/>
      </c>
      <c r="C21" s="6">
        <f>IF($A21="","",INDEX('الأعضاء'!$B$6:$B$505,MATCH($A21,'الأعضاء'!$Q$6:$Q$505,0))&amp;"")</f>
        <v/>
      </c>
      <c r="D21" s="6">
        <f>IF($A21="","",INDEX('الأعضاء'!$C$6:$C$505,MATCH($A21,'الأعضاء'!$Q$6:$Q$505,0))&amp;"")</f>
        <v/>
      </c>
      <c r="E21" s="6">
        <f>IF($A21="","",INDEX('الأعضاء'!$H$6:$H$505,MATCH($A21,'الأعضاء'!$Q$6:$Q$505,0))&amp;"")</f>
        <v/>
      </c>
      <c r="F21" s="19">
        <f>IF($A21="","",INDEX('الأعضاء'!$F$6:$F$505,MATCH($A21,'الأعضاء'!$Q$6:$Q$505,0)))</f>
        <v/>
      </c>
      <c r="G21" s="18">
        <f>IF($A21="","",INDEX('الأعضاء'!$G$6:$G$505,MATCH($A21,'الأعضاء'!$Q$6:$Q$505,0)))</f>
        <v/>
      </c>
      <c r="H21" s="20">
        <f>IF($A21="","",INDEX('الأعضاء'!$K$6:$K$505,MATCH($A21,'الأعضاء'!$Q$6:$Q$505,0)))</f>
        <v/>
      </c>
    </row>
    <row r="22">
      <c r="A22" s="6">
        <f>IF(16&lt;=$B$4,16,"")</f>
        <v/>
      </c>
      <c r="B22" s="6">
        <f>IF($A22="","",INDEX('الأعضاء'!$A$6:$A$505,MATCH($A22,'الأعضاء'!$Q$6:$Q$505,0))&amp;"")</f>
        <v/>
      </c>
      <c r="C22" s="6">
        <f>IF($A22="","",INDEX('الأعضاء'!$B$6:$B$505,MATCH($A22,'الأعضاء'!$Q$6:$Q$505,0))&amp;"")</f>
        <v/>
      </c>
      <c r="D22" s="6">
        <f>IF($A22="","",INDEX('الأعضاء'!$C$6:$C$505,MATCH($A22,'الأعضاء'!$Q$6:$Q$505,0))&amp;"")</f>
        <v/>
      </c>
      <c r="E22" s="6">
        <f>IF($A22="","",INDEX('الأعضاء'!$H$6:$H$505,MATCH($A22,'الأعضاء'!$Q$6:$Q$505,0))&amp;"")</f>
        <v/>
      </c>
      <c r="F22" s="19">
        <f>IF($A22="","",INDEX('الأعضاء'!$F$6:$F$505,MATCH($A22,'الأعضاء'!$Q$6:$Q$505,0)))</f>
        <v/>
      </c>
      <c r="G22" s="18">
        <f>IF($A22="","",INDEX('الأعضاء'!$G$6:$G$505,MATCH($A22,'الأعضاء'!$Q$6:$Q$505,0)))</f>
        <v/>
      </c>
      <c r="H22" s="20">
        <f>IF($A22="","",INDEX('الأعضاء'!$K$6:$K$505,MATCH($A22,'الأعضاء'!$Q$6:$Q$505,0)))</f>
        <v/>
      </c>
    </row>
    <row r="23">
      <c r="A23" s="6">
        <f>IF(17&lt;=$B$4,17,"")</f>
        <v/>
      </c>
      <c r="B23" s="6">
        <f>IF($A23="","",INDEX('الأعضاء'!$A$6:$A$505,MATCH($A23,'الأعضاء'!$Q$6:$Q$505,0))&amp;"")</f>
        <v/>
      </c>
      <c r="C23" s="6">
        <f>IF($A23="","",INDEX('الأعضاء'!$B$6:$B$505,MATCH($A23,'الأعضاء'!$Q$6:$Q$505,0))&amp;"")</f>
        <v/>
      </c>
      <c r="D23" s="6">
        <f>IF($A23="","",INDEX('الأعضاء'!$C$6:$C$505,MATCH($A23,'الأعضاء'!$Q$6:$Q$505,0))&amp;"")</f>
        <v/>
      </c>
      <c r="E23" s="6">
        <f>IF($A23="","",INDEX('الأعضاء'!$H$6:$H$505,MATCH($A23,'الأعضاء'!$Q$6:$Q$505,0))&amp;"")</f>
        <v/>
      </c>
      <c r="F23" s="19">
        <f>IF($A23="","",INDEX('الأعضاء'!$F$6:$F$505,MATCH($A23,'الأعضاء'!$Q$6:$Q$505,0)))</f>
        <v/>
      </c>
      <c r="G23" s="18">
        <f>IF($A23="","",INDEX('الأعضاء'!$G$6:$G$505,MATCH($A23,'الأعضاء'!$Q$6:$Q$505,0)))</f>
        <v/>
      </c>
      <c r="H23" s="20">
        <f>IF($A23="","",INDEX('الأعضاء'!$K$6:$K$505,MATCH($A23,'الأعضاء'!$Q$6:$Q$505,0)))</f>
        <v/>
      </c>
    </row>
    <row r="24">
      <c r="A24" s="6">
        <f>IF(18&lt;=$B$4,18,"")</f>
        <v/>
      </c>
      <c r="B24" s="6">
        <f>IF($A24="","",INDEX('الأعضاء'!$A$6:$A$505,MATCH($A24,'الأعضاء'!$Q$6:$Q$505,0))&amp;"")</f>
        <v/>
      </c>
      <c r="C24" s="6">
        <f>IF($A24="","",INDEX('الأعضاء'!$B$6:$B$505,MATCH($A24,'الأعضاء'!$Q$6:$Q$505,0))&amp;"")</f>
        <v/>
      </c>
      <c r="D24" s="6">
        <f>IF($A24="","",INDEX('الأعضاء'!$C$6:$C$505,MATCH($A24,'الأعضاء'!$Q$6:$Q$505,0))&amp;"")</f>
        <v/>
      </c>
      <c r="E24" s="6">
        <f>IF($A24="","",INDEX('الأعضاء'!$H$6:$H$505,MATCH($A24,'الأعضاء'!$Q$6:$Q$505,0))&amp;"")</f>
        <v/>
      </c>
      <c r="F24" s="19">
        <f>IF($A24="","",INDEX('الأعضاء'!$F$6:$F$505,MATCH($A24,'الأعضاء'!$Q$6:$Q$505,0)))</f>
        <v/>
      </c>
      <c r="G24" s="18">
        <f>IF($A24="","",INDEX('الأعضاء'!$G$6:$G$505,MATCH($A24,'الأعضاء'!$Q$6:$Q$505,0)))</f>
        <v/>
      </c>
      <c r="H24" s="20">
        <f>IF($A24="","",INDEX('الأعضاء'!$K$6:$K$505,MATCH($A24,'الأعضاء'!$Q$6:$Q$505,0)))</f>
        <v/>
      </c>
    </row>
    <row r="25">
      <c r="A25" s="6">
        <f>IF(19&lt;=$B$4,19,"")</f>
        <v/>
      </c>
      <c r="B25" s="6">
        <f>IF($A25="","",INDEX('الأعضاء'!$A$6:$A$505,MATCH($A25,'الأعضاء'!$Q$6:$Q$505,0))&amp;"")</f>
        <v/>
      </c>
      <c r="C25" s="6">
        <f>IF($A25="","",INDEX('الأعضاء'!$B$6:$B$505,MATCH($A25,'الأعضاء'!$Q$6:$Q$505,0))&amp;"")</f>
        <v/>
      </c>
      <c r="D25" s="6">
        <f>IF($A25="","",INDEX('الأعضاء'!$C$6:$C$505,MATCH($A25,'الأعضاء'!$Q$6:$Q$505,0))&amp;"")</f>
        <v/>
      </c>
      <c r="E25" s="6">
        <f>IF($A25="","",INDEX('الأعضاء'!$H$6:$H$505,MATCH($A25,'الأعضاء'!$Q$6:$Q$505,0))&amp;"")</f>
        <v/>
      </c>
      <c r="F25" s="19">
        <f>IF($A25="","",INDEX('الأعضاء'!$F$6:$F$505,MATCH($A25,'الأعضاء'!$Q$6:$Q$505,0)))</f>
        <v/>
      </c>
      <c r="G25" s="18">
        <f>IF($A25="","",INDEX('الأعضاء'!$G$6:$G$505,MATCH($A25,'الأعضاء'!$Q$6:$Q$505,0)))</f>
        <v/>
      </c>
      <c r="H25" s="20">
        <f>IF($A25="","",INDEX('الأعضاء'!$K$6:$K$505,MATCH($A25,'الأعضاء'!$Q$6:$Q$505,0)))</f>
        <v/>
      </c>
    </row>
    <row r="26">
      <c r="A26" s="6">
        <f>IF(20&lt;=$B$4,20,"")</f>
        <v/>
      </c>
      <c r="B26" s="6">
        <f>IF($A26="","",INDEX('الأعضاء'!$A$6:$A$505,MATCH($A26,'الأعضاء'!$Q$6:$Q$505,0))&amp;"")</f>
        <v/>
      </c>
      <c r="C26" s="6">
        <f>IF($A26="","",INDEX('الأعضاء'!$B$6:$B$505,MATCH($A26,'الأعضاء'!$Q$6:$Q$505,0))&amp;"")</f>
        <v/>
      </c>
      <c r="D26" s="6">
        <f>IF($A26="","",INDEX('الأعضاء'!$C$6:$C$505,MATCH($A26,'الأعضاء'!$Q$6:$Q$505,0))&amp;"")</f>
        <v/>
      </c>
      <c r="E26" s="6">
        <f>IF($A26="","",INDEX('الأعضاء'!$H$6:$H$505,MATCH($A26,'الأعضاء'!$Q$6:$Q$505,0))&amp;"")</f>
        <v/>
      </c>
      <c r="F26" s="19">
        <f>IF($A26="","",INDEX('الأعضاء'!$F$6:$F$505,MATCH($A26,'الأعضاء'!$Q$6:$Q$505,0)))</f>
        <v/>
      </c>
      <c r="G26" s="18">
        <f>IF($A26="","",INDEX('الأعضاء'!$G$6:$G$505,MATCH($A26,'الأعضاء'!$Q$6:$Q$505,0)))</f>
        <v/>
      </c>
      <c r="H26" s="20">
        <f>IF($A26="","",INDEX('الأعضاء'!$K$6:$K$505,MATCH($A26,'الأعضاء'!$Q$6:$Q$505,0)))</f>
        <v/>
      </c>
    </row>
    <row r="27">
      <c r="A27" s="6">
        <f>IF(21&lt;=$B$4,21,"")</f>
        <v/>
      </c>
      <c r="B27" s="6">
        <f>IF($A27="","",INDEX('الأعضاء'!$A$6:$A$505,MATCH($A27,'الأعضاء'!$Q$6:$Q$505,0))&amp;"")</f>
        <v/>
      </c>
      <c r="C27" s="6">
        <f>IF($A27="","",INDEX('الأعضاء'!$B$6:$B$505,MATCH($A27,'الأعضاء'!$Q$6:$Q$505,0))&amp;"")</f>
        <v/>
      </c>
      <c r="D27" s="6">
        <f>IF($A27="","",INDEX('الأعضاء'!$C$6:$C$505,MATCH($A27,'الأعضاء'!$Q$6:$Q$505,0))&amp;"")</f>
        <v/>
      </c>
      <c r="E27" s="6">
        <f>IF($A27="","",INDEX('الأعضاء'!$H$6:$H$505,MATCH($A27,'الأعضاء'!$Q$6:$Q$505,0))&amp;"")</f>
        <v/>
      </c>
      <c r="F27" s="19">
        <f>IF($A27="","",INDEX('الأعضاء'!$F$6:$F$505,MATCH($A27,'الأعضاء'!$Q$6:$Q$505,0)))</f>
        <v/>
      </c>
      <c r="G27" s="18">
        <f>IF($A27="","",INDEX('الأعضاء'!$G$6:$G$505,MATCH($A27,'الأعضاء'!$Q$6:$Q$505,0)))</f>
        <v/>
      </c>
      <c r="H27" s="20">
        <f>IF($A27="","",INDEX('الأعضاء'!$K$6:$K$505,MATCH($A27,'الأعضاء'!$Q$6:$Q$505,0)))</f>
        <v/>
      </c>
    </row>
    <row r="28">
      <c r="A28" s="6">
        <f>IF(22&lt;=$B$4,22,"")</f>
        <v/>
      </c>
      <c r="B28" s="6">
        <f>IF($A28="","",INDEX('الأعضاء'!$A$6:$A$505,MATCH($A28,'الأعضاء'!$Q$6:$Q$505,0))&amp;"")</f>
        <v/>
      </c>
      <c r="C28" s="6">
        <f>IF($A28="","",INDEX('الأعضاء'!$B$6:$B$505,MATCH($A28,'الأعضاء'!$Q$6:$Q$505,0))&amp;"")</f>
        <v/>
      </c>
      <c r="D28" s="6">
        <f>IF($A28="","",INDEX('الأعضاء'!$C$6:$C$505,MATCH($A28,'الأعضاء'!$Q$6:$Q$505,0))&amp;"")</f>
        <v/>
      </c>
      <c r="E28" s="6">
        <f>IF($A28="","",INDEX('الأعضاء'!$H$6:$H$505,MATCH($A28,'الأعضاء'!$Q$6:$Q$505,0))&amp;"")</f>
        <v/>
      </c>
      <c r="F28" s="19">
        <f>IF($A28="","",INDEX('الأعضاء'!$F$6:$F$505,MATCH($A28,'الأعضاء'!$Q$6:$Q$505,0)))</f>
        <v/>
      </c>
      <c r="G28" s="18">
        <f>IF($A28="","",INDEX('الأعضاء'!$G$6:$G$505,MATCH($A28,'الأعضاء'!$Q$6:$Q$505,0)))</f>
        <v/>
      </c>
      <c r="H28" s="20">
        <f>IF($A28="","",INDEX('الأعضاء'!$K$6:$K$505,MATCH($A28,'الأعضاء'!$Q$6:$Q$505,0)))</f>
        <v/>
      </c>
    </row>
    <row r="29">
      <c r="A29" s="6">
        <f>IF(23&lt;=$B$4,23,"")</f>
        <v/>
      </c>
      <c r="B29" s="6">
        <f>IF($A29="","",INDEX('الأعضاء'!$A$6:$A$505,MATCH($A29,'الأعضاء'!$Q$6:$Q$505,0))&amp;"")</f>
        <v/>
      </c>
      <c r="C29" s="6">
        <f>IF($A29="","",INDEX('الأعضاء'!$B$6:$B$505,MATCH($A29,'الأعضاء'!$Q$6:$Q$505,0))&amp;"")</f>
        <v/>
      </c>
      <c r="D29" s="6">
        <f>IF($A29="","",INDEX('الأعضاء'!$C$6:$C$505,MATCH($A29,'الأعضاء'!$Q$6:$Q$505,0))&amp;"")</f>
        <v/>
      </c>
      <c r="E29" s="6">
        <f>IF($A29="","",INDEX('الأعضاء'!$H$6:$H$505,MATCH($A29,'الأعضاء'!$Q$6:$Q$505,0))&amp;"")</f>
        <v/>
      </c>
      <c r="F29" s="19">
        <f>IF($A29="","",INDEX('الأعضاء'!$F$6:$F$505,MATCH($A29,'الأعضاء'!$Q$6:$Q$505,0)))</f>
        <v/>
      </c>
      <c r="G29" s="18">
        <f>IF($A29="","",INDEX('الأعضاء'!$G$6:$G$505,MATCH($A29,'الأعضاء'!$Q$6:$Q$505,0)))</f>
        <v/>
      </c>
      <c r="H29" s="20">
        <f>IF($A29="","",INDEX('الأعضاء'!$K$6:$K$505,MATCH($A29,'الأعضاء'!$Q$6:$Q$505,0)))</f>
        <v/>
      </c>
    </row>
    <row r="30">
      <c r="A30" s="6">
        <f>IF(24&lt;=$B$4,24,"")</f>
        <v/>
      </c>
      <c r="B30" s="6">
        <f>IF($A30="","",INDEX('الأعضاء'!$A$6:$A$505,MATCH($A30,'الأعضاء'!$Q$6:$Q$505,0))&amp;"")</f>
        <v/>
      </c>
      <c r="C30" s="6">
        <f>IF($A30="","",INDEX('الأعضاء'!$B$6:$B$505,MATCH($A30,'الأعضاء'!$Q$6:$Q$505,0))&amp;"")</f>
        <v/>
      </c>
      <c r="D30" s="6">
        <f>IF($A30="","",INDEX('الأعضاء'!$C$6:$C$505,MATCH($A30,'الأعضاء'!$Q$6:$Q$505,0))&amp;"")</f>
        <v/>
      </c>
      <c r="E30" s="6">
        <f>IF($A30="","",INDEX('الأعضاء'!$H$6:$H$505,MATCH($A30,'الأعضاء'!$Q$6:$Q$505,0))&amp;"")</f>
        <v/>
      </c>
      <c r="F30" s="19">
        <f>IF($A30="","",INDEX('الأعضاء'!$F$6:$F$505,MATCH($A30,'الأعضاء'!$Q$6:$Q$505,0)))</f>
        <v/>
      </c>
      <c r="G30" s="18">
        <f>IF($A30="","",INDEX('الأعضاء'!$G$6:$G$505,MATCH($A30,'الأعضاء'!$Q$6:$Q$505,0)))</f>
        <v/>
      </c>
      <c r="H30" s="20">
        <f>IF($A30="","",INDEX('الأعضاء'!$K$6:$K$505,MATCH($A30,'الأعضاء'!$Q$6:$Q$505,0)))</f>
        <v/>
      </c>
    </row>
    <row r="31">
      <c r="A31" s="6">
        <f>IF(25&lt;=$B$4,25,"")</f>
        <v/>
      </c>
      <c r="B31" s="6">
        <f>IF($A31="","",INDEX('الأعضاء'!$A$6:$A$505,MATCH($A31,'الأعضاء'!$Q$6:$Q$505,0))&amp;"")</f>
        <v/>
      </c>
      <c r="C31" s="6">
        <f>IF($A31="","",INDEX('الأعضاء'!$B$6:$B$505,MATCH($A31,'الأعضاء'!$Q$6:$Q$505,0))&amp;"")</f>
        <v/>
      </c>
      <c r="D31" s="6">
        <f>IF($A31="","",INDEX('الأعضاء'!$C$6:$C$505,MATCH($A31,'الأعضاء'!$Q$6:$Q$505,0))&amp;"")</f>
        <v/>
      </c>
      <c r="E31" s="6">
        <f>IF($A31="","",INDEX('الأعضاء'!$H$6:$H$505,MATCH($A31,'الأعضاء'!$Q$6:$Q$505,0))&amp;"")</f>
        <v/>
      </c>
      <c r="F31" s="19">
        <f>IF($A31="","",INDEX('الأعضاء'!$F$6:$F$505,MATCH($A31,'الأعضاء'!$Q$6:$Q$505,0)))</f>
        <v/>
      </c>
      <c r="G31" s="18">
        <f>IF($A31="","",INDEX('الأعضاء'!$G$6:$G$505,MATCH($A31,'الأعضاء'!$Q$6:$Q$505,0)))</f>
        <v/>
      </c>
      <c r="H31" s="20">
        <f>IF($A31="","",INDEX('الأعضاء'!$K$6:$K$505,MATCH($A31,'الأعضاء'!$Q$6:$Q$505,0)))</f>
        <v/>
      </c>
    </row>
    <row r="32">
      <c r="A32" s="6">
        <f>IF(26&lt;=$B$4,26,"")</f>
        <v/>
      </c>
      <c r="B32" s="6">
        <f>IF($A32="","",INDEX('الأعضاء'!$A$6:$A$505,MATCH($A32,'الأعضاء'!$Q$6:$Q$505,0))&amp;"")</f>
        <v/>
      </c>
      <c r="C32" s="6">
        <f>IF($A32="","",INDEX('الأعضاء'!$B$6:$B$505,MATCH($A32,'الأعضاء'!$Q$6:$Q$505,0))&amp;"")</f>
        <v/>
      </c>
      <c r="D32" s="6">
        <f>IF($A32="","",INDEX('الأعضاء'!$C$6:$C$505,MATCH($A32,'الأعضاء'!$Q$6:$Q$505,0))&amp;"")</f>
        <v/>
      </c>
      <c r="E32" s="6">
        <f>IF($A32="","",INDEX('الأعضاء'!$H$6:$H$505,MATCH($A32,'الأعضاء'!$Q$6:$Q$505,0))&amp;"")</f>
        <v/>
      </c>
      <c r="F32" s="19">
        <f>IF($A32="","",INDEX('الأعضاء'!$F$6:$F$505,MATCH($A32,'الأعضاء'!$Q$6:$Q$505,0)))</f>
        <v/>
      </c>
      <c r="G32" s="18">
        <f>IF($A32="","",INDEX('الأعضاء'!$G$6:$G$505,MATCH($A32,'الأعضاء'!$Q$6:$Q$505,0)))</f>
        <v/>
      </c>
      <c r="H32" s="20">
        <f>IF($A32="","",INDEX('الأعضاء'!$K$6:$K$505,MATCH($A32,'الأعضاء'!$Q$6:$Q$505,0)))</f>
        <v/>
      </c>
    </row>
    <row r="33">
      <c r="A33" s="6">
        <f>IF(27&lt;=$B$4,27,"")</f>
        <v/>
      </c>
      <c r="B33" s="6">
        <f>IF($A33="","",INDEX('الأعضاء'!$A$6:$A$505,MATCH($A33,'الأعضاء'!$Q$6:$Q$505,0))&amp;"")</f>
        <v/>
      </c>
      <c r="C33" s="6">
        <f>IF($A33="","",INDEX('الأعضاء'!$B$6:$B$505,MATCH($A33,'الأعضاء'!$Q$6:$Q$505,0))&amp;"")</f>
        <v/>
      </c>
      <c r="D33" s="6">
        <f>IF($A33="","",INDEX('الأعضاء'!$C$6:$C$505,MATCH($A33,'الأعضاء'!$Q$6:$Q$505,0))&amp;"")</f>
        <v/>
      </c>
      <c r="E33" s="6">
        <f>IF($A33="","",INDEX('الأعضاء'!$H$6:$H$505,MATCH($A33,'الأعضاء'!$Q$6:$Q$505,0))&amp;"")</f>
        <v/>
      </c>
      <c r="F33" s="19">
        <f>IF($A33="","",INDEX('الأعضاء'!$F$6:$F$505,MATCH($A33,'الأعضاء'!$Q$6:$Q$505,0)))</f>
        <v/>
      </c>
      <c r="G33" s="18">
        <f>IF($A33="","",INDEX('الأعضاء'!$G$6:$G$505,MATCH($A33,'الأعضاء'!$Q$6:$Q$505,0)))</f>
        <v/>
      </c>
      <c r="H33" s="20">
        <f>IF($A33="","",INDEX('الأعضاء'!$K$6:$K$505,MATCH($A33,'الأعضاء'!$Q$6:$Q$505,0)))</f>
        <v/>
      </c>
    </row>
    <row r="34">
      <c r="A34" s="6">
        <f>IF(28&lt;=$B$4,28,"")</f>
        <v/>
      </c>
      <c r="B34" s="6">
        <f>IF($A34="","",INDEX('الأعضاء'!$A$6:$A$505,MATCH($A34,'الأعضاء'!$Q$6:$Q$505,0))&amp;"")</f>
        <v/>
      </c>
      <c r="C34" s="6">
        <f>IF($A34="","",INDEX('الأعضاء'!$B$6:$B$505,MATCH($A34,'الأعضاء'!$Q$6:$Q$505,0))&amp;"")</f>
        <v/>
      </c>
      <c r="D34" s="6">
        <f>IF($A34="","",INDEX('الأعضاء'!$C$6:$C$505,MATCH($A34,'الأعضاء'!$Q$6:$Q$505,0))&amp;"")</f>
        <v/>
      </c>
      <c r="E34" s="6">
        <f>IF($A34="","",INDEX('الأعضاء'!$H$6:$H$505,MATCH($A34,'الأعضاء'!$Q$6:$Q$505,0))&amp;"")</f>
        <v/>
      </c>
      <c r="F34" s="19">
        <f>IF($A34="","",INDEX('الأعضاء'!$F$6:$F$505,MATCH($A34,'الأعضاء'!$Q$6:$Q$505,0)))</f>
        <v/>
      </c>
      <c r="G34" s="18">
        <f>IF($A34="","",INDEX('الأعضاء'!$G$6:$G$505,MATCH($A34,'الأعضاء'!$Q$6:$Q$505,0)))</f>
        <v/>
      </c>
      <c r="H34" s="20">
        <f>IF($A34="","",INDEX('الأعضاء'!$K$6:$K$505,MATCH($A34,'الأعضاء'!$Q$6:$Q$505,0)))</f>
        <v/>
      </c>
    </row>
    <row r="35">
      <c r="A35" s="6">
        <f>IF(29&lt;=$B$4,29,"")</f>
        <v/>
      </c>
      <c r="B35" s="6">
        <f>IF($A35="","",INDEX('الأعضاء'!$A$6:$A$505,MATCH($A35,'الأعضاء'!$Q$6:$Q$505,0))&amp;"")</f>
        <v/>
      </c>
      <c r="C35" s="6">
        <f>IF($A35="","",INDEX('الأعضاء'!$B$6:$B$505,MATCH($A35,'الأعضاء'!$Q$6:$Q$505,0))&amp;"")</f>
        <v/>
      </c>
      <c r="D35" s="6">
        <f>IF($A35="","",INDEX('الأعضاء'!$C$6:$C$505,MATCH($A35,'الأعضاء'!$Q$6:$Q$505,0))&amp;"")</f>
        <v/>
      </c>
      <c r="E35" s="6">
        <f>IF($A35="","",INDEX('الأعضاء'!$H$6:$H$505,MATCH($A35,'الأعضاء'!$Q$6:$Q$505,0))&amp;"")</f>
        <v/>
      </c>
      <c r="F35" s="19">
        <f>IF($A35="","",INDEX('الأعضاء'!$F$6:$F$505,MATCH($A35,'الأعضاء'!$Q$6:$Q$505,0)))</f>
        <v/>
      </c>
      <c r="G35" s="18">
        <f>IF($A35="","",INDEX('الأعضاء'!$G$6:$G$505,MATCH($A35,'الأعضاء'!$Q$6:$Q$505,0)))</f>
        <v/>
      </c>
      <c r="H35" s="20">
        <f>IF($A35="","",INDEX('الأعضاء'!$K$6:$K$505,MATCH($A35,'الأعضاء'!$Q$6:$Q$505,0)))</f>
        <v/>
      </c>
    </row>
    <row r="36">
      <c r="A36" s="6">
        <f>IF(30&lt;=$B$4,30,"")</f>
        <v/>
      </c>
      <c r="B36" s="6">
        <f>IF($A36="","",INDEX('الأعضاء'!$A$6:$A$505,MATCH($A36,'الأعضاء'!$Q$6:$Q$505,0))&amp;"")</f>
        <v/>
      </c>
      <c r="C36" s="6">
        <f>IF($A36="","",INDEX('الأعضاء'!$B$6:$B$505,MATCH($A36,'الأعضاء'!$Q$6:$Q$505,0))&amp;"")</f>
        <v/>
      </c>
      <c r="D36" s="6">
        <f>IF($A36="","",INDEX('الأعضاء'!$C$6:$C$505,MATCH($A36,'الأعضاء'!$Q$6:$Q$505,0))&amp;"")</f>
        <v/>
      </c>
      <c r="E36" s="6">
        <f>IF($A36="","",INDEX('الأعضاء'!$H$6:$H$505,MATCH($A36,'الأعضاء'!$Q$6:$Q$505,0))&amp;"")</f>
        <v/>
      </c>
      <c r="F36" s="19">
        <f>IF($A36="","",INDEX('الأعضاء'!$F$6:$F$505,MATCH($A36,'الأعضاء'!$Q$6:$Q$505,0)))</f>
        <v/>
      </c>
      <c r="G36" s="18">
        <f>IF($A36="","",INDEX('الأعضاء'!$G$6:$G$505,MATCH($A36,'الأعضاء'!$Q$6:$Q$505,0)))</f>
        <v/>
      </c>
      <c r="H36" s="20">
        <f>IF($A36="","",INDEX('الأعضاء'!$K$6:$K$505,MATCH($A36,'الأعضاء'!$Q$6:$Q$505,0)))</f>
        <v/>
      </c>
    </row>
    <row r="37">
      <c r="A37" s="6">
        <f>IF(31&lt;=$B$4,31,"")</f>
        <v/>
      </c>
      <c r="B37" s="6">
        <f>IF($A37="","",INDEX('الأعضاء'!$A$6:$A$505,MATCH($A37,'الأعضاء'!$Q$6:$Q$505,0))&amp;"")</f>
        <v/>
      </c>
      <c r="C37" s="6">
        <f>IF($A37="","",INDEX('الأعضاء'!$B$6:$B$505,MATCH($A37,'الأعضاء'!$Q$6:$Q$505,0))&amp;"")</f>
        <v/>
      </c>
      <c r="D37" s="6">
        <f>IF($A37="","",INDEX('الأعضاء'!$C$6:$C$505,MATCH($A37,'الأعضاء'!$Q$6:$Q$505,0))&amp;"")</f>
        <v/>
      </c>
      <c r="E37" s="6">
        <f>IF($A37="","",INDEX('الأعضاء'!$H$6:$H$505,MATCH($A37,'الأعضاء'!$Q$6:$Q$505,0))&amp;"")</f>
        <v/>
      </c>
      <c r="F37" s="19">
        <f>IF($A37="","",INDEX('الأعضاء'!$F$6:$F$505,MATCH($A37,'الأعضاء'!$Q$6:$Q$505,0)))</f>
        <v/>
      </c>
      <c r="G37" s="18">
        <f>IF($A37="","",INDEX('الأعضاء'!$G$6:$G$505,MATCH($A37,'الأعضاء'!$Q$6:$Q$505,0)))</f>
        <v/>
      </c>
      <c r="H37" s="20">
        <f>IF($A37="","",INDEX('الأعضاء'!$K$6:$K$505,MATCH($A37,'الأعضاء'!$Q$6:$Q$505,0)))</f>
        <v/>
      </c>
    </row>
    <row r="38">
      <c r="A38" s="6">
        <f>IF(32&lt;=$B$4,32,"")</f>
        <v/>
      </c>
      <c r="B38" s="6">
        <f>IF($A38="","",INDEX('الأعضاء'!$A$6:$A$505,MATCH($A38,'الأعضاء'!$Q$6:$Q$505,0))&amp;"")</f>
        <v/>
      </c>
      <c r="C38" s="6">
        <f>IF($A38="","",INDEX('الأعضاء'!$B$6:$B$505,MATCH($A38,'الأعضاء'!$Q$6:$Q$505,0))&amp;"")</f>
        <v/>
      </c>
      <c r="D38" s="6">
        <f>IF($A38="","",INDEX('الأعضاء'!$C$6:$C$505,MATCH($A38,'الأعضاء'!$Q$6:$Q$505,0))&amp;"")</f>
        <v/>
      </c>
      <c r="E38" s="6">
        <f>IF($A38="","",INDEX('الأعضاء'!$H$6:$H$505,MATCH($A38,'الأعضاء'!$Q$6:$Q$505,0))&amp;"")</f>
        <v/>
      </c>
      <c r="F38" s="19">
        <f>IF($A38="","",INDEX('الأعضاء'!$F$6:$F$505,MATCH($A38,'الأعضاء'!$Q$6:$Q$505,0)))</f>
        <v/>
      </c>
      <c r="G38" s="18">
        <f>IF($A38="","",INDEX('الأعضاء'!$G$6:$G$505,MATCH($A38,'الأعضاء'!$Q$6:$Q$505,0)))</f>
        <v/>
      </c>
      <c r="H38" s="20">
        <f>IF($A38="","",INDEX('الأعضاء'!$K$6:$K$505,MATCH($A38,'الأعضاء'!$Q$6:$Q$505,0)))</f>
        <v/>
      </c>
    </row>
    <row r="39">
      <c r="A39" s="6">
        <f>IF(33&lt;=$B$4,33,"")</f>
        <v/>
      </c>
      <c r="B39" s="6">
        <f>IF($A39="","",INDEX('الأعضاء'!$A$6:$A$505,MATCH($A39,'الأعضاء'!$Q$6:$Q$505,0))&amp;"")</f>
        <v/>
      </c>
      <c r="C39" s="6">
        <f>IF($A39="","",INDEX('الأعضاء'!$B$6:$B$505,MATCH($A39,'الأعضاء'!$Q$6:$Q$505,0))&amp;"")</f>
        <v/>
      </c>
      <c r="D39" s="6">
        <f>IF($A39="","",INDEX('الأعضاء'!$C$6:$C$505,MATCH($A39,'الأعضاء'!$Q$6:$Q$505,0))&amp;"")</f>
        <v/>
      </c>
      <c r="E39" s="6">
        <f>IF($A39="","",INDEX('الأعضاء'!$H$6:$H$505,MATCH($A39,'الأعضاء'!$Q$6:$Q$505,0))&amp;"")</f>
        <v/>
      </c>
      <c r="F39" s="19">
        <f>IF($A39="","",INDEX('الأعضاء'!$F$6:$F$505,MATCH($A39,'الأعضاء'!$Q$6:$Q$505,0)))</f>
        <v/>
      </c>
      <c r="G39" s="18">
        <f>IF($A39="","",INDEX('الأعضاء'!$G$6:$G$505,MATCH($A39,'الأعضاء'!$Q$6:$Q$505,0)))</f>
        <v/>
      </c>
      <c r="H39" s="20">
        <f>IF($A39="","",INDEX('الأعضاء'!$K$6:$K$505,MATCH($A39,'الأعضاء'!$Q$6:$Q$505,0)))</f>
        <v/>
      </c>
    </row>
    <row r="40">
      <c r="A40" s="6">
        <f>IF(34&lt;=$B$4,34,"")</f>
        <v/>
      </c>
      <c r="B40" s="6">
        <f>IF($A40="","",INDEX('الأعضاء'!$A$6:$A$505,MATCH($A40,'الأعضاء'!$Q$6:$Q$505,0))&amp;"")</f>
        <v/>
      </c>
      <c r="C40" s="6">
        <f>IF($A40="","",INDEX('الأعضاء'!$B$6:$B$505,MATCH($A40,'الأعضاء'!$Q$6:$Q$505,0))&amp;"")</f>
        <v/>
      </c>
      <c r="D40" s="6">
        <f>IF($A40="","",INDEX('الأعضاء'!$C$6:$C$505,MATCH($A40,'الأعضاء'!$Q$6:$Q$505,0))&amp;"")</f>
        <v/>
      </c>
      <c r="E40" s="6">
        <f>IF($A40="","",INDEX('الأعضاء'!$H$6:$H$505,MATCH($A40,'الأعضاء'!$Q$6:$Q$505,0))&amp;"")</f>
        <v/>
      </c>
      <c r="F40" s="19">
        <f>IF($A40="","",INDEX('الأعضاء'!$F$6:$F$505,MATCH($A40,'الأعضاء'!$Q$6:$Q$505,0)))</f>
        <v/>
      </c>
      <c r="G40" s="18">
        <f>IF($A40="","",INDEX('الأعضاء'!$G$6:$G$505,MATCH($A40,'الأعضاء'!$Q$6:$Q$505,0)))</f>
        <v/>
      </c>
      <c r="H40" s="20">
        <f>IF($A40="","",INDEX('الأعضاء'!$K$6:$K$505,MATCH($A40,'الأعضاء'!$Q$6:$Q$505,0)))</f>
        <v/>
      </c>
    </row>
    <row r="41">
      <c r="A41" s="6">
        <f>IF(35&lt;=$B$4,35,"")</f>
        <v/>
      </c>
      <c r="B41" s="6">
        <f>IF($A41="","",INDEX('الأعضاء'!$A$6:$A$505,MATCH($A41,'الأعضاء'!$Q$6:$Q$505,0))&amp;"")</f>
        <v/>
      </c>
      <c r="C41" s="6">
        <f>IF($A41="","",INDEX('الأعضاء'!$B$6:$B$505,MATCH($A41,'الأعضاء'!$Q$6:$Q$505,0))&amp;"")</f>
        <v/>
      </c>
      <c r="D41" s="6">
        <f>IF($A41="","",INDEX('الأعضاء'!$C$6:$C$505,MATCH($A41,'الأعضاء'!$Q$6:$Q$505,0))&amp;"")</f>
        <v/>
      </c>
      <c r="E41" s="6">
        <f>IF($A41="","",INDEX('الأعضاء'!$H$6:$H$505,MATCH($A41,'الأعضاء'!$Q$6:$Q$505,0))&amp;"")</f>
        <v/>
      </c>
      <c r="F41" s="19">
        <f>IF($A41="","",INDEX('الأعضاء'!$F$6:$F$505,MATCH($A41,'الأعضاء'!$Q$6:$Q$505,0)))</f>
        <v/>
      </c>
      <c r="G41" s="18">
        <f>IF($A41="","",INDEX('الأعضاء'!$G$6:$G$505,MATCH($A41,'الأعضاء'!$Q$6:$Q$505,0)))</f>
        <v/>
      </c>
      <c r="H41" s="20">
        <f>IF($A41="","",INDEX('الأعضاء'!$K$6:$K$505,MATCH($A41,'الأعضاء'!$Q$6:$Q$505,0)))</f>
        <v/>
      </c>
    </row>
    <row r="42">
      <c r="A42" s="6">
        <f>IF(36&lt;=$B$4,36,"")</f>
        <v/>
      </c>
      <c r="B42" s="6">
        <f>IF($A42="","",INDEX('الأعضاء'!$A$6:$A$505,MATCH($A42,'الأعضاء'!$Q$6:$Q$505,0))&amp;"")</f>
        <v/>
      </c>
      <c r="C42" s="6">
        <f>IF($A42="","",INDEX('الأعضاء'!$B$6:$B$505,MATCH($A42,'الأعضاء'!$Q$6:$Q$505,0))&amp;"")</f>
        <v/>
      </c>
      <c r="D42" s="6">
        <f>IF($A42="","",INDEX('الأعضاء'!$C$6:$C$505,MATCH($A42,'الأعضاء'!$Q$6:$Q$505,0))&amp;"")</f>
        <v/>
      </c>
      <c r="E42" s="6">
        <f>IF($A42="","",INDEX('الأعضاء'!$H$6:$H$505,MATCH($A42,'الأعضاء'!$Q$6:$Q$505,0))&amp;"")</f>
        <v/>
      </c>
      <c r="F42" s="19">
        <f>IF($A42="","",INDEX('الأعضاء'!$F$6:$F$505,MATCH($A42,'الأعضاء'!$Q$6:$Q$505,0)))</f>
        <v/>
      </c>
      <c r="G42" s="18">
        <f>IF($A42="","",INDEX('الأعضاء'!$G$6:$G$505,MATCH($A42,'الأعضاء'!$Q$6:$Q$505,0)))</f>
        <v/>
      </c>
      <c r="H42" s="20">
        <f>IF($A42="","",INDEX('الأعضاء'!$K$6:$K$505,MATCH($A42,'الأعضاء'!$Q$6:$Q$505,0)))</f>
        <v/>
      </c>
    </row>
    <row r="43">
      <c r="A43" s="6">
        <f>IF(37&lt;=$B$4,37,"")</f>
        <v/>
      </c>
      <c r="B43" s="6">
        <f>IF($A43="","",INDEX('الأعضاء'!$A$6:$A$505,MATCH($A43,'الأعضاء'!$Q$6:$Q$505,0))&amp;"")</f>
        <v/>
      </c>
      <c r="C43" s="6">
        <f>IF($A43="","",INDEX('الأعضاء'!$B$6:$B$505,MATCH($A43,'الأعضاء'!$Q$6:$Q$505,0))&amp;"")</f>
        <v/>
      </c>
      <c r="D43" s="6">
        <f>IF($A43="","",INDEX('الأعضاء'!$C$6:$C$505,MATCH($A43,'الأعضاء'!$Q$6:$Q$505,0))&amp;"")</f>
        <v/>
      </c>
      <c r="E43" s="6">
        <f>IF($A43="","",INDEX('الأعضاء'!$H$6:$H$505,MATCH($A43,'الأعضاء'!$Q$6:$Q$505,0))&amp;"")</f>
        <v/>
      </c>
      <c r="F43" s="19">
        <f>IF($A43="","",INDEX('الأعضاء'!$F$6:$F$505,MATCH($A43,'الأعضاء'!$Q$6:$Q$505,0)))</f>
        <v/>
      </c>
      <c r="G43" s="18">
        <f>IF($A43="","",INDEX('الأعضاء'!$G$6:$G$505,MATCH($A43,'الأعضاء'!$Q$6:$Q$505,0)))</f>
        <v/>
      </c>
      <c r="H43" s="20">
        <f>IF($A43="","",INDEX('الأعضاء'!$K$6:$K$505,MATCH($A43,'الأعضاء'!$Q$6:$Q$505,0)))</f>
        <v/>
      </c>
    </row>
    <row r="44">
      <c r="A44" s="6">
        <f>IF(38&lt;=$B$4,38,"")</f>
        <v/>
      </c>
      <c r="B44" s="6">
        <f>IF($A44="","",INDEX('الأعضاء'!$A$6:$A$505,MATCH($A44,'الأعضاء'!$Q$6:$Q$505,0))&amp;"")</f>
        <v/>
      </c>
      <c r="C44" s="6">
        <f>IF($A44="","",INDEX('الأعضاء'!$B$6:$B$505,MATCH($A44,'الأعضاء'!$Q$6:$Q$505,0))&amp;"")</f>
        <v/>
      </c>
      <c r="D44" s="6">
        <f>IF($A44="","",INDEX('الأعضاء'!$C$6:$C$505,MATCH($A44,'الأعضاء'!$Q$6:$Q$505,0))&amp;"")</f>
        <v/>
      </c>
      <c r="E44" s="6">
        <f>IF($A44="","",INDEX('الأعضاء'!$H$6:$H$505,MATCH($A44,'الأعضاء'!$Q$6:$Q$505,0))&amp;"")</f>
        <v/>
      </c>
      <c r="F44" s="19">
        <f>IF($A44="","",INDEX('الأعضاء'!$F$6:$F$505,MATCH($A44,'الأعضاء'!$Q$6:$Q$505,0)))</f>
        <v/>
      </c>
      <c r="G44" s="18">
        <f>IF($A44="","",INDEX('الأعضاء'!$G$6:$G$505,MATCH($A44,'الأعضاء'!$Q$6:$Q$505,0)))</f>
        <v/>
      </c>
      <c r="H44" s="20">
        <f>IF($A44="","",INDEX('الأعضاء'!$K$6:$K$505,MATCH($A44,'الأعضاء'!$Q$6:$Q$505,0)))</f>
        <v/>
      </c>
    </row>
    <row r="45">
      <c r="A45" s="6">
        <f>IF(39&lt;=$B$4,39,"")</f>
        <v/>
      </c>
      <c r="B45" s="6">
        <f>IF($A45="","",INDEX('الأعضاء'!$A$6:$A$505,MATCH($A45,'الأعضاء'!$Q$6:$Q$505,0))&amp;"")</f>
        <v/>
      </c>
      <c r="C45" s="6">
        <f>IF($A45="","",INDEX('الأعضاء'!$B$6:$B$505,MATCH($A45,'الأعضاء'!$Q$6:$Q$505,0))&amp;"")</f>
        <v/>
      </c>
      <c r="D45" s="6">
        <f>IF($A45="","",INDEX('الأعضاء'!$C$6:$C$505,MATCH($A45,'الأعضاء'!$Q$6:$Q$505,0))&amp;"")</f>
        <v/>
      </c>
      <c r="E45" s="6">
        <f>IF($A45="","",INDEX('الأعضاء'!$H$6:$H$505,MATCH($A45,'الأعضاء'!$Q$6:$Q$505,0))&amp;"")</f>
        <v/>
      </c>
      <c r="F45" s="19">
        <f>IF($A45="","",INDEX('الأعضاء'!$F$6:$F$505,MATCH($A45,'الأعضاء'!$Q$6:$Q$505,0)))</f>
        <v/>
      </c>
      <c r="G45" s="18">
        <f>IF($A45="","",INDEX('الأعضاء'!$G$6:$G$505,MATCH($A45,'الأعضاء'!$Q$6:$Q$505,0)))</f>
        <v/>
      </c>
      <c r="H45" s="20">
        <f>IF($A45="","",INDEX('الأعضاء'!$K$6:$K$505,MATCH($A45,'الأعضاء'!$Q$6:$Q$505,0)))</f>
        <v/>
      </c>
    </row>
    <row r="46">
      <c r="A46" s="6">
        <f>IF(40&lt;=$B$4,40,"")</f>
        <v/>
      </c>
      <c r="B46" s="6">
        <f>IF($A46="","",INDEX('الأعضاء'!$A$6:$A$505,MATCH($A46,'الأعضاء'!$Q$6:$Q$505,0))&amp;"")</f>
        <v/>
      </c>
      <c r="C46" s="6">
        <f>IF($A46="","",INDEX('الأعضاء'!$B$6:$B$505,MATCH($A46,'الأعضاء'!$Q$6:$Q$505,0))&amp;"")</f>
        <v/>
      </c>
      <c r="D46" s="6">
        <f>IF($A46="","",INDEX('الأعضاء'!$C$6:$C$505,MATCH($A46,'الأعضاء'!$Q$6:$Q$505,0))&amp;"")</f>
        <v/>
      </c>
      <c r="E46" s="6">
        <f>IF($A46="","",INDEX('الأعضاء'!$H$6:$H$505,MATCH($A46,'الأعضاء'!$Q$6:$Q$505,0))&amp;"")</f>
        <v/>
      </c>
      <c r="F46" s="19">
        <f>IF($A46="","",INDEX('الأعضاء'!$F$6:$F$505,MATCH($A46,'الأعضاء'!$Q$6:$Q$505,0)))</f>
        <v/>
      </c>
      <c r="G46" s="18">
        <f>IF($A46="","",INDEX('الأعضاء'!$G$6:$G$505,MATCH($A46,'الأعضاء'!$Q$6:$Q$505,0)))</f>
        <v/>
      </c>
      <c r="H46" s="20">
        <f>IF($A46="","",INDEX('الأعضاء'!$K$6:$K$505,MATCH($A46,'الأعضاء'!$Q$6:$Q$505,0)))</f>
        <v/>
      </c>
    </row>
    <row r="47">
      <c r="A47" s="6">
        <f>IF(41&lt;=$B$4,41,"")</f>
        <v/>
      </c>
      <c r="B47" s="6">
        <f>IF($A47="","",INDEX('الأعضاء'!$A$6:$A$505,MATCH($A47,'الأعضاء'!$Q$6:$Q$505,0))&amp;"")</f>
        <v/>
      </c>
      <c r="C47" s="6">
        <f>IF($A47="","",INDEX('الأعضاء'!$B$6:$B$505,MATCH($A47,'الأعضاء'!$Q$6:$Q$505,0))&amp;"")</f>
        <v/>
      </c>
      <c r="D47" s="6">
        <f>IF($A47="","",INDEX('الأعضاء'!$C$6:$C$505,MATCH($A47,'الأعضاء'!$Q$6:$Q$505,0))&amp;"")</f>
        <v/>
      </c>
      <c r="E47" s="6">
        <f>IF($A47="","",INDEX('الأعضاء'!$H$6:$H$505,MATCH($A47,'الأعضاء'!$Q$6:$Q$505,0))&amp;"")</f>
        <v/>
      </c>
      <c r="F47" s="19">
        <f>IF($A47="","",INDEX('الأعضاء'!$F$6:$F$505,MATCH($A47,'الأعضاء'!$Q$6:$Q$505,0)))</f>
        <v/>
      </c>
      <c r="G47" s="18">
        <f>IF($A47="","",INDEX('الأعضاء'!$G$6:$G$505,MATCH($A47,'الأعضاء'!$Q$6:$Q$505,0)))</f>
        <v/>
      </c>
      <c r="H47" s="20">
        <f>IF($A47="","",INDEX('الأعضاء'!$K$6:$K$505,MATCH($A47,'الأعضاء'!$Q$6:$Q$505,0)))</f>
        <v/>
      </c>
    </row>
    <row r="48">
      <c r="A48" s="6">
        <f>IF(42&lt;=$B$4,42,"")</f>
        <v/>
      </c>
      <c r="B48" s="6">
        <f>IF($A48="","",INDEX('الأعضاء'!$A$6:$A$505,MATCH($A48,'الأعضاء'!$Q$6:$Q$505,0))&amp;"")</f>
        <v/>
      </c>
      <c r="C48" s="6">
        <f>IF($A48="","",INDEX('الأعضاء'!$B$6:$B$505,MATCH($A48,'الأعضاء'!$Q$6:$Q$505,0))&amp;"")</f>
        <v/>
      </c>
      <c r="D48" s="6">
        <f>IF($A48="","",INDEX('الأعضاء'!$C$6:$C$505,MATCH($A48,'الأعضاء'!$Q$6:$Q$505,0))&amp;"")</f>
        <v/>
      </c>
      <c r="E48" s="6">
        <f>IF($A48="","",INDEX('الأعضاء'!$H$6:$H$505,MATCH($A48,'الأعضاء'!$Q$6:$Q$505,0))&amp;"")</f>
        <v/>
      </c>
      <c r="F48" s="19">
        <f>IF($A48="","",INDEX('الأعضاء'!$F$6:$F$505,MATCH($A48,'الأعضاء'!$Q$6:$Q$505,0)))</f>
        <v/>
      </c>
      <c r="G48" s="18">
        <f>IF($A48="","",INDEX('الأعضاء'!$G$6:$G$505,MATCH($A48,'الأعضاء'!$Q$6:$Q$505,0)))</f>
        <v/>
      </c>
      <c r="H48" s="20">
        <f>IF($A48="","",INDEX('الأعضاء'!$K$6:$K$505,MATCH($A48,'الأعضاء'!$Q$6:$Q$505,0)))</f>
        <v/>
      </c>
    </row>
    <row r="49">
      <c r="A49" s="6">
        <f>IF(43&lt;=$B$4,43,"")</f>
        <v/>
      </c>
      <c r="B49" s="6">
        <f>IF($A49="","",INDEX('الأعضاء'!$A$6:$A$505,MATCH($A49,'الأعضاء'!$Q$6:$Q$505,0))&amp;"")</f>
        <v/>
      </c>
      <c r="C49" s="6">
        <f>IF($A49="","",INDEX('الأعضاء'!$B$6:$B$505,MATCH($A49,'الأعضاء'!$Q$6:$Q$505,0))&amp;"")</f>
        <v/>
      </c>
      <c r="D49" s="6">
        <f>IF($A49="","",INDEX('الأعضاء'!$C$6:$C$505,MATCH($A49,'الأعضاء'!$Q$6:$Q$505,0))&amp;"")</f>
        <v/>
      </c>
      <c r="E49" s="6">
        <f>IF($A49="","",INDEX('الأعضاء'!$H$6:$H$505,MATCH($A49,'الأعضاء'!$Q$6:$Q$505,0))&amp;"")</f>
        <v/>
      </c>
      <c r="F49" s="19">
        <f>IF($A49="","",INDEX('الأعضاء'!$F$6:$F$505,MATCH($A49,'الأعضاء'!$Q$6:$Q$505,0)))</f>
        <v/>
      </c>
      <c r="G49" s="18">
        <f>IF($A49="","",INDEX('الأعضاء'!$G$6:$G$505,MATCH($A49,'الأعضاء'!$Q$6:$Q$505,0)))</f>
        <v/>
      </c>
      <c r="H49" s="20">
        <f>IF($A49="","",INDEX('الأعضاء'!$K$6:$K$505,MATCH($A49,'الأعضاء'!$Q$6:$Q$505,0)))</f>
        <v/>
      </c>
    </row>
    <row r="50">
      <c r="A50" s="6">
        <f>IF(44&lt;=$B$4,44,"")</f>
        <v/>
      </c>
      <c r="B50" s="6">
        <f>IF($A50="","",INDEX('الأعضاء'!$A$6:$A$505,MATCH($A50,'الأعضاء'!$Q$6:$Q$505,0))&amp;"")</f>
        <v/>
      </c>
      <c r="C50" s="6">
        <f>IF($A50="","",INDEX('الأعضاء'!$B$6:$B$505,MATCH($A50,'الأعضاء'!$Q$6:$Q$505,0))&amp;"")</f>
        <v/>
      </c>
      <c r="D50" s="6">
        <f>IF($A50="","",INDEX('الأعضاء'!$C$6:$C$505,MATCH($A50,'الأعضاء'!$Q$6:$Q$505,0))&amp;"")</f>
        <v/>
      </c>
      <c r="E50" s="6">
        <f>IF($A50="","",INDEX('الأعضاء'!$H$6:$H$505,MATCH($A50,'الأعضاء'!$Q$6:$Q$505,0))&amp;"")</f>
        <v/>
      </c>
      <c r="F50" s="19">
        <f>IF($A50="","",INDEX('الأعضاء'!$F$6:$F$505,MATCH($A50,'الأعضاء'!$Q$6:$Q$505,0)))</f>
        <v/>
      </c>
      <c r="G50" s="18">
        <f>IF($A50="","",INDEX('الأعضاء'!$G$6:$G$505,MATCH($A50,'الأعضاء'!$Q$6:$Q$505,0)))</f>
        <v/>
      </c>
      <c r="H50" s="20">
        <f>IF($A50="","",INDEX('الأعضاء'!$K$6:$K$505,MATCH($A50,'الأعضاء'!$Q$6:$Q$505,0)))</f>
        <v/>
      </c>
    </row>
    <row r="51">
      <c r="A51" s="6">
        <f>IF(45&lt;=$B$4,45,"")</f>
        <v/>
      </c>
      <c r="B51" s="6">
        <f>IF($A51="","",INDEX('الأعضاء'!$A$6:$A$505,MATCH($A51,'الأعضاء'!$Q$6:$Q$505,0))&amp;"")</f>
        <v/>
      </c>
      <c r="C51" s="6">
        <f>IF($A51="","",INDEX('الأعضاء'!$B$6:$B$505,MATCH($A51,'الأعضاء'!$Q$6:$Q$505,0))&amp;"")</f>
        <v/>
      </c>
      <c r="D51" s="6">
        <f>IF($A51="","",INDEX('الأعضاء'!$C$6:$C$505,MATCH($A51,'الأعضاء'!$Q$6:$Q$505,0))&amp;"")</f>
        <v/>
      </c>
      <c r="E51" s="6">
        <f>IF($A51="","",INDEX('الأعضاء'!$H$6:$H$505,MATCH($A51,'الأعضاء'!$Q$6:$Q$505,0))&amp;"")</f>
        <v/>
      </c>
      <c r="F51" s="19">
        <f>IF($A51="","",INDEX('الأعضاء'!$F$6:$F$505,MATCH($A51,'الأعضاء'!$Q$6:$Q$505,0)))</f>
        <v/>
      </c>
      <c r="G51" s="18">
        <f>IF($A51="","",INDEX('الأعضاء'!$G$6:$G$505,MATCH($A51,'الأعضاء'!$Q$6:$Q$505,0)))</f>
        <v/>
      </c>
      <c r="H51" s="20">
        <f>IF($A51="","",INDEX('الأعضاء'!$K$6:$K$505,MATCH($A51,'الأعضاء'!$Q$6:$Q$505,0)))</f>
        <v/>
      </c>
    </row>
    <row r="52">
      <c r="A52" s="6">
        <f>IF(46&lt;=$B$4,46,"")</f>
        <v/>
      </c>
      <c r="B52" s="6">
        <f>IF($A52="","",INDEX('الأعضاء'!$A$6:$A$505,MATCH($A52,'الأعضاء'!$Q$6:$Q$505,0))&amp;"")</f>
        <v/>
      </c>
      <c r="C52" s="6">
        <f>IF($A52="","",INDEX('الأعضاء'!$B$6:$B$505,MATCH($A52,'الأعضاء'!$Q$6:$Q$505,0))&amp;"")</f>
        <v/>
      </c>
      <c r="D52" s="6">
        <f>IF($A52="","",INDEX('الأعضاء'!$C$6:$C$505,MATCH($A52,'الأعضاء'!$Q$6:$Q$505,0))&amp;"")</f>
        <v/>
      </c>
      <c r="E52" s="6">
        <f>IF($A52="","",INDEX('الأعضاء'!$H$6:$H$505,MATCH($A52,'الأعضاء'!$Q$6:$Q$505,0))&amp;"")</f>
        <v/>
      </c>
      <c r="F52" s="19">
        <f>IF($A52="","",INDEX('الأعضاء'!$F$6:$F$505,MATCH($A52,'الأعضاء'!$Q$6:$Q$505,0)))</f>
        <v/>
      </c>
      <c r="G52" s="18">
        <f>IF($A52="","",INDEX('الأعضاء'!$G$6:$G$505,MATCH($A52,'الأعضاء'!$Q$6:$Q$505,0)))</f>
        <v/>
      </c>
      <c r="H52" s="20">
        <f>IF($A52="","",INDEX('الأعضاء'!$K$6:$K$505,MATCH($A52,'الأعضاء'!$Q$6:$Q$505,0)))</f>
        <v/>
      </c>
    </row>
    <row r="53">
      <c r="A53" s="6">
        <f>IF(47&lt;=$B$4,47,"")</f>
        <v/>
      </c>
      <c r="B53" s="6">
        <f>IF($A53="","",INDEX('الأعضاء'!$A$6:$A$505,MATCH($A53,'الأعضاء'!$Q$6:$Q$505,0))&amp;"")</f>
        <v/>
      </c>
      <c r="C53" s="6">
        <f>IF($A53="","",INDEX('الأعضاء'!$B$6:$B$505,MATCH($A53,'الأعضاء'!$Q$6:$Q$505,0))&amp;"")</f>
        <v/>
      </c>
      <c r="D53" s="6">
        <f>IF($A53="","",INDEX('الأعضاء'!$C$6:$C$505,MATCH($A53,'الأعضاء'!$Q$6:$Q$505,0))&amp;"")</f>
        <v/>
      </c>
      <c r="E53" s="6">
        <f>IF($A53="","",INDEX('الأعضاء'!$H$6:$H$505,MATCH($A53,'الأعضاء'!$Q$6:$Q$505,0))&amp;"")</f>
        <v/>
      </c>
      <c r="F53" s="19">
        <f>IF($A53="","",INDEX('الأعضاء'!$F$6:$F$505,MATCH($A53,'الأعضاء'!$Q$6:$Q$505,0)))</f>
        <v/>
      </c>
      <c r="G53" s="18">
        <f>IF($A53="","",INDEX('الأعضاء'!$G$6:$G$505,MATCH($A53,'الأعضاء'!$Q$6:$Q$505,0)))</f>
        <v/>
      </c>
      <c r="H53" s="20">
        <f>IF($A53="","",INDEX('الأعضاء'!$K$6:$K$505,MATCH($A53,'الأعضاء'!$Q$6:$Q$505,0)))</f>
        <v/>
      </c>
    </row>
    <row r="54">
      <c r="A54" s="6">
        <f>IF(48&lt;=$B$4,48,"")</f>
        <v/>
      </c>
      <c r="B54" s="6">
        <f>IF($A54="","",INDEX('الأعضاء'!$A$6:$A$505,MATCH($A54,'الأعضاء'!$Q$6:$Q$505,0))&amp;"")</f>
        <v/>
      </c>
      <c r="C54" s="6">
        <f>IF($A54="","",INDEX('الأعضاء'!$B$6:$B$505,MATCH($A54,'الأعضاء'!$Q$6:$Q$505,0))&amp;"")</f>
        <v/>
      </c>
      <c r="D54" s="6">
        <f>IF($A54="","",INDEX('الأعضاء'!$C$6:$C$505,MATCH($A54,'الأعضاء'!$Q$6:$Q$505,0))&amp;"")</f>
        <v/>
      </c>
      <c r="E54" s="6">
        <f>IF($A54="","",INDEX('الأعضاء'!$H$6:$H$505,MATCH($A54,'الأعضاء'!$Q$6:$Q$505,0))&amp;"")</f>
        <v/>
      </c>
      <c r="F54" s="19">
        <f>IF($A54="","",INDEX('الأعضاء'!$F$6:$F$505,MATCH($A54,'الأعضاء'!$Q$6:$Q$505,0)))</f>
        <v/>
      </c>
      <c r="G54" s="18">
        <f>IF($A54="","",INDEX('الأعضاء'!$G$6:$G$505,MATCH($A54,'الأعضاء'!$Q$6:$Q$505,0)))</f>
        <v/>
      </c>
      <c r="H54" s="20">
        <f>IF($A54="","",INDEX('الأعضاء'!$K$6:$K$505,MATCH($A54,'الأعضاء'!$Q$6:$Q$505,0)))</f>
        <v/>
      </c>
    </row>
    <row r="55">
      <c r="A55" s="6">
        <f>IF(49&lt;=$B$4,49,"")</f>
        <v/>
      </c>
      <c r="B55" s="6">
        <f>IF($A55="","",INDEX('الأعضاء'!$A$6:$A$505,MATCH($A55,'الأعضاء'!$Q$6:$Q$505,0))&amp;"")</f>
        <v/>
      </c>
      <c r="C55" s="6">
        <f>IF($A55="","",INDEX('الأعضاء'!$B$6:$B$505,MATCH($A55,'الأعضاء'!$Q$6:$Q$505,0))&amp;"")</f>
        <v/>
      </c>
      <c r="D55" s="6">
        <f>IF($A55="","",INDEX('الأعضاء'!$C$6:$C$505,MATCH($A55,'الأعضاء'!$Q$6:$Q$505,0))&amp;"")</f>
        <v/>
      </c>
      <c r="E55" s="6">
        <f>IF($A55="","",INDEX('الأعضاء'!$H$6:$H$505,MATCH($A55,'الأعضاء'!$Q$6:$Q$505,0))&amp;"")</f>
        <v/>
      </c>
      <c r="F55" s="19">
        <f>IF($A55="","",INDEX('الأعضاء'!$F$6:$F$505,MATCH($A55,'الأعضاء'!$Q$6:$Q$505,0)))</f>
        <v/>
      </c>
      <c r="G55" s="18">
        <f>IF($A55="","",INDEX('الأعضاء'!$G$6:$G$505,MATCH($A55,'الأعضاء'!$Q$6:$Q$505,0)))</f>
        <v/>
      </c>
      <c r="H55" s="20">
        <f>IF($A55="","",INDEX('الأعضاء'!$K$6:$K$505,MATCH($A55,'الأعضاء'!$Q$6:$Q$505,0)))</f>
        <v/>
      </c>
    </row>
    <row r="56">
      <c r="A56" s="6">
        <f>IF(50&lt;=$B$4,50,"")</f>
        <v/>
      </c>
      <c r="B56" s="6">
        <f>IF($A56="","",INDEX('الأعضاء'!$A$6:$A$505,MATCH($A56,'الأعضاء'!$Q$6:$Q$505,0))&amp;"")</f>
        <v/>
      </c>
      <c r="C56" s="6">
        <f>IF($A56="","",INDEX('الأعضاء'!$B$6:$B$505,MATCH($A56,'الأعضاء'!$Q$6:$Q$505,0))&amp;"")</f>
        <v/>
      </c>
      <c r="D56" s="6">
        <f>IF($A56="","",INDEX('الأعضاء'!$C$6:$C$505,MATCH($A56,'الأعضاء'!$Q$6:$Q$505,0))&amp;"")</f>
        <v/>
      </c>
      <c r="E56" s="6">
        <f>IF($A56="","",INDEX('الأعضاء'!$H$6:$H$505,MATCH($A56,'الأعضاء'!$Q$6:$Q$505,0))&amp;"")</f>
        <v/>
      </c>
      <c r="F56" s="19">
        <f>IF($A56="","",INDEX('الأعضاء'!$F$6:$F$505,MATCH($A56,'الأعضاء'!$Q$6:$Q$505,0)))</f>
        <v/>
      </c>
      <c r="G56" s="18">
        <f>IF($A56="","",INDEX('الأعضاء'!$G$6:$G$505,MATCH($A56,'الأعضاء'!$Q$6:$Q$505,0)))</f>
        <v/>
      </c>
      <c r="H56" s="20">
        <f>IF($A56="","",INDEX('الأعضاء'!$K$6:$K$505,MATCH($A56,'الأعضاء'!$Q$6:$Q$505,0)))</f>
        <v/>
      </c>
    </row>
  </sheetData>
  <mergeCells count="2">
    <mergeCell ref="A2:H2"/>
    <mergeCell ref="A1:H1"/>
  </mergeCells>
  <conditionalFormatting sqref="A7:H56">
    <cfRule type="expression" priority="1" dxfId="0">
      <formula>AND($A7&lt;&gt;"",$E7="منتهي")</formula>
    </cfRule>
    <cfRule type="expression" priority="2" dxfId="1">
      <formula>AND($A7&lt;&gt;"",$E7="ينتهي قريبًا")</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9.xml><?xml version="1.0" encoding="utf-8"?>
<worksheet xmlns="http://schemas.openxmlformats.org/spreadsheetml/2006/main">
  <sheetPr>
    <tabColor rgb="004F46E5"/>
    <outlinePr summaryBelow="1" summaryRight="1"/>
    <pageSetUpPr fitToPage="1"/>
  </sheetPr>
  <dimension ref="A1:C48"/>
  <sheetViews>
    <sheetView showGridLines="1" rightToLeft="1" workbookViewId="0">
      <pane ySplit="3" topLeftCell="A4" activePane="bottomLeft" state="frozen"/>
      <selection pane="bottomLeft" activeCell="A1" sqref="A1"/>
    </sheetView>
  </sheetViews>
  <sheetFormatPr baseColWidth="8" defaultRowHeight="15"/>
  <cols>
    <col width="42" customWidth="1" min="1" max="1"/>
    <col width="18" customWidth="1" min="2" max="2"/>
    <col width="16" customWidth="1" min="3" max="3"/>
  </cols>
  <sheetData>
    <row r="1" ht="26" customHeight="1">
      <c r="A1" s="10" t="inlineStr">
        <is>
          <t>شيت اشتراكات الجيم · قالب مجاني من Softwiro</t>
        </is>
      </c>
    </row>
    <row r="2">
      <c r="A2" s="11" t="inlineStr">
        <is>
          <t>هل تعبت من نقل الأرقام بين الشيتات؟ هذا العمل يتم تلقائيًا في برنامج مخصص من Softwiro ← اضغط هنا</t>
        </is>
      </c>
    </row>
    <row r="4">
      <c r="A4" s="23" t="inlineStr">
        <is>
          <t>الأعضاء</t>
        </is>
      </c>
    </row>
    <row r="5">
      <c r="A5" s="12" t="inlineStr">
        <is>
          <t>عدد الأعضاء</t>
        </is>
      </c>
      <c r="B5" s="18">
        <f>COUNTIF('الأعضاء'!$A$6:$A$505,"?*")</f>
        <v/>
      </c>
    </row>
    <row r="6">
      <c r="A6" s="12" t="inlineStr">
        <is>
          <t>اشتراكات سارية (تشمل القريبة من الانتهاء)</t>
        </is>
      </c>
      <c r="B6" s="18">
        <f>COUNTIF('الأعضاء'!$H$6:$H$505,"ساري")+B7</f>
        <v/>
      </c>
    </row>
    <row r="7">
      <c r="A7" s="12" t="inlineStr">
        <is>
          <t>منها تنتهي قريبًا</t>
        </is>
      </c>
      <c r="B7" s="18">
        <f>COUNTIF('الأعضاء'!$H$6:$H$505,"ينتهي قريبًا")</f>
        <v/>
      </c>
    </row>
    <row r="8">
      <c r="A8" s="12" t="inlineStr">
        <is>
          <t>اشتراكات منتهية</t>
        </is>
      </c>
      <c r="B8" s="18">
        <f>COUNTIF('الأعضاء'!$H$6:$H$505,"منتهي")</f>
        <v/>
      </c>
    </row>
    <row r="9">
      <c r="A9" s="12" t="inlineStr">
        <is>
          <t>بدون اشتراك</t>
        </is>
      </c>
      <c r="B9" s="18">
        <f>COUNTIF('الأعضاء'!$H$6:$H$505,"بدون اشتراك")</f>
        <v/>
      </c>
    </row>
    <row r="10">
      <c r="A10" s="12" t="inlineStr">
        <is>
          <t>نسبة الاشتراكات السارية من الأعضاء</t>
        </is>
      </c>
      <c r="B10" s="24">
        <f>IF(B5=0,"",B6/B5)</f>
        <v/>
      </c>
    </row>
    <row r="11">
      <c r="A11" s="12" t="inlineStr">
        <is>
          <t>ساريون منقطعون عن الحضور</t>
        </is>
      </c>
      <c r="B11" s="18">
        <f>COUNTIF('الأعضاء'!$O$6:$O$505,"منقطع")</f>
        <v/>
      </c>
    </row>
    <row r="12">
      <c r="A12" s="12" t="inlineStr">
        <is>
          <t>ساريون لم يحضروا أبدًا</t>
        </is>
      </c>
      <c r="B12" s="18">
        <f>COUNTIF('الأعضاء'!$O$6:$O$505,"لم يحضر")</f>
        <v/>
      </c>
    </row>
    <row r="14">
      <c r="A14" s="23" t="inlineStr">
        <is>
          <t>المبالغ</t>
        </is>
      </c>
    </row>
    <row r="15">
      <c r="A15" s="12" t="inlineStr">
        <is>
          <t>قيمة كل الاشتراكات</t>
        </is>
      </c>
      <c r="B15" s="20">
        <f>SUM('الأعضاء'!$I$6:$I$505)</f>
        <v/>
      </c>
    </row>
    <row r="16">
      <c r="A16" s="12" t="inlineStr">
        <is>
          <t>إجمالي المدفوع</t>
        </is>
      </c>
      <c r="B16" s="20">
        <f>SUM('الأعضاء'!$J$6:$J$505)</f>
        <v/>
      </c>
    </row>
    <row r="17">
      <c r="A17" s="12" t="inlineStr">
        <is>
          <t>المتبقي على الأعضاء</t>
        </is>
      </c>
      <c r="B17" s="25">
        <f>SUMIF('الأعضاء'!$K$6:$K$505,"&gt;0")</f>
        <v/>
      </c>
    </row>
    <row r="18">
      <c r="A18" s="12" t="inlineStr">
        <is>
          <t>مدفوع مقدمًا (رصيد للأعضاء)</t>
        </is>
      </c>
      <c r="B18" s="20">
        <f>-SUMIF('الأعضاء'!$K$6:$K$505,"&lt;0")</f>
        <v/>
      </c>
    </row>
    <row r="19">
      <c r="A19" s="12" t="inlineStr">
        <is>
          <t>أعضاء عليهم متبقي</t>
        </is>
      </c>
      <c r="B19" s="18">
        <f>COUNTIF('الأعضاء'!$K$6:$K$505,"&gt;0")</f>
        <v/>
      </c>
    </row>
    <row r="21">
      <c r="A21" s="23" t="inlineStr">
        <is>
          <t>الشهر المختار</t>
        </is>
      </c>
    </row>
    <row r="22">
      <c r="A22" s="12" t="inlineStr">
        <is>
          <t>اشتراكات بدأت في الشهر</t>
        </is>
      </c>
      <c r="B22" s="18">
        <f>COUNTIFS('الاشتراكات'!$A$6:$A$1005,"&gt;="&amp;DATE(YEAR('الإعدادات'!$B$7),MONTH('الإعدادات'!$B$7),1),'الاشتراكات'!$A$6:$A$1005,"&lt;="&amp;EOMONTH('الإعدادات'!$B$7,0))</f>
        <v/>
      </c>
    </row>
    <row r="23">
      <c r="A23" s="12" t="inlineStr">
        <is>
          <t>صافي قيمتها</t>
        </is>
      </c>
      <c r="B23" s="20">
        <f>SUMIFS('الاشتراكات'!$G$6:$G$1005,'الاشتراكات'!$A$6:$A$1005,"&gt;="&amp;DATE(YEAR('الإعدادات'!$B$7),MONTH('الإعدادات'!$B$7),1),'الاشتراكات'!$A$6:$A$1005,"&lt;="&amp;EOMONTH('الإعدادات'!$B$7,0))</f>
        <v/>
      </c>
    </row>
    <row r="24">
      <c r="A24" s="12" t="inlineStr">
        <is>
          <t>المحصّل في الشهر</t>
        </is>
      </c>
      <c r="B24" s="25">
        <f>SUMIFS('الدفعات'!$C$6:$C$2005,'الدفعات'!$A$6:$A$2005,"&gt;="&amp;DATE(YEAR('الإعدادات'!$B$7),MONTH('الإعدادات'!$B$7),1),'الدفعات'!$A$6:$A$2005,"&lt;="&amp;EOMONTH('الإعدادات'!$B$7,0))</f>
        <v/>
      </c>
    </row>
    <row r="25">
      <c r="A25" s="12" t="inlineStr">
        <is>
          <t>أعضاء انضموا في الشهر</t>
        </is>
      </c>
      <c r="B25" s="18">
        <f>COUNTIFS('الأعضاء'!$D$6:$D$505,"&gt;="&amp;DATE(YEAR('الإعدادات'!$B$7),MONTH('الإعدادات'!$B$7),1),'الأعضاء'!$D$6:$D$505,"&lt;="&amp;EOMONTH('الإعدادات'!$B$7,0))</f>
        <v/>
      </c>
    </row>
    <row r="26">
      <c r="A26" s="12" t="inlineStr">
        <is>
          <t>زيارات الشهر</t>
        </is>
      </c>
      <c r="B26" s="18">
        <f>COUNTIFS('الحضور'!$A$6:$A$2005,"&gt;="&amp;DATE(YEAR('الإعدادات'!$B$7),MONTH('الإعدادات'!$B$7),1),'الحضور'!$A$6:$A$2005,"&lt;="&amp;EOMONTH('الإعدادات'!$B$7,0))</f>
        <v/>
      </c>
    </row>
    <row r="28">
      <c r="A28" s="23" t="inlineStr">
        <is>
          <t>الحضور</t>
        </is>
      </c>
    </row>
    <row r="29">
      <c r="A29" s="12" t="inlineStr">
        <is>
          <t>زيارات اليوم</t>
        </is>
      </c>
      <c r="B29" s="18">
        <f>COUNTIFS('الحضور'!$A$6:$A$2005,'الإعدادات'!$B$4)</f>
        <v/>
      </c>
    </row>
    <row r="30">
      <c r="A30" s="12" t="inlineStr">
        <is>
          <t>زيارات آخر 30 يومًا</t>
        </is>
      </c>
      <c r="B30" s="18">
        <f>COUNTIFS('الحضور'!$A$6:$A$2005,"&gt;="&amp;('الإعدادات'!$B$4-29),'الحضور'!$A$6:$A$2005,"&lt;="&amp;'الإعدادات'!$B$4)</f>
        <v/>
      </c>
    </row>
    <row r="31">
      <c r="A31" s="12" t="inlineStr">
        <is>
          <t>أعضاء حضروا آخر 30 يومًا</t>
        </is>
      </c>
      <c r="B31" s="18">
        <f>COUNTIF('الأعضاء'!$L$6:$L$505,"&gt;0")</f>
        <v/>
      </c>
    </row>
    <row r="33">
      <c r="A33" s="23" t="inlineStr">
        <is>
          <t>الاشتراكات حسب الباقة</t>
        </is>
      </c>
    </row>
    <row r="34" ht="32" customHeight="1">
      <c r="A34" s="15" t="inlineStr">
        <is>
          <t>الباقة</t>
        </is>
      </c>
      <c r="B34" s="15" t="inlineStr">
        <is>
          <t>عدد الاشتراكات</t>
        </is>
      </c>
      <c r="C34" s="15" t="inlineStr">
        <is>
          <t>الصافي</t>
        </is>
      </c>
    </row>
    <row r="35">
      <c r="A35" s="12">
        <f>IF('الباقات'!A6&amp;""="","",'الباقات'!A6)</f>
        <v/>
      </c>
      <c r="B35" s="18">
        <f>IF(A35="","",COUNTIFS('الاشتراكات'!$C$6:$C$1005,A35))</f>
        <v/>
      </c>
      <c r="C35" s="20">
        <f>IF(A35="","",SUMIFS('الاشتراكات'!$G$6:$G$1005,'الاشتراكات'!$C$6:$C$1005,A35))</f>
        <v/>
      </c>
    </row>
    <row r="36">
      <c r="A36" s="12">
        <f>IF('الباقات'!A7&amp;""="","",'الباقات'!A7)</f>
        <v/>
      </c>
      <c r="B36" s="18">
        <f>IF(A36="","",COUNTIFS('الاشتراكات'!$C$6:$C$1005,A36))</f>
        <v/>
      </c>
      <c r="C36" s="20">
        <f>IF(A36="","",SUMIFS('الاشتراكات'!$G$6:$G$1005,'الاشتراكات'!$C$6:$C$1005,A36))</f>
        <v/>
      </c>
    </row>
    <row r="37">
      <c r="A37" s="12">
        <f>IF('الباقات'!A8&amp;""="","",'الباقات'!A8)</f>
        <v/>
      </c>
      <c r="B37" s="18">
        <f>IF(A37="","",COUNTIFS('الاشتراكات'!$C$6:$C$1005,A37))</f>
        <v/>
      </c>
      <c r="C37" s="20">
        <f>IF(A37="","",SUMIFS('الاشتراكات'!$G$6:$G$1005,'الاشتراكات'!$C$6:$C$1005,A37))</f>
        <v/>
      </c>
    </row>
    <row r="38">
      <c r="A38" s="12">
        <f>IF('الباقات'!A9&amp;""="","",'الباقات'!A9)</f>
        <v/>
      </c>
      <c r="B38" s="18">
        <f>IF(A38="","",COUNTIFS('الاشتراكات'!$C$6:$C$1005,A38))</f>
        <v/>
      </c>
      <c r="C38" s="20">
        <f>IF(A38="","",SUMIFS('الاشتراكات'!$G$6:$G$1005,'الاشتراكات'!$C$6:$C$1005,A38))</f>
        <v/>
      </c>
    </row>
    <row r="39">
      <c r="A39" s="12">
        <f>IF('الباقات'!A10&amp;""="","",'الباقات'!A10)</f>
        <v/>
      </c>
      <c r="B39" s="18">
        <f>IF(A39="","",COUNTIFS('الاشتراكات'!$C$6:$C$1005,A39))</f>
        <v/>
      </c>
      <c r="C39" s="20">
        <f>IF(A39="","",SUMIFS('الاشتراكات'!$G$6:$G$1005,'الاشتراكات'!$C$6:$C$1005,A39))</f>
        <v/>
      </c>
    </row>
    <row r="40">
      <c r="A40" s="12">
        <f>IF('الباقات'!A11&amp;""="","",'الباقات'!A11)</f>
        <v/>
      </c>
      <c r="B40" s="18">
        <f>IF(A40="","",COUNTIFS('الاشتراكات'!$C$6:$C$1005,A40))</f>
        <v/>
      </c>
      <c r="C40" s="20">
        <f>IF(A40="","",SUMIFS('الاشتراكات'!$G$6:$G$1005,'الاشتراكات'!$C$6:$C$1005,A40))</f>
        <v/>
      </c>
    </row>
    <row r="41">
      <c r="A41" s="12">
        <f>IF('الباقات'!A12&amp;""="","",'الباقات'!A12)</f>
        <v/>
      </c>
      <c r="B41" s="18">
        <f>IF(A41="","",COUNTIFS('الاشتراكات'!$C$6:$C$1005,A41))</f>
        <v/>
      </c>
      <c r="C41" s="20">
        <f>IF(A41="","",SUMIFS('الاشتراكات'!$G$6:$G$1005,'الاشتراكات'!$C$6:$C$1005,A41))</f>
        <v/>
      </c>
    </row>
    <row r="42">
      <c r="A42" s="12">
        <f>IF('الباقات'!A13&amp;""="","",'الباقات'!A13)</f>
        <v/>
      </c>
      <c r="B42" s="18">
        <f>IF(A42="","",COUNTIFS('الاشتراكات'!$C$6:$C$1005,A42))</f>
        <v/>
      </c>
      <c r="C42" s="20">
        <f>IF(A42="","",SUMIFS('الاشتراكات'!$G$6:$G$1005,'الاشتراكات'!$C$6:$C$1005,A42))</f>
        <v/>
      </c>
    </row>
    <row r="44">
      <c r="A44" s="23" t="inlineStr">
        <is>
          <t>المدفوعات حسب الطريقة</t>
        </is>
      </c>
    </row>
    <row r="45" ht="32" customHeight="1">
      <c r="A45" s="15" t="inlineStr">
        <is>
          <t>الطريقة</t>
        </is>
      </c>
      <c r="B45" s="15" t="inlineStr">
        <is>
          <t>عدد الدفعات</t>
        </is>
      </c>
      <c r="C45" s="15" t="inlineStr">
        <is>
          <t>المبلغ</t>
        </is>
      </c>
    </row>
    <row r="46">
      <c r="A46" s="12" t="inlineStr">
        <is>
          <t>نقدًا</t>
        </is>
      </c>
      <c r="B46" s="18">
        <f>COUNTIF('الدفعات'!$D$6:$D$2005,A46)</f>
        <v/>
      </c>
      <c r="C46" s="20">
        <f>SUMIFS('الدفعات'!$C$6:$C$2005,'الدفعات'!$D$6:$D$2005,A46)</f>
        <v/>
      </c>
    </row>
    <row r="47">
      <c r="A47" s="12" t="inlineStr">
        <is>
          <t>تحويل بنكي</t>
        </is>
      </c>
      <c r="B47" s="18">
        <f>COUNTIF('الدفعات'!$D$6:$D$2005,A47)</f>
        <v/>
      </c>
      <c r="C47" s="20">
        <f>SUMIFS('الدفعات'!$C$6:$C$2005,'الدفعات'!$D$6:$D$2005,A47)</f>
        <v/>
      </c>
    </row>
    <row r="48">
      <c r="A48" s="12" t="inlineStr">
        <is>
          <t>بطاقة</t>
        </is>
      </c>
      <c r="B48" s="18">
        <f>COUNTIF('الدفعات'!$D$6:$D$2005,A48)</f>
        <v/>
      </c>
      <c r="C48" s="20">
        <f>SUMIFS('الدفعات'!$C$6:$C$2005,'الدفعات'!$D$6:$D$2005,A48)</f>
        <v/>
      </c>
    </row>
  </sheetData>
  <mergeCells count="2">
    <mergeCell ref="A1:C1"/>
    <mergeCell ref="A2:C2"/>
  </mergeCells>
  <conditionalFormatting sqref="B17">
    <cfRule type="expression" priority="1" dxfId="0">
      <formula>B17&gt;0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10.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5" t="inlineStr">
        <is>
          <t>في هذا الشيت</t>
        </is>
      </c>
      <c r="C5" s="15" t="inlineStr">
        <is>
          <t>في برنامج مخصص من Softwiro</t>
        </is>
      </c>
    </row>
    <row r="6" ht="48" customHeight="1">
      <c r="B6" s="5" t="inlineStr">
        <is>
          <t>ملف واحد يعدّل فيه شخص واحد في كل مرة، وتصلك النسخ بالواتساب.</t>
        </is>
      </c>
      <c r="C6" s="26"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6" t="inlineStr">
        <is>
          <t>نصمم الشاشات على خطوات عملك، فيسجّل كل شخص ما يخصه فقط.</t>
        </is>
      </c>
    </row>
    <row r="8" ht="48" customHeight="1">
      <c r="B8" s="5" t="inlineStr">
        <is>
          <t>الأعمدة والصيغ ثابتة كما صُمّم الشيت.</t>
        </is>
      </c>
      <c r="C8" s="26" t="inlineStr">
        <is>
          <t>نبني ما تحتاجه أنت: تقارير وتنبيهات وشاشات على طريقتك.</t>
        </is>
      </c>
    </row>
    <row r="9" ht="48" customHeight="1">
      <c r="B9" s="5" t="inlineStr">
        <is>
          <t>النسخ الاحتياطية والأمان على مسؤوليتك.</t>
        </is>
      </c>
      <c r="C9" s="26" t="inlineStr">
        <is>
          <t>البرنامج على خادم مؤمّن مع نسخ احتياطية دورية.</t>
        </is>
      </c>
    </row>
    <row r="11" ht="30" customHeight="1">
      <c r="B11" s="27" t="inlineStr">
        <is>
          <t>تعرّف على برنامج مخصص من Softwiro واطلب عرضًا تجريبيًا ←</t>
        </is>
      </c>
    </row>
    <row r="13">
      <c r="B13" s="28"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اشتراكات الجيم</dc:title>
  <dc:description>يتابع أعضاء جيمك واشتراكاتهم: تاريخ انتهاء كل اشتراك وحالته، ومن يحتاج إلى تجديد، والمدفوع والمتبقي على كل عضو، وسجل الحضور ومن انقطع عن التمرين، وملخص الشهر.</dc:description>
  <dcterms:created xsi:type="dcterms:W3CDTF">2026-11-05T01:17:09Z</dcterms:created>
  <dcterms:modified xsi:type="dcterms:W3CDTF">2026-11-05T01:17:11Z</dcterms:modified>
  <cp:keywords>Softwiro, Excel, شيت اشتراكات الجيم</cp:keywords>
</cp:coreProperties>
</file>