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ركبات" sheetId="3" state="visible" r:id="rId3"/>
    <sheet name="الوقود" sheetId="4" state="visible" r:id="rId4"/>
    <sheet name="الصيانة" sheetId="5" state="visible" r:id="rId5"/>
    <sheet name="للمتابعة" sheetId="6" state="visible" r:id="rId6"/>
    <sheet name="الملخص" sheetId="7" state="visible" r:id="rId7"/>
    <sheet name="لماذا ما زلت على إكسل؟" sheetId="8" state="visible" r:id="rId8"/>
  </sheets>
  <definedNames>
    <definedName name="_xlnm._FilterDatabase" localSheetId="2" hidden="1">'المركبات'!$A$5:$U$205</definedName>
    <definedName name="_xlnm._FilterDatabase" localSheetId="3" hidden="1">'الوقود'!$A$5:$I$2005</definedName>
    <definedName name="_xlnm._FilterDatabase" localSheetId="4" hidden="1">'الصيانة'!$A$5:$G$1005</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fleet-fuel-maintenance?utm_source=excel&amp;utm_medium=template&amp;utm_campaign=fleet-fuel-maintenance"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fleet-fuel-maintenance" TargetMode="External" Id="rId1" /><Relationship Type="http://schemas.openxmlformats.org/officeDocument/2006/relationships/hyperlink" Target="https://softwiro.com/ar/contact?utm_source=excel&amp;utm_medium=template&amp;utm_campaign=fleet-fuel-maintenance"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وقود وصيانة الأسطول</t>
        </is>
      </c>
    </row>
    <row r="3" ht="36" customHeight="1">
      <c r="B3" s="2" t="inlineStr">
        <is>
          <t>يسجّل تعبئات الوقود وأعمال الصيانة لكل مركبة في أسطولك، ويحسب الكيلومترات المقطوعة وتكلفة الوقود والصيانة وتكلفة الكيلومتر واستهلاك اللتر لكل 100 كم وآخر صيانة، وينبهك إلى التراخيص والتأمينات المنتهية أو القريبة من الانتهاء.</t>
        </is>
      </c>
    </row>
    <row r="5">
      <c r="B5" s="3" t="inlineStr">
        <is>
          <t>طريقة الاستخدام</t>
        </is>
      </c>
    </row>
    <row r="6" ht="30" customHeight="1">
      <c r="B6" s="4" t="inlineStr">
        <is>
          <t>1. في شيت «الإعدادات» اكتب تاريخ اليوم (أو اكتب =TODAY() ليتحدث وحده)، وعدد الأيام التي تنبهك قبل انتهاء الترخيص أو التأمين.</t>
        </is>
      </c>
    </row>
    <row r="7" ht="30" customHeight="1">
      <c r="B7" s="4" t="inlineStr">
        <is>
          <t>2. في شيت «المركبات» اكتب لكل مركبة: الكود ورقم اللوحة والنوع والوصف واسم السائق وقراءة العداد عند بداية المتابعة وتاريخ انتهاء الترخيص والتأمين.</t>
        </is>
      </c>
    </row>
    <row r="8" ht="30" customHeight="1">
      <c r="B8" s="4" t="inlineStr">
        <is>
          <t>3. في شيت «الوقود» سجّل كل تعبئة: التاريخ وكود المركبة وقراءة العداد وقت التعبئة وعدد اللترات وسعر اللتر.</t>
        </is>
      </c>
    </row>
    <row r="9" ht="30" customHeight="1">
      <c r="B9" s="4" t="inlineStr">
        <is>
          <t>4. في شيت «الصيانة» سجّل كل صيانة أو إصلاح: التاريخ وكود المركبة ونوع العمل والتكلفة والورشة.</t>
        </is>
      </c>
    </row>
    <row r="10" ht="30" customHeight="1">
      <c r="B10" s="4" t="inlineStr">
        <is>
          <t>5. يحسب شيت «المركبات» تلقائيًا العداد الحالي والكيلومترات وتكلفة الوقود والصيانة وتكلفة الكيلومتر وآخر صيانة وأقرب انتهاء للأوراق.</t>
        </is>
      </c>
    </row>
    <row r="11" ht="30" customHeight="1">
      <c r="B11" s="4" t="inlineStr">
        <is>
          <t>6. افتح «للمتابعة» لتجد المركبات التي انتهى ترخيصها أو تأمينها أو اقترب، و«الملخص» لتكلفة الأسطول حسب النوع وحسب نوع الصيانة.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العداد الحالي هو أكبر قراءة عداد مسجلة للمركبة في شيت «الوقود». الكيلومترات = العداد الحالي − عداد البداية.</t>
        </is>
      </c>
    </row>
    <row r="20" ht="30" customHeight="1">
      <c r="B20" s="4" t="inlineStr">
        <is>
          <t>• تكلفة الكيلومتر = (تكلفة الوقود + تكلفة الصيانة) ÷ الكيلومترات، وتظهر بعد أن تتحرك المركبة وتُسجَّل لها تعبئة بقراءة أكبر من عداد البدء.</t>
        </is>
      </c>
    </row>
    <row r="21" ht="30" customHeight="1">
      <c r="B21" s="4" t="inlineStr">
        <is>
          <t>• اللتر لكل 100 كم = إجمالي اللترات المسجلة ÷ الكيلومترات × 100. هي رقم تقريبي لأنها تحسب كل التعبئات، وتكون أدق إذا ملأت الخزان بالكامل في كل مرة وبدأت المتابعة بخزان ممتلئ.</t>
        </is>
      </c>
    </row>
    <row r="22" ht="30" customHeight="1">
      <c r="B22" s="4" t="inlineStr">
        <is>
          <t>• تكلفة التعبئة = اللترات × سعر اللتر. اكتب سعر اللتر كما دفعته فعلًا في كل تعبئة.</t>
        </is>
      </c>
    </row>
    <row r="23" ht="30" customHeight="1">
      <c r="B23" s="4" t="inlineStr">
        <is>
          <t>• أقرب انتهاء هو الأبكر بين تاريخ الترخيص وتاريخ التأمين. التنبيه «منتهي» إن فات، و«ينتهي قريبًا» إن بقي أيام أقل من أو تساوي المدة في الإعدادات.</t>
        </is>
      </c>
    </row>
    <row r="24" ht="30" customHeight="1">
      <c r="B24" s="4" t="inlineStr">
        <is>
          <t>• يتسع الشيت لـ 200 مركبة و2000 تعبئة و1000 سجل صيانة، وتعرض قائمة «للمتابعة» أول 50 مركبة.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وقود وصيانة الأسطول · قالب مجاني من Softwiro</t>
        </is>
      </c>
    </row>
    <row r="2">
      <c r="A2" s="11" t="inlineStr">
        <is>
          <t>عايز برنامج أسطول يسجّل فيه كل سائق تعبئته وتراجعه الإدارة؟ Softwiro تبنيه لك على طريقة شغلك ← اضغط هنا</t>
        </is>
      </c>
    </row>
    <row r="4">
      <c r="A4" s="12" t="inlineStr">
        <is>
          <t>تاريخ اليوم</t>
        </is>
      </c>
      <c r="B4" s="13" t="n">
        <v>46327</v>
      </c>
    </row>
    <row r="5">
      <c r="A5" s="12" t="inlineStr">
        <is>
          <t>تنبيه الترخيص والتأمين قبل (يوم)</t>
        </is>
      </c>
      <c r="B5" s="14" t="n">
        <v>30</v>
      </c>
    </row>
    <row r="7">
      <c r="A7" s="8" t="inlineStr">
        <is>
          <t>تاريخ اليوم مكتوب هنا بتاريخ المثال. اكتب بدله =TODAY() ليتحدث وحده كل يوم، أو اكتب تاريخ أي يوم تريد مراجعة موقفه.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U2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10" customWidth="1" min="1" max="1"/>
    <col width="15" customWidth="1" min="2" max="2"/>
    <col width="14" customWidth="1" min="3" max="3"/>
    <col width="18" customWidth="1" min="4" max="4"/>
    <col width="16" customWidth="1" min="5" max="5"/>
    <col width="12" customWidth="1" min="6" max="6"/>
    <col width="14" customWidth="1" min="7" max="7"/>
    <col width="14" customWidth="1" min="8" max="8"/>
    <col width="12" customWidth="1" min="9" max="9"/>
    <col width="12" customWidth="1" min="10" max="10"/>
    <col width="11" customWidth="1" min="11" max="11"/>
    <col width="14" customWidth="1" min="12" max="12"/>
    <col width="14" customWidth="1" min="13" max="13"/>
    <col width="12" customWidth="1" min="14" max="14"/>
    <col width="12" customWidth="1" min="15" max="15"/>
    <col width="14" customWidth="1" min="16" max="16"/>
    <col width="12" customWidth="1" min="17" max="17"/>
    <col width="12" customWidth="1" min="18" max="18"/>
    <col width="14" customWidth="1" min="19" max="19"/>
    <col width="11" customWidth="1" min="20" max="20"/>
  </cols>
  <sheetData>
    <row r="1" ht="26" customHeight="1">
      <c r="A1" s="10" t="inlineStr">
        <is>
          <t>شيت وقود وصيانة الأسطول · قالب مجاني من Softwiro</t>
        </is>
      </c>
    </row>
    <row r="2">
      <c r="A2" s="11" t="inlineStr">
        <is>
          <t>عايز برنامج أسطول يسجّل فيه كل سائق تعبئته وتراجعه الإدارة؟ Softwiro تبنيه لك على طريقة شغلك ← اضغط هنا</t>
        </is>
      </c>
    </row>
    <row r="5" ht="32" customHeight="1">
      <c r="A5" s="15" t="inlineStr">
        <is>
          <t>كود المركبة</t>
        </is>
      </c>
      <c r="B5" s="15" t="inlineStr">
        <is>
          <t>رقم اللوحة</t>
        </is>
      </c>
      <c r="C5" s="15" t="inlineStr">
        <is>
          <t>النوع</t>
        </is>
      </c>
      <c r="D5" s="15" t="inlineStr">
        <is>
          <t>الوصف</t>
        </is>
      </c>
      <c r="E5" s="15" t="inlineStr">
        <is>
          <t>السائق</t>
        </is>
      </c>
      <c r="F5" s="15" t="inlineStr">
        <is>
          <t>عداد البداية</t>
        </is>
      </c>
      <c r="G5" s="15" t="inlineStr">
        <is>
          <t>انتهاء الترخيص</t>
        </is>
      </c>
      <c r="H5" s="15" t="inlineStr">
        <is>
          <t>انتهاء التأمين</t>
        </is>
      </c>
      <c r="I5" s="15" t="inlineStr">
        <is>
          <t>العداد الحالي</t>
        </is>
      </c>
      <c r="J5" s="15" t="inlineStr">
        <is>
          <t>الكيلومترات</t>
        </is>
      </c>
      <c r="K5" s="15" t="inlineStr">
        <is>
          <t>اللترات</t>
        </is>
      </c>
      <c r="L5" s="15" t="inlineStr">
        <is>
          <t>تكلفة الوقود</t>
        </is>
      </c>
      <c r="M5" s="15" t="inlineStr">
        <is>
          <t>تكلفة الصيانة</t>
        </is>
      </c>
      <c r="N5" s="15" t="inlineStr">
        <is>
          <t>إجمالي التكلفة</t>
        </is>
      </c>
      <c r="O5" s="15" t="inlineStr">
        <is>
          <t>تكلفة الكيلومتر</t>
        </is>
      </c>
      <c r="P5" s="15" t="inlineStr">
        <is>
          <t>لتر لكل 100 كم</t>
        </is>
      </c>
      <c r="Q5" s="15" t="inlineStr">
        <is>
          <t>آخر صيانة</t>
        </is>
      </c>
      <c r="R5" s="15" t="inlineStr">
        <is>
          <t>أقرب انتهاء</t>
        </is>
      </c>
      <c r="S5" s="15" t="inlineStr">
        <is>
          <t>أيام لأقرب انتهاء</t>
        </is>
      </c>
      <c r="T5" s="15" t="inlineStr">
        <is>
          <t>التنبيه</t>
        </is>
      </c>
      <c r="U5" s="15" t="inlineStr">
        <is>
          <t>ترتيب المتابعة</t>
        </is>
      </c>
    </row>
    <row r="6">
      <c r="A6" s="5" t="inlineStr">
        <is>
          <t>V01</t>
        </is>
      </c>
      <c r="B6" s="5" t="inlineStr">
        <is>
          <t>ن ق ل 2201</t>
        </is>
      </c>
      <c r="C6" s="5" t="inlineStr">
        <is>
          <t>ميكروباص</t>
        </is>
      </c>
      <c r="D6" s="5" t="inlineStr">
        <is>
          <t>تويوتا هايس</t>
        </is>
      </c>
      <c r="E6" s="5" t="inlineStr">
        <is>
          <t>عادل فتحي</t>
        </is>
      </c>
      <c r="F6" s="16" t="n">
        <v>120000</v>
      </c>
      <c r="G6" s="13" t="n">
        <v>46428</v>
      </c>
      <c r="H6" s="13" t="n">
        <v>46428</v>
      </c>
      <c r="I6" s="17">
        <f>IF(A6&amp;""="","",IFERROR(SUMIFS('الوقود'!$C$6:$C$2005,'الوقود'!$B$6:$B$2005,A6&amp;"",'الوقود'!$I$6:$I$2005,1)/COUNTIFS('الوقود'!$B$6:$B$2005,A6&amp;"",'الوقود'!$I$6:$I$2005,1),""))</f>
        <v/>
      </c>
      <c r="J6" s="17">
        <f>IF(OR(I6="",NOT(ISNUMBER(F6))),"",MAX(0,I6-F6))</f>
        <v/>
      </c>
      <c r="K6" s="17">
        <f>IF(A6&amp;""="","",SUMIFS('الوقود'!$D$6:$D$2005,'الوقود'!$B$6:$B$2005,A6&amp;""))</f>
        <v/>
      </c>
      <c r="L6" s="18">
        <f>IF(A6&amp;""="","",SUMIFS('الوقود'!$G$6:$G$2005,'الوقود'!$B$6:$B$2005,A6&amp;""))</f>
        <v/>
      </c>
      <c r="M6" s="18">
        <f>IF(A6&amp;""="","",SUMIFS('الصيانة'!$D$6:$D$1005,'الصيانة'!$B$6:$B$1005,A6&amp;""))</f>
        <v/>
      </c>
      <c r="N6" s="18">
        <f>IF(A6&amp;""="","",ROUND(L6+M6,2))</f>
        <v/>
      </c>
      <c r="O6" s="18">
        <f>IF(A6&amp;""="","",IF(N(J6)=0,"",ROUND(N6/J6,2)))</f>
        <v/>
      </c>
      <c r="P6" s="18">
        <f>IF(A6&amp;""="","",IF(OR(N(J6)=0,N(K6)=0),"",ROUND(K6/J6*100,2)))</f>
        <v/>
      </c>
      <c r="Q6" s="19">
        <f>IF(A6&amp;""="","",IFERROR(SUMIFS('الصيانة'!$A$6:$A$1005,'الصيانة'!$B$6:$B$1005,A6&amp;"",'الصيانة'!$G$6:$G$1005,1)/COUNTIFS('الصيانة'!$B$6:$B$1005,A6&amp;"",'الصيانة'!$G$6:$G$1005,1),""))</f>
        <v/>
      </c>
      <c r="R6" s="19">
        <f>IF(A6&amp;""="","",IF(AND(ISNUMBER(G6),ISNUMBER(H6)),MIN(G6,H6),IF(ISNUMBER(G6),G6,IF(ISNUMBER(H6),H6,""))))</f>
        <v/>
      </c>
      <c r="S6" s="17">
        <f>IF(R6="","",R6-'الإعدادات'!$B$4)</f>
        <v/>
      </c>
      <c r="T6" s="6">
        <f>IF(S6="","",IF(S6&lt;0,"منتهي",IF(S6&lt;='الإعدادات'!$B$5,"ينتهي قريبًا","")))</f>
        <v/>
      </c>
      <c r="U6" s="17">
        <f>IF(ISNUMBER(S6),IF(S6&lt;='الإعدادات'!$B$5,COUNTIFS($S$6:$S$205,"&lt;"&amp;S6)+COUNTIFS($S$6:S6,S6),""),"")</f>
        <v/>
      </c>
    </row>
    <row r="7">
      <c r="A7" s="5" t="inlineStr">
        <is>
          <t>V02</t>
        </is>
      </c>
      <c r="B7" s="5" t="inlineStr">
        <is>
          <t>ن ق ل 2202</t>
        </is>
      </c>
      <c r="C7" s="5" t="inlineStr">
        <is>
          <t>ميكروباص</t>
        </is>
      </c>
      <c r="D7" s="5" t="inlineStr">
        <is>
          <t>هيونداي H1</t>
        </is>
      </c>
      <c r="E7" s="5" t="inlineStr">
        <is>
          <t>سمير عوض</t>
        </is>
      </c>
      <c r="F7" s="16" t="n">
        <v>85000</v>
      </c>
      <c r="G7" s="13" t="n">
        <v>46341</v>
      </c>
      <c r="H7" s="13" t="n">
        <v>46407</v>
      </c>
      <c r="I7" s="17">
        <f>IF(A7&amp;""="","",IFERROR(SUMIFS('الوقود'!$C$6:$C$2005,'الوقود'!$B$6:$B$2005,A7&amp;"",'الوقود'!$I$6:$I$2005,1)/COUNTIFS('الوقود'!$B$6:$B$2005,A7&amp;"",'الوقود'!$I$6:$I$2005,1),""))</f>
        <v/>
      </c>
      <c r="J7" s="17">
        <f>IF(OR(I7="",NOT(ISNUMBER(F7))),"",MAX(0,I7-F7))</f>
        <v/>
      </c>
      <c r="K7" s="17">
        <f>IF(A7&amp;""="","",SUMIFS('الوقود'!$D$6:$D$2005,'الوقود'!$B$6:$B$2005,A7&amp;""))</f>
        <v/>
      </c>
      <c r="L7" s="18">
        <f>IF(A7&amp;""="","",SUMIFS('الوقود'!$G$6:$G$2005,'الوقود'!$B$6:$B$2005,A7&amp;""))</f>
        <v/>
      </c>
      <c r="M7" s="18">
        <f>IF(A7&amp;""="","",SUMIFS('الصيانة'!$D$6:$D$1005,'الصيانة'!$B$6:$B$1005,A7&amp;""))</f>
        <v/>
      </c>
      <c r="N7" s="18">
        <f>IF(A7&amp;""="","",ROUND(L7+M7,2))</f>
        <v/>
      </c>
      <c r="O7" s="18">
        <f>IF(A7&amp;""="","",IF(N(J7)=0,"",ROUND(N7/J7,2)))</f>
        <v/>
      </c>
      <c r="P7" s="18">
        <f>IF(A7&amp;""="","",IF(OR(N(J7)=0,N(K7)=0),"",ROUND(K7/J7*100,2)))</f>
        <v/>
      </c>
      <c r="Q7" s="19">
        <f>IF(A7&amp;""="","",IFERROR(SUMIFS('الصيانة'!$A$6:$A$1005,'الصيانة'!$B$6:$B$1005,A7&amp;"",'الصيانة'!$G$6:$G$1005,1)/COUNTIFS('الصيانة'!$B$6:$B$1005,A7&amp;"",'الصيانة'!$G$6:$G$1005,1),""))</f>
        <v/>
      </c>
      <c r="R7" s="19">
        <f>IF(A7&amp;""="","",IF(AND(ISNUMBER(G7),ISNUMBER(H7)),MIN(G7,H7),IF(ISNUMBER(G7),G7,IF(ISNUMBER(H7),H7,""))))</f>
        <v/>
      </c>
      <c r="S7" s="17">
        <f>IF(R7="","",R7-'الإعدادات'!$B$4)</f>
        <v/>
      </c>
      <c r="T7" s="6">
        <f>IF(S7="","",IF(S7&lt;0,"منتهي",IF(S7&lt;='الإعدادات'!$B$5,"ينتهي قريبًا","")))</f>
        <v/>
      </c>
      <c r="U7" s="17">
        <f>IF(ISNUMBER(S7),IF(S7&lt;='الإعدادات'!$B$5,COUNTIFS($S$6:$S$205,"&lt;"&amp;S7)+COUNTIFS($S$6:S7,S7),""),"")</f>
        <v/>
      </c>
    </row>
    <row r="8">
      <c r="A8" s="5" t="inlineStr">
        <is>
          <t>V03</t>
        </is>
      </c>
      <c r="B8" s="5" t="inlineStr">
        <is>
          <t>ن ق ل 2203</t>
        </is>
      </c>
      <c r="C8" s="5" t="inlineStr">
        <is>
          <t>نصف نقل</t>
        </is>
      </c>
      <c r="D8" s="5" t="inlineStr">
        <is>
          <t>ميتسوبيشي L200</t>
        </is>
      </c>
      <c r="E8" s="5" t="inlineStr">
        <is>
          <t>ماهر زكي</t>
        </is>
      </c>
      <c r="F8" s="16" t="n">
        <v>200000</v>
      </c>
      <c r="G8" s="13" t="n">
        <v>46315</v>
      </c>
      <c r="H8" s="13" t="n">
        <v>46386</v>
      </c>
      <c r="I8" s="17">
        <f>IF(A8&amp;""="","",IFERROR(SUMIFS('الوقود'!$C$6:$C$2005,'الوقود'!$B$6:$B$2005,A8&amp;"",'الوقود'!$I$6:$I$2005,1)/COUNTIFS('الوقود'!$B$6:$B$2005,A8&amp;"",'الوقود'!$I$6:$I$2005,1),""))</f>
        <v/>
      </c>
      <c r="J8" s="17">
        <f>IF(OR(I8="",NOT(ISNUMBER(F8))),"",MAX(0,I8-F8))</f>
        <v/>
      </c>
      <c r="K8" s="17">
        <f>IF(A8&amp;""="","",SUMIFS('الوقود'!$D$6:$D$2005,'الوقود'!$B$6:$B$2005,A8&amp;""))</f>
        <v/>
      </c>
      <c r="L8" s="18">
        <f>IF(A8&amp;""="","",SUMIFS('الوقود'!$G$6:$G$2005,'الوقود'!$B$6:$B$2005,A8&amp;""))</f>
        <v/>
      </c>
      <c r="M8" s="18">
        <f>IF(A8&amp;""="","",SUMIFS('الصيانة'!$D$6:$D$1005,'الصيانة'!$B$6:$B$1005,A8&amp;""))</f>
        <v/>
      </c>
      <c r="N8" s="18">
        <f>IF(A8&amp;""="","",ROUND(L8+M8,2))</f>
        <v/>
      </c>
      <c r="O8" s="18">
        <f>IF(A8&amp;""="","",IF(N(J8)=0,"",ROUND(N8/J8,2)))</f>
        <v/>
      </c>
      <c r="P8" s="18">
        <f>IF(A8&amp;""="","",IF(OR(N(J8)=0,N(K8)=0),"",ROUND(K8/J8*100,2)))</f>
        <v/>
      </c>
      <c r="Q8" s="19">
        <f>IF(A8&amp;""="","",IFERROR(SUMIFS('الصيانة'!$A$6:$A$1005,'الصيانة'!$B$6:$B$1005,A8&amp;"",'الصيانة'!$G$6:$G$1005,1)/COUNTIFS('الصيانة'!$B$6:$B$1005,A8&amp;"",'الصيانة'!$G$6:$G$1005,1),""))</f>
        <v/>
      </c>
      <c r="R8" s="19">
        <f>IF(A8&amp;""="","",IF(AND(ISNUMBER(G8),ISNUMBER(H8)),MIN(G8,H8),IF(ISNUMBER(G8),G8,IF(ISNUMBER(H8),H8,""))))</f>
        <v/>
      </c>
      <c r="S8" s="17">
        <f>IF(R8="","",R8-'الإعدادات'!$B$4)</f>
        <v/>
      </c>
      <c r="T8" s="6">
        <f>IF(S8="","",IF(S8&lt;0,"منتهي",IF(S8&lt;='الإعدادات'!$B$5,"ينتهي قريبًا","")))</f>
        <v/>
      </c>
      <c r="U8" s="17">
        <f>IF(ISNUMBER(S8),IF(S8&lt;='الإعدادات'!$B$5,COUNTIFS($S$6:$S$205,"&lt;"&amp;S8)+COUNTIFS($S$6:S8,S8),""),"")</f>
        <v/>
      </c>
    </row>
    <row r="9">
      <c r="A9" s="5" t="inlineStr">
        <is>
          <t>V04</t>
        </is>
      </c>
      <c r="B9" s="5" t="inlineStr">
        <is>
          <t>ن ق ل 2204</t>
        </is>
      </c>
      <c r="C9" s="5" t="inlineStr">
        <is>
          <t>سيارة ملاكي</t>
        </is>
      </c>
      <c r="D9" s="5" t="inlineStr">
        <is>
          <t>نيسان صني</t>
        </is>
      </c>
      <c r="E9" s="5" t="inlineStr">
        <is>
          <t>هاني رشاد</t>
        </is>
      </c>
      <c r="F9" s="16" t="n">
        <v>60000</v>
      </c>
      <c r="G9" s="13" t="n">
        <v>46539</v>
      </c>
      <c r="H9" s="13" t="n">
        <v>46351</v>
      </c>
      <c r="I9" s="17">
        <f>IF(A9&amp;""="","",IFERROR(SUMIFS('الوقود'!$C$6:$C$2005,'الوقود'!$B$6:$B$2005,A9&amp;"",'الوقود'!$I$6:$I$2005,1)/COUNTIFS('الوقود'!$B$6:$B$2005,A9&amp;"",'الوقود'!$I$6:$I$2005,1),""))</f>
        <v/>
      </c>
      <c r="J9" s="17">
        <f>IF(OR(I9="",NOT(ISNUMBER(F9))),"",MAX(0,I9-F9))</f>
        <v/>
      </c>
      <c r="K9" s="17">
        <f>IF(A9&amp;""="","",SUMIFS('الوقود'!$D$6:$D$2005,'الوقود'!$B$6:$B$2005,A9&amp;""))</f>
        <v/>
      </c>
      <c r="L9" s="18">
        <f>IF(A9&amp;""="","",SUMIFS('الوقود'!$G$6:$G$2005,'الوقود'!$B$6:$B$2005,A9&amp;""))</f>
        <v/>
      </c>
      <c r="M9" s="18">
        <f>IF(A9&amp;""="","",SUMIFS('الصيانة'!$D$6:$D$1005,'الصيانة'!$B$6:$B$1005,A9&amp;""))</f>
        <v/>
      </c>
      <c r="N9" s="18">
        <f>IF(A9&amp;""="","",ROUND(L9+M9,2))</f>
        <v/>
      </c>
      <c r="O9" s="18">
        <f>IF(A9&amp;""="","",IF(N(J9)=0,"",ROUND(N9/J9,2)))</f>
        <v/>
      </c>
      <c r="P9" s="18">
        <f>IF(A9&amp;""="","",IF(OR(N(J9)=0,N(K9)=0),"",ROUND(K9/J9*100,2)))</f>
        <v/>
      </c>
      <c r="Q9" s="19">
        <f>IF(A9&amp;""="","",IFERROR(SUMIFS('الصيانة'!$A$6:$A$1005,'الصيانة'!$B$6:$B$1005,A9&amp;"",'الصيانة'!$G$6:$G$1005,1)/COUNTIFS('الصيانة'!$B$6:$B$1005,A9&amp;"",'الصيانة'!$G$6:$G$1005,1),""))</f>
        <v/>
      </c>
      <c r="R9" s="19">
        <f>IF(A9&amp;""="","",IF(AND(ISNUMBER(G9),ISNUMBER(H9)),MIN(G9,H9),IF(ISNUMBER(G9),G9,IF(ISNUMBER(H9),H9,""))))</f>
        <v/>
      </c>
      <c r="S9" s="17">
        <f>IF(R9="","",R9-'الإعدادات'!$B$4)</f>
        <v/>
      </c>
      <c r="T9" s="6">
        <f>IF(S9="","",IF(S9&lt;0,"منتهي",IF(S9&lt;='الإعدادات'!$B$5,"ينتهي قريبًا","")))</f>
        <v/>
      </c>
      <c r="U9" s="17">
        <f>IF(ISNUMBER(S9),IF(S9&lt;='الإعدادات'!$B$5,COUNTIFS($S$6:$S$205,"&lt;"&amp;S9)+COUNTIFS($S$6:S9,S9),""),"")</f>
        <v/>
      </c>
    </row>
    <row r="10">
      <c r="A10" s="5" t="inlineStr">
        <is>
          <t>V05</t>
        </is>
      </c>
      <c r="B10" s="5" t="inlineStr">
        <is>
          <t>ن ق ل 2205</t>
        </is>
      </c>
      <c r="C10" s="5" t="inlineStr">
        <is>
          <t>فان</t>
        </is>
      </c>
      <c r="D10" s="5" t="inlineStr">
        <is>
          <t>رينو كانجو</t>
        </is>
      </c>
      <c r="E10" s="5" t="inlineStr">
        <is>
          <t>رضا منصور</t>
        </is>
      </c>
      <c r="F10" s="16" t="n">
        <v>150000</v>
      </c>
      <c r="G10" s="13" t="n">
        <v>46447</v>
      </c>
      <c r="H10" s="13" t="n">
        <v>46447</v>
      </c>
      <c r="I10" s="17">
        <f>IF(A10&amp;""="","",IFERROR(SUMIFS('الوقود'!$C$6:$C$2005,'الوقود'!$B$6:$B$2005,A10&amp;"",'الوقود'!$I$6:$I$2005,1)/COUNTIFS('الوقود'!$B$6:$B$2005,A10&amp;"",'الوقود'!$I$6:$I$2005,1),""))</f>
        <v/>
      </c>
      <c r="J10" s="17">
        <f>IF(OR(I10="",NOT(ISNUMBER(F10))),"",MAX(0,I10-F10))</f>
        <v/>
      </c>
      <c r="K10" s="17">
        <f>IF(A10&amp;""="","",SUMIFS('الوقود'!$D$6:$D$2005,'الوقود'!$B$6:$B$2005,A10&amp;""))</f>
        <v/>
      </c>
      <c r="L10" s="18">
        <f>IF(A10&amp;""="","",SUMIFS('الوقود'!$G$6:$G$2005,'الوقود'!$B$6:$B$2005,A10&amp;""))</f>
        <v/>
      </c>
      <c r="M10" s="18">
        <f>IF(A10&amp;""="","",SUMIFS('الصيانة'!$D$6:$D$1005,'الصيانة'!$B$6:$B$1005,A10&amp;""))</f>
        <v/>
      </c>
      <c r="N10" s="18">
        <f>IF(A10&amp;""="","",ROUND(L10+M10,2))</f>
        <v/>
      </c>
      <c r="O10" s="18">
        <f>IF(A10&amp;""="","",IF(N(J10)=0,"",ROUND(N10/J10,2)))</f>
        <v/>
      </c>
      <c r="P10" s="18">
        <f>IF(A10&amp;""="","",IF(OR(N(J10)=0,N(K10)=0),"",ROUND(K10/J10*100,2)))</f>
        <v/>
      </c>
      <c r="Q10" s="19">
        <f>IF(A10&amp;""="","",IFERROR(SUMIFS('الصيانة'!$A$6:$A$1005,'الصيانة'!$B$6:$B$1005,A10&amp;"",'الصيانة'!$G$6:$G$1005,1)/COUNTIFS('الصيانة'!$B$6:$B$1005,A10&amp;"",'الصيانة'!$G$6:$G$1005,1),""))</f>
        <v/>
      </c>
      <c r="R10" s="19">
        <f>IF(A10&amp;""="","",IF(AND(ISNUMBER(G10),ISNUMBER(H10)),MIN(G10,H10),IF(ISNUMBER(G10),G10,IF(ISNUMBER(H10),H10,""))))</f>
        <v/>
      </c>
      <c r="S10" s="17">
        <f>IF(R10="","",R10-'الإعدادات'!$B$4)</f>
        <v/>
      </c>
      <c r="T10" s="6">
        <f>IF(S10="","",IF(S10&lt;0,"منتهي",IF(S10&lt;='الإعدادات'!$B$5,"ينتهي قريبًا","")))</f>
        <v/>
      </c>
      <c r="U10" s="17">
        <f>IF(ISNUMBER(S10),IF(S10&lt;='الإعدادات'!$B$5,COUNTIFS($S$6:$S$205,"&lt;"&amp;S10)+COUNTIFS($S$6:S10,S10),""),"")</f>
        <v/>
      </c>
    </row>
    <row r="11">
      <c r="A11" s="5" t="inlineStr">
        <is>
          <t>V06</t>
        </is>
      </c>
      <c r="B11" s="5" t="inlineStr">
        <is>
          <t>ن ق ل 2206</t>
        </is>
      </c>
      <c r="C11" s="5" t="inlineStr">
        <is>
          <t>ميكروباص</t>
        </is>
      </c>
      <c r="D11" s="5" t="inlineStr">
        <is>
          <t>تويوتا هايس</t>
        </is>
      </c>
      <c r="E11" s="5" t="inlineStr">
        <is>
          <t>جمال إبراهيم</t>
        </is>
      </c>
      <c r="F11" s="16" t="n">
        <v>95000</v>
      </c>
      <c r="G11" s="13" t="n">
        <v>46376</v>
      </c>
      <c r="H11" s="13" t="n">
        <v>46376</v>
      </c>
      <c r="I11" s="17">
        <f>IF(A11&amp;""="","",IFERROR(SUMIFS('الوقود'!$C$6:$C$2005,'الوقود'!$B$6:$B$2005,A11&amp;"",'الوقود'!$I$6:$I$2005,1)/COUNTIFS('الوقود'!$B$6:$B$2005,A11&amp;"",'الوقود'!$I$6:$I$2005,1),""))</f>
        <v/>
      </c>
      <c r="J11" s="17">
        <f>IF(OR(I11="",NOT(ISNUMBER(F11))),"",MAX(0,I11-F11))</f>
        <v/>
      </c>
      <c r="K11" s="17">
        <f>IF(A11&amp;""="","",SUMIFS('الوقود'!$D$6:$D$2005,'الوقود'!$B$6:$B$2005,A11&amp;""))</f>
        <v/>
      </c>
      <c r="L11" s="18">
        <f>IF(A11&amp;""="","",SUMIFS('الوقود'!$G$6:$G$2005,'الوقود'!$B$6:$B$2005,A11&amp;""))</f>
        <v/>
      </c>
      <c r="M11" s="18">
        <f>IF(A11&amp;""="","",SUMIFS('الصيانة'!$D$6:$D$1005,'الصيانة'!$B$6:$B$1005,A11&amp;""))</f>
        <v/>
      </c>
      <c r="N11" s="18">
        <f>IF(A11&amp;""="","",ROUND(L11+M11,2))</f>
        <v/>
      </c>
      <c r="O11" s="18">
        <f>IF(A11&amp;""="","",IF(N(J11)=0,"",ROUND(N11/J11,2)))</f>
        <v/>
      </c>
      <c r="P11" s="18">
        <f>IF(A11&amp;""="","",IF(OR(N(J11)=0,N(K11)=0),"",ROUND(K11/J11*100,2)))</f>
        <v/>
      </c>
      <c r="Q11" s="19">
        <f>IF(A11&amp;""="","",IFERROR(SUMIFS('الصيانة'!$A$6:$A$1005,'الصيانة'!$B$6:$B$1005,A11&amp;"",'الصيانة'!$G$6:$G$1005,1)/COUNTIFS('الصيانة'!$B$6:$B$1005,A11&amp;"",'الصيانة'!$G$6:$G$1005,1),""))</f>
        <v/>
      </c>
      <c r="R11" s="19">
        <f>IF(A11&amp;""="","",IF(AND(ISNUMBER(G11),ISNUMBER(H11)),MIN(G11,H11),IF(ISNUMBER(G11),G11,IF(ISNUMBER(H11),H11,""))))</f>
        <v/>
      </c>
      <c r="S11" s="17">
        <f>IF(R11="","",R11-'الإعدادات'!$B$4)</f>
        <v/>
      </c>
      <c r="T11" s="6">
        <f>IF(S11="","",IF(S11&lt;0,"منتهي",IF(S11&lt;='الإعدادات'!$B$5,"ينتهي قريبًا","")))</f>
        <v/>
      </c>
      <c r="U11" s="17">
        <f>IF(ISNUMBER(S11),IF(S11&lt;='الإعدادات'!$B$5,COUNTIFS($S$6:$S$205,"&lt;"&amp;S11)+COUNTIFS($S$6:S11,S11),""),"")</f>
        <v/>
      </c>
    </row>
    <row r="12">
      <c r="A12" s="5" t="n"/>
      <c r="B12" s="5" t="n"/>
      <c r="C12" s="5" t="n"/>
      <c r="D12" s="5" t="n"/>
      <c r="E12" s="5" t="n"/>
      <c r="F12" s="16" t="n"/>
      <c r="G12" s="13" t="n"/>
      <c r="H12" s="13" t="n"/>
      <c r="I12" s="17">
        <f>IF(A12&amp;""="","",IFERROR(SUMIFS('الوقود'!$C$6:$C$2005,'الوقود'!$B$6:$B$2005,A12&amp;"",'الوقود'!$I$6:$I$2005,1)/COUNTIFS('الوقود'!$B$6:$B$2005,A12&amp;"",'الوقود'!$I$6:$I$2005,1),""))</f>
        <v/>
      </c>
      <c r="J12" s="17">
        <f>IF(OR(I12="",NOT(ISNUMBER(F12))),"",MAX(0,I12-F12))</f>
        <v/>
      </c>
      <c r="K12" s="17">
        <f>IF(A12&amp;""="","",SUMIFS('الوقود'!$D$6:$D$2005,'الوقود'!$B$6:$B$2005,A12&amp;""))</f>
        <v/>
      </c>
      <c r="L12" s="18">
        <f>IF(A12&amp;""="","",SUMIFS('الوقود'!$G$6:$G$2005,'الوقود'!$B$6:$B$2005,A12&amp;""))</f>
        <v/>
      </c>
      <c r="M12" s="18">
        <f>IF(A12&amp;""="","",SUMIFS('الصيانة'!$D$6:$D$1005,'الصيانة'!$B$6:$B$1005,A12&amp;""))</f>
        <v/>
      </c>
      <c r="N12" s="18">
        <f>IF(A12&amp;""="","",ROUND(L12+M12,2))</f>
        <v/>
      </c>
      <c r="O12" s="18">
        <f>IF(A12&amp;""="","",IF(N(J12)=0,"",ROUND(N12/J12,2)))</f>
        <v/>
      </c>
      <c r="P12" s="18">
        <f>IF(A12&amp;""="","",IF(OR(N(J12)=0,N(K12)=0),"",ROUND(K12/J12*100,2)))</f>
        <v/>
      </c>
      <c r="Q12" s="19">
        <f>IF(A12&amp;""="","",IFERROR(SUMIFS('الصيانة'!$A$6:$A$1005,'الصيانة'!$B$6:$B$1005,A12&amp;"",'الصيانة'!$G$6:$G$1005,1)/COUNTIFS('الصيانة'!$B$6:$B$1005,A12&amp;"",'الصيانة'!$G$6:$G$1005,1),""))</f>
        <v/>
      </c>
      <c r="R12" s="19">
        <f>IF(A12&amp;""="","",IF(AND(ISNUMBER(G12),ISNUMBER(H12)),MIN(G12,H12),IF(ISNUMBER(G12),G12,IF(ISNUMBER(H12),H12,""))))</f>
        <v/>
      </c>
      <c r="S12" s="17">
        <f>IF(R12="","",R12-'الإعدادات'!$B$4)</f>
        <v/>
      </c>
      <c r="T12" s="6">
        <f>IF(S12="","",IF(S12&lt;0,"منتهي",IF(S12&lt;='الإعدادات'!$B$5,"ينتهي قريبًا","")))</f>
        <v/>
      </c>
      <c r="U12" s="17">
        <f>IF(ISNUMBER(S12),IF(S12&lt;='الإعدادات'!$B$5,COUNTIFS($S$6:$S$205,"&lt;"&amp;S12)+COUNTIFS($S$6:S12,S12),""),"")</f>
        <v/>
      </c>
    </row>
    <row r="13">
      <c r="A13" s="5" t="n"/>
      <c r="B13" s="5" t="n"/>
      <c r="C13" s="5" t="n"/>
      <c r="D13" s="5" t="n"/>
      <c r="E13" s="5" t="n"/>
      <c r="F13" s="16" t="n"/>
      <c r="G13" s="13" t="n"/>
      <c r="H13" s="13" t="n"/>
      <c r="I13" s="17">
        <f>IF(A13&amp;""="","",IFERROR(SUMIFS('الوقود'!$C$6:$C$2005,'الوقود'!$B$6:$B$2005,A13&amp;"",'الوقود'!$I$6:$I$2005,1)/COUNTIFS('الوقود'!$B$6:$B$2005,A13&amp;"",'الوقود'!$I$6:$I$2005,1),""))</f>
        <v/>
      </c>
      <c r="J13" s="17">
        <f>IF(OR(I13="",NOT(ISNUMBER(F13))),"",MAX(0,I13-F13))</f>
        <v/>
      </c>
      <c r="K13" s="17">
        <f>IF(A13&amp;""="","",SUMIFS('الوقود'!$D$6:$D$2005,'الوقود'!$B$6:$B$2005,A13&amp;""))</f>
        <v/>
      </c>
      <c r="L13" s="18">
        <f>IF(A13&amp;""="","",SUMIFS('الوقود'!$G$6:$G$2005,'الوقود'!$B$6:$B$2005,A13&amp;""))</f>
        <v/>
      </c>
      <c r="M13" s="18">
        <f>IF(A13&amp;""="","",SUMIFS('الصيانة'!$D$6:$D$1005,'الصيانة'!$B$6:$B$1005,A13&amp;""))</f>
        <v/>
      </c>
      <c r="N13" s="18">
        <f>IF(A13&amp;""="","",ROUND(L13+M13,2))</f>
        <v/>
      </c>
      <c r="O13" s="18">
        <f>IF(A13&amp;""="","",IF(N(J13)=0,"",ROUND(N13/J13,2)))</f>
        <v/>
      </c>
      <c r="P13" s="18">
        <f>IF(A13&amp;""="","",IF(OR(N(J13)=0,N(K13)=0),"",ROUND(K13/J13*100,2)))</f>
        <v/>
      </c>
      <c r="Q13" s="19">
        <f>IF(A13&amp;""="","",IFERROR(SUMIFS('الصيانة'!$A$6:$A$1005,'الصيانة'!$B$6:$B$1005,A13&amp;"",'الصيانة'!$G$6:$G$1005,1)/COUNTIFS('الصيانة'!$B$6:$B$1005,A13&amp;"",'الصيانة'!$G$6:$G$1005,1),""))</f>
        <v/>
      </c>
      <c r="R13" s="19">
        <f>IF(A13&amp;""="","",IF(AND(ISNUMBER(G13),ISNUMBER(H13)),MIN(G13,H13),IF(ISNUMBER(G13),G13,IF(ISNUMBER(H13),H13,""))))</f>
        <v/>
      </c>
      <c r="S13" s="17">
        <f>IF(R13="","",R13-'الإعدادات'!$B$4)</f>
        <v/>
      </c>
      <c r="T13" s="6">
        <f>IF(S13="","",IF(S13&lt;0,"منتهي",IF(S13&lt;='الإعدادات'!$B$5,"ينتهي قريبًا","")))</f>
        <v/>
      </c>
      <c r="U13" s="17">
        <f>IF(ISNUMBER(S13),IF(S13&lt;='الإعدادات'!$B$5,COUNTIFS($S$6:$S$205,"&lt;"&amp;S13)+COUNTIFS($S$6:S13,S13),""),"")</f>
        <v/>
      </c>
    </row>
    <row r="14">
      <c r="A14" s="5" t="n"/>
      <c r="B14" s="5" t="n"/>
      <c r="C14" s="5" t="n"/>
      <c r="D14" s="5" t="n"/>
      <c r="E14" s="5" t="n"/>
      <c r="F14" s="16" t="n"/>
      <c r="G14" s="13" t="n"/>
      <c r="H14" s="13" t="n"/>
      <c r="I14" s="17">
        <f>IF(A14&amp;""="","",IFERROR(SUMIFS('الوقود'!$C$6:$C$2005,'الوقود'!$B$6:$B$2005,A14&amp;"",'الوقود'!$I$6:$I$2005,1)/COUNTIFS('الوقود'!$B$6:$B$2005,A14&amp;"",'الوقود'!$I$6:$I$2005,1),""))</f>
        <v/>
      </c>
      <c r="J14" s="17">
        <f>IF(OR(I14="",NOT(ISNUMBER(F14))),"",MAX(0,I14-F14))</f>
        <v/>
      </c>
      <c r="K14" s="17">
        <f>IF(A14&amp;""="","",SUMIFS('الوقود'!$D$6:$D$2005,'الوقود'!$B$6:$B$2005,A14&amp;""))</f>
        <v/>
      </c>
      <c r="L14" s="18">
        <f>IF(A14&amp;""="","",SUMIFS('الوقود'!$G$6:$G$2005,'الوقود'!$B$6:$B$2005,A14&amp;""))</f>
        <v/>
      </c>
      <c r="M14" s="18">
        <f>IF(A14&amp;""="","",SUMIFS('الصيانة'!$D$6:$D$1005,'الصيانة'!$B$6:$B$1005,A14&amp;""))</f>
        <v/>
      </c>
      <c r="N14" s="18">
        <f>IF(A14&amp;""="","",ROUND(L14+M14,2))</f>
        <v/>
      </c>
      <c r="O14" s="18">
        <f>IF(A14&amp;""="","",IF(N(J14)=0,"",ROUND(N14/J14,2)))</f>
        <v/>
      </c>
      <c r="P14" s="18">
        <f>IF(A14&amp;""="","",IF(OR(N(J14)=0,N(K14)=0),"",ROUND(K14/J14*100,2)))</f>
        <v/>
      </c>
      <c r="Q14" s="19">
        <f>IF(A14&amp;""="","",IFERROR(SUMIFS('الصيانة'!$A$6:$A$1005,'الصيانة'!$B$6:$B$1005,A14&amp;"",'الصيانة'!$G$6:$G$1005,1)/COUNTIFS('الصيانة'!$B$6:$B$1005,A14&amp;"",'الصيانة'!$G$6:$G$1005,1),""))</f>
        <v/>
      </c>
      <c r="R14" s="19">
        <f>IF(A14&amp;""="","",IF(AND(ISNUMBER(G14),ISNUMBER(H14)),MIN(G14,H14),IF(ISNUMBER(G14),G14,IF(ISNUMBER(H14),H14,""))))</f>
        <v/>
      </c>
      <c r="S14" s="17">
        <f>IF(R14="","",R14-'الإعدادات'!$B$4)</f>
        <v/>
      </c>
      <c r="T14" s="6">
        <f>IF(S14="","",IF(S14&lt;0,"منتهي",IF(S14&lt;='الإعدادات'!$B$5,"ينتهي قريبًا","")))</f>
        <v/>
      </c>
      <c r="U14" s="17">
        <f>IF(ISNUMBER(S14),IF(S14&lt;='الإعدادات'!$B$5,COUNTIFS($S$6:$S$205,"&lt;"&amp;S14)+COUNTIFS($S$6:S14,S14),""),"")</f>
        <v/>
      </c>
    </row>
    <row r="15">
      <c r="A15" s="5" t="n"/>
      <c r="B15" s="5" t="n"/>
      <c r="C15" s="5" t="n"/>
      <c r="D15" s="5" t="n"/>
      <c r="E15" s="5" t="n"/>
      <c r="F15" s="16" t="n"/>
      <c r="G15" s="13" t="n"/>
      <c r="H15" s="13" t="n"/>
      <c r="I15" s="17">
        <f>IF(A15&amp;""="","",IFERROR(SUMIFS('الوقود'!$C$6:$C$2005,'الوقود'!$B$6:$B$2005,A15&amp;"",'الوقود'!$I$6:$I$2005,1)/COUNTIFS('الوقود'!$B$6:$B$2005,A15&amp;"",'الوقود'!$I$6:$I$2005,1),""))</f>
        <v/>
      </c>
      <c r="J15" s="17">
        <f>IF(OR(I15="",NOT(ISNUMBER(F15))),"",MAX(0,I15-F15))</f>
        <v/>
      </c>
      <c r="K15" s="17">
        <f>IF(A15&amp;""="","",SUMIFS('الوقود'!$D$6:$D$2005,'الوقود'!$B$6:$B$2005,A15&amp;""))</f>
        <v/>
      </c>
      <c r="L15" s="18">
        <f>IF(A15&amp;""="","",SUMIFS('الوقود'!$G$6:$G$2005,'الوقود'!$B$6:$B$2005,A15&amp;""))</f>
        <v/>
      </c>
      <c r="M15" s="18">
        <f>IF(A15&amp;""="","",SUMIFS('الصيانة'!$D$6:$D$1005,'الصيانة'!$B$6:$B$1005,A15&amp;""))</f>
        <v/>
      </c>
      <c r="N15" s="18">
        <f>IF(A15&amp;""="","",ROUND(L15+M15,2))</f>
        <v/>
      </c>
      <c r="O15" s="18">
        <f>IF(A15&amp;""="","",IF(N(J15)=0,"",ROUND(N15/J15,2)))</f>
        <v/>
      </c>
      <c r="P15" s="18">
        <f>IF(A15&amp;""="","",IF(OR(N(J15)=0,N(K15)=0),"",ROUND(K15/J15*100,2)))</f>
        <v/>
      </c>
      <c r="Q15" s="19">
        <f>IF(A15&amp;""="","",IFERROR(SUMIFS('الصيانة'!$A$6:$A$1005,'الصيانة'!$B$6:$B$1005,A15&amp;"",'الصيانة'!$G$6:$G$1005,1)/COUNTIFS('الصيانة'!$B$6:$B$1005,A15&amp;"",'الصيانة'!$G$6:$G$1005,1),""))</f>
        <v/>
      </c>
      <c r="R15" s="19">
        <f>IF(A15&amp;""="","",IF(AND(ISNUMBER(G15),ISNUMBER(H15)),MIN(G15,H15),IF(ISNUMBER(G15),G15,IF(ISNUMBER(H15),H15,""))))</f>
        <v/>
      </c>
      <c r="S15" s="17">
        <f>IF(R15="","",R15-'الإعدادات'!$B$4)</f>
        <v/>
      </c>
      <c r="T15" s="6">
        <f>IF(S15="","",IF(S15&lt;0,"منتهي",IF(S15&lt;='الإعدادات'!$B$5,"ينتهي قريبًا","")))</f>
        <v/>
      </c>
      <c r="U15" s="17">
        <f>IF(ISNUMBER(S15),IF(S15&lt;='الإعدادات'!$B$5,COUNTIFS($S$6:$S$205,"&lt;"&amp;S15)+COUNTIFS($S$6:S15,S15),""),"")</f>
        <v/>
      </c>
    </row>
    <row r="16">
      <c r="A16" s="5" t="n"/>
      <c r="B16" s="5" t="n"/>
      <c r="C16" s="5" t="n"/>
      <c r="D16" s="5" t="n"/>
      <c r="E16" s="5" t="n"/>
      <c r="F16" s="16" t="n"/>
      <c r="G16" s="13" t="n"/>
      <c r="H16" s="13" t="n"/>
      <c r="I16" s="17">
        <f>IF(A16&amp;""="","",IFERROR(SUMIFS('الوقود'!$C$6:$C$2005,'الوقود'!$B$6:$B$2005,A16&amp;"",'الوقود'!$I$6:$I$2005,1)/COUNTIFS('الوقود'!$B$6:$B$2005,A16&amp;"",'الوقود'!$I$6:$I$2005,1),""))</f>
        <v/>
      </c>
      <c r="J16" s="17">
        <f>IF(OR(I16="",NOT(ISNUMBER(F16))),"",MAX(0,I16-F16))</f>
        <v/>
      </c>
      <c r="K16" s="17">
        <f>IF(A16&amp;""="","",SUMIFS('الوقود'!$D$6:$D$2005,'الوقود'!$B$6:$B$2005,A16&amp;""))</f>
        <v/>
      </c>
      <c r="L16" s="18">
        <f>IF(A16&amp;""="","",SUMIFS('الوقود'!$G$6:$G$2005,'الوقود'!$B$6:$B$2005,A16&amp;""))</f>
        <v/>
      </c>
      <c r="M16" s="18">
        <f>IF(A16&amp;""="","",SUMIFS('الصيانة'!$D$6:$D$1005,'الصيانة'!$B$6:$B$1005,A16&amp;""))</f>
        <v/>
      </c>
      <c r="N16" s="18">
        <f>IF(A16&amp;""="","",ROUND(L16+M16,2))</f>
        <v/>
      </c>
      <c r="O16" s="18">
        <f>IF(A16&amp;""="","",IF(N(J16)=0,"",ROUND(N16/J16,2)))</f>
        <v/>
      </c>
      <c r="P16" s="18">
        <f>IF(A16&amp;""="","",IF(OR(N(J16)=0,N(K16)=0),"",ROUND(K16/J16*100,2)))</f>
        <v/>
      </c>
      <c r="Q16" s="19">
        <f>IF(A16&amp;""="","",IFERROR(SUMIFS('الصيانة'!$A$6:$A$1005,'الصيانة'!$B$6:$B$1005,A16&amp;"",'الصيانة'!$G$6:$G$1005,1)/COUNTIFS('الصيانة'!$B$6:$B$1005,A16&amp;"",'الصيانة'!$G$6:$G$1005,1),""))</f>
        <v/>
      </c>
      <c r="R16" s="19">
        <f>IF(A16&amp;""="","",IF(AND(ISNUMBER(G16),ISNUMBER(H16)),MIN(G16,H16),IF(ISNUMBER(G16),G16,IF(ISNUMBER(H16),H16,""))))</f>
        <v/>
      </c>
      <c r="S16" s="17">
        <f>IF(R16="","",R16-'الإعدادات'!$B$4)</f>
        <v/>
      </c>
      <c r="T16" s="6">
        <f>IF(S16="","",IF(S16&lt;0,"منتهي",IF(S16&lt;='الإعدادات'!$B$5,"ينتهي قريبًا","")))</f>
        <v/>
      </c>
      <c r="U16" s="17">
        <f>IF(ISNUMBER(S16),IF(S16&lt;='الإعدادات'!$B$5,COUNTIFS($S$6:$S$205,"&lt;"&amp;S16)+COUNTIFS($S$6:S16,S16),""),"")</f>
        <v/>
      </c>
    </row>
    <row r="17">
      <c r="A17" s="5" t="n"/>
      <c r="B17" s="5" t="n"/>
      <c r="C17" s="5" t="n"/>
      <c r="D17" s="5" t="n"/>
      <c r="E17" s="5" t="n"/>
      <c r="F17" s="16" t="n"/>
      <c r="G17" s="13" t="n"/>
      <c r="H17" s="13" t="n"/>
      <c r="I17" s="17">
        <f>IF(A17&amp;""="","",IFERROR(SUMIFS('الوقود'!$C$6:$C$2005,'الوقود'!$B$6:$B$2005,A17&amp;"",'الوقود'!$I$6:$I$2005,1)/COUNTIFS('الوقود'!$B$6:$B$2005,A17&amp;"",'الوقود'!$I$6:$I$2005,1),""))</f>
        <v/>
      </c>
      <c r="J17" s="17">
        <f>IF(OR(I17="",NOT(ISNUMBER(F17))),"",MAX(0,I17-F17))</f>
        <v/>
      </c>
      <c r="K17" s="17">
        <f>IF(A17&amp;""="","",SUMIFS('الوقود'!$D$6:$D$2005,'الوقود'!$B$6:$B$2005,A17&amp;""))</f>
        <v/>
      </c>
      <c r="L17" s="18">
        <f>IF(A17&amp;""="","",SUMIFS('الوقود'!$G$6:$G$2005,'الوقود'!$B$6:$B$2005,A17&amp;""))</f>
        <v/>
      </c>
      <c r="M17" s="18">
        <f>IF(A17&amp;""="","",SUMIFS('الصيانة'!$D$6:$D$1005,'الصيانة'!$B$6:$B$1005,A17&amp;""))</f>
        <v/>
      </c>
      <c r="N17" s="18">
        <f>IF(A17&amp;""="","",ROUND(L17+M17,2))</f>
        <v/>
      </c>
      <c r="O17" s="18">
        <f>IF(A17&amp;""="","",IF(N(J17)=0,"",ROUND(N17/J17,2)))</f>
        <v/>
      </c>
      <c r="P17" s="18">
        <f>IF(A17&amp;""="","",IF(OR(N(J17)=0,N(K17)=0),"",ROUND(K17/J17*100,2)))</f>
        <v/>
      </c>
      <c r="Q17" s="19">
        <f>IF(A17&amp;""="","",IFERROR(SUMIFS('الصيانة'!$A$6:$A$1005,'الصيانة'!$B$6:$B$1005,A17&amp;"",'الصيانة'!$G$6:$G$1005,1)/COUNTIFS('الصيانة'!$B$6:$B$1005,A17&amp;"",'الصيانة'!$G$6:$G$1005,1),""))</f>
        <v/>
      </c>
      <c r="R17" s="19">
        <f>IF(A17&amp;""="","",IF(AND(ISNUMBER(G17),ISNUMBER(H17)),MIN(G17,H17),IF(ISNUMBER(G17),G17,IF(ISNUMBER(H17),H17,""))))</f>
        <v/>
      </c>
      <c r="S17" s="17">
        <f>IF(R17="","",R17-'الإعدادات'!$B$4)</f>
        <v/>
      </c>
      <c r="T17" s="6">
        <f>IF(S17="","",IF(S17&lt;0,"منتهي",IF(S17&lt;='الإعدادات'!$B$5,"ينتهي قريبًا","")))</f>
        <v/>
      </c>
      <c r="U17" s="17">
        <f>IF(ISNUMBER(S17),IF(S17&lt;='الإعدادات'!$B$5,COUNTIFS($S$6:$S$205,"&lt;"&amp;S17)+COUNTIFS($S$6:S17,S17),""),"")</f>
        <v/>
      </c>
    </row>
    <row r="18">
      <c r="A18" s="5" t="n"/>
      <c r="B18" s="5" t="n"/>
      <c r="C18" s="5" t="n"/>
      <c r="D18" s="5" t="n"/>
      <c r="E18" s="5" t="n"/>
      <c r="F18" s="16" t="n"/>
      <c r="G18" s="13" t="n"/>
      <c r="H18" s="13" t="n"/>
      <c r="I18" s="17">
        <f>IF(A18&amp;""="","",IFERROR(SUMIFS('الوقود'!$C$6:$C$2005,'الوقود'!$B$6:$B$2005,A18&amp;"",'الوقود'!$I$6:$I$2005,1)/COUNTIFS('الوقود'!$B$6:$B$2005,A18&amp;"",'الوقود'!$I$6:$I$2005,1),""))</f>
        <v/>
      </c>
      <c r="J18" s="17">
        <f>IF(OR(I18="",NOT(ISNUMBER(F18))),"",MAX(0,I18-F18))</f>
        <v/>
      </c>
      <c r="K18" s="17">
        <f>IF(A18&amp;""="","",SUMIFS('الوقود'!$D$6:$D$2005,'الوقود'!$B$6:$B$2005,A18&amp;""))</f>
        <v/>
      </c>
      <c r="L18" s="18">
        <f>IF(A18&amp;""="","",SUMIFS('الوقود'!$G$6:$G$2005,'الوقود'!$B$6:$B$2005,A18&amp;""))</f>
        <v/>
      </c>
      <c r="M18" s="18">
        <f>IF(A18&amp;""="","",SUMIFS('الصيانة'!$D$6:$D$1005,'الصيانة'!$B$6:$B$1005,A18&amp;""))</f>
        <v/>
      </c>
      <c r="N18" s="18">
        <f>IF(A18&amp;""="","",ROUND(L18+M18,2))</f>
        <v/>
      </c>
      <c r="O18" s="18">
        <f>IF(A18&amp;""="","",IF(N(J18)=0,"",ROUND(N18/J18,2)))</f>
        <v/>
      </c>
      <c r="P18" s="18">
        <f>IF(A18&amp;""="","",IF(OR(N(J18)=0,N(K18)=0),"",ROUND(K18/J18*100,2)))</f>
        <v/>
      </c>
      <c r="Q18" s="19">
        <f>IF(A18&amp;""="","",IFERROR(SUMIFS('الصيانة'!$A$6:$A$1005,'الصيانة'!$B$6:$B$1005,A18&amp;"",'الصيانة'!$G$6:$G$1005,1)/COUNTIFS('الصيانة'!$B$6:$B$1005,A18&amp;"",'الصيانة'!$G$6:$G$1005,1),""))</f>
        <v/>
      </c>
      <c r="R18" s="19">
        <f>IF(A18&amp;""="","",IF(AND(ISNUMBER(G18),ISNUMBER(H18)),MIN(G18,H18),IF(ISNUMBER(G18),G18,IF(ISNUMBER(H18),H18,""))))</f>
        <v/>
      </c>
      <c r="S18" s="17">
        <f>IF(R18="","",R18-'الإعدادات'!$B$4)</f>
        <v/>
      </c>
      <c r="T18" s="6">
        <f>IF(S18="","",IF(S18&lt;0,"منتهي",IF(S18&lt;='الإعدادات'!$B$5,"ينتهي قريبًا","")))</f>
        <v/>
      </c>
      <c r="U18" s="17">
        <f>IF(ISNUMBER(S18),IF(S18&lt;='الإعدادات'!$B$5,COUNTIFS($S$6:$S$205,"&lt;"&amp;S18)+COUNTIFS($S$6:S18,S18),""),"")</f>
        <v/>
      </c>
    </row>
    <row r="19">
      <c r="A19" s="5" t="n"/>
      <c r="B19" s="5" t="n"/>
      <c r="C19" s="5" t="n"/>
      <c r="D19" s="5" t="n"/>
      <c r="E19" s="5" t="n"/>
      <c r="F19" s="16" t="n"/>
      <c r="G19" s="13" t="n"/>
      <c r="H19" s="13" t="n"/>
      <c r="I19" s="17">
        <f>IF(A19&amp;""="","",IFERROR(SUMIFS('الوقود'!$C$6:$C$2005,'الوقود'!$B$6:$B$2005,A19&amp;"",'الوقود'!$I$6:$I$2005,1)/COUNTIFS('الوقود'!$B$6:$B$2005,A19&amp;"",'الوقود'!$I$6:$I$2005,1),""))</f>
        <v/>
      </c>
      <c r="J19" s="17">
        <f>IF(OR(I19="",NOT(ISNUMBER(F19))),"",MAX(0,I19-F19))</f>
        <v/>
      </c>
      <c r="K19" s="17">
        <f>IF(A19&amp;""="","",SUMIFS('الوقود'!$D$6:$D$2005,'الوقود'!$B$6:$B$2005,A19&amp;""))</f>
        <v/>
      </c>
      <c r="L19" s="18">
        <f>IF(A19&amp;""="","",SUMIFS('الوقود'!$G$6:$G$2005,'الوقود'!$B$6:$B$2005,A19&amp;""))</f>
        <v/>
      </c>
      <c r="M19" s="18">
        <f>IF(A19&amp;""="","",SUMIFS('الصيانة'!$D$6:$D$1005,'الصيانة'!$B$6:$B$1005,A19&amp;""))</f>
        <v/>
      </c>
      <c r="N19" s="18">
        <f>IF(A19&amp;""="","",ROUND(L19+M19,2))</f>
        <v/>
      </c>
      <c r="O19" s="18">
        <f>IF(A19&amp;""="","",IF(N(J19)=0,"",ROUND(N19/J19,2)))</f>
        <v/>
      </c>
      <c r="P19" s="18">
        <f>IF(A19&amp;""="","",IF(OR(N(J19)=0,N(K19)=0),"",ROUND(K19/J19*100,2)))</f>
        <v/>
      </c>
      <c r="Q19" s="19">
        <f>IF(A19&amp;""="","",IFERROR(SUMIFS('الصيانة'!$A$6:$A$1005,'الصيانة'!$B$6:$B$1005,A19&amp;"",'الصيانة'!$G$6:$G$1005,1)/COUNTIFS('الصيانة'!$B$6:$B$1005,A19&amp;"",'الصيانة'!$G$6:$G$1005,1),""))</f>
        <v/>
      </c>
      <c r="R19" s="19">
        <f>IF(A19&amp;""="","",IF(AND(ISNUMBER(G19),ISNUMBER(H19)),MIN(G19,H19),IF(ISNUMBER(G19),G19,IF(ISNUMBER(H19),H19,""))))</f>
        <v/>
      </c>
      <c r="S19" s="17">
        <f>IF(R19="","",R19-'الإعدادات'!$B$4)</f>
        <v/>
      </c>
      <c r="T19" s="6">
        <f>IF(S19="","",IF(S19&lt;0,"منتهي",IF(S19&lt;='الإعدادات'!$B$5,"ينتهي قريبًا","")))</f>
        <v/>
      </c>
      <c r="U19" s="17">
        <f>IF(ISNUMBER(S19),IF(S19&lt;='الإعدادات'!$B$5,COUNTIFS($S$6:$S$205,"&lt;"&amp;S19)+COUNTIFS($S$6:S19,S19),""),"")</f>
        <v/>
      </c>
    </row>
    <row r="20">
      <c r="A20" s="5" t="n"/>
      <c r="B20" s="5" t="n"/>
      <c r="C20" s="5" t="n"/>
      <c r="D20" s="5" t="n"/>
      <c r="E20" s="5" t="n"/>
      <c r="F20" s="16" t="n"/>
      <c r="G20" s="13" t="n"/>
      <c r="H20" s="13" t="n"/>
      <c r="I20" s="17">
        <f>IF(A20&amp;""="","",IFERROR(SUMIFS('الوقود'!$C$6:$C$2005,'الوقود'!$B$6:$B$2005,A20&amp;"",'الوقود'!$I$6:$I$2005,1)/COUNTIFS('الوقود'!$B$6:$B$2005,A20&amp;"",'الوقود'!$I$6:$I$2005,1),""))</f>
        <v/>
      </c>
      <c r="J20" s="17">
        <f>IF(OR(I20="",NOT(ISNUMBER(F20))),"",MAX(0,I20-F20))</f>
        <v/>
      </c>
      <c r="K20" s="17">
        <f>IF(A20&amp;""="","",SUMIFS('الوقود'!$D$6:$D$2005,'الوقود'!$B$6:$B$2005,A20&amp;""))</f>
        <v/>
      </c>
      <c r="L20" s="18">
        <f>IF(A20&amp;""="","",SUMIFS('الوقود'!$G$6:$G$2005,'الوقود'!$B$6:$B$2005,A20&amp;""))</f>
        <v/>
      </c>
      <c r="M20" s="18">
        <f>IF(A20&amp;""="","",SUMIFS('الصيانة'!$D$6:$D$1005,'الصيانة'!$B$6:$B$1005,A20&amp;""))</f>
        <v/>
      </c>
      <c r="N20" s="18">
        <f>IF(A20&amp;""="","",ROUND(L20+M20,2))</f>
        <v/>
      </c>
      <c r="O20" s="18">
        <f>IF(A20&amp;""="","",IF(N(J20)=0,"",ROUND(N20/J20,2)))</f>
        <v/>
      </c>
      <c r="P20" s="18">
        <f>IF(A20&amp;""="","",IF(OR(N(J20)=0,N(K20)=0),"",ROUND(K20/J20*100,2)))</f>
        <v/>
      </c>
      <c r="Q20" s="19">
        <f>IF(A20&amp;""="","",IFERROR(SUMIFS('الصيانة'!$A$6:$A$1005,'الصيانة'!$B$6:$B$1005,A20&amp;"",'الصيانة'!$G$6:$G$1005,1)/COUNTIFS('الصيانة'!$B$6:$B$1005,A20&amp;"",'الصيانة'!$G$6:$G$1005,1),""))</f>
        <v/>
      </c>
      <c r="R20" s="19">
        <f>IF(A20&amp;""="","",IF(AND(ISNUMBER(G20),ISNUMBER(H20)),MIN(G20,H20),IF(ISNUMBER(G20),G20,IF(ISNUMBER(H20),H20,""))))</f>
        <v/>
      </c>
      <c r="S20" s="17">
        <f>IF(R20="","",R20-'الإعدادات'!$B$4)</f>
        <v/>
      </c>
      <c r="T20" s="6">
        <f>IF(S20="","",IF(S20&lt;0,"منتهي",IF(S20&lt;='الإعدادات'!$B$5,"ينتهي قريبًا","")))</f>
        <v/>
      </c>
      <c r="U20" s="17">
        <f>IF(ISNUMBER(S20),IF(S20&lt;='الإعدادات'!$B$5,COUNTIFS($S$6:$S$205,"&lt;"&amp;S20)+COUNTIFS($S$6:S20,S20),""),"")</f>
        <v/>
      </c>
    </row>
    <row r="21">
      <c r="A21" s="5" t="n"/>
      <c r="B21" s="5" t="n"/>
      <c r="C21" s="5" t="n"/>
      <c r="D21" s="5" t="n"/>
      <c r="E21" s="5" t="n"/>
      <c r="F21" s="16" t="n"/>
      <c r="G21" s="13" t="n"/>
      <c r="H21" s="13" t="n"/>
      <c r="I21" s="17">
        <f>IF(A21&amp;""="","",IFERROR(SUMIFS('الوقود'!$C$6:$C$2005,'الوقود'!$B$6:$B$2005,A21&amp;"",'الوقود'!$I$6:$I$2005,1)/COUNTIFS('الوقود'!$B$6:$B$2005,A21&amp;"",'الوقود'!$I$6:$I$2005,1),""))</f>
        <v/>
      </c>
      <c r="J21" s="17">
        <f>IF(OR(I21="",NOT(ISNUMBER(F21))),"",MAX(0,I21-F21))</f>
        <v/>
      </c>
      <c r="K21" s="17">
        <f>IF(A21&amp;""="","",SUMIFS('الوقود'!$D$6:$D$2005,'الوقود'!$B$6:$B$2005,A21&amp;""))</f>
        <v/>
      </c>
      <c r="L21" s="18">
        <f>IF(A21&amp;""="","",SUMIFS('الوقود'!$G$6:$G$2005,'الوقود'!$B$6:$B$2005,A21&amp;""))</f>
        <v/>
      </c>
      <c r="M21" s="18">
        <f>IF(A21&amp;""="","",SUMIFS('الصيانة'!$D$6:$D$1005,'الصيانة'!$B$6:$B$1005,A21&amp;""))</f>
        <v/>
      </c>
      <c r="N21" s="18">
        <f>IF(A21&amp;""="","",ROUND(L21+M21,2))</f>
        <v/>
      </c>
      <c r="O21" s="18">
        <f>IF(A21&amp;""="","",IF(N(J21)=0,"",ROUND(N21/J21,2)))</f>
        <v/>
      </c>
      <c r="P21" s="18">
        <f>IF(A21&amp;""="","",IF(OR(N(J21)=0,N(K21)=0),"",ROUND(K21/J21*100,2)))</f>
        <v/>
      </c>
      <c r="Q21" s="19">
        <f>IF(A21&amp;""="","",IFERROR(SUMIFS('الصيانة'!$A$6:$A$1005,'الصيانة'!$B$6:$B$1005,A21&amp;"",'الصيانة'!$G$6:$G$1005,1)/COUNTIFS('الصيانة'!$B$6:$B$1005,A21&amp;"",'الصيانة'!$G$6:$G$1005,1),""))</f>
        <v/>
      </c>
      <c r="R21" s="19">
        <f>IF(A21&amp;""="","",IF(AND(ISNUMBER(G21),ISNUMBER(H21)),MIN(G21,H21),IF(ISNUMBER(G21),G21,IF(ISNUMBER(H21),H21,""))))</f>
        <v/>
      </c>
      <c r="S21" s="17">
        <f>IF(R21="","",R21-'الإعدادات'!$B$4)</f>
        <v/>
      </c>
      <c r="T21" s="6">
        <f>IF(S21="","",IF(S21&lt;0,"منتهي",IF(S21&lt;='الإعدادات'!$B$5,"ينتهي قريبًا","")))</f>
        <v/>
      </c>
      <c r="U21" s="17">
        <f>IF(ISNUMBER(S21),IF(S21&lt;='الإعدادات'!$B$5,COUNTIFS($S$6:$S$205,"&lt;"&amp;S21)+COUNTIFS($S$6:S21,S21),""),"")</f>
        <v/>
      </c>
    </row>
    <row r="22">
      <c r="A22" s="5" t="n"/>
      <c r="B22" s="5" t="n"/>
      <c r="C22" s="5" t="n"/>
      <c r="D22" s="5" t="n"/>
      <c r="E22" s="5" t="n"/>
      <c r="F22" s="16" t="n"/>
      <c r="G22" s="13" t="n"/>
      <c r="H22" s="13" t="n"/>
      <c r="I22" s="17">
        <f>IF(A22&amp;""="","",IFERROR(SUMIFS('الوقود'!$C$6:$C$2005,'الوقود'!$B$6:$B$2005,A22&amp;"",'الوقود'!$I$6:$I$2005,1)/COUNTIFS('الوقود'!$B$6:$B$2005,A22&amp;"",'الوقود'!$I$6:$I$2005,1),""))</f>
        <v/>
      </c>
      <c r="J22" s="17">
        <f>IF(OR(I22="",NOT(ISNUMBER(F22))),"",MAX(0,I22-F22))</f>
        <v/>
      </c>
      <c r="K22" s="17">
        <f>IF(A22&amp;""="","",SUMIFS('الوقود'!$D$6:$D$2005,'الوقود'!$B$6:$B$2005,A22&amp;""))</f>
        <v/>
      </c>
      <c r="L22" s="18">
        <f>IF(A22&amp;""="","",SUMIFS('الوقود'!$G$6:$G$2005,'الوقود'!$B$6:$B$2005,A22&amp;""))</f>
        <v/>
      </c>
      <c r="M22" s="18">
        <f>IF(A22&amp;""="","",SUMIFS('الصيانة'!$D$6:$D$1005,'الصيانة'!$B$6:$B$1005,A22&amp;""))</f>
        <v/>
      </c>
      <c r="N22" s="18">
        <f>IF(A22&amp;""="","",ROUND(L22+M22,2))</f>
        <v/>
      </c>
      <c r="O22" s="18">
        <f>IF(A22&amp;""="","",IF(N(J22)=0,"",ROUND(N22/J22,2)))</f>
        <v/>
      </c>
      <c r="P22" s="18">
        <f>IF(A22&amp;""="","",IF(OR(N(J22)=0,N(K22)=0),"",ROUND(K22/J22*100,2)))</f>
        <v/>
      </c>
      <c r="Q22" s="19">
        <f>IF(A22&amp;""="","",IFERROR(SUMIFS('الصيانة'!$A$6:$A$1005,'الصيانة'!$B$6:$B$1005,A22&amp;"",'الصيانة'!$G$6:$G$1005,1)/COUNTIFS('الصيانة'!$B$6:$B$1005,A22&amp;"",'الصيانة'!$G$6:$G$1005,1),""))</f>
        <v/>
      </c>
      <c r="R22" s="19">
        <f>IF(A22&amp;""="","",IF(AND(ISNUMBER(G22),ISNUMBER(H22)),MIN(G22,H22),IF(ISNUMBER(G22),G22,IF(ISNUMBER(H22),H22,""))))</f>
        <v/>
      </c>
      <c r="S22" s="17">
        <f>IF(R22="","",R22-'الإعدادات'!$B$4)</f>
        <v/>
      </c>
      <c r="T22" s="6">
        <f>IF(S22="","",IF(S22&lt;0,"منتهي",IF(S22&lt;='الإعدادات'!$B$5,"ينتهي قريبًا","")))</f>
        <v/>
      </c>
      <c r="U22" s="17">
        <f>IF(ISNUMBER(S22),IF(S22&lt;='الإعدادات'!$B$5,COUNTIFS($S$6:$S$205,"&lt;"&amp;S22)+COUNTIFS($S$6:S22,S22),""),"")</f>
        <v/>
      </c>
    </row>
    <row r="23">
      <c r="A23" s="5" t="n"/>
      <c r="B23" s="5" t="n"/>
      <c r="C23" s="5" t="n"/>
      <c r="D23" s="5" t="n"/>
      <c r="E23" s="5" t="n"/>
      <c r="F23" s="16" t="n"/>
      <c r="G23" s="13" t="n"/>
      <c r="H23" s="13" t="n"/>
      <c r="I23" s="17">
        <f>IF(A23&amp;""="","",IFERROR(SUMIFS('الوقود'!$C$6:$C$2005,'الوقود'!$B$6:$B$2005,A23&amp;"",'الوقود'!$I$6:$I$2005,1)/COUNTIFS('الوقود'!$B$6:$B$2005,A23&amp;"",'الوقود'!$I$6:$I$2005,1),""))</f>
        <v/>
      </c>
      <c r="J23" s="17">
        <f>IF(OR(I23="",NOT(ISNUMBER(F23))),"",MAX(0,I23-F23))</f>
        <v/>
      </c>
      <c r="K23" s="17">
        <f>IF(A23&amp;""="","",SUMIFS('الوقود'!$D$6:$D$2005,'الوقود'!$B$6:$B$2005,A23&amp;""))</f>
        <v/>
      </c>
      <c r="L23" s="18">
        <f>IF(A23&amp;""="","",SUMIFS('الوقود'!$G$6:$G$2005,'الوقود'!$B$6:$B$2005,A23&amp;""))</f>
        <v/>
      </c>
      <c r="M23" s="18">
        <f>IF(A23&amp;""="","",SUMIFS('الصيانة'!$D$6:$D$1005,'الصيانة'!$B$6:$B$1005,A23&amp;""))</f>
        <v/>
      </c>
      <c r="N23" s="18">
        <f>IF(A23&amp;""="","",ROUND(L23+M23,2))</f>
        <v/>
      </c>
      <c r="O23" s="18">
        <f>IF(A23&amp;""="","",IF(N(J23)=0,"",ROUND(N23/J23,2)))</f>
        <v/>
      </c>
      <c r="P23" s="18">
        <f>IF(A23&amp;""="","",IF(OR(N(J23)=0,N(K23)=0),"",ROUND(K23/J23*100,2)))</f>
        <v/>
      </c>
      <c r="Q23" s="19">
        <f>IF(A23&amp;""="","",IFERROR(SUMIFS('الصيانة'!$A$6:$A$1005,'الصيانة'!$B$6:$B$1005,A23&amp;"",'الصيانة'!$G$6:$G$1005,1)/COUNTIFS('الصيانة'!$B$6:$B$1005,A23&amp;"",'الصيانة'!$G$6:$G$1005,1),""))</f>
        <v/>
      </c>
      <c r="R23" s="19">
        <f>IF(A23&amp;""="","",IF(AND(ISNUMBER(G23),ISNUMBER(H23)),MIN(G23,H23),IF(ISNUMBER(G23),G23,IF(ISNUMBER(H23),H23,""))))</f>
        <v/>
      </c>
      <c r="S23" s="17">
        <f>IF(R23="","",R23-'الإعدادات'!$B$4)</f>
        <v/>
      </c>
      <c r="T23" s="6">
        <f>IF(S23="","",IF(S23&lt;0,"منتهي",IF(S23&lt;='الإعدادات'!$B$5,"ينتهي قريبًا","")))</f>
        <v/>
      </c>
      <c r="U23" s="17">
        <f>IF(ISNUMBER(S23),IF(S23&lt;='الإعدادات'!$B$5,COUNTIFS($S$6:$S$205,"&lt;"&amp;S23)+COUNTIFS($S$6:S23,S23),""),"")</f>
        <v/>
      </c>
    </row>
    <row r="24">
      <c r="A24" s="5" t="n"/>
      <c r="B24" s="5" t="n"/>
      <c r="C24" s="5" t="n"/>
      <c r="D24" s="5" t="n"/>
      <c r="E24" s="5" t="n"/>
      <c r="F24" s="16" t="n"/>
      <c r="G24" s="13" t="n"/>
      <c r="H24" s="13" t="n"/>
      <c r="I24" s="17">
        <f>IF(A24&amp;""="","",IFERROR(SUMIFS('الوقود'!$C$6:$C$2005,'الوقود'!$B$6:$B$2005,A24&amp;"",'الوقود'!$I$6:$I$2005,1)/COUNTIFS('الوقود'!$B$6:$B$2005,A24&amp;"",'الوقود'!$I$6:$I$2005,1),""))</f>
        <v/>
      </c>
      <c r="J24" s="17">
        <f>IF(OR(I24="",NOT(ISNUMBER(F24))),"",MAX(0,I24-F24))</f>
        <v/>
      </c>
      <c r="K24" s="17">
        <f>IF(A24&amp;""="","",SUMIFS('الوقود'!$D$6:$D$2005,'الوقود'!$B$6:$B$2005,A24&amp;""))</f>
        <v/>
      </c>
      <c r="L24" s="18">
        <f>IF(A24&amp;""="","",SUMIFS('الوقود'!$G$6:$G$2005,'الوقود'!$B$6:$B$2005,A24&amp;""))</f>
        <v/>
      </c>
      <c r="M24" s="18">
        <f>IF(A24&amp;""="","",SUMIFS('الصيانة'!$D$6:$D$1005,'الصيانة'!$B$6:$B$1005,A24&amp;""))</f>
        <v/>
      </c>
      <c r="N24" s="18">
        <f>IF(A24&amp;""="","",ROUND(L24+M24,2))</f>
        <v/>
      </c>
      <c r="O24" s="18">
        <f>IF(A24&amp;""="","",IF(N(J24)=0,"",ROUND(N24/J24,2)))</f>
        <v/>
      </c>
      <c r="P24" s="18">
        <f>IF(A24&amp;""="","",IF(OR(N(J24)=0,N(K24)=0),"",ROUND(K24/J24*100,2)))</f>
        <v/>
      </c>
      <c r="Q24" s="19">
        <f>IF(A24&amp;""="","",IFERROR(SUMIFS('الصيانة'!$A$6:$A$1005,'الصيانة'!$B$6:$B$1005,A24&amp;"",'الصيانة'!$G$6:$G$1005,1)/COUNTIFS('الصيانة'!$B$6:$B$1005,A24&amp;"",'الصيانة'!$G$6:$G$1005,1),""))</f>
        <v/>
      </c>
      <c r="R24" s="19">
        <f>IF(A24&amp;""="","",IF(AND(ISNUMBER(G24),ISNUMBER(H24)),MIN(G24,H24),IF(ISNUMBER(G24),G24,IF(ISNUMBER(H24),H24,""))))</f>
        <v/>
      </c>
      <c r="S24" s="17">
        <f>IF(R24="","",R24-'الإعدادات'!$B$4)</f>
        <v/>
      </c>
      <c r="T24" s="6">
        <f>IF(S24="","",IF(S24&lt;0,"منتهي",IF(S24&lt;='الإعدادات'!$B$5,"ينتهي قريبًا","")))</f>
        <v/>
      </c>
      <c r="U24" s="17">
        <f>IF(ISNUMBER(S24),IF(S24&lt;='الإعدادات'!$B$5,COUNTIFS($S$6:$S$205,"&lt;"&amp;S24)+COUNTIFS($S$6:S24,S24),""),"")</f>
        <v/>
      </c>
    </row>
    <row r="25">
      <c r="A25" s="5" t="n"/>
      <c r="B25" s="5" t="n"/>
      <c r="C25" s="5" t="n"/>
      <c r="D25" s="5" t="n"/>
      <c r="E25" s="5" t="n"/>
      <c r="F25" s="16" t="n"/>
      <c r="G25" s="13" t="n"/>
      <c r="H25" s="13" t="n"/>
      <c r="I25" s="17">
        <f>IF(A25&amp;""="","",IFERROR(SUMIFS('الوقود'!$C$6:$C$2005,'الوقود'!$B$6:$B$2005,A25&amp;"",'الوقود'!$I$6:$I$2005,1)/COUNTIFS('الوقود'!$B$6:$B$2005,A25&amp;"",'الوقود'!$I$6:$I$2005,1),""))</f>
        <v/>
      </c>
      <c r="J25" s="17">
        <f>IF(OR(I25="",NOT(ISNUMBER(F25))),"",MAX(0,I25-F25))</f>
        <v/>
      </c>
      <c r="K25" s="17">
        <f>IF(A25&amp;""="","",SUMIFS('الوقود'!$D$6:$D$2005,'الوقود'!$B$6:$B$2005,A25&amp;""))</f>
        <v/>
      </c>
      <c r="L25" s="18">
        <f>IF(A25&amp;""="","",SUMIFS('الوقود'!$G$6:$G$2005,'الوقود'!$B$6:$B$2005,A25&amp;""))</f>
        <v/>
      </c>
      <c r="M25" s="18">
        <f>IF(A25&amp;""="","",SUMIFS('الصيانة'!$D$6:$D$1005,'الصيانة'!$B$6:$B$1005,A25&amp;""))</f>
        <v/>
      </c>
      <c r="N25" s="18">
        <f>IF(A25&amp;""="","",ROUND(L25+M25,2))</f>
        <v/>
      </c>
      <c r="O25" s="18">
        <f>IF(A25&amp;""="","",IF(N(J25)=0,"",ROUND(N25/J25,2)))</f>
        <v/>
      </c>
      <c r="P25" s="18">
        <f>IF(A25&amp;""="","",IF(OR(N(J25)=0,N(K25)=0),"",ROUND(K25/J25*100,2)))</f>
        <v/>
      </c>
      <c r="Q25" s="19">
        <f>IF(A25&amp;""="","",IFERROR(SUMIFS('الصيانة'!$A$6:$A$1005,'الصيانة'!$B$6:$B$1005,A25&amp;"",'الصيانة'!$G$6:$G$1005,1)/COUNTIFS('الصيانة'!$B$6:$B$1005,A25&amp;"",'الصيانة'!$G$6:$G$1005,1),""))</f>
        <v/>
      </c>
      <c r="R25" s="19">
        <f>IF(A25&amp;""="","",IF(AND(ISNUMBER(G25),ISNUMBER(H25)),MIN(G25,H25),IF(ISNUMBER(G25),G25,IF(ISNUMBER(H25),H25,""))))</f>
        <v/>
      </c>
      <c r="S25" s="17">
        <f>IF(R25="","",R25-'الإعدادات'!$B$4)</f>
        <v/>
      </c>
      <c r="T25" s="6">
        <f>IF(S25="","",IF(S25&lt;0,"منتهي",IF(S25&lt;='الإعدادات'!$B$5,"ينتهي قريبًا","")))</f>
        <v/>
      </c>
      <c r="U25" s="17">
        <f>IF(ISNUMBER(S25),IF(S25&lt;='الإعدادات'!$B$5,COUNTIFS($S$6:$S$205,"&lt;"&amp;S25)+COUNTIFS($S$6:S25,S25),""),"")</f>
        <v/>
      </c>
    </row>
    <row r="26">
      <c r="A26" s="5" t="n"/>
      <c r="B26" s="5" t="n"/>
      <c r="C26" s="5" t="n"/>
      <c r="D26" s="5" t="n"/>
      <c r="E26" s="5" t="n"/>
      <c r="F26" s="16" t="n"/>
      <c r="G26" s="13" t="n"/>
      <c r="H26" s="13" t="n"/>
      <c r="I26" s="17">
        <f>IF(A26&amp;""="","",IFERROR(SUMIFS('الوقود'!$C$6:$C$2005,'الوقود'!$B$6:$B$2005,A26&amp;"",'الوقود'!$I$6:$I$2005,1)/COUNTIFS('الوقود'!$B$6:$B$2005,A26&amp;"",'الوقود'!$I$6:$I$2005,1),""))</f>
        <v/>
      </c>
      <c r="J26" s="17">
        <f>IF(OR(I26="",NOT(ISNUMBER(F26))),"",MAX(0,I26-F26))</f>
        <v/>
      </c>
      <c r="K26" s="17">
        <f>IF(A26&amp;""="","",SUMIFS('الوقود'!$D$6:$D$2005,'الوقود'!$B$6:$B$2005,A26&amp;""))</f>
        <v/>
      </c>
      <c r="L26" s="18">
        <f>IF(A26&amp;""="","",SUMIFS('الوقود'!$G$6:$G$2005,'الوقود'!$B$6:$B$2005,A26&amp;""))</f>
        <v/>
      </c>
      <c r="M26" s="18">
        <f>IF(A26&amp;""="","",SUMIFS('الصيانة'!$D$6:$D$1005,'الصيانة'!$B$6:$B$1005,A26&amp;""))</f>
        <v/>
      </c>
      <c r="N26" s="18">
        <f>IF(A26&amp;""="","",ROUND(L26+M26,2))</f>
        <v/>
      </c>
      <c r="O26" s="18">
        <f>IF(A26&amp;""="","",IF(N(J26)=0,"",ROUND(N26/J26,2)))</f>
        <v/>
      </c>
      <c r="P26" s="18">
        <f>IF(A26&amp;""="","",IF(OR(N(J26)=0,N(K26)=0),"",ROUND(K26/J26*100,2)))</f>
        <v/>
      </c>
      <c r="Q26" s="19">
        <f>IF(A26&amp;""="","",IFERROR(SUMIFS('الصيانة'!$A$6:$A$1005,'الصيانة'!$B$6:$B$1005,A26&amp;"",'الصيانة'!$G$6:$G$1005,1)/COUNTIFS('الصيانة'!$B$6:$B$1005,A26&amp;"",'الصيانة'!$G$6:$G$1005,1),""))</f>
        <v/>
      </c>
      <c r="R26" s="19">
        <f>IF(A26&amp;""="","",IF(AND(ISNUMBER(G26),ISNUMBER(H26)),MIN(G26,H26),IF(ISNUMBER(G26),G26,IF(ISNUMBER(H26),H26,""))))</f>
        <v/>
      </c>
      <c r="S26" s="17">
        <f>IF(R26="","",R26-'الإعدادات'!$B$4)</f>
        <v/>
      </c>
      <c r="T26" s="6">
        <f>IF(S26="","",IF(S26&lt;0,"منتهي",IF(S26&lt;='الإعدادات'!$B$5,"ينتهي قريبًا","")))</f>
        <v/>
      </c>
      <c r="U26" s="17">
        <f>IF(ISNUMBER(S26),IF(S26&lt;='الإعدادات'!$B$5,COUNTIFS($S$6:$S$205,"&lt;"&amp;S26)+COUNTIFS($S$6:S26,S26),""),"")</f>
        <v/>
      </c>
    </row>
    <row r="27">
      <c r="A27" s="5" t="n"/>
      <c r="B27" s="5" t="n"/>
      <c r="C27" s="5" t="n"/>
      <c r="D27" s="5" t="n"/>
      <c r="E27" s="5" t="n"/>
      <c r="F27" s="16" t="n"/>
      <c r="G27" s="13" t="n"/>
      <c r="H27" s="13" t="n"/>
      <c r="I27" s="17">
        <f>IF(A27&amp;""="","",IFERROR(SUMIFS('الوقود'!$C$6:$C$2005,'الوقود'!$B$6:$B$2005,A27&amp;"",'الوقود'!$I$6:$I$2005,1)/COUNTIFS('الوقود'!$B$6:$B$2005,A27&amp;"",'الوقود'!$I$6:$I$2005,1),""))</f>
        <v/>
      </c>
      <c r="J27" s="17">
        <f>IF(OR(I27="",NOT(ISNUMBER(F27))),"",MAX(0,I27-F27))</f>
        <v/>
      </c>
      <c r="K27" s="17">
        <f>IF(A27&amp;""="","",SUMIFS('الوقود'!$D$6:$D$2005,'الوقود'!$B$6:$B$2005,A27&amp;""))</f>
        <v/>
      </c>
      <c r="L27" s="18">
        <f>IF(A27&amp;""="","",SUMIFS('الوقود'!$G$6:$G$2005,'الوقود'!$B$6:$B$2005,A27&amp;""))</f>
        <v/>
      </c>
      <c r="M27" s="18">
        <f>IF(A27&amp;""="","",SUMIFS('الصيانة'!$D$6:$D$1005,'الصيانة'!$B$6:$B$1005,A27&amp;""))</f>
        <v/>
      </c>
      <c r="N27" s="18">
        <f>IF(A27&amp;""="","",ROUND(L27+M27,2))</f>
        <v/>
      </c>
      <c r="O27" s="18">
        <f>IF(A27&amp;""="","",IF(N(J27)=0,"",ROUND(N27/J27,2)))</f>
        <v/>
      </c>
      <c r="P27" s="18">
        <f>IF(A27&amp;""="","",IF(OR(N(J27)=0,N(K27)=0),"",ROUND(K27/J27*100,2)))</f>
        <v/>
      </c>
      <c r="Q27" s="19">
        <f>IF(A27&amp;""="","",IFERROR(SUMIFS('الصيانة'!$A$6:$A$1005,'الصيانة'!$B$6:$B$1005,A27&amp;"",'الصيانة'!$G$6:$G$1005,1)/COUNTIFS('الصيانة'!$B$6:$B$1005,A27&amp;"",'الصيانة'!$G$6:$G$1005,1),""))</f>
        <v/>
      </c>
      <c r="R27" s="19">
        <f>IF(A27&amp;""="","",IF(AND(ISNUMBER(G27),ISNUMBER(H27)),MIN(G27,H27),IF(ISNUMBER(G27),G27,IF(ISNUMBER(H27),H27,""))))</f>
        <v/>
      </c>
      <c r="S27" s="17">
        <f>IF(R27="","",R27-'الإعدادات'!$B$4)</f>
        <v/>
      </c>
      <c r="T27" s="6">
        <f>IF(S27="","",IF(S27&lt;0,"منتهي",IF(S27&lt;='الإعدادات'!$B$5,"ينتهي قريبًا","")))</f>
        <v/>
      </c>
      <c r="U27" s="17">
        <f>IF(ISNUMBER(S27),IF(S27&lt;='الإعدادات'!$B$5,COUNTIFS($S$6:$S$205,"&lt;"&amp;S27)+COUNTIFS($S$6:S27,S27),""),"")</f>
        <v/>
      </c>
    </row>
    <row r="28">
      <c r="A28" s="5" t="n"/>
      <c r="B28" s="5" t="n"/>
      <c r="C28" s="5" t="n"/>
      <c r="D28" s="5" t="n"/>
      <c r="E28" s="5" t="n"/>
      <c r="F28" s="16" t="n"/>
      <c r="G28" s="13" t="n"/>
      <c r="H28" s="13" t="n"/>
      <c r="I28" s="17">
        <f>IF(A28&amp;""="","",IFERROR(SUMIFS('الوقود'!$C$6:$C$2005,'الوقود'!$B$6:$B$2005,A28&amp;"",'الوقود'!$I$6:$I$2005,1)/COUNTIFS('الوقود'!$B$6:$B$2005,A28&amp;"",'الوقود'!$I$6:$I$2005,1),""))</f>
        <v/>
      </c>
      <c r="J28" s="17">
        <f>IF(OR(I28="",NOT(ISNUMBER(F28))),"",MAX(0,I28-F28))</f>
        <v/>
      </c>
      <c r="K28" s="17">
        <f>IF(A28&amp;""="","",SUMIFS('الوقود'!$D$6:$D$2005,'الوقود'!$B$6:$B$2005,A28&amp;""))</f>
        <v/>
      </c>
      <c r="L28" s="18">
        <f>IF(A28&amp;""="","",SUMIFS('الوقود'!$G$6:$G$2005,'الوقود'!$B$6:$B$2005,A28&amp;""))</f>
        <v/>
      </c>
      <c r="M28" s="18">
        <f>IF(A28&amp;""="","",SUMIFS('الصيانة'!$D$6:$D$1005,'الصيانة'!$B$6:$B$1005,A28&amp;""))</f>
        <v/>
      </c>
      <c r="N28" s="18">
        <f>IF(A28&amp;""="","",ROUND(L28+M28,2))</f>
        <v/>
      </c>
      <c r="O28" s="18">
        <f>IF(A28&amp;""="","",IF(N(J28)=0,"",ROUND(N28/J28,2)))</f>
        <v/>
      </c>
      <c r="P28" s="18">
        <f>IF(A28&amp;""="","",IF(OR(N(J28)=0,N(K28)=0),"",ROUND(K28/J28*100,2)))</f>
        <v/>
      </c>
      <c r="Q28" s="19">
        <f>IF(A28&amp;""="","",IFERROR(SUMIFS('الصيانة'!$A$6:$A$1005,'الصيانة'!$B$6:$B$1005,A28&amp;"",'الصيانة'!$G$6:$G$1005,1)/COUNTIFS('الصيانة'!$B$6:$B$1005,A28&amp;"",'الصيانة'!$G$6:$G$1005,1),""))</f>
        <v/>
      </c>
      <c r="R28" s="19">
        <f>IF(A28&amp;""="","",IF(AND(ISNUMBER(G28),ISNUMBER(H28)),MIN(G28,H28),IF(ISNUMBER(G28),G28,IF(ISNUMBER(H28),H28,""))))</f>
        <v/>
      </c>
      <c r="S28" s="17">
        <f>IF(R28="","",R28-'الإعدادات'!$B$4)</f>
        <v/>
      </c>
      <c r="T28" s="6">
        <f>IF(S28="","",IF(S28&lt;0,"منتهي",IF(S28&lt;='الإعدادات'!$B$5,"ينتهي قريبًا","")))</f>
        <v/>
      </c>
      <c r="U28" s="17">
        <f>IF(ISNUMBER(S28),IF(S28&lt;='الإعدادات'!$B$5,COUNTIFS($S$6:$S$205,"&lt;"&amp;S28)+COUNTIFS($S$6:S28,S28),""),"")</f>
        <v/>
      </c>
    </row>
    <row r="29">
      <c r="A29" s="5" t="n"/>
      <c r="B29" s="5" t="n"/>
      <c r="C29" s="5" t="n"/>
      <c r="D29" s="5" t="n"/>
      <c r="E29" s="5" t="n"/>
      <c r="F29" s="16" t="n"/>
      <c r="G29" s="13" t="n"/>
      <c r="H29" s="13" t="n"/>
      <c r="I29" s="17">
        <f>IF(A29&amp;""="","",IFERROR(SUMIFS('الوقود'!$C$6:$C$2005,'الوقود'!$B$6:$B$2005,A29&amp;"",'الوقود'!$I$6:$I$2005,1)/COUNTIFS('الوقود'!$B$6:$B$2005,A29&amp;"",'الوقود'!$I$6:$I$2005,1),""))</f>
        <v/>
      </c>
      <c r="J29" s="17">
        <f>IF(OR(I29="",NOT(ISNUMBER(F29))),"",MAX(0,I29-F29))</f>
        <v/>
      </c>
      <c r="K29" s="17">
        <f>IF(A29&amp;""="","",SUMIFS('الوقود'!$D$6:$D$2005,'الوقود'!$B$6:$B$2005,A29&amp;""))</f>
        <v/>
      </c>
      <c r="L29" s="18">
        <f>IF(A29&amp;""="","",SUMIFS('الوقود'!$G$6:$G$2005,'الوقود'!$B$6:$B$2005,A29&amp;""))</f>
        <v/>
      </c>
      <c r="M29" s="18">
        <f>IF(A29&amp;""="","",SUMIFS('الصيانة'!$D$6:$D$1005,'الصيانة'!$B$6:$B$1005,A29&amp;""))</f>
        <v/>
      </c>
      <c r="N29" s="18">
        <f>IF(A29&amp;""="","",ROUND(L29+M29,2))</f>
        <v/>
      </c>
      <c r="O29" s="18">
        <f>IF(A29&amp;""="","",IF(N(J29)=0,"",ROUND(N29/J29,2)))</f>
        <v/>
      </c>
      <c r="P29" s="18">
        <f>IF(A29&amp;""="","",IF(OR(N(J29)=0,N(K29)=0),"",ROUND(K29/J29*100,2)))</f>
        <v/>
      </c>
      <c r="Q29" s="19">
        <f>IF(A29&amp;""="","",IFERROR(SUMIFS('الصيانة'!$A$6:$A$1005,'الصيانة'!$B$6:$B$1005,A29&amp;"",'الصيانة'!$G$6:$G$1005,1)/COUNTIFS('الصيانة'!$B$6:$B$1005,A29&amp;"",'الصيانة'!$G$6:$G$1005,1),""))</f>
        <v/>
      </c>
      <c r="R29" s="19">
        <f>IF(A29&amp;""="","",IF(AND(ISNUMBER(G29),ISNUMBER(H29)),MIN(G29,H29),IF(ISNUMBER(G29),G29,IF(ISNUMBER(H29),H29,""))))</f>
        <v/>
      </c>
      <c r="S29" s="17">
        <f>IF(R29="","",R29-'الإعدادات'!$B$4)</f>
        <v/>
      </c>
      <c r="T29" s="6">
        <f>IF(S29="","",IF(S29&lt;0,"منتهي",IF(S29&lt;='الإعدادات'!$B$5,"ينتهي قريبًا","")))</f>
        <v/>
      </c>
      <c r="U29" s="17">
        <f>IF(ISNUMBER(S29),IF(S29&lt;='الإعدادات'!$B$5,COUNTIFS($S$6:$S$205,"&lt;"&amp;S29)+COUNTIFS($S$6:S29,S29),""),"")</f>
        <v/>
      </c>
    </row>
    <row r="30">
      <c r="A30" s="5" t="n"/>
      <c r="B30" s="5" t="n"/>
      <c r="C30" s="5" t="n"/>
      <c r="D30" s="5" t="n"/>
      <c r="E30" s="5" t="n"/>
      <c r="F30" s="16" t="n"/>
      <c r="G30" s="13" t="n"/>
      <c r="H30" s="13" t="n"/>
      <c r="I30" s="17">
        <f>IF(A30&amp;""="","",IFERROR(SUMIFS('الوقود'!$C$6:$C$2005,'الوقود'!$B$6:$B$2005,A30&amp;"",'الوقود'!$I$6:$I$2005,1)/COUNTIFS('الوقود'!$B$6:$B$2005,A30&amp;"",'الوقود'!$I$6:$I$2005,1),""))</f>
        <v/>
      </c>
      <c r="J30" s="17">
        <f>IF(OR(I30="",NOT(ISNUMBER(F30))),"",MAX(0,I30-F30))</f>
        <v/>
      </c>
      <c r="K30" s="17">
        <f>IF(A30&amp;""="","",SUMIFS('الوقود'!$D$6:$D$2005,'الوقود'!$B$6:$B$2005,A30&amp;""))</f>
        <v/>
      </c>
      <c r="L30" s="18">
        <f>IF(A30&amp;""="","",SUMIFS('الوقود'!$G$6:$G$2005,'الوقود'!$B$6:$B$2005,A30&amp;""))</f>
        <v/>
      </c>
      <c r="M30" s="18">
        <f>IF(A30&amp;""="","",SUMIFS('الصيانة'!$D$6:$D$1005,'الصيانة'!$B$6:$B$1005,A30&amp;""))</f>
        <v/>
      </c>
      <c r="N30" s="18">
        <f>IF(A30&amp;""="","",ROUND(L30+M30,2))</f>
        <v/>
      </c>
      <c r="O30" s="18">
        <f>IF(A30&amp;""="","",IF(N(J30)=0,"",ROUND(N30/J30,2)))</f>
        <v/>
      </c>
      <c r="P30" s="18">
        <f>IF(A30&amp;""="","",IF(OR(N(J30)=0,N(K30)=0),"",ROUND(K30/J30*100,2)))</f>
        <v/>
      </c>
      <c r="Q30" s="19">
        <f>IF(A30&amp;""="","",IFERROR(SUMIFS('الصيانة'!$A$6:$A$1005,'الصيانة'!$B$6:$B$1005,A30&amp;"",'الصيانة'!$G$6:$G$1005,1)/COUNTIFS('الصيانة'!$B$6:$B$1005,A30&amp;"",'الصيانة'!$G$6:$G$1005,1),""))</f>
        <v/>
      </c>
      <c r="R30" s="19">
        <f>IF(A30&amp;""="","",IF(AND(ISNUMBER(G30),ISNUMBER(H30)),MIN(G30,H30),IF(ISNUMBER(G30),G30,IF(ISNUMBER(H30),H30,""))))</f>
        <v/>
      </c>
      <c r="S30" s="17">
        <f>IF(R30="","",R30-'الإعدادات'!$B$4)</f>
        <v/>
      </c>
      <c r="T30" s="6">
        <f>IF(S30="","",IF(S30&lt;0,"منتهي",IF(S30&lt;='الإعدادات'!$B$5,"ينتهي قريبًا","")))</f>
        <v/>
      </c>
      <c r="U30" s="17">
        <f>IF(ISNUMBER(S30),IF(S30&lt;='الإعدادات'!$B$5,COUNTIFS($S$6:$S$205,"&lt;"&amp;S30)+COUNTIFS($S$6:S30,S30),""),"")</f>
        <v/>
      </c>
    </row>
    <row r="31">
      <c r="A31" s="5" t="n"/>
      <c r="B31" s="5" t="n"/>
      <c r="C31" s="5" t="n"/>
      <c r="D31" s="5" t="n"/>
      <c r="E31" s="5" t="n"/>
      <c r="F31" s="16" t="n"/>
      <c r="G31" s="13" t="n"/>
      <c r="H31" s="13" t="n"/>
      <c r="I31" s="17">
        <f>IF(A31&amp;""="","",IFERROR(SUMIFS('الوقود'!$C$6:$C$2005,'الوقود'!$B$6:$B$2005,A31&amp;"",'الوقود'!$I$6:$I$2005,1)/COUNTIFS('الوقود'!$B$6:$B$2005,A31&amp;"",'الوقود'!$I$6:$I$2005,1),""))</f>
        <v/>
      </c>
      <c r="J31" s="17">
        <f>IF(OR(I31="",NOT(ISNUMBER(F31))),"",MAX(0,I31-F31))</f>
        <v/>
      </c>
      <c r="K31" s="17">
        <f>IF(A31&amp;""="","",SUMIFS('الوقود'!$D$6:$D$2005,'الوقود'!$B$6:$B$2005,A31&amp;""))</f>
        <v/>
      </c>
      <c r="L31" s="18">
        <f>IF(A31&amp;""="","",SUMIFS('الوقود'!$G$6:$G$2005,'الوقود'!$B$6:$B$2005,A31&amp;""))</f>
        <v/>
      </c>
      <c r="M31" s="18">
        <f>IF(A31&amp;""="","",SUMIFS('الصيانة'!$D$6:$D$1005,'الصيانة'!$B$6:$B$1005,A31&amp;""))</f>
        <v/>
      </c>
      <c r="N31" s="18">
        <f>IF(A31&amp;""="","",ROUND(L31+M31,2))</f>
        <v/>
      </c>
      <c r="O31" s="18">
        <f>IF(A31&amp;""="","",IF(N(J31)=0,"",ROUND(N31/J31,2)))</f>
        <v/>
      </c>
      <c r="P31" s="18">
        <f>IF(A31&amp;""="","",IF(OR(N(J31)=0,N(K31)=0),"",ROUND(K31/J31*100,2)))</f>
        <v/>
      </c>
      <c r="Q31" s="19">
        <f>IF(A31&amp;""="","",IFERROR(SUMIFS('الصيانة'!$A$6:$A$1005,'الصيانة'!$B$6:$B$1005,A31&amp;"",'الصيانة'!$G$6:$G$1005,1)/COUNTIFS('الصيانة'!$B$6:$B$1005,A31&amp;"",'الصيانة'!$G$6:$G$1005,1),""))</f>
        <v/>
      </c>
      <c r="R31" s="19">
        <f>IF(A31&amp;""="","",IF(AND(ISNUMBER(G31),ISNUMBER(H31)),MIN(G31,H31),IF(ISNUMBER(G31),G31,IF(ISNUMBER(H31),H31,""))))</f>
        <v/>
      </c>
      <c r="S31" s="17">
        <f>IF(R31="","",R31-'الإعدادات'!$B$4)</f>
        <v/>
      </c>
      <c r="T31" s="6">
        <f>IF(S31="","",IF(S31&lt;0,"منتهي",IF(S31&lt;='الإعدادات'!$B$5,"ينتهي قريبًا","")))</f>
        <v/>
      </c>
      <c r="U31" s="17">
        <f>IF(ISNUMBER(S31),IF(S31&lt;='الإعدادات'!$B$5,COUNTIFS($S$6:$S$205,"&lt;"&amp;S31)+COUNTIFS($S$6:S31,S31),""),"")</f>
        <v/>
      </c>
    </row>
    <row r="32">
      <c r="A32" s="5" t="n"/>
      <c r="B32" s="5" t="n"/>
      <c r="C32" s="5" t="n"/>
      <c r="D32" s="5" t="n"/>
      <c r="E32" s="5" t="n"/>
      <c r="F32" s="16" t="n"/>
      <c r="G32" s="13" t="n"/>
      <c r="H32" s="13" t="n"/>
      <c r="I32" s="17">
        <f>IF(A32&amp;""="","",IFERROR(SUMIFS('الوقود'!$C$6:$C$2005,'الوقود'!$B$6:$B$2005,A32&amp;"",'الوقود'!$I$6:$I$2005,1)/COUNTIFS('الوقود'!$B$6:$B$2005,A32&amp;"",'الوقود'!$I$6:$I$2005,1),""))</f>
        <v/>
      </c>
      <c r="J32" s="17">
        <f>IF(OR(I32="",NOT(ISNUMBER(F32))),"",MAX(0,I32-F32))</f>
        <v/>
      </c>
      <c r="K32" s="17">
        <f>IF(A32&amp;""="","",SUMIFS('الوقود'!$D$6:$D$2005,'الوقود'!$B$6:$B$2005,A32&amp;""))</f>
        <v/>
      </c>
      <c r="L32" s="18">
        <f>IF(A32&amp;""="","",SUMIFS('الوقود'!$G$6:$G$2005,'الوقود'!$B$6:$B$2005,A32&amp;""))</f>
        <v/>
      </c>
      <c r="M32" s="18">
        <f>IF(A32&amp;""="","",SUMIFS('الصيانة'!$D$6:$D$1005,'الصيانة'!$B$6:$B$1005,A32&amp;""))</f>
        <v/>
      </c>
      <c r="N32" s="18">
        <f>IF(A32&amp;""="","",ROUND(L32+M32,2))</f>
        <v/>
      </c>
      <c r="O32" s="18">
        <f>IF(A32&amp;""="","",IF(N(J32)=0,"",ROUND(N32/J32,2)))</f>
        <v/>
      </c>
      <c r="P32" s="18">
        <f>IF(A32&amp;""="","",IF(OR(N(J32)=0,N(K32)=0),"",ROUND(K32/J32*100,2)))</f>
        <v/>
      </c>
      <c r="Q32" s="19">
        <f>IF(A32&amp;""="","",IFERROR(SUMIFS('الصيانة'!$A$6:$A$1005,'الصيانة'!$B$6:$B$1005,A32&amp;"",'الصيانة'!$G$6:$G$1005,1)/COUNTIFS('الصيانة'!$B$6:$B$1005,A32&amp;"",'الصيانة'!$G$6:$G$1005,1),""))</f>
        <v/>
      </c>
      <c r="R32" s="19">
        <f>IF(A32&amp;""="","",IF(AND(ISNUMBER(G32),ISNUMBER(H32)),MIN(G32,H32),IF(ISNUMBER(G32),G32,IF(ISNUMBER(H32),H32,""))))</f>
        <v/>
      </c>
      <c r="S32" s="17">
        <f>IF(R32="","",R32-'الإعدادات'!$B$4)</f>
        <v/>
      </c>
      <c r="T32" s="6">
        <f>IF(S32="","",IF(S32&lt;0,"منتهي",IF(S32&lt;='الإعدادات'!$B$5,"ينتهي قريبًا","")))</f>
        <v/>
      </c>
      <c r="U32" s="17">
        <f>IF(ISNUMBER(S32),IF(S32&lt;='الإعدادات'!$B$5,COUNTIFS($S$6:$S$205,"&lt;"&amp;S32)+COUNTIFS($S$6:S32,S32),""),"")</f>
        <v/>
      </c>
    </row>
    <row r="33">
      <c r="A33" s="5" t="n"/>
      <c r="B33" s="5" t="n"/>
      <c r="C33" s="5" t="n"/>
      <c r="D33" s="5" t="n"/>
      <c r="E33" s="5" t="n"/>
      <c r="F33" s="16" t="n"/>
      <c r="G33" s="13" t="n"/>
      <c r="H33" s="13" t="n"/>
      <c r="I33" s="17">
        <f>IF(A33&amp;""="","",IFERROR(SUMIFS('الوقود'!$C$6:$C$2005,'الوقود'!$B$6:$B$2005,A33&amp;"",'الوقود'!$I$6:$I$2005,1)/COUNTIFS('الوقود'!$B$6:$B$2005,A33&amp;"",'الوقود'!$I$6:$I$2005,1),""))</f>
        <v/>
      </c>
      <c r="J33" s="17">
        <f>IF(OR(I33="",NOT(ISNUMBER(F33))),"",MAX(0,I33-F33))</f>
        <v/>
      </c>
      <c r="K33" s="17">
        <f>IF(A33&amp;""="","",SUMIFS('الوقود'!$D$6:$D$2005,'الوقود'!$B$6:$B$2005,A33&amp;""))</f>
        <v/>
      </c>
      <c r="L33" s="18">
        <f>IF(A33&amp;""="","",SUMIFS('الوقود'!$G$6:$G$2005,'الوقود'!$B$6:$B$2005,A33&amp;""))</f>
        <v/>
      </c>
      <c r="M33" s="18">
        <f>IF(A33&amp;""="","",SUMIFS('الصيانة'!$D$6:$D$1005,'الصيانة'!$B$6:$B$1005,A33&amp;""))</f>
        <v/>
      </c>
      <c r="N33" s="18">
        <f>IF(A33&amp;""="","",ROUND(L33+M33,2))</f>
        <v/>
      </c>
      <c r="O33" s="18">
        <f>IF(A33&amp;""="","",IF(N(J33)=0,"",ROUND(N33/J33,2)))</f>
        <v/>
      </c>
      <c r="P33" s="18">
        <f>IF(A33&amp;""="","",IF(OR(N(J33)=0,N(K33)=0),"",ROUND(K33/J33*100,2)))</f>
        <v/>
      </c>
      <c r="Q33" s="19">
        <f>IF(A33&amp;""="","",IFERROR(SUMIFS('الصيانة'!$A$6:$A$1005,'الصيانة'!$B$6:$B$1005,A33&amp;"",'الصيانة'!$G$6:$G$1005,1)/COUNTIFS('الصيانة'!$B$6:$B$1005,A33&amp;"",'الصيانة'!$G$6:$G$1005,1),""))</f>
        <v/>
      </c>
      <c r="R33" s="19">
        <f>IF(A33&amp;""="","",IF(AND(ISNUMBER(G33),ISNUMBER(H33)),MIN(G33,H33),IF(ISNUMBER(G33),G33,IF(ISNUMBER(H33),H33,""))))</f>
        <v/>
      </c>
      <c r="S33" s="17">
        <f>IF(R33="","",R33-'الإعدادات'!$B$4)</f>
        <v/>
      </c>
      <c r="T33" s="6">
        <f>IF(S33="","",IF(S33&lt;0,"منتهي",IF(S33&lt;='الإعدادات'!$B$5,"ينتهي قريبًا","")))</f>
        <v/>
      </c>
      <c r="U33" s="17">
        <f>IF(ISNUMBER(S33),IF(S33&lt;='الإعدادات'!$B$5,COUNTIFS($S$6:$S$205,"&lt;"&amp;S33)+COUNTIFS($S$6:S33,S33),""),"")</f>
        <v/>
      </c>
    </row>
    <row r="34">
      <c r="A34" s="5" t="n"/>
      <c r="B34" s="5" t="n"/>
      <c r="C34" s="5" t="n"/>
      <c r="D34" s="5" t="n"/>
      <c r="E34" s="5" t="n"/>
      <c r="F34" s="16" t="n"/>
      <c r="G34" s="13" t="n"/>
      <c r="H34" s="13" t="n"/>
      <c r="I34" s="17">
        <f>IF(A34&amp;""="","",IFERROR(SUMIFS('الوقود'!$C$6:$C$2005,'الوقود'!$B$6:$B$2005,A34&amp;"",'الوقود'!$I$6:$I$2005,1)/COUNTIFS('الوقود'!$B$6:$B$2005,A34&amp;"",'الوقود'!$I$6:$I$2005,1),""))</f>
        <v/>
      </c>
      <c r="J34" s="17">
        <f>IF(OR(I34="",NOT(ISNUMBER(F34))),"",MAX(0,I34-F34))</f>
        <v/>
      </c>
      <c r="K34" s="17">
        <f>IF(A34&amp;""="","",SUMIFS('الوقود'!$D$6:$D$2005,'الوقود'!$B$6:$B$2005,A34&amp;""))</f>
        <v/>
      </c>
      <c r="L34" s="18">
        <f>IF(A34&amp;""="","",SUMIFS('الوقود'!$G$6:$G$2005,'الوقود'!$B$6:$B$2005,A34&amp;""))</f>
        <v/>
      </c>
      <c r="M34" s="18">
        <f>IF(A34&amp;""="","",SUMIFS('الصيانة'!$D$6:$D$1005,'الصيانة'!$B$6:$B$1005,A34&amp;""))</f>
        <v/>
      </c>
      <c r="N34" s="18">
        <f>IF(A34&amp;""="","",ROUND(L34+M34,2))</f>
        <v/>
      </c>
      <c r="O34" s="18">
        <f>IF(A34&amp;""="","",IF(N(J34)=0,"",ROUND(N34/J34,2)))</f>
        <v/>
      </c>
      <c r="P34" s="18">
        <f>IF(A34&amp;""="","",IF(OR(N(J34)=0,N(K34)=0),"",ROUND(K34/J34*100,2)))</f>
        <v/>
      </c>
      <c r="Q34" s="19">
        <f>IF(A34&amp;""="","",IFERROR(SUMIFS('الصيانة'!$A$6:$A$1005,'الصيانة'!$B$6:$B$1005,A34&amp;"",'الصيانة'!$G$6:$G$1005,1)/COUNTIFS('الصيانة'!$B$6:$B$1005,A34&amp;"",'الصيانة'!$G$6:$G$1005,1),""))</f>
        <v/>
      </c>
      <c r="R34" s="19">
        <f>IF(A34&amp;""="","",IF(AND(ISNUMBER(G34),ISNUMBER(H34)),MIN(G34,H34),IF(ISNUMBER(G34),G34,IF(ISNUMBER(H34),H34,""))))</f>
        <v/>
      </c>
      <c r="S34" s="17">
        <f>IF(R34="","",R34-'الإعدادات'!$B$4)</f>
        <v/>
      </c>
      <c r="T34" s="6">
        <f>IF(S34="","",IF(S34&lt;0,"منتهي",IF(S34&lt;='الإعدادات'!$B$5,"ينتهي قريبًا","")))</f>
        <v/>
      </c>
      <c r="U34" s="17">
        <f>IF(ISNUMBER(S34),IF(S34&lt;='الإعدادات'!$B$5,COUNTIFS($S$6:$S$205,"&lt;"&amp;S34)+COUNTIFS($S$6:S34,S34),""),"")</f>
        <v/>
      </c>
    </row>
    <row r="35">
      <c r="A35" s="5" t="n"/>
      <c r="B35" s="5" t="n"/>
      <c r="C35" s="5" t="n"/>
      <c r="D35" s="5" t="n"/>
      <c r="E35" s="5" t="n"/>
      <c r="F35" s="16" t="n"/>
      <c r="G35" s="13" t="n"/>
      <c r="H35" s="13" t="n"/>
      <c r="I35" s="17">
        <f>IF(A35&amp;""="","",IFERROR(SUMIFS('الوقود'!$C$6:$C$2005,'الوقود'!$B$6:$B$2005,A35&amp;"",'الوقود'!$I$6:$I$2005,1)/COUNTIFS('الوقود'!$B$6:$B$2005,A35&amp;"",'الوقود'!$I$6:$I$2005,1),""))</f>
        <v/>
      </c>
      <c r="J35" s="17">
        <f>IF(OR(I35="",NOT(ISNUMBER(F35))),"",MAX(0,I35-F35))</f>
        <v/>
      </c>
      <c r="K35" s="17">
        <f>IF(A35&amp;""="","",SUMIFS('الوقود'!$D$6:$D$2005,'الوقود'!$B$6:$B$2005,A35&amp;""))</f>
        <v/>
      </c>
      <c r="L35" s="18">
        <f>IF(A35&amp;""="","",SUMIFS('الوقود'!$G$6:$G$2005,'الوقود'!$B$6:$B$2005,A35&amp;""))</f>
        <v/>
      </c>
      <c r="M35" s="18">
        <f>IF(A35&amp;""="","",SUMIFS('الصيانة'!$D$6:$D$1005,'الصيانة'!$B$6:$B$1005,A35&amp;""))</f>
        <v/>
      </c>
      <c r="N35" s="18">
        <f>IF(A35&amp;""="","",ROUND(L35+M35,2))</f>
        <v/>
      </c>
      <c r="O35" s="18">
        <f>IF(A35&amp;""="","",IF(N(J35)=0,"",ROUND(N35/J35,2)))</f>
        <v/>
      </c>
      <c r="P35" s="18">
        <f>IF(A35&amp;""="","",IF(OR(N(J35)=0,N(K35)=0),"",ROUND(K35/J35*100,2)))</f>
        <v/>
      </c>
      <c r="Q35" s="19">
        <f>IF(A35&amp;""="","",IFERROR(SUMIFS('الصيانة'!$A$6:$A$1005,'الصيانة'!$B$6:$B$1005,A35&amp;"",'الصيانة'!$G$6:$G$1005,1)/COUNTIFS('الصيانة'!$B$6:$B$1005,A35&amp;"",'الصيانة'!$G$6:$G$1005,1),""))</f>
        <v/>
      </c>
      <c r="R35" s="19">
        <f>IF(A35&amp;""="","",IF(AND(ISNUMBER(G35),ISNUMBER(H35)),MIN(G35,H35),IF(ISNUMBER(G35),G35,IF(ISNUMBER(H35),H35,""))))</f>
        <v/>
      </c>
      <c r="S35" s="17">
        <f>IF(R35="","",R35-'الإعدادات'!$B$4)</f>
        <v/>
      </c>
      <c r="T35" s="6">
        <f>IF(S35="","",IF(S35&lt;0,"منتهي",IF(S35&lt;='الإعدادات'!$B$5,"ينتهي قريبًا","")))</f>
        <v/>
      </c>
      <c r="U35" s="17">
        <f>IF(ISNUMBER(S35),IF(S35&lt;='الإعدادات'!$B$5,COUNTIFS($S$6:$S$205,"&lt;"&amp;S35)+COUNTIFS($S$6:S35,S35),""),"")</f>
        <v/>
      </c>
    </row>
    <row r="36">
      <c r="A36" s="5" t="n"/>
      <c r="B36" s="5" t="n"/>
      <c r="C36" s="5" t="n"/>
      <c r="D36" s="5" t="n"/>
      <c r="E36" s="5" t="n"/>
      <c r="F36" s="16" t="n"/>
      <c r="G36" s="13" t="n"/>
      <c r="H36" s="13" t="n"/>
      <c r="I36" s="17">
        <f>IF(A36&amp;""="","",IFERROR(SUMIFS('الوقود'!$C$6:$C$2005,'الوقود'!$B$6:$B$2005,A36&amp;"",'الوقود'!$I$6:$I$2005,1)/COUNTIFS('الوقود'!$B$6:$B$2005,A36&amp;"",'الوقود'!$I$6:$I$2005,1),""))</f>
        <v/>
      </c>
      <c r="J36" s="17">
        <f>IF(OR(I36="",NOT(ISNUMBER(F36))),"",MAX(0,I36-F36))</f>
        <v/>
      </c>
      <c r="K36" s="17">
        <f>IF(A36&amp;""="","",SUMIFS('الوقود'!$D$6:$D$2005,'الوقود'!$B$6:$B$2005,A36&amp;""))</f>
        <v/>
      </c>
      <c r="L36" s="18">
        <f>IF(A36&amp;""="","",SUMIFS('الوقود'!$G$6:$G$2005,'الوقود'!$B$6:$B$2005,A36&amp;""))</f>
        <v/>
      </c>
      <c r="M36" s="18">
        <f>IF(A36&amp;""="","",SUMIFS('الصيانة'!$D$6:$D$1005,'الصيانة'!$B$6:$B$1005,A36&amp;""))</f>
        <v/>
      </c>
      <c r="N36" s="18">
        <f>IF(A36&amp;""="","",ROUND(L36+M36,2))</f>
        <v/>
      </c>
      <c r="O36" s="18">
        <f>IF(A36&amp;""="","",IF(N(J36)=0,"",ROUND(N36/J36,2)))</f>
        <v/>
      </c>
      <c r="P36" s="18">
        <f>IF(A36&amp;""="","",IF(OR(N(J36)=0,N(K36)=0),"",ROUND(K36/J36*100,2)))</f>
        <v/>
      </c>
      <c r="Q36" s="19">
        <f>IF(A36&amp;""="","",IFERROR(SUMIFS('الصيانة'!$A$6:$A$1005,'الصيانة'!$B$6:$B$1005,A36&amp;"",'الصيانة'!$G$6:$G$1005,1)/COUNTIFS('الصيانة'!$B$6:$B$1005,A36&amp;"",'الصيانة'!$G$6:$G$1005,1),""))</f>
        <v/>
      </c>
      <c r="R36" s="19">
        <f>IF(A36&amp;""="","",IF(AND(ISNUMBER(G36),ISNUMBER(H36)),MIN(G36,H36),IF(ISNUMBER(G36),G36,IF(ISNUMBER(H36),H36,""))))</f>
        <v/>
      </c>
      <c r="S36" s="17">
        <f>IF(R36="","",R36-'الإعدادات'!$B$4)</f>
        <v/>
      </c>
      <c r="T36" s="6">
        <f>IF(S36="","",IF(S36&lt;0,"منتهي",IF(S36&lt;='الإعدادات'!$B$5,"ينتهي قريبًا","")))</f>
        <v/>
      </c>
      <c r="U36" s="17">
        <f>IF(ISNUMBER(S36),IF(S36&lt;='الإعدادات'!$B$5,COUNTIFS($S$6:$S$205,"&lt;"&amp;S36)+COUNTIFS($S$6:S36,S36),""),"")</f>
        <v/>
      </c>
    </row>
    <row r="37">
      <c r="A37" s="5" t="n"/>
      <c r="B37" s="5" t="n"/>
      <c r="C37" s="5" t="n"/>
      <c r="D37" s="5" t="n"/>
      <c r="E37" s="5" t="n"/>
      <c r="F37" s="16" t="n"/>
      <c r="G37" s="13" t="n"/>
      <c r="H37" s="13" t="n"/>
      <c r="I37" s="17">
        <f>IF(A37&amp;""="","",IFERROR(SUMIFS('الوقود'!$C$6:$C$2005,'الوقود'!$B$6:$B$2005,A37&amp;"",'الوقود'!$I$6:$I$2005,1)/COUNTIFS('الوقود'!$B$6:$B$2005,A37&amp;"",'الوقود'!$I$6:$I$2005,1),""))</f>
        <v/>
      </c>
      <c r="J37" s="17">
        <f>IF(OR(I37="",NOT(ISNUMBER(F37))),"",MAX(0,I37-F37))</f>
        <v/>
      </c>
      <c r="K37" s="17">
        <f>IF(A37&amp;""="","",SUMIFS('الوقود'!$D$6:$D$2005,'الوقود'!$B$6:$B$2005,A37&amp;""))</f>
        <v/>
      </c>
      <c r="L37" s="18">
        <f>IF(A37&amp;""="","",SUMIFS('الوقود'!$G$6:$G$2005,'الوقود'!$B$6:$B$2005,A37&amp;""))</f>
        <v/>
      </c>
      <c r="M37" s="18">
        <f>IF(A37&amp;""="","",SUMIFS('الصيانة'!$D$6:$D$1005,'الصيانة'!$B$6:$B$1005,A37&amp;""))</f>
        <v/>
      </c>
      <c r="N37" s="18">
        <f>IF(A37&amp;""="","",ROUND(L37+M37,2))</f>
        <v/>
      </c>
      <c r="O37" s="18">
        <f>IF(A37&amp;""="","",IF(N(J37)=0,"",ROUND(N37/J37,2)))</f>
        <v/>
      </c>
      <c r="P37" s="18">
        <f>IF(A37&amp;""="","",IF(OR(N(J37)=0,N(K37)=0),"",ROUND(K37/J37*100,2)))</f>
        <v/>
      </c>
      <c r="Q37" s="19">
        <f>IF(A37&amp;""="","",IFERROR(SUMIFS('الصيانة'!$A$6:$A$1005,'الصيانة'!$B$6:$B$1005,A37&amp;"",'الصيانة'!$G$6:$G$1005,1)/COUNTIFS('الصيانة'!$B$6:$B$1005,A37&amp;"",'الصيانة'!$G$6:$G$1005,1),""))</f>
        <v/>
      </c>
      <c r="R37" s="19">
        <f>IF(A37&amp;""="","",IF(AND(ISNUMBER(G37),ISNUMBER(H37)),MIN(G37,H37),IF(ISNUMBER(G37),G37,IF(ISNUMBER(H37),H37,""))))</f>
        <v/>
      </c>
      <c r="S37" s="17">
        <f>IF(R37="","",R37-'الإعدادات'!$B$4)</f>
        <v/>
      </c>
      <c r="T37" s="6">
        <f>IF(S37="","",IF(S37&lt;0,"منتهي",IF(S37&lt;='الإعدادات'!$B$5,"ينتهي قريبًا","")))</f>
        <v/>
      </c>
      <c r="U37" s="17">
        <f>IF(ISNUMBER(S37),IF(S37&lt;='الإعدادات'!$B$5,COUNTIFS($S$6:$S$205,"&lt;"&amp;S37)+COUNTIFS($S$6:S37,S37),""),"")</f>
        <v/>
      </c>
    </row>
    <row r="38">
      <c r="A38" s="5" t="n"/>
      <c r="B38" s="5" t="n"/>
      <c r="C38" s="5" t="n"/>
      <c r="D38" s="5" t="n"/>
      <c r="E38" s="5" t="n"/>
      <c r="F38" s="16" t="n"/>
      <c r="G38" s="13" t="n"/>
      <c r="H38" s="13" t="n"/>
      <c r="I38" s="17">
        <f>IF(A38&amp;""="","",IFERROR(SUMIFS('الوقود'!$C$6:$C$2005,'الوقود'!$B$6:$B$2005,A38&amp;"",'الوقود'!$I$6:$I$2005,1)/COUNTIFS('الوقود'!$B$6:$B$2005,A38&amp;"",'الوقود'!$I$6:$I$2005,1),""))</f>
        <v/>
      </c>
      <c r="J38" s="17">
        <f>IF(OR(I38="",NOT(ISNUMBER(F38))),"",MAX(0,I38-F38))</f>
        <v/>
      </c>
      <c r="K38" s="17">
        <f>IF(A38&amp;""="","",SUMIFS('الوقود'!$D$6:$D$2005,'الوقود'!$B$6:$B$2005,A38&amp;""))</f>
        <v/>
      </c>
      <c r="L38" s="18">
        <f>IF(A38&amp;""="","",SUMIFS('الوقود'!$G$6:$G$2005,'الوقود'!$B$6:$B$2005,A38&amp;""))</f>
        <v/>
      </c>
      <c r="M38" s="18">
        <f>IF(A38&amp;""="","",SUMIFS('الصيانة'!$D$6:$D$1005,'الصيانة'!$B$6:$B$1005,A38&amp;""))</f>
        <v/>
      </c>
      <c r="N38" s="18">
        <f>IF(A38&amp;""="","",ROUND(L38+M38,2))</f>
        <v/>
      </c>
      <c r="O38" s="18">
        <f>IF(A38&amp;""="","",IF(N(J38)=0,"",ROUND(N38/J38,2)))</f>
        <v/>
      </c>
      <c r="P38" s="18">
        <f>IF(A38&amp;""="","",IF(OR(N(J38)=0,N(K38)=0),"",ROUND(K38/J38*100,2)))</f>
        <v/>
      </c>
      <c r="Q38" s="19">
        <f>IF(A38&amp;""="","",IFERROR(SUMIFS('الصيانة'!$A$6:$A$1005,'الصيانة'!$B$6:$B$1005,A38&amp;"",'الصيانة'!$G$6:$G$1005,1)/COUNTIFS('الصيانة'!$B$6:$B$1005,A38&amp;"",'الصيانة'!$G$6:$G$1005,1),""))</f>
        <v/>
      </c>
      <c r="R38" s="19">
        <f>IF(A38&amp;""="","",IF(AND(ISNUMBER(G38),ISNUMBER(H38)),MIN(G38,H38),IF(ISNUMBER(G38),G38,IF(ISNUMBER(H38),H38,""))))</f>
        <v/>
      </c>
      <c r="S38" s="17">
        <f>IF(R38="","",R38-'الإعدادات'!$B$4)</f>
        <v/>
      </c>
      <c r="T38" s="6">
        <f>IF(S38="","",IF(S38&lt;0,"منتهي",IF(S38&lt;='الإعدادات'!$B$5,"ينتهي قريبًا","")))</f>
        <v/>
      </c>
      <c r="U38" s="17">
        <f>IF(ISNUMBER(S38),IF(S38&lt;='الإعدادات'!$B$5,COUNTIFS($S$6:$S$205,"&lt;"&amp;S38)+COUNTIFS($S$6:S38,S38),""),"")</f>
        <v/>
      </c>
    </row>
    <row r="39">
      <c r="A39" s="5" t="n"/>
      <c r="B39" s="5" t="n"/>
      <c r="C39" s="5" t="n"/>
      <c r="D39" s="5" t="n"/>
      <c r="E39" s="5" t="n"/>
      <c r="F39" s="16" t="n"/>
      <c r="G39" s="13" t="n"/>
      <c r="H39" s="13" t="n"/>
      <c r="I39" s="17">
        <f>IF(A39&amp;""="","",IFERROR(SUMIFS('الوقود'!$C$6:$C$2005,'الوقود'!$B$6:$B$2005,A39&amp;"",'الوقود'!$I$6:$I$2005,1)/COUNTIFS('الوقود'!$B$6:$B$2005,A39&amp;"",'الوقود'!$I$6:$I$2005,1),""))</f>
        <v/>
      </c>
      <c r="J39" s="17">
        <f>IF(OR(I39="",NOT(ISNUMBER(F39))),"",MAX(0,I39-F39))</f>
        <v/>
      </c>
      <c r="K39" s="17">
        <f>IF(A39&amp;""="","",SUMIFS('الوقود'!$D$6:$D$2005,'الوقود'!$B$6:$B$2005,A39&amp;""))</f>
        <v/>
      </c>
      <c r="L39" s="18">
        <f>IF(A39&amp;""="","",SUMIFS('الوقود'!$G$6:$G$2005,'الوقود'!$B$6:$B$2005,A39&amp;""))</f>
        <v/>
      </c>
      <c r="M39" s="18">
        <f>IF(A39&amp;""="","",SUMIFS('الصيانة'!$D$6:$D$1005,'الصيانة'!$B$6:$B$1005,A39&amp;""))</f>
        <v/>
      </c>
      <c r="N39" s="18">
        <f>IF(A39&amp;""="","",ROUND(L39+M39,2))</f>
        <v/>
      </c>
      <c r="O39" s="18">
        <f>IF(A39&amp;""="","",IF(N(J39)=0,"",ROUND(N39/J39,2)))</f>
        <v/>
      </c>
      <c r="P39" s="18">
        <f>IF(A39&amp;""="","",IF(OR(N(J39)=0,N(K39)=0),"",ROUND(K39/J39*100,2)))</f>
        <v/>
      </c>
      <c r="Q39" s="19">
        <f>IF(A39&amp;""="","",IFERROR(SUMIFS('الصيانة'!$A$6:$A$1005,'الصيانة'!$B$6:$B$1005,A39&amp;"",'الصيانة'!$G$6:$G$1005,1)/COUNTIFS('الصيانة'!$B$6:$B$1005,A39&amp;"",'الصيانة'!$G$6:$G$1005,1),""))</f>
        <v/>
      </c>
      <c r="R39" s="19">
        <f>IF(A39&amp;""="","",IF(AND(ISNUMBER(G39),ISNUMBER(H39)),MIN(G39,H39),IF(ISNUMBER(G39),G39,IF(ISNUMBER(H39),H39,""))))</f>
        <v/>
      </c>
      <c r="S39" s="17">
        <f>IF(R39="","",R39-'الإعدادات'!$B$4)</f>
        <v/>
      </c>
      <c r="T39" s="6">
        <f>IF(S39="","",IF(S39&lt;0,"منتهي",IF(S39&lt;='الإعدادات'!$B$5,"ينتهي قريبًا","")))</f>
        <v/>
      </c>
      <c r="U39" s="17">
        <f>IF(ISNUMBER(S39),IF(S39&lt;='الإعدادات'!$B$5,COUNTIFS($S$6:$S$205,"&lt;"&amp;S39)+COUNTIFS($S$6:S39,S39),""),"")</f>
        <v/>
      </c>
    </row>
    <row r="40">
      <c r="A40" s="5" t="n"/>
      <c r="B40" s="5" t="n"/>
      <c r="C40" s="5" t="n"/>
      <c r="D40" s="5" t="n"/>
      <c r="E40" s="5" t="n"/>
      <c r="F40" s="16" t="n"/>
      <c r="G40" s="13" t="n"/>
      <c r="H40" s="13" t="n"/>
      <c r="I40" s="17">
        <f>IF(A40&amp;""="","",IFERROR(SUMIFS('الوقود'!$C$6:$C$2005,'الوقود'!$B$6:$B$2005,A40&amp;"",'الوقود'!$I$6:$I$2005,1)/COUNTIFS('الوقود'!$B$6:$B$2005,A40&amp;"",'الوقود'!$I$6:$I$2005,1),""))</f>
        <v/>
      </c>
      <c r="J40" s="17">
        <f>IF(OR(I40="",NOT(ISNUMBER(F40))),"",MAX(0,I40-F40))</f>
        <v/>
      </c>
      <c r="K40" s="17">
        <f>IF(A40&amp;""="","",SUMIFS('الوقود'!$D$6:$D$2005,'الوقود'!$B$6:$B$2005,A40&amp;""))</f>
        <v/>
      </c>
      <c r="L40" s="18">
        <f>IF(A40&amp;""="","",SUMIFS('الوقود'!$G$6:$G$2005,'الوقود'!$B$6:$B$2005,A40&amp;""))</f>
        <v/>
      </c>
      <c r="M40" s="18">
        <f>IF(A40&amp;""="","",SUMIFS('الصيانة'!$D$6:$D$1005,'الصيانة'!$B$6:$B$1005,A40&amp;""))</f>
        <v/>
      </c>
      <c r="N40" s="18">
        <f>IF(A40&amp;""="","",ROUND(L40+M40,2))</f>
        <v/>
      </c>
      <c r="O40" s="18">
        <f>IF(A40&amp;""="","",IF(N(J40)=0,"",ROUND(N40/J40,2)))</f>
        <v/>
      </c>
      <c r="P40" s="18">
        <f>IF(A40&amp;""="","",IF(OR(N(J40)=0,N(K40)=0),"",ROUND(K40/J40*100,2)))</f>
        <v/>
      </c>
      <c r="Q40" s="19">
        <f>IF(A40&amp;""="","",IFERROR(SUMIFS('الصيانة'!$A$6:$A$1005,'الصيانة'!$B$6:$B$1005,A40&amp;"",'الصيانة'!$G$6:$G$1005,1)/COUNTIFS('الصيانة'!$B$6:$B$1005,A40&amp;"",'الصيانة'!$G$6:$G$1005,1),""))</f>
        <v/>
      </c>
      <c r="R40" s="19">
        <f>IF(A40&amp;""="","",IF(AND(ISNUMBER(G40),ISNUMBER(H40)),MIN(G40,H40),IF(ISNUMBER(G40),G40,IF(ISNUMBER(H40),H40,""))))</f>
        <v/>
      </c>
      <c r="S40" s="17">
        <f>IF(R40="","",R40-'الإعدادات'!$B$4)</f>
        <v/>
      </c>
      <c r="T40" s="6">
        <f>IF(S40="","",IF(S40&lt;0,"منتهي",IF(S40&lt;='الإعدادات'!$B$5,"ينتهي قريبًا","")))</f>
        <v/>
      </c>
      <c r="U40" s="17">
        <f>IF(ISNUMBER(S40),IF(S40&lt;='الإعدادات'!$B$5,COUNTIFS($S$6:$S$205,"&lt;"&amp;S40)+COUNTIFS($S$6:S40,S40),""),"")</f>
        <v/>
      </c>
    </row>
    <row r="41">
      <c r="A41" s="5" t="n"/>
      <c r="B41" s="5" t="n"/>
      <c r="C41" s="5" t="n"/>
      <c r="D41" s="5" t="n"/>
      <c r="E41" s="5" t="n"/>
      <c r="F41" s="16" t="n"/>
      <c r="G41" s="13" t="n"/>
      <c r="H41" s="13" t="n"/>
      <c r="I41" s="17">
        <f>IF(A41&amp;""="","",IFERROR(SUMIFS('الوقود'!$C$6:$C$2005,'الوقود'!$B$6:$B$2005,A41&amp;"",'الوقود'!$I$6:$I$2005,1)/COUNTIFS('الوقود'!$B$6:$B$2005,A41&amp;"",'الوقود'!$I$6:$I$2005,1),""))</f>
        <v/>
      </c>
      <c r="J41" s="17">
        <f>IF(OR(I41="",NOT(ISNUMBER(F41))),"",MAX(0,I41-F41))</f>
        <v/>
      </c>
      <c r="K41" s="17">
        <f>IF(A41&amp;""="","",SUMIFS('الوقود'!$D$6:$D$2005,'الوقود'!$B$6:$B$2005,A41&amp;""))</f>
        <v/>
      </c>
      <c r="L41" s="18">
        <f>IF(A41&amp;""="","",SUMIFS('الوقود'!$G$6:$G$2005,'الوقود'!$B$6:$B$2005,A41&amp;""))</f>
        <v/>
      </c>
      <c r="M41" s="18">
        <f>IF(A41&amp;""="","",SUMIFS('الصيانة'!$D$6:$D$1005,'الصيانة'!$B$6:$B$1005,A41&amp;""))</f>
        <v/>
      </c>
      <c r="N41" s="18">
        <f>IF(A41&amp;""="","",ROUND(L41+M41,2))</f>
        <v/>
      </c>
      <c r="O41" s="18">
        <f>IF(A41&amp;""="","",IF(N(J41)=0,"",ROUND(N41/J41,2)))</f>
        <v/>
      </c>
      <c r="P41" s="18">
        <f>IF(A41&amp;""="","",IF(OR(N(J41)=0,N(K41)=0),"",ROUND(K41/J41*100,2)))</f>
        <v/>
      </c>
      <c r="Q41" s="19">
        <f>IF(A41&amp;""="","",IFERROR(SUMIFS('الصيانة'!$A$6:$A$1005,'الصيانة'!$B$6:$B$1005,A41&amp;"",'الصيانة'!$G$6:$G$1005,1)/COUNTIFS('الصيانة'!$B$6:$B$1005,A41&amp;"",'الصيانة'!$G$6:$G$1005,1),""))</f>
        <v/>
      </c>
      <c r="R41" s="19">
        <f>IF(A41&amp;""="","",IF(AND(ISNUMBER(G41),ISNUMBER(H41)),MIN(G41,H41),IF(ISNUMBER(G41),G41,IF(ISNUMBER(H41),H41,""))))</f>
        <v/>
      </c>
      <c r="S41" s="17">
        <f>IF(R41="","",R41-'الإعدادات'!$B$4)</f>
        <v/>
      </c>
      <c r="T41" s="6">
        <f>IF(S41="","",IF(S41&lt;0,"منتهي",IF(S41&lt;='الإعدادات'!$B$5,"ينتهي قريبًا","")))</f>
        <v/>
      </c>
      <c r="U41" s="17">
        <f>IF(ISNUMBER(S41),IF(S41&lt;='الإعدادات'!$B$5,COUNTIFS($S$6:$S$205,"&lt;"&amp;S41)+COUNTIFS($S$6:S41,S41),""),"")</f>
        <v/>
      </c>
    </row>
    <row r="42">
      <c r="A42" s="5" t="n"/>
      <c r="B42" s="5" t="n"/>
      <c r="C42" s="5" t="n"/>
      <c r="D42" s="5" t="n"/>
      <c r="E42" s="5" t="n"/>
      <c r="F42" s="16" t="n"/>
      <c r="G42" s="13" t="n"/>
      <c r="H42" s="13" t="n"/>
      <c r="I42" s="17">
        <f>IF(A42&amp;""="","",IFERROR(SUMIFS('الوقود'!$C$6:$C$2005,'الوقود'!$B$6:$B$2005,A42&amp;"",'الوقود'!$I$6:$I$2005,1)/COUNTIFS('الوقود'!$B$6:$B$2005,A42&amp;"",'الوقود'!$I$6:$I$2005,1),""))</f>
        <v/>
      </c>
      <c r="J42" s="17">
        <f>IF(OR(I42="",NOT(ISNUMBER(F42))),"",MAX(0,I42-F42))</f>
        <v/>
      </c>
      <c r="K42" s="17">
        <f>IF(A42&amp;""="","",SUMIFS('الوقود'!$D$6:$D$2005,'الوقود'!$B$6:$B$2005,A42&amp;""))</f>
        <v/>
      </c>
      <c r="L42" s="18">
        <f>IF(A42&amp;""="","",SUMIFS('الوقود'!$G$6:$G$2005,'الوقود'!$B$6:$B$2005,A42&amp;""))</f>
        <v/>
      </c>
      <c r="M42" s="18">
        <f>IF(A42&amp;""="","",SUMIFS('الصيانة'!$D$6:$D$1005,'الصيانة'!$B$6:$B$1005,A42&amp;""))</f>
        <v/>
      </c>
      <c r="N42" s="18">
        <f>IF(A42&amp;""="","",ROUND(L42+M42,2))</f>
        <v/>
      </c>
      <c r="O42" s="18">
        <f>IF(A42&amp;""="","",IF(N(J42)=0,"",ROUND(N42/J42,2)))</f>
        <v/>
      </c>
      <c r="P42" s="18">
        <f>IF(A42&amp;""="","",IF(OR(N(J42)=0,N(K42)=0),"",ROUND(K42/J42*100,2)))</f>
        <v/>
      </c>
      <c r="Q42" s="19">
        <f>IF(A42&amp;""="","",IFERROR(SUMIFS('الصيانة'!$A$6:$A$1005,'الصيانة'!$B$6:$B$1005,A42&amp;"",'الصيانة'!$G$6:$G$1005,1)/COUNTIFS('الصيانة'!$B$6:$B$1005,A42&amp;"",'الصيانة'!$G$6:$G$1005,1),""))</f>
        <v/>
      </c>
      <c r="R42" s="19">
        <f>IF(A42&amp;""="","",IF(AND(ISNUMBER(G42),ISNUMBER(H42)),MIN(G42,H42),IF(ISNUMBER(G42),G42,IF(ISNUMBER(H42),H42,""))))</f>
        <v/>
      </c>
      <c r="S42" s="17">
        <f>IF(R42="","",R42-'الإعدادات'!$B$4)</f>
        <v/>
      </c>
      <c r="T42" s="6">
        <f>IF(S42="","",IF(S42&lt;0,"منتهي",IF(S42&lt;='الإعدادات'!$B$5,"ينتهي قريبًا","")))</f>
        <v/>
      </c>
      <c r="U42" s="17">
        <f>IF(ISNUMBER(S42),IF(S42&lt;='الإعدادات'!$B$5,COUNTIFS($S$6:$S$205,"&lt;"&amp;S42)+COUNTIFS($S$6:S42,S42),""),"")</f>
        <v/>
      </c>
    </row>
    <row r="43">
      <c r="A43" s="5" t="n"/>
      <c r="B43" s="5" t="n"/>
      <c r="C43" s="5" t="n"/>
      <c r="D43" s="5" t="n"/>
      <c r="E43" s="5" t="n"/>
      <c r="F43" s="16" t="n"/>
      <c r="G43" s="13" t="n"/>
      <c r="H43" s="13" t="n"/>
      <c r="I43" s="17">
        <f>IF(A43&amp;""="","",IFERROR(SUMIFS('الوقود'!$C$6:$C$2005,'الوقود'!$B$6:$B$2005,A43&amp;"",'الوقود'!$I$6:$I$2005,1)/COUNTIFS('الوقود'!$B$6:$B$2005,A43&amp;"",'الوقود'!$I$6:$I$2005,1),""))</f>
        <v/>
      </c>
      <c r="J43" s="17">
        <f>IF(OR(I43="",NOT(ISNUMBER(F43))),"",MAX(0,I43-F43))</f>
        <v/>
      </c>
      <c r="K43" s="17">
        <f>IF(A43&amp;""="","",SUMIFS('الوقود'!$D$6:$D$2005,'الوقود'!$B$6:$B$2005,A43&amp;""))</f>
        <v/>
      </c>
      <c r="L43" s="18">
        <f>IF(A43&amp;""="","",SUMIFS('الوقود'!$G$6:$G$2005,'الوقود'!$B$6:$B$2005,A43&amp;""))</f>
        <v/>
      </c>
      <c r="M43" s="18">
        <f>IF(A43&amp;""="","",SUMIFS('الصيانة'!$D$6:$D$1005,'الصيانة'!$B$6:$B$1005,A43&amp;""))</f>
        <v/>
      </c>
      <c r="N43" s="18">
        <f>IF(A43&amp;""="","",ROUND(L43+M43,2))</f>
        <v/>
      </c>
      <c r="O43" s="18">
        <f>IF(A43&amp;""="","",IF(N(J43)=0,"",ROUND(N43/J43,2)))</f>
        <v/>
      </c>
      <c r="P43" s="18">
        <f>IF(A43&amp;""="","",IF(OR(N(J43)=0,N(K43)=0),"",ROUND(K43/J43*100,2)))</f>
        <v/>
      </c>
      <c r="Q43" s="19">
        <f>IF(A43&amp;""="","",IFERROR(SUMIFS('الصيانة'!$A$6:$A$1005,'الصيانة'!$B$6:$B$1005,A43&amp;"",'الصيانة'!$G$6:$G$1005,1)/COUNTIFS('الصيانة'!$B$6:$B$1005,A43&amp;"",'الصيانة'!$G$6:$G$1005,1),""))</f>
        <v/>
      </c>
      <c r="R43" s="19">
        <f>IF(A43&amp;""="","",IF(AND(ISNUMBER(G43),ISNUMBER(H43)),MIN(G43,H43),IF(ISNUMBER(G43),G43,IF(ISNUMBER(H43),H43,""))))</f>
        <v/>
      </c>
      <c r="S43" s="17">
        <f>IF(R43="","",R43-'الإعدادات'!$B$4)</f>
        <v/>
      </c>
      <c r="T43" s="6">
        <f>IF(S43="","",IF(S43&lt;0,"منتهي",IF(S43&lt;='الإعدادات'!$B$5,"ينتهي قريبًا","")))</f>
        <v/>
      </c>
      <c r="U43" s="17">
        <f>IF(ISNUMBER(S43),IF(S43&lt;='الإعدادات'!$B$5,COUNTIFS($S$6:$S$205,"&lt;"&amp;S43)+COUNTIFS($S$6:S43,S43),""),"")</f>
        <v/>
      </c>
    </row>
    <row r="44">
      <c r="A44" s="5" t="n"/>
      <c r="B44" s="5" t="n"/>
      <c r="C44" s="5" t="n"/>
      <c r="D44" s="5" t="n"/>
      <c r="E44" s="5" t="n"/>
      <c r="F44" s="16" t="n"/>
      <c r="G44" s="13" t="n"/>
      <c r="H44" s="13" t="n"/>
      <c r="I44" s="17">
        <f>IF(A44&amp;""="","",IFERROR(SUMIFS('الوقود'!$C$6:$C$2005,'الوقود'!$B$6:$B$2005,A44&amp;"",'الوقود'!$I$6:$I$2005,1)/COUNTIFS('الوقود'!$B$6:$B$2005,A44&amp;"",'الوقود'!$I$6:$I$2005,1),""))</f>
        <v/>
      </c>
      <c r="J44" s="17">
        <f>IF(OR(I44="",NOT(ISNUMBER(F44))),"",MAX(0,I44-F44))</f>
        <v/>
      </c>
      <c r="K44" s="17">
        <f>IF(A44&amp;""="","",SUMIFS('الوقود'!$D$6:$D$2005,'الوقود'!$B$6:$B$2005,A44&amp;""))</f>
        <v/>
      </c>
      <c r="L44" s="18">
        <f>IF(A44&amp;""="","",SUMIFS('الوقود'!$G$6:$G$2005,'الوقود'!$B$6:$B$2005,A44&amp;""))</f>
        <v/>
      </c>
      <c r="M44" s="18">
        <f>IF(A44&amp;""="","",SUMIFS('الصيانة'!$D$6:$D$1005,'الصيانة'!$B$6:$B$1005,A44&amp;""))</f>
        <v/>
      </c>
      <c r="N44" s="18">
        <f>IF(A44&amp;""="","",ROUND(L44+M44,2))</f>
        <v/>
      </c>
      <c r="O44" s="18">
        <f>IF(A44&amp;""="","",IF(N(J44)=0,"",ROUND(N44/J44,2)))</f>
        <v/>
      </c>
      <c r="P44" s="18">
        <f>IF(A44&amp;""="","",IF(OR(N(J44)=0,N(K44)=0),"",ROUND(K44/J44*100,2)))</f>
        <v/>
      </c>
      <c r="Q44" s="19">
        <f>IF(A44&amp;""="","",IFERROR(SUMIFS('الصيانة'!$A$6:$A$1005,'الصيانة'!$B$6:$B$1005,A44&amp;"",'الصيانة'!$G$6:$G$1005,1)/COUNTIFS('الصيانة'!$B$6:$B$1005,A44&amp;"",'الصيانة'!$G$6:$G$1005,1),""))</f>
        <v/>
      </c>
      <c r="R44" s="19">
        <f>IF(A44&amp;""="","",IF(AND(ISNUMBER(G44),ISNUMBER(H44)),MIN(G44,H44),IF(ISNUMBER(G44),G44,IF(ISNUMBER(H44),H44,""))))</f>
        <v/>
      </c>
      <c r="S44" s="17">
        <f>IF(R44="","",R44-'الإعدادات'!$B$4)</f>
        <v/>
      </c>
      <c r="T44" s="6">
        <f>IF(S44="","",IF(S44&lt;0,"منتهي",IF(S44&lt;='الإعدادات'!$B$5,"ينتهي قريبًا","")))</f>
        <v/>
      </c>
      <c r="U44" s="17">
        <f>IF(ISNUMBER(S44),IF(S44&lt;='الإعدادات'!$B$5,COUNTIFS($S$6:$S$205,"&lt;"&amp;S44)+COUNTIFS($S$6:S44,S44),""),"")</f>
        <v/>
      </c>
    </row>
    <row r="45">
      <c r="A45" s="5" t="n"/>
      <c r="B45" s="5" t="n"/>
      <c r="C45" s="5" t="n"/>
      <c r="D45" s="5" t="n"/>
      <c r="E45" s="5" t="n"/>
      <c r="F45" s="16" t="n"/>
      <c r="G45" s="13" t="n"/>
      <c r="H45" s="13" t="n"/>
      <c r="I45" s="17">
        <f>IF(A45&amp;""="","",IFERROR(SUMIFS('الوقود'!$C$6:$C$2005,'الوقود'!$B$6:$B$2005,A45&amp;"",'الوقود'!$I$6:$I$2005,1)/COUNTIFS('الوقود'!$B$6:$B$2005,A45&amp;"",'الوقود'!$I$6:$I$2005,1),""))</f>
        <v/>
      </c>
      <c r="J45" s="17">
        <f>IF(OR(I45="",NOT(ISNUMBER(F45))),"",MAX(0,I45-F45))</f>
        <v/>
      </c>
      <c r="K45" s="17">
        <f>IF(A45&amp;""="","",SUMIFS('الوقود'!$D$6:$D$2005,'الوقود'!$B$6:$B$2005,A45&amp;""))</f>
        <v/>
      </c>
      <c r="L45" s="18">
        <f>IF(A45&amp;""="","",SUMIFS('الوقود'!$G$6:$G$2005,'الوقود'!$B$6:$B$2005,A45&amp;""))</f>
        <v/>
      </c>
      <c r="M45" s="18">
        <f>IF(A45&amp;""="","",SUMIFS('الصيانة'!$D$6:$D$1005,'الصيانة'!$B$6:$B$1005,A45&amp;""))</f>
        <v/>
      </c>
      <c r="N45" s="18">
        <f>IF(A45&amp;""="","",ROUND(L45+M45,2))</f>
        <v/>
      </c>
      <c r="O45" s="18">
        <f>IF(A45&amp;""="","",IF(N(J45)=0,"",ROUND(N45/J45,2)))</f>
        <v/>
      </c>
      <c r="P45" s="18">
        <f>IF(A45&amp;""="","",IF(OR(N(J45)=0,N(K45)=0),"",ROUND(K45/J45*100,2)))</f>
        <v/>
      </c>
      <c r="Q45" s="19">
        <f>IF(A45&amp;""="","",IFERROR(SUMIFS('الصيانة'!$A$6:$A$1005,'الصيانة'!$B$6:$B$1005,A45&amp;"",'الصيانة'!$G$6:$G$1005,1)/COUNTIFS('الصيانة'!$B$6:$B$1005,A45&amp;"",'الصيانة'!$G$6:$G$1005,1),""))</f>
        <v/>
      </c>
      <c r="R45" s="19">
        <f>IF(A45&amp;""="","",IF(AND(ISNUMBER(G45),ISNUMBER(H45)),MIN(G45,H45),IF(ISNUMBER(G45),G45,IF(ISNUMBER(H45),H45,""))))</f>
        <v/>
      </c>
      <c r="S45" s="17">
        <f>IF(R45="","",R45-'الإعدادات'!$B$4)</f>
        <v/>
      </c>
      <c r="T45" s="6">
        <f>IF(S45="","",IF(S45&lt;0,"منتهي",IF(S45&lt;='الإعدادات'!$B$5,"ينتهي قريبًا","")))</f>
        <v/>
      </c>
      <c r="U45" s="17">
        <f>IF(ISNUMBER(S45),IF(S45&lt;='الإعدادات'!$B$5,COUNTIFS($S$6:$S$205,"&lt;"&amp;S45)+COUNTIFS($S$6:S45,S45),""),"")</f>
        <v/>
      </c>
    </row>
    <row r="46">
      <c r="A46" s="5" t="n"/>
      <c r="B46" s="5" t="n"/>
      <c r="C46" s="5" t="n"/>
      <c r="D46" s="5" t="n"/>
      <c r="E46" s="5" t="n"/>
      <c r="F46" s="16" t="n"/>
      <c r="G46" s="13" t="n"/>
      <c r="H46" s="13" t="n"/>
      <c r="I46" s="17">
        <f>IF(A46&amp;""="","",IFERROR(SUMIFS('الوقود'!$C$6:$C$2005,'الوقود'!$B$6:$B$2005,A46&amp;"",'الوقود'!$I$6:$I$2005,1)/COUNTIFS('الوقود'!$B$6:$B$2005,A46&amp;"",'الوقود'!$I$6:$I$2005,1),""))</f>
        <v/>
      </c>
      <c r="J46" s="17">
        <f>IF(OR(I46="",NOT(ISNUMBER(F46))),"",MAX(0,I46-F46))</f>
        <v/>
      </c>
      <c r="K46" s="17">
        <f>IF(A46&amp;""="","",SUMIFS('الوقود'!$D$6:$D$2005,'الوقود'!$B$6:$B$2005,A46&amp;""))</f>
        <v/>
      </c>
      <c r="L46" s="18">
        <f>IF(A46&amp;""="","",SUMIFS('الوقود'!$G$6:$G$2005,'الوقود'!$B$6:$B$2005,A46&amp;""))</f>
        <v/>
      </c>
      <c r="M46" s="18">
        <f>IF(A46&amp;""="","",SUMIFS('الصيانة'!$D$6:$D$1005,'الصيانة'!$B$6:$B$1005,A46&amp;""))</f>
        <v/>
      </c>
      <c r="N46" s="18">
        <f>IF(A46&amp;""="","",ROUND(L46+M46,2))</f>
        <v/>
      </c>
      <c r="O46" s="18">
        <f>IF(A46&amp;""="","",IF(N(J46)=0,"",ROUND(N46/J46,2)))</f>
        <v/>
      </c>
      <c r="P46" s="18">
        <f>IF(A46&amp;""="","",IF(OR(N(J46)=0,N(K46)=0),"",ROUND(K46/J46*100,2)))</f>
        <v/>
      </c>
      <c r="Q46" s="19">
        <f>IF(A46&amp;""="","",IFERROR(SUMIFS('الصيانة'!$A$6:$A$1005,'الصيانة'!$B$6:$B$1005,A46&amp;"",'الصيانة'!$G$6:$G$1005,1)/COUNTIFS('الصيانة'!$B$6:$B$1005,A46&amp;"",'الصيانة'!$G$6:$G$1005,1),""))</f>
        <v/>
      </c>
      <c r="R46" s="19">
        <f>IF(A46&amp;""="","",IF(AND(ISNUMBER(G46),ISNUMBER(H46)),MIN(G46,H46),IF(ISNUMBER(G46),G46,IF(ISNUMBER(H46),H46,""))))</f>
        <v/>
      </c>
      <c r="S46" s="17">
        <f>IF(R46="","",R46-'الإعدادات'!$B$4)</f>
        <v/>
      </c>
      <c r="T46" s="6">
        <f>IF(S46="","",IF(S46&lt;0,"منتهي",IF(S46&lt;='الإعدادات'!$B$5,"ينتهي قريبًا","")))</f>
        <v/>
      </c>
      <c r="U46" s="17">
        <f>IF(ISNUMBER(S46),IF(S46&lt;='الإعدادات'!$B$5,COUNTIFS($S$6:$S$205,"&lt;"&amp;S46)+COUNTIFS($S$6:S46,S46),""),"")</f>
        <v/>
      </c>
    </row>
    <row r="47">
      <c r="A47" s="5" t="n"/>
      <c r="B47" s="5" t="n"/>
      <c r="C47" s="5" t="n"/>
      <c r="D47" s="5" t="n"/>
      <c r="E47" s="5" t="n"/>
      <c r="F47" s="16" t="n"/>
      <c r="G47" s="13" t="n"/>
      <c r="H47" s="13" t="n"/>
      <c r="I47" s="17">
        <f>IF(A47&amp;""="","",IFERROR(SUMIFS('الوقود'!$C$6:$C$2005,'الوقود'!$B$6:$B$2005,A47&amp;"",'الوقود'!$I$6:$I$2005,1)/COUNTIFS('الوقود'!$B$6:$B$2005,A47&amp;"",'الوقود'!$I$6:$I$2005,1),""))</f>
        <v/>
      </c>
      <c r="J47" s="17">
        <f>IF(OR(I47="",NOT(ISNUMBER(F47))),"",MAX(0,I47-F47))</f>
        <v/>
      </c>
      <c r="K47" s="17">
        <f>IF(A47&amp;""="","",SUMIFS('الوقود'!$D$6:$D$2005,'الوقود'!$B$6:$B$2005,A47&amp;""))</f>
        <v/>
      </c>
      <c r="L47" s="18">
        <f>IF(A47&amp;""="","",SUMIFS('الوقود'!$G$6:$G$2005,'الوقود'!$B$6:$B$2005,A47&amp;""))</f>
        <v/>
      </c>
      <c r="M47" s="18">
        <f>IF(A47&amp;""="","",SUMIFS('الصيانة'!$D$6:$D$1005,'الصيانة'!$B$6:$B$1005,A47&amp;""))</f>
        <v/>
      </c>
      <c r="N47" s="18">
        <f>IF(A47&amp;""="","",ROUND(L47+M47,2))</f>
        <v/>
      </c>
      <c r="O47" s="18">
        <f>IF(A47&amp;""="","",IF(N(J47)=0,"",ROUND(N47/J47,2)))</f>
        <v/>
      </c>
      <c r="P47" s="18">
        <f>IF(A47&amp;""="","",IF(OR(N(J47)=0,N(K47)=0),"",ROUND(K47/J47*100,2)))</f>
        <v/>
      </c>
      <c r="Q47" s="19">
        <f>IF(A47&amp;""="","",IFERROR(SUMIFS('الصيانة'!$A$6:$A$1005,'الصيانة'!$B$6:$B$1005,A47&amp;"",'الصيانة'!$G$6:$G$1005,1)/COUNTIFS('الصيانة'!$B$6:$B$1005,A47&amp;"",'الصيانة'!$G$6:$G$1005,1),""))</f>
        <v/>
      </c>
      <c r="R47" s="19">
        <f>IF(A47&amp;""="","",IF(AND(ISNUMBER(G47),ISNUMBER(H47)),MIN(G47,H47),IF(ISNUMBER(G47),G47,IF(ISNUMBER(H47),H47,""))))</f>
        <v/>
      </c>
      <c r="S47" s="17">
        <f>IF(R47="","",R47-'الإعدادات'!$B$4)</f>
        <v/>
      </c>
      <c r="T47" s="6">
        <f>IF(S47="","",IF(S47&lt;0,"منتهي",IF(S47&lt;='الإعدادات'!$B$5,"ينتهي قريبًا","")))</f>
        <v/>
      </c>
      <c r="U47" s="17">
        <f>IF(ISNUMBER(S47),IF(S47&lt;='الإعدادات'!$B$5,COUNTIFS($S$6:$S$205,"&lt;"&amp;S47)+COUNTIFS($S$6:S47,S47),""),"")</f>
        <v/>
      </c>
    </row>
    <row r="48">
      <c r="A48" s="5" t="n"/>
      <c r="B48" s="5" t="n"/>
      <c r="C48" s="5" t="n"/>
      <c r="D48" s="5" t="n"/>
      <c r="E48" s="5" t="n"/>
      <c r="F48" s="16" t="n"/>
      <c r="G48" s="13" t="n"/>
      <c r="H48" s="13" t="n"/>
      <c r="I48" s="17">
        <f>IF(A48&amp;""="","",IFERROR(SUMIFS('الوقود'!$C$6:$C$2005,'الوقود'!$B$6:$B$2005,A48&amp;"",'الوقود'!$I$6:$I$2005,1)/COUNTIFS('الوقود'!$B$6:$B$2005,A48&amp;"",'الوقود'!$I$6:$I$2005,1),""))</f>
        <v/>
      </c>
      <c r="J48" s="17">
        <f>IF(OR(I48="",NOT(ISNUMBER(F48))),"",MAX(0,I48-F48))</f>
        <v/>
      </c>
      <c r="K48" s="17">
        <f>IF(A48&amp;""="","",SUMIFS('الوقود'!$D$6:$D$2005,'الوقود'!$B$6:$B$2005,A48&amp;""))</f>
        <v/>
      </c>
      <c r="L48" s="18">
        <f>IF(A48&amp;""="","",SUMIFS('الوقود'!$G$6:$G$2005,'الوقود'!$B$6:$B$2005,A48&amp;""))</f>
        <v/>
      </c>
      <c r="M48" s="18">
        <f>IF(A48&amp;""="","",SUMIFS('الصيانة'!$D$6:$D$1005,'الصيانة'!$B$6:$B$1005,A48&amp;""))</f>
        <v/>
      </c>
      <c r="N48" s="18">
        <f>IF(A48&amp;""="","",ROUND(L48+M48,2))</f>
        <v/>
      </c>
      <c r="O48" s="18">
        <f>IF(A48&amp;""="","",IF(N(J48)=0,"",ROUND(N48/J48,2)))</f>
        <v/>
      </c>
      <c r="P48" s="18">
        <f>IF(A48&amp;""="","",IF(OR(N(J48)=0,N(K48)=0),"",ROUND(K48/J48*100,2)))</f>
        <v/>
      </c>
      <c r="Q48" s="19">
        <f>IF(A48&amp;""="","",IFERROR(SUMIFS('الصيانة'!$A$6:$A$1005,'الصيانة'!$B$6:$B$1005,A48&amp;"",'الصيانة'!$G$6:$G$1005,1)/COUNTIFS('الصيانة'!$B$6:$B$1005,A48&amp;"",'الصيانة'!$G$6:$G$1005,1),""))</f>
        <v/>
      </c>
      <c r="R48" s="19">
        <f>IF(A48&amp;""="","",IF(AND(ISNUMBER(G48),ISNUMBER(H48)),MIN(G48,H48),IF(ISNUMBER(G48),G48,IF(ISNUMBER(H48),H48,""))))</f>
        <v/>
      </c>
      <c r="S48" s="17">
        <f>IF(R48="","",R48-'الإعدادات'!$B$4)</f>
        <v/>
      </c>
      <c r="T48" s="6">
        <f>IF(S48="","",IF(S48&lt;0,"منتهي",IF(S48&lt;='الإعدادات'!$B$5,"ينتهي قريبًا","")))</f>
        <v/>
      </c>
      <c r="U48" s="17">
        <f>IF(ISNUMBER(S48),IF(S48&lt;='الإعدادات'!$B$5,COUNTIFS($S$6:$S$205,"&lt;"&amp;S48)+COUNTIFS($S$6:S48,S48),""),"")</f>
        <v/>
      </c>
    </row>
    <row r="49">
      <c r="A49" s="5" t="n"/>
      <c r="B49" s="5" t="n"/>
      <c r="C49" s="5" t="n"/>
      <c r="D49" s="5" t="n"/>
      <c r="E49" s="5" t="n"/>
      <c r="F49" s="16" t="n"/>
      <c r="G49" s="13" t="n"/>
      <c r="H49" s="13" t="n"/>
      <c r="I49" s="17">
        <f>IF(A49&amp;""="","",IFERROR(SUMIFS('الوقود'!$C$6:$C$2005,'الوقود'!$B$6:$B$2005,A49&amp;"",'الوقود'!$I$6:$I$2005,1)/COUNTIFS('الوقود'!$B$6:$B$2005,A49&amp;"",'الوقود'!$I$6:$I$2005,1),""))</f>
        <v/>
      </c>
      <c r="J49" s="17">
        <f>IF(OR(I49="",NOT(ISNUMBER(F49))),"",MAX(0,I49-F49))</f>
        <v/>
      </c>
      <c r="K49" s="17">
        <f>IF(A49&amp;""="","",SUMIFS('الوقود'!$D$6:$D$2005,'الوقود'!$B$6:$B$2005,A49&amp;""))</f>
        <v/>
      </c>
      <c r="L49" s="18">
        <f>IF(A49&amp;""="","",SUMIFS('الوقود'!$G$6:$G$2005,'الوقود'!$B$6:$B$2005,A49&amp;""))</f>
        <v/>
      </c>
      <c r="M49" s="18">
        <f>IF(A49&amp;""="","",SUMIFS('الصيانة'!$D$6:$D$1005,'الصيانة'!$B$6:$B$1005,A49&amp;""))</f>
        <v/>
      </c>
      <c r="N49" s="18">
        <f>IF(A49&amp;""="","",ROUND(L49+M49,2))</f>
        <v/>
      </c>
      <c r="O49" s="18">
        <f>IF(A49&amp;""="","",IF(N(J49)=0,"",ROUND(N49/J49,2)))</f>
        <v/>
      </c>
      <c r="P49" s="18">
        <f>IF(A49&amp;""="","",IF(OR(N(J49)=0,N(K49)=0),"",ROUND(K49/J49*100,2)))</f>
        <v/>
      </c>
      <c r="Q49" s="19">
        <f>IF(A49&amp;""="","",IFERROR(SUMIFS('الصيانة'!$A$6:$A$1005,'الصيانة'!$B$6:$B$1005,A49&amp;"",'الصيانة'!$G$6:$G$1005,1)/COUNTIFS('الصيانة'!$B$6:$B$1005,A49&amp;"",'الصيانة'!$G$6:$G$1005,1),""))</f>
        <v/>
      </c>
      <c r="R49" s="19">
        <f>IF(A49&amp;""="","",IF(AND(ISNUMBER(G49),ISNUMBER(H49)),MIN(G49,H49),IF(ISNUMBER(G49),G49,IF(ISNUMBER(H49),H49,""))))</f>
        <v/>
      </c>
      <c r="S49" s="17">
        <f>IF(R49="","",R49-'الإعدادات'!$B$4)</f>
        <v/>
      </c>
      <c r="T49" s="6">
        <f>IF(S49="","",IF(S49&lt;0,"منتهي",IF(S49&lt;='الإعدادات'!$B$5,"ينتهي قريبًا","")))</f>
        <v/>
      </c>
      <c r="U49" s="17">
        <f>IF(ISNUMBER(S49),IF(S49&lt;='الإعدادات'!$B$5,COUNTIFS($S$6:$S$205,"&lt;"&amp;S49)+COUNTIFS($S$6:S49,S49),""),"")</f>
        <v/>
      </c>
    </row>
    <row r="50">
      <c r="A50" s="5" t="n"/>
      <c r="B50" s="5" t="n"/>
      <c r="C50" s="5" t="n"/>
      <c r="D50" s="5" t="n"/>
      <c r="E50" s="5" t="n"/>
      <c r="F50" s="16" t="n"/>
      <c r="G50" s="13" t="n"/>
      <c r="H50" s="13" t="n"/>
      <c r="I50" s="17">
        <f>IF(A50&amp;""="","",IFERROR(SUMIFS('الوقود'!$C$6:$C$2005,'الوقود'!$B$6:$B$2005,A50&amp;"",'الوقود'!$I$6:$I$2005,1)/COUNTIFS('الوقود'!$B$6:$B$2005,A50&amp;"",'الوقود'!$I$6:$I$2005,1),""))</f>
        <v/>
      </c>
      <c r="J50" s="17">
        <f>IF(OR(I50="",NOT(ISNUMBER(F50))),"",MAX(0,I50-F50))</f>
        <v/>
      </c>
      <c r="K50" s="17">
        <f>IF(A50&amp;""="","",SUMIFS('الوقود'!$D$6:$D$2005,'الوقود'!$B$6:$B$2005,A50&amp;""))</f>
        <v/>
      </c>
      <c r="L50" s="18">
        <f>IF(A50&amp;""="","",SUMIFS('الوقود'!$G$6:$G$2005,'الوقود'!$B$6:$B$2005,A50&amp;""))</f>
        <v/>
      </c>
      <c r="M50" s="18">
        <f>IF(A50&amp;""="","",SUMIFS('الصيانة'!$D$6:$D$1005,'الصيانة'!$B$6:$B$1005,A50&amp;""))</f>
        <v/>
      </c>
      <c r="N50" s="18">
        <f>IF(A50&amp;""="","",ROUND(L50+M50,2))</f>
        <v/>
      </c>
      <c r="O50" s="18">
        <f>IF(A50&amp;""="","",IF(N(J50)=0,"",ROUND(N50/J50,2)))</f>
        <v/>
      </c>
      <c r="P50" s="18">
        <f>IF(A50&amp;""="","",IF(OR(N(J50)=0,N(K50)=0),"",ROUND(K50/J50*100,2)))</f>
        <v/>
      </c>
      <c r="Q50" s="19">
        <f>IF(A50&amp;""="","",IFERROR(SUMIFS('الصيانة'!$A$6:$A$1005,'الصيانة'!$B$6:$B$1005,A50&amp;"",'الصيانة'!$G$6:$G$1005,1)/COUNTIFS('الصيانة'!$B$6:$B$1005,A50&amp;"",'الصيانة'!$G$6:$G$1005,1),""))</f>
        <v/>
      </c>
      <c r="R50" s="19">
        <f>IF(A50&amp;""="","",IF(AND(ISNUMBER(G50),ISNUMBER(H50)),MIN(G50,H50),IF(ISNUMBER(G50),G50,IF(ISNUMBER(H50),H50,""))))</f>
        <v/>
      </c>
      <c r="S50" s="17">
        <f>IF(R50="","",R50-'الإعدادات'!$B$4)</f>
        <v/>
      </c>
      <c r="T50" s="6">
        <f>IF(S50="","",IF(S50&lt;0,"منتهي",IF(S50&lt;='الإعدادات'!$B$5,"ينتهي قريبًا","")))</f>
        <v/>
      </c>
      <c r="U50" s="17">
        <f>IF(ISNUMBER(S50),IF(S50&lt;='الإعدادات'!$B$5,COUNTIFS($S$6:$S$205,"&lt;"&amp;S50)+COUNTIFS($S$6:S50,S50),""),"")</f>
        <v/>
      </c>
    </row>
    <row r="51">
      <c r="A51" s="5" t="n"/>
      <c r="B51" s="5" t="n"/>
      <c r="C51" s="5" t="n"/>
      <c r="D51" s="5" t="n"/>
      <c r="E51" s="5" t="n"/>
      <c r="F51" s="16" t="n"/>
      <c r="G51" s="13" t="n"/>
      <c r="H51" s="13" t="n"/>
      <c r="I51" s="17">
        <f>IF(A51&amp;""="","",IFERROR(SUMIFS('الوقود'!$C$6:$C$2005,'الوقود'!$B$6:$B$2005,A51&amp;"",'الوقود'!$I$6:$I$2005,1)/COUNTIFS('الوقود'!$B$6:$B$2005,A51&amp;"",'الوقود'!$I$6:$I$2005,1),""))</f>
        <v/>
      </c>
      <c r="J51" s="17">
        <f>IF(OR(I51="",NOT(ISNUMBER(F51))),"",MAX(0,I51-F51))</f>
        <v/>
      </c>
      <c r="K51" s="17">
        <f>IF(A51&amp;""="","",SUMIFS('الوقود'!$D$6:$D$2005,'الوقود'!$B$6:$B$2005,A51&amp;""))</f>
        <v/>
      </c>
      <c r="L51" s="18">
        <f>IF(A51&amp;""="","",SUMIFS('الوقود'!$G$6:$G$2005,'الوقود'!$B$6:$B$2005,A51&amp;""))</f>
        <v/>
      </c>
      <c r="M51" s="18">
        <f>IF(A51&amp;""="","",SUMIFS('الصيانة'!$D$6:$D$1005,'الصيانة'!$B$6:$B$1005,A51&amp;""))</f>
        <v/>
      </c>
      <c r="N51" s="18">
        <f>IF(A51&amp;""="","",ROUND(L51+M51,2))</f>
        <v/>
      </c>
      <c r="O51" s="18">
        <f>IF(A51&amp;""="","",IF(N(J51)=0,"",ROUND(N51/J51,2)))</f>
        <v/>
      </c>
      <c r="P51" s="18">
        <f>IF(A51&amp;""="","",IF(OR(N(J51)=0,N(K51)=0),"",ROUND(K51/J51*100,2)))</f>
        <v/>
      </c>
      <c r="Q51" s="19">
        <f>IF(A51&amp;""="","",IFERROR(SUMIFS('الصيانة'!$A$6:$A$1005,'الصيانة'!$B$6:$B$1005,A51&amp;"",'الصيانة'!$G$6:$G$1005,1)/COUNTIFS('الصيانة'!$B$6:$B$1005,A51&amp;"",'الصيانة'!$G$6:$G$1005,1),""))</f>
        <v/>
      </c>
      <c r="R51" s="19">
        <f>IF(A51&amp;""="","",IF(AND(ISNUMBER(G51),ISNUMBER(H51)),MIN(G51,H51),IF(ISNUMBER(G51),G51,IF(ISNUMBER(H51),H51,""))))</f>
        <v/>
      </c>
      <c r="S51" s="17">
        <f>IF(R51="","",R51-'الإعدادات'!$B$4)</f>
        <v/>
      </c>
      <c r="T51" s="6">
        <f>IF(S51="","",IF(S51&lt;0,"منتهي",IF(S51&lt;='الإعدادات'!$B$5,"ينتهي قريبًا","")))</f>
        <v/>
      </c>
      <c r="U51" s="17">
        <f>IF(ISNUMBER(S51),IF(S51&lt;='الإعدادات'!$B$5,COUNTIFS($S$6:$S$205,"&lt;"&amp;S51)+COUNTIFS($S$6:S51,S51),""),"")</f>
        <v/>
      </c>
    </row>
    <row r="52">
      <c r="A52" s="5" t="n"/>
      <c r="B52" s="5" t="n"/>
      <c r="C52" s="5" t="n"/>
      <c r="D52" s="5" t="n"/>
      <c r="E52" s="5" t="n"/>
      <c r="F52" s="16" t="n"/>
      <c r="G52" s="13" t="n"/>
      <c r="H52" s="13" t="n"/>
      <c r="I52" s="17">
        <f>IF(A52&amp;""="","",IFERROR(SUMIFS('الوقود'!$C$6:$C$2005,'الوقود'!$B$6:$B$2005,A52&amp;"",'الوقود'!$I$6:$I$2005,1)/COUNTIFS('الوقود'!$B$6:$B$2005,A52&amp;"",'الوقود'!$I$6:$I$2005,1),""))</f>
        <v/>
      </c>
      <c r="J52" s="17">
        <f>IF(OR(I52="",NOT(ISNUMBER(F52))),"",MAX(0,I52-F52))</f>
        <v/>
      </c>
      <c r="K52" s="17">
        <f>IF(A52&amp;""="","",SUMIFS('الوقود'!$D$6:$D$2005,'الوقود'!$B$6:$B$2005,A52&amp;""))</f>
        <v/>
      </c>
      <c r="L52" s="18">
        <f>IF(A52&amp;""="","",SUMIFS('الوقود'!$G$6:$G$2005,'الوقود'!$B$6:$B$2005,A52&amp;""))</f>
        <v/>
      </c>
      <c r="M52" s="18">
        <f>IF(A52&amp;""="","",SUMIFS('الصيانة'!$D$6:$D$1005,'الصيانة'!$B$6:$B$1005,A52&amp;""))</f>
        <v/>
      </c>
      <c r="N52" s="18">
        <f>IF(A52&amp;""="","",ROUND(L52+M52,2))</f>
        <v/>
      </c>
      <c r="O52" s="18">
        <f>IF(A52&amp;""="","",IF(N(J52)=0,"",ROUND(N52/J52,2)))</f>
        <v/>
      </c>
      <c r="P52" s="18">
        <f>IF(A52&amp;""="","",IF(OR(N(J52)=0,N(K52)=0),"",ROUND(K52/J52*100,2)))</f>
        <v/>
      </c>
      <c r="Q52" s="19">
        <f>IF(A52&amp;""="","",IFERROR(SUMIFS('الصيانة'!$A$6:$A$1005,'الصيانة'!$B$6:$B$1005,A52&amp;"",'الصيانة'!$G$6:$G$1005,1)/COUNTIFS('الصيانة'!$B$6:$B$1005,A52&amp;"",'الصيانة'!$G$6:$G$1005,1),""))</f>
        <v/>
      </c>
      <c r="R52" s="19">
        <f>IF(A52&amp;""="","",IF(AND(ISNUMBER(G52),ISNUMBER(H52)),MIN(G52,H52),IF(ISNUMBER(G52),G52,IF(ISNUMBER(H52),H52,""))))</f>
        <v/>
      </c>
      <c r="S52" s="17">
        <f>IF(R52="","",R52-'الإعدادات'!$B$4)</f>
        <v/>
      </c>
      <c r="T52" s="6">
        <f>IF(S52="","",IF(S52&lt;0,"منتهي",IF(S52&lt;='الإعدادات'!$B$5,"ينتهي قريبًا","")))</f>
        <v/>
      </c>
      <c r="U52" s="17">
        <f>IF(ISNUMBER(S52),IF(S52&lt;='الإعدادات'!$B$5,COUNTIFS($S$6:$S$205,"&lt;"&amp;S52)+COUNTIFS($S$6:S52,S52),""),"")</f>
        <v/>
      </c>
    </row>
    <row r="53">
      <c r="A53" s="5" t="n"/>
      <c r="B53" s="5" t="n"/>
      <c r="C53" s="5" t="n"/>
      <c r="D53" s="5" t="n"/>
      <c r="E53" s="5" t="n"/>
      <c r="F53" s="16" t="n"/>
      <c r="G53" s="13" t="n"/>
      <c r="H53" s="13" t="n"/>
      <c r="I53" s="17">
        <f>IF(A53&amp;""="","",IFERROR(SUMIFS('الوقود'!$C$6:$C$2005,'الوقود'!$B$6:$B$2005,A53&amp;"",'الوقود'!$I$6:$I$2005,1)/COUNTIFS('الوقود'!$B$6:$B$2005,A53&amp;"",'الوقود'!$I$6:$I$2005,1),""))</f>
        <v/>
      </c>
      <c r="J53" s="17">
        <f>IF(OR(I53="",NOT(ISNUMBER(F53))),"",MAX(0,I53-F53))</f>
        <v/>
      </c>
      <c r="K53" s="17">
        <f>IF(A53&amp;""="","",SUMIFS('الوقود'!$D$6:$D$2005,'الوقود'!$B$6:$B$2005,A53&amp;""))</f>
        <v/>
      </c>
      <c r="L53" s="18">
        <f>IF(A53&amp;""="","",SUMIFS('الوقود'!$G$6:$G$2005,'الوقود'!$B$6:$B$2005,A53&amp;""))</f>
        <v/>
      </c>
      <c r="M53" s="18">
        <f>IF(A53&amp;""="","",SUMIFS('الصيانة'!$D$6:$D$1005,'الصيانة'!$B$6:$B$1005,A53&amp;""))</f>
        <v/>
      </c>
      <c r="N53" s="18">
        <f>IF(A53&amp;""="","",ROUND(L53+M53,2))</f>
        <v/>
      </c>
      <c r="O53" s="18">
        <f>IF(A53&amp;""="","",IF(N(J53)=0,"",ROUND(N53/J53,2)))</f>
        <v/>
      </c>
      <c r="P53" s="18">
        <f>IF(A53&amp;""="","",IF(OR(N(J53)=0,N(K53)=0),"",ROUND(K53/J53*100,2)))</f>
        <v/>
      </c>
      <c r="Q53" s="19">
        <f>IF(A53&amp;""="","",IFERROR(SUMIFS('الصيانة'!$A$6:$A$1005,'الصيانة'!$B$6:$B$1005,A53&amp;"",'الصيانة'!$G$6:$G$1005,1)/COUNTIFS('الصيانة'!$B$6:$B$1005,A53&amp;"",'الصيانة'!$G$6:$G$1005,1),""))</f>
        <v/>
      </c>
      <c r="R53" s="19">
        <f>IF(A53&amp;""="","",IF(AND(ISNUMBER(G53),ISNUMBER(H53)),MIN(G53,H53),IF(ISNUMBER(G53),G53,IF(ISNUMBER(H53),H53,""))))</f>
        <v/>
      </c>
      <c r="S53" s="17">
        <f>IF(R53="","",R53-'الإعدادات'!$B$4)</f>
        <v/>
      </c>
      <c r="T53" s="6">
        <f>IF(S53="","",IF(S53&lt;0,"منتهي",IF(S53&lt;='الإعدادات'!$B$5,"ينتهي قريبًا","")))</f>
        <v/>
      </c>
      <c r="U53" s="17">
        <f>IF(ISNUMBER(S53),IF(S53&lt;='الإعدادات'!$B$5,COUNTIFS($S$6:$S$205,"&lt;"&amp;S53)+COUNTIFS($S$6:S53,S53),""),"")</f>
        <v/>
      </c>
    </row>
    <row r="54">
      <c r="A54" s="5" t="n"/>
      <c r="B54" s="5" t="n"/>
      <c r="C54" s="5" t="n"/>
      <c r="D54" s="5" t="n"/>
      <c r="E54" s="5" t="n"/>
      <c r="F54" s="16" t="n"/>
      <c r="G54" s="13" t="n"/>
      <c r="H54" s="13" t="n"/>
      <c r="I54" s="17">
        <f>IF(A54&amp;""="","",IFERROR(SUMIFS('الوقود'!$C$6:$C$2005,'الوقود'!$B$6:$B$2005,A54&amp;"",'الوقود'!$I$6:$I$2005,1)/COUNTIFS('الوقود'!$B$6:$B$2005,A54&amp;"",'الوقود'!$I$6:$I$2005,1),""))</f>
        <v/>
      </c>
      <c r="J54" s="17">
        <f>IF(OR(I54="",NOT(ISNUMBER(F54))),"",MAX(0,I54-F54))</f>
        <v/>
      </c>
      <c r="K54" s="17">
        <f>IF(A54&amp;""="","",SUMIFS('الوقود'!$D$6:$D$2005,'الوقود'!$B$6:$B$2005,A54&amp;""))</f>
        <v/>
      </c>
      <c r="L54" s="18">
        <f>IF(A54&amp;""="","",SUMIFS('الوقود'!$G$6:$G$2005,'الوقود'!$B$6:$B$2005,A54&amp;""))</f>
        <v/>
      </c>
      <c r="M54" s="18">
        <f>IF(A54&amp;""="","",SUMIFS('الصيانة'!$D$6:$D$1005,'الصيانة'!$B$6:$B$1005,A54&amp;""))</f>
        <v/>
      </c>
      <c r="N54" s="18">
        <f>IF(A54&amp;""="","",ROUND(L54+M54,2))</f>
        <v/>
      </c>
      <c r="O54" s="18">
        <f>IF(A54&amp;""="","",IF(N(J54)=0,"",ROUND(N54/J54,2)))</f>
        <v/>
      </c>
      <c r="P54" s="18">
        <f>IF(A54&amp;""="","",IF(OR(N(J54)=0,N(K54)=0),"",ROUND(K54/J54*100,2)))</f>
        <v/>
      </c>
      <c r="Q54" s="19">
        <f>IF(A54&amp;""="","",IFERROR(SUMIFS('الصيانة'!$A$6:$A$1005,'الصيانة'!$B$6:$B$1005,A54&amp;"",'الصيانة'!$G$6:$G$1005,1)/COUNTIFS('الصيانة'!$B$6:$B$1005,A54&amp;"",'الصيانة'!$G$6:$G$1005,1),""))</f>
        <v/>
      </c>
      <c r="R54" s="19">
        <f>IF(A54&amp;""="","",IF(AND(ISNUMBER(G54),ISNUMBER(H54)),MIN(G54,H54),IF(ISNUMBER(G54),G54,IF(ISNUMBER(H54),H54,""))))</f>
        <v/>
      </c>
      <c r="S54" s="17">
        <f>IF(R54="","",R54-'الإعدادات'!$B$4)</f>
        <v/>
      </c>
      <c r="T54" s="6">
        <f>IF(S54="","",IF(S54&lt;0,"منتهي",IF(S54&lt;='الإعدادات'!$B$5,"ينتهي قريبًا","")))</f>
        <v/>
      </c>
      <c r="U54" s="17">
        <f>IF(ISNUMBER(S54),IF(S54&lt;='الإعدادات'!$B$5,COUNTIFS($S$6:$S$205,"&lt;"&amp;S54)+COUNTIFS($S$6:S54,S54),""),"")</f>
        <v/>
      </c>
    </row>
    <row r="55">
      <c r="A55" s="5" t="n"/>
      <c r="B55" s="5" t="n"/>
      <c r="C55" s="5" t="n"/>
      <c r="D55" s="5" t="n"/>
      <c r="E55" s="5" t="n"/>
      <c r="F55" s="16" t="n"/>
      <c r="G55" s="13" t="n"/>
      <c r="H55" s="13" t="n"/>
      <c r="I55" s="17">
        <f>IF(A55&amp;""="","",IFERROR(SUMIFS('الوقود'!$C$6:$C$2005,'الوقود'!$B$6:$B$2005,A55&amp;"",'الوقود'!$I$6:$I$2005,1)/COUNTIFS('الوقود'!$B$6:$B$2005,A55&amp;"",'الوقود'!$I$6:$I$2005,1),""))</f>
        <v/>
      </c>
      <c r="J55" s="17">
        <f>IF(OR(I55="",NOT(ISNUMBER(F55))),"",MAX(0,I55-F55))</f>
        <v/>
      </c>
      <c r="K55" s="17">
        <f>IF(A55&amp;""="","",SUMIFS('الوقود'!$D$6:$D$2005,'الوقود'!$B$6:$B$2005,A55&amp;""))</f>
        <v/>
      </c>
      <c r="L55" s="18">
        <f>IF(A55&amp;""="","",SUMIFS('الوقود'!$G$6:$G$2005,'الوقود'!$B$6:$B$2005,A55&amp;""))</f>
        <v/>
      </c>
      <c r="M55" s="18">
        <f>IF(A55&amp;""="","",SUMIFS('الصيانة'!$D$6:$D$1005,'الصيانة'!$B$6:$B$1005,A55&amp;""))</f>
        <v/>
      </c>
      <c r="N55" s="18">
        <f>IF(A55&amp;""="","",ROUND(L55+M55,2))</f>
        <v/>
      </c>
      <c r="O55" s="18">
        <f>IF(A55&amp;""="","",IF(N(J55)=0,"",ROUND(N55/J55,2)))</f>
        <v/>
      </c>
      <c r="P55" s="18">
        <f>IF(A55&amp;""="","",IF(OR(N(J55)=0,N(K55)=0),"",ROUND(K55/J55*100,2)))</f>
        <v/>
      </c>
      <c r="Q55" s="19">
        <f>IF(A55&amp;""="","",IFERROR(SUMIFS('الصيانة'!$A$6:$A$1005,'الصيانة'!$B$6:$B$1005,A55&amp;"",'الصيانة'!$G$6:$G$1005,1)/COUNTIFS('الصيانة'!$B$6:$B$1005,A55&amp;"",'الصيانة'!$G$6:$G$1005,1),""))</f>
        <v/>
      </c>
      <c r="R55" s="19">
        <f>IF(A55&amp;""="","",IF(AND(ISNUMBER(G55),ISNUMBER(H55)),MIN(G55,H55),IF(ISNUMBER(G55),G55,IF(ISNUMBER(H55),H55,""))))</f>
        <v/>
      </c>
      <c r="S55" s="17">
        <f>IF(R55="","",R55-'الإعدادات'!$B$4)</f>
        <v/>
      </c>
      <c r="T55" s="6">
        <f>IF(S55="","",IF(S55&lt;0,"منتهي",IF(S55&lt;='الإعدادات'!$B$5,"ينتهي قريبًا","")))</f>
        <v/>
      </c>
      <c r="U55" s="17">
        <f>IF(ISNUMBER(S55),IF(S55&lt;='الإعدادات'!$B$5,COUNTIFS($S$6:$S$205,"&lt;"&amp;S55)+COUNTIFS($S$6:S55,S55),""),"")</f>
        <v/>
      </c>
    </row>
    <row r="56">
      <c r="A56" s="5" t="n"/>
      <c r="B56" s="5" t="n"/>
      <c r="C56" s="5" t="n"/>
      <c r="D56" s="5" t="n"/>
      <c r="E56" s="5" t="n"/>
      <c r="F56" s="16" t="n"/>
      <c r="G56" s="13" t="n"/>
      <c r="H56" s="13" t="n"/>
      <c r="I56" s="17">
        <f>IF(A56&amp;""="","",IFERROR(SUMIFS('الوقود'!$C$6:$C$2005,'الوقود'!$B$6:$B$2005,A56&amp;"",'الوقود'!$I$6:$I$2005,1)/COUNTIFS('الوقود'!$B$6:$B$2005,A56&amp;"",'الوقود'!$I$6:$I$2005,1),""))</f>
        <v/>
      </c>
      <c r="J56" s="17">
        <f>IF(OR(I56="",NOT(ISNUMBER(F56))),"",MAX(0,I56-F56))</f>
        <v/>
      </c>
      <c r="K56" s="17">
        <f>IF(A56&amp;""="","",SUMIFS('الوقود'!$D$6:$D$2005,'الوقود'!$B$6:$B$2005,A56&amp;""))</f>
        <v/>
      </c>
      <c r="L56" s="18">
        <f>IF(A56&amp;""="","",SUMIFS('الوقود'!$G$6:$G$2005,'الوقود'!$B$6:$B$2005,A56&amp;""))</f>
        <v/>
      </c>
      <c r="M56" s="18">
        <f>IF(A56&amp;""="","",SUMIFS('الصيانة'!$D$6:$D$1005,'الصيانة'!$B$6:$B$1005,A56&amp;""))</f>
        <v/>
      </c>
      <c r="N56" s="18">
        <f>IF(A56&amp;""="","",ROUND(L56+M56,2))</f>
        <v/>
      </c>
      <c r="O56" s="18">
        <f>IF(A56&amp;""="","",IF(N(J56)=0,"",ROUND(N56/J56,2)))</f>
        <v/>
      </c>
      <c r="P56" s="18">
        <f>IF(A56&amp;""="","",IF(OR(N(J56)=0,N(K56)=0),"",ROUND(K56/J56*100,2)))</f>
        <v/>
      </c>
      <c r="Q56" s="19">
        <f>IF(A56&amp;""="","",IFERROR(SUMIFS('الصيانة'!$A$6:$A$1005,'الصيانة'!$B$6:$B$1005,A56&amp;"",'الصيانة'!$G$6:$G$1005,1)/COUNTIFS('الصيانة'!$B$6:$B$1005,A56&amp;"",'الصيانة'!$G$6:$G$1005,1),""))</f>
        <v/>
      </c>
      <c r="R56" s="19">
        <f>IF(A56&amp;""="","",IF(AND(ISNUMBER(G56),ISNUMBER(H56)),MIN(G56,H56),IF(ISNUMBER(G56),G56,IF(ISNUMBER(H56),H56,""))))</f>
        <v/>
      </c>
      <c r="S56" s="17">
        <f>IF(R56="","",R56-'الإعدادات'!$B$4)</f>
        <v/>
      </c>
      <c r="T56" s="6">
        <f>IF(S56="","",IF(S56&lt;0,"منتهي",IF(S56&lt;='الإعدادات'!$B$5,"ينتهي قريبًا","")))</f>
        <v/>
      </c>
      <c r="U56" s="17">
        <f>IF(ISNUMBER(S56),IF(S56&lt;='الإعدادات'!$B$5,COUNTIFS($S$6:$S$205,"&lt;"&amp;S56)+COUNTIFS($S$6:S56,S56),""),"")</f>
        <v/>
      </c>
    </row>
    <row r="57">
      <c r="A57" s="5" t="n"/>
      <c r="B57" s="5" t="n"/>
      <c r="C57" s="5" t="n"/>
      <c r="D57" s="5" t="n"/>
      <c r="E57" s="5" t="n"/>
      <c r="F57" s="16" t="n"/>
      <c r="G57" s="13" t="n"/>
      <c r="H57" s="13" t="n"/>
      <c r="I57" s="17">
        <f>IF(A57&amp;""="","",IFERROR(SUMIFS('الوقود'!$C$6:$C$2005,'الوقود'!$B$6:$B$2005,A57&amp;"",'الوقود'!$I$6:$I$2005,1)/COUNTIFS('الوقود'!$B$6:$B$2005,A57&amp;"",'الوقود'!$I$6:$I$2005,1),""))</f>
        <v/>
      </c>
      <c r="J57" s="17">
        <f>IF(OR(I57="",NOT(ISNUMBER(F57))),"",MAX(0,I57-F57))</f>
        <v/>
      </c>
      <c r="K57" s="17">
        <f>IF(A57&amp;""="","",SUMIFS('الوقود'!$D$6:$D$2005,'الوقود'!$B$6:$B$2005,A57&amp;""))</f>
        <v/>
      </c>
      <c r="L57" s="18">
        <f>IF(A57&amp;""="","",SUMIFS('الوقود'!$G$6:$G$2005,'الوقود'!$B$6:$B$2005,A57&amp;""))</f>
        <v/>
      </c>
      <c r="M57" s="18">
        <f>IF(A57&amp;""="","",SUMIFS('الصيانة'!$D$6:$D$1005,'الصيانة'!$B$6:$B$1005,A57&amp;""))</f>
        <v/>
      </c>
      <c r="N57" s="18">
        <f>IF(A57&amp;""="","",ROUND(L57+M57,2))</f>
        <v/>
      </c>
      <c r="O57" s="18">
        <f>IF(A57&amp;""="","",IF(N(J57)=0,"",ROUND(N57/J57,2)))</f>
        <v/>
      </c>
      <c r="P57" s="18">
        <f>IF(A57&amp;""="","",IF(OR(N(J57)=0,N(K57)=0),"",ROUND(K57/J57*100,2)))</f>
        <v/>
      </c>
      <c r="Q57" s="19">
        <f>IF(A57&amp;""="","",IFERROR(SUMIFS('الصيانة'!$A$6:$A$1005,'الصيانة'!$B$6:$B$1005,A57&amp;"",'الصيانة'!$G$6:$G$1005,1)/COUNTIFS('الصيانة'!$B$6:$B$1005,A57&amp;"",'الصيانة'!$G$6:$G$1005,1),""))</f>
        <v/>
      </c>
      <c r="R57" s="19">
        <f>IF(A57&amp;""="","",IF(AND(ISNUMBER(G57),ISNUMBER(H57)),MIN(G57,H57),IF(ISNUMBER(G57),G57,IF(ISNUMBER(H57),H57,""))))</f>
        <v/>
      </c>
      <c r="S57" s="17">
        <f>IF(R57="","",R57-'الإعدادات'!$B$4)</f>
        <v/>
      </c>
      <c r="T57" s="6">
        <f>IF(S57="","",IF(S57&lt;0,"منتهي",IF(S57&lt;='الإعدادات'!$B$5,"ينتهي قريبًا","")))</f>
        <v/>
      </c>
      <c r="U57" s="17">
        <f>IF(ISNUMBER(S57),IF(S57&lt;='الإعدادات'!$B$5,COUNTIFS($S$6:$S$205,"&lt;"&amp;S57)+COUNTIFS($S$6:S57,S57),""),"")</f>
        <v/>
      </c>
    </row>
    <row r="58">
      <c r="A58" s="5" t="n"/>
      <c r="B58" s="5" t="n"/>
      <c r="C58" s="5" t="n"/>
      <c r="D58" s="5" t="n"/>
      <c r="E58" s="5" t="n"/>
      <c r="F58" s="16" t="n"/>
      <c r="G58" s="13" t="n"/>
      <c r="H58" s="13" t="n"/>
      <c r="I58" s="17">
        <f>IF(A58&amp;""="","",IFERROR(SUMIFS('الوقود'!$C$6:$C$2005,'الوقود'!$B$6:$B$2005,A58&amp;"",'الوقود'!$I$6:$I$2005,1)/COUNTIFS('الوقود'!$B$6:$B$2005,A58&amp;"",'الوقود'!$I$6:$I$2005,1),""))</f>
        <v/>
      </c>
      <c r="J58" s="17">
        <f>IF(OR(I58="",NOT(ISNUMBER(F58))),"",MAX(0,I58-F58))</f>
        <v/>
      </c>
      <c r="K58" s="17">
        <f>IF(A58&amp;""="","",SUMIFS('الوقود'!$D$6:$D$2005,'الوقود'!$B$6:$B$2005,A58&amp;""))</f>
        <v/>
      </c>
      <c r="L58" s="18">
        <f>IF(A58&amp;""="","",SUMIFS('الوقود'!$G$6:$G$2005,'الوقود'!$B$6:$B$2005,A58&amp;""))</f>
        <v/>
      </c>
      <c r="M58" s="18">
        <f>IF(A58&amp;""="","",SUMIFS('الصيانة'!$D$6:$D$1005,'الصيانة'!$B$6:$B$1005,A58&amp;""))</f>
        <v/>
      </c>
      <c r="N58" s="18">
        <f>IF(A58&amp;""="","",ROUND(L58+M58,2))</f>
        <v/>
      </c>
      <c r="O58" s="18">
        <f>IF(A58&amp;""="","",IF(N(J58)=0,"",ROUND(N58/J58,2)))</f>
        <v/>
      </c>
      <c r="P58" s="18">
        <f>IF(A58&amp;""="","",IF(OR(N(J58)=0,N(K58)=0),"",ROUND(K58/J58*100,2)))</f>
        <v/>
      </c>
      <c r="Q58" s="19">
        <f>IF(A58&amp;""="","",IFERROR(SUMIFS('الصيانة'!$A$6:$A$1005,'الصيانة'!$B$6:$B$1005,A58&amp;"",'الصيانة'!$G$6:$G$1005,1)/COUNTIFS('الصيانة'!$B$6:$B$1005,A58&amp;"",'الصيانة'!$G$6:$G$1005,1),""))</f>
        <v/>
      </c>
      <c r="R58" s="19">
        <f>IF(A58&amp;""="","",IF(AND(ISNUMBER(G58),ISNUMBER(H58)),MIN(G58,H58),IF(ISNUMBER(G58),G58,IF(ISNUMBER(H58),H58,""))))</f>
        <v/>
      </c>
      <c r="S58" s="17">
        <f>IF(R58="","",R58-'الإعدادات'!$B$4)</f>
        <v/>
      </c>
      <c r="T58" s="6">
        <f>IF(S58="","",IF(S58&lt;0,"منتهي",IF(S58&lt;='الإعدادات'!$B$5,"ينتهي قريبًا","")))</f>
        <v/>
      </c>
      <c r="U58" s="17">
        <f>IF(ISNUMBER(S58),IF(S58&lt;='الإعدادات'!$B$5,COUNTIFS($S$6:$S$205,"&lt;"&amp;S58)+COUNTIFS($S$6:S58,S58),""),"")</f>
        <v/>
      </c>
    </row>
    <row r="59">
      <c r="A59" s="5" t="n"/>
      <c r="B59" s="5" t="n"/>
      <c r="C59" s="5" t="n"/>
      <c r="D59" s="5" t="n"/>
      <c r="E59" s="5" t="n"/>
      <c r="F59" s="16" t="n"/>
      <c r="G59" s="13" t="n"/>
      <c r="H59" s="13" t="n"/>
      <c r="I59" s="17">
        <f>IF(A59&amp;""="","",IFERROR(SUMIFS('الوقود'!$C$6:$C$2005,'الوقود'!$B$6:$B$2005,A59&amp;"",'الوقود'!$I$6:$I$2005,1)/COUNTIFS('الوقود'!$B$6:$B$2005,A59&amp;"",'الوقود'!$I$6:$I$2005,1),""))</f>
        <v/>
      </c>
      <c r="J59" s="17">
        <f>IF(OR(I59="",NOT(ISNUMBER(F59))),"",MAX(0,I59-F59))</f>
        <v/>
      </c>
      <c r="K59" s="17">
        <f>IF(A59&amp;""="","",SUMIFS('الوقود'!$D$6:$D$2005,'الوقود'!$B$6:$B$2005,A59&amp;""))</f>
        <v/>
      </c>
      <c r="L59" s="18">
        <f>IF(A59&amp;""="","",SUMIFS('الوقود'!$G$6:$G$2005,'الوقود'!$B$6:$B$2005,A59&amp;""))</f>
        <v/>
      </c>
      <c r="M59" s="18">
        <f>IF(A59&amp;""="","",SUMIFS('الصيانة'!$D$6:$D$1005,'الصيانة'!$B$6:$B$1005,A59&amp;""))</f>
        <v/>
      </c>
      <c r="N59" s="18">
        <f>IF(A59&amp;""="","",ROUND(L59+M59,2))</f>
        <v/>
      </c>
      <c r="O59" s="18">
        <f>IF(A59&amp;""="","",IF(N(J59)=0,"",ROUND(N59/J59,2)))</f>
        <v/>
      </c>
      <c r="P59" s="18">
        <f>IF(A59&amp;""="","",IF(OR(N(J59)=0,N(K59)=0),"",ROUND(K59/J59*100,2)))</f>
        <v/>
      </c>
      <c r="Q59" s="19">
        <f>IF(A59&amp;""="","",IFERROR(SUMIFS('الصيانة'!$A$6:$A$1005,'الصيانة'!$B$6:$B$1005,A59&amp;"",'الصيانة'!$G$6:$G$1005,1)/COUNTIFS('الصيانة'!$B$6:$B$1005,A59&amp;"",'الصيانة'!$G$6:$G$1005,1),""))</f>
        <v/>
      </c>
      <c r="R59" s="19">
        <f>IF(A59&amp;""="","",IF(AND(ISNUMBER(G59),ISNUMBER(H59)),MIN(G59,H59),IF(ISNUMBER(G59),G59,IF(ISNUMBER(H59),H59,""))))</f>
        <v/>
      </c>
      <c r="S59" s="17">
        <f>IF(R59="","",R59-'الإعدادات'!$B$4)</f>
        <v/>
      </c>
      <c r="T59" s="6">
        <f>IF(S59="","",IF(S59&lt;0,"منتهي",IF(S59&lt;='الإعدادات'!$B$5,"ينتهي قريبًا","")))</f>
        <v/>
      </c>
      <c r="U59" s="17">
        <f>IF(ISNUMBER(S59),IF(S59&lt;='الإعدادات'!$B$5,COUNTIFS($S$6:$S$205,"&lt;"&amp;S59)+COUNTIFS($S$6:S59,S59),""),"")</f>
        <v/>
      </c>
    </row>
    <row r="60">
      <c r="A60" s="5" t="n"/>
      <c r="B60" s="5" t="n"/>
      <c r="C60" s="5" t="n"/>
      <c r="D60" s="5" t="n"/>
      <c r="E60" s="5" t="n"/>
      <c r="F60" s="16" t="n"/>
      <c r="G60" s="13" t="n"/>
      <c r="H60" s="13" t="n"/>
      <c r="I60" s="17">
        <f>IF(A60&amp;""="","",IFERROR(SUMIFS('الوقود'!$C$6:$C$2005,'الوقود'!$B$6:$B$2005,A60&amp;"",'الوقود'!$I$6:$I$2005,1)/COUNTIFS('الوقود'!$B$6:$B$2005,A60&amp;"",'الوقود'!$I$6:$I$2005,1),""))</f>
        <v/>
      </c>
      <c r="J60" s="17">
        <f>IF(OR(I60="",NOT(ISNUMBER(F60))),"",MAX(0,I60-F60))</f>
        <v/>
      </c>
      <c r="K60" s="17">
        <f>IF(A60&amp;""="","",SUMIFS('الوقود'!$D$6:$D$2005,'الوقود'!$B$6:$B$2005,A60&amp;""))</f>
        <v/>
      </c>
      <c r="L60" s="18">
        <f>IF(A60&amp;""="","",SUMIFS('الوقود'!$G$6:$G$2005,'الوقود'!$B$6:$B$2005,A60&amp;""))</f>
        <v/>
      </c>
      <c r="M60" s="18">
        <f>IF(A60&amp;""="","",SUMIFS('الصيانة'!$D$6:$D$1005,'الصيانة'!$B$6:$B$1005,A60&amp;""))</f>
        <v/>
      </c>
      <c r="N60" s="18">
        <f>IF(A60&amp;""="","",ROUND(L60+M60,2))</f>
        <v/>
      </c>
      <c r="O60" s="18">
        <f>IF(A60&amp;""="","",IF(N(J60)=0,"",ROUND(N60/J60,2)))</f>
        <v/>
      </c>
      <c r="P60" s="18">
        <f>IF(A60&amp;""="","",IF(OR(N(J60)=0,N(K60)=0),"",ROUND(K60/J60*100,2)))</f>
        <v/>
      </c>
      <c r="Q60" s="19">
        <f>IF(A60&amp;""="","",IFERROR(SUMIFS('الصيانة'!$A$6:$A$1005,'الصيانة'!$B$6:$B$1005,A60&amp;"",'الصيانة'!$G$6:$G$1005,1)/COUNTIFS('الصيانة'!$B$6:$B$1005,A60&amp;"",'الصيانة'!$G$6:$G$1005,1),""))</f>
        <v/>
      </c>
      <c r="R60" s="19">
        <f>IF(A60&amp;""="","",IF(AND(ISNUMBER(G60),ISNUMBER(H60)),MIN(G60,H60),IF(ISNUMBER(G60),G60,IF(ISNUMBER(H60),H60,""))))</f>
        <v/>
      </c>
      <c r="S60" s="17">
        <f>IF(R60="","",R60-'الإعدادات'!$B$4)</f>
        <v/>
      </c>
      <c r="T60" s="6">
        <f>IF(S60="","",IF(S60&lt;0,"منتهي",IF(S60&lt;='الإعدادات'!$B$5,"ينتهي قريبًا","")))</f>
        <v/>
      </c>
      <c r="U60" s="17">
        <f>IF(ISNUMBER(S60),IF(S60&lt;='الإعدادات'!$B$5,COUNTIFS($S$6:$S$205,"&lt;"&amp;S60)+COUNTIFS($S$6:S60,S60),""),"")</f>
        <v/>
      </c>
    </row>
    <row r="61">
      <c r="A61" s="5" t="n"/>
      <c r="B61" s="5" t="n"/>
      <c r="C61" s="5" t="n"/>
      <c r="D61" s="5" t="n"/>
      <c r="E61" s="5" t="n"/>
      <c r="F61" s="16" t="n"/>
      <c r="G61" s="13" t="n"/>
      <c r="H61" s="13" t="n"/>
      <c r="I61" s="17">
        <f>IF(A61&amp;""="","",IFERROR(SUMIFS('الوقود'!$C$6:$C$2005,'الوقود'!$B$6:$B$2005,A61&amp;"",'الوقود'!$I$6:$I$2005,1)/COUNTIFS('الوقود'!$B$6:$B$2005,A61&amp;"",'الوقود'!$I$6:$I$2005,1),""))</f>
        <v/>
      </c>
      <c r="J61" s="17">
        <f>IF(OR(I61="",NOT(ISNUMBER(F61))),"",MAX(0,I61-F61))</f>
        <v/>
      </c>
      <c r="K61" s="17">
        <f>IF(A61&amp;""="","",SUMIFS('الوقود'!$D$6:$D$2005,'الوقود'!$B$6:$B$2005,A61&amp;""))</f>
        <v/>
      </c>
      <c r="L61" s="18">
        <f>IF(A61&amp;""="","",SUMIFS('الوقود'!$G$6:$G$2005,'الوقود'!$B$6:$B$2005,A61&amp;""))</f>
        <v/>
      </c>
      <c r="M61" s="18">
        <f>IF(A61&amp;""="","",SUMIFS('الصيانة'!$D$6:$D$1005,'الصيانة'!$B$6:$B$1005,A61&amp;""))</f>
        <v/>
      </c>
      <c r="N61" s="18">
        <f>IF(A61&amp;""="","",ROUND(L61+M61,2))</f>
        <v/>
      </c>
      <c r="O61" s="18">
        <f>IF(A61&amp;""="","",IF(N(J61)=0,"",ROUND(N61/J61,2)))</f>
        <v/>
      </c>
      <c r="P61" s="18">
        <f>IF(A61&amp;""="","",IF(OR(N(J61)=0,N(K61)=0),"",ROUND(K61/J61*100,2)))</f>
        <v/>
      </c>
      <c r="Q61" s="19">
        <f>IF(A61&amp;""="","",IFERROR(SUMIFS('الصيانة'!$A$6:$A$1005,'الصيانة'!$B$6:$B$1005,A61&amp;"",'الصيانة'!$G$6:$G$1005,1)/COUNTIFS('الصيانة'!$B$6:$B$1005,A61&amp;"",'الصيانة'!$G$6:$G$1005,1),""))</f>
        <v/>
      </c>
      <c r="R61" s="19">
        <f>IF(A61&amp;""="","",IF(AND(ISNUMBER(G61),ISNUMBER(H61)),MIN(G61,H61),IF(ISNUMBER(G61),G61,IF(ISNUMBER(H61),H61,""))))</f>
        <v/>
      </c>
      <c r="S61" s="17">
        <f>IF(R61="","",R61-'الإعدادات'!$B$4)</f>
        <v/>
      </c>
      <c r="T61" s="6">
        <f>IF(S61="","",IF(S61&lt;0,"منتهي",IF(S61&lt;='الإعدادات'!$B$5,"ينتهي قريبًا","")))</f>
        <v/>
      </c>
      <c r="U61" s="17">
        <f>IF(ISNUMBER(S61),IF(S61&lt;='الإعدادات'!$B$5,COUNTIFS($S$6:$S$205,"&lt;"&amp;S61)+COUNTIFS($S$6:S61,S61),""),"")</f>
        <v/>
      </c>
    </row>
    <row r="62">
      <c r="A62" s="5" t="n"/>
      <c r="B62" s="5" t="n"/>
      <c r="C62" s="5" t="n"/>
      <c r="D62" s="5" t="n"/>
      <c r="E62" s="5" t="n"/>
      <c r="F62" s="16" t="n"/>
      <c r="G62" s="13" t="n"/>
      <c r="H62" s="13" t="n"/>
      <c r="I62" s="17">
        <f>IF(A62&amp;""="","",IFERROR(SUMIFS('الوقود'!$C$6:$C$2005,'الوقود'!$B$6:$B$2005,A62&amp;"",'الوقود'!$I$6:$I$2005,1)/COUNTIFS('الوقود'!$B$6:$B$2005,A62&amp;"",'الوقود'!$I$6:$I$2005,1),""))</f>
        <v/>
      </c>
      <c r="J62" s="17">
        <f>IF(OR(I62="",NOT(ISNUMBER(F62))),"",MAX(0,I62-F62))</f>
        <v/>
      </c>
      <c r="K62" s="17">
        <f>IF(A62&amp;""="","",SUMIFS('الوقود'!$D$6:$D$2005,'الوقود'!$B$6:$B$2005,A62&amp;""))</f>
        <v/>
      </c>
      <c r="L62" s="18">
        <f>IF(A62&amp;""="","",SUMIFS('الوقود'!$G$6:$G$2005,'الوقود'!$B$6:$B$2005,A62&amp;""))</f>
        <v/>
      </c>
      <c r="M62" s="18">
        <f>IF(A62&amp;""="","",SUMIFS('الصيانة'!$D$6:$D$1005,'الصيانة'!$B$6:$B$1005,A62&amp;""))</f>
        <v/>
      </c>
      <c r="N62" s="18">
        <f>IF(A62&amp;""="","",ROUND(L62+M62,2))</f>
        <v/>
      </c>
      <c r="O62" s="18">
        <f>IF(A62&amp;""="","",IF(N(J62)=0,"",ROUND(N62/J62,2)))</f>
        <v/>
      </c>
      <c r="P62" s="18">
        <f>IF(A62&amp;""="","",IF(OR(N(J62)=0,N(K62)=0),"",ROUND(K62/J62*100,2)))</f>
        <v/>
      </c>
      <c r="Q62" s="19">
        <f>IF(A62&amp;""="","",IFERROR(SUMIFS('الصيانة'!$A$6:$A$1005,'الصيانة'!$B$6:$B$1005,A62&amp;"",'الصيانة'!$G$6:$G$1005,1)/COUNTIFS('الصيانة'!$B$6:$B$1005,A62&amp;"",'الصيانة'!$G$6:$G$1005,1),""))</f>
        <v/>
      </c>
      <c r="R62" s="19">
        <f>IF(A62&amp;""="","",IF(AND(ISNUMBER(G62),ISNUMBER(H62)),MIN(G62,H62),IF(ISNUMBER(G62),G62,IF(ISNUMBER(H62),H62,""))))</f>
        <v/>
      </c>
      <c r="S62" s="17">
        <f>IF(R62="","",R62-'الإعدادات'!$B$4)</f>
        <v/>
      </c>
      <c r="T62" s="6">
        <f>IF(S62="","",IF(S62&lt;0,"منتهي",IF(S62&lt;='الإعدادات'!$B$5,"ينتهي قريبًا","")))</f>
        <v/>
      </c>
      <c r="U62" s="17">
        <f>IF(ISNUMBER(S62),IF(S62&lt;='الإعدادات'!$B$5,COUNTIFS($S$6:$S$205,"&lt;"&amp;S62)+COUNTIFS($S$6:S62,S62),""),"")</f>
        <v/>
      </c>
    </row>
    <row r="63">
      <c r="A63" s="5" t="n"/>
      <c r="B63" s="5" t="n"/>
      <c r="C63" s="5" t="n"/>
      <c r="D63" s="5" t="n"/>
      <c r="E63" s="5" t="n"/>
      <c r="F63" s="16" t="n"/>
      <c r="G63" s="13" t="n"/>
      <c r="H63" s="13" t="n"/>
      <c r="I63" s="17">
        <f>IF(A63&amp;""="","",IFERROR(SUMIFS('الوقود'!$C$6:$C$2005,'الوقود'!$B$6:$B$2005,A63&amp;"",'الوقود'!$I$6:$I$2005,1)/COUNTIFS('الوقود'!$B$6:$B$2005,A63&amp;"",'الوقود'!$I$6:$I$2005,1),""))</f>
        <v/>
      </c>
      <c r="J63" s="17">
        <f>IF(OR(I63="",NOT(ISNUMBER(F63))),"",MAX(0,I63-F63))</f>
        <v/>
      </c>
      <c r="K63" s="17">
        <f>IF(A63&amp;""="","",SUMIFS('الوقود'!$D$6:$D$2005,'الوقود'!$B$6:$B$2005,A63&amp;""))</f>
        <v/>
      </c>
      <c r="L63" s="18">
        <f>IF(A63&amp;""="","",SUMIFS('الوقود'!$G$6:$G$2005,'الوقود'!$B$6:$B$2005,A63&amp;""))</f>
        <v/>
      </c>
      <c r="M63" s="18">
        <f>IF(A63&amp;""="","",SUMIFS('الصيانة'!$D$6:$D$1005,'الصيانة'!$B$6:$B$1005,A63&amp;""))</f>
        <v/>
      </c>
      <c r="N63" s="18">
        <f>IF(A63&amp;""="","",ROUND(L63+M63,2))</f>
        <v/>
      </c>
      <c r="O63" s="18">
        <f>IF(A63&amp;""="","",IF(N(J63)=0,"",ROUND(N63/J63,2)))</f>
        <v/>
      </c>
      <c r="P63" s="18">
        <f>IF(A63&amp;""="","",IF(OR(N(J63)=0,N(K63)=0),"",ROUND(K63/J63*100,2)))</f>
        <v/>
      </c>
      <c r="Q63" s="19">
        <f>IF(A63&amp;""="","",IFERROR(SUMIFS('الصيانة'!$A$6:$A$1005,'الصيانة'!$B$6:$B$1005,A63&amp;"",'الصيانة'!$G$6:$G$1005,1)/COUNTIFS('الصيانة'!$B$6:$B$1005,A63&amp;"",'الصيانة'!$G$6:$G$1005,1),""))</f>
        <v/>
      </c>
      <c r="R63" s="19">
        <f>IF(A63&amp;""="","",IF(AND(ISNUMBER(G63),ISNUMBER(H63)),MIN(G63,H63),IF(ISNUMBER(G63),G63,IF(ISNUMBER(H63),H63,""))))</f>
        <v/>
      </c>
      <c r="S63" s="17">
        <f>IF(R63="","",R63-'الإعدادات'!$B$4)</f>
        <v/>
      </c>
      <c r="T63" s="6">
        <f>IF(S63="","",IF(S63&lt;0,"منتهي",IF(S63&lt;='الإعدادات'!$B$5,"ينتهي قريبًا","")))</f>
        <v/>
      </c>
      <c r="U63" s="17">
        <f>IF(ISNUMBER(S63),IF(S63&lt;='الإعدادات'!$B$5,COUNTIFS($S$6:$S$205,"&lt;"&amp;S63)+COUNTIFS($S$6:S63,S63),""),"")</f>
        <v/>
      </c>
    </row>
    <row r="64">
      <c r="A64" s="5" t="n"/>
      <c r="B64" s="5" t="n"/>
      <c r="C64" s="5" t="n"/>
      <c r="D64" s="5" t="n"/>
      <c r="E64" s="5" t="n"/>
      <c r="F64" s="16" t="n"/>
      <c r="G64" s="13" t="n"/>
      <c r="H64" s="13" t="n"/>
      <c r="I64" s="17">
        <f>IF(A64&amp;""="","",IFERROR(SUMIFS('الوقود'!$C$6:$C$2005,'الوقود'!$B$6:$B$2005,A64&amp;"",'الوقود'!$I$6:$I$2005,1)/COUNTIFS('الوقود'!$B$6:$B$2005,A64&amp;"",'الوقود'!$I$6:$I$2005,1),""))</f>
        <v/>
      </c>
      <c r="J64" s="17">
        <f>IF(OR(I64="",NOT(ISNUMBER(F64))),"",MAX(0,I64-F64))</f>
        <v/>
      </c>
      <c r="K64" s="17">
        <f>IF(A64&amp;""="","",SUMIFS('الوقود'!$D$6:$D$2005,'الوقود'!$B$6:$B$2005,A64&amp;""))</f>
        <v/>
      </c>
      <c r="L64" s="18">
        <f>IF(A64&amp;""="","",SUMIFS('الوقود'!$G$6:$G$2005,'الوقود'!$B$6:$B$2005,A64&amp;""))</f>
        <v/>
      </c>
      <c r="M64" s="18">
        <f>IF(A64&amp;""="","",SUMIFS('الصيانة'!$D$6:$D$1005,'الصيانة'!$B$6:$B$1005,A64&amp;""))</f>
        <v/>
      </c>
      <c r="N64" s="18">
        <f>IF(A64&amp;""="","",ROUND(L64+M64,2))</f>
        <v/>
      </c>
      <c r="O64" s="18">
        <f>IF(A64&amp;""="","",IF(N(J64)=0,"",ROUND(N64/J64,2)))</f>
        <v/>
      </c>
      <c r="P64" s="18">
        <f>IF(A64&amp;""="","",IF(OR(N(J64)=0,N(K64)=0),"",ROUND(K64/J64*100,2)))</f>
        <v/>
      </c>
      <c r="Q64" s="19">
        <f>IF(A64&amp;""="","",IFERROR(SUMIFS('الصيانة'!$A$6:$A$1005,'الصيانة'!$B$6:$B$1005,A64&amp;"",'الصيانة'!$G$6:$G$1005,1)/COUNTIFS('الصيانة'!$B$6:$B$1005,A64&amp;"",'الصيانة'!$G$6:$G$1005,1),""))</f>
        <v/>
      </c>
      <c r="R64" s="19">
        <f>IF(A64&amp;""="","",IF(AND(ISNUMBER(G64),ISNUMBER(H64)),MIN(G64,H64),IF(ISNUMBER(G64),G64,IF(ISNUMBER(H64),H64,""))))</f>
        <v/>
      </c>
      <c r="S64" s="17">
        <f>IF(R64="","",R64-'الإعدادات'!$B$4)</f>
        <v/>
      </c>
      <c r="T64" s="6">
        <f>IF(S64="","",IF(S64&lt;0,"منتهي",IF(S64&lt;='الإعدادات'!$B$5,"ينتهي قريبًا","")))</f>
        <v/>
      </c>
      <c r="U64" s="17">
        <f>IF(ISNUMBER(S64),IF(S64&lt;='الإعدادات'!$B$5,COUNTIFS($S$6:$S$205,"&lt;"&amp;S64)+COUNTIFS($S$6:S64,S64),""),"")</f>
        <v/>
      </c>
    </row>
    <row r="65">
      <c r="A65" s="5" t="n"/>
      <c r="B65" s="5" t="n"/>
      <c r="C65" s="5" t="n"/>
      <c r="D65" s="5" t="n"/>
      <c r="E65" s="5" t="n"/>
      <c r="F65" s="16" t="n"/>
      <c r="G65" s="13" t="n"/>
      <c r="H65" s="13" t="n"/>
      <c r="I65" s="17">
        <f>IF(A65&amp;""="","",IFERROR(SUMIFS('الوقود'!$C$6:$C$2005,'الوقود'!$B$6:$B$2005,A65&amp;"",'الوقود'!$I$6:$I$2005,1)/COUNTIFS('الوقود'!$B$6:$B$2005,A65&amp;"",'الوقود'!$I$6:$I$2005,1),""))</f>
        <v/>
      </c>
      <c r="J65" s="17">
        <f>IF(OR(I65="",NOT(ISNUMBER(F65))),"",MAX(0,I65-F65))</f>
        <v/>
      </c>
      <c r="K65" s="17">
        <f>IF(A65&amp;""="","",SUMIFS('الوقود'!$D$6:$D$2005,'الوقود'!$B$6:$B$2005,A65&amp;""))</f>
        <v/>
      </c>
      <c r="L65" s="18">
        <f>IF(A65&amp;""="","",SUMIFS('الوقود'!$G$6:$G$2005,'الوقود'!$B$6:$B$2005,A65&amp;""))</f>
        <v/>
      </c>
      <c r="M65" s="18">
        <f>IF(A65&amp;""="","",SUMIFS('الصيانة'!$D$6:$D$1005,'الصيانة'!$B$6:$B$1005,A65&amp;""))</f>
        <v/>
      </c>
      <c r="N65" s="18">
        <f>IF(A65&amp;""="","",ROUND(L65+M65,2))</f>
        <v/>
      </c>
      <c r="O65" s="18">
        <f>IF(A65&amp;""="","",IF(N(J65)=0,"",ROUND(N65/J65,2)))</f>
        <v/>
      </c>
      <c r="P65" s="18">
        <f>IF(A65&amp;""="","",IF(OR(N(J65)=0,N(K65)=0),"",ROUND(K65/J65*100,2)))</f>
        <v/>
      </c>
      <c r="Q65" s="19">
        <f>IF(A65&amp;""="","",IFERROR(SUMIFS('الصيانة'!$A$6:$A$1005,'الصيانة'!$B$6:$B$1005,A65&amp;"",'الصيانة'!$G$6:$G$1005,1)/COUNTIFS('الصيانة'!$B$6:$B$1005,A65&amp;"",'الصيانة'!$G$6:$G$1005,1),""))</f>
        <v/>
      </c>
      <c r="R65" s="19">
        <f>IF(A65&amp;""="","",IF(AND(ISNUMBER(G65),ISNUMBER(H65)),MIN(G65,H65),IF(ISNUMBER(G65),G65,IF(ISNUMBER(H65),H65,""))))</f>
        <v/>
      </c>
      <c r="S65" s="17">
        <f>IF(R65="","",R65-'الإعدادات'!$B$4)</f>
        <v/>
      </c>
      <c r="T65" s="6">
        <f>IF(S65="","",IF(S65&lt;0,"منتهي",IF(S65&lt;='الإعدادات'!$B$5,"ينتهي قريبًا","")))</f>
        <v/>
      </c>
      <c r="U65" s="17">
        <f>IF(ISNUMBER(S65),IF(S65&lt;='الإعدادات'!$B$5,COUNTIFS($S$6:$S$205,"&lt;"&amp;S65)+COUNTIFS($S$6:S65,S65),""),"")</f>
        <v/>
      </c>
    </row>
    <row r="66">
      <c r="A66" s="5" t="n"/>
      <c r="B66" s="5" t="n"/>
      <c r="C66" s="5" t="n"/>
      <c r="D66" s="5" t="n"/>
      <c r="E66" s="5" t="n"/>
      <c r="F66" s="16" t="n"/>
      <c r="G66" s="13" t="n"/>
      <c r="H66" s="13" t="n"/>
      <c r="I66" s="17">
        <f>IF(A66&amp;""="","",IFERROR(SUMIFS('الوقود'!$C$6:$C$2005,'الوقود'!$B$6:$B$2005,A66&amp;"",'الوقود'!$I$6:$I$2005,1)/COUNTIFS('الوقود'!$B$6:$B$2005,A66&amp;"",'الوقود'!$I$6:$I$2005,1),""))</f>
        <v/>
      </c>
      <c r="J66" s="17">
        <f>IF(OR(I66="",NOT(ISNUMBER(F66))),"",MAX(0,I66-F66))</f>
        <v/>
      </c>
      <c r="K66" s="17">
        <f>IF(A66&amp;""="","",SUMIFS('الوقود'!$D$6:$D$2005,'الوقود'!$B$6:$B$2005,A66&amp;""))</f>
        <v/>
      </c>
      <c r="L66" s="18">
        <f>IF(A66&amp;""="","",SUMIFS('الوقود'!$G$6:$G$2005,'الوقود'!$B$6:$B$2005,A66&amp;""))</f>
        <v/>
      </c>
      <c r="M66" s="18">
        <f>IF(A66&amp;""="","",SUMIFS('الصيانة'!$D$6:$D$1005,'الصيانة'!$B$6:$B$1005,A66&amp;""))</f>
        <v/>
      </c>
      <c r="N66" s="18">
        <f>IF(A66&amp;""="","",ROUND(L66+M66,2))</f>
        <v/>
      </c>
      <c r="O66" s="18">
        <f>IF(A66&amp;""="","",IF(N(J66)=0,"",ROUND(N66/J66,2)))</f>
        <v/>
      </c>
      <c r="P66" s="18">
        <f>IF(A66&amp;""="","",IF(OR(N(J66)=0,N(K66)=0),"",ROUND(K66/J66*100,2)))</f>
        <v/>
      </c>
      <c r="Q66" s="19">
        <f>IF(A66&amp;""="","",IFERROR(SUMIFS('الصيانة'!$A$6:$A$1005,'الصيانة'!$B$6:$B$1005,A66&amp;"",'الصيانة'!$G$6:$G$1005,1)/COUNTIFS('الصيانة'!$B$6:$B$1005,A66&amp;"",'الصيانة'!$G$6:$G$1005,1),""))</f>
        <v/>
      </c>
      <c r="R66" s="19">
        <f>IF(A66&amp;""="","",IF(AND(ISNUMBER(G66),ISNUMBER(H66)),MIN(G66,H66),IF(ISNUMBER(G66),G66,IF(ISNUMBER(H66),H66,""))))</f>
        <v/>
      </c>
      <c r="S66" s="17">
        <f>IF(R66="","",R66-'الإعدادات'!$B$4)</f>
        <v/>
      </c>
      <c r="T66" s="6">
        <f>IF(S66="","",IF(S66&lt;0,"منتهي",IF(S66&lt;='الإعدادات'!$B$5,"ينتهي قريبًا","")))</f>
        <v/>
      </c>
      <c r="U66" s="17">
        <f>IF(ISNUMBER(S66),IF(S66&lt;='الإعدادات'!$B$5,COUNTIFS($S$6:$S$205,"&lt;"&amp;S66)+COUNTIFS($S$6:S66,S66),""),"")</f>
        <v/>
      </c>
    </row>
    <row r="67">
      <c r="A67" s="5" t="n"/>
      <c r="B67" s="5" t="n"/>
      <c r="C67" s="5" t="n"/>
      <c r="D67" s="5" t="n"/>
      <c r="E67" s="5" t="n"/>
      <c r="F67" s="16" t="n"/>
      <c r="G67" s="13" t="n"/>
      <c r="H67" s="13" t="n"/>
      <c r="I67" s="17">
        <f>IF(A67&amp;""="","",IFERROR(SUMIFS('الوقود'!$C$6:$C$2005,'الوقود'!$B$6:$B$2005,A67&amp;"",'الوقود'!$I$6:$I$2005,1)/COUNTIFS('الوقود'!$B$6:$B$2005,A67&amp;"",'الوقود'!$I$6:$I$2005,1),""))</f>
        <v/>
      </c>
      <c r="J67" s="17">
        <f>IF(OR(I67="",NOT(ISNUMBER(F67))),"",MAX(0,I67-F67))</f>
        <v/>
      </c>
      <c r="K67" s="17">
        <f>IF(A67&amp;""="","",SUMIFS('الوقود'!$D$6:$D$2005,'الوقود'!$B$6:$B$2005,A67&amp;""))</f>
        <v/>
      </c>
      <c r="L67" s="18">
        <f>IF(A67&amp;""="","",SUMIFS('الوقود'!$G$6:$G$2005,'الوقود'!$B$6:$B$2005,A67&amp;""))</f>
        <v/>
      </c>
      <c r="M67" s="18">
        <f>IF(A67&amp;""="","",SUMIFS('الصيانة'!$D$6:$D$1005,'الصيانة'!$B$6:$B$1005,A67&amp;""))</f>
        <v/>
      </c>
      <c r="N67" s="18">
        <f>IF(A67&amp;""="","",ROUND(L67+M67,2))</f>
        <v/>
      </c>
      <c r="O67" s="18">
        <f>IF(A67&amp;""="","",IF(N(J67)=0,"",ROUND(N67/J67,2)))</f>
        <v/>
      </c>
      <c r="P67" s="18">
        <f>IF(A67&amp;""="","",IF(OR(N(J67)=0,N(K67)=0),"",ROUND(K67/J67*100,2)))</f>
        <v/>
      </c>
      <c r="Q67" s="19">
        <f>IF(A67&amp;""="","",IFERROR(SUMIFS('الصيانة'!$A$6:$A$1005,'الصيانة'!$B$6:$B$1005,A67&amp;"",'الصيانة'!$G$6:$G$1005,1)/COUNTIFS('الصيانة'!$B$6:$B$1005,A67&amp;"",'الصيانة'!$G$6:$G$1005,1),""))</f>
        <v/>
      </c>
      <c r="R67" s="19">
        <f>IF(A67&amp;""="","",IF(AND(ISNUMBER(G67),ISNUMBER(H67)),MIN(G67,H67),IF(ISNUMBER(G67),G67,IF(ISNUMBER(H67),H67,""))))</f>
        <v/>
      </c>
      <c r="S67" s="17">
        <f>IF(R67="","",R67-'الإعدادات'!$B$4)</f>
        <v/>
      </c>
      <c r="T67" s="6">
        <f>IF(S67="","",IF(S67&lt;0,"منتهي",IF(S67&lt;='الإعدادات'!$B$5,"ينتهي قريبًا","")))</f>
        <v/>
      </c>
      <c r="U67" s="17">
        <f>IF(ISNUMBER(S67),IF(S67&lt;='الإعدادات'!$B$5,COUNTIFS($S$6:$S$205,"&lt;"&amp;S67)+COUNTIFS($S$6:S67,S67),""),"")</f>
        <v/>
      </c>
    </row>
    <row r="68">
      <c r="A68" s="5" t="n"/>
      <c r="B68" s="5" t="n"/>
      <c r="C68" s="5" t="n"/>
      <c r="D68" s="5" t="n"/>
      <c r="E68" s="5" t="n"/>
      <c r="F68" s="16" t="n"/>
      <c r="G68" s="13" t="n"/>
      <c r="H68" s="13" t="n"/>
      <c r="I68" s="17">
        <f>IF(A68&amp;""="","",IFERROR(SUMIFS('الوقود'!$C$6:$C$2005,'الوقود'!$B$6:$B$2005,A68&amp;"",'الوقود'!$I$6:$I$2005,1)/COUNTIFS('الوقود'!$B$6:$B$2005,A68&amp;"",'الوقود'!$I$6:$I$2005,1),""))</f>
        <v/>
      </c>
      <c r="J68" s="17">
        <f>IF(OR(I68="",NOT(ISNUMBER(F68))),"",MAX(0,I68-F68))</f>
        <v/>
      </c>
      <c r="K68" s="17">
        <f>IF(A68&amp;""="","",SUMIFS('الوقود'!$D$6:$D$2005,'الوقود'!$B$6:$B$2005,A68&amp;""))</f>
        <v/>
      </c>
      <c r="L68" s="18">
        <f>IF(A68&amp;""="","",SUMIFS('الوقود'!$G$6:$G$2005,'الوقود'!$B$6:$B$2005,A68&amp;""))</f>
        <v/>
      </c>
      <c r="M68" s="18">
        <f>IF(A68&amp;""="","",SUMIFS('الصيانة'!$D$6:$D$1005,'الصيانة'!$B$6:$B$1005,A68&amp;""))</f>
        <v/>
      </c>
      <c r="N68" s="18">
        <f>IF(A68&amp;""="","",ROUND(L68+M68,2))</f>
        <v/>
      </c>
      <c r="O68" s="18">
        <f>IF(A68&amp;""="","",IF(N(J68)=0,"",ROUND(N68/J68,2)))</f>
        <v/>
      </c>
      <c r="P68" s="18">
        <f>IF(A68&amp;""="","",IF(OR(N(J68)=0,N(K68)=0),"",ROUND(K68/J68*100,2)))</f>
        <v/>
      </c>
      <c r="Q68" s="19">
        <f>IF(A68&amp;""="","",IFERROR(SUMIFS('الصيانة'!$A$6:$A$1005,'الصيانة'!$B$6:$B$1005,A68&amp;"",'الصيانة'!$G$6:$G$1005,1)/COUNTIFS('الصيانة'!$B$6:$B$1005,A68&amp;"",'الصيانة'!$G$6:$G$1005,1),""))</f>
        <v/>
      </c>
      <c r="R68" s="19">
        <f>IF(A68&amp;""="","",IF(AND(ISNUMBER(G68),ISNUMBER(H68)),MIN(G68,H68),IF(ISNUMBER(G68),G68,IF(ISNUMBER(H68),H68,""))))</f>
        <v/>
      </c>
      <c r="S68" s="17">
        <f>IF(R68="","",R68-'الإعدادات'!$B$4)</f>
        <v/>
      </c>
      <c r="T68" s="6">
        <f>IF(S68="","",IF(S68&lt;0,"منتهي",IF(S68&lt;='الإعدادات'!$B$5,"ينتهي قريبًا","")))</f>
        <v/>
      </c>
      <c r="U68" s="17">
        <f>IF(ISNUMBER(S68),IF(S68&lt;='الإعدادات'!$B$5,COUNTIFS($S$6:$S$205,"&lt;"&amp;S68)+COUNTIFS($S$6:S68,S68),""),"")</f>
        <v/>
      </c>
    </row>
    <row r="69">
      <c r="A69" s="5" t="n"/>
      <c r="B69" s="5" t="n"/>
      <c r="C69" s="5" t="n"/>
      <c r="D69" s="5" t="n"/>
      <c r="E69" s="5" t="n"/>
      <c r="F69" s="16" t="n"/>
      <c r="G69" s="13" t="n"/>
      <c r="H69" s="13" t="n"/>
      <c r="I69" s="17">
        <f>IF(A69&amp;""="","",IFERROR(SUMIFS('الوقود'!$C$6:$C$2005,'الوقود'!$B$6:$B$2005,A69&amp;"",'الوقود'!$I$6:$I$2005,1)/COUNTIFS('الوقود'!$B$6:$B$2005,A69&amp;"",'الوقود'!$I$6:$I$2005,1),""))</f>
        <v/>
      </c>
      <c r="J69" s="17">
        <f>IF(OR(I69="",NOT(ISNUMBER(F69))),"",MAX(0,I69-F69))</f>
        <v/>
      </c>
      <c r="K69" s="17">
        <f>IF(A69&amp;""="","",SUMIFS('الوقود'!$D$6:$D$2005,'الوقود'!$B$6:$B$2005,A69&amp;""))</f>
        <v/>
      </c>
      <c r="L69" s="18">
        <f>IF(A69&amp;""="","",SUMIFS('الوقود'!$G$6:$G$2005,'الوقود'!$B$6:$B$2005,A69&amp;""))</f>
        <v/>
      </c>
      <c r="M69" s="18">
        <f>IF(A69&amp;""="","",SUMIFS('الصيانة'!$D$6:$D$1005,'الصيانة'!$B$6:$B$1005,A69&amp;""))</f>
        <v/>
      </c>
      <c r="N69" s="18">
        <f>IF(A69&amp;""="","",ROUND(L69+M69,2))</f>
        <v/>
      </c>
      <c r="O69" s="18">
        <f>IF(A69&amp;""="","",IF(N(J69)=0,"",ROUND(N69/J69,2)))</f>
        <v/>
      </c>
      <c r="P69" s="18">
        <f>IF(A69&amp;""="","",IF(OR(N(J69)=0,N(K69)=0),"",ROUND(K69/J69*100,2)))</f>
        <v/>
      </c>
      <c r="Q69" s="19">
        <f>IF(A69&amp;""="","",IFERROR(SUMIFS('الصيانة'!$A$6:$A$1005,'الصيانة'!$B$6:$B$1005,A69&amp;"",'الصيانة'!$G$6:$G$1005,1)/COUNTIFS('الصيانة'!$B$6:$B$1005,A69&amp;"",'الصيانة'!$G$6:$G$1005,1),""))</f>
        <v/>
      </c>
      <c r="R69" s="19">
        <f>IF(A69&amp;""="","",IF(AND(ISNUMBER(G69),ISNUMBER(H69)),MIN(G69,H69),IF(ISNUMBER(G69),G69,IF(ISNUMBER(H69),H69,""))))</f>
        <v/>
      </c>
      <c r="S69" s="17">
        <f>IF(R69="","",R69-'الإعدادات'!$B$4)</f>
        <v/>
      </c>
      <c r="T69" s="6">
        <f>IF(S69="","",IF(S69&lt;0,"منتهي",IF(S69&lt;='الإعدادات'!$B$5,"ينتهي قريبًا","")))</f>
        <v/>
      </c>
      <c r="U69" s="17">
        <f>IF(ISNUMBER(S69),IF(S69&lt;='الإعدادات'!$B$5,COUNTIFS($S$6:$S$205,"&lt;"&amp;S69)+COUNTIFS($S$6:S69,S69),""),"")</f>
        <v/>
      </c>
    </row>
    <row r="70">
      <c r="A70" s="5" t="n"/>
      <c r="B70" s="5" t="n"/>
      <c r="C70" s="5" t="n"/>
      <c r="D70" s="5" t="n"/>
      <c r="E70" s="5" t="n"/>
      <c r="F70" s="16" t="n"/>
      <c r="G70" s="13" t="n"/>
      <c r="H70" s="13" t="n"/>
      <c r="I70" s="17">
        <f>IF(A70&amp;""="","",IFERROR(SUMIFS('الوقود'!$C$6:$C$2005,'الوقود'!$B$6:$B$2005,A70&amp;"",'الوقود'!$I$6:$I$2005,1)/COUNTIFS('الوقود'!$B$6:$B$2005,A70&amp;"",'الوقود'!$I$6:$I$2005,1),""))</f>
        <v/>
      </c>
      <c r="J70" s="17">
        <f>IF(OR(I70="",NOT(ISNUMBER(F70))),"",MAX(0,I70-F70))</f>
        <v/>
      </c>
      <c r="K70" s="17">
        <f>IF(A70&amp;""="","",SUMIFS('الوقود'!$D$6:$D$2005,'الوقود'!$B$6:$B$2005,A70&amp;""))</f>
        <v/>
      </c>
      <c r="L70" s="18">
        <f>IF(A70&amp;""="","",SUMIFS('الوقود'!$G$6:$G$2005,'الوقود'!$B$6:$B$2005,A70&amp;""))</f>
        <v/>
      </c>
      <c r="M70" s="18">
        <f>IF(A70&amp;""="","",SUMIFS('الصيانة'!$D$6:$D$1005,'الصيانة'!$B$6:$B$1005,A70&amp;""))</f>
        <v/>
      </c>
      <c r="N70" s="18">
        <f>IF(A70&amp;""="","",ROUND(L70+M70,2))</f>
        <v/>
      </c>
      <c r="O70" s="18">
        <f>IF(A70&amp;""="","",IF(N(J70)=0,"",ROUND(N70/J70,2)))</f>
        <v/>
      </c>
      <c r="P70" s="18">
        <f>IF(A70&amp;""="","",IF(OR(N(J70)=0,N(K70)=0),"",ROUND(K70/J70*100,2)))</f>
        <v/>
      </c>
      <c r="Q70" s="19">
        <f>IF(A70&amp;""="","",IFERROR(SUMIFS('الصيانة'!$A$6:$A$1005,'الصيانة'!$B$6:$B$1005,A70&amp;"",'الصيانة'!$G$6:$G$1005,1)/COUNTIFS('الصيانة'!$B$6:$B$1005,A70&amp;"",'الصيانة'!$G$6:$G$1005,1),""))</f>
        <v/>
      </c>
      <c r="R70" s="19">
        <f>IF(A70&amp;""="","",IF(AND(ISNUMBER(G70),ISNUMBER(H70)),MIN(G70,H70),IF(ISNUMBER(G70),G70,IF(ISNUMBER(H70),H70,""))))</f>
        <v/>
      </c>
      <c r="S70" s="17">
        <f>IF(R70="","",R70-'الإعدادات'!$B$4)</f>
        <v/>
      </c>
      <c r="T70" s="6">
        <f>IF(S70="","",IF(S70&lt;0,"منتهي",IF(S70&lt;='الإعدادات'!$B$5,"ينتهي قريبًا","")))</f>
        <v/>
      </c>
      <c r="U70" s="17">
        <f>IF(ISNUMBER(S70),IF(S70&lt;='الإعدادات'!$B$5,COUNTIFS($S$6:$S$205,"&lt;"&amp;S70)+COUNTIFS($S$6:S70,S70),""),"")</f>
        <v/>
      </c>
    </row>
    <row r="71">
      <c r="A71" s="5" t="n"/>
      <c r="B71" s="5" t="n"/>
      <c r="C71" s="5" t="n"/>
      <c r="D71" s="5" t="n"/>
      <c r="E71" s="5" t="n"/>
      <c r="F71" s="16" t="n"/>
      <c r="G71" s="13" t="n"/>
      <c r="H71" s="13" t="n"/>
      <c r="I71" s="17">
        <f>IF(A71&amp;""="","",IFERROR(SUMIFS('الوقود'!$C$6:$C$2005,'الوقود'!$B$6:$B$2005,A71&amp;"",'الوقود'!$I$6:$I$2005,1)/COUNTIFS('الوقود'!$B$6:$B$2005,A71&amp;"",'الوقود'!$I$6:$I$2005,1),""))</f>
        <v/>
      </c>
      <c r="J71" s="17">
        <f>IF(OR(I71="",NOT(ISNUMBER(F71))),"",MAX(0,I71-F71))</f>
        <v/>
      </c>
      <c r="K71" s="17">
        <f>IF(A71&amp;""="","",SUMIFS('الوقود'!$D$6:$D$2005,'الوقود'!$B$6:$B$2005,A71&amp;""))</f>
        <v/>
      </c>
      <c r="L71" s="18">
        <f>IF(A71&amp;""="","",SUMIFS('الوقود'!$G$6:$G$2005,'الوقود'!$B$6:$B$2005,A71&amp;""))</f>
        <v/>
      </c>
      <c r="M71" s="18">
        <f>IF(A71&amp;""="","",SUMIFS('الصيانة'!$D$6:$D$1005,'الصيانة'!$B$6:$B$1005,A71&amp;""))</f>
        <v/>
      </c>
      <c r="N71" s="18">
        <f>IF(A71&amp;""="","",ROUND(L71+M71,2))</f>
        <v/>
      </c>
      <c r="O71" s="18">
        <f>IF(A71&amp;""="","",IF(N(J71)=0,"",ROUND(N71/J71,2)))</f>
        <v/>
      </c>
      <c r="P71" s="18">
        <f>IF(A71&amp;""="","",IF(OR(N(J71)=0,N(K71)=0),"",ROUND(K71/J71*100,2)))</f>
        <v/>
      </c>
      <c r="Q71" s="19">
        <f>IF(A71&amp;""="","",IFERROR(SUMIFS('الصيانة'!$A$6:$A$1005,'الصيانة'!$B$6:$B$1005,A71&amp;"",'الصيانة'!$G$6:$G$1005,1)/COUNTIFS('الصيانة'!$B$6:$B$1005,A71&amp;"",'الصيانة'!$G$6:$G$1005,1),""))</f>
        <v/>
      </c>
      <c r="R71" s="19">
        <f>IF(A71&amp;""="","",IF(AND(ISNUMBER(G71),ISNUMBER(H71)),MIN(G71,H71),IF(ISNUMBER(G71),G71,IF(ISNUMBER(H71),H71,""))))</f>
        <v/>
      </c>
      <c r="S71" s="17">
        <f>IF(R71="","",R71-'الإعدادات'!$B$4)</f>
        <v/>
      </c>
      <c r="T71" s="6">
        <f>IF(S71="","",IF(S71&lt;0,"منتهي",IF(S71&lt;='الإعدادات'!$B$5,"ينتهي قريبًا","")))</f>
        <v/>
      </c>
      <c r="U71" s="17">
        <f>IF(ISNUMBER(S71),IF(S71&lt;='الإعدادات'!$B$5,COUNTIFS($S$6:$S$205,"&lt;"&amp;S71)+COUNTIFS($S$6:S71,S71),""),"")</f>
        <v/>
      </c>
    </row>
    <row r="72">
      <c r="A72" s="5" t="n"/>
      <c r="B72" s="5" t="n"/>
      <c r="C72" s="5" t="n"/>
      <c r="D72" s="5" t="n"/>
      <c r="E72" s="5" t="n"/>
      <c r="F72" s="16" t="n"/>
      <c r="G72" s="13" t="n"/>
      <c r="H72" s="13" t="n"/>
      <c r="I72" s="17">
        <f>IF(A72&amp;""="","",IFERROR(SUMIFS('الوقود'!$C$6:$C$2005,'الوقود'!$B$6:$B$2005,A72&amp;"",'الوقود'!$I$6:$I$2005,1)/COUNTIFS('الوقود'!$B$6:$B$2005,A72&amp;"",'الوقود'!$I$6:$I$2005,1),""))</f>
        <v/>
      </c>
      <c r="J72" s="17">
        <f>IF(OR(I72="",NOT(ISNUMBER(F72))),"",MAX(0,I72-F72))</f>
        <v/>
      </c>
      <c r="K72" s="17">
        <f>IF(A72&amp;""="","",SUMIFS('الوقود'!$D$6:$D$2005,'الوقود'!$B$6:$B$2005,A72&amp;""))</f>
        <v/>
      </c>
      <c r="L72" s="18">
        <f>IF(A72&amp;""="","",SUMIFS('الوقود'!$G$6:$G$2005,'الوقود'!$B$6:$B$2005,A72&amp;""))</f>
        <v/>
      </c>
      <c r="M72" s="18">
        <f>IF(A72&amp;""="","",SUMIFS('الصيانة'!$D$6:$D$1005,'الصيانة'!$B$6:$B$1005,A72&amp;""))</f>
        <v/>
      </c>
      <c r="N72" s="18">
        <f>IF(A72&amp;""="","",ROUND(L72+M72,2))</f>
        <v/>
      </c>
      <c r="O72" s="18">
        <f>IF(A72&amp;""="","",IF(N(J72)=0,"",ROUND(N72/J72,2)))</f>
        <v/>
      </c>
      <c r="P72" s="18">
        <f>IF(A72&amp;""="","",IF(OR(N(J72)=0,N(K72)=0),"",ROUND(K72/J72*100,2)))</f>
        <v/>
      </c>
      <c r="Q72" s="19">
        <f>IF(A72&amp;""="","",IFERROR(SUMIFS('الصيانة'!$A$6:$A$1005,'الصيانة'!$B$6:$B$1005,A72&amp;"",'الصيانة'!$G$6:$G$1005,1)/COUNTIFS('الصيانة'!$B$6:$B$1005,A72&amp;"",'الصيانة'!$G$6:$G$1005,1),""))</f>
        <v/>
      </c>
      <c r="R72" s="19">
        <f>IF(A72&amp;""="","",IF(AND(ISNUMBER(G72),ISNUMBER(H72)),MIN(G72,H72),IF(ISNUMBER(G72),G72,IF(ISNUMBER(H72),H72,""))))</f>
        <v/>
      </c>
      <c r="S72" s="17">
        <f>IF(R72="","",R72-'الإعدادات'!$B$4)</f>
        <v/>
      </c>
      <c r="T72" s="6">
        <f>IF(S72="","",IF(S72&lt;0,"منتهي",IF(S72&lt;='الإعدادات'!$B$5,"ينتهي قريبًا","")))</f>
        <v/>
      </c>
      <c r="U72" s="17">
        <f>IF(ISNUMBER(S72),IF(S72&lt;='الإعدادات'!$B$5,COUNTIFS($S$6:$S$205,"&lt;"&amp;S72)+COUNTIFS($S$6:S72,S72),""),"")</f>
        <v/>
      </c>
    </row>
    <row r="73">
      <c r="A73" s="5" t="n"/>
      <c r="B73" s="5" t="n"/>
      <c r="C73" s="5" t="n"/>
      <c r="D73" s="5" t="n"/>
      <c r="E73" s="5" t="n"/>
      <c r="F73" s="16" t="n"/>
      <c r="G73" s="13" t="n"/>
      <c r="H73" s="13" t="n"/>
      <c r="I73" s="17">
        <f>IF(A73&amp;""="","",IFERROR(SUMIFS('الوقود'!$C$6:$C$2005,'الوقود'!$B$6:$B$2005,A73&amp;"",'الوقود'!$I$6:$I$2005,1)/COUNTIFS('الوقود'!$B$6:$B$2005,A73&amp;"",'الوقود'!$I$6:$I$2005,1),""))</f>
        <v/>
      </c>
      <c r="J73" s="17">
        <f>IF(OR(I73="",NOT(ISNUMBER(F73))),"",MAX(0,I73-F73))</f>
        <v/>
      </c>
      <c r="K73" s="17">
        <f>IF(A73&amp;""="","",SUMIFS('الوقود'!$D$6:$D$2005,'الوقود'!$B$6:$B$2005,A73&amp;""))</f>
        <v/>
      </c>
      <c r="L73" s="18">
        <f>IF(A73&amp;""="","",SUMIFS('الوقود'!$G$6:$G$2005,'الوقود'!$B$6:$B$2005,A73&amp;""))</f>
        <v/>
      </c>
      <c r="M73" s="18">
        <f>IF(A73&amp;""="","",SUMIFS('الصيانة'!$D$6:$D$1005,'الصيانة'!$B$6:$B$1005,A73&amp;""))</f>
        <v/>
      </c>
      <c r="N73" s="18">
        <f>IF(A73&amp;""="","",ROUND(L73+M73,2))</f>
        <v/>
      </c>
      <c r="O73" s="18">
        <f>IF(A73&amp;""="","",IF(N(J73)=0,"",ROUND(N73/J73,2)))</f>
        <v/>
      </c>
      <c r="P73" s="18">
        <f>IF(A73&amp;""="","",IF(OR(N(J73)=0,N(K73)=0),"",ROUND(K73/J73*100,2)))</f>
        <v/>
      </c>
      <c r="Q73" s="19">
        <f>IF(A73&amp;""="","",IFERROR(SUMIFS('الصيانة'!$A$6:$A$1005,'الصيانة'!$B$6:$B$1005,A73&amp;"",'الصيانة'!$G$6:$G$1005,1)/COUNTIFS('الصيانة'!$B$6:$B$1005,A73&amp;"",'الصيانة'!$G$6:$G$1005,1),""))</f>
        <v/>
      </c>
      <c r="R73" s="19">
        <f>IF(A73&amp;""="","",IF(AND(ISNUMBER(G73),ISNUMBER(H73)),MIN(G73,H73),IF(ISNUMBER(G73),G73,IF(ISNUMBER(H73),H73,""))))</f>
        <v/>
      </c>
      <c r="S73" s="17">
        <f>IF(R73="","",R73-'الإعدادات'!$B$4)</f>
        <v/>
      </c>
      <c r="T73" s="6">
        <f>IF(S73="","",IF(S73&lt;0,"منتهي",IF(S73&lt;='الإعدادات'!$B$5,"ينتهي قريبًا","")))</f>
        <v/>
      </c>
      <c r="U73" s="17">
        <f>IF(ISNUMBER(S73),IF(S73&lt;='الإعدادات'!$B$5,COUNTIFS($S$6:$S$205,"&lt;"&amp;S73)+COUNTIFS($S$6:S73,S73),""),"")</f>
        <v/>
      </c>
    </row>
    <row r="74">
      <c r="A74" s="5" t="n"/>
      <c r="B74" s="5" t="n"/>
      <c r="C74" s="5" t="n"/>
      <c r="D74" s="5" t="n"/>
      <c r="E74" s="5" t="n"/>
      <c r="F74" s="16" t="n"/>
      <c r="G74" s="13" t="n"/>
      <c r="H74" s="13" t="n"/>
      <c r="I74" s="17">
        <f>IF(A74&amp;""="","",IFERROR(SUMIFS('الوقود'!$C$6:$C$2005,'الوقود'!$B$6:$B$2005,A74&amp;"",'الوقود'!$I$6:$I$2005,1)/COUNTIFS('الوقود'!$B$6:$B$2005,A74&amp;"",'الوقود'!$I$6:$I$2005,1),""))</f>
        <v/>
      </c>
      <c r="J74" s="17">
        <f>IF(OR(I74="",NOT(ISNUMBER(F74))),"",MAX(0,I74-F74))</f>
        <v/>
      </c>
      <c r="K74" s="17">
        <f>IF(A74&amp;""="","",SUMIFS('الوقود'!$D$6:$D$2005,'الوقود'!$B$6:$B$2005,A74&amp;""))</f>
        <v/>
      </c>
      <c r="L74" s="18">
        <f>IF(A74&amp;""="","",SUMIFS('الوقود'!$G$6:$G$2005,'الوقود'!$B$6:$B$2005,A74&amp;""))</f>
        <v/>
      </c>
      <c r="M74" s="18">
        <f>IF(A74&amp;""="","",SUMIFS('الصيانة'!$D$6:$D$1005,'الصيانة'!$B$6:$B$1005,A74&amp;""))</f>
        <v/>
      </c>
      <c r="N74" s="18">
        <f>IF(A74&amp;""="","",ROUND(L74+M74,2))</f>
        <v/>
      </c>
      <c r="O74" s="18">
        <f>IF(A74&amp;""="","",IF(N(J74)=0,"",ROUND(N74/J74,2)))</f>
        <v/>
      </c>
      <c r="P74" s="18">
        <f>IF(A74&amp;""="","",IF(OR(N(J74)=0,N(K74)=0),"",ROUND(K74/J74*100,2)))</f>
        <v/>
      </c>
      <c r="Q74" s="19">
        <f>IF(A74&amp;""="","",IFERROR(SUMIFS('الصيانة'!$A$6:$A$1005,'الصيانة'!$B$6:$B$1005,A74&amp;"",'الصيانة'!$G$6:$G$1005,1)/COUNTIFS('الصيانة'!$B$6:$B$1005,A74&amp;"",'الصيانة'!$G$6:$G$1005,1),""))</f>
        <v/>
      </c>
      <c r="R74" s="19">
        <f>IF(A74&amp;""="","",IF(AND(ISNUMBER(G74),ISNUMBER(H74)),MIN(G74,H74),IF(ISNUMBER(G74),G74,IF(ISNUMBER(H74),H74,""))))</f>
        <v/>
      </c>
      <c r="S74" s="17">
        <f>IF(R74="","",R74-'الإعدادات'!$B$4)</f>
        <v/>
      </c>
      <c r="T74" s="6">
        <f>IF(S74="","",IF(S74&lt;0,"منتهي",IF(S74&lt;='الإعدادات'!$B$5,"ينتهي قريبًا","")))</f>
        <v/>
      </c>
      <c r="U74" s="17">
        <f>IF(ISNUMBER(S74),IF(S74&lt;='الإعدادات'!$B$5,COUNTIFS($S$6:$S$205,"&lt;"&amp;S74)+COUNTIFS($S$6:S74,S74),""),"")</f>
        <v/>
      </c>
    </row>
    <row r="75">
      <c r="A75" s="5" t="n"/>
      <c r="B75" s="5" t="n"/>
      <c r="C75" s="5" t="n"/>
      <c r="D75" s="5" t="n"/>
      <c r="E75" s="5" t="n"/>
      <c r="F75" s="16" t="n"/>
      <c r="G75" s="13" t="n"/>
      <c r="H75" s="13" t="n"/>
      <c r="I75" s="17">
        <f>IF(A75&amp;""="","",IFERROR(SUMIFS('الوقود'!$C$6:$C$2005,'الوقود'!$B$6:$B$2005,A75&amp;"",'الوقود'!$I$6:$I$2005,1)/COUNTIFS('الوقود'!$B$6:$B$2005,A75&amp;"",'الوقود'!$I$6:$I$2005,1),""))</f>
        <v/>
      </c>
      <c r="J75" s="17">
        <f>IF(OR(I75="",NOT(ISNUMBER(F75))),"",MAX(0,I75-F75))</f>
        <v/>
      </c>
      <c r="K75" s="17">
        <f>IF(A75&amp;""="","",SUMIFS('الوقود'!$D$6:$D$2005,'الوقود'!$B$6:$B$2005,A75&amp;""))</f>
        <v/>
      </c>
      <c r="L75" s="18">
        <f>IF(A75&amp;""="","",SUMIFS('الوقود'!$G$6:$G$2005,'الوقود'!$B$6:$B$2005,A75&amp;""))</f>
        <v/>
      </c>
      <c r="M75" s="18">
        <f>IF(A75&amp;""="","",SUMIFS('الصيانة'!$D$6:$D$1005,'الصيانة'!$B$6:$B$1005,A75&amp;""))</f>
        <v/>
      </c>
      <c r="N75" s="18">
        <f>IF(A75&amp;""="","",ROUND(L75+M75,2))</f>
        <v/>
      </c>
      <c r="O75" s="18">
        <f>IF(A75&amp;""="","",IF(N(J75)=0,"",ROUND(N75/J75,2)))</f>
        <v/>
      </c>
      <c r="P75" s="18">
        <f>IF(A75&amp;""="","",IF(OR(N(J75)=0,N(K75)=0),"",ROUND(K75/J75*100,2)))</f>
        <v/>
      </c>
      <c r="Q75" s="19">
        <f>IF(A75&amp;""="","",IFERROR(SUMIFS('الصيانة'!$A$6:$A$1005,'الصيانة'!$B$6:$B$1005,A75&amp;"",'الصيانة'!$G$6:$G$1005,1)/COUNTIFS('الصيانة'!$B$6:$B$1005,A75&amp;"",'الصيانة'!$G$6:$G$1005,1),""))</f>
        <v/>
      </c>
      <c r="R75" s="19">
        <f>IF(A75&amp;""="","",IF(AND(ISNUMBER(G75),ISNUMBER(H75)),MIN(G75,H75),IF(ISNUMBER(G75),G75,IF(ISNUMBER(H75),H75,""))))</f>
        <v/>
      </c>
      <c r="S75" s="17">
        <f>IF(R75="","",R75-'الإعدادات'!$B$4)</f>
        <v/>
      </c>
      <c r="T75" s="6">
        <f>IF(S75="","",IF(S75&lt;0,"منتهي",IF(S75&lt;='الإعدادات'!$B$5,"ينتهي قريبًا","")))</f>
        <v/>
      </c>
      <c r="U75" s="17">
        <f>IF(ISNUMBER(S75),IF(S75&lt;='الإعدادات'!$B$5,COUNTIFS($S$6:$S$205,"&lt;"&amp;S75)+COUNTIFS($S$6:S75,S75),""),"")</f>
        <v/>
      </c>
    </row>
    <row r="76">
      <c r="A76" s="5" t="n"/>
      <c r="B76" s="5" t="n"/>
      <c r="C76" s="5" t="n"/>
      <c r="D76" s="5" t="n"/>
      <c r="E76" s="5" t="n"/>
      <c r="F76" s="16" t="n"/>
      <c r="G76" s="13" t="n"/>
      <c r="H76" s="13" t="n"/>
      <c r="I76" s="17">
        <f>IF(A76&amp;""="","",IFERROR(SUMIFS('الوقود'!$C$6:$C$2005,'الوقود'!$B$6:$B$2005,A76&amp;"",'الوقود'!$I$6:$I$2005,1)/COUNTIFS('الوقود'!$B$6:$B$2005,A76&amp;"",'الوقود'!$I$6:$I$2005,1),""))</f>
        <v/>
      </c>
      <c r="J76" s="17">
        <f>IF(OR(I76="",NOT(ISNUMBER(F76))),"",MAX(0,I76-F76))</f>
        <v/>
      </c>
      <c r="K76" s="17">
        <f>IF(A76&amp;""="","",SUMIFS('الوقود'!$D$6:$D$2005,'الوقود'!$B$6:$B$2005,A76&amp;""))</f>
        <v/>
      </c>
      <c r="L76" s="18">
        <f>IF(A76&amp;""="","",SUMIFS('الوقود'!$G$6:$G$2005,'الوقود'!$B$6:$B$2005,A76&amp;""))</f>
        <v/>
      </c>
      <c r="M76" s="18">
        <f>IF(A76&amp;""="","",SUMIFS('الصيانة'!$D$6:$D$1005,'الصيانة'!$B$6:$B$1005,A76&amp;""))</f>
        <v/>
      </c>
      <c r="N76" s="18">
        <f>IF(A76&amp;""="","",ROUND(L76+M76,2))</f>
        <v/>
      </c>
      <c r="O76" s="18">
        <f>IF(A76&amp;""="","",IF(N(J76)=0,"",ROUND(N76/J76,2)))</f>
        <v/>
      </c>
      <c r="P76" s="18">
        <f>IF(A76&amp;""="","",IF(OR(N(J76)=0,N(K76)=0),"",ROUND(K76/J76*100,2)))</f>
        <v/>
      </c>
      <c r="Q76" s="19">
        <f>IF(A76&amp;""="","",IFERROR(SUMIFS('الصيانة'!$A$6:$A$1005,'الصيانة'!$B$6:$B$1005,A76&amp;"",'الصيانة'!$G$6:$G$1005,1)/COUNTIFS('الصيانة'!$B$6:$B$1005,A76&amp;"",'الصيانة'!$G$6:$G$1005,1),""))</f>
        <v/>
      </c>
      <c r="R76" s="19">
        <f>IF(A76&amp;""="","",IF(AND(ISNUMBER(G76),ISNUMBER(H76)),MIN(G76,H76),IF(ISNUMBER(G76),G76,IF(ISNUMBER(H76),H76,""))))</f>
        <v/>
      </c>
      <c r="S76" s="17">
        <f>IF(R76="","",R76-'الإعدادات'!$B$4)</f>
        <v/>
      </c>
      <c r="T76" s="6">
        <f>IF(S76="","",IF(S76&lt;0,"منتهي",IF(S76&lt;='الإعدادات'!$B$5,"ينتهي قريبًا","")))</f>
        <v/>
      </c>
      <c r="U76" s="17">
        <f>IF(ISNUMBER(S76),IF(S76&lt;='الإعدادات'!$B$5,COUNTIFS($S$6:$S$205,"&lt;"&amp;S76)+COUNTIFS($S$6:S76,S76),""),"")</f>
        <v/>
      </c>
    </row>
    <row r="77">
      <c r="A77" s="5" t="n"/>
      <c r="B77" s="5" t="n"/>
      <c r="C77" s="5" t="n"/>
      <c r="D77" s="5" t="n"/>
      <c r="E77" s="5" t="n"/>
      <c r="F77" s="16" t="n"/>
      <c r="G77" s="13" t="n"/>
      <c r="H77" s="13" t="n"/>
      <c r="I77" s="17">
        <f>IF(A77&amp;""="","",IFERROR(SUMIFS('الوقود'!$C$6:$C$2005,'الوقود'!$B$6:$B$2005,A77&amp;"",'الوقود'!$I$6:$I$2005,1)/COUNTIFS('الوقود'!$B$6:$B$2005,A77&amp;"",'الوقود'!$I$6:$I$2005,1),""))</f>
        <v/>
      </c>
      <c r="J77" s="17">
        <f>IF(OR(I77="",NOT(ISNUMBER(F77))),"",MAX(0,I77-F77))</f>
        <v/>
      </c>
      <c r="K77" s="17">
        <f>IF(A77&amp;""="","",SUMIFS('الوقود'!$D$6:$D$2005,'الوقود'!$B$6:$B$2005,A77&amp;""))</f>
        <v/>
      </c>
      <c r="L77" s="18">
        <f>IF(A77&amp;""="","",SUMIFS('الوقود'!$G$6:$G$2005,'الوقود'!$B$6:$B$2005,A77&amp;""))</f>
        <v/>
      </c>
      <c r="M77" s="18">
        <f>IF(A77&amp;""="","",SUMIFS('الصيانة'!$D$6:$D$1005,'الصيانة'!$B$6:$B$1005,A77&amp;""))</f>
        <v/>
      </c>
      <c r="N77" s="18">
        <f>IF(A77&amp;""="","",ROUND(L77+M77,2))</f>
        <v/>
      </c>
      <c r="O77" s="18">
        <f>IF(A77&amp;""="","",IF(N(J77)=0,"",ROUND(N77/J77,2)))</f>
        <v/>
      </c>
      <c r="P77" s="18">
        <f>IF(A77&amp;""="","",IF(OR(N(J77)=0,N(K77)=0),"",ROUND(K77/J77*100,2)))</f>
        <v/>
      </c>
      <c r="Q77" s="19">
        <f>IF(A77&amp;""="","",IFERROR(SUMIFS('الصيانة'!$A$6:$A$1005,'الصيانة'!$B$6:$B$1005,A77&amp;"",'الصيانة'!$G$6:$G$1005,1)/COUNTIFS('الصيانة'!$B$6:$B$1005,A77&amp;"",'الصيانة'!$G$6:$G$1005,1),""))</f>
        <v/>
      </c>
      <c r="R77" s="19">
        <f>IF(A77&amp;""="","",IF(AND(ISNUMBER(G77),ISNUMBER(H77)),MIN(G77,H77),IF(ISNUMBER(G77),G77,IF(ISNUMBER(H77),H77,""))))</f>
        <v/>
      </c>
      <c r="S77" s="17">
        <f>IF(R77="","",R77-'الإعدادات'!$B$4)</f>
        <v/>
      </c>
      <c r="T77" s="6">
        <f>IF(S77="","",IF(S77&lt;0,"منتهي",IF(S77&lt;='الإعدادات'!$B$5,"ينتهي قريبًا","")))</f>
        <v/>
      </c>
      <c r="U77" s="17">
        <f>IF(ISNUMBER(S77),IF(S77&lt;='الإعدادات'!$B$5,COUNTIFS($S$6:$S$205,"&lt;"&amp;S77)+COUNTIFS($S$6:S77,S77),""),"")</f>
        <v/>
      </c>
    </row>
    <row r="78">
      <c r="A78" s="5" t="n"/>
      <c r="B78" s="5" t="n"/>
      <c r="C78" s="5" t="n"/>
      <c r="D78" s="5" t="n"/>
      <c r="E78" s="5" t="n"/>
      <c r="F78" s="16" t="n"/>
      <c r="G78" s="13" t="n"/>
      <c r="H78" s="13" t="n"/>
      <c r="I78" s="17">
        <f>IF(A78&amp;""="","",IFERROR(SUMIFS('الوقود'!$C$6:$C$2005,'الوقود'!$B$6:$B$2005,A78&amp;"",'الوقود'!$I$6:$I$2005,1)/COUNTIFS('الوقود'!$B$6:$B$2005,A78&amp;"",'الوقود'!$I$6:$I$2005,1),""))</f>
        <v/>
      </c>
      <c r="J78" s="17">
        <f>IF(OR(I78="",NOT(ISNUMBER(F78))),"",MAX(0,I78-F78))</f>
        <v/>
      </c>
      <c r="K78" s="17">
        <f>IF(A78&amp;""="","",SUMIFS('الوقود'!$D$6:$D$2005,'الوقود'!$B$6:$B$2005,A78&amp;""))</f>
        <v/>
      </c>
      <c r="L78" s="18">
        <f>IF(A78&amp;""="","",SUMIFS('الوقود'!$G$6:$G$2005,'الوقود'!$B$6:$B$2005,A78&amp;""))</f>
        <v/>
      </c>
      <c r="M78" s="18">
        <f>IF(A78&amp;""="","",SUMIFS('الصيانة'!$D$6:$D$1005,'الصيانة'!$B$6:$B$1005,A78&amp;""))</f>
        <v/>
      </c>
      <c r="N78" s="18">
        <f>IF(A78&amp;""="","",ROUND(L78+M78,2))</f>
        <v/>
      </c>
      <c r="O78" s="18">
        <f>IF(A78&amp;""="","",IF(N(J78)=0,"",ROUND(N78/J78,2)))</f>
        <v/>
      </c>
      <c r="P78" s="18">
        <f>IF(A78&amp;""="","",IF(OR(N(J78)=0,N(K78)=0),"",ROUND(K78/J78*100,2)))</f>
        <v/>
      </c>
      <c r="Q78" s="19">
        <f>IF(A78&amp;""="","",IFERROR(SUMIFS('الصيانة'!$A$6:$A$1005,'الصيانة'!$B$6:$B$1005,A78&amp;"",'الصيانة'!$G$6:$G$1005,1)/COUNTIFS('الصيانة'!$B$6:$B$1005,A78&amp;"",'الصيانة'!$G$6:$G$1005,1),""))</f>
        <v/>
      </c>
      <c r="R78" s="19">
        <f>IF(A78&amp;""="","",IF(AND(ISNUMBER(G78),ISNUMBER(H78)),MIN(G78,H78),IF(ISNUMBER(G78),G78,IF(ISNUMBER(H78),H78,""))))</f>
        <v/>
      </c>
      <c r="S78" s="17">
        <f>IF(R78="","",R78-'الإعدادات'!$B$4)</f>
        <v/>
      </c>
      <c r="T78" s="6">
        <f>IF(S78="","",IF(S78&lt;0,"منتهي",IF(S78&lt;='الإعدادات'!$B$5,"ينتهي قريبًا","")))</f>
        <v/>
      </c>
      <c r="U78" s="17">
        <f>IF(ISNUMBER(S78),IF(S78&lt;='الإعدادات'!$B$5,COUNTIFS($S$6:$S$205,"&lt;"&amp;S78)+COUNTIFS($S$6:S78,S78),""),"")</f>
        <v/>
      </c>
    </row>
    <row r="79">
      <c r="A79" s="5" t="n"/>
      <c r="B79" s="5" t="n"/>
      <c r="C79" s="5" t="n"/>
      <c r="D79" s="5" t="n"/>
      <c r="E79" s="5" t="n"/>
      <c r="F79" s="16" t="n"/>
      <c r="G79" s="13" t="n"/>
      <c r="H79" s="13" t="n"/>
      <c r="I79" s="17">
        <f>IF(A79&amp;""="","",IFERROR(SUMIFS('الوقود'!$C$6:$C$2005,'الوقود'!$B$6:$B$2005,A79&amp;"",'الوقود'!$I$6:$I$2005,1)/COUNTIFS('الوقود'!$B$6:$B$2005,A79&amp;"",'الوقود'!$I$6:$I$2005,1),""))</f>
        <v/>
      </c>
      <c r="J79" s="17">
        <f>IF(OR(I79="",NOT(ISNUMBER(F79))),"",MAX(0,I79-F79))</f>
        <v/>
      </c>
      <c r="K79" s="17">
        <f>IF(A79&amp;""="","",SUMIFS('الوقود'!$D$6:$D$2005,'الوقود'!$B$6:$B$2005,A79&amp;""))</f>
        <v/>
      </c>
      <c r="L79" s="18">
        <f>IF(A79&amp;""="","",SUMIFS('الوقود'!$G$6:$G$2005,'الوقود'!$B$6:$B$2005,A79&amp;""))</f>
        <v/>
      </c>
      <c r="M79" s="18">
        <f>IF(A79&amp;""="","",SUMIFS('الصيانة'!$D$6:$D$1005,'الصيانة'!$B$6:$B$1005,A79&amp;""))</f>
        <v/>
      </c>
      <c r="N79" s="18">
        <f>IF(A79&amp;""="","",ROUND(L79+M79,2))</f>
        <v/>
      </c>
      <c r="O79" s="18">
        <f>IF(A79&amp;""="","",IF(N(J79)=0,"",ROUND(N79/J79,2)))</f>
        <v/>
      </c>
      <c r="P79" s="18">
        <f>IF(A79&amp;""="","",IF(OR(N(J79)=0,N(K79)=0),"",ROUND(K79/J79*100,2)))</f>
        <v/>
      </c>
      <c r="Q79" s="19">
        <f>IF(A79&amp;""="","",IFERROR(SUMIFS('الصيانة'!$A$6:$A$1005,'الصيانة'!$B$6:$B$1005,A79&amp;"",'الصيانة'!$G$6:$G$1005,1)/COUNTIFS('الصيانة'!$B$6:$B$1005,A79&amp;"",'الصيانة'!$G$6:$G$1005,1),""))</f>
        <v/>
      </c>
      <c r="R79" s="19">
        <f>IF(A79&amp;""="","",IF(AND(ISNUMBER(G79),ISNUMBER(H79)),MIN(G79,H79),IF(ISNUMBER(G79),G79,IF(ISNUMBER(H79),H79,""))))</f>
        <v/>
      </c>
      <c r="S79" s="17">
        <f>IF(R79="","",R79-'الإعدادات'!$B$4)</f>
        <v/>
      </c>
      <c r="T79" s="6">
        <f>IF(S79="","",IF(S79&lt;0,"منتهي",IF(S79&lt;='الإعدادات'!$B$5,"ينتهي قريبًا","")))</f>
        <v/>
      </c>
      <c r="U79" s="17">
        <f>IF(ISNUMBER(S79),IF(S79&lt;='الإعدادات'!$B$5,COUNTIFS($S$6:$S$205,"&lt;"&amp;S79)+COUNTIFS($S$6:S79,S79),""),"")</f>
        <v/>
      </c>
    </row>
    <row r="80">
      <c r="A80" s="5" t="n"/>
      <c r="B80" s="5" t="n"/>
      <c r="C80" s="5" t="n"/>
      <c r="D80" s="5" t="n"/>
      <c r="E80" s="5" t="n"/>
      <c r="F80" s="16" t="n"/>
      <c r="G80" s="13" t="n"/>
      <c r="H80" s="13" t="n"/>
      <c r="I80" s="17">
        <f>IF(A80&amp;""="","",IFERROR(SUMIFS('الوقود'!$C$6:$C$2005,'الوقود'!$B$6:$B$2005,A80&amp;"",'الوقود'!$I$6:$I$2005,1)/COUNTIFS('الوقود'!$B$6:$B$2005,A80&amp;"",'الوقود'!$I$6:$I$2005,1),""))</f>
        <v/>
      </c>
      <c r="J80" s="17">
        <f>IF(OR(I80="",NOT(ISNUMBER(F80))),"",MAX(0,I80-F80))</f>
        <v/>
      </c>
      <c r="K80" s="17">
        <f>IF(A80&amp;""="","",SUMIFS('الوقود'!$D$6:$D$2005,'الوقود'!$B$6:$B$2005,A80&amp;""))</f>
        <v/>
      </c>
      <c r="L80" s="18">
        <f>IF(A80&amp;""="","",SUMIFS('الوقود'!$G$6:$G$2005,'الوقود'!$B$6:$B$2005,A80&amp;""))</f>
        <v/>
      </c>
      <c r="M80" s="18">
        <f>IF(A80&amp;""="","",SUMIFS('الصيانة'!$D$6:$D$1005,'الصيانة'!$B$6:$B$1005,A80&amp;""))</f>
        <v/>
      </c>
      <c r="N80" s="18">
        <f>IF(A80&amp;""="","",ROUND(L80+M80,2))</f>
        <v/>
      </c>
      <c r="O80" s="18">
        <f>IF(A80&amp;""="","",IF(N(J80)=0,"",ROUND(N80/J80,2)))</f>
        <v/>
      </c>
      <c r="P80" s="18">
        <f>IF(A80&amp;""="","",IF(OR(N(J80)=0,N(K80)=0),"",ROUND(K80/J80*100,2)))</f>
        <v/>
      </c>
      <c r="Q80" s="19">
        <f>IF(A80&amp;""="","",IFERROR(SUMIFS('الصيانة'!$A$6:$A$1005,'الصيانة'!$B$6:$B$1005,A80&amp;"",'الصيانة'!$G$6:$G$1005,1)/COUNTIFS('الصيانة'!$B$6:$B$1005,A80&amp;"",'الصيانة'!$G$6:$G$1005,1),""))</f>
        <v/>
      </c>
      <c r="R80" s="19">
        <f>IF(A80&amp;""="","",IF(AND(ISNUMBER(G80),ISNUMBER(H80)),MIN(G80,H80),IF(ISNUMBER(G80),G80,IF(ISNUMBER(H80),H80,""))))</f>
        <v/>
      </c>
      <c r="S80" s="17">
        <f>IF(R80="","",R80-'الإعدادات'!$B$4)</f>
        <v/>
      </c>
      <c r="T80" s="6">
        <f>IF(S80="","",IF(S80&lt;0,"منتهي",IF(S80&lt;='الإعدادات'!$B$5,"ينتهي قريبًا","")))</f>
        <v/>
      </c>
      <c r="U80" s="17">
        <f>IF(ISNUMBER(S80),IF(S80&lt;='الإعدادات'!$B$5,COUNTIFS($S$6:$S$205,"&lt;"&amp;S80)+COUNTIFS($S$6:S80,S80),""),"")</f>
        <v/>
      </c>
    </row>
    <row r="81">
      <c r="A81" s="5" t="n"/>
      <c r="B81" s="5" t="n"/>
      <c r="C81" s="5" t="n"/>
      <c r="D81" s="5" t="n"/>
      <c r="E81" s="5" t="n"/>
      <c r="F81" s="16" t="n"/>
      <c r="G81" s="13" t="n"/>
      <c r="H81" s="13" t="n"/>
      <c r="I81" s="17">
        <f>IF(A81&amp;""="","",IFERROR(SUMIFS('الوقود'!$C$6:$C$2005,'الوقود'!$B$6:$B$2005,A81&amp;"",'الوقود'!$I$6:$I$2005,1)/COUNTIFS('الوقود'!$B$6:$B$2005,A81&amp;"",'الوقود'!$I$6:$I$2005,1),""))</f>
        <v/>
      </c>
      <c r="J81" s="17">
        <f>IF(OR(I81="",NOT(ISNUMBER(F81))),"",MAX(0,I81-F81))</f>
        <v/>
      </c>
      <c r="K81" s="17">
        <f>IF(A81&amp;""="","",SUMIFS('الوقود'!$D$6:$D$2005,'الوقود'!$B$6:$B$2005,A81&amp;""))</f>
        <v/>
      </c>
      <c r="L81" s="18">
        <f>IF(A81&amp;""="","",SUMIFS('الوقود'!$G$6:$G$2005,'الوقود'!$B$6:$B$2005,A81&amp;""))</f>
        <v/>
      </c>
      <c r="M81" s="18">
        <f>IF(A81&amp;""="","",SUMIFS('الصيانة'!$D$6:$D$1005,'الصيانة'!$B$6:$B$1005,A81&amp;""))</f>
        <v/>
      </c>
      <c r="N81" s="18">
        <f>IF(A81&amp;""="","",ROUND(L81+M81,2))</f>
        <v/>
      </c>
      <c r="O81" s="18">
        <f>IF(A81&amp;""="","",IF(N(J81)=0,"",ROUND(N81/J81,2)))</f>
        <v/>
      </c>
      <c r="P81" s="18">
        <f>IF(A81&amp;""="","",IF(OR(N(J81)=0,N(K81)=0),"",ROUND(K81/J81*100,2)))</f>
        <v/>
      </c>
      <c r="Q81" s="19">
        <f>IF(A81&amp;""="","",IFERROR(SUMIFS('الصيانة'!$A$6:$A$1005,'الصيانة'!$B$6:$B$1005,A81&amp;"",'الصيانة'!$G$6:$G$1005,1)/COUNTIFS('الصيانة'!$B$6:$B$1005,A81&amp;"",'الصيانة'!$G$6:$G$1005,1),""))</f>
        <v/>
      </c>
      <c r="R81" s="19">
        <f>IF(A81&amp;""="","",IF(AND(ISNUMBER(G81),ISNUMBER(H81)),MIN(G81,H81),IF(ISNUMBER(G81),G81,IF(ISNUMBER(H81),H81,""))))</f>
        <v/>
      </c>
      <c r="S81" s="17">
        <f>IF(R81="","",R81-'الإعدادات'!$B$4)</f>
        <v/>
      </c>
      <c r="T81" s="6">
        <f>IF(S81="","",IF(S81&lt;0,"منتهي",IF(S81&lt;='الإعدادات'!$B$5,"ينتهي قريبًا","")))</f>
        <v/>
      </c>
      <c r="U81" s="17">
        <f>IF(ISNUMBER(S81),IF(S81&lt;='الإعدادات'!$B$5,COUNTIFS($S$6:$S$205,"&lt;"&amp;S81)+COUNTIFS($S$6:S81,S81),""),"")</f>
        <v/>
      </c>
    </row>
    <row r="82">
      <c r="A82" s="5" t="n"/>
      <c r="B82" s="5" t="n"/>
      <c r="C82" s="5" t="n"/>
      <c r="D82" s="5" t="n"/>
      <c r="E82" s="5" t="n"/>
      <c r="F82" s="16" t="n"/>
      <c r="G82" s="13" t="n"/>
      <c r="H82" s="13" t="n"/>
      <c r="I82" s="17">
        <f>IF(A82&amp;""="","",IFERROR(SUMIFS('الوقود'!$C$6:$C$2005,'الوقود'!$B$6:$B$2005,A82&amp;"",'الوقود'!$I$6:$I$2005,1)/COUNTIFS('الوقود'!$B$6:$B$2005,A82&amp;"",'الوقود'!$I$6:$I$2005,1),""))</f>
        <v/>
      </c>
      <c r="J82" s="17">
        <f>IF(OR(I82="",NOT(ISNUMBER(F82))),"",MAX(0,I82-F82))</f>
        <v/>
      </c>
      <c r="K82" s="17">
        <f>IF(A82&amp;""="","",SUMIFS('الوقود'!$D$6:$D$2005,'الوقود'!$B$6:$B$2005,A82&amp;""))</f>
        <v/>
      </c>
      <c r="L82" s="18">
        <f>IF(A82&amp;""="","",SUMIFS('الوقود'!$G$6:$G$2005,'الوقود'!$B$6:$B$2005,A82&amp;""))</f>
        <v/>
      </c>
      <c r="M82" s="18">
        <f>IF(A82&amp;""="","",SUMIFS('الصيانة'!$D$6:$D$1005,'الصيانة'!$B$6:$B$1005,A82&amp;""))</f>
        <v/>
      </c>
      <c r="N82" s="18">
        <f>IF(A82&amp;""="","",ROUND(L82+M82,2))</f>
        <v/>
      </c>
      <c r="O82" s="18">
        <f>IF(A82&amp;""="","",IF(N(J82)=0,"",ROUND(N82/J82,2)))</f>
        <v/>
      </c>
      <c r="P82" s="18">
        <f>IF(A82&amp;""="","",IF(OR(N(J82)=0,N(K82)=0),"",ROUND(K82/J82*100,2)))</f>
        <v/>
      </c>
      <c r="Q82" s="19">
        <f>IF(A82&amp;""="","",IFERROR(SUMIFS('الصيانة'!$A$6:$A$1005,'الصيانة'!$B$6:$B$1005,A82&amp;"",'الصيانة'!$G$6:$G$1005,1)/COUNTIFS('الصيانة'!$B$6:$B$1005,A82&amp;"",'الصيانة'!$G$6:$G$1005,1),""))</f>
        <v/>
      </c>
      <c r="R82" s="19">
        <f>IF(A82&amp;""="","",IF(AND(ISNUMBER(G82),ISNUMBER(H82)),MIN(G82,H82),IF(ISNUMBER(G82),G82,IF(ISNUMBER(H82),H82,""))))</f>
        <v/>
      </c>
      <c r="S82" s="17">
        <f>IF(R82="","",R82-'الإعدادات'!$B$4)</f>
        <v/>
      </c>
      <c r="T82" s="6">
        <f>IF(S82="","",IF(S82&lt;0,"منتهي",IF(S82&lt;='الإعدادات'!$B$5,"ينتهي قريبًا","")))</f>
        <v/>
      </c>
      <c r="U82" s="17">
        <f>IF(ISNUMBER(S82),IF(S82&lt;='الإعدادات'!$B$5,COUNTIFS($S$6:$S$205,"&lt;"&amp;S82)+COUNTIFS($S$6:S82,S82),""),"")</f>
        <v/>
      </c>
    </row>
    <row r="83">
      <c r="A83" s="5" t="n"/>
      <c r="B83" s="5" t="n"/>
      <c r="C83" s="5" t="n"/>
      <c r="D83" s="5" t="n"/>
      <c r="E83" s="5" t="n"/>
      <c r="F83" s="16" t="n"/>
      <c r="G83" s="13" t="n"/>
      <c r="H83" s="13" t="n"/>
      <c r="I83" s="17">
        <f>IF(A83&amp;""="","",IFERROR(SUMIFS('الوقود'!$C$6:$C$2005,'الوقود'!$B$6:$B$2005,A83&amp;"",'الوقود'!$I$6:$I$2005,1)/COUNTIFS('الوقود'!$B$6:$B$2005,A83&amp;"",'الوقود'!$I$6:$I$2005,1),""))</f>
        <v/>
      </c>
      <c r="J83" s="17">
        <f>IF(OR(I83="",NOT(ISNUMBER(F83))),"",MAX(0,I83-F83))</f>
        <v/>
      </c>
      <c r="K83" s="17">
        <f>IF(A83&amp;""="","",SUMIFS('الوقود'!$D$6:$D$2005,'الوقود'!$B$6:$B$2005,A83&amp;""))</f>
        <v/>
      </c>
      <c r="L83" s="18">
        <f>IF(A83&amp;""="","",SUMIFS('الوقود'!$G$6:$G$2005,'الوقود'!$B$6:$B$2005,A83&amp;""))</f>
        <v/>
      </c>
      <c r="M83" s="18">
        <f>IF(A83&amp;""="","",SUMIFS('الصيانة'!$D$6:$D$1005,'الصيانة'!$B$6:$B$1005,A83&amp;""))</f>
        <v/>
      </c>
      <c r="N83" s="18">
        <f>IF(A83&amp;""="","",ROUND(L83+M83,2))</f>
        <v/>
      </c>
      <c r="O83" s="18">
        <f>IF(A83&amp;""="","",IF(N(J83)=0,"",ROUND(N83/J83,2)))</f>
        <v/>
      </c>
      <c r="P83" s="18">
        <f>IF(A83&amp;""="","",IF(OR(N(J83)=0,N(K83)=0),"",ROUND(K83/J83*100,2)))</f>
        <v/>
      </c>
      <c r="Q83" s="19">
        <f>IF(A83&amp;""="","",IFERROR(SUMIFS('الصيانة'!$A$6:$A$1005,'الصيانة'!$B$6:$B$1005,A83&amp;"",'الصيانة'!$G$6:$G$1005,1)/COUNTIFS('الصيانة'!$B$6:$B$1005,A83&amp;"",'الصيانة'!$G$6:$G$1005,1),""))</f>
        <v/>
      </c>
      <c r="R83" s="19">
        <f>IF(A83&amp;""="","",IF(AND(ISNUMBER(G83),ISNUMBER(H83)),MIN(G83,H83),IF(ISNUMBER(G83),G83,IF(ISNUMBER(H83),H83,""))))</f>
        <v/>
      </c>
      <c r="S83" s="17">
        <f>IF(R83="","",R83-'الإعدادات'!$B$4)</f>
        <v/>
      </c>
      <c r="T83" s="6">
        <f>IF(S83="","",IF(S83&lt;0,"منتهي",IF(S83&lt;='الإعدادات'!$B$5,"ينتهي قريبًا","")))</f>
        <v/>
      </c>
      <c r="U83" s="17">
        <f>IF(ISNUMBER(S83),IF(S83&lt;='الإعدادات'!$B$5,COUNTIFS($S$6:$S$205,"&lt;"&amp;S83)+COUNTIFS($S$6:S83,S83),""),"")</f>
        <v/>
      </c>
    </row>
    <row r="84">
      <c r="A84" s="5" t="n"/>
      <c r="B84" s="5" t="n"/>
      <c r="C84" s="5" t="n"/>
      <c r="D84" s="5" t="n"/>
      <c r="E84" s="5" t="n"/>
      <c r="F84" s="16" t="n"/>
      <c r="G84" s="13" t="n"/>
      <c r="H84" s="13" t="n"/>
      <c r="I84" s="17">
        <f>IF(A84&amp;""="","",IFERROR(SUMIFS('الوقود'!$C$6:$C$2005,'الوقود'!$B$6:$B$2005,A84&amp;"",'الوقود'!$I$6:$I$2005,1)/COUNTIFS('الوقود'!$B$6:$B$2005,A84&amp;"",'الوقود'!$I$6:$I$2005,1),""))</f>
        <v/>
      </c>
      <c r="J84" s="17">
        <f>IF(OR(I84="",NOT(ISNUMBER(F84))),"",MAX(0,I84-F84))</f>
        <v/>
      </c>
      <c r="K84" s="17">
        <f>IF(A84&amp;""="","",SUMIFS('الوقود'!$D$6:$D$2005,'الوقود'!$B$6:$B$2005,A84&amp;""))</f>
        <v/>
      </c>
      <c r="L84" s="18">
        <f>IF(A84&amp;""="","",SUMIFS('الوقود'!$G$6:$G$2005,'الوقود'!$B$6:$B$2005,A84&amp;""))</f>
        <v/>
      </c>
      <c r="M84" s="18">
        <f>IF(A84&amp;""="","",SUMIFS('الصيانة'!$D$6:$D$1005,'الصيانة'!$B$6:$B$1005,A84&amp;""))</f>
        <v/>
      </c>
      <c r="N84" s="18">
        <f>IF(A84&amp;""="","",ROUND(L84+M84,2))</f>
        <v/>
      </c>
      <c r="O84" s="18">
        <f>IF(A84&amp;""="","",IF(N(J84)=0,"",ROUND(N84/J84,2)))</f>
        <v/>
      </c>
      <c r="P84" s="18">
        <f>IF(A84&amp;""="","",IF(OR(N(J84)=0,N(K84)=0),"",ROUND(K84/J84*100,2)))</f>
        <v/>
      </c>
      <c r="Q84" s="19">
        <f>IF(A84&amp;""="","",IFERROR(SUMIFS('الصيانة'!$A$6:$A$1005,'الصيانة'!$B$6:$B$1005,A84&amp;"",'الصيانة'!$G$6:$G$1005,1)/COUNTIFS('الصيانة'!$B$6:$B$1005,A84&amp;"",'الصيانة'!$G$6:$G$1005,1),""))</f>
        <v/>
      </c>
      <c r="R84" s="19">
        <f>IF(A84&amp;""="","",IF(AND(ISNUMBER(G84),ISNUMBER(H84)),MIN(G84,H84),IF(ISNUMBER(G84),G84,IF(ISNUMBER(H84),H84,""))))</f>
        <v/>
      </c>
      <c r="S84" s="17">
        <f>IF(R84="","",R84-'الإعدادات'!$B$4)</f>
        <v/>
      </c>
      <c r="T84" s="6">
        <f>IF(S84="","",IF(S84&lt;0,"منتهي",IF(S84&lt;='الإعدادات'!$B$5,"ينتهي قريبًا","")))</f>
        <v/>
      </c>
      <c r="U84" s="17">
        <f>IF(ISNUMBER(S84),IF(S84&lt;='الإعدادات'!$B$5,COUNTIFS($S$6:$S$205,"&lt;"&amp;S84)+COUNTIFS($S$6:S84,S84),""),"")</f>
        <v/>
      </c>
    </row>
    <row r="85">
      <c r="A85" s="5" t="n"/>
      <c r="B85" s="5" t="n"/>
      <c r="C85" s="5" t="n"/>
      <c r="D85" s="5" t="n"/>
      <c r="E85" s="5" t="n"/>
      <c r="F85" s="16" t="n"/>
      <c r="G85" s="13" t="n"/>
      <c r="H85" s="13" t="n"/>
      <c r="I85" s="17">
        <f>IF(A85&amp;""="","",IFERROR(SUMIFS('الوقود'!$C$6:$C$2005,'الوقود'!$B$6:$B$2005,A85&amp;"",'الوقود'!$I$6:$I$2005,1)/COUNTIFS('الوقود'!$B$6:$B$2005,A85&amp;"",'الوقود'!$I$6:$I$2005,1),""))</f>
        <v/>
      </c>
      <c r="J85" s="17">
        <f>IF(OR(I85="",NOT(ISNUMBER(F85))),"",MAX(0,I85-F85))</f>
        <v/>
      </c>
      <c r="K85" s="17">
        <f>IF(A85&amp;""="","",SUMIFS('الوقود'!$D$6:$D$2005,'الوقود'!$B$6:$B$2005,A85&amp;""))</f>
        <v/>
      </c>
      <c r="L85" s="18">
        <f>IF(A85&amp;""="","",SUMIFS('الوقود'!$G$6:$G$2005,'الوقود'!$B$6:$B$2005,A85&amp;""))</f>
        <v/>
      </c>
      <c r="M85" s="18">
        <f>IF(A85&amp;""="","",SUMIFS('الصيانة'!$D$6:$D$1005,'الصيانة'!$B$6:$B$1005,A85&amp;""))</f>
        <v/>
      </c>
      <c r="N85" s="18">
        <f>IF(A85&amp;""="","",ROUND(L85+M85,2))</f>
        <v/>
      </c>
      <c r="O85" s="18">
        <f>IF(A85&amp;""="","",IF(N(J85)=0,"",ROUND(N85/J85,2)))</f>
        <v/>
      </c>
      <c r="P85" s="18">
        <f>IF(A85&amp;""="","",IF(OR(N(J85)=0,N(K85)=0),"",ROUND(K85/J85*100,2)))</f>
        <v/>
      </c>
      <c r="Q85" s="19">
        <f>IF(A85&amp;""="","",IFERROR(SUMIFS('الصيانة'!$A$6:$A$1005,'الصيانة'!$B$6:$B$1005,A85&amp;"",'الصيانة'!$G$6:$G$1005,1)/COUNTIFS('الصيانة'!$B$6:$B$1005,A85&amp;"",'الصيانة'!$G$6:$G$1005,1),""))</f>
        <v/>
      </c>
      <c r="R85" s="19">
        <f>IF(A85&amp;""="","",IF(AND(ISNUMBER(G85),ISNUMBER(H85)),MIN(G85,H85),IF(ISNUMBER(G85),G85,IF(ISNUMBER(H85),H85,""))))</f>
        <v/>
      </c>
      <c r="S85" s="17">
        <f>IF(R85="","",R85-'الإعدادات'!$B$4)</f>
        <v/>
      </c>
      <c r="T85" s="6">
        <f>IF(S85="","",IF(S85&lt;0,"منتهي",IF(S85&lt;='الإعدادات'!$B$5,"ينتهي قريبًا","")))</f>
        <v/>
      </c>
      <c r="U85" s="17">
        <f>IF(ISNUMBER(S85),IF(S85&lt;='الإعدادات'!$B$5,COUNTIFS($S$6:$S$205,"&lt;"&amp;S85)+COUNTIFS($S$6:S85,S85),""),"")</f>
        <v/>
      </c>
    </row>
    <row r="86">
      <c r="A86" s="5" t="n"/>
      <c r="B86" s="5" t="n"/>
      <c r="C86" s="5" t="n"/>
      <c r="D86" s="5" t="n"/>
      <c r="E86" s="5" t="n"/>
      <c r="F86" s="16" t="n"/>
      <c r="G86" s="13" t="n"/>
      <c r="H86" s="13" t="n"/>
      <c r="I86" s="17">
        <f>IF(A86&amp;""="","",IFERROR(SUMIFS('الوقود'!$C$6:$C$2005,'الوقود'!$B$6:$B$2005,A86&amp;"",'الوقود'!$I$6:$I$2005,1)/COUNTIFS('الوقود'!$B$6:$B$2005,A86&amp;"",'الوقود'!$I$6:$I$2005,1),""))</f>
        <v/>
      </c>
      <c r="J86" s="17">
        <f>IF(OR(I86="",NOT(ISNUMBER(F86))),"",MAX(0,I86-F86))</f>
        <v/>
      </c>
      <c r="K86" s="17">
        <f>IF(A86&amp;""="","",SUMIFS('الوقود'!$D$6:$D$2005,'الوقود'!$B$6:$B$2005,A86&amp;""))</f>
        <v/>
      </c>
      <c r="L86" s="18">
        <f>IF(A86&amp;""="","",SUMIFS('الوقود'!$G$6:$G$2005,'الوقود'!$B$6:$B$2005,A86&amp;""))</f>
        <v/>
      </c>
      <c r="M86" s="18">
        <f>IF(A86&amp;""="","",SUMIFS('الصيانة'!$D$6:$D$1005,'الصيانة'!$B$6:$B$1005,A86&amp;""))</f>
        <v/>
      </c>
      <c r="N86" s="18">
        <f>IF(A86&amp;""="","",ROUND(L86+M86,2))</f>
        <v/>
      </c>
      <c r="O86" s="18">
        <f>IF(A86&amp;""="","",IF(N(J86)=0,"",ROUND(N86/J86,2)))</f>
        <v/>
      </c>
      <c r="P86" s="18">
        <f>IF(A86&amp;""="","",IF(OR(N(J86)=0,N(K86)=0),"",ROUND(K86/J86*100,2)))</f>
        <v/>
      </c>
      <c r="Q86" s="19">
        <f>IF(A86&amp;""="","",IFERROR(SUMIFS('الصيانة'!$A$6:$A$1005,'الصيانة'!$B$6:$B$1005,A86&amp;"",'الصيانة'!$G$6:$G$1005,1)/COUNTIFS('الصيانة'!$B$6:$B$1005,A86&amp;"",'الصيانة'!$G$6:$G$1005,1),""))</f>
        <v/>
      </c>
      <c r="R86" s="19">
        <f>IF(A86&amp;""="","",IF(AND(ISNUMBER(G86),ISNUMBER(H86)),MIN(G86,H86),IF(ISNUMBER(G86),G86,IF(ISNUMBER(H86),H86,""))))</f>
        <v/>
      </c>
      <c r="S86" s="17">
        <f>IF(R86="","",R86-'الإعدادات'!$B$4)</f>
        <v/>
      </c>
      <c r="T86" s="6">
        <f>IF(S86="","",IF(S86&lt;0,"منتهي",IF(S86&lt;='الإعدادات'!$B$5,"ينتهي قريبًا","")))</f>
        <v/>
      </c>
      <c r="U86" s="17">
        <f>IF(ISNUMBER(S86),IF(S86&lt;='الإعدادات'!$B$5,COUNTIFS($S$6:$S$205,"&lt;"&amp;S86)+COUNTIFS($S$6:S86,S86),""),"")</f>
        <v/>
      </c>
    </row>
    <row r="87">
      <c r="A87" s="5" t="n"/>
      <c r="B87" s="5" t="n"/>
      <c r="C87" s="5" t="n"/>
      <c r="D87" s="5" t="n"/>
      <c r="E87" s="5" t="n"/>
      <c r="F87" s="16" t="n"/>
      <c r="G87" s="13" t="n"/>
      <c r="H87" s="13" t="n"/>
      <c r="I87" s="17">
        <f>IF(A87&amp;""="","",IFERROR(SUMIFS('الوقود'!$C$6:$C$2005,'الوقود'!$B$6:$B$2005,A87&amp;"",'الوقود'!$I$6:$I$2005,1)/COUNTIFS('الوقود'!$B$6:$B$2005,A87&amp;"",'الوقود'!$I$6:$I$2005,1),""))</f>
        <v/>
      </c>
      <c r="J87" s="17">
        <f>IF(OR(I87="",NOT(ISNUMBER(F87))),"",MAX(0,I87-F87))</f>
        <v/>
      </c>
      <c r="K87" s="17">
        <f>IF(A87&amp;""="","",SUMIFS('الوقود'!$D$6:$D$2005,'الوقود'!$B$6:$B$2005,A87&amp;""))</f>
        <v/>
      </c>
      <c r="L87" s="18">
        <f>IF(A87&amp;""="","",SUMIFS('الوقود'!$G$6:$G$2005,'الوقود'!$B$6:$B$2005,A87&amp;""))</f>
        <v/>
      </c>
      <c r="M87" s="18">
        <f>IF(A87&amp;""="","",SUMIFS('الصيانة'!$D$6:$D$1005,'الصيانة'!$B$6:$B$1005,A87&amp;""))</f>
        <v/>
      </c>
      <c r="N87" s="18">
        <f>IF(A87&amp;""="","",ROUND(L87+M87,2))</f>
        <v/>
      </c>
      <c r="O87" s="18">
        <f>IF(A87&amp;""="","",IF(N(J87)=0,"",ROUND(N87/J87,2)))</f>
        <v/>
      </c>
      <c r="P87" s="18">
        <f>IF(A87&amp;""="","",IF(OR(N(J87)=0,N(K87)=0),"",ROUND(K87/J87*100,2)))</f>
        <v/>
      </c>
      <c r="Q87" s="19">
        <f>IF(A87&amp;""="","",IFERROR(SUMIFS('الصيانة'!$A$6:$A$1005,'الصيانة'!$B$6:$B$1005,A87&amp;"",'الصيانة'!$G$6:$G$1005,1)/COUNTIFS('الصيانة'!$B$6:$B$1005,A87&amp;"",'الصيانة'!$G$6:$G$1005,1),""))</f>
        <v/>
      </c>
      <c r="R87" s="19">
        <f>IF(A87&amp;""="","",IF(AND(ISNUMBER(G87),ISNUMBER(H87)),MIN(G87,H87),IF(ISNUMBER(G87),G87,IF(ISNUMBER(H87),H87,""))))</f>
        <v/>
      </c>
      <c r="S87" s="17">
        <f>IF(R87="","",R87-'الإعدادات'!$B$4)</f>
        <v/>
      </c>
      <c r="T87" s="6">
        <f>IF(S87="","",IF(S87&lt;0,"منتهي",IF(S87&lt;='الإعدادات'!$B$5,"ينتهي قريبًا","")))</f>
        <v/>
      </c>
      <c r="U87" s="17">
        <f>IF(ISNUMBER(S87),IF(S87&lt;='الإعدادات'!$B$5,COUNTIFS($S$6:$S$205,"&lt;"&amp;S87)+COUNTIFS($S$6:S87,S87),""),"")</f>
        <v/>
      </c>
    </row>
    <row r="88">
      <c r="A88" s="5" t="n"/>
      <c r="B88" s="5" t="n"/>
      <c r="C88" s="5" t="n"/>
      <c r="D88" s="5" t="n"/>
      <c r="E88" s="5" t="n"/>
      <c r="F88" s="16" t="n"/>
      <c r="G88" s="13" t="n"/>
      <c r="H88" s="13" t="n"/>
      <c r="I88" s="17">
        <f>IF(A88&amp;""="","",IFERROR(SUMIFS('الوقود'!$C$6:$C$2005,'الوقود'!$B$6:$B$2005,A88&amp;"",'الوقود'!$I$6:$I$2005,1)/COUNTIFS('الوقود'!$B$6:$B$2005,A88&amp;"",'الوقود'!$I$6:$I$2005,1),""))</f>
        <v/>
      </c>
      <c r="J88" s="17">
        <f>IF(OR(I88="",NOT(ISNUMBER(F88))),"",MAX(0,I88-F88))</f>
        <v/>
      </c>
      <c r="K88" s="17">
        <f>IF(A88&amp;""="","",SUMIFS('الوقود'!$D$6:$D$2005,'الوقود'!$B$6:$B$2005,A88&amp;""))</f>
        <v/>
      </c>
      <c r="L88" s="18">
        <f>IF(A88&amp;""="","",SUMIFS('الوقود'!$G$6:$G$2005,'الوقود'!$B$6:$B$2005,A88&amp;""))</f>
        <v/>
      </c>
      <c r="M88" s="18">
        <f>IF(A88&amp;""="","",SUMIFS('الصيانة'!$D$6:$D$1005,'الصيانة'!$B$6:$B$1005,A88&amp;""))</f>
        <v/>
      </c>
      <c r="N88" s="18">
        <f>IF(A88&amp;""="","",ROUND(L88+M88,2))</f>
        <v/>
      </c>
      <c r="O88" s="18">
        <f>IF(A88&amp;""="","",IF(N(J88)=0,"",ROUND(N88/J88,2)))</f>
        <v/>
      </c>
      <c r="P88" s="18">
        <f>IF(A88&amp;""="","",IF(OR(N(J88)=0,N(K88)=0),"",ROUND(K88/J88*100,2)))</f>
        <v/>
      </c>
      <c r="Q88" s="19">
        <f>IF(A88&amp;""="","",IFERROR(SUMIFS('الصيانة'!$A$6:$A$1005,'الصيانة'!$B$6:$B$1005,A88&amp;"",'الصيانة'!$G$6:$G$1005,1)/COUNTIFS('الصيانة'!$B$6:$B$1005,A88&amp;"",'الصيانة'!$G$6:$G$1005,1),""))</f>
        <v/>
      </c>
      <c r="R88" s="19">
        <f>IF(A88&amp;""="","",IF(AND(ISNUMBER(G88),ISNUMBER(H88)),MIN(G88,H88),IF(ISNUMBER(G88),G88,IF(ISNUMBER(H88),H88,""))))</f>
        <v/>
      </c>
      <c r="S88" s="17">
        <f>IF(R88="","",R88-'الإعدادات'!$B$4)</f>
        <v/>
      </c>
      <c r="T88" s="6">
        <f>IF(S88="","",IF(S88&lt;0,"منتهي",IF(S88&lt;='الإعدادات'!$B$5,"ينتهي قريبًا","")))</f>
        <v/>
      </c>
      <c r="U88" s="17">
        <f>IF(ISNUMBER(S88),IF(S88&lt;='الإعدادات'!$B$5,COUNTIFS($S$6:$S$205,"&lt;"&amp;S88)+COUNTIFS($S$6:S88,S88),""),"")</f>
        <v/>
      </c>
    </row>
    <row r="89">
      <c r="A89" s="5" t="n"/>
      <c r="B89" s="5" t="n"/>
      <c r="C89" s="5" t="n"/>
      <c r="D89" s="5" t="n"/>
      <c r="E89" s="5" t="n"/>
      <c r="F89" s="16" t="n"/>
      <c r="G89" s="13" t="n"/>
      <c r="H89" s="13" t="n"/>
      <c r="I89" s="17">
        <f>IF(A89&amp;""="","",IFERROR(SUMIFS('الوقود'!$C$6:$C$2005,'الوقود'!$B$6:$B$2005,A89&amp;"",'الوقود'!$I$6:$I$2005,1)/COUNTIFS('الوقود'!$B$6:$B$2005,A89&amp;"",'الوقود'!$I$6:$I$2005,1),""))</f>
        <v/>
      </c>
      <c r="J89" s="17">
        <f>IF(OR(I89="",NOT(ISNUMBER(F89))),"",MAX(0,I89-F89))</f>
        <v/>
      </c>
      <c r="K89" s="17">
        <f>IF(A89&amp;""="","",SUMIFS('الوقود'!$D$6:$D$2005,'الوقود'!$B$6:$B$2005,A89&amp;""))</f>
        <v/>
      </c>
      <c r="L89" s="18">
        <f>IF(A89&amp;""="","",SUMIFS('الوقود'!$G$6:$G$2005,'الوقود'!$B$6:$B$2005,A89&amp;""))</f>
        <v/>
      </c>
      <c r="M89" s="18">
        <f>IF(A89&amp;""="","",SUMIFS('الصيانة'!$D$6:$D$1005,'الصيانة'!$B$6:$B$1005,A89&amp;""))</f>
        <v/>
      </c>
      <c r="N89" s="18">
        <f>IF(A89&amp;""="","",ROUND(L89+M89,2))</f>
        <v/>
      </c>
      <c r="O89" s="18">
        <f>IF(A89&amp;""="","",IF(N(J89)=0,"",ROUND(N89/J89,2)))</f>
        <v/>
      </c>
      <c r="P89" s="18">
        <f>IF(A89&amp;""="","",IF(OR(N(J89)=0,N(K89)=0),"",ROUND(K89/J89*100,2)))</f>
        <v/>
      </c>
      <c r="Q89" s="19">
        <f>IF(A89&amp;""="","",IFERROR(SUMIFS('الصيانة'!$A$6:$A$1005,'الصيانة'!$B$6:$B$1005,A89&amp;"",'الصيانة'!$G$6:$G$1005,1)/COUNTIFS('الصيانة'!$B$6:$B$1005,A89&amp;"",'الصيانة'!$G$6:$G$1005,1),""))</f>
        <v/>
      </c>
      <c r="R89" s="19">
        <f>IF(A89&amp;""="","",IF(AND(ISNUMBER(G89),ISNUMBER(H89)),MIN(G89,H89),IF(ISNUMBER(G89),G89,IF(ISNUMBER(H89),H89,""))))</f>
        <v/>
      </c>
      <c r="S89" s="17">
        <f>IF(R89="","",R89-'الإعدادات'!$B$4)</f>
        <v/>
      </c>
      <c r="T89" s="6">
        <f>IF(S89="","",IF(S89&lt;0,"منتهي",IF(S89&lt;='الإعدادات'!$B$5,"ينتهي قريبًا","")))</f>
        <v/>
      </c>
      <c r="U89" s="17">
        <f>IF(ISNUMBER(S89),IF(S89&lt;='الإعدادات'!$B$5,COUNTIFS($S$6:$S$205,"&lt;"&amp;S89)+COUNTIFS($S$6:S89,S89),""),"")</f>
        <v/>
      </c>
    </row>
    <row r="90">
      <c r="A90" s="5" t="n"/>
      <c r="B90" s="5" t="n"/>
      <c r="C90" s="5" t="n"/>
      <c r="D90" s="5" t="n"/>
      <c r="E90" s="5" t="n"/>
      <c r="F90" s="16" t="n"/>
      <c r="G90" s="13" t="n"/>
      <c r="H90" s="13" t="n"/>
      <c r="I90" s="17">
        <f>IF(A90&amp;""="","",IFERROR(SUMIFS('الوقود'!$C$6:$C$2005,'الوقود'!$B$6:$B$2005,A90&amp;"",'الوقود'!$I$6:$I$2005,1)/COUNTIFS('الوقود'!$B$6:$B$2005,A90&amp;"",'الوقود'!$I$6:$I$2005,1),""))</f>
        <v/>
      </c>
      <c r="J90" s="17">
        <f>IF(OR(I90="",NOT(ISNUMBER(F90))),"",MAX(0,I90-F90))</f>
        <v/>
      </c>
      <c r="K90" s="17">
        <f>IF(A90&amp;""="","",SUMIFS('الوقود'!$D$6:$D$2005,'الوقود'!$B$6:$B$2005,A90&amp;""))</f>
        <v/>
      </c>
      <c r="L90" s="18">
        <f>IF(A90&amp;""="","",SUMIFS('الوقود'!$G$6:$G$2005,'الوقود'!$B$6:$B$2005,A90&amp;""))</f>
        <v/>
      </c>
      <c r="M90" s="18">
        <f>IF(A90&amp;""="","",SUMIFS('الصيانة'!$D$6:$D$1005,'الصيانة'!$B$6:$B$1005,A90&amp;""))</f>
        <v/>
      </c>
      <c r="N90" s="18">
        <f>IF(A90&amp;""="","",ROUND(L90+M90,2))</f>
        <v/>
      </c>
      <c r="O90" s="18">
        <f>IF(A90&amp;""="","",IF(N(J90)=0,"",ROUND(N90/J90,2)))</f>
        <v/>
      </c>
      <c r="P90" s="18">
        <f>IF(A90&amp;""="","",IF(OR(N(J90)=0,N(K90)=0),"",ROUND(K90/J90*100,2)))</f>
        <v/>
      </c>
      <c r="Q90" s="19">
        <f>IF(A90&amp;""="","",IFERROR(SUMIFS('الصيانة'!$A$6:$A$1005,'الصيانة'!$B$6:$B$1005,A90&amp;"",'الصيانة'!$G$6:$G$1005,1)/COUNTIFS('الصيانة'!$B$6:$B$1005,A90&amp;"",'الصيانة'!$G$6:$G$1005,1),""))</f>
        <v/>
      </c>
      <c r="R90" s="19">
        <f>IF(A90&amp;""="","",IF(AND(ISNUMBER(G90),ISNUMBER(H90)),MIN(G90,H90),IF(ISNUMBER(G90),G90,IF(ISNUMBER(H90),H90,""))))</f>
        <v/>
      </c>
      <c r="S90" s="17">
        <f>IF(R90="","",R90-'الإعدادات'!$B$4)</f>
        <v/>
      </c>
      <c r="T90" s="6">
        <f>IF(S90="","",IF(S90&lt;0,"منتهي",IF(S90&lt;='الإعدادات'!$B$5,"ينتهي قريبًا","")))</f>
        <v/>
      </c>
      <c r="U90" s="17">
        <f>IF(ISNUMBER(S90),IF(S90&lt;='الإعدادات'!$B$5,COUNTIFS($S$6:$S$205,"&lt;"&amp;S90)+COUNTIFS($S$6:S90,S90),""),"")</f>
        <v/>
      </c>
    </row>
    <row r="91">
      <c r="A91" s="5" t="n"/>
      <c r="B91" s="5" t="n"/>
      <c r="C91" s="5" t="n"/>
      <c r="D91" s="5" t="n"/>
      <c r="E91" s="5" t="n"/>
      <c r="F91" s="16" t="n"/>
      <c r="G91" s="13" t="n"/>
      <c r="H91" s="13" t="n"/>
      <c r="I91" s="17">
        <f>IF(A91&amp;""="","",IFERROR(SUMIFS('الوقود'!$C$6:$C$2005,'الوقود'!$B$6:$B$2005,A91&amp;"",'الوقود'!$I$6:$I$2005,1)/COUNTIFS('الوقود'!$B$6:$B$2005,A91&amp;"",'الوقود'!$I$6:$I$2005,1),""))</f>
        <v/>
      </c>
      <c r="J91" s="17">
        <f>IF(OR(I91="",NOT(ISNUMBER(F91))),"",MAX(0,I91-F91))</f>
        <v/>
      </c>
      <c r="K91" s="17">
        <f>IF(A91&amp;""="","",SUMIFS('الوقود'!$D$6:$D$2005,'الوقود'!$B$6:$B$2005,A91&amp;""))</f>
        <v/>
      </c>
      <c r="L91" s="18">
        <f>IF(A91&amp;""="","",SUMIFS('الوقود'!$G$6:$G$2005,'الوقود'!$B$6:$B$2005,A91&amp;""))</f>
        <v/>
      </c>
      <c r="M91" s="18">
        <f>IF(A91&amp;""="","",SUMIFS('الصيانة'!$D$6:$D$1005,'الصيانة'!$B$6:$B$1005,A91&amp;""))</f>
        <v/>
      </c>
      <c r="N91" s="18">
        <f>IF(A91&amp;""="","",ROUND(L91+M91,2))</f>
        <v/>
      </c>
      <c r="O91" s="18">
        <f>IF(A91&amp;""="","",IF(N(J91)=0,"",ROUND(N91/J91,2)))</f>
        <v/>
      </c>
      <c r="P91" s="18">
        <f>IF(A91&amp;""="","",IF(OR(N(J91)=0,N(K91)=0),"",ROUND(K91/J91*100,2)))</f>
        <v/>
      </c>
      <c r="Q91" s="19">
        <f>IF(A91&amp;""="","",IFERROR(SUMIFS('الصيانة'!$A$6:$A$1005,'الصيانة'!$B$6:$B$1005,A91&amp;"",'الصيانة'!$G$6:$G$1005,1)/COUNTIFS('الصيانة'!$B$6:$B$1005,A91&amp;"",'الصيانة'!$G$6:$G$1005,1),""))</f>
        <v/>
      </c>
      <c r="R91" s="19">
        <f>IF(A91&amp;""="","",IF(AND(ISNUMBER(G91),ISNUMBER(H91)),MIN(G91,H91),IF(ISNUMBER(G91),G91,IF(ISNUMBER(H91),H91,""))))</f>
        <v/>
      </c>
      <c r="S91" s="17">
        <f>IF(R91="","",R91-'الإعدادات'!$B$4)</f>
        <v/>
      </c>
      <c r="T91" s="6">
        <f>IF(S91="","",IF(S91&lt;0,"منتهي",IF(S91&lt;='الإعدادات'!$B$5,"ينتهي قريبًا","")))</f>
        <v/>
      </c>
      <c r="U91" s="17">
        <f>IF(ISNUMBER(S91),IF(S91&lt;='الإعدادات'!$B$5,COUNTIFS($S$6:$S$205,"&lt;"&amp;S91)+COUNTIFS($S$6:S91,S91),""),"")</f>
        <v/>
      </c>
    </row>
    <row r="92">
      <c r="A92" s="5" t="n"/>
      <c r="B92" s="5" t="n"/>
      <c r="C92" s="5" t="n"/>
      <c r="D92" s="5" t="n"/>
      <c r="E92" s="5" t="n"/>
      <c r="F92" s="16" t="n"/>
      <c r="G92" s="13" t="n"/>
      <c r="H92" s="13" t="n"/>
      <c r="I92" s="17">
        <f>IF(A92&amp;""="","",IFERROR(SUMIFS('الوقود'!$C$6:$C$2005,'الوقود'!$B$6:$B$2005,A92&amp;"",'الوقود'!$I$6:$I$2005,1)/COUNTIFS('الوقود'!$B$6:$B$2005,A92&amp;"",'الوقود'!$I$6:$I$2005,1),""))</f>
        <v/>
      </c>
      <c r="J92" s="17">
        <f>IF(OR(I92="",NOT(ISNUMBER(F92))),"",MAX(0,I92-F92))</f>
        <v/>
      </c>
      <c r="K92" s="17">
        <f>IF(A92&amp;""="","",SUMIFS('الوقود'!$D$6:$D$2005,'الوقود'!$B$6:$B$2005,A92&amp;""))</f>
        <v/>
      </c>
      <c r="L92" s="18">
        <f>IF(A92&amp;""="","",SUMIFS('الوقود'!$G$6:$G$2005,'الوقود'!$B$6:$B$2005,A92&amp;""))</f>
        <v/>
      </c>
      <c r="M92" s="18">
        <f>IF(A92&amp;""="","",SUMIFS('الصيانة'!$D$6:$D$1005,'الصيانة'!$B$6:$B$1005,A92&amp;""))</f>
        <v/>
      </c>
      <c r="N92" s="18">
        <f>IF(A92&amp;""="","",ROUND(L92+M92,2))</f>
        <v/>
      </c>
      <c r="O92" s="18">
        <f>IF(A92&amp;""="","",IF(N(J92)=0,"",ROUND(N92/J92,2)))</f>
        <v/>
      </c>
      <c r="P92" s="18">
        <f>IF(A92&amp;""="","",IF(OR(N(J92)=0,N(K92)=0),"",ROUND(K92/J92*100,2)))</f>
        <v/>
      </c>
      <c r="Q92" s="19">
        <f>IF(A92&amp;""="","",IFERROR(SUMIFS('الصيانة'!$A$6:$A$1005,'الصيانة'!$B$6:$B$1005,A92&amp;"",'الصيانة'!$G$6:$G$1005,1)/COUNTIFS('الصيانة'!$B$6:$B$1005,A92&amp;"",'الصيانة'!$G$6:$G$1005,1),""))</f>
        <v/>
      </c>
      <c r="R92" s="19">
        <f>IF(A92&amp;""="","",IF(AND(ISNUMBER(G92),ISNUMBER(H92)),MIN(G92,H92),IF(ISNUMBER(G92),G92,IF(ISNUMBER(H92),H92,""))))</f>
        <v/>
      </c>
      <c r="S92" s="17">
        <f>IF(R92="","",R92-'الإعدادات'!$B$4)</f>
        <v/>
      </c>
      <c r="T92" s="6">
        <f>IF(S92="","",IF(S92&lt;0,"منتهي",IF(S92&lt;='الإعدادات'!$B$5,"ينتهي قريبًا","")))</f>
        <v/>
      </c>
      <c r="U92" s="17">
        <f>IF(ISNUMBER(S92),IF(S92&lt;='الإعدادات'!$B$5,COUNTIFS($S$6:$S$205,"&lt;"&amp;S92)+COUNTIFS($S$6:S92,S92),""),"")</f>
        <v/>
      </c>
    </row>
    <row r="93">
      <c r="A93" s="5" t="n"/>
      <c r="B93" s="5" t="n"/>
      <c r="C93" s="5" t="n"/>
      <c r="D93" s="5" t="n"/>
      <c r="E93" s="5" t="n"/>
      <c r="F93" s="16" t="n"/>
      <c r="G93" s="13" t="n"/>
      <c r="H93" s="13" t="n"/>
      <c r="I93" s="17">
        <f>IF(A93&amp;""="","",IFERROR(SUMIFS('الوقود'!$C$6:$C$2005,'الوقود'!$B$6:$B$2005,A93&amp;"",'الوقود'!$I$6:$I$2005,1)/COUNTIFS('الوقود'!$B$6:$B$2005,A93&amp;"",'الوقود'!$I$6:$I$2005,1),""))</f>
        <v/>
      </c>
      <c r="J93" s="17">
        <f>IF(OR(I93="",NOT(ISNUMBER(F93))),"",MAX(0,I93-F93))</f>
        <v/>
      </c>
      <c r="K93" s="17">
        <f>IF(A93&amp;""="","",SUMIFS('الوقود'!$D$6:$D$2005,'الوقود'!$B$6:$B$2005,A93&amp;""))</f>
        <v/>
      </c>
      <c r="L93" s="18">
        <f>IF(A93&amp;""="","",SUMIFS('الوقود'!$G$6:$G$2005,'الوقود'!$B$6:$B$2005,A93&amp;""))</f>
        <v/>
      </c>
      <c r="M93" s="18">
        <f>IF(A93&amp;""="","",SUMIFS('الصيانة'!$D$6:$D$1005,'الصيانة'!$B$6:$B$1005,A93&amp;""))</f>
        <v/>
      </c>
      <c r="N93" s="18">
        <f>IF(A93&amp;""="","",ROUND(L93+M93,2))</f>
        <v/>
      </c>
      <c r="O93" s="18">
        <f>IF(A93&amp;""="","",IF(N(J93)=0,"",ROUND(N93/J93,2)))</f>
        <v/>
      </c>
      <c r="P93" s="18">
        <f>IF(A93&amp;""="","",IF(OR(N(J93)=0,N(K93)=0),"",ROUND(K93/J93*100,2)))</f>
        <v/>
      </c>
      <c r="Q93" s="19">
        <f>IF(A93&amp;""="","",IFERROR(SUMIFS('الصيانة'!$A$6:$A$1005,'الصيانة'!$B$6:$B$1005,A93&amp;"",'الصيانة'!$G$6:$G$1005,1)/COUNTIFS('الصيانة'!$B$6:$B$1005,A93&amp;"",'الصيانة'!$G$6:$G$1005,1),""))</f>
        <v/>
      </c>
      <c r="R93" s="19">
        <f>IF(A93&amp;""="","",IF(AND(ISNUMBER(G93),ISNUMBER(H93)),MIN(G93,H93),IF(ISNUMBER(G93),G93,IF(ISNUMBER(H93),H93,""))))</f>
        <v/>
      </c>
      <c r="S93" s="17">
        <f>IF(R93="","",R93-'الإعدادات'!$B$4)</f>
        <v/>
      </c>
      <c r="T93" s="6">
        <f>IF(S93="","",IF(S93&lt;0,"منتهي",IF(S93&lt;='الإعدادات'!$B$5,"ينتهي قريبًا","")))</f>
        <v/>
      </c>
      <c r="U93" s="17">
        <f>IF(ISNUMBER(S93),IF(S93&lt;='الإعدادات'!$B$5,COUNTIFS($S$6:$S$205,"&lt;"&amp;S93)+COUNTIFS($S$6:S93,S93),""),"")</f>
        <v/>
      </c>
    </row>
    <row r="94">
      <c r="A94" s="5" t="n"/>
      <c r="B94" s="5" t="n"/>
      <c r="C94" s="5" t="n"/>
      <c r="D94" s="5" t="n"/>
      <c r="E94" s="5" t="n"/>
      <c r="F94" s="16" t="n"/>
      <c r="G94" s="13" t="n"/>
      <c r="H94" s="13" t="n"/>
      <c r="I94" s="17">
        <f>IF(A94&amp;""="","",IFERROR(SUMIFS('الوقود'!$C$6:$C$2005,'الوقود'!$B$6:$B$2005,A94&amp;"",'الوقود'!$I$6:$I$2005,1)/COUNTIFS('الوقود'!$B$6:$B$2005,A94&amp;"",'الوقود'!$I$6:$I$2005,1),""))</f>
        <v/>
      </c>
      <c r="J94" s="17">
        <f>IF(OR(I94="",NOT(ISNUMBER(F94))),"",MAX(0,I94-F94))</f>
        <v/>
      </c>
      <c r="K94" s="17">
        <f>IF(A94&amp;""="","",SUMIFS('الوقود'!$D$6:$D$2005,'الوقود'!$B$6:$B$2005,A94&amp;""))</f>
        <v/>
      </c>
      <c r="L94" s="18">
        <f>IF(A94&amp;""="","",SUMIFS('الوقود'!$G$6:$G$2005,'الوقود'!$B$6:$B$2005,A94&amp;""))</f>
        <v/>
      </c>
      <c r="M94" s="18">
        <f>IF(A94&amp;""="","",SUMIFS('الصيانة'!$D$6:$D$1005,'الصيانة'!$B$6:$B$1005,A94&amp;""))</f>
        <v/>
      </c>
      <c r="N94" s="18">
        <f>IF(A94&amp;""="","",ROUND(L94+M94,2))</f>
        <v/>
      </c>
      <c r="O94" s="18">
        <f>IF(A94&amp;""="","",IF(N(J94)=0,"",ROUND(N94/J94,2)))</f>
        <v/>
      </c>
      <c r="P94" s="18">
        <f>IF(A94&amp;""="","",IF(OR(N(J94)=0,N(K94)=0),"",ROUND(K94/J94*100,2)))</f>
        <v/>
      </c>
      <c r="Q94" s="19">
        <f>IF(A94&amp;""="","",IFERROR(SUMIFS('الصيانة'!$A$6:$A$1005,'الصيانة'!$B$6:$B$1005,A94&amp;"",'الصيانة'!$G$6:$G$1005,1)/COUNTIFS('الصيانة'!$B$6:$B$1005,A94&amp;"",'الصيانة'!$G$6:$G$1005,1),""))</f>
        <v/>
      </c>
      <c r="R94" s="19">
        <f>IF(A94&amp;""="","",IF(AND(ISNUMBER(G94),ISNUMBER(H94)),MIN(G94,H94),IF(ISNUMBER(G94),G94,IF(ISNUMBER(H94),H94,""))))</f>
        <v/>
      </c>
      <c r="S94" s="17">
        <f>IF(R94="","",R94-'الإعدادات'!$B$4)</f>
        <v/>
      </c>
      <c r="T94" s="6">
        <f>IF(S94="","",IF(S94&lt;0,"منتهي",IF(S94&lt;='الإعدادات'!$B$5,"ينتهي قريبًا","")))</f>
        <v/>
      </c>
      <c r="U94" s="17">
        <f>IF(ISNUMBER(S94),IF(S94&lt;='الإعدادات'!$B$5,COUNTIFS($S$6:$S$205,"&lt;"&amp;S94)+COUNTIFS($S$6:S94,S94),""),"")</f>
        <v/>
      </c>
    </row>
    <row r="95">
      <c r="A95" s="5" t="n"/>
      <c r="B95" s="5" t="n"/>
      <c r="C95" s="5" t="n"/>
      <c r="D95" s="5" t="n"/>
      <c r="E95" s="5" t="n"/>
      <c r="F95" s="16" t="n"/>
      <c r="G95" s="13" t="n"/>
      <c r="H95" s="13" t="n"/>
      <c r="I95" s="17">
        <f>IF(A95&amp;""="","",IFERROR(SUMIFS('الوقود'!$C$6:$C$2005,'الوقود'!$B$6:$B$2005,A95&amp;"",'الوقود'!$I$6:$I$2005,1)/COUNTIFS('الوقود'!$B$6:$B$2005,A95&amp;"",'الوقود'!$I$6:$I$2005,1),""))</f>
        <v/>
      </c>
      <c r="J95" s="17">
        <f>IF(OR(I95="",NOT(ISNUMBER(F95))),"",MAX(0,I95-F95))</f>
        <v/>
      </c>
      <c r="K95" s="17">
        <f>IF(A95&amp;""="","",SUMIFS('الوقود'!$D$6:$D$2005,'الوقود'!$B$6:$B$2005,A95&amp;""))</f>
        <v/>
      </c>
      <c r="L95" s="18">
        <f>IF(A95&amp;""="","",SUMIFS('الوقود'!$G$6:$G$2005,'الوقود'!$B$6:$B$2005,A95&amp;""))</f>
        <v/>
      </c>
      <c r="M95" s="18">
        <f>IF(A95&amp;""="","",SUMIFS('الصيانة'!$D$6:$D$1005,'الصيانة'!$B$6:$B$1005,A95&amp;""))</f>
        <v/>
      </c>
      <c r="N95" s="18">
        <f>IF(A95&amp;""="","",ROUND(L95+M95,2))</f>
        <v/>
      </c>
      <c r="O95" s="18">
        <f>IF(A95&amp;""="","",IF(N(J95)=0,"",ROUND(N95/J95,2)))</f>
        <v/>
      </c>
      <c r="P95" s="18">
        <f>IF(A95&amp;""="","",IF(OR(N(J95)=0,N(K95)=0),"",ROUND(K95/J95*100,2)))</f>
        <v/>
      </c>
      <c r="Q95" s="19">
        <f>IF(A95&amp;""="","",IFERROR(SUMIFS('الصيانة'!$A$6:$A$1005,'الصيانة'!$B$6:$B$1005,A95&amp;"",'الصيانة'!$G$6:$G$1005,1)/COUNTIFS('الصيانة'!$B$6:$B$1005,A95&amp;"",'الصيانة'!$G$6:$G$1005,1),""))</f>
        <v/>
      </c>
      <c r="R95" s="19">
        <f>IF(A95&amp;""="","",IF(AND(ISNUMBER(G95),ISNUMBER(H95)),MIN(G95,H95),IF(ISNUMBER(G95),G95,IF(ISNUMBER(H95),H95,""))))</f>
        <v/>
      </c>
      <c r="S95" s="17">
        <f>IF(R95="","",R95-'الإعدادات'!$B$4)</f>
        <v/>
      </c>
      <c r="T95" s="6">
        <f>IF(S95="","",IF(S95&lt;0,"منتهي",IF(S95&lt;='الإعدادات'!$B$5,"ينتهي قريبًا","")))</f>
        <v/>
      </c>
      <c r="U95" s="17">
        <f>IF(ISNUMBER(S95),IF(S95&lt;='الإعدادات'!$B$5,COUNTIFS($S$6:$S$205,"&lt;"&amp;S95)+COUNTIFS($S$6:S95,S95),""),"")</f>
        <v/>
      </c>
    </row>
    <row r="96">
      <c r="A96" s="5" t="n"/>
      <c r="B96" s="5" t="n"/>
      <c r="C96" s="5" t="n"/>
      <c r="D96" s="5" t="n"/>
      <c r="E96" s="5" t="n"/>
      <c r="F96" s="16" t="n"/>
      <c r="G96" s="13" t="n"/>
      <c r="H96" s="13" t="n"/>
      <c r="I96" s="17">
        <f>IF(A96&amp;""="","",IFERROR(SUMIFS('الوقود'!$C$6:$C$2005,'الوقود'!$B$6:$B$2005,A96&amp;"",'الوقود'!$I$6:$I$2005,1)/COUNTIFS('الوقود'!$B$6:$B$2005,A96&amp;"",'الوقود'!$I$6:$I$2005,1),""))</f>
        <v/>
      </c>
      <c r="J96" s="17">
        <f>IF(OR(I96="",NOT(ISNUMBER(F96))),"",MAX(0,I96-F96))</f>
        <v/>
      </c>
      <c r="K96" s="17">
        <f>IF(A96&amp;""="","",SUMIFS('الوقود'!$D$6:$D$2005,'الوقود'!$B$6:$B$2005,A96&amp;""))</f>
        <v/>
      </c>
      <c r="L96" s="18">
        <f>IF(A96&amp;""="","",SUMIFS('الوقود'!$G$6:$G$2005,'الوقود'!$B$6:$B$2005,A96&amp;""))</f>
        <v/>
      </c>
      <c r="M96" s="18">
        <f>IF(A96&amp;""="","",SUMIFS('الصيانة'!$D$6:$D$1005,'الصيانة'!$B$6:$B$1005,A96&amp;""))</f>
        <v/>
      </c>
      <c r="N96" s="18">
        <f>IF(A96&amp;""="","",ROUND(L96+M96,2))</f>
        <v/>
      </c>
      <c r="O96" s="18">
        <f>IF(A96&amp;""="","",IF(N(J96)=0,"",ROUND(N96/J96,2)))</f>
        <v/>
      </c>
      <c r="P96" s="18">
        <f>IF(A96&amp;""="","",IF(OR(N(J96)=0,N(K96)=0),"",ROUND(K96/J96*100,2)))</f>
        <v/>
      </c>
      <c r="Q96" s="19">
        <f>IF(A96&amp;""="","",IFERROR(SUMIFS('الصيانة'!$A$6:$A$1005,'الصيانة'!$B$6:$B$1005,A96&amp;"",'الصيانة'!$G$6:$G$1005,1)/COUNTIFS('الصيانة'!$B$6:$B$1005,A96&amp;"",'الصيانة'!$G$6:$G$1005,1),""))</f>
        <v/>
      </c>
      <c r="R96" s="19">
        <f>IF(A96&amp;""="","",IF(AND(ISNUMBER(G96),ISNUMBER(H96)),MIN(G96,H96),IF(ISNUMBER(G96),G96,IF(ISNUMBER(H96),H96,""))))</f>
        <v/>
      </c>
      <c r="S96" s="17">
        <f>IF(R96="","",R96-'الإعدادات'!$B$4)</f>
        <v/>
      </c>
      <c r="T96" s="6">
        <f>IF(S96="","",IF(S96&lt;0,"منتهي",IF(S96&lt;='الإعدادات'!$B$5,"ينتهي قريبًا","")))</f>
        <v/>
      </c>
      <c r="U96" s="17">
        <f>IF(ISNUMBER(S96),IF(S96&lt;='الإعدادات'!$B$5,COUNTIFS($S$6:$S$205,"&lt;"&amp;S96)+COUNTIFS($S$6:S96,S96),""),"")</f>
        <v/>
      </c>
    </row>
    <row r="97">
      <c r="A97" s="5" t="n"/>
      <c r="B97" s="5" t="n"/>
      <c r="C97" s="5" t="n"/>
      <c r="D97" s="5" t="n"/>
      <c r="E97" s="5" t="n"/>
      <c r="F97" s="16" t="n"/>
      <c r="G97" s="13" t="n"/>
      <c r="H97" s="13" t="n"/>
      <c r="I97" s="17">
        <f>IF(A97&amp;""="","",IFERROR(SUMIFS('الوقود'!$C$6:$C$2005,'الوقود'!$B$6:$B$2005,A97&amp;"",'الوقود'!$I$6:$I$2005,1)/COUNTIFS('الوقود'!$B$6:$B$2005,A97&amp;"",'الوقود'!$I$6:$I$2005,1),""))</f>
        <v/>
      </c>
      <c r="J97" s="17">
        <f>IF(OR(I97="",NOT(ISNUMBER(F97))),"",MAX(0,I97-F97))</f>
        <v/>
      </c>
      <c r="K97" s="17">
        <f>IF(A97&amp;""="","",SUMIFS('الوقود'!$D$6:$D$2005,'الوقود'!$B$6:$B$2005,A97&amp;""))</f>
        <v/>
      </c>
      <c r="L97" s="18">
        <f>IF(A97&amp;""="","",SUMIFS('الوقود'!$G$6:$G$2005,'الوقود'!$B$6:$B$2005,A97&amp;""))</f>
        <v/>
      </c>
      <c r="M97" s="18">
        <f>IF(A97&amp;""="","",SUMIFS('الصيانة'!$D$6:$D$1005,'الصيانة'!$B$6:$B$1005,A97&amp;""))</f>
        <v/>
      </c>
      <c r="N97" s="18">
        <f>IF(A97&amp;""="","",ROUND(L97+M97,2))</f>
        <v/>
      </c>
      <c r="O97" s="18">
        <f>IF(A97&amp;""="","",IF(N(J97)=0,"",ROUND(N97/J97,2)))</f>
        <v/>
      </c>
      <c r="P97" s="18">
        <f>IF(A97&amp;""="","",IF(OR(N(J97)=0,N(K97)=0),"",ROUND(K97/J97*100,2)))</f>
        <v/>
      </c>
      <c r="Q97" s="19">
        <f>IF(A97&amp;""="","",IFERROR(SUMIFS('الصيانة'!$A$6:$A$1005,'الصيانة'!$B$6:$B$1005,A97&amp;"",'الصيانة'!$G$6:$G$1005,1)/COUNTIFS('الصيانة'!$B$6:$B$1005,A97&amp;"",'الصيانة'!$G$6:$G$1005,1),""))</f>
        <v/>
      </c>
      <c r="R97" s="19">
        <f>IF(A97&amp;""="","",IF(AND(ISNUMBER(G97),ISNUMBER(H97)),MIN(G97,H97),IF(ISNUMBER(G97),G97,IF(ISNUMBER(H97),H97,""))))</f>
        <v/>
      </c>
      <c r="S97" s="17">
        <f>IF(R97="","",R97-'الإعدادات'!$B$4)</f>
        <v/>
      </c>
      <c r="T97" s="6">
        <f>IF(S97="","",IF(S97&lt;0,"منتهي",IF(S97&lt;='الإعدادات'!$B$5,"ينتهي قريبًا","")))</f>
        <v/>
      </c>
      <c r="U97" s="17">
        <f>IF(ISNUMBER(S97),IF(S97&lt;='الإعدادات'!$B$5,COUNTIFS($S$6:$S$205,"&lt;"&amp;S97)+COUNTIFS($S$6:S97,S97),""),"")</f>
        <v/>
      </c>
    </row>
    <row r="98">
      <c r="A98" s="5" t="n"/>
      <c r="B98" s="5" t="n"/>
      <c r="C98" s="5" t="n"/>
      <c r="D98" s="5" t="n"/>
      <c r="E98" s="5" t="n"/>
      <c r="F98" s="16" t="n"/>
      <c r="G98" s="13" t="n"/>
      <c r="H98" s="13" t="n"/>
      <c r="I98" s="17">
        <f>IF(A98&amp;""="","",IFERROR(SUMIFS('الوقود'!$C$6:$C$2005,'الوقود'!$B$6:$B$2005,A98&amp;"",'الوقود'!$I$6:$I$2005,1)/COUNTIFS('الوقود'!$B$6:$B$2005,A98&amp;"",'الوقود'!$I$6:$I$2005,1),""))</f>
        <v/>
      </c>
      <c r="J98" s="17">
        <f>IF(OR(I98="",NOT(ISNUMBER(F98))),"",MAX(0,I98-F98))</f>
        <v/>
      </c>
      <c r="K98" s="17">
        <f>IF(A98&amp;""="","",SUMIFS('الوقود'!$D$6:$D$2005,'الوقود'!$B$6:$B$2005,A98&amp;""))</f>
        <v/>
      </c>
      <c r="L98" s="18">
        <f>IF(A98&amp;""="","",SUMIFS('الوقود'!$G$6:$G$2005,'الوقود'!$B$6:$B$2005,A98&amp;""))</f>
        <v/>
      </c>
      <c r="M98" s="18">
        <f>IF(A98&amp;""="","",SUMIFS('الصيانة'!$D$6:$D$1005,'الصيانة'!$B$6:$B$1005,A98&amp;""))</f>
        <v/>
      </c>
      <c r="N98" s="18">
        <f>IF(A98&amp;""="","",ROUND(L98+M98,2))</f>
        <v/>
      </c>
      <c r="O98" s="18">
        <f>IF(A98&amp;""="","",IF(N(J98)=0,"",ROUND(N98/J98,2)))</f>
        <v/>
      </c>
      <c r="P98" s="18">
        <f>IF(A98&amp;""="","",IF(OR(N(J98)=0,N(K98)=0),"",ROUND(K98/J98*100,2)))</f>
        <v/>
      </c>
      <c r="Q98" s="19">
        <f>IF(A98&amp;""="","",IFERROR(SUMIFS('الصيانة'!$A$6:$A$1005,'الصيانة'!$B$6:$B$1005,A98&amp;"",'الصيانة'!$G$6:$G$1005,1)/COUNTIFS('الصيانة'!$B$6:$B$1005,A98&amp;"",'الصيانة'!$G$6:$G$1005,1),""))</f>
        <v/>
      </c>
      <c r="R98" s="19">
        <f>IF(A98&amp;""="","",IF(AND(ISNUMBER(G98),ISNUMBER(H98)),MIN(G98,H98),IF(ISNUMBER(G98),G98,IF(ISNUMBER(H98),H98,""))))</f>
        <v/>
      </c>
      <c r="S98" s="17">
        <f>IF(R98="","",R98-'الإعدادات'!$B$4)</f>
        <v/>
      </c>
      <c r="T98" s="6">
        <f>IF(S98="","",IF(S98&lt;0,"منتهي",IF(S98&lt;='الإعدادات'!$B$5,"ينتهي قريبًا","")))</f>
        <v/>
      </c>
      <c r="U98" s="17">
        <f>IF(ISNUMBER(S98),IF(S98&lt;='الإعدادات'!$B$5,COUNTIFS($S$6:$S$205,"&lt;"&amp;S98)+COUNTIFS($S$6:S98,S98),""),"")</f>
        <v/>
      </c>
    </row>
    <row r="99">
      <c r="A99" s="5" t="n"/>
      <c r="B99" s="5" t="n"/>
      <c r="C99" s="5" t="n"/>
      <c r="D99" s="5" t="n"/>
      <c r="E99" s="5" t="n"/>
      <c r="F99" s="16" t="n"/>
      <c r="G99" s="13" t="n"/>
      <c r="H99" s="13" t="n"/>
      <c r="I99" s="17">
        <f>IF(A99&amp;""="","",IFERROR(SUMIFS('الوقود'!$C$6:$C$2005,'الوقود'!$B$6:$B$2005,A99&amp;"",'الوقود'!$I$6:$I$2005,1)/COUNTIFS('الوقود'!$B$6:$B$2005,A99&amp;"",'الوقود'!$I$6:$I$2005,1),""))</f>
        <v/>
      </c>
      <c r="J99" s="17">
        <f>IF(OR(I99="",NOT(ISNUMBER(F99))),"",MAX(0,I99-F99))</f>
        <v/>
      </c>
      <c r="K99" s="17">
        <f>IF(A99&amp;""="","",SUMIFS('الوقود'!$D$6:$D$2005,'الوقود'!$B$6:$B$2005,A99&amp;""))</f>
        <v/>
      </c>
      <c r="L99" s="18">
        <f>IF(A99&amp;""="","",SUMIFS('الوقود'!$G$6:$G$2005,'الوقود'!$B$6:$B$2005,A99&amp;""))</f>
        <v/>
      </c>
      <c r="M99" s="18">
        <f>IF(A99&amp;""="","",SUMIFS('الصيانة'!$D$6:$D$1005,'الصيانة'!$B$6:$B$1005,A99&amp;""))</f>
        <v/>
      </c>
      <c r="N99" s="18">
        <f>IF(A99&amp;""="","",ROUND(L99+M99,2))</f>
        <v/>
      </c>
      <c r="O99" s="18">
        <f>IF(A99&amp;""="","",IF(N(J99)=0,"",ROUND(N99/J99,2)))</f>
        <v/>
      </c>
      <c r="P99" s="18">
        <f>IF(A99&amp;""="","",IF(OR(N(J99)=0,N(K99)=0),"",ROUND(K99/J99*100,2)))</f>
        <v/>
      </c>
      <c r="Q99" s="19">
        <f>IF(A99&amp;""="","",IFERROR(SUMIFS('الصيانة'!$A$6:$A$1005,'الصيانة'!$B$6:$B$1005,A99&amp;"",'الصيانة'!$G$6:$G$1005,1)/COUNTIFS('الصيانة'!$B$6:$B$1005,A99&amp;"",'الصيانة'!$G$6:$G$1005,1),""))</f>
        <v/>
      </c>
      <c r="R99" s="19">
        <f>IF(A99&amp;""="","",IF(AND(ISNUMBER(G99),ISNUMBER(H99)),MIN(G99,H99),IF(ISNUMBER(G99),G99,IF(ISNUMBER(H99),H99,""))))</f>
        <v/>
      </c>
      <c r="S99" s="17">
        <f>IF(R99="","",R99-'الإعدادات'!$B$4)</f>
        <v/>
      </c>
      <c r="T99" s="6">
        <f>IF(S99="","",IF(S99&lt;0,"منتهي",IF(S99&lt;='الإعدادات'!$B$5,"ينتهي قريبًا","")))</f>
        <v/>
      </c>
      <c r="U99" s="17">
        <f>IF(ISNUMBER(S99),IF(S99&lt;='الإعدادات'!$B$5,COUNTIFS($S$6:$S$205,"&lt;"&amp;S99)+COUNTIFS($S$6:S99,S99),""),"")</f>
        <v/>
      </c>
    </row>
    <row r="100">
      <c r="A100" s="5" t="n"/>
      <c r="B100" s="5" t="n"/>
      <c r="C100" s="5" t="n"/>
      <c r="D100" s="5" t="n"/>
      <c r="E100" s="5" t="n"/>
      <c r="F100" s="16" t="n"/>
      <c r="G100" s="13" t="n"/>
      <c r="H100" s="13" t="n"/>
      <c r="I100" s="17">
        <f>IF(A100&amp;""="","",IFERROR(SUMIFS('الوقود'!$C$6:$C$2005,'الوقود'!$B$6:$B$2005,A100&amp;"",'الوقود'!$I$6:$I$2005,1)/COUNTIFS('الوقود'!$B$6:$B$2005,A100&amp;"",'الوقود'!$I$6:$I$2005,1),""))</f>
        <v/>
      </c>
      <c r="J100" s="17">
        <f>IF(OR(I100="",NOT(ISNUMBER(F100))),"",MAX(0,I100-F100))</f>
        <v/>
      </c>
      <c r="K100" s="17">
        <f>IF(A100&amp;""="","",SUMIFS('الوقود'!$D$6:$D$2005,'الوقود'!$B$6:$B$2005,A100&amp;""))</f>
        <v/>
      </c>
      <c r="L100" s="18">
        <f>IF(A100&amp;""="","",SUMIFS('الوقود'!$G$6:$G$2005,'الوقود'!$B$6:$B$2005,A100&amp;""))</f>
        <v/>
      </c>
      <c r="M100" s="18">
        <f>IF(A100&amp;""="","",SUMIFS('الصيانة'!$D$6:$D$1005,'الصيانة'!$B$6:$B$1005,A100&amp;""))</f>
        <v/>
      </c>
      <c r="N100" s="18">
        <f>IF(A100&amp;""="","",ROUND(L100+M100,2))</f>
        <v/>
      </c>
      <c r="O100" s="18">
        <f>IF(A100&amp;""="","",IF(N(J100)=0,"",ROUND(N100/J100,2)))</f>
        <v/>
      </c>
      <c r="P100" s="18">
        <f>IF(A100&amp;""="","",IF(OR(N(J100)=0,N(K100)=0),"",ROUND(K100/J100*100,2)))</f>
        <v/>
      </c>
      <c r="Q100" s="19">
        <f>IF(A100&amp;""="","",IFERROR(SUMIFS('الصيانة'!$A$6:$A$1005,'الصيانة'!$B$6:$B$1005,A100&amp;"",'الصيانة'!$G$6:$G$1005,1)/COUNTIFS('الصيانة'!$B$6:$B$1005,A100&amp;"",'الصيانة'!$G$6:$G$1005,1),""))</f>
        <v/>
      </c>
      <c r="R100" s="19">
        <f>IF(A100&amp;""="","",IF(AND(ISNUMBER(G100),ISNUMBER(H100)),MIN(G100,H100),IF(ISNUMBER(G100),G100,IF(ISNUMBER(H100),H100,""))))</f>
        <v/>
      </c>
      <c r="S100" s="17">
        <f>IF(R100="","",R100-'الإعدادات'!$B$4)</f>
        <v/>
      </c>
      <c r="T100" s="6">
        <f>IF(S100="","",IF(S100&lt;0,"منتهي",IF(S100&lt;='الإعدادات'!$B$5,"ينتهي قريبًا","")))</f>
        <v/>
      </c>
      <c r="U100" s="17">
        <f>IF(ISNUMBER(S100),IF(S100&lt;='الإعدادات'!$B$5,COUNTIFS($S$6:$S$205,"&lt;"&amp;S100)+COUNTIFS($S$6:S100,S100),""),"")</f>
        <v/>
      </c>
    </row>
    <row r="101">
      <c r="A101" s="5" t="n"/>
      <c r="B101" s="5" t="n"/>
      <c r="C101" s="5" t="n"/>
      <c r="D101" s="5" t="n"/>
      <c r="E101" s="5" t="n"/>
      <c r="F101" s="16" t="n"/>
      <c r="G101" s="13" t="n"/>
      <c r="H101" s="13" t="n"/>
      <c r="I101" s="17">
        <f>IF(A101&amp;""="","",IFERROR(SUMIFS('الوقود'!$C$6:$C$2005,'الوقود'!$B$6:$B$2005,A101&amp;"",'الوقود'!$I$6:$I$2005,1)/COUNTIFS('الوقود'!$B$6:$B$2005,A101&amp;"",'الوقود'!$I$6:$I$2005,1),""))</f>
        <v/>
      </c>
      <c r="J101" s="17">
        <f>IF(OR(I101="",NOT(ISNUMBER(F101))),"",MAX(0,I101-F101))</f>
        <v/>
      </c>
      <c r="K101" s="17">
        <f>IF(A101&amp;""="","",SUMIFS('الوقود'!$D$6:$D$2005,'الوقود'!$B$6:$B$2005,A101&amp;""))</f>
        <v/>
      </c>
      <c r="L101" s="18">
        <f>IF(A101&amp;""="","",SUMIFS('الوقود'!$G$6:$G$2005,'الوقود'!$B$6:$B$2005,A101&amp;""))</f>
        <v/>
      </c>
      <c r="M101" s="18">
        <f>IF(A101&amp;""="","",SUMIFS('الصيانة'!$D$6:$D$1005,'الصيانة'!$B$6:$B$1005,A101&amp;""))</f>
        <v/>
      </c>
      <c r="N101" s="18">
        <f>IF(A101&amp;""="","",ROUND(L101+M101,2))</f>
        <v/>
      </c>
      <c r="O101" s="18">
        <f>IF(A101&amp;""="","",IF(N(J101)=0,"",ROUND(N101/J101,2)))</f>
        <v/>
      </c>
      <c r="P101" s="18">
        <f>IF(A101&amp;""="","",IF(OR(N(J101)=0,N(K101)=0),"",ROUND(K101/J101*100,2)))</f>
        <v/>
      </c>
      <c r="Q101" s="19">
        <f>IF(A101&amp;""="","",IFERROR(SUMIFS('الصيانة'!$A$6:$A$1005,'الصيانة'!$B$6:$B$1005,A101&amp;"",'الصيانة'!$G$6:$G$1005,1)/COUNTIFS('الصيانة'!$B$6:$B$1005,A101&amp;"",'الصيانة'!$G$6:$G$1005,1),""))</f>
        <v/>
      </c>
      <c r="R101" s="19">
        <f>IF(A101&amp;""="","",IF(AND(ISNUMBER(G101),ISNUMBER(H101)),MIN(G101,H101),IF(ISNUMBER(G101),G101,IF(ISNUMBER(H101),H101,""))))</f>
        <v/>
      </c>
      <c r="S101" s="17">
        <f>IF(R101="","",R101-'الإعدادات'!$B$4)</f>
        <v/>
      </c>
      <c r="T101" s="6">
        <f>IF(S101="","",IF(S101&lt;0,"منتهي",IF(S101&lt;='الإعدادات'!$B$5,"ينتهي قريبًا","")))</f>
        <v/>
      </c>
      <c r="U101" s="17">
        <f>IF(ISNUMBER(S101),IF(S101&lt;='الإعدادات'!$B$5,COUNTIFS($S$6:$S$205,"&lt;"&amp;S101)+COUNTIFS($S$6:S101,S101),""),"")</f>
        <v/>
      </c>
    </row>
    <row r="102">
      <c r="A102" s="5" t="n"/>
      <c r="B102" s="5" t="n"/>
      <c r="C102" s="5" t="n"/>
      <c r="D102" s="5" t="n"/>
      <c r="E102" s="5" t="n"/>
      <c r="F102" s="16" t="n"/>
      <c r="G102" s="13" t="n"/>
      <c r="H102" s="13" t="n"/>
      <c r="I102" s="17">
        <f>IF(A102&amp;""="","",IFERROR(SUMIFS('الوقود'!$C$6:$C$2005,'الوقود'!$B$6:$B$2005,A102&amp;"",'الوقود'!$I$6:$I$2005,1)/COUNTIFS('الوقود'!$B$6:$B$2005,A102&amp;"",'الوقود'!$I$6:$I$2005,1),""))</f>
        <v/>
      </c>
      <c r="J102" s="17">
        <f>IF(OR(I102="",NOT(ISNUMBER(F102))),"",MAX(0,I102-F102))</f>
        <v/>
      </c>
      <c r="K102" s="17">
        <f>IF(A102&amp;""="","",SUMIFS('الوقود'!$D$6:$D$2005,'الوقود'!$B$6:$B$2005,A102&amp;""))</f>
        <v/>
      </c>
      <c r="L102" s="18">
        <f>IF(A102&amp;""="","",SUMIFS('الوقود'!$G$6:$G$2005,'الوقود'!$B$6:$B$2005,A102&amp;""))</f>
        <v/>
      </c>
      <c r="M102" s="18">
        <f>IF(A102&amp;""="","",SUMIFS('الصيانة'!$D$6:$D$1005,'الصيانة'!$B$6:$B$1005,A102&amp;""))</f>
        <v/>
      </c>
      <c r="N102" s="18">
        <f>IF(A102&amp;""="","",ROUND(L102+M102,2))</f>
        <v/>
      </c>
      <c r="O102" s="18">
        <f>IF(A102&amp;""="","",IF(N(J102)=0,"",ROUND(N102/J102,2)))</f>
        <v/>
      </c>
      <c r="P102" s="18">
        <f>IF(A102&amp;""="","",IF(OR(N(J102)=0,N(K102)=0),"",ROUND(K102/J102*100,2)))</f>
        <v/>
      </c>
      <c r="Q102" s="19">
        <f>IF(A102&amp;""="","",IFERROR(SUMIFS('الصيانة'!$A$6:$A$1005,'الصيانة'!$B$6:$B$1005,A102&amp;"",'الصيانة'!$G$6:$G$1005,1)/COUNTIFS('الصيانة'!$B$6:$B$1005,A102&amp;"",'الصيانة'!$G$6:$G$1005,1),""))</f>
        <v/>
      </c>
      <c r="R102" s="19">
        <f>IF(A102&amp;""="","",IF(AND(ISNUMBER(G102),ISNUMBER(H102)),MIN(G102,H102),IF(ISNUMBER(G102),G102,IF(ISNUMBER(H102),H102,""))))</f>
        <v/>
      </c>
      <c r="S102" s="17">
        <f>IF(R102="","",R102-'الإعدادات'!$B$4)</f>
        <v/>
      </c>
      <c r="T102" s="6">
        <f>IF(S102="","",IF(S102&lt;0,"منتهي",IF(S102&lt;='الإعدادات'!$B$5,"ينتهي قريبًا","")))</f>
        <v/>
      </c>
      <c r="U102" s="17">
        <f>IF(ISNUMBER(S102),IF(S102&lt;='الإعدادات'!$B$5,COUNTIFS($S$6:$S$205,"&lt;"&amp;S102)+COUNTIFS($S$6:S102,S102),""),"")</f>
        <v/>
      </c>
    </row>
    <row r="103">
      <c r="A103" s="5" t="n"/>
      <c r="B103" s="5" t="n"/>
      <c r="C103" s="5" t="n"/>
      <c r="D103" s="5" t="n"/>
      <c r="E103" s="5" t="n"/>
      <c r="F103" s="16" t="n"/>
      <c r="G103" s="13" t="n"/>
      <c r="H103" s="13" t="n"/>
      <c r="I103" s="17">
        <f>IF(A103&amp;""="","",IFERROR(SUMIFS('الوقود'!$C$6:$C$2005,'الوقود'!$B$6:$B$2005,A103&amp;"",'الوقود'!$I$6:$I$2005,1)/COUNTIFS('الوقود'!$B$6:$B$2005,A103&amp;"",'الوقود'!$I$6:$I$2005,1),""))</f>
        <v/>
      </c>
      <c r="J103" s="17">
        <f>IF(OR(I103="",NOT(ISNUMBER(F103))),"",MAX(0,I103-F103))</f>
        <v/>
      </c>
      <c r="K103" s="17">
        <f>IF(A103&amp;""="","",SUMIFS('الوقود'!$D$6:$D$2005,'الوقود'!$B$6:$B$2005,A103&amp;""))</f>
        <v/>
      </c>
      <c r="L103" s="18">
        <f>IF(A103&amp;""="","",SUMIFS('الوقود'!$G$6:$G$2005,'الوقود'!$B$6:$B$2005,A103&amp;""))</f>
        <v/>
      </c>
      <c r="M103" s="18">
        <f>IF(A103&amp;""="","",SUMIFS('الصيانة'!$D$6:$D$1005,'الصيانة'!$B$6:$B$1005,A103&amp;""))</f>
        <v/>
      </c>
      <c r="N103" s="18">
        <f>IF(A103&amp;""="","",ROUND(L103+M103,2))</f>
        <v/>
      </c>
      <c r="O103" s="18">
        <f>IF(A103&amp;""="","",IF(N(J103)=0,"",ROUND(N103/J103,2)))</f>
        <v/>
      </c>
      <c r="P103" s="18">
        <f>IF(A103&amp;""="","",IF(OR(N(J103)=0,N(K103)=0),"",ROUND(K103/J103*100,2)))</f>
        <v/>
      </c>
      <c r="Q103" s="19">
        <f>IF(A103&amp;""="","",IFERROR(SUMIFS('الصيانة'!$A$6:$A$1005,'الصيانة'!$B$6:$B$1005,A103&amp;"",'الصيانة'!$G$6:$G$1005,1)/COUNTIFS('الصيانة'!$B$6:$B$1005,A103&amp;"",'الصيانة'!$G$6:$G$1005,1),""))</f>
        <v/>
      </c>
      <c r="R103" s="19">
        <f>IF(A103&amp;""="","",IF(AND(ISNUMBER(G103),ISNUMBER(H103)),MIN(G103,H103),IF(ISNUMBER(G103),G103,IF(ISNUMBER(H103),H103,""))))</f>
        <v/>
      </c>
      <c r="S103" s="17">
        <f>IF(R103="","",R103-'الإعدادات'!$B$4)</f>
        <v/>
      </c>
      <c r="T103" s="6">
        <f>IF(S103="","",IF(S103&lt;0,"منتهي",IF(S103&lt;='الإعدادات'!$B$5,"ينتهي قريبًا","")))</f>
        <v/>
      </c>
      <c r="U103" s="17">
        <f>IF(ISNUMBER(S103),IF(S103&lt;='الإعدادات'!$B$5,COUNTIFS($S$6:$S$205,"&lt;"&amp;S103)+COUNTIFS($S$6:S103,S103),""),"")</f>
        <v/>
      </c>
    </row>
    <row r="104">
      <c r="A104" s="5" t="n"/>
      <c r="B104" s="5" t="n"/>
      <c r="C104" s="5" t="n"/>
      <c r="D104" s="5" t="n"/>
      <c r="E104" s="5" t="n"/>
      <c r="F104" s="16" t="n"/>
      <c r="G104" s="13" t="n"/>
      <c r="H104" s="13" t="n"/>
      <c r="I104" s="17">
        <f>IF(A104&amp;""="","",IFERROR(SUMIFS('الوقود'!$C$6:$C$2005,'الوقود'!$B$6:$B$2005,A104&amp;"",'الوقود'!$I$6:$I$2005,1)/COUNTIFS('الوقود'!$B$6:$B$2005,A104&amp;"",'الوقود'!$I$6:$I$2005,1),""))</f>
        <v/>
      </c>
      <c r="J104" s="17">
        <f>IF(OR(I104="",NOT(ISNUMBER(F104))),"",MAX(0,I104-F104))</f>
        <v/>
      </c>
      <c r="K104" s="17">
        <f>IF(A104&amp;""="","",SUMIFS('الوقود'!$D$6:$D$2005,'الوقود'!$B$6:$B$2005,A104&amp;""))</f>
        <v/>
      </c>
      <c r="L104" s="18">
        <f>IF(A104&amp;""="","",SUMIFS('الوقود'!$G$6:$G$2005,'الوقود'!$B$6:$B$2005,A104&amp;""))</f>
        <v/>
      </c>
      <c r="M104" s="18">
        <f>IF(A104&amp;""="","",SUMIFS('الصيانة'!$D$6:$D$1005,'الصيانة'!$B$6:$B$1005,A104&amp;""))</f>
        <v/>
      </c>
      <c r="N104" s="18">
        <f>IF(A104&amp;""="","",ROUND(L104+M104,2))</f>
        <v/>
      </c>
      <c r="O104" s="18">
        <f>IF(A104&amp;""="","",IF(N(J104)=0,"",ROUND(N104/J104,2)))</f>
        <v/>
      </c>
      <c r="P104" s="18">
        <f>IF(A104&amp;""="","",IF(OR(N(J104)=0,N(K104)=0),"",ROUND(K104/J104*100,2)))</f>
        <v/>
      </c>
      <c r="Q104" s="19">
        <f>IF(A104&amp;""="","",IFERROR(SUMIFS('الصيانة'!$A$6:$A$1005,'الصيانة'!$B$6:$B$1005,A104&amp;"",'الصيانة'!$G$6:$G$1005,1)/COUNTIFS('الصيانة'!$B$6:$B$1005,A104&amp;"",'الصيانة'!$G$6:$G$1005,1),""))</f>
        <v/>
      </c>
      <c r="R104" s="19">
        <f>IF(A104&amp;""="","",IF(AND(ISNUMBER(G104),ISNUMBER(H104)),MIN(G104,H104),IF(ISNUMBER(G104),G104,IF(ISNUMBER(H104),H104,""))))</f>
        <v/>
      </c>
      <c r="S104" s="17">
        <f>IF(R104="","",R104-'الإعدادات'!$B$4)</f>
        <v/>
      </c>
      <c r="T104" s="6">
        <f>IF(S104="","",IF(S104&lt;0,"منتهي",IF(S104&lt;='الإعدادات'!$B$5,"ينتهي قريبًا","")))</f>
        <v/>
      </c>
      <c r="U104" s="17">
        <f>IF(ISNUMBER(S104),IF(S104&lt;='الإعدادات'!$B$5,COUNTIFS($S$6:$S$205,"&lt;"&amp;S104)+COUNTIFS($S$6:S104,S104),""),"")</f>
        <v/>
      </c>
    </row>
    <row r="105">
      <c r="A105" s="5" t="n"/>
      <c r="B105" s="5" t="n"/>
      <c r="C105" s="5" t="n"/>
      <c r="D105" s="5" t="n"/>
      <c r="E105" s="5" t="n"/>
      <c r="F105" s="16" t="n"/>
      <c r="G105" s="13" t="n"/>
      <c r="H105" s="13" t="n"/>
      <c r="I105" s="17">
        <f>IF(A105&amp;""="","",IFERROR(SUMIFS('الوقود'!$C$6:$C$2005,'الوقود'!$B$6:$B$2005,A105&amp;"",'الوقود'!$I$6:$I$2005,1)/COUNTIFS('الوقود'!$B$6:$B$2005,A105&amp;"",'الوقود'!$I$6:$I$2005,1),""))</f>
        <v/>
      </c>
      <c r="J105" s="17">
        <f>IF(OR(I105="",NOT(ISNUMBER(F105))),"",MAX(0,I105-F105))</f>
        <v/>
      </c>
      <c r="K105" s="17">
        <f>IF(A105&amp;""="","",SUMIFS('الوقود'!$D$6:$D$2005,'الوقود'!$B$6:$B$2005,A105&amp;""))</f>
        <v/>
      </c>
      <c r="L105" s="18">
        <f>IF(A105&amp;""="","",SUMIFS('الوقود'!$G$6:$G$2005,'الوقود'!$B$6:$B$2005,A105&amp;""))</f>
        <v/>
      </c>
      <c r="M105" s="18">
        <f>IF(A105&amp;""="","",SUMIFS('الصيانة'!$D$6:$D$1005,'الصيانة'!$B$6:$B$1005,A105&amp;""))</f>
        <v/>
      </c>
      <c r="N105" s="18">
        <f>IF(A105&amp;""="","",ROUND(L105+M105,2))</f>
        <v/>
      </c>
      <c r="O105" s="18">
        <f>IF(A105&amp;""="","",IF(N(J105)=0,"",ROUND(N105/J105,2)))</f>
        <v/>
      </c>
      <c r="P105" s="18">
        <f>IF(A105&amp;""="","",IF(OR(N(J105)=0,N(K105)=0),"",ROUND(K105/J105*100,2)))</f>
        <v/>
      </c>
      <c r="Q105" s="19">
        <f>IF(A105&amp;""="","",IFERROR(SUMIFS('الصيانة'!$A$6:$A$1005,'الصيانة'!$B$6:$B$1005,A105&amp;"",'الصيانة'!$G$6:$G$1005,1)/COUNTIFS('الصيانة'!$B$6:$B$1005,A105&amp;"",'الصيانة'!$G$6:$G$1005,1),""))</f>
        <v/>
      </c>
      <c r="R105" s="19">
        <f>IF(A105&amp;""="","",IF(AND(ISNUMBER(G105),ISNUMBER(H105)),MIN(G105,H105),IF(ISNUMBER(G105),G105,IF(ISNUMBER(H105),H105,""))))</f>
        <v/>
      </c>
      <c r="S105" s="17">
        <f>IF(R105="","",R105-'الإعدادات'!$B$4)</f>
        <v/>
      </c>
      <c r="T105" s="6">
        <f>IF(S105="","",IF(S105&lt;0,"منتهي",IF(S105&lt;='الإعدادات'!$B$5,"ينتهي قريبًا","")))</f>
        <v/>
      </c>
      <c r="U105" s="17">
        <f>IF(ISNUMBER(S105),IF(S105&lt;='الإعدادات'!$B$5,COUNTIFS($S$6:$S$205,"&lt;"&amp;S105)+COUNTIFS($S$6:S105,S105),""),"")</f>
        <v/>
      </c>
    </row>
    <row r="106">
      <c r="A106" s="5" t="n"/>
      <c r="B106" s="5" t="n"/>
      <c r="C106" s="5" t="n"/>
      <c r="D106" s="5" t="n"/>
      <c r="E106" s="5" t="n"/>
      <c r="F106" s="16" t="n"/>
      <c r="G106" s="13" t="n"/>
      <c r="H106" s="13" t="n"/>
      <c r="I106" s="17">
        <f>IF(A106&amp;""="","",IFERROR(SUMIFS('الوقود'!$C$6:$C$2005,'الوقود'!$B$6:$B$2005,A106&amp;"",'الوقود'!$I$6:$I$2005,1)/COUNTIFS('الوقود'!$B$6:$B$2005,A106&amp;"",'الوقود'!$I$6:$I$2005,1),""))</f>
        <v/>
      </c>
      <c r="J106" s="17">
        <f>IF(OR(I106="",NOT(ISNUMBER(F106))),"",MAX(0,I106-F106))</f>
        <v/>
      </c>
      <c r="K106" s="17">
        <f>IF(A106&amp;""="","",SUMIFS('الوقود'!$D$6:$D$2005,'الوقود'!$B$6:$B$2005,A106&amp;""))</f>
        <v/>
      </c>
      <c r="L106" s="18">
        <f>IF(A106&amp;""="","",SUMIFS('الوقود'!$G$6:$G$2005,'الوقود'!$B$6:$B$2005,A106&amp;""))</f>
        <v/>
      </c>
      <c r="M106" s="18">
        <f>IF(A106&amp;""="","",SUMIFS('الصيانة'!$D$6:$D$1005,'الصيانة'!$B$6:$B$1005,A106&amp;""))</f>
        <v/>
      </c>
      <c r="N106" s="18">
        <f>IF(A106&amp;""="","",ROUND(L106+M106,2))</f>
        <v/>
      </c>
      <c r="O106" s="18">
        <f>IF(A106&amp;""="","",IF(N(J106)=0,"",ROUND(N106/J106,2)))</f>
        <v/>
      </c>
      <c r="P106" s="18">
        <f>IF(A106&amp;""="","",IF(OR(N(J106)=0,N(K106)=0),"",ROUND(K106/J106*100,2)))</f>
        <v/>
      </c>
      <c r="Q106" s="19">
        <f>IF(A106&amp;""="","",IFERROR(SUMIFS('الصيانة'!$A$6:$A$1005,'الصيانة'!$B$6:$B$1005,A106&amp;"",'الصيانة'!$G$6:$G$1005,1)/COUNTIFS('الصيانة'!$B$6:$B$1005,A106&amp;"",'الصيانة'!$G$6:$G$1005,1),""))</f>
        <v/>
      </c>
      <c r="R106" s="19">
        <f>IF(A106&amp;""="","",IF(AND(ISNUMBER(G106),ISNUMBER(H106)),MIN(G106,H106),IF(ISNUMBER(G106),G106,IF(ISNUMBER(H106),H106,""))))</f>
        <v/>
      </c>
      <c r="S106" s="17">
        <f>IF(R106="","",R106-'الإعدادات'!$B$4)</f>
        <v/>
      </c>
      <c r="T106" s="6">
        <f>IF(S106="","",IF(S106&lt;0,"منتهي",IF(S106&lt;='الإعدادات'!$B$5,"ينتهي قريبًا","")))</f>
        <v/>
      </c>
      <c r="U106" s="17">
        <f>IF(ISNUMBER(S106),IF(S106&lt;='الإعدادات'!$B$5,COUNTIFS($S$6:$S$205,"&lt;"&amp;S106)+COUNTIFS($S$6:S106,S106),""),"")</f>
        <v/>
      </c>
    </row>
    <row r="107">
      <c r="A107" s="5" t="n"/>
      <c r="B107" s="5" t="n"/>
      <c r="C107" s="5" t="n"/>
      <c r="D107" s="5" t="n"/>
      <c r="E107" s="5" t="n"/>
      <c r="F107" s="16" t="n"/>
      <c r="G107" s="13" t="n"/>
      <c r="H107" s="13" t="n"/>
      <c r="I107" s="17">
        <f>IF(A107&amp;""="","",IFERROR(SUMIFS('الوقود'!$C$6:$C$2005,'الوقود'!$B$6:$B$2005,A107&amp;"",'الوقود'!$I$6:$I$2005,1)/COUNTIFS('الوقود'!$B$6:$B$2005,A107&amp;"",'الوقود'!$I$6:$I$2005,1),""))</f>
        <v/>
      </c>
      <c r="J107" s="17">
        <f>IF(OR(I107="",NOT(ISNUMBER(F107))),"",MAX(0,I107-F107))</f>
        <v/>
      </c>
      <c r="K107" s="17">
        <f>IF(A107&amp;""="","",SUMIFS('الوقود'!$D$6:$D$2005,'الوقود'!$B$6:$B$2005,A107&amp;""))</f>
        <v/>
      </c>
      <c r="L107" s="18">
        <f>IF(A107&amp;""="","",SUMIFS('الوقود'!$G$6:$G$2005,'الوقود'!$B$6:$B$2005,A107&amp;""))</f>
        <v/>
      </c>
      <c r="M107" s="18">
        <f>IF(A107&amp;""="","",SUMIFS('الصيانة'!$D$6:$D$1005,'الصيانة'!$B$6:$B$1005,A107&amp;""))</f>
        <v/>
      </c>
      <c r="N107" s="18">
        <f>IF(A107&amp;""="","",ROUND(L107+M107,2))</f>
        <v/>
      </c>
      <c r="O107" s="18">
        <f>IF(A107&amp;""="","",IF(N(J107)=0,"",ROUND(N107/J107,2)))</f>
        <v/>
      </c>
      <c r="P107" s="18">
        <f>IF(A107&amp;""="","",IF(OR(N(J107)=0,N(K107)=0),"",ROUND(K107/J107*100,2)))</f>
        <v/>
      </c>
      <c r="Q107" s="19">
        <f>IF(A107&amp;""="","",IFERROR(SUMIFS('الصيانة'!$A$6:$A$1005,'الصيانة'!$B$6:$B$1005,A107&amp;"",'الصيانة'!$G$6:$G$1005,1)/COUNTIFS('الصيانة'!$B$6:$B$1005,A107&amp;"",'الصيانة'!$G$6:$G$1005,1),""))</f>
        <v/>
      </c>
      <c r="R107" s="19">
        <f>IF(A107&amp;""="","",IF(AND(ISNUMBER(G107),ISNUMBER(H107)),MIN(G107,H107),IF(ISNUMBER(G107),G107,IF(ISNUMBER(H107),H107,""))))</f>
        <v/>
      </c>
      <c r="S107" s="17">
        <f>IF(R107="","",R107-'الإعدادات'!$B$4)</f>
        <v/>
      </c>
      <c r="T107" s="6">
        <f>IF(S107="","",IF(S107&lt;0,"منتهي",IF(S107&lt;='الإعدادات'!$B$5,"ينتهي قريبًا","")))</f>
        <v/>
      </c>
      <c r="U107" s="17">
        <f>IF(ISNUMBER(S107),IF(S107&lt;='الإعدادات'!$B$5,COUNTIFS($S$6:$S$205,"&lt;"&amp;S107)+COUNTIFS($S$6:S107,S107),""),"")</f>
        <v/>
      </c>
    </row>
    <row r="108">
      <c r="A108" s="5" t="n"/>
      <c r="B108" s="5" t="n"/>
      <c r="C108" s="5" t="n"/>
      <c r="D108" s="5" t="n"/>
      <c r="E108" s="5" t="n"/>
      <c r="F108" s="16" t="n"/>
      <c r="G108" s="13" t="n"/>
      <c r="H108" s="13" t="n"/>
      <c r="I108" s="17">
        <f>IF(A108&amp;""="","",IFERROR(SUMIFS('الوقود'!$C$6:$C$2005,'الوقود'!$B$6:$B$2005,A108&amp;"",'الوقود'!$I$6:$I$2005,1)/COUNTIFS('الوقود'!$B$6:$B$2005,A108&amp;"",'الوقود'!$I$6:$I$2005,1),""))</f>
        <v/>
      </c>
      <c r="J108" s="17">
        <f>IF(OR(I108="",NOT(ISNUMBER(F108))),"",MAX(0,I108-F108))</f>
        <v/>
      </c>
      <c r="K108" s="17">
        <f>IF(A108&amp;""="","",SUMIFS('الوقود'!$D$6:$D$2005,'الوقود'!$B$6:$B$2005,A108&amp;""))</f>
        <v/>
      </c>
      <c r="L108" s="18">
        <f>IF(A108&amp;""="","",SUMIFS('الوقود'!$G$6:$G$2005,'الوقود'!$B$6:$B$2005,A108&amp;""))</f>
        <v/>
      </c>
      <c r="M108" s="18">
        <f>IF(A108&amp;""="","",SUMIFS('الصيانة'!$D$6:$D$1005,'الصيانة'!$B$6:$B$1005,A108&amp;""))</f>
        <v/>
      </c>
      <c r="N108" s="18">
        <f>IF(A108&amp;""="","",ROUND(L108+M108,2))</f>
        <v/>
      </c>
      <c r="O108" s="18">
        <f>IF(A108&amp;""="","",IF(N(J108)=0,"",ROUND(N108/J108,2)))</f>
        <v/>
      </c>
      <c r="P108" s="18">
        <f>IF(A108&amp;""="","",IF(OR(N(J108)=0,N(K108)=0),"",ROUND(K108/J108*100,2)))</f>
        <v/>
      </c>
      <c r="Q108" s="19">
        <f>IF(A108&amp;""="","",IFERROR(SUMIFS('الصيانة'!$A$6:$A$1005,'الصيانة'!$B$6:$B$1005,A108&amp;"",'الصيانة'!$G$6:$G$1005,1)/COUNTIFS('الصيانة'!$B$6:$B$1005,A108&amp;"",'الصيانة'!$G$6:$G$1005,1),""))</f>
        <v/>
      </c>
      <c r="R108" s="19">
        <f>IF(A108&amp;""="","",IF(AND(ISNUMBER(G108),ISNUMBER(H108)),MIN(G108,H108),IF(ISNUMBER(G108),G108,IF(ISNUMBER(H108),H108,""))))</f>
        <v/>
      </c>
      <c r="S108" s="17">
        <f>IF(R108="","",R108-'الإعدادات'!$B$4)</f>
        <v/>
      </c>
      <c r="T108" s="6">
        <f>IF(S108="","",IF(S108&lt;0,"منتهي",IF(S108&lt;='الإعدادات'!$B$5,"ينتهي قريبًا","")))</f>
        <v/>
      </c>
      <c r="U108" s="17">
        <f>IF(ISNUMBER(S108),IF(S108&lt;='الإعدادات'!$B$5,COUNTIFS($S$6:$S$205,"&lt;"&amp;S108)+COUNTIFS($S$6:S108,S108),""),"")</f>
        <v/>
      </c>
    </row>
    <row r="109">
      <c r="A109" s="5" t="n"/>
      <c r="B109" s="5" t="n"/>
      <c r="C109" s="5" t="n"/>
      <c r="D109" s="5" t="n"/>
      <c r="E109" s="5" t="n"/>
      <c r="F109" s="16" t="n"/>
      <c r="G109" s="13" t="n"/>
      <c r="H109" s="13" t="n"/>
      <c r="I109" s="17">
        <f>IF(A109&amp;""="","",IFERROR(SUMIFS('الوقود'!$C$6:$C$2005,'الوقود'!$B$6:$B$2005,A109&amp;"",'الوقود'!$I$6:$I$2005,1)/COUNTIFS('الوقود'!$B$6:$B$2005,A109&amp;"",'الوقود'!$I$6:$I$2005,1),""))</f>
        <v/>
      </c>
      <c r="J109" s="17">
        <f>IF(OR(I109="",NOT(ISNUMBER(F109))),"",MAX(0,I109-F109))</f>
        <v/>
      </c>
      <c r="K109" s="17">
        <f>IF(A109&amp;""="","",SUMIFS('الوقود'!$D$6:$D$2005,'الوقود'!$B$6:$B$2005,A109&amp;""))</f>
        <v/>
      </c>
      <c r="L109" s="18">
        <f>IF(A109&amp;""="","",SUMIFS('الوقود'!$G$6:$G$2005,'الوقود'!$B$6:$B$2005,A109&amp;""))</f>
        <v/>
      </c>
      <c r="M109" s="18">
        <f>IF(A109&amp;""="","",SUMIFS('الصيانة'!$D$6:$D$1005,'الصيانة'!$B$6:$B$1005,A109&amp;""))</f>
        <v/>
      </c>
      <c r="N109" s="18">
        <f>IF(A109&amp;""="","",ROUND(L109+M109,2))</f>
        <v/>
      </c>
      <c r="O109" s="18">
        <f>IF(A109&amp;""="","",IF(N(J109)=0,"",ROUND(N109/J109,2)))</f>
        <v/>
      </c>
      <c r="P109" s="18">
        <f>IF(A109&amp;""="","",IF(OR(N(J109)=0,N(K109)=0),"",ROUND(K109/J109*100,2)))</f>
        <v/>
      </c>
      <c r="Q109" s="19">
        <f>IF(A109&amp;""="","",IFERROR(SUMIFS('الصيانة'!$A$6:$A$1005,'الصيانة'!$B$6:$B$1005,A109&amp;"",'الصيانة'!$G$6:$G$1005,1)/COUNTIFS('الصيانة'!$B$6:$B$1005,A109&amp;"",'الصيانة'!$G$6:$G$1005,1),""))</f>
        <v/>
      </c>
      <c r="R109" s="19">
        <f>IF(A109&amp;""="","",IF(AND(ISNUMBER(G109),ISNUMBER(H109)),MIN(G109,H109),IF(ISNUMBER(G109),G109,IF(ISNUMBER(H109),H109,""))))</f>
        <v/>
      </c>
      <c r="S109" s="17">
        <f>IF(R109="","",R109-'الإعدادات'!$B$4)</f>
        <v/>
      </c>
      <c r="T109" s="6">
        <f>IF(S109="","",IF(S109&lt;0,"منتهي",IF(S109&lt;='الإعدادات'!$B$5,"ينتهي قريبًا","")))</f>
        <v/>
      </c>
      <c r="U109" s="17">
        <f>IF(ISNUMBER(S109),IF(S109&lt;='الإعدادات'!$B$5,COUNTIFS($S$6:$S$205,"&lt;"&amp;S109)+COUNTIFS($S$6:S109,S109),""),"")</f>
        <v/>
      </c>
    </row>
    <row r="110">
      <c r="A110" s="5" t="n"/>
      <c r="B110" s="5" t="n"/>
      <c r="C110" s="5" t="n"/>
      <c r="D110" s="5" t="n"/>
      <c r="E110" s="5" t="n"/>
      <c r="F110" s="16" t="n"/>
      <c r="G110" s="13" t="n"/>
      <c r="H110" s="13" t="n"/>
      <c r="I110" s="17">
        <f>IF(A110&amp;""="","",IFERROR(SUMIFS('الوقود'!$C$6:$C$2005,'الوقود'!$B$6:$B$2005,A110&amp;"",'الوقود'!$I$6:$I$2005,1)/COUNTIFS('الوقود'!$B$6:$B$2005,A110&amp;"",'الوقود'!$I$6:$I$2005,1),""))</f>
        <v/>
      </c>
      <c r="J110" s="17">
        <f>IF(OR(I110="",NOT(ISNUMBER(F110))),"",MAX(0,I110-F110))</f>
        <v/>
      </c>
      <c r="K110" s="17">
        <f>IF(A110&amp;""="","",SUMIFS('الوقود'!$D$6:$D$2005,'الوقود'!$B$6:$B$2005,A110&amp;""))</f>
        <v/>
      </c>
      <c r="L110" s="18">
        <f>IF(A110&amp;""="","",SUMIFS('الوقود'!$G$6:$G$2005,'الوقود'!$B$6:$B$2005,A110&amp;""))</f>
        <v/>
      </c>
      <c r="M110" s="18">
        <f>IF(A110&amp;""="","",SUMIFS('الصيانة'!$D$6:$D$1005,'الصيانة'!$B$6:$B$1005,A110&amp;""))</f>
        <v/>
      </c>
      <c r="N110" s="18">
        <f>IF(A110&amp;""="","",ROUND(L110+M110,2))</f>
        <v/>
      </c>
      <c r="O110" s="18">
        <f>IF(A110&amp;""="","",IF(N(J110)=0,"",ROUND(N110/J110,2)))</f>
        <v/>
      </c>
      <c r="P110" s="18">
        <f>IF(A110&amp;""="","",IF(OR(N(J110)=0,N(K110)=0),"",ROUND(K110/J110*100,2)))</f>
        <v/>
      </c>
      <c r="Q110" s="19">
        <f>IF(A110&amp;""="","",IFERROR(SUMIFS('الصيانة'!$A$6:$A$1005,'الصيانة'!$B$6:$B$1005,A110&amp;"",'الصيانة'!$G$6:$G$1005,1)/COUNTIFS('الصيانة'!$B$6:$B$1005,A110&amp;"",'الصيانة'!$G$6:$G$1005,1),""))</f>
        <v/>
      </c>
      <c r="R110" s="19">
        <f>IF(A110&amp;""="","",IF(AND(ISNUMBER(G110),ISNUMBER(H110)),MIN(G110,H110),IF(ISNUMBER(G110),G110,IF(ISNUMBER(H110),H110,""))))</f>
        <v/>
      </c>
      <c r="S110" s="17">
        <f>IF(R110="","",R110-'الإعدادات'!$B$4)</f>
        <v/>
      </c>
      <c r="T110" s="6">
        <f>IF(S110="","",IF(S110&lt;0,"منتهي",IF(S110&lt;='الإعدادات'!$B$5,"ينتهي قريبًا","")))</f>
        <v/>
      </c>
      <c r="U110" s="17">
        <f>IF(ISNUMBER(S110),IF(S110&lt;='الإعدادات'!$B$5,COUNTIFS($S$6:$S$205,"&lt;"&amp;S110)+COUNTIFS($S$6:S110,S110),""),"")</f>
        <v/>
      </c>
    </row>
    <row r="111">
      <c r="A111" s="5" t="n"/>
      <c r="B111" s="5" t="n"/>
      <c r="C111" s="5" t="n"/>
      <c r="D111" s="5" t="n"/>
      <c r="E111" s="5" t="n"/>
      <c r="F111" s="16" t="n"/>
      <c r="G111" s="13" t="n"/>
      <c r="H111" s="13" t="n"/>
      <c r="I111" s="17">
        <f>IF(A111&amp;""="","",IFERROR(SUMIFS('الوقود'!$C$6:$C$2005,'الوقود'!$B$6:$B$2005,A111&amp;"",'الوقود'!$I$6:$I$2005,1)/COUNTIFS('الوقود'!$B$6:$B$2005,A111&amp;"",'الوقود'!$I$6:$I$2005,1),""))</f>
        <v/>
      </c>
      <c r="J111" s="17">
        <f>IF(OR(I111="",NOT(ISNUMBER(F111))),"",MAX(0,I111-F111))</f>
        <v/>
      </c>
      <c r="K111" s="17">
        <f>IF(A111&amp;""="","",SUMIFS('الوقود'!$D$6:$D$2005,'الوقود'!$B$6:$B$2005,A111&amp;""))</f>
        <v/>
      </c>
      <c r="L111" s="18">
        <f>IF(A111&amp;""="","",SUMIFS('الوقود'!$G$6:$G$2005,'الوقود'!$B$6:$B$2005,A111&amp;""))</f>
        <v/>
      </c>
      <c r="M111" s="18">
        <f>IF(A111&amp;""="","",SUMIFS('الصيانة'!$D$6:$D$1005,'الصيانة'!$B$6:$B$1005,A111&amp;""))</f>
        <v/>
      </c>
      <c r="N111" s="18">
        <f>IF(A111&amp;""="","",ROUND(L111+M111,2))</f>
        <v/>
      </c>
      <c r="O111" s="18">
        <f>IF(A111&amp;""="","",IF(N(J111)=0,"",ROUND(N111/J111,2)))</f>
        <v/>
      </c>
      <c r="P111" s="18">
        <f>IF(A111&amp;""="","",IF(OR(N(J111)=0,N(K111)=0),"",ROUND(K111/J111*100,2)))</f>
        <v/>
      </c>
      <c r="Q111" s="19">
        <f>IF(A111&amp;""="","",IFERROR(SUMIFS('الصيانة'!$A$6:$A$1005,'الصيانة'!$B$6:$B$1005,A111&amp;"",'الصيانة'!$G$6:$G$1005,1)/COUNTIFS('الصيانة'!$B$6:$B$1005,A111&amp;"",'الصيانة'!$G$6:$G$1005,1),""))</f>
        <v/>
      </c>
      <c r="R111" s="19">
        <f>IF(A111&amp;""="","",IF(AND(ISNUMBER(G111),ISNUMBER(H111)),MIN(G111,H111),IF(ISNUMBER(G111),G111,IF(ISNUMBER(H111),H111,""))))</f>
        <v/>
      </c>
      <c r="S111" s="17">
        <f>IF(R111="","",R111-'الإعدادات'!$B$4)</f>
        <v/>
      </c>
      <c r="T111" s="6">
        <f>IF(S111="","",IF(S111&lt;0,"منتهي",IF(S111&lt;='الإعدادات'!$B$5,"ينتهي قريبًا","")))</f>
        <v/>
      </c>
      <c r="U111" s="17">
        <f>IF(ISNUMBER(S111),IF(S111&lt;='الإعدادات'!$B$5,COUNTIFS($S$6:$S$205,"&lt;"&amp;S111)+COUNTIFS($S$6:S111,S111),""),"")</f>
        <v/>
      </c>
    </row>
    <row r="112">
      <c r="A112" s="5" t="n"/>
      <c r="B112" s="5" t="n"/>
      <c r="C112" s="5" t="n"/>
      <c r="D112" s="5" t="n"/>
      <c r="E112" s="5" t="n"/>
      <c r="F112" s="16" t="n"/>
      <c r="G112" s="13" t="n"/>
      <c r="H112" s="13" t="n"/>
      <c r="I112" s="17">
        <f>IF(A112&amp;""="","",IFERROR(SUMIFS('الوقود'!$C$6:$C$2005,'الوقود'!$B$6:$B$2005,A112&amp;"",'الوقود'!$I$6:$I$2005,1)/COUNTIFS('الوقود'!$B$6:$B$2005,A112&amp;"",'الوقود'!$I$6:$I$2005,1),""))</f>
        <v/>
      </c>
      <c r="J112" s="17">
        <f>IF(OR(I112="",NOT(ISNUMBER(F112))),"",MAX(0,I112-F112))</f>
        <v/>
      </c>
      <c r="K112" s="17">
        <f>IF(A112&amp;""="","",SUMIFS('الوقود'!$D$6:$D$2005,'الوقود'!$B$6:$B$2005,A112&amp;""))</f>
        <v/>
      </c>
      <c r="L112" s="18">
        <f>IF(A112&amp;""="","",SUMIFS('الوقود'!$G$6:$G$2005,'الوقود'!$B$6:$B$2005,A112&amp;""))</f>
        <v/>
      </c>
      <c r="M112" s="18">
        <f>IF(A112&amp;""="","",SUMIFS('الصيانة'!$D$6:$D$1005,'الصيانة'!$B$6:$B$1005,A112&amp;""))</f>
        <v/>
      </c>
      <c r="N112" s="18">
        <f>IF(A112&amp;""="","",ROUND(L112+M112,2))</f>
        <v/>
      </c>
      <c r="O112" s="18">
        <f>IF(A112&amp;""="","",IF(N(J112)=0,"",ROUND(N112/J112,2)))</f>
        <v/>
      </c>
      <c r="P112" s="18">
        <f>IF(A112&amp;""="","",IF(OR(N(J112)=0,N(K112)=0),"",ROUND(K112/J112*100,2)))</f>
        <v/>
      </c>
      <c r="Q112" s="19">
        <f>IF(A112&amp;""="","",IFERROR(SUMIFS('الصيانة'!$A$6:$A$1005,'الصيانة'!$B$6:$B$1005,A112&amp;"",'الصيانة'!$G$6:$G$1005,1)/COUNTIFS('الصيانة'!$B$6:$B$1005,A112&amp;"",'الصيانة'!$G$6:$G$1005,1),""))</f>
        <v/>
      </c>
      <c r="R112" s="19">
        <f>IF(A112&amp;""="","",IF(AND(ISNUMBER(G112),ISNUMBER(H112)),MIN(G112,H112),IF(ISNUMBER(G112),G112,IF(ISNUMBER(H112),H112,""))))</f>
        <v/>
      </c>
      <c r="S112" s="17">
        <f>IF(R112="","",R112-'الإعدادات'!$B$4)</f>
        <v/>
      </c>
      <c r="T112" s="6">
        <f>IF(S112="","",IF(S112&lt;0,"منتهي",IF(S112&lt;='الإعدادات'!$B$5,"ينتهي قريبًا","")))</f>
        <v/>
      </c>
      <c r="U112" s="17">
        <f>IF(ISNUMBER(S112),IF(S112&lt;='الإعدادات'!$B$5,COUNTIFS($S$6:$S$205,"&lt;"&amp;S112)+COUNTIFS($S$6:S112,S112),""),"")</f>
        <v/>
      </c>
    </row>
    <row r="113">
      <c r="A113" s="5" t="n"/>
      <c r="B113" s="5" t="n"/>
      <c r="C113" s="5" t="n"/>
      <c r="D113" s="5" t="n"/>
      <c r="E113" s="5" t="n"/>
      <c r="F113" s="16" t="n"/>
      <c r="G113" s="13" t="n"/>
      <c r="H113" s="13" t="n"/>
      <c r="I113" s="17">
        <f>IF(A113&amp;""="","",IFERROR(SUMIFS('الوقود'!$C$6:$C$2005,'الوقود'!$B$6:$B$2005,A113&amp;"",'الوقود'!$I$6:$I$2005,1)/COUNTIFS('الوقود'!$B$6:$B$2005,A113&amp;"",'الوقود'!$I$6:$I$2005,1),""))</f>
        <v/>
      </c>
      <c r="J113" s="17">
        <f>IF(OR(I113="",NOT(ISNUMBER(F113))),"",MAX(0,I113-F113))</f>
        <v/>
      </c>
      <c r="K113" s="17">
        <f>IF(A113&amp;""="","",SUMIFS('الوقود'!$D$6:$D$2005,'الوقود'!$B$6:$B$2005,A113&amp;""))</f>
        <v/>
      </c>
      <c r="L113" s="18">
        <f>IF(A113&amp;""="","",SUMIFS('الوقود'!$G$6:$G$2005,'الوقود'!$B$6:$B$2005,A113&amp;""))</f>
        <v/>
      </c>
      <c r="M113" s="18">
        <f>IF(A113&amp;""="","",SUMIFS('الصيانة'!$D$6:$D$1005,'الصيانة'!$B$6:$B$1005,A113&amp;""))</f>
        <v/>
      </c>
      <c r="N113" s="18">
        <f>IF(A113&amp;""="","",ROUND(L113+M113,2))</f>
        <v/>
      </c>
      <c r="O113" s="18">
        <f>IF(A113&amp;""="","",IF(N(J113)=0,"",ROUND(N113/J113,2)))</f>
        <v/>
      </c>
      <c r="P113" s="18">
        <f>IF(A113&amp;""="","",IF(OR(N(J113)=0,N(K113)=0),"",ROUND(K113/J113*100,2)))</f>
        <v/>
      </c>
      <c r="Q113" s="19">
        <f>IF(A113&amp;""="","",IFERROR(SUMIFS('الصيانة'!$A$6:$A$1005,'الصيانة'!$B$6:$B$1005,A113&amp;"",'الصيانة'!$G$6:$G$1005,1)/COUNTIFS('الصيانة'!$B$6:$B$1005,A113&amp;"",'الصيانة'!$G$6:$G$1005,1),""))</f>
        <v/>
      </c>
      <c r="R113" s="19">
        <f>IF(A113&amp;""="","",IF(AND(ISNUMBER(G113),ISNUMBER(H113)),MIN(G113,H113),IF(ISNUMBER(G113),G113,IF(ISNUMBER(H113),H113,""))))</f>
        <v/>
      </c>
      <c r="S113" s="17">
        <f>IF(R113="","",R113-'الإعدادات'!$B$4)</f>
        <v/>
      </c>
      <c r="T113" s="6">
        <f>IF(S113="","",IF(S113&lt;0,"منتهي",IF(S113&lt;='الإعدادات'!$B$5,"ينتهي قريبًا","")))</f>
        <v/>
      </c>
      <c r="U113" s="17">
        <f>IF(ISNUMBER(S113),IF(S113&lt;='الإعدادات'!$B$5,COUNTIFS($S$6:$S$205,"&lt;"&amp;S113)+COUNTIFS($S$6:S113,S113),""),"")</f>
        <v/>
      </c>
    </row>
    <row r="114">
      <c r="A114" s="5" t="n"/>
      <c r="B114" s="5" t="n"/>
      <c r="C114" s="5" t="n"/>
      <c r="D114" s="5" t="n"/>
      <c r="E114" s="5" t="n"/>
      <c r="F114" s="16" t="n"/>
      <c r="G114" s="13" t="n"/>
      <c r="H114" s="13" t="n"/>
      <c r="I114" s="17">
        <f>IF(A114&amp;""="","",IFERROR(SUMIFS('الوقود'!$C$6:$C$2005,'الوقود'!$B$6:$B$2005,A114&amp;"",'الوقود'!$I$6:$I$2005,1)/COUNTIFS('الوقود'!$B$6:$B$2005,A114&amp;"",'الوقود'!$I$6:$I$2005,1),""))</f>
        <v/>
      </c>
      <c r="J114" s="17">
        <f>IF(OR(I114="",NOT(ISNUMBER(F114))),"",MAX(0,I114-F114))</f>
        <v/>
      </c>
      <c r="K114" s="17">
        <f>IF(A114&amp;""="","",SUMIFS('الوقود'!$D$6:$D$2005,'الوقود'!$B$6:$B$2005,A114&amp;""))</f>
        <v/>
      </c>
      <c r="L114" s="18">
        <f>IF(A114&amp;""="","",SUMIFS('الوقود'!$G$6:$G$2005,'الوقود'!$B$6:$B$2005,A114&amp;""))</f>
        <v/>
      </c>
      <c r="M114" s="18">
        <f>IF(A114&amp;""="","",SUMIFS('الصيانة'!$D$6:$D$1005,'الصيانة'!$B$6:$B$1005,A114&amp;""))</f>
        <v/>
      </c>
      <c r="N114" s="18">
        <f>IF(A114&amp;""="","",ROUND(L114+M114,2))</f>
        <v/>
      </c>
      <c r="O114" s="18">
        <f>IF(A114&amp;""="","",IF(N(J114)=0,"",ROUND(N114/J114,2)))</f>
        <v/>
      </c>
      <c r="P114" s="18">
        <f>IF(A114&amp;""="","",IF(OR(N(J114)=0,N(K114)=0),"",ROUND(K114/J114*100,2)))</f>
        <v/>
      </c>
      <c r="Q114" s="19">
        <f>IF(A114&amp;""="","",IFERROR(SUMIFS('الصيانة'!$A$6:$A$1005,'الصيانة'!$B$6:$B$1005,A114&amp;"",'الصيانة'!$G$6:$G$1005,1)/COUNTIFS('الصيانة'!$B$6:$B$1005,A114&amp;"",'الصيانة'!$G$6:$G$1005,1),""))</f>
        <v/>
      </c>
      <c r="R114" s="19">
        <f>IF(A114&amp;""="","",IF(AND(ISNUMBER(G114),ISNUMBER(H114)),MIN(G114,H114),IF(ISNUMBER(G114),G114,IF(ISNUMBER(H114),H114,""))))</f>
        <v/>
      </c>
      <c r="S114" s="17">
        <f>IF(R114="","",R114-'الإعدادات'!$B$4)</f>
        <v/>
      </c>
      <c r="T114" s="6">
        <f>IF(S114="","",IF(S114&lt;0,"منتهي",IF(S114&lt;='الإعدادات'!$B$5,"ينتهي قريبًا","")))</f>
        <v/>
      </c>
      <c r="U114" s="17">
        <f>IF(ISNUMBER(S114),IF(S114&lt;='الإعدادات'!$B$5,COUNTIFS($S$6:$S$205,"&lt;"&amp;S114)+COUNTIFS($S$6:S114,S114),""),"")</f>
        <v/>
      </c>
    </row>
    <row r="115">
      <c r="A115" s="5" t="n"/>
      <c r="B115" s="5" t="n"/>
      <c r="C115" s="5" t="n"/>
      <c r="D115" s="5" t="n"/>
      <c r="E115" s="5" t="n"/>
      <c r="F115" s="16" t="n"/>
      <c r="G115" s="13" t="n"/>
      <c r="H115" s="13" t="n"/>
      <c r="I115" s="17">
        <f>IF(A115&amp;""="","",IFERROR(SUMIFS('الوقود'!$C$6:$C$2005,'الوقود'!$B$6:$B$2005,A115&amp;"",'الوقود'!$I$6:$I$2005,1)/COUNTIFS('الوقود'!$B$6:$B$2005,A115&amp;"",'الوقود'!$I$6:$I$2005,1),""))</f>
        <v/>
      </c>
      <c r="J115" s="17">
        <f>IF(OR(I115="",NOT(ISNUMBER(F115))),"",MAX(0,I115-F115))</f>
        <v/>
      </c>
      <c r="K115" s="17">
        <f>IF(A115&amp;""="","",SUMIFS('الوقود'!$D$6:$D$2005,'الوقود'!$B$6:$B$2005,A115&amp;""))</f>
        <v/>
      </c>
      <c r="L115" s="18">
        <f>IF(A115&amp;""="","",SUMIFS('الوقود'!$G$6:$G$2005,'الوقود'!$B$6:$B$2005,A115&amp;""))</f>
        <v/>
      </c>
      <c r="M115" s="18">
        <f>IF(A115&amp;""="","",SUMIFS('الصيانة'!$D$6:$D$1005,'الصيانة'!$B$6:$B$1005,A115&amp;""))</f>
        <v/>
      </c>
      <c r="N115" s="18">
        <f>IF(A115&amp;""="","",ROUND(L115+M115,2))</f>
        <v/>
      </c>
      <c r="O115" s="18">
        <f>IF(A115&amp;""="","",IF(N(J115)=0,"",ROUND(N115/J115,2)))</f>
        <v/>
      </c>
      <c r="P115" s="18">
        <f>IF(A115&amp;""="","",IF(OR(N(J115)=0,N(K115)=0),"",ROUND(K115/J115*100,2)))</f>
        <v/>
      </c>
      <c r="Q115" s="19">
        <f>IF(A115&amp;""="","",IFERROR(SUMIFS('الصيانة'!$A$6:$A$1005,'الصيانة'!$B$6:$B$1005,A115&amp;"",'الصيانة'!$G$6:$G$1005,1)/COUNTIFS('الصيانة'!$B$6:$B$1005,A115&amp;"",'الصيانة'!$G$6:$G$1005,1),""))</f>
        <v/>
      </c>
      <c r="R115" s="19">
        <f>IF(A115&amp;""="","",IF(AND(ISNUMBER(G115),ISNUMBER(H115)),MIN(G115,H115),IF(ISNUMBER(G115),G115,IF(ISNUMBER(H115),H115,""))))</f>
        <v/>
      </c>
      <c r="S115" s="17">
        <f>IF(R115="","",R115-'الإعدادات'!$B$4)</f>
        <v/>
      </c>
      <c r="T115" s="6">
        <f>IF(S115="","",IF(S115&lt;0,"منتهي",IF(S115&lt;='الإعدادات'!$B$5,"ينتهي قريبًا","")))</f>
        <v/>
      </c>
      <c r="U115" s="17">
        <f>IF(ISNUMBER(S115),IF(S115&lt;='الإعدادات'!$B$5,COUNTIFS($S$6:$S$205,"&lt;"&amp;S115)+COUNTIFS($S$6:S115,S115),""),"")</f>
        <v/>
      </c>
    </row>
    <row r="116">
      <c r="A116" s="5" t="n"/>
      <c r="B116" s="5" t="n"/>
      <c r="C116" s="5" t="n"/>
      <c r="D116" s="5" t="n"/>
      <c r="E116" s="5" t="n"/>
      <c r="F116" s="16" t="n"/>
      <c r="G116" s="13" t="n"/>
      <c r="H116" s="13" t="n"/>
      <c r="I116" s="17">
        <f>IF(A116&amp;""="","",IFERROR(SUMIFS('الوقود'!$C$6:$C$2005,'الوقود'!$B$6:$B$2005,A116&amp;"",'الوقود'!$I$6:$I$2005,1)/COUNTIFS('الوقود'!$B$6:$B$2005,A116&amp;"",'الوقود'!$I$6:$I$2005,1),""))</f>
        <v/>
      </c>
      <c r="J116" s="17">
        <f>IF(OR(I116="",NOT(ISNUMBER(F116))),"",MAX(0,I116-F116))</f>
        <v/>
      </c>
      <c r="K116" s="17">
        <f>IF(A116&amp;""="","",SUMIFS('الوقود'!$D$6:$D$2005,'الوقود'!$B$6:$B$2005,A116&amp;""))</f>
        <v/>
      </c>
      <c r="L116" s="18">
        <f>IF(A116&amp;""="","",SUMIFS('الوقود'!$G$6:$G$2005,'الوقود'!$B$6:$B$2005,A116&amp;""))</f>
        <v/>
      </c>
      <c r="M116" s="18">
        <f>IF(A116&amp;""="","",SUMIFS('الصيانة'!$D$6:$D$1005,'الصيانة'!$B$6:$B$1005,A116&amp;""))</f>
        <v/>
      </c>
      <c r="N116" s="18">
        <f>IF(A116&amp;""="","",ROUND(L116+M116,2))</f>
        <v/>
      </c>
      <c r="O116" s="18">
        <f>IF(A116&amp;""="","",IF(N(J116)=0,"",ROUND(N116/J116,2)))</f>
        <v/>
      </c>
      <c r="P116" s="18">
        <f>IF(A116&amp;""="","",IF(OR(N(J116)=0,N(K116)=0),"",ROUND(K116/J116*100,2)))</f>
        <v/>
      </c>
      <c r="Q116" s="19">
        <f>IF(A116&amp;""="","",IFERROR(SUMIFS('الصيانة'!$A$6:$A$1005,'الصيانة'!$B$6:$B$1005,A116&amp;"",'الصيانة'!$G$6:$G$1005,1)/COUNTIFS('الصيانة'!$B$6:$B$1005,A116&amp;"",'الصيانة'!$G$6:$G$1005,1),""))</f>
        <v/>
      </c>
      <c r="R116" s="19">
        <f>IF(A116&amp;""="","",IF(AND(ISNUMBER(G116),ISNUMBER(H116)),MIN(G116,H116),IF(ISNUMBER(G116),G116,IF(ISNUMBER(H116),H116,""))))</f>
        <v/>
      </c>
      <c r="S116" s="17">
        <f>IF(R116="","",R116-'الإعدادات'!$B$4)</f>
        <v/>
      </c>
      <c r="T116" s="6">
        <f>IF(S116="","",IF(S116&lt;0,"منتهي",IF(S116&lt;='الإعدادات'!$B$5,"ينتهي قريبًا","")))</f>
        <v/>
      </c>
      <c r="U116" s="17">
        <f>IF(ISNUMBER(S116),IF(S116&lt;='الإعدادات'!$B$5,COUNTIFS($S$6:$S$205,"&lt;"&amp;S116)+COUNTIFS($S$6:S116,S116),""),"")</f>
        <v/>
      </c>
    </row>
    <row r="117">
      <c r="A117" s="5" t="n"/>
      <c r="B117" s="5" t="n"/>
      <c r="C117" s="5" t="n"/>
      <c r="D117" s="5" t="n"/>
      <c r="E117" s="5" t="n"/>
      <c r="F117" s="16" t="n"/>
      <c r="G117" s="13" t="n"/>
      <c r="H117" s="13" t="n"/>
      <c r="I117" s="17">
        <f>IF(A117&amp;""="","",IFERROR(SUMIFS('الوقود'!$C$6:$C$2005,'الوقود'!$B$6:$B$2005,A117&amp;"",'الوقود'!$I$6:$I$2005,1)/COUNTIFS('الوقود'!$B$6:$B$2005,A117&amp;"",'الوقود'!$I$6:$I$2005,1),""))</f>
        <v/>
      </c>
      <c r="J117" s="17">
        <f>IF(OR(I117="",NOT(ISNUMBER(F117))),"",MAX(0,I117-F117))</f>
        <v/>
      </c>
      <c r="K117" s="17">
        <f>IF(A117&amp;""="","",SUMIFS('الوقود'!$D$6:$D$2005,'الوقود'!$B$6:$B$2005,A117&amp;""))</f>
        <v/>
      </c>
      <c r="L117" s="18">
        <f>IF(A117&amp;""="","",SUMIFS('الوقود'!$G$6:$G$2005,'الوقود'!$B$6:$B$2005,A117&amp;""))</f>
        <v/>
      </c>
      <c r="M117" s="18">
        <f>IF(A117&amp;""="","",SUMIFS('الصيانة'!$D$6:$D$1005,'الصيانة'!$B$6:$B$1005,A117&amp;""))</f>
        <v/>
      </c>
      <c r="N117" s="18">
        <f>IF(A117&amp;""="","",ROUND(L117+M117,2))</f>
        <v/>
      </c>
      <c r="O117" s="18">
        <f>IF(A117&amp;""="","",IF(N(J117)=0,"",ROUND(N117/J117,2)))</f>
        <v/>
      </c>
      <c r="P117" s="18">
        <f>IF(A117&amp;""="","",IF(OR(N(J117)=0,N(K117)=0),"",ROUND(K117/J117*100,2)))</f>
        <v/>
      </c>
      <c r="Q117" s="19">
        <f>IF(A117&amp;""="","",IFERROR(SUMIFS('الصيانة'!$A$6:$A$1005,'الصيانة'!$B$6:$B$1005,A117&amp;"",'الصيانة'!$G$6:$G$1005,1)/COUNTIFS('الصيانة'!$B$6:$B$1005,A117&amp;"",'الصيانة'!$G$6:$G$1005,1),""))</f>
        <v/>
      </c>
      <c r="R117" s="19">
        <f>IF(A117&amp;""="","",IF(AND(ISNUMBER(G117),ISNUMBER(H117)),MIN(G117,H117),IF(ISNUMBER(G117),G117,IF(ISNUMBER(H117),H117,""))))</f>
        <v/>
      </c>
      <c r="S117" s="17">
        <f>IF(R117="","",R117-'الإعدادات'!$B$4)</f>
        <v/>
      </c>
      <c r="T117" s="6">
        <f>IF(S117="","",IF(S117&lt;0,"منتهي",IF(S117&lt;='الإعدادات'!$B$5,"ينتهي قريبًا","")))</f>
        <v/>
      </c>
      <c r="U117" s="17">
        <f>IF(ISNUMBER(S117),IF(S117&lt;='الإعدادات'!$B$5,COUNTIFS($S$6:$S$205,"&lt;"&amp;S117)+COUNTIFS($S$6:S117,S117),""),"")</f>
        <v/>
      </c>
    </row>
    <row r="118">
      <c r="A118" s="5" t="n"/>
      <c r="B118" s="5" t="n"/>
      <c r="C118" s="5" t="n"/>
      <c r="D118" s="5" t="n"/>
      <c r="E118" s="5" t="n"/>
      <c r="F118" s="16" t="n"/>
      <c r="G118" s="13" t="n"/>
      <c r="H118" s="13" t="n"/>
      <c r="I118" s="17">
        <f>IF(A118&amp;""="","",IFERROR(SUMIFS('الوقود'!$C$6:$C$2005,'الوقود'!$B$6:$B$2005,A118&amp;"",'الوقود'!$I$6:$I$2005,1)/COUNTIFS('الوقود'!$B$6:$B$2005,A118&amp;"",'الوقود'!$I$6:$I$2005,1),""))</f>
        <v/>
      </c>
      <c r="J118" s="17">
        <f>IF(OR(I118="",NOT(ISNUMBER(F118))),"",MAX(0,I118-F118))</f>
        <v/>
      </c>
      <c r="K118" s="17">
        <f>IF(A118&amp;""="","",SUMIFS('الوقود'!$D$6:$D$2005,'الوقود'!$B$6:$B$2005,A118&amp;""))</f>
        <v/>
      </c>
      <c r="L118" s="18">
        <f>IF(A118&amp;""="","",SUMIFS('الوقود'!$G$6:$G$2005,'الوقود'!$B$6:$B$2005,A118&amp;""))</f>
        <v/>
      </c>
      <c r="M118" s="18">
        <f>IF(A118&amp;""="","",SUMIFS('الصيانة'!$D$6:$D$1005,'الصيانة'!$B$6:$B$1005,A118&amp;""))</f>
        <v/>
      </c>
      <c r="N118" s="18">
        <f>IF(A118&amp;""="","",ROUND(L118+M118,2))</f>
        <v/>
      </c>
      <c r="O118" s="18">
        <f>IF(A118&amp;""="","",IF(N(J118)=0,"",ROUND(N118/J118,2)))</f>
        <v/>
      </c>
      <c r="P118" s="18">
        <f>IF(A118&amp;""="","",IF(OR(N(J118)=0,N(K118)=0),"",ROUND(K118/J118*100,2)))</f>
        <v/>
      </c>
      <c r="Q118" s="19">
        <f>IF(A118&amp;""="","",IFERROR(SUMIFS('الصيانة'!$A$6:$A$1005,'الصيانة'!$B$6:$B$1005,A118&amp;"",'الصيانة'!$G$6:$G$1005,1)/COUNTIFS('الصيانة'!$B$6:$B$1005,A118&amp;"",'الصيانة'!$G$6:$G$1005,1),""))</f>
        <v/>
      </c>
      <c r="R118" s="19">
        <f>IF(A118&amp;""="","",IF(AND(ISNUMBER(G118),ISNUMBER(H118)),MIN(G118,H118),IF(ISNUMBER(G118),G118,IF(ISNUMBER(H118),H118,""))))</f>
        <v/>
      </c>
      <c r="S118" s="17">
        <f>IF(R118="","",R118-'الإعدادات'!$B$4)</f>
        <v/>
      </c>
      <c r="T118" s="6">
        <f>IF(S118="","",IF(S118&lt;0,"منتهي",IF(S118&lt;='الإعدادات'!$B$5,"ينتهي قريبًا","")))</f>
        <v/>
      </c>
      <c r="U118" s="17">
        <f>IF(ISNUMBER(S118),IF(S118&lt;='الإعدادات'!$B$5,COUNTIFS($S$6:$S$205,"&lt;"&amp;S118)+COUNTIFS($S$6:S118,S118),""),"")</f>
        <v/>
      </c>
    </row>
    <row r="119">
      <c r="A119" s="5" t="n"/>
      <c r="B119" s="5" t="n"/>
      <c r="C119" s="5" t="n"/>
      <c r="D119" s="5" t="n"/>
      <c r="E119" s="5" t="n"/>
      <c r="F119" s="16" t="n"/>
      <c r="G119" s="13" t="n"/>
      <c r="H119" s="13" t="n"/>
      <c r="I119" s="17">
        <f>IF(A119&amp;""="","",IFERROR(SUMIFS('الوقود'!$C$6:$C$2005,'الوقود'!$B$6:$B$2005,A119&amp;"",'الوقود'!$I$6:$I$2005,1)/COUNTIFS('الوقود'!$B$6:$B$2005,A119&amp;"",'الوقود'!$I$6:$I$2005,1),""))</f>
        <v/>
      </c>
      <c r="J119" s="17">
        <f>IF(OR(I119="",NOT(ISNUMBER(F119))),"",MAX(0,I119-F119))</f>
        <v/>
      </c>
      <c r="K119" s="17">
        <f>IF(A119&amp;""="","",SUMIFS('الوقود'!$D$6:$D$2005,'الوقود'!$B$6:$B$2005,A119&amp;""))</f>
        <v/>
      </c>
      <c r="L119" s="18">
        <f>IF(A119&amp;""="","",SUMIFS('الوقود'!$G$6:$G$2005,'الوقود'!$B$6:$B$2005,A119&amp;""))</f>
        <v/>
      </c>
      <c r="M119" s="18">
        <f>IF(A119&amp;""="","",SUMIFS('الصيانة'!$D$6:$D$1005,'الصيانة'!$B$6:$B$1005,A119&amp;""))</f>
        <v/>
      </c>
      <c r="N119" s="18">
        <f>IF(A119&amp;""="","",ROUND(L119+M119,2))</f>
        <v/>
      </c>
      <c r="O119" s="18">
        <f>IF(A119&amp;""="","",IF(N(J119)=0,"",ROUND(N119/J119,2)))</f>
        <v/>
      </c>
      <c r="P119" s="18">
        <f>IF(A119&amp;""="","",IF(OR(N(J119)=0,N(K119)=0),"",ROUND(K119/J119*100,2)))</f>
        <v/>
      </c>
      <c r="Q119" s="19">
        <f>IF(A119&amp;""="","",IFERROR(SUMIFS('الصيانة'!$A$6:$A$1005,'الصيانة'!$B$6:$B$1005,A119&amp;"",'الصيانة'!$G$6:$G$1005,1)/COUNTIFS('الصيانة'!$B$6:$B$1005,A119&amp;"",'الصيانة'!$G$6:$G$1005,1),""))</f>
        <v/>
      </c>
      <c r="R119" s="19">
        <f>IF(A119&amp;""="","",IF(AND(ISNUMBER(G119),ISNUMBER(H119)),MIN(G119,H119),IF(ISNUMBER(G119),G119,IF(ISNUMBER(H119),H119,""))))</f>
        <v/>
      </c>
      <c r="S119" s="17">
        <f>IF(R119="","",R119-'الإعدادات'!$B$4)</f>
        <v/>
      </c>
      <c r="T119" s="6">
        <f>IF(S119="","",IF(S119&lt;0,"منتهي",IF(S119&lt;='الإعدادات'!$B$5,"ينتهي قريبًا","")))</f>
        <v/>
      </c>
      <c r="U119" s="17">
        <f>IF(ISNUMBER(S119),IF(S119&lt;='الإعدادات'!$B$5,COUNTIFS($S$6:$S$205,"&lt;"&amp;S119)+COUNTIFS($S$6:S119,S119),""),"")</f>
        <v/>
      </c>
    </row>
    <row r="120">
      <c r="A120" s="5" t="n"/>
      <c r="B120" s="5" t="n"/>
      <c r="C120" s="5" t="n"/>
      <c r="D120" s="5" t="n"/>
      <c r="E120" s="5" t="n"/>
      <c r="F120" s="16" t="n"/>
      <c r="G120" s="13" t="n"/>
      <c r="H120" s="13" t="n"/>
      <c r="I120" s="17">
        <f>IF(A120&amp;""="","",IFERROR(SUMIFS('الوقود'!$C$6:$C$2005,'الوقود'!$B$6:$B$2005,A120&amp;"",'الوقود'!$I$6:$I$2005,1)/COUNTIFS('الوقود'!$B$6:$B$2005,A120&amp;"",'الوقود'!$I$6:$I$2005,1),""))</f>
        <v/>
      </c>
      <c r="J120" s="17">
        <f>IF(OR(I120="",NOT(ISNUMBER(F120))),"",MAX(0,I120-F120))</f>
        <v/>
      </c>
      <c r="K120" s="17">
        <f>IF(A120&amp;""="","",SUMIFS('الوقود'!$D$6:$D$2005,'الوقود'!$B$6:$B$2005,A120&amp;""))</f>
        <v/>
      </c>
      <c r="L120" s="18">
        <f>IF(A120&amp;""="","",SUMIFS('الوقود'!$G$6:$G$2005,'الوقود'!$B$6:$B$2005,A120&amp;""))</f>
        <v/>
      </c>
      <c r="M120" s="18">
        <f>IF(A120&amp;""="","",SUMIFS('الصيانة'!$D$6:$D$1005,'الصيانة'!$B$6:$B$1005,A120&amp;""))</f>
        <v/>
      </c>
      <c r="N120" s="18">
        <f>IF(A120&amp;""="","",ROUND(L120+M120,2))</f>
        <v/>
      </c>
      <c r="O120" s="18">
        <f>IF(A120&amp;""="","",IF(N(J120)=0,"",ROUND(N120/J120,2)))</f>
        <v/>
      </c>
      <c r="P120" s="18">
        <f>IF(A120&amp;""="","",IF(OR(N(J120)=0,N(K120)=0),"",ROUND(K120/J120*100,2)))</f>
        <v/>
      </c>
      <c r="Q120" s="19">
        <f>IF(A120&amp;""="","",IFERROR(SUMIFS('الصيانة'!$A$6:$A$1005,'الصيانة'!$B$6:$B$1005,A120&amp;"",'الصيانة'!$G$6:$G$1005,1)/COUNTIFS('الصيانة'!$B$6:$B$1005,A120&amp;"",'الصيانة'!$G$6:$G$1005,1),""))</f>
        <v/>
      </c>
      <c r="R120" s="19">
        <f>IF(A120&amp;""="","",IF(AND(ISNUMBER(G120),ISNUMBER(H120)),MIN(G120,H120),IF(ISNUMBER(G120),G120,IF(ISNUMBER(H120),H120,""))))</f>
        <v/>
      </c>
      <c r="S120" s="17">
        <f>IF(R120="","",R120-'الإعدادات'!$B$4)</f>
        <v/>
      </c>
      <c r="T120" s="6">
        <f>IF(S120="","",IF(S120&lt;0,"منتهي",IF(S120&lt;='الإعدادات'!$B$5,"ينتهي قريبًا","")))</f>
        <v/>
      </c>
      <c r="U120" s="17">
        <f>IF(ISNUMBER(S120),IF(S120&lt;='الإعدادات'!$B$5,COUNTIFS($S$6:$S$205,"&lt;"&amp;S120)+COUNTIFS($S$6:S120,S120),""),"")</f>
        <v/>
      </c>
    </row>
    <row r="121">
      <c r="A121" s="5" t="n"/>
      <c r="B121" s="5" t="n"/>
      <c r="C121" s="5" t="n"/>
      <c r="D121" s="5" t="n"/>
      <c r="E121" s="5" t="n"/>
      <c r="F121" s="16" t="n"/>
      <c r="G121" s="13" t="n"/>
      <c r="H121" s="13" t="n"/>
      <c r="I121" s="17">
        <f>IF(A121&amp;""="","",IFERROR(SUMIFS('الوقود'!$C$6:$C$2005,'الوقود'!$B$6:$B$2005,A121&amp;"",'الوقود'!$I$6:$I$2005,1)/COUNTIFS('الوقود'!$B$6:$B$2005,A121&amp;"",'الوقود'!$I$6:$I$2005,1),""))</f>
        <v/>
      </c>
      <c r="J121" s="17">
        <f>IF(OR(I121="",NOT(ISNUMBER(F121))),"",MAX(0,I121-F121))</f>
        <v/>
      </c>
      <c r="K121" s="17">
        <f>IF(A121&amp;""="","",SUMIFS('الوقود'!$D$6:$D$2005,'الوقود'!$B$6:$B$2005,A121&amp;""))</f>
        <v/>
      </c>
      <c r="L121" s="18">
        <f>IF(A121&amp;""="","",SUMIFS('الوقود'!$G$6:$G$2005,'الوقود'!$B$6:$B$2005,A121&amp;""))</f>
        <v/>
      </c>
      <c r="M121" s="18">
        <f>IF(A121&amp;""="","",SUMIFS('الصيانة'!$D$6:$D$1005,'الصيانة'!$B$6:$B$1005,A121&amp;""))</f>
        <v/>
      </c>
      <c r="N121" s="18">
        <f>IF(A121&amp;""="","",ROUND(L121+M121,2))</f>
        <v/>
      </c>
      <c r="O121" s="18">
        <f>IF(A121&amp;""="","",IF(N(J121)=0,"",ROUND(N121/J121,2)))</f>
        <v/>
      </c>
      <c r="P121" s="18">
        <f>IF(A121&amp;""="","",IF(OR(N(J121)=0,N(K121)=0),"",ROUND(K121/J121*100,2)))</f>
        <v/>
      </c>
      <c r="Q121" s="19">
        <f>IF(A121&amp;""="","",IFERROR(SUMIFS('الصيانة'!$A$6:$A$1005,'الصيانة'!$B$6:$B$1005,A121&amp;"",'الصيانة'!$G$6:$G$1005,1)/COUNTIFS('الصيانة'!$B$6:$B$1005,A121&amp;"",'الصيانة'!$G$6:$G$1005,1),""))</f>
        <v/>
      </c>
      <c r="R121" s="19">
        <f>IF(A121&amp;""="","",IF(AND(ISNUMBER(G121),ISNUMBER(H121)),MIN(G121,H121),IF(ISNUMBER(G121),G121,IF(ISNUMBER(H121),H121,""))))</f>
        <v/>
      </c>
      <c r="S121" s="17">
        <f>IF(R121="","",R121-'الإعدادات'!$B$4)</f>
        <v/>
      </c>
      <c r="T121" s="6">
        <f>IF(S121="","",IF(S121&lt;0,"منتهي",IF(S121&lt;='الإعدادات'!$B$5,"ينتهي قريبًا","")))</f>
        <v/>
      </c>
      <c r="U121" s="17">
        <f>IF(ISNUMBER(S121),IF(S121&lt;='الإعدادات'!$B$5,COUNTIFS($S$6:$S$205,"&lt;"&amp;S121)+COUNTIFS($S$6:S121,S121),""),"")</f>
        <v/>
      </c>
    </row>
    <row r="122">
      <c r="A122" s="5" t="n"/>
      <c r="B122" s="5" t="n"/>
      <c r="C122" s="5" t="n"/>
      <c r="D122" s="5" t="n"/>
      <c r="E122" s="5" t="n"/>
      <c r="F122" s="16" t="n"/>
      <c r="G122" s="13" t="n"/>
      <c r="H122" s="13" t="n"/>
      <c r="I122" s="17">
        <f>IF(A122&amp;""="","",IFERROR(SUMIFS('الوقود'!$C$6:$C$2005,'الوقود'!$B$6:$B$2005,A122&amp;"",'الوقود'!$I$6:$I$2005,1)/COUNTIFS('الوقود'!$B$6:$B$2005,A122&amp;"",'الوقود'!$I$6:$I$2005,1),""))</f>
        <v/>
      </c>
      <c r="J122" s="17">
        <f>IF(OR(I122="",NOT(ISNUMBER(F122))),"",MAX(0,I122-F122))</f>
        <v/>
      </c>
      <c r="K122" s="17">
        <f>IF(A122&amp;""="","",SUMIFS('الوقود'!$D$6:$D$2005,'الوقود'!$B$6:$B$2005,A122&amp;""))</f>
        <v/>
      </c>
      <c r="L122" s="18">
        <f>IF(A122&amp;""="","",SUMIFS('الوقود'!$G$6:$G$2005,'الوقود'!$B$6:$B$2005,A122&amp;""))</f>
        <v/>
      </c>
      <c r="M122" s="18">
        <f>IF(A122&amp;""="","",SUMIFS('الصيانة'!$D$6:$D$1005,'الصيانة'!$B$6:$B$1005,A122&amp;""))</f>
        <v/>
      </c>
      <c r="N122" s="18">
        <f>IF(A122&amp;""="","",ROUND(L122+M122,2))</f>
        <v/>
      </c>
      <c r="O122" s="18">
        <f>IF(A122&amp;""="","",IF(N(J122)=0,"",ROUND(N122/J122,2)))</f>
        <v/>
      </c>
      <c r="P122" s="18">
        <f>IF(A122&amp;""="","",IF(OR(N(J122)=0,N(K122)=0),"",ROUND(K122/J122*100,2)))</f>
        <v/>
      </c>
      <c r="Q122" s="19">
        <f>IF(A122&amp;""="","",IFERROR(SUMIFS('الصيانة'!$A$6:$A$1005,'الصيانة'!$B$6:$B$1005,A122&amp;"",'الصيانة'!$G$6:$G$1005,1)/COUNTIFS('الصيانة'!$B$6:$B$1005,A122&amp;"",'الصيانة'!$G$6:$G$1005,1),""))</f>
        <v/>
      </c>
      <c r="R122" s="19">
        <f>IF(A122&amp;""="","",IF(AND(ISNUMBER(G122),ISNUMBER(H122)),MIN(G122,H122),IF(ISNUMBER(G122),G122,IF(ISNUMBER(H122),H122,""))))</f>
        <v/>
      </c>
      <c r="S122" s="17">
        <f>IF(R122="","",R122-'الإعدادات'!$B$4)</f>
        <v/>
      </c>
      <c r="T122" s="6">
        <f>IF(S122="","",IF(S122&lt;0,"منتهي",IF(S122&lt;='الإعدادات'!$B$5,"ينتهي قريبًا","")))</f>
        <v/>
      </c>
      <c r="U122" s="17">
        <f>IF(ISNUMBER(S122),IF(S122&lt;='الإعدادات'!$B$5,COUNTIFS($S$6:$S$205,"&lt;"&amp;S122)+COUNTIFS($S$6:S122,S122),""),"")</f>
        <v/>
      </c>
    </row>
    <row r="123">
      <c r="A123" s="5" t="n"/>
      <c r="B123" s="5" t="n"/>
      <c r="C123" s="5" t="n"/>
      <c r="D123" s="5" t="n"/>
      <c r="E123" s="5" t="n"/>
      <c r="F123" s="16" t="n"/>
      <c r="G123" s="13" t="n"/>
      <c r="H123" s="13" t="n"/>
      <c r="I123" s="17">
        <f>IF(A123&amp;""="","",IFERROR(SUMIFS('الوقود'!$C$6:$C$2005,'الوقود'!$B$6:$B$2005,A123&amp;"",'الوقود'!$I$6:$I$2005,1)/COUNTIFS('الوقود'!$B$6:$B$2005,A123&amp;"",'الوقود'!$I$6:$I$2005,1),""))</f>
        <v/>
      </c>
      <c r="J123" s="17">
        <f>IF(OR(I123="",NOT(ISNUMBER(F123))),"",MAX(0,I123-F123))</f>
        <v/>
      </c>
      <c r="K123" s="17">
        <f>IF(A123&amp;""="","",SUMIFS('الوقود'!$D$6:$D$2005,'الوقود'!$B$6:$B$2005,A123&amp;""))</f>
        <v/>
      </c>
      <c r="L123" s="18">
        <f>IF(A123&amp;""="","",SUMIFS('الوقود'!$G$6:$G$2005,'الوقود'!$B$6:$B$2005,A123&amp;""))</f>
        <v/>
      </c>
      <c r="M123" s="18">
        <f>IF(A123&amp;""="","",SUMIFS('الصيانة'!$D$6:$D$1005,'الصيانة'!$B$6:$B$1005,A123&amp;""))</f>
        <v/>
      </c>
      <c r="N123" s="18">
        <f>IF(A123&amp;""="","",ROUND(L123+M123,2))</f>
        <v/>
      </c>
      <c r="O123" s="18">
        <f>IF(A123&amp;""="","",IF(N(J123)=0,"",ROUND(N123/J123,2)))</f>
        <v/>
      </c>
      <c r="P123" s="18">
        <f>IF(A123&amp;""="","",IF(OR(N(J123)=0,N(K123)=0),"",ROUND(K123/J123*100,2)))</f>
        <v/>
      </c>
      <c r="Q123" s="19">
        <f>IF(A123&amp;""="","",IFERROR(SUMIFS('الصيانة'!$A$6:$A$1005,'الصيانة'!$B$6:$B$1005,A123&amp;"",'الصيانة'!$G$6:$G$1005,1)/COUNTIFS('الصيانة'!$B$6:$B$1005,A123&amp;"",'الصيانة'!$G$6:$G$1005,1),""))</f>
        <v/>
      </c>
      <c r="R123" s="19">
        <f>IF(A123&amp;""="","",IF(AND(ISNUMBER(G123),ISNUMBER(H123)),MIN(G123,H123),IF(ISNUMBER(G123),G123,IF(ISNUMBER(H123),H123,""))))</f>
        <v/>
      </c>
      <c r="S123" s="17">
        <f>IF(R123="","",R123-'الإعدادات'!$B$4)</f>
        <v/>
      </c>
      <c r="T123" s="6">
        <f>IF(S123="","",IF(S123&lt;0,"منتهي",IF(S123&lt;='الإعدادات'!$B$5,"ينتهي قريبًا","")))</f>
        <v/>
      </c>
      <c r="U123" s="17">
        <f>IF(ISNUMBER(S123),IF(S123&lt;='الإعدادات'!$B$5,COUNTIFS($S$6:$S$205,"&lt;"&amp;S123)+COUNTIFS($S$6:S123,S123),""),"")</f>
        <v/>
      </c>
    </row>
    <row r="124">
      <c r="A124" s="5" t="n"/>
      <c r="B124" s="5" t="n"/>
      <c r="C124" s="5" t="n"/>
      <c r="D124" s="5" t="n"/>
      <c r="E124" s="5" t="n"/>
      <c r="F124" s="16" t="n"/>
      <c r="G124" s="13" t="n"/>
      <c r="H124" s="13" t="n"/>
      <c r="I124" s="17">
        <f>IF(A124&amp;""="","",IFERROR(SUMIFS('الوقود'!$C$6:$C$2005,'الوقود'!$B$6:$B$2005,A124&amp;"",'الوقود'!$I$6:$I$2005,1)/COUNTIFS('الوقود'!$B$6:$B$2005,A124&amp;"",'الوقود'!$I$6:$I$2005,1),""))</f>
        <v/>
      </c>
      <c r="J124" s="17">
        <f>IF(OR(I124="",NOT(ISNUMBER(F124))),"",MAX(0,I124-F124))</f>
        <v/>
      </c>
      <c r="K124" s="17">
        <f>IF(A124&amp;""="","",SUMIFS('الوقود'!$D$6:$D$2005,'الوقود'!$B$6:$B$2005,A124&amp;""))</f>
        <v/>
      </c>
      <c r="L124" s="18">
        <f>IF(A124&amp;""="","",SUMIFS('الوقود'!$G$6:$G$2005,'الوقود'!$B$6:$B$2005,A124&amp;""))</f>
        <v/>
      </c>
      <c r="M124" s="18">
        <f>IF(A124&amp;""="","",SUMIFS('الصيانة'!$D$6:$D$1005,'الصيانة'!$B$6:$B$1005,A124&amp;""))</f>
        <v/>
      </c>
      <c r="N124" s="18">
        <f>IF(A124&amp;""="","",ROUND(L124+M124,2))</f>
        <v/>
      </c>
      <c r="O124" s="18">
        <f>IF(A124&amp;""="","",IF(N(J124)=0,"",ROUND(N124/J124,2)))</f>
        <v/>
      </c>
      <c r="P124" s="18">
        <f>IF(A124&amp;""="","",IF(OR(N(J124)=0,N(K124)=0),"",ROUND(K124/J124*100,2)))</f>
        <v/>
      </c>
      <c r="Q124" s="19">
        <f>IF(A124&amp;""="","",IFERROR(SUMIFS('الصيانة'!$A$6:$A$1005,'الصيانة'!$B$6:$B$1005,A124&amp;"",'الصيانة'!$G$6:$G$1005,1)/COUNTIFS('الصيانة'!$B$6:$B$1005,A124&amp;"",'الصيانة'!$G$6:$G$1005,1),""))</f>
        <v/>
      </c>
      <c r="R124" s="19">
        <f>IF(A124&amp;""="","",IF(AND(ISNUMBER(G124),ISNUMBER(H124)),MIN(G124,H124),IF(ISNUMBER(G124),G124,IF(ISNUMBER(H124),H124,""))))</f>
        <v/>
      </c>
      <c r="S124" s="17">
        <f>IF(R124="","",R124-'الإعدادات'!$B$4)</f>
        <v/>
      </c>
      <c r="T124" s="6">
        <f>IF(S124="","",IF(S124&lt;0,"منتهي",IF(S124&lt;='الإعدادات'!$B$5,"ينتهي قريبًا","")))</f>
        <v/>
      </c>
      <c r="U124" s="17">
        <f>IF(ISNUMBER(S124),IF(S124&lt;='الإعدادات'!$B$5,COUNTIFS($S$6:$S$205,"&lt;"&amp;S124)+COUNTIFS($S$6:S124,S124),""),"")</f>
        <v/>
      </c>
    </row>
    <row r="125">
      <c r="A125" s="5" t="n"/>
      <c r="B125" s="5" t="n"/>
      <c r="C125" s="5" t="n"/>
      <c r="D125" s="5" t="n"/>
      <c r="E125" s="5" t="n"/>
      <c r="F125" s="16" t="n"/>
      <c r="G125" s="13" t="n"/>
      <c r="H125" s="13" t="n"/>
      <c r="I125" s="17">
        <f>IF(A125&amp;""="","",IFERROR(SUMIFS('الوقود'!$C$6:$C$2005,'الوقود'!$B$6:$B$2005,A125&amp;"",'الوقود'!$I$6:$I$2005,1)/COUNTIFS('الوقود'!$B$6:$B$2005,A125&amp;"",'الوقود'!$I$6:$I$2005,1),""))</f>
        <v/>
      </c>
      <c r="J125" s="17">
        <f>IF(OR(I125="",NOT(ISNUMBER(F125))),"",MAX(0,I125-F125))</f>
        <v/>
      </c>
      <c r="K125" s="17">
        <f>IF(A125&amp;""="","",SUMIFS('الوقود'!$D$6:$D$2005,'الوقود'!$B$6:$B$2005,A125&amp;""))</f>
        <v/>
      </c>
      <c r="L125" s="18">
        <f>IF(A125&amp;""="","",SUMIFS('الوقود'!$G$6:$G$2005,'الوقود'!$B$6:$B$2005,A125&amp;""))</f>
        <v/>
      </c>
      <c r="M125" s="18">
        <f>IF(A125&amp;""="","",SUMIFS('الصيانة'!$D$6:$D$1005,'الصيانة'!$B$6:$B$1005,A125&amp;""))</f>
        <v/>
      </c>
      <c r="N125" s="18">
        <f>IF(A125&amp;""="","",ROUND(L125+M125,2))</f>
        <v/>
      </c>
      <c r="O125" s="18">
        <f>IF(A125&amp;""="","",IF(N(J125)=0,"",ROUND(N125/J125,2)))</f>
        <v/>
      </c>
      <c r="P125" s="18">
        <f>IF(A125&amp;""="","",IF(OR(N(J125)=0,N(K125)=0),"",ROUND(K125/J125*100,2)))</f>
        <v/>
      </c>
      <c r="Q125" s="19">
        <f>IF(A125&amp;""="","",IFERROR(SUMIFS('الصيانة'!$A$6:$A$1005,'الصيانة'!$B$6:$B$1005,A125&amp;"",'الصيانة'!$G$6:$G$1005,1)/COUNTIFS('الصيانة'!$B$6:$B$1005,A125&amp;"",'الصيانة'!$G$6:$G$1005,1),""))</f>
        <v/>
      </c>
      <c r="R125" s="19">
        <f>IF(A125&amp;""="","",IF(AND(ISNUMBER(G125),ISNUMBER(H125)),MIN(G125,H125),IF(ISNUMBER(G125),G125,IF(ISNUMBER(H125),H125,""))))</f>
        <v/>
      </c>
      <c r="S125" s="17">
        <f>IF(R125="","",R125-'الإعدادات'!$B$4)</f>
        <v/>
      </c>
      <c r="T125" s="6">
        <f>IF(S125="","",IF(S125&lt;0,"منتهي",IF(S125&lt;='الإعدادات'!$B$5,"ينتهي قريبًا","")))</f>
        <v/>
      </c>
      <c r="U125" s="17">
        <f>IF(ISNUMBER(S125),IF(S125&lt;='الإعدادات'!$B$5,COUNTIFS($S$6:$S$205,"&lt;"&amp;S125)+COUNTIFS($S$6:S125,S125),""),"")</f>
        <v/>
      </c>
    </row>
    <row r="126">
      <c r="A126" s="5" t="n"/>
      <c r="B126" s="5" t="n"/>
      <c r="C126" s="5" t="n"/>
      <c r="D126" s="5" t="n"/>
      <c r="E126" s="5" t="n"/>
      <c r="F126" s="16" t="n"/>
      <c r="G126" s="13" t="n"/>
      <c r="H126" s="13" t="n"/>
      <c r="I126" s="17">
        <f>IF(A126&amp;""="","",IFERROR(SUMIFS('الوقود'!$C$6:$C$2005,'الوقود'!$B$6:$B$2005,A126&amp;"",'الوقود'!$I$6:$I$2005,1)/COUNTIFS('الوقود'!$B$6:$B$2005,A126&amp;"",'الوقود'!$I$6:$I$2005,1),""))</f>
        <v/>
      </c>
      <c r="J126" s="17">
        <f>IF(OR(I126="",NOT(ISNUMBER(F126))),"",MAX(0,I126-F126))</f>
        <v/>
      </c>
      <c r="K126" s="17">
        <f>IF(A126&amp;""="","",SUMIFS('الوقود'!$D$6:$D$2005,'الوقود'!$B$6:$B$2005,A126&amp;""))</f>
        <v/>
      </c>
      <c r="L126" s="18">
        <f>IF(A126&amp;""="","",SUMIFS('الوقود'!$G$6:$G$2005,'الوقود'!$B$6:$B$2005,A126&amp;""))</f>
        <v/>
      </c>
      <c r="M126" s="18">
        <f>IF(A126&amp;""="","",SUMIFS('الصيانة'!$D$6:$D$1005,'الصيانة'!$B$6:$B$1005,A126&amp;""))</f>
        <v/>
      </c>
      <c r="N126" s="18">
        <f>IF(A126&amp;""="","",ROUND(L126+M126,2))</f>
        <v/>
      </c>
      <c r="O126" s="18">
        <f>IF(A126&amp;""="","",IF(N(J126)=0,"",ROUND(N126/J126,2)))</f>
        <v/>
      </c>
      <c r="P126" s="18">
        <f>IF(A126&amp;""="","",IF(OR(N(J126)=0,N(K126)=0),"",ROUND(K126/J126*100,2)))</f>
        <v/>
      </c>
      <c r="Q126" s="19">
        <f>IF(A126&amp;""="","",IFERROR(SUMIFS('الصيانة'!$A$6:$A$1005,'الصيانة'!$B$6:$B$1005,A126&amp;"",'الصيانة'!$G$6:$G$1005,1)/COUNTIFS('الصيانة'!$B$6:$B$1005,A126&amp;"",'الصيانة'!$G$6:$G$1005,1),""))</f>
        <v/>
      </c>
      <c r="R126" s="19">
        <f>IF(A126&amp;""="","",IF(AND(ISNUMBER(G126),ISNUMBER(H126)),MIN(G126,H126),IF(ISNUMBER(G126),G126,IF(ISNUMBER(H126),H126,""))))</f>
        <v/>
      </c>
      <c r="S126" s="17">
        <f>IF(R126="","",R126-'الإعدادات'!$B$4)</f>
        <v/>
      </c>
      <c r="T126" s="6">
        <f>IF(S126="","",IF(S126&lt;0,"منتهي",IF(S126&lt;='الإعدادات'!$B$5,"ينتهي قريبًا","")))</f>
        <v/>
      </c>
      <c r="U126" s="17">
        <f>IF(ISNUMBER(S126),IF(S126&lt;='الإعدادات'!$B$5,COUNTIFS($S$6:$S$205,"&lt;"&amp;S126)+COUNTIFS($S$6:S126,S126),""),"")</f>
        <v/>
      </c>
    </row>
    <row r="127">
      <c r="A127" s="5" t="n"/>
      <c r="B127" s="5" t="n"/>
      <c r="C127" s="5" t="n"/>
      <c r="D127" s="5" t="n"/>
      <c r="E127" s="5" t="n"/>
      <c r="F127" s="16" t="n"/>
      <c r="G127" s="13" t="n"/>
      <c r="H127" s="13" t="n"/>
      <c r="I127" s="17">
        <f>IF(A127&amp;""="","",IFERROR(SUMIFS('الوقود'!$C$6:$C$2005,'الوقود'!$B$6:$B$2005,A127&amp;"",'الوقود'!$I$6:$I$2005,1)/COUNTIFS('الوقود'!$B$6:$B$2005,A127&amp;"",'الوقود'!$I$6:$I$2005,1),""))</f>
        <v/>
      </c>
      <c r="J127" s="17">
        <f>IF(OR(I127="",NOT(ISNUMBER(F127))),"",MAX(0,I127-F127))</f>
        <v/>
      </c>
      <c r="K127" s="17">
        <f>IF(A127&amp;""="","",SUMIFS('الوقود'!$D$6:$D$2005,'الوقود'!$B$6:$B$2005,A127&amp;""))</f>
        <v/>
      </c>
      <c r="L127" s="18">
        <f>IF(A127&amp;""="","",SUMIFS('الوقود'!$G$6:$G$2005,'الوقود'!$B$6:$B$2005,A127&amp;""))</f>
        <v/>
      </c>
      <c r="M127" s="18">
        <f>IF(A127&amp;""="","",SUMIFS('الصيانة'!$D$6:$D$1005,'الصيانة'!$B$6:$B$1005,A127&amp;""))</f>
        <v/>
      </c>
      <c r="N127" s="18">
        <f>IF(A127&amp;""="","",ROUND(L127+M127,2))</f>
        <v/>
      </c>
      <c r="O127" s="18">
        <f>IF(A127&amp;""="","",IF(N(J127)=0,"",ROUND(N127/J127,2)))</f>
        <v/>
      </c>
      <c r="P127" s="18">
        <f>IF(A127&amp;""="","",IF(OR(N(J127)=0,N(K127)=0),"",ROUND(K127/J127*100,2)))</f>
        <v/>
      </c>
      <c r="Q127" s="19">
        <f>IF(A127&amp;""="","",IFERROR(SUMIFS('الصيانة'!$A$6:$A$1005,'الصيانة'!$B$6:$B$1005,A127&amp;"",'الصيانة'!$G$6:$G$1005,1)/COUNTIFS('الصيانة'!$B$6:$B$1005,A127&amp;"",'الصيانة'!$G$6:$G$1005,1),""))</f>
        <v/>
      </c>
      <c r="R127" s="19">
        <f>IF(A127&amp;""="","",IF(AND(ISNUMBER(G127),ISNUMBER(H127)),MIN(G127,H127),IF(ISNUMBER(G127),G127,IF(ISNUMBER(H127),H127,""))))</f>
        <v/>
      </c>
      <c r="S127" s="17">
        <f>IF(R127="","",R127-'الإعدادات'!$B$4)</f>
        <v/>
      </c>
      <c r="T127" s="6">
        <f>IF(S127="","",IF(S127&lt;0,"منتهي",IF(S127&lt;='الإعدادات'!$B$5,"ينتهي قريبًا","")))</f>
        <v/>
      </c>
      <c r="U127" s="17">
        <f>IF(ISNUMBER(S127),IF(S127&lt;='الإعدادات'!$B$5,COUNTIFS($S$6:$S$205,"&lt;"&amp;S127)+COUNTIFS($S$6:S127,S127),""),"")</f>
        <v/>
      </c>
    </row>
    <row r="128">
      <c r="A128" s="5" t="n"/>
      <c r="B128" s="5" t="n"/>
      <c r="C128" s="5" t="n"/>
      <c r="D128" s="5" t="n"/>
      <c r="E128" s="5" t="n"/>
      <c r="F128" s="16" t="n"/>
      <c r="G128" s="13" t="n"/>
      <c r="H128" s="13" t="n"/>
      <c r="I128" s="17">
        <f>IF(A128&amp;""="","",IFERROR(SUMIFS('الوقود'!$C$6:$C$2005,'الوقود'!$B$6:$B$2005,A128&amp;"",'الوقود'!$I$6:$I$2005,1)/COUNTIFS('الوقود'!$B$6:$B$2005,A128&amp;"",'الوقود'!$I$6:$I$2005,1),""))</f>
        <v/>
      </c>
      <c r="J128" s="17">
        <f>IF(OR(I128="",NOT(ISNUMBER(F128))),"",MAX(0,I128-F128))</f>
        <v/>
      </c>
      <c r="K128" s="17">
        <f>IF(A128&amp;""="","",SUMIFS('الوقود'!$D$6:$D$2005,'الوقود'!$B$6:$B$2005,A128&amp;""))</f>
        <v/>
      </c>
      <c r="L128" s="18">
        <f>IF(A128&amp;""="","",SUMIFS('الوقود'!$G$6:$G$2005,'الوقود'!$B$6:$B$2005,A128&amp;""))</f>
        <v/>
      </c>
      <c r="M128" s="18">
        <f>IF(A128&amp;""="","",SUMIFS('الصيانة'!$D$6:$D$1005,'الصيانة'!$B$6:$B$1005,A128&amp;""))</f>
        <v/>
      </c>
      <c r="N128" s="18">
        <f>IF(A128&amp;""="","",ROUND(L128+M128,2))</f>
        <v/>
      </c>
      <c r="O128" s="18">
        <f>IF(A128&amp;""="","",IF(N(J128)=0,"",ROUND(N128/J128,2)))</f>
        <v/>
      </c>
      <c r="P128" s="18">
        <f>IF(A128&amp;""="","",IF(OR(N(J128)=0,N(K128)=0),"",ROUND(K128/J128*100,2)))</f>
        <v/>
      </c>
      <c r="Q128" s="19">
        <f>IF(A128&amp;""="","",IFERROR(SUMIFS('الصيانة'!$A$6:$A$1005,'الصيانة'!$B$6:$B$1005,A128&amp;"",'الصيانة'!$G$6:$G$1005,1)/COUNTIFS('الصيانة'!$B$6:$B$1005,A128&amp;"",'الصيانة'!$G$6:$G$1005,1),""))</f>
        <v/>
      </c>
      <c r="R128" s="19">
        <f>IF(A128&amp;""="","",IF(AND(ISNUMBER(G128),ISNUMBER(H128)),MIN(G128,H128),IF(ISNUMBER(G128),G128,IF(ISNUMBER(H128),H128,""))))</f>
        <v/>
      </c>
      <c r="S128" s="17">
        <f>IF(R128="","",R128-'الإعدادات'!$B$4)</f>
        <v/>
      </c>
      <c r="T128" s="6">
        <f>IF(S128="","",IF(S128&lt;0,"منتهي",IF(S128&lt;='الإعدادات'!$B$5,"ينتهي قريبًا","")))</f>
        <v/>
      </c>
      <c r="U128" s="17">
        <f>IF(ISNUMBER(S128),IF(S128&lt;='الإعدادات'!$B$5,COUNTIFS($S$6:$S$205,"&lt;"&amp;S128)+COUNTIFS($S$6:S128,S128),""),"")</f>
        <v/>
      </c>
    </row>
    <row r="129">
      <c r="A129" s="5" t="n"/>
      <c r="B129" s="5" t="n"/>
      <c r="C129" s="5" t="n"/>
      <c r="D129" s="5" t="n"/>
      <c r="E129" s="5" t="n"/>
      <c r="F129" s="16" t="n"/>
      <c r="G129" s="13" t="n"/>
      <c r="H129" s="13" t="n"/>
      <c r="I129" s="17">
        <f>IF(A129&amp;""="","",IFERROR(SUMIFS('الوقود'!$C$6:$C$2005,'الوقود'!$B$6:$B$2005,A129&amp;"",'الوقود'!$I$6:$I$2005,1)/COUNTIFS('الوقود'!$B$6:$B$2005,A129&amp;"",'الوقود'!$I$6:$I$2005,1),""))</f>
        <v/>
      </c>
      <c r="J129" s="17">
        <f>IF(OR(I129="",NOT(ISNUMBER(F129))),"",MAX(0,I129-F129))</f>
        <v/>
      </c>
      <c r="K129" s="17">
        <f>IF(A129&amp;""="","",SUMIFS('الوقود'!$D$6:$D$2005,'الوقود'!$B$6:$B$2005,A129&amp;""))</f>
        <v/>
      </c>
      <c r="L129" s="18">
        <f>IF(A129&amp;""="","",SUMIFS('الوقود'!$G$6:$G$2005,'الوقود'!$B$6:$B$2005,A129&amp;""))</f>
        <v/>
      </c>
      <c r="M129" s="18">
        <f>IF(A129&amp;""="","",SUMIFS('الصيانة'!$D$6:$D$1005,'الصيانة'!$B$6:$B$1005,A129&amp;""))</f>
        <v/>
      </c>
      <c r="N129" s="18">
        <f>IF(A129&amp;""="","",ROUND(L129+M129,2))</f>
        <v/>
      </c>
      <c r="O129" s="18">
        <f>IF(A129&amp;""="","",IF(N(J129)=0,"",ROUND(N129/J129,2)))</f>
        <v/>
      </c>
      <c r="P129" s="18">
        <f>IF(A129&amp;""="","",IF(OR(N(J129)=0,N(K129)=0),"",ROUND(K129/J129*100,2)))</f>
        <v/>
      </c>
      <c r="Q129" s="19">
        <f>IF(A129&amp;""="","",IFERROR(SUMIFS('الصيانة'!$A$6:$A$1005,'الصيانة'!$B$6:$B$1005,A129&amp;"",'الصيانة'!$G$6:$G$1005,1)/COUNTIFS('الصيانة'!$B$6:$B$1005,A129&amp;"",'الصيانة'!$G$6:$G$1005,1),""))</f>
        <v/>
      </c>
      <c r="R129" s="19">
        <f>IF(A129&amp;""="","",IF(AND(ISNUMBER(G129),ISNUMBER(H129)),MIN(G129,H129),IF(ISNUMBER(G129),G129,IF(ISNUMBER(H129),H129,""))))</f>
        <v/>
      </c>
      <c r="S129" s="17">
        <f>IF(R129="","",R129-'الإعدادات'!$B$4)</f>
        <v/>
      </c>
      <c r="T129" s="6">
        <f>IF(S129="","",IF(S129&lt;0,"منتهي",IF(S129&lt;='الإعدادات'!$B$5,"ينتهي قريبًا","")))</f>
        <v/>
      </c>
      <c r="U129" s="17">
        <f>IF(ISNUMBER(S129),IF(S129&lt;='الإعدادات'!$B$5,COUNTIFS($S$6:$S$205,"&lt;"&amp;S129)+COUNTIFS($S$6:S129,S129),""),"")</f>
        <v/>
      </c>
    </row>
    <row r="130">
      <c r="A130" s="5" t="n"/>
      <c r="B130" s="5" t="n"/>
      <c r="C130" s="5" t="n"/>
      <c r="D130" s="5" t="n"/>
      <c r="E130" s="5" t="n"/>
      <c r="F130" s="16" t="n"/>
      <c r="G130" s="13" t="n"/>
      <c r="H130" s="13" t="n"/>
      <c r="I130" s="17">
        <f>IF(A130&amp;""="","",IFERROR(SUMIFS('الوقود'!$C$6:$C$2005,'الوقود'!$B$6:$B$2005,A130&amp;"",'الوقود'!$I$6:$I$2005,1)/COUNTIFS('الوقود'!$B$6:$B$2005,A130&amp;"",'الوقود'!$I$6:$I$2005,1),""))</f>
        <v/>
      </c>
      <c r="J130" s="17">
        <f>IF(OR(I130="",NOT(ISNUMBER(F130))),"",MAX(0,I130-F130))</f>
        <v/>
      </c>
      <c r="K130" s="17">
        <f>IF(A130&amp;""="","",SUMIFS('الوقود'!$D$6:$D$2005,'الوقود'!$B$6:$B$2005,A130&amp;""))</f>
        <v/>
      </c>
      <c r="L130" s="18">
        <f>IF(A130&amp;""="","",SUMIFS('الوقود'!$G$6:$G$2005,'الوقود'!$B$6:$B$2005,A130&amp;""))</f>
        <v/>
      </c>
      <c r="M130" s="18">
        <f>IF(A130&amp;""="","",SUMIFS('الصيانة'!$D$6:$D$1005,'الصيانة'!$B$6:$B$1005,A130&amp;""))</f>
        <v/>
      </c>
      <c r="N130" s="18">
        <f>IF(A130&amp;""="","",ROUND(L130+M130,2))</f>
        <v/>
      </c>
      <c r="O130" s="18">
        <f>IF(A130&amp;""="","",IF(N(J130)=0,"",ROUND(N130/J130,2)))</f>
        <v/>
      </c>
      <c r="P130" s="18">
        <f>IF(A130&amp;""="","",IF(OR(N(J130)=0,N(K130)=0),"",ROUND(K130/J130*100,2)))</f>
        <v/>
      </c>
      <c r="Q130" s="19">
        <f>IF(A130&amp;""="","",IFERROR(SUMIFS('الصيانة'!$A$6:$A$1005,'الصيانة'!$B$6:$B$1005,A130&amp;"",'الصيانة'!$G$6:$G$1005,1)/COUNTIFS('الصيانة'!$B$6:$B$1005,A130&amp;"",'الصيانة'!$G$6:$G$1005,1),""))</f>
        <v/>
      </c>
      <c r="R130" s="19">
        <f>IF(A130&amp;""="","",IF(AND(ISNUMBER(G130),ISNUMBER(H130)),MIN(G130,H130),IF(ISNUMBER(G130),G130,IF(ISNUMBER(H130),H130,""))))</f>
        <v/>
      </c>
      <c r="S130" s="17">
        <f>IF(R130="","",R130-'الإعدادات'!$B$4)</f>
        <v/>
      </c>
      <c r="T130" s="6">
        <f>IF(S130="","",IF(S130&lt;0,"منتهي",IF(S130&lt;='الإعدادات'!$B$5,"ينتهي قريبًا","")))</f>
        <v/>
      </c>
      <c r="U130" s="17">
        <f>IF(ISNUMBER(S130),IF(S130&lt;='الإعدادات'!$B$5,COUNTIFS($S$6:$S$205,"&lt;"&amp;S130)+COUNTIFS($S$6:S130,S130),""),"")</f>
        <v/>
      </c>
    </row>
    <row r="131">
      <c r="A131" s="5" t="n"/>
      <c r="B131" s="5" t="n"/>
      <c r="C131" s="5" t="n"/>
      <c r="D131" s="5" t="n"/>
      <c r="E131" s="5" t="n"/>
      <c r="F131" s="16" t="n"/>
      <c r="G131" s="13" t="n"/>
      <c r="H131" s="13" t="n"/>
      <c r="I131" s="17">
        <f>IF(A131&amp;""="","",IFERROR(SUMIFS('الوقود'!$C$6:$C$2005,'الوقود'!$B$6:$B$2005,A131&amp;"",'الوقود'!$I$6:$I$2005,1)/COUNTIFS('الوقود'!$B$6:$B$2005,A131&amp;"",'الوقود'!$I$6:$I$2005,1),""))</f>
        <v/>
      </c>
      <c r="J131" s="17">
        <f>IF(OR(I131="",NOT(ISNUMBER(F131))),"",MAX(0,I131-F131))</f>
        <v/>
      </c>
      <c r="K131" s="17">
        <f>IF(A131&amp;""="","",SUMIFS('الوقود'!$D$6:$D$2005,'الوقود'!$B$6:$B$2005,A131&amp;""))</f>
        <v/>
      </c>
      <c r="L131" s="18">
        <f>IF(A131&amp;""="","",SUMIFS('الوقود'!$G$6:$G$2005,'الوقود'!$B$6:$B$2005,A131&amp;""))</f>
        <v/>
      </c>
      <c r="M131" s="18">
        <f>IF(A131&amp;""="","",SUMIFS('الصيانة'!$D$6:$D$1005,'الصيانة'!$B$6:$B$1005,A131&amp;""))</f>
        <v/>
      </c>
      <c r="N131" s="18">
        <f>IF(A131&amp;""="","",ROUND(L131+M131,2))</f>
        <v/>
      </c>
      <c r="O131" s="18">
        <f>IF(A131&amp;""="","",IF(N(J131)=0,"",ROUND(N131/J131,2)))</f>
        <v/>
      </c>
      <c r="P131" s="18">
        <f>IF(A131&amp;""="","",IF(OR(N(J131)=0,N(K131)=0),"",ROUND(K131/J131*100,2)))</f>
        <v/>
      </c>
      <c r="Q131" s="19">
        <f>IF(A131&amp;""="","",IFERROR(SUMIFS('الصيانة'!$A$6:$A$1005,'الصيانة'!$B$6:$B$1005,A131&amp;"",'الصيانة'!$G$6:$G$1005,1)/COUNTIFS('الصيانة'!$B$6:$B$1005,A131&amp;"",'الصيانة'!$G$6:$G$1005,1),""))</f>
        <v/>
      </c>
      <c r="R131" s="19">
        <f>IF(A131&amp;""="","",IF(AND(ISNUMBER(G131),ISNUMBER(H131)),MIN(G131,H131),IF(ISNUMBER(G131),G131,IF(ISNUMBER(H131),H131,""))))</f>
        <v/>
      </c>
      <c r="S131" s="17">
        <f>IF(R131="","",R131-'الإعدادات'!$B$4)</f>
        <v/>
      </c>
      <c r="T131" s="6">
        <f>IF(S131="","",IF(S131&lt;0,"منتهي",IF(S131&lt;='الإعدادات'!$B$5,"ينتهي قريبًا","")))</f>
        <v/>
      </c>
      <c r="U131" s="17">
        <f>IF(ISNUMBER(S131),IF(S131&lt;='الإعدادات'!$B$5,COUNTIFS($S$6:$S$205,"&lt;"&amp;S131)+COUNTIFS($S$6:S131,S131),""),"")</f>
        <v/>
      </c>
    </row>
    <row r="132">
      <c r="A132" s="5" t="n"/>
      <c r="B132" s="5" t="n"/>
      <c r="C132" s="5" t="n"/>
      <c r="D132" s="5" t="n"/>
      <c r="E132" s="5" t="n"/>
      <c r="F132" s="16" t="n"/>
      <c r="G132" s="13" t="n"/>
      <c r="H132" s="13" t="n"/>
      <c r="I132" s="17">
        <f>IF(A132&amp;""="","",IFERROR(SUMIFS('الوقود'!$C$6:$C$2005,'الوقود'!$B$6:$B$2005,A132&amp;"",'الوقود'!$I$6:$I$2005,1)/COUNTIFS('الوقود'!$B$6:$B$2005,A132&amp;"",'الوقود'!$I$6:$I$2005,1),""))</f>
        <v/>
      </c>
      <c r="J132" s="17">
        <f>IF(OR(I132="",NOT(ISNUMBER(F132))),"",MAX(0,I132-F132))</f>
        <v/>
      </c>
      <c r="K132" s="17">
        <f>IF(A132&amp;""="","",SUMIFS('الوقود'!$D$6:$D$2005,'الوقود'!$B$6:$B$2005,A132&amp;""))</f>
        <v/>
      </c>
      <c r="L132" s="18">
        <f>IF(A132&amp;""="","",SUMIFS('الوقود'!$G$6:$G$2005,'الوقود'!$B$6:$B$2005,A132&amp;""))</f>
        <v/>
      </c>
      <c r="M132" s="18">
        <f>IF(A132&amp;""="","",SUMIFS('الصيانة'!$D$6:$D$1005,'الصيانة'!$B$6:$B$1005,A132&amp;""))</f>
        <v/>
      </c>
      <c r="N132" s="18">
        <f>IF(A132&amp;""="","",ROUND(L132+M132,2))</f>
        <v/>
      </c>
      <c r="O132" s="18">
        <f>IF(A132&amp;""="","",IF(N(J132)=0,"",ROUND(N132/J132,2)))</f>
        <v/>
      </c>
      <c r="P132" s="18">
        <f>IF(A132&amp;""="","",IF(OR(N(J132)=0,N(K132)=0),"",ROUND(K132/J132*100,2)))</f>
        <v/>
      </c>
      <c r="Q132" s="19">
        <f>IF(A132&amp;""="","",IFERROR(SUMIFS('الصيانة'!$A$6:$A$1005,'الصيانة'!$B$6:$B$1005,A132&amp;"",'الصيانة'!$G$6:$G$1005,1)/COUNTIFS('الصيانة'!$B$6:$B$1005,A132&amp;"",'الصيانة'!$G$6:$G$1005,1),""))</f>
        <v/>
      </c>
      <c r="R132" s="19">
        <f>IF(A132&amp;""="","",IF(AND(ISNUMBER(G132),ISNUMBER(H132)),MIN(G132,H132),IF(ISNUMBER(G132),G132,IF(ISNUMBER(H132),H132,""))))</f>
        <v/>
      </c>
      <c r="S132" s="17">
        <f>IF(R132="","",R132-'الإعدادات'!$B$4)</f>
        <v/>
      </c>
      <c r="T132" s="6">
        <f>IF(S132="","",IF(S132&lt;0,"منتهي",IF(S132&lt;='الإعدادات'!$B$5,"ينتهي قريبًا","")))</f>
        <v/>
      </c>
      <c r="U132" s="17">
        <f>IF(ISNUMBER(S132),IF(S132&lt;='الإعدادات'!$B$5,COUNTIFS($S$6:$S$205,"&lt;"&amp;S132)+COUNTIFS($S$6:S132,S132),""),"")</f>
        <v/>
      </c>
    </row>
    <row r="133">
      <c r="A133" s="5" t="n"/>
      <c r="B133" s="5" t="n"/>
      <c r="C133" s="5" t="n"/>
      <c r="D133" s="5" t="n"/>
      <c r="E133" s="5" t="n"/>
      <c r="F133" s="16" t="n"/>
      <c r="G133" s="13" t="n"/>
      <c r="H133" s="13" t="n"/>
      <c r="I133" s="17">
        <f>IF(A133&amp;""="","",IFERROR(SUMIFS('الوقود'!$C$6:$C$2005,'الوقود'!$B$6:$B$2005,A133&amp;"",'الوقود'!$I$6:$I$2005,1)/COUNTIFS('الوقود'!$B$6:$B$2005,A133&amp;"",'الوقود'!$I$6:$I$2005,1),""))</f>
        <v/>
      </c>
      <c r="J133" s="17">
        <f>IF(OR(I133="",NOT(ISNUMBER(F133))),"",MAX(0,I133-F133))</f>
        <v/>
      </c>
      <c r="K133" s="17">
        <f>IF(A133&amp;""="","",SUMIFS('الوقود'!$D$6:$D$2005,'الوقود'!$B$6:$B$2005,A133&amp;""))</f>
        <v/>
      </c>
      <c r="L133" s="18">
        <f>IF(A133&amp;""="","",SUMIFS('الوقود'!$G$6:$G$2005,'الوقود'!$B$6:$B$2005,A133&amp;""))</f>
        <v/>
      </c>
      <c r="M133" s="18">
        <f>IF(A133&amp;""="","",SUMIFS('الصيانة'!$D$6:$D$1005,'الصيانة'!$B$6:$B$1005,A133&amp;""))</f>
        <v/>
      </c>
      <c r="N133" s="18">
        <f>IF(A133&amp;""="","",ROUND(L133+M133,2))</f>
        <v/>
      </c>
      <c r="O133" s="18">
        <f>IF(A133&amp;""="","",IF(N(J133)=0,"",ROUND(N133/J133,2)))</f>
        <v/>
      </c>
      <c r="P133" s="18">
        <f>IF(A133&amp;""="","",IF(OR(N(J133)=0,N(K133)=0),"",ROUND(K133/J133*100,2)))</f>
        <v/>
      </c>
      <c r="Q133" s="19">
        <f>IF(A133&amp;""="","",IFERROR(SUMIFS('الصيانة'!$A$6:$A$1005,'الصيانة'!$B$6:$B$1005,A133&amp;"",'الصيانة'!$G$6:$G$1005,1)/COUNTIFS('الصيانة'!$B$6:$B$1005,A133&amp;"",'الصيانة'!$G$6:$G$1005,1),""))</f>
        <v/>
      </c>
      <c r="R133" s="19">
        <f>IF(A133&amp;""="","",IF(AND(ISNUMBER(G133),ISNUMBER(H133)),MIN(G133,H133),IF(ISNUMBER(G133),G133,IF(ISNUMBER(H133),H133,""))))</f>
        <v/>
      </c>
      <c r="S133" s="17">
        <f>IF(R133="","",R133-'الإعدادات'!$B$4)</f>
        <v/>
      </c>
      <c r="T133" s="6">
        <f>IF(S133="","",IF(S133&lt;0,"منتهي",IF(S133&lt;='الإعدادات'!$B$5,"ينتهي قريبًا","")))</f>
        <v/>
      </c>
      <c r="U133" s="17">
        <f>IF(ISNUMBER(S133),IF(S133&lt;='الإعدادات'!$B$5,COUNTIFS($S$6:$S$205,"&lt;"&amp;S133)+COUNTIFS($S$6:S133,S133),""),"")</f>
        <v/>
      </c>
    </row>
    <row r="134">
      <c r="A134" s="5" t="n"/>
      <c r="B134" s="5" t="n"/>
      <c r="C134" s="5" t="n"/>
      <c r="D134" s="5" t="n"/>
      <c r="E134" s="5" t="n"/>
      <c r="F134" s="16" t="n"/>
      <c r="G134" s="13" t="n"/>
      <c r="H134" s="13" t="n"/>
      <c r="I134" s="17">
        <f>IF(A134&amp;""="","",IFERROR(SUMIFS('الوقود'!$C$6:$C$2005,'الوقود'!$B$6:$B$2005,A134&amp;"",'الوقود'!$I$6:$I$2005,1)/COUNTIFS('الوقود'!$B$6:$B$2005,A134&amp;"",'الوقود'!$I$6:$I$2005,1),""))</f>
        <v/>
      </c>
      <c r="J134" s="17">
        <f>IF(OR(I134="",NOT(ISNUMBER(F134))),"",MAX(0,I134-F134))</f>
        <v/>
      </c>
      <c r="K134" s="17">
        <f>IF(A134&amp;""="","",SUMIFS('الوقود'!$D$6:$D$2005,'الوقود'!$B$6:$B$2005,A134&amp;""))</f>
        <v/>
      </c>
      <c r="L134" s="18">
        <f>IF(A134&amp;""="","",SUMIFS('الوقود'!$G$6:$G$2005,'الوقود'!$B$6:$B$2005,A134&amp;""))</f>
        <v/>
      </c>
      <c r="M134" s="18">
        <f>IF(A134&amp;""="","",SUMIFS('الصيانة'!$D$6:$D$1005,'الصيانة'!$B$6:$B$1005,A134&amp;""))</f>
        <v/>
      </c>
      <c r="N134" s="18">
        <f>IF(A134&amp;""="","",ROUND(L134+M134,2))</f>
        <v/>
      </c>
      <c r="O134" s="18">
        <f>IF(A134&amp;""="","",IF(N(J134)=0,"",ROUND(N134/J134,2)))</f>
        <v/>
      </c>
      <c r="P134" s="18">
        <f>IF(A134&amp;""="","",IF(OR(N(J134)=0,N(K134)=0),"",ROUND(K134/J134*100,2)))</f>
        <v/>
      </c>
      <c r="Q134" s="19">
        <f>IF(A134&amp;""="","",IFERROR(SUMIFS('الصيانة'!$A$6:$A$1005,'الصيانة'!$B$6:$B$1005,A134&amp;"",'الصيانة'!$G$6:$G$1005,1)/COUNTIFS('الصيانة'!$B$6:$B$1005,A134&amp;"",'الصيانة'!$G$6:$G$1005,1),""))</f>
        <v/>
      </c>
      <c r="R134" s="19">
        <f>IF(A134&amp;""="","",IF(AND(ISNUMBER(G134),ISNUMBER(H134)),MIN(G134,H134),IF(ISNUMBER(G134),G134,IF(ISNUMBER(H134),H134,""))))</f>
        <v/>
      </c>
      <c r="S134" s="17">
        <f>IF(R134="","",R134-'الإعدادات'!$B$4)</f>
        <v/>
      </c>
      <c r="T134" s="6">
        <f>IF(S134="","",IF(S134&lt;0,"منتهي",IF(S134&lt;='الإعدادات'!$B$5,"ينتهي قريبًا","")))</f>
        <v/>
      </c>
      <c r="U134" s="17">
        <f>IF(ISNUMBER(S134),IF(S134&lt;='الإعدادات'!$B$5,COUNTIFS($S$6:$S$205,"&lt;"&amp;S134)+COUNTIFS($S$6:S134,S134),""),"")</f>
        <v/>
      </c>
    </row>
    <row r="135">
      <c r="A135" s="5" t="n"/>
      <c r="B135" s="5" t="n"/>
      <c r="C135" s="5" t="n"/>
      <c r="D135" s="5" t="n"/>
      <c r="E135" s="5" t="n"/>
      <c r="F135" s="16" t="n"/>
      <c r="G135" s="13" t="n"/>
      <c r="H135" s="13" t="n"/>
      <c r="I135" s="17">
        <f>IF(A135&amp;""="","",IFERROR(SUMIFS('الوقود'!$C$6:$C$2005,'الوقود'!$B$6:$B$2005,A135&amp;"",'الوقود'!$I$6:$I$2005,1)/COUNTIFS('الوقود'!$B$6:$B$2005,A135&amp;"",'الوقود'!$I$6:$I$2005,1),""))</f>
        <v/>
      </c>
      <c r="J135" s="17">
        <f>IF(OR(I135="",NOT(ISNUMBER(F135))),"",MAX(0,I135-F135))</f>
        <v/>
      </c>
      <c r="K135" s="17">
        <f>IF(A135&amp;""="","",SUMIFS('الوقود'!$D$6:$D$2005,'الوقود'!$B$6:$B$2005,A135&amp;""))</f>
        <v/>
      </c>
      <c r="L135" s="18">
        <f>IF(A135&amp;""="","",SUMIFS('الوقود'!$G$6:$G$2005,'الوقود'!$B$6:$B$2005,A135&amp;""))</f>
        <v/>
      </c>
      <c r="M135" s="18">
        <f>IF(A135&amp;""="","",SUMIFS('الصيانة'!$D$6:$D$1005,'الصيانة'!$B$6:$B$1005,A135&amp;""))</f>
        <v/>
      </c>
      <c r="N135" s="18">
        <f>IF(A135&amp;""="","",ROUND(L135+M135,2))</f>
        <v/>
      </c>
      <c r="O135" s="18">
        <f>IF(A135&amp;""="","",IF(N(J135)=0,"",ROUND(N135/J135,2)))</f>
        <v/>
      </c>
      <c r="P135" s="18">
        <f>IF(A135&amp;""="","",IF(OR(N(J135)=0,N(K135)=0),"",ROUND(K135/J135*100,2)))</f>
        <v/>
      </c>
      <c r="Q135" s="19">
        <f>IF(A135&amp;""="","",IFERROR(SUMIFS('الصيانة'!$A$6:$A$1005,'الصيانة'!$B$6:$B$1005,A135&amp;"",'الصيانة'!$G$6:$G$1005,1)/COUNTIFS('الصيانة'!$B$6:$B$1005,A135&amp;"",'الصيانة'!$G$6:$G$1005,1),""))</f>
        <v/>
      </c>
      <c r="R135" s="19">
        <f>IF(A135&amp;""="","",IF(AND(ISNUMBER(G135),ISNUMBER(H135)),MIN(G135,H135),IF(ISNUMBER(G135),G135,IF(ISNUMBER(H135),H135,""))))</f>
        <v/>
      </c>
      <c r="S135" s="17">
        <f>IF(R135="","",R135-'الإعدادات'!$B$4)</f>
        <v/>
      </c>
      <c r="T135" s="6">
        <f>IF(S135="","",IF(S135&lt;0,"منتهي",IF(S135&lt;='الإعدادات'!$B$5,"ينتهي قريبًا","")))</f>
        <v/>
      </c>
      <c r="U135" s="17">
        <f>IF(ISNUMBER(S135),IF(S135&lt;='الإعدادات'!$B$5,COUNTIFS($S$6:$S$205,"&lt;"&amp;S135)+COUNTIFS($S$6:S135,S135),""),"")</f>
        <v/>
      </c>
    </row>
    <row r="136">
      <c r="A136" s="5" t="n"/>
      <c r="B136" s="5" t="n"/>
      <c r="C136" s="5" t="n"/>
      <c r="D136" s="5" t="n"/>
      <c r="E136" s="5" t="n"/>
      <c r="F136" s="16" t="n"/>
      <c r="G136" s="13" t="n"/>
      <c r="H136" s="13" t="n"/>
      <c r="I136" s="17">
        <f>IF(A136&amp;""="","",IFERROR(SUMIFS('الوقود'!$C$6:$C$2005,'الوقود'!$B$6:$B$2005,A136&amp;"",'الوقود'!$I$6:$I$2005,1)/COUNTIFS('الوقود'!$B$6:$B$2005,A136&amp;"",'الوقود'!$I$6:$I$2005,1),""))</f>
        <v/>
      </c>
      <c r="J136" s="17">
        <f>IF(OR(I136="",NOT(ISNUMBER(F136))),"",MAX(0,I136-F136))</f>
        <v/>
      </c>
      <c r="K136" s="17">
        <f>IF(A136&amp;""="","",SUMIFS('الوقود'!$D$6:$D$2005,'الوقود'!$B$6:$B$2005,A136&amp;""))</f>
        <v/>
      </c>
      <c r="L136" s="18">
        <f>IF(A136&amp;""="","",SUMIFS('الوقود'!$G$6:$G$2005,'الوقود'!$B$6:$B$2005,A136&amp;""))</f>
        <v/>
      </c>
      <c r="M136" s="18">
        <f>IF(A136&amp;""="","",SUMIFS('الصيانة'!$D$6:$D$1005,'الصيانة'!$B$6:$B$1005,A136&amp;""))</f>
        <v/>
      </c>
      <c r="N136" s="18">
        <f>IF(A136&amp;""="","",ROUND(L136+M136,2))</f>
        <v/>
      </c>
      <c r="O136" s="18">
        <f>IF(A136&amp;""="","",IF(N(J136)=0,"",ROUND(N136/J136,2)))</f>
        <v/>
      </c>
      <c r="P136" s="18">
        <f>IF(A136&amp;""="","",IF(OR(N(J136)=0,N(K136)=0),"",ROUND(K136/J136*100,2)))</f>
        <v/>
      </c>
      <c r="Q136" s="19">
        <f>IF(A136&amp;""="","",IFERROR(SUMIFS('الصيانة'!$A$6:$A$1005,'الصيانة'!$B$6:$B$1005,A136&amp;"",'الصيانة'!$G$6:$G$1005,1)/COUNTIFS('الصيانة'!$B$6:$B$1005,A136&amp;"",'الصيانة'!$G$6:$G$1005,1),""))</f>
        <v/>
      </c>
      <c r="R136" s="19">
        <f>IF(A136&amp;""="","",IF(AND(ISNUMBER(G136),ISNUMBER(H136)),MIN(G136,H136),IF(ISNUMBER(G136),G136,IF(ISNUMBER(H136),H136,""))))</f>
        <v/>
      </c>
      <c r="S136" s="17">
        <f>IF(R136="","",R136-'الإعدادات'!$B$4)</f>
        <v/>
      </c>
      <c r="T136" s="6">
        <f>IF(S136="","",IF(S136&lt;0,"منتهي",IF(S136&lt;='الإعدادات'!$B$5,"ينتهي قريبًا","")))</f>
        <v/>
      </c>
      <c r="U136" s="17">
        <f>IF(ISNUMBER(S136),IF(S136&lt;='الإعدادات'!$B$5,COUNTIFS($S$6:$S$205,"&lt;"&amp;S136)+COUNTIFS($S$6:S136,S136),""),"")</f>
        <v/>
      </c>
    </row>
    <row r="137">
      <c r="A137" s="5" t="n"/>
      <c r="B137" s="5" t="n"/>
      <c r="C137" s="5" t="n"/>
      <c r="D137" s="5" t="n"/>
      <c r="E137" s="5" t="n"/>
      <c r="F137" s="16" t="n"/>
      <c r="G137" s="13" t="n"/>
      <c r="H137" s="13" t="n"/>
      <c r="I137" s="17">
        <f>IF(A137&amp;""="","",IFERROR(SUMIFS('الوقود'!$C$6:$C$2005,'الوقود'!$B$6:$B$2005,A137&amp;"",'الوقود'!$I$6:$I$2005,1)/COUNTIFS('الوقود'!$B$6:$B$2005,A137&amp;"",'الوقود'!$I$6:$I$2005,1),""))</f>
        <v/>
      </c>
      <c r="J137" s="17">
        <f>IF(OR(I137="",NOT(ISNUMBER(F137))),"",MAX(0,I137-F137))</f>
        <v/>
      </c>
      <c r="K137" s="17">
        <f>IF(A137&amp;""="","",SUMIFS('الوقود'!$D$6:$D$2005,'الوقود'!$B$6:$B$2005,A137&amp;""))</f>
        <v/>
      </c>
      <c r="L137" s="18">
        <f>IF(A137&amp;""="","",SUMIFS('الوقود'!$G$6:$G$2005,'الوقود'!$B$6:$B$2005,A137&amp;""))</f>
        <v/>
      </c>
      <c r="M137" s="18">
        <f>IF(A137&amp;""="","",SUMIFS('الصيانة'!$D$6:$D$1005,'الصيانة'!$B$6:$B$1005,A137&amp;""))</f>
        <v/>
      </c>
      <c r="N137" s="18">
        <f>IF(A137&amp;""="","",ROUND(L137+M137,2))</f>
        <v/>
      </c>
      <c r="O137" s="18">
        <f>IF(A137&amp;""="","",IF(N(J137)=0,"",ROUND(N137/J137,2)))</f>
        <v/>
      </c>
      <c r="P137" s="18">
        <f>IF(A137&amp;""="","",IF(OR(N(J137)=0,N(K137)=0),"",ROUND(K137/J137*100,2)))</f>
        <v/>
      </c>
      <c r="Q137" s="19">
        <f>IF(A137&amp;""="","",IFERROR(SUMIFS('الصيانة'!$A$6:$A$1005,'الصيانة'!$B$6:$B$1005,A137&amp;"",'الصيانة'!$G$6:$G$1005,1)/COUNTIFS('الصيانة'!$B$6:$B$1005,A137&amp;"",'الصيانة'!$G$6:$G$1005,1),""))</f>
        <v/>
      </c>
      <c r="R137" s="19">
        <f>IF(A137&amp;""="","",IF(AND(ISNUMBER(G137),ISNUMBER(H137)),MIN(G137,H137),IF(ISNUMBER(G137),G137,IF(ISNUMBER(H137),H137,""))))</f>
        <v/>
      </c>
      <c r="S137" s="17">
        <f>IF(R137="","",R137-'الإعدادات'!$B$4)</f>
        <v/>
      </c>
      <c r="T137" s="6">
        <f>IF(S137="","",IF(S137&lt;0,"منتهي",IF(S137&lt;='الإعدادات'!$B$5,"ينتهي قريبًا","")))</f>
        <v/>
      </c>
      <c r="U137" s="17">
        <f>IF(ISNUMBER(S137),IF(S137&lt;='الإعدادات'!$B$5,COUNTIFS($S$6:$S$205,"&lt;"&amp;S137)+COUNTIFS($S$6:S137,S137),""),"")</f>
        <v/>
      </c>
    </row>
    <row r="138">
      <c r="A138" s="5" t="n"/>
      <c r="B138" s="5" t="n"/>
      <c r="C138" s="5" t="n"/>
      <c r="D138" s="5" t="n"/>
      <c r="E138" s="5" t="n"/>
      <c r="F138" s="16" t="n"/>
      <c r="G138" s="13" t="n"/>
      <c r="H138" s="13" t="n"/>
      <c r="I138" s="17">
        <f>IF(A138&amp;""="","",IFERROR(SUMIFS('الوقود'!$C$6:$C$2005,'الوقود'!$B$6:$B$2005,A138&amp;"",'الوقود'!$I$6:$I$2005,1)/COUNTIFS('الوقود'!$B$6:$B$2005,A138&amp;"",'الوقود'!$I$6:$I$2005,1),""))</f>
        <v/>
      </c>
      <c r="J138" s="17">
        <f>IF(OR(I138="",NOT(ISNUMBER(F138))),"",MAX(0,I138-F138))</f>
        <v/>
      </c>
      <c r="K138" s="17">
        <f>IF(A138&amp;""="","",SUMIFS('الوقود'!$D$6:$D$2005,'الوقود'!$B$6:$B$2005,A138&amp;""))</f>
        <v/>
      </c>
      <c r="L138" s="18">
        <f>IF(A138&amp;""="","",SUMIFS('الوقود'!$G$6:$G$2005,'الوقود'!$B$6:$B$2005,A138&amp;""))</f>
        <v/>
      </c>
      <c r="M138" s="18">
        <f>IF(A138&amp;""="","",SUMIFS('الصيانة'!$D$6:$D$1005,'الصيانة'!$B$6:$B$1005,A138&amp;""))</f>
        <v/>
      </c>
      <c r="N138" s="18">
        <f>IF(A138&amp;""="","",ROUND(L138+M138,2))</f>
        <v/>
      </c>
      <c r="O138" s="18">
        <f>IF(A138&amp;""="","",IF(N(J138)=0,"",ROUND(N138/J138,2)))</f>
        <v/>
      </c>
      <c r="P138" s="18">
        <f>IF(A138&amp;""="","",IF(OR(N(J138)=0,N(K138)=0),"",ROUND(K138/J138*100,2)))</f>
        <v/>
      </c>
      <c r="Q138" s="19">
        <f>IF(A138&amp;""="","",IFERROR(SUMIFS('الصيانة'!$A$6:$A$1005,'الصيانة'!$B$6:$B$1005,A138&amp;"",'الصيانة'!$G$6:$G$1005,1)/COUNTIFS('الصيانة'!$B$6:$B$1005,A138&amp;"",'الصيانة'!$G$6:$G$1005,1),""))</f>
        <v/>
      </c>
      <c r="R138" s="19">
        <f>IF(A138&amp;""="","",IF(AND(ISNUMBER(G138),ISNUMBER(H138)),MIN(G138,H138),IF(ISNUMBER(G138),G138,IF(ISNUMBER(H138),H138,""))))</f>
        <v/>
      </c>
      <c r="S138" s="17">
        <f>IF(R138="","",R138-'الإعدادات'!$B$4)</f>
        <v/>
      </c>
      <c r="T138" s="6">
        <f>IF(S138="","",IF(S138&lt;0,"منتهي",IF(S138&lt;='الإعدادات'!$B$5,"ينتهي قريبًا","")))</f>
        <v/>
      </c>
      <c r="U138" s="17">
        <f>IF(ISNUMBER(S138),IF(S138&lt;='الإعدادات'!$B$5,COUNTIFS($S$6:$S$205,"&lt;"&amp;S138)+COUNTIFS($S$6:S138,S138),""),"")</f>
        <v/>
      </c>
    </row>
    <row r="139">
      <c r="A139" s="5" t="n"/>
      <c r="B139" s="5" t="n"/>
      <c r="C139" s="5" t="n"/>
      <c r="D139" s="5" t="n"/>
      <c r="E139" s="5" t="n"/>
      <c r="F139" s="16" t="n"/>
      <c r="G139" s="13" t="n"/>
      <c r="H139" s="13" t="n"/>
      <c r="I139" s="17">
        <f>IF(A139&amp;""="","",IFERROR(SUMIFS('الوقود'!$C$6:$C$2005,'الوقود'!$B$6:$B$2005,A139&amp;"",'الوقود'!$I$6:$I$2005,1)/COUNTIFS('الوقود'!$B$6:$B$2005,A139&amp;"",'الوقود'!$I$6:$I$2005,1),""))</f>
        <v/>
      </c>
      <c r="J139" s="17">
        <f>IF(OR(I139="",NOT(ISNUMBER(F139))),"",MAX(0,I139-F139))</f>
        <v/>
      </c>
      <c r="K139" s="17">
        <f>IF(A139&amp;""="","",SUMIFS('الوقود'!$D$6:$D$2005,'الوقود'!$B$6:$B$2005,A139&amp;""))</f>
        <v/>
      </c>
      <c r="L139" s="18">
        <f>IF(A139&amp;""="","",SUMIFS('الوقود'!$G$6:$G$2005,'الوقود'!$B$6:$B$2005,A139&amp;""))</f>
        <v/>
      </c>
      <c r="M139" s="18">
        <f>IF(A139&amp;""="","",SUMIFS('الصيانة'!$D$6:$D$1005,'الصيانة'!$B$6:$B$1005,A139&amp;""))</f>
        <v/>
      </c>
      <c r="N139" s="18">
        <f>IF(A139&amp;""="","",ROUND(L139+M139,2))</f>
        <v/>
      </c>
      <c r="O139" s="18">
        <f>IF(A139&amp;""="","",IF(N(J139)=0,"",ROUND(N139/J139,2)))</f>
        <v/>
      </c>
      <c r="P139" s="18">
        <f>IF(A139&amp;""="","",IF(OR(N(J139)=0,N(K139)=0),"",ROUND(K139/J139*100,2)))</f>
        <v/>
      </c>
      <c r="Q139" s="19">
        <f>IF(A139&amp;""="","",IFERROR(SUMIFS('الصيانة'!$A$6:$A$1005,'الصيانة'!$B$6:$B$1005,A139&amp;"",'الصيانة'!$G$6:$G$1005,1)/COUNTIFS('الصيانة'!$B$6:$B$1005,A139&amp;"",'الصيانة'!$G$6:$G$1005,1),""))</f>
        <v/>
      </c>
      <c r="R139" s="19">
        <f>IF(A139&amp;""="","",IF(AND(ISNUMBER(G139),ISNUMBER(H139)),MIN(G139,H139),IF(ISNUMBER(G139),G139,IF(ISNUMBER(H139),H139,""))))</f>
        <v/>
      </c>
      <c r="S139" s="17">
        <f>IF(R139="","",R139-'الإعدادات'!$B$4)</f>
        <v/>
      </c>
      <c r="T139" s="6">
        <f>IF(S139="","",IF(S139&lt;0,"منتهي",IF(S139&lt;='الإعدادات'!$B$5,"ينتهي قريبًا","")))</f>
        <v/>
      </c>
      <c r="U139" s="17">
        <f>IF(ISNUMBER(S139),IF(S139&lt;='الإعدادات'!$B$5,COUNTIFS($S$6:$S$205,"&lt;"&amp;S139)+COUNTIFS($S$6:S139,S139),""),"")</f>
        <v/>
      </c>
    </row>
    <row r="140">
      <c r="A140" s="5" t="n"/>
      <c r="B140" s="5" t="n"/>
      <c r="C140" s="5" t="n"/>
      <c r="D140" s="5" t="n"/>
      <c r="E140" s="5" t="n"/>
      <c r="F140" s="16" t="n"/>
      <c r="G140" s="13" t="n"/>
      <c r="H140" s="13" t="n"/>
      <c r="I140" s="17">
        <f>IF(A140&amp;""="","",IFERROR(SUMIFS('الوقود'!$C$6:$C$2005,'الوقود'!$B$6:$B$2005,A140&amp;"",'الوقود'!$I$6:$I$2005,1)/COUNTIFS('الوقود'!$B$6:$B$2005,A140&amp;"",'الوقود'!$I$6:$I$2005,1),""))</f>
        <v/>
      </c>
      <c r="J140" s="17">
        <f>IF(OR(I140="",NOT(ISNUMBER(F140))),"",MAX(0,I140-F140))</f>
        <v/>
      </c>
      <c r="K140" s="17">
        <f>IF(A140&amp;""="","",SUMIFS('الوقود'!$D$6:$D$2005,'الوقود'!$B$6:$B$2005,A140&amp;""))</f>
        <v/>
      </c>
      <c r="L140" s="18">
        <f>IF(A140&amp;""="","",SUMIFS('الوقود'!$G$6:$G$2005,'الوقود'!$B$6:$B$2005,A140&amp;""))</f>
        <v/>
      </c>
      <c r="M140" s="18">
        <f>IF(A140&amp;""="","",SUMIFS('الصيانة'!$D$6:$D$1005,'الصيانة'!$B$6:$B$1005,A140&amp;""))</f>
        <v/>
      </c>
      <c r="N140" s="18">
        <f>IF(A140&amp;""="","",ROUND(L140+M140,2))</f>
        <v/>
      </c>
      <c r="O140" s="18">
        <f>IF(A140&amp;""="","",IF(N(J140)=0,"",ROUND(N140/J140,2)))</f>
        <v/>
      </c>
      <c r="P140" s="18">
        <f>IF(A140&amp;""="","",IF(OR(N(J140)=0,N(K140)=0),"",ROUND(K140/J140*100,2)))</f>
        <v/>
      </c>
      <c r="Q140" s="19">
        <f>IF(A140&amp;""="","",IFERROR(SUMIFS('الصيانة'!$A$6:$A$1005,'الصيانة'!$B$6:$B$1005,A140&amp;"",'الصيانة'!$G$6:$G$1005,1)/COUNTIFS('الصيانة'!$B$6:$B$1005,A140&amp;"",'الصيانة'!$G$6:$G$1005,1),""))</f>
        <v/>
      </c>
      <c r="R140" s="19">
        <f>IF(A140&amp;""="","",IF(AND(ISNUMBER(G140),ISNUMBER(H140)),MIN(G140,H140),IF(ISNUMBER(G140),G140,IF(ISNUMBER(H140),H140,""))))</f>
        <v/>
      </c>
      <c r="S140" s="17">
        <f>IF(R140="","",R140-'الإعدادات'!$B$4)</f>
        <v/>
      </c>
      <c r="T140" s="6">
        <f>IF(S140="","",IF(S140&lt;0,"منتهي",IF(S140&lt;='الإعدادات'!$B$5,"ينتهي قريبًا","")))</f>
        <v/>
      </c>
      <c r="U140" s="17">
        <f>IF(ISNUMBER(S140),IF(S140&lt;='الإعدادات'!$B$5,COUNTIFS($S$6:$S$205,"&lt;"&amp;S140)+COUNTIFS($S$6:S140,S140),""),"")</f>
        <v/>
      </c>
    </row>
    <row r="141">
      <c r="A141" s="5" t="n"/>
      <c r="B141" s="5" t="n"/>
      <c r="C141" s="5" t="n"/>
      <c r="D141" s="5" t="n"/>
      <c r="E141" s="5" t="n"/>
      <c r="F141" s="16" t="n"/>
      <c r="G141" s="13" t="n"/>
      <c r="H141" s="13" t="n"/>
      <c r="I141" s="17">
        <f>IF(A141&amp;""="","",IFERROR(SUMIFS('الوقود'!$C$6:$C$2005,'الوقود'!$B$6:$B$2005,A141&amp;"",'الوقود'!$I$6:$I$2005,1)/COUNTIFS('الوقود'!$B$6:$B$2005,A141&amp;"",'الوقود'!$I$6:$I$2005,1),""))</f>
        <v/>
      </c>
      <c r="J141" s="17">
        <f>IF(OR(I141="",NOT(ISNUMBER(F141))),"",MAX(0,I141-F141))</f>
        <v/>
      </c>
      <c r="K141" s="17">
        <f>IF(A141&amp;""="","",SUMIFS('الوقود'!$D$6:$D$2005,'الوقود'!$B$6:$B$2005,A141&amp;""))</f>
        <v/>
      </c>
      <c r="L141" s="18">
        <f>IF(A141&amp;""="","",SUMIFS('الوقود'!$G$6:$G$2005,'الوقود'!$B$6:$B$2005,A141&amp;""))</f>
        <v/>
      </c>
      <c r="M141" s="18">
        <f>IF(A141&amp;""="","",SUMIFS('الصيانة'!$D$6:$D$1005,'الصيانة'!$B$6:$B$1005,A141&amp;""))</f>
        <v/>
      </c>
      <c r="N141" s="18">
        <f>IF(A141&amp;""="","",ROUND(L141+M141,2))</f>
        <v/>
      </c>
      <c r="O141" s="18">
        <f>IF(A141&amp;""="","",IF(N(J141)=0,"",ROUND(N141/J141,2)))</f>
        <v/>
      </c>
      <c r="P141" s="18">
        <f>IF(A141&amp;""="","",IF(OR(N(J141)=0,N(K141)=0),"",ROUND(K141/J141*100,2)))</f>
        <v/>
      </c>
      <c r="Q141" s="19">
        <f>IF(A141&amp;""="","",IFERROR(SUMIFS('الصيانة'!$A$6:$A$1005,'الصيانة'!$B$6:$B$1005,A141&amp;"",'الصيانة'!$G$6:$G$1005,1)/COUNTIFS('الصيانة'!$B$6:$B$1005,A141&amp;"",'الصيانة'!$G$6:$G$1005,1),""))</f>
        <v/>
      </c>
      <c r="R141" s="19">
        <f>IF(A141&amp;""="","",IF(AND(ISNUMBER(G141),ISNUMBER(H141)),MIN(G141,H141),IF(ISNUMBER(G141),G141,IF(ISNUMBER(H141),H141,""))))</f>
        <v/>
      </c>
      <c r="S141" s="17">
        <f>IF(R141="","",R141-'الإعدادات'!$B$4)</f>
        <v/>
      </c>
      <c r="T141" s="6">
        <f>IF(S141="","",IF(S141&lt;0,"منتهي",IF(S141&lt;='الإعدادات'!$B$5,"ينتهي قريبًا","")))</f>
        <v/>
      </c>
      <c r="U141" s="17">
        <f>IF(ISNUMBER(S141),IF(S141&lt;='الإعدادات'!$B$5,COUNTIFS($S$6:$S$205,"&lt;"&amp;S141)+COUNTIFS($S$6:S141,S141),""),"")</f>
        <v/>
      </c>
    </row>
    <row r="142">
      <c r="A142" s="5" t="n"/>
      <c r="B142" s="5" t="n"/>
      <c r="C142" s="5" t="n"/>
      <c r="D142" s="5" t="n"/>
      <c r="E142" s="5" t="n"/>
      <c r="F142" s="16" t="n"/>
      <c r="G142" s="13" t="n"/>
      <c r="H142" s="13" t="n"/>
      <c r="I142" s="17">
        <f>IF(A142&amp;""="","",IFERROR(SUMIFS('الوقود'!$C$6:$C$2005,'الوقود'!$B$6:$B$2005,A142&amp;"",'الوقود'!$I$6:$I$2005,1)/COUNTIFS('الوقود'!$B$6:$B$2005,A142&amp;"",'الوقود'!$I$6:$I$2005,1),""))</f>
        <v/>
      </c>
      <c r="J142" s="17">
        <f>IF(OR(I142="",NOT(ISNUMBER(F142))),"",MAX(0,I142-F142))</f>
        <v/>
      </c>
      <c r="K142" s="17">
        <f>IF(A142&amp;""="","",SUMIFS('الوقود'!$D$6:$D$2005,'الوقود'!$B$6:$B$2005,A142&amp;""))</f>
        <v/>
      </c>
      <c r="L142" s="18">
        <f>IF(A142&amp;""="","",SUMIFS('الوقود'!$G$6:$G$2005,'الوقود'!$B$6:$B$2005,A142&amp;""))</f>
        <v/>
      </c>
      <c r="M142" s="18">
        <f>IF(A142&amp;""="","",SUMIFS('الصيانة'!$D$6:$D$1005,'الصيانة'!$B$6:$B$1005,A142&amp;""))</f>
        <v/>
      </c>
      <c r="N142" s="18">
        <f>IF(A142&amp;""="","",ROUND(L142+M142,2))</f>
        <v/>
      </c>
      <c r="O142" s="18">
        <f>IF(A142&amp;""="","",IF(N(J142)=0,"",ROUND(N142/J142,2)))</f>
        <v/>
      </c>
      <c r="P142" s="18">
        <f>IF(A142&amp;""="","",IF(OR(N(J142)=0,N(K142)=0),"",ROUND(K142/J142*100,2)))</f>
        <v/>
      </c>
      <c r="Q142" s="19">
        <f>IF(A142&amp;""="","",IFERROR(SUMIFS('الصيانة'!$A$6:$A$1005,'الصيانة'!$B$6:$B$1005,A142&amp;"",'الصيانة'!$G$6:$G$1005,1)/COUNTIFS('الصيانة'!$B$6:$B$1005,A142&amp;"",'الصيانة'!$G$6:$G$1005,1),""))</f>
        <v/>
      </c>
      <c r="R142" s="19">
        <f>IF(A142&amp;""="","",IF(AND(ISNUMBER(G142),ISNUMBER(H142)),MIN(G142,H142),IF(ISNUMBER(G142),G142,IF(ISNUMBER(H142),H142,""))))</f>
        <v/>
      </c>
      <c r="S142" s="17">
        <f>IF(R142="","",R142-'الإعدادات'!$B$4)</f>
        <v/>
      </c>
      <c r="T142" s="6">
        <f>IF(S142="","",IF(S142&lt;0,"منتهي",IF(S142&lt;='الإعدادات'!$B$5,"ينتهي قريبًا","")))</f>
        <v/>
      </c>
      <c r="U142" s="17">
        <f>IF(ISNUMBER(S142),IF(S142&lt;='الإعدادات'!$B$5,COUNTIFS($S$6:$S$205,"&lt;"&amp;S142)+COUNTIFS($S$6:S142,S142),""),"")</f>
        <v/>
      </c>
    </row>
    <row r="143">
      <c r="A143" s="5" t="n"/>
      <c r="B143" s="5" t="n"/>
      <c r="C143" s="5" t="n"/>
      <c r="D143" s="5" t="n"/>
      <c r="E143" s="5" t="n"/>
      <c r="F143" s="16" t="n"/>
      <c r="G143" s="13" t="n"/>
      <c r="H143" s="13" t="n"/>
      <c r="I143" s="17">
        <f>IF(A143&amp;""="","",IFERROR(SUMIFS('الوقود'!$C$6:$C$2005,'الوقود'!$B$6:$B$2005,A143&amp;"",'الوقود'!$I$6:$I$2005,1)/COUNTIFS('الوقود'!$B$6:$B$2005,A143&amp;"",'الوقود'!$I$6:$I$2005,1),""))</f>
        <v/>
      </c>
      <c r="J143" s="17">
        <f>IF(OR(I143="",NOT(ISNUMBER(F143))),"",MAX(0,I143-F143))</f>
        <v/>
      </c>
      <c r="K143" s="17">
        <f>IF(A143&amp;""="","",SUMIFS('الوقود'!$D$6:$D$2005,'الوقود'!$B$6:$B$2005,A143&amp;""))</f>
        <v/>
      </c>
      <c r="L143" s="18">
        <f>IF(A143&amp;""="","",SUMIFS('الوقود'!$G$6:$G$2005,'الوقود'!$B$6:$B$2005,A143&amp;""))</f>
        <v/>
      </c>
      <c r="M143" s="18">
        <f>IF(A143&amp;""="","",SUMIFS('الصيانة'!$D$6:$D$1005,'الصيانة'!$B$6:$B$1005,A143&amp;""))</f>
        <v/>
      </c>
      <c r="N143" s="18">
        <f>IF(A143&amp;""="","",ROUND(L143+M143,2))</f>
        <v/>
      </c>
      <c r="O143" s="18">
        <f>IF(A143&amp;""="","",IF(N(J143)=0,"",ROUND(N143/J143,2)))</f>
        <v/>
      </c>
      <c r="P143" s="18">
        <f>IF(A143&amp;""="","",IF(OR(N(J143)=0,N(K143)=0),"",ROUND(K143/J143*100,2)))</f>
        <v/>
      </c>
      <c r="Q143" s="19">
        <f>IF(A143&amp;""="","",IFERROR(SUMIFS('الصيانة'!$A$6:$A$1005,'الصيانة'!$B$6:$B$1005,A143&amp;"",'الصيانة'!$G$6:$G$1005,1)/COUNTIFS('الصيانة'!$B$6:$B$1005,A143&amp;"",'الصيانة'!$G$6:$G$1005,1),""))</f>
        <v/>
      </c>
      <c r="R143" s="19">
        <f>IF(A143&amp;""="","",IF(AND(ISNUMBER(G143),ISNUMBER(H143)),MIN(G143,H143),IF(ISNUMBER(G143),G143,IF(ISNUMBER(H143),H143,""))))</f>
        <v/>
      </c>
      <c r="S143" s="17">
        <f>IF(R143="","",R143-'الإعدادات'!$B$4)</f>
        <v/>
      </c>
      <c r="T143" s="6">
        <f>IF(S143="","",IF(S143&lt;0,"منتهي",IF(S143&lt;='الإعدادات'!$B$5,"ينتهي قريبًا","")))</f>
        <v/>
      </c>
      <c r="U143" s="17">
        <f>IF(ISNUMBER(S143),IF(S143&lt;='الإعدادات'!$B$5,COUNTIFS($S$6:$S$205,"&lt;"&amp;S143)+COUNTIFS($S$6:S143,S143),""),"")</f>
        <v/>
      </c>
    </row>
    <row r="144">
      <c r="A144" s="5" t="n"/>
      <c r="B144" s="5" t="n"/>
      <c r="C144" s="5" t="n"/>
      <c r="D144" s="5" t="n"/>
      <c r="E144" s="5" t="n"/>
      <c r="F144" s="16" t="n"/>
      <c r="G144" s="13" t="n"/>
      <c r="H144" s="13" t="n"/>
      <c r="I144" s="17">
        <f>IF(A144&amp;""="","",IFERROR(SUMIFS('الوقود'!$C$6:$C$2005,'الوقود'!$B$6:$B$2005,A144&amp;"",'الوقود'!$I$6:$I$2005,1)/COUNTIFS('الوقود'!$B$6:$B$2005,A144&amp;"",'الوقود'!$I$6:$I$2005,1),""))</f>
        <v/>
      </c>
      <c r="J144" s="17">
        <f>IF(OR(I144="",NOT(ISNUMBER(F144))),"",MAX(0,I144-F144))</f>
        <v/>
      </c>
      <c r="K144" s="17">
        <f>IF(A144&amp;""="","",SUMIFS('الوقود'!$D$6:$D$2005,'الوقود'!$B$6:$B$2005,A144&amp;""))</f>
        <v/>
      </c>
      <c r="L144" s="18">
        <f>IF(A144&amp;""="","",SUMIFS('الوقود'!$G$6:$G$2005,'الوقود'!$B$6:$B$2005,A144&amp;""))</f>
        <v/>
      </c>
      <c r="M144" s="18">
        <f>IF(A144&amp;""="","",SUMIFS('الصيانة'!$D$6:$D$1005,'الصيانة'!$B$6:$B$1005,A144&amp;""))</f>
        <v/>
      </c>
      <c r="N144" s="18">
        <f>IF(A144&amp;""="","",ROUND(L144+M144,2))</f>
        <v/>
      </c>
      <c r="O144" s="18">
        <f>IF(A144&amp;""="","",IF(N(J144)=0,"",ROUND(N144/J144,2)))</f>
        <v/>
      </c>
      <c r="P144" s="18">
        <f>IF(A144&amp;""="","",IF(OR(N(J144)=0,N(K144)=0),"",ROUND(K144/J144*100,2)))</f>
        <v/>
      </c>
      <c r="Q144" s="19">
        <f>IF(A144&amp;""="","",IFERROR(SUMIFS('الصيانة'!$A$6:$A$1005,'الصيانة'!$B$6:$B$1005,A144&amp;"",'الصيانة'!$G$6:$G$1005,1)/COUNTIFS('الصيانة'!$B$6:$B$1005,A144&amp;"",'الصيانة'!$G$6:$G$1005,1),""))</f>
        <v/>
      </c>
      <c r="R144" s="19">
        <f>IF(A144&amp;""="","",IF(AND(ISNUMBER(G144),ISNUMBER(H144)),MIN(G144,H144),IF(ISNUMBER(G144),G144,IF(ISNUMBER(H144),H144,""))))</f>
        <v/>
      </c>
      <c r="S144" s="17">
        <f>IF(R144="","",R144-'الإعدادات'!$B$4)</f>
        <v/>
      </c>
      <c r="T144" s="6">
        <f>IF(S144="","",IF(S144&lt;0,"منتهي",IF(S144&lt;='الإعدادات'!$B$5,"ينتهي قريبًا","")))</f>
        <v/>
      </c>
      <c r="U144" s="17">
        <f>IF(ISNUMBER(S144),IF(S144&lt;='الإعدادات'!$B$5,COUNTIFS($S$6:$S$205,"&lt;"&amp;S144)+COUNTIFS($S$6:S144,S144),""),"")</f>
        <v/>
      </c>
    </row>
    <row r="145">
      <c r="A145" s="5" t="n"/>
      <c r="B145" s="5" t="n"/>
      <c r="C145" s="5" t="n"/>
      <c r="D145" s="5" t="n"/>
      <c r="E145" s="5" t="n"/>
      <c r="F145" s="16" t="n"/>
      <c r="G145" s="13" t="n"/>
      <c r="H145" s="13" t="n"/>
      <c r="I145" s="17">
        <f>IF(A145&amp;""="","",IFERROR(SUMIFS('الوقود'!$C$6:$C$2005,'الوقود'!$B$6:$B$2005,A145&amp;"",'الوقود'!$I$6:$I$2005,1)/COUNTIFS('الوقود'!$B$6:$B$2005,A145&amp;"",'الوقود'!$I$6:$I$2005,1),""))</f>
        <v/>
      </c>
      <c r="J145" s="17">
        <f>IF(OR(I145="",NOT(ISNUMBER(F145))),"",MAX(0,I145-F145))</f>
        <v/>
      </c>
      <c r="K145" s="17">
        <f>IF(A145&amp;""="","",SUMIFS('الوقود'!$D$6:$D$2005,'الوقود'!$B$6:$B$2005,A145&amp;""))</f>
        <v/>
      </c>
      <c r="L145" s="18">
        <f>IF(A145&amp;""="","",SUMIFS('الوقود'!$G$6:$G$2005,'الوقود'!$B$6:$B$2005,A145&amp;""))</f>
        <v/>
      </c>
      <c r="M145" s="18">
        <f>IF(A145&amp;""="","",SUMIFS('الصيانة'!$D$6:$D$1005,'الصيانة'!$B$6:$B$1005,A145&amp;""))</f>
        <v/>
      </c>
      <c r="N145" s="18">
        <f>IF(A145&amp;""="","",ROUND(L145+M145,2))</f>
        <v/>
      </c>
      <c r="O145" s="18">
        <f>IF(A145&amp;""="","",IF(N(J145)=0,"",ROUND(N145/J145,2)))</f>
        <v/>
      </c>
      <c r="P145" s="18">
        <f>IF(A145&amp;""="","",IF(OR(N(J145)=0,N(K145)=0),"",ROUND(K145/J145*100,2)))</f>
        <v/>
      </c>
      <c r="Q145" s="19">
        <f>IF(A145&amp;""="","",IFERROR(SUMIFS('الصيانة'!$A$6:$A$1005,'الصيانة'!$B$6:$B$1005,A145&amp;"",'الصيانة'!$G$6:$G$1005,1)/COUNTIFS('الصيانة'!$B$6:$B$1005,A145&amp;"",'الصيانة'!$G$6:$G$1005,1),""))</f>
        <v/>
      </c>
      <c r="R145" s="19">
        <f>IF(A145&amp;""="","",IF(AND(ISNUMBER(G145),ISNUMBER(H145)),MIN(G145,H145),IF(ISNUMBER(G145),G145,IF(ISNUMBER(H145),H145,""))))</f>
        <v/>
      </c>
      <c r="S145" s="17">
        <f>IF(R145="","",R145-'الإعدادات'!$B$4)</f>
        <v/>
      </c>
      <c r="T145" s="6">
        <f>IF(S145="","",IF(S145&lt;0,"منتهي",IF(S145&lt;='الإعدادات'!$B$5,"ينتهي قريبًا","")))</f>
        <v/>
      </c>
      <c r="U145" s="17">
        <f>IF(ISNUMBER(S145),IF(S145&lt;='الإعدادات'!$B$5,COUNTIFS($S$6:$S$205,"&lt;"&amp;S145)+COUNTIFS($S$6:S145,S145),""),"")</f>
        <v/>
      </c>
    </row>
    <row r="146">
      <c r="A146" s="5" t="n"/>
      <c r="B146" s="5" t="n"/>
      <c r="C146" s="5" t="n"/>
      <c r="D146" s="5" t="n"/>
      <c r="E146" s="5" t="n"/>
      <c r="F146" s="16" t="n"/>
      <c r="G146" s="13" t="n"/>
      <c r="H146" s="13" t="n"/>
      <c r="I146" s="17">
        <f>IF(A146&amp;""="","",IFERROR(SUMIFS('الوقود'!$C$6:$C$2005,'الوقود'!$B$6:$B$2005,A146&amp;"",'الوقود'!$I$6:$I$2005,1)/COUNTIFS('الوقود'!$B$6:$B$2005,A146&amp;"",'الوقود'!$I$6:$I$2005,1),""))</f>
        <v/>
      </c>
      <c r="J146" s="17">
        <f>IF(OR(I146="",NOT(ISNUMBER(F146))),"",MAX(0,I146-F146))</f>
        <v/>
      </c>
      <c r="K146" s="17">
        <f>IF(A146&amp;""="","",SUMIFS('الوقود'!$D$6:$D$2005,'الوقود'!$B$6:$B$2005,A146&amp;""))</f>
        <v/>
      </c>
      <c r="L146" s="18">
        <f>IF(A146&amp;""="","",SUMIFS('الوقود'!$G$6:$G$2005,'الوقود'!$B$6:$B$2005,A146&amp;""))</f>
        <v/>
      </c>
      <c r="M146" s="18">
        <f>IF(A146&amp;""="","",SUMIFS('الصيانة'!$D$6:$D$1005,'الصيانة'!$B$6:$B$1005,A146&amp;""))</f>
        <v/>
      </c>
      <c r="N146" s="18">
        <f>IF(A146&amp;""="","",ROUND(L146+M146,2))</f>
        <v/>
      </c>
      <c r="O146" s="18">
        <f>IF(A146&amp;""="","",IF(N(J146)=0,"",ROUND(N146/J146,2)))</f>
        <v/>
      </c>
      <c r="P146" s="18">
        <f>IF(A146&amp;""="","",IF(OR(N(J146)=0,N(K146)=0),"",ROUND(K146/J146*100,2)))</f>
        <v/>
      </c>
      <c r="Q146" s="19">
        <f>IF(A146&amp;""="","",IFERROR(SUMIFS('الصيانة'!$A$6:$A$1005,'الصيانة'!$B$6:$B$1005,A146&amp;"",'الصيانة'!$G$6:$G$1005,1)/COUNTIFS('الصيانة'!$B$6:$B$1005,A146&amp;"",'الصيانة'!$G$6:$G$1005,1),""))</f>
        <v/>
      </c>
      <c r="R146" s="19">
        <f>IF(A146&amp;""="","",IF(AND(ISNUMBER(G146),ISNUMBER(H146)),MIN(G146,H146),IF(ISNUMBER(G146),G146,IF(ISNUMBER(H146),H146,""))))</f>
        <v/>
      </c>
      <c r="S146" s="17">
        <f>IF(R146="","",R146-'الإعدادات'!$B$4)</f>
        <v/>
      </c>
      <c r="T146" s="6">
        <f>IF(S146="","",IF(S146&lt;0,"منتهي",IF(S146&lt;='الإعدادات'!$B$5,"ينتهي قريبًا","")))</f>
        <v/>
      </c>
      <c r="U146" s="17">
        <f>IF(ISNUMBER(S146),IF(S146&lt;='الإعدادات'!$B$5,COUNTIFS($S$6:$S$205,"&lt;"&amp;S146)+COUNTIFS($S$6:S146,S146),""),"")</f>
        <v/>
      </c>
    </row>
    <row r="147">
      <c r="A147" s="5" t="n"/>
      <c r="B147" s="5" t="n"/>
      <c r="C147" s="5" t="n"/>
      <c r="D147" s="5" t="n"/>
      <c r="E147" s="5" t="n"/>
      <c r="F147" s="16" t="n"/>
      <c r="G147" s="13" t="n"/>
      <c r="H147" s="13" t="n"/>
      <c r="I147" s="17">
        <f>IF(A147&amp;""="","",IFERROR(SUMIFS('الوقود'!$C$6:$C$2005,'الوقود'!$B$6:$B$2005,A147&amp;"",'الوقود'!$I$6:$I$2005,1)/COUNTIFS('الوقود'!$B$6:$B$2005,A147&amp;"",'الوقود'!$I$6:$I$2005,1),""))</f>
        <v/>
      </c>
      <c r="J147" s="17">
        <f>IF(OR(I147="",NOT(ISNUMBER(F147))),"",MAX(0,I147-F147))</f>
        <v/>
      </c>
      <c r="K147" s="17">
        <f>IF(A147&amp;""="","",SUMIFS('الوقود'!$D$6:$D$2005,'الوقود'!$B$6:$B$2005,A147&amp;""))</f>
        <v/>
      </c>
      <c r="L147" s="18">
        <f>IF(A147&amp;""="","",SUMIFS('الوقود'!$G$6:$G$2005,'الوقود'!$B$6:$B$2005,A147&amp;""))</f>
        <v/>
      </c>
      <c r="M147" s="18">
        <f>IF(A147&amp;""="","",SUMIFS('الصيانة'!$D$6:$D$1005,'الصيانة'!$B$6:$B$1005,A147&amp;""))</f>
        <v/>
      </c>
      <c r="N147" s="18">
        <f>IF(A147&amp;""="","",ROUND(L147+M147,2))</f>
        <v/>
      </c>
      <c r="O147" s="18">
        <f>IF(A147&amp;""="","",IF(N(J147)=0,"",ROUND(N147/J147,2)))</f>
        <v/>
      </c>
      <c r="P147" s="18">
        <f>IF(A147&amp;""="","",IF(OR(N(J147)=0,N(K147)=0),"",ROUND(K147/J147*100,2)))</f>
        <v/>
      </c>
      <c r="Q147" s="19">
        <f>IF(A147&amp;""="","",IFERROR(SUMIFS('الصيانة'!$A$6:$A$1005,'الصيانة'!$B$6:$B$1005,A147&amp;"",'الصيانة'!$G$6:$G$1005,1)/COUNTIFS('الصيانة'!$B$6:$B$1005,A147&amp;"",'الصيانة'!$G$6:$G$1005,1),""))</f>
        <v/>
      </c>
      <c r="R147" s="19">
        <f>IF(A147&amp;""="","",IF(AND(ISNUMBER(G147),ISNUMBER(H147)),MIN(G147,H147),IF(ISNUMBER(G147),G147,IF(ISNUMBER(H147),H147,""))))</f>
        <v/>
      </c>
      <c r="S147" s="17">
        <f>IF(R147="","",R147-'الإعدادات'!$B$4)</f>
        <v/>
      </c>
      <c r="T147" s="6">
        <f>IF(S147="","",IF(S147&lt;0,"منتهي",IF(S147&lt;='الإعدادات'!$B$5,"ينتهي قريبًا","")))</f>
        <v/>
      </c>
      <c r="U147" s="17">
        <f>IF(ISNUMBER(S147),IF(S147&lt;='الإعدادات'!$B$5,COUNTIFS($S$6:$S$205,"&lt;"&amp;S147)+COUNTIFS($S$6:S147,S147),""),"")</f>
        <v/>
      </c>
    </row>
    <row r="148">
      <c r="A148" s="5" t="n"/>
      <c r="B148" s="5" t="n"/>
      <c r="C148" s="5" t="n"/>
      <c r="D148" s="5" t="n"/>
      <c r="E148" s="5" t="n"/>
      <c r="F148" s="16" t="n"/>
      <c r="G148" s="13" t="n"/>
      <c r="H148" s="13" t="n"/>
      <c r="I148" s="17">
        <f>IF(A148&amp;""="","",IFERROR(SUMIFS('الوقود'!$C$6:$C$2005,'الوقود'!$B$6:$B$2005,A148&amp;"",'الوقود'!$I$6:$I$2005,1)/COUNTIFS('الوقود'!$B$6:$B$2005,A148&amp;"",'الوقود'!$I$6:$I$2005,1),""))</f>
        <v/>
      </c>
      <c r="J148" s="17">
        <f>IF(OR(I148="",NOT(ISNUMBER(F148))),"",MAX(0,I148-F148))</f>
        <v/>
      </c>
      <c r="K148" s="17">
        <f>IF(A148&amp;""="","",SUMIFS('الوقود'!$D$6:$D$2005,'الوقود'!$B$6:$B$2005,A148&amp;""))</f>
        <v/>
      </c>
      <c r="L148" s="18">
        <f>IF(A148&amp;""="","",SUMIFS('الوقود'!$G$6:$G$2005,'الوقود'!$B$6:$B$2005,A148&amp;""))</f>
        <v/>
      </c>
      <c r="M148" s="18">
        <f>IF(A148&amp;""="","",SUMIFS('الصيانة'!$D$6:$D$1005,'الصيانة'!$B$6:$B$1005,A148&amp;""))</f>
        <v/>
      </c>
      <c r="N148" s="18">
        <f>IF(A148&amp;""="","",ROUND(L148+M148,2))</f>
        <v/>
      </c>
      <c r="O148" s="18">
        <f>IF(A148&amp;""="","",IF(N(J148)=0,"",ROUND(N148/J148,2)))</f>
        <v/>
      </c>
      <c r="P148" s="18">
        <f>IF(A148&amp;""="","",IF(OR(N(J148)=0,N(K148)=0),"",ROUND(K148/J148*100,2)))</f>
        <v/>
      </c>
      <c r="Q148" s="19">
        <f>IF(A148&amp;""="","",IFERROR(SUMIFS('الصيانة'!$A$6:$A$1005,'الصيانة'!$B$6:$B$1005,A148&amp;"",'الصيانة'!$G$6:$G$1005,1)/COUNTIFS('الصيانة'!$B$6:$B$1005,A148&amp;"",'الصيانة'!$G$6:$G$1005,1),""))</f>
        <v/>
      </c>
      <c r="R148" s="19">
        <f>IF(A148&amp;""="","",IF(AND(ISNUMBER(G148),ISNUMBER(H148)),MIN(G148,H148),IF(ISNUMBER(G148),G148,IF(ISNUMBER(H148),H148,""))))</f>
        <v/>
      </c>
      <c r="S148" s="17">
        <f>IF(R148="","",R148-'الإعدادات'!$B$4)</f>
        <v/>
      </c>
      <c r="T148" s="6">
        <f>IF(S148="","",IF(S148&lt;0,"منتهي",IF(S148&lt;='الإعدادات'!$B$5,"ينتهي قريبًا","")))</f>
        <v/>
      </c>
      <c r="U148" s="17">
        <f>IF(ISNUMBER(S148),IF(S148&lt;='الإعدادات'!$B$5,COUNTIFS($S$6:$S$205,"&lt;"&amp;S148)+COUNTIFS($S$6:S148,S148),""),"")</f>
        <v/>
      </c>
    </row>
    <row r="149">
      <c r="A149" s="5" t="n"/>
      <c r="B149" s="5" t="n"/>
      <c r="C149" s="5" t="n"/>
      <c r="D149" s="5" t="n"/>
      <c r="E149" s="5" t="n"/>
      <c r="F149" s="16" t="n"/>
      <c r="G149" s="13" t="n"/>
      <c r="H149" s="13" t="n"/>
      <c r="I149" s="17">
        <f>IF(A149&amp;""="","",IFERROR(SUMIFS('الوقود'!$C$6:$C$2005,'الوقود'!$B$6:$B$2005,A149&amp;"",'الوقود'!$I$6:$I$2005,1)/COUNTIFS('الوقود'!$B$6:$B$2005,A149&amp;"",'الوقود'!$I$6:$I$2005,1),""))</f>
        <v/>
      </c>
      <c r="J149" s="17">
        <f>IF(OR(I149="",NOT(ISNUMBER(F149))),"",MAX(0,I149-F149))</f>
        <v/>
      </c>
      <c r="K149" s="17">
        <f>IF(A149&amp;""="","",SUMIFS('الوقود'!$D$6:$D$2005,'الوقود'!$B$6:$B$2005,A149&amp;""))</f>
        <v/>
      </c>
      <c r="L149" s="18">
        <f>IF(A149&amp;""="","",SUMIFS('الوقود'!$G$6:$G$2005,'الوقود'!$B$6:$B$2005,A149&amp;""))</f>
        <v/>
      </c>
      <c r="M149" s="18">
        <f>IF(A149&amp;""="","",SUMIFS('الصيانة'!$D$6:$D$1005,'الصيانة'!$B$6:$B$1005,A149&amp;""))</f>
        <v/>
      </c>
      <c r="N149" s="18">
        <f>IF(A149&amp;""="","",ROUND(L149+M149,2))</f>
        <v/>
      </c>
      <c r="O149" s="18">
        <f>IF(A149&amp;""="","",IF(N(J149)=0,"",ROUND(N149/J149,2)))</f>
        <v/>
      </c>
      <c r="P149" s="18">
        <f>IF(A149&amp;""="","",IF(OR(N(J149)=0,N(K149)=0),"",ROUND(K149/J149*100,2)))</f>
        <v/>
      </c>
      <c r="Q149" s="19">
        <f>IF(A149&amp;""="","",IFERROR(SUMIFS('الصيانة'!$A$6:$A$1005,'الصيانة'!$B$6:$B$1005,A149&amp;"",'الصيانة'!$G$6:$G$1005,1)/COUNTIFS('الصيانة'!$B$6:$B$1005,A149&amp;"",'الصيانة'!$G$6:$G$1005,1),""))</f>
        <v/>
      </c>
      <c r="R149" s="19">
        <f>IF(A149&amp;""="","",IF(AND(ISNUMBER(G149),ISNUMBER(H149)),MIN(G149,H149),IF(ISNUMBER(G149),G149,IF(ISNUMBER(H149),H149,""))))</f>
        <v/>
      </c>
      <c r="S149" s="17">
        <f>IF(R149="","",R149-'الإعدادات'!$B$4)</f>
        <v/>
      </c>
      <c r="T149" s="6">
        <f>IF(S149="","",IF(S149&lt;0,"منتهي",IF(S149&lt;='الإعدادات'!$B$5,"ينتهي قريبًا","")))</f>
        <v/>
      </c>
      <c r="U149" s="17">
        <f>IF(ISNUMBER(S149),IF(S149&lt;='الإعدادات'!$B$5,COUNTIFS($S$6:$S$205,"&lt;"&amp;S149)+COUNTIFS($S$6:S149,S149),""),"")</f>
        <v/>
      </c>
    </row>
    <row r="150">
      <c r="A150" s="5" t="n"/>
      <c r="B150" s="5" t="n"/>
      <c r="C150" s="5" t="n"/>
      <c r="D150" s="5" t="n"/>
      <c r="E150" s="5" t="n"/>
      <c r="F150" s="16" t="n"/>
      <c r="G150" s="13" t="n"/>
      <c r="H150" s="13" t="n"/>
      <c r="I150" s="17">
        <f>IF(A150&amp;""="","",IFERROR(SUMIFS('الوقود'!$C$6:$C$2005,'الوقود'!$B$6:$B$2005,A150&amp;"",'الوقود'!$I$6:$I$2005,1)/COUNTIFS('الوقود'!$B$6:$B$2005,A150&amp;"",'الوقود'!$I$6:$I$2005,1),""))</f>
        <v/>
      </c>
      <c r="J150" s="17">
        <f>IF(OR(I150="",NOT(ISNUMBER(F150))),"",MAX(0,I150-F150))</f>
        <v/>
      </c>
      <c r="K150" s="17">
        <f>IF(A150&amp;""="","",SUMIFS('الوقود'!$D$6:$D$2005,'الوقود'!$B$6:$B$2005,A150&amp;""))</f>
        <v/>
      </c>
      <c r="L150" s="18">
        <f>IF(A150&amp;""="","",SUMIFS('الوقود'!$G$6:$G$2005,'الوقود'!$B$6:$B$2005,A150&amp;""))</f>
        <v/>
      </c>
      <c r="M150" s="18">
        <f>IF(A150&amp;""="","",SUMIFS('الصيانة'!$D$6:$D$1005,'الصيانة'!$B$6:$B$1005,A150&amp;""))</f>
        <v/>
      </c>
      <c r="N150" s="18">
        <f>IF(A150&amp;""="","",ROUND(L150+M150,2))</f>
        <v/>
      </c>
      <c r="O150" s="18">
        <f>IF(A150&amp;""="","",IF(N(J150)=0,"",ROUND(N150/J150,2)))</f>
        <v/>
      </c>
      <c r="P150" s="18">
        <f>IF(A150&amp;""="","",IF(OR(N(J150)=0,N(K150)=0),"",ROUND(K150/J150*100,2)))</f>
        <v/>
      </c>
      <c r="Q150" s="19">
        <f>IF(A150&amp;""="","",IFERROR(SUMIFS('الصيانة'!$A$6:$A$1005,'الصيانة'!$B$6:$B$1005,A150&amp;"",'الصيانة'!$G$6:$G$1005,1)/COUNTIFS('الصيانة'!$B$6:$B$1005,A150&amp;"",'الصيانة'!$G$6:$G$1005,1),""))</f>
        <v/>
      </c>
      <c r="R150" s="19">
        <f>IF(A150&amp;""="","",IF(AND(ISNUMBER(G150),ISNUMBER(H150)),MIN(G150,H150),IF(ISNUMBER(G150),G150,IF(ISNUMBER(H150),H150,""))))</f>
        <v/>
      </c>
      <c r="S150" s="17">
        <f>IF(R150="","",R150-'الإعدادات'!$B$4)</f>
        <v/>
      </c>
      <c r="T150" s="6">
        <f>IF(S150="","",IF(S150&lt;0,"منتهي",IF(S150&lt;='الإعدادات'!$B$5,"ينتهي قريبًا","")))</f>
        <v/>
      </c>
      <c r="U150" s="17">
        <f>IF(ISNUMBER(S150),IF(S150&lt;='الإعدادات'!$B$5,COUNTIFS($S$6:$S$205,"&lt;"&amp;S150)+COUNTIFS($S$6:S150,S150),""),"")</f>
        <v/>
      </c>
    </row>
    <row r="151">
      <c r="A151" s="5" t="n"/>
      <c r="B151" s="5" t="n"/>
      <c r="C151" s="5" t="n"/>
      <c r="D151" s="5" t="n"/>
      <c r="E151" s="5" t="n"/>
      <c r="F151" s="16" t="n"/>
      <c r="G151" s="13" t="n"/>
      <c r="H151" s="13" t="n"/>
      <c r="I151" s="17">
        <f>IF(A151&amp;""="","",IFERROR(SUMIFS('الوقود'!$C$6:$C$2005,'الوقود'!$B$6:$B$2005,A151&amp;"",'الوقود'!$I$6:$I$2005,1)/COUNTIFS('الوقود'!$B$6:$B$2005,A151&amp;"",'الوقود'!$I$6:$I$2005,1),""))</f>
        <v/>
      </c>
      <c r="J151" s="17">
        <f>IF(OR(I151="",NOT(ISNUMBER(F151))),"",MAX(0,I151-F151))</f>
        <v/>
      </c>
      <c r="K151" s="17">
        <f>IF(A151&amp;""="","",SUMIFS('الوقود'!$D$6:$D$2005,'الوقود'!$B$6:$B$2005,A151&amp;""))</f>
        <v/>
      </c>
      <c r="L151" s="18">
        <f>IF(A151&amp;""="","",SUMIFS('الوقود'!$G$6:$G$2005,'الوقود'!$B$6:$B$2005,A151&amp;""))</f>
        <v/>
      </c>
      <c r="M151" s="18">
        <f>IF(A151&amp;""="","",SUMIFS('الصيانة'!$D$6:$D$1005,'الصيانة'!$B$6:$B$1005,A151&amp;""))</f>
        <v/>
      </c>
      <c r="N151" s="18">
        <f>IF(A151&amp;""="","",ROUND(L151+M151,2))</f>
        <v/>
      </c>
      <c r="O151" s="18">
        <f>IF(A151&amp;""="","",IF(N(J151)=0,"",ROUND(N151/J151,2)))</f>
        <v/>
      </c>
      <c r="P151" s="18">
        <f>IF(A151&amp;""="","",IF(OR(N(J151)=0,N(K151)=0),"",ROUND(K151/J151*100,2)))</f>
        <v/>
      </c>
      <c r="Q151" s="19">
        <f>IF(A151&amp;""="","",IFERROR(SUMIFS('الصيانة'!$A$6:$A$1005,'الصيانة'!$B$6:$B$1005,A151&amp;"",'الصيانة'!$G$6:$G$1005,1)/COUNTIFS('الصيانة'!$B$6:$B$1005,A151&amp;"",'الصيانة'!$G$6:$G$1005,1),""))</f>
        <v/>
      </c>
      <c r="R151" s="19">
        <f>IF(A151&amp;""="","",IF(AND(ISNUMBER(G151),ISNUMBER(H151)),MIN(G151,H151),IF(ISNUMBER(G151),G151,IF(ISNUMBER(H151),H151,""))))</f>
        <v/>
      </c>
      <c r="S151" s="17">
        <f>IF(R151="","",R151-'الإعدادات'!$B$4)</f>
        <v/>
      </c>
      <c r="T151" s="6">
        <f>IF(S151="","",IF(S151&lt;0,"منتهي",IF(S151&lt;='الإعدادات'!$B$5,"ينتهي قريبًا","")))</f>
        <v/>
      </c>
      <c r="U151" s="17">
        <f>IF(ISNUMBER(S151),IF(S151&lt;='الإعدادات'!$B$5,COUNTIFS($S$6:$S$205,"&lt;"&amp;S151)+COUNTIFS($S$6:S151,S151),""),"")</f>
        <v/>
      </c>
    </row>
    <row r="152">
      <c r="A152" s="5" t="n"/>
      <c r="B152" s="5" t="n"/>
      <c r="C152" s="5" t="n"/>
      <c r="D152" s="5" t="n"/>
      <c r="E152" s="5" t="n"/>
      <c r="F152" s="16" t="n"/>
      <c r="G152" s="13" t="n"/>
      <c r="H152" s="13" t="n"/>
      <c r="I152" s="17">
        <f>IF(A152&amp;""="","",IFERROR(SUMIFS('الوقود'!$C$6:$C$2005,'الوقود'!$B$6:$B$2005,A152&amp;"",'الوقود'!$I$6:$I$2005,1)/COUNTIFS('الوقود'!$B$6:$B$2005,A152&amp;"",'الوقود'!$I$6:$I$2005,1),""))</f>
        <v/>
      </c>
      <c r="J152" s="17">
        <f>IF(OR(I152="",NOT(ISNUMBER(F152))),"",MAX(0,I152-F152))</f>
        <v/>
      </c>
      <c r="K152" s="17">
        <f>IF(A152&amp;""="","",SUMIFS('الوقود'!$D$6:$D$2005,'الوقود'!$B$6:$B$2005,A152&amp;""))</f>
        <v/>
      </c>
      <c r="L152" s="18">
        <f>IF(A152&amp;""="","",SUMIFS('الوقود'!$G$6:$G$2005,'الوقود'!$B$6:$B$2005,A152&amp;""))</f>
        <v/>
      </c>
      <c r="M152" s="18">
        <f>IF(A152&amp;""="","",SUMIFS('الصيانة'!$D$6:$D$1005,'الصيانة'!$B$6:$B$1005,A152&amp;""))</f>
        <v/>
      </c>
      <c r="N152" s="18">
        <f>IF(A152&amp;""="","",ROUND(L152+M152,2))</f>
        <v/>
      </c>
      <c r="O152" s="18">
        <f>IF(A152&amp;""="","",IF(N(J152)=0,"",ROUND(N152/J152,2)))</f>
        <v/>
      </c>
      <c r="P152" s="18">
        <f>IF(A152&amp;""="","",IF(OR(N(J152)=0,N(K152)=0),"",ROUND(K152/J152*100,2)))</f>
        <v/>
      </c>
      <c r="Q152" s="19">
        <f>IF(A152&amp;""="","",IFERROR(SUMIFS('الصيانة'!$A$6:$A$1005,'الصيانة'!$B$6:$B$1005,A152&amp;"",'الصيانة'!$G$6:$G$1005,1)/COUNTIFS('الصيانة'!$B$6:$B$1005,A152&amp;"",'الصيانة'!$G$6:$G$1005,1),""))</f>
        <v/>
      </c>
      <c r="R152" s="19">
        <f>IF(A152&amp;""="","",IF(AND(ISNUMBER(G152),ISNUMBER(H152)),MIN(G152,H152),IF(ISNUMBER(G152),G152,IF(ISNUMBER(H152),H152,""))))</f>
        <v/>
      </c>
      <c r="S152" s="17">
        <f>IF(R152="","",R152-'الإعدادات'!$B$4)</f>
        <v/>
      </c>
      <c r="T152" s="6">
        <f>IF(S152="","",IF(S152&lt;0,"منتهي",IF(S152&lt;='الإعدادات'!$B$5,"ينتهي قريبًا","")))</f>
        <v/>
      </c>
      <c r="U152" s="17">
        <f>IF(ISNUMBER(S152),IF(S152&lt;='الإعدادات'!$B$5,COUNTIFS($S$6:$S$205,"&lt;"&amp;S152)+COUNTIFS($S$6:S152,S152),""),"")</f>
        <v/>
      </c>
    </row>
    <row r="153">
      <c r="A153" s="5" t="n"/>
      <c r="B153" s="5" t="n"/>
      <c r="C153" s="5" t="n"/>
      <c r="D153" s="5" t="n"/>
      <c r="E153" s="5" t="n"/>
      <c r="F153" s="16" t="n"/>
      <c r="G153" s="13" t="n"/>
      <c r="H153" s="13" t="n"/>
      <c r="I153" s="17">
        <f>IF(A153&amp;""="","",IFERROR(SUMIFS('الوقود'!$C$6:$C$2005,'الوقود'!$B$6:$B$2005,A153&amp;"",'الوقود'!$I$6:$I$2005,1)/COUNTIFS('الوقود'!$B$6:$B$2005,A153&amp;"",'الوقود'!$I$6:$I$2005,1),""))</f>
        <v/>
      </c>
      <c r="J153" s="17">
        <f>IF(OR(I153="",NOT(ISNUMBER(F153))),"",MAX(0,I153-F153))</f>
        <v/>
      </c>
      <c r="K153" s="17">
        <f>IF(A153&amp;""="","",SUMIFS('الوقود'!$D$6:$D$2005,'الوقود'!$B$6:$B$2005,A153&amp;""))</f>
        <v/>
      </c>
      <c r="L153" s="18">
        <f>IF(A153&amp;""="","",SUMIFS('الوقود'!$G$6:$G$2005,'الوقود'!$B$6:$B$2005,A153&amp;""))</f>
        <v/>
      </c>
      <c r="M153" s="18">
        <f>IF(A153&amp;""="","",SUMIFS('الصيانة'!$D$6:$D$1005,'الصيانة'!$B$6:$B$1005,A153&amp;""))</f>
        <v/>
      </c>
      <c r="N153" s="18">
        <f>IF(A153&amp;""="","",ROUND(L153+M153,2))</f>
        <v/>
      </c>
      <c r="O153" s="18">
        <f>IF(A153&amp;""="","",IF(N(J153)=0,"",ROUND(N153/J153,2)))</f>
        <v/>
      </c>
      <c r="P153" s="18">
        <f>IF(A153&amp;""="","",IF(OR(N(J153)=0,N(K153)=0),"",ROUND(K153/J153*100,2)))</f>
        <v/>
      </c>
      <c r="Q153" s="19">
        <f>IF(A153&amp;""="","",IFERROR(SUMIFS('الصيانة'!$A$6:$A$1005,'الصيانة'!$B$6:$B$1005,A153&amp;"",'الصيانة'!$G$6:$G$1005,1)/COUNTIFS('الصيانة'!$B$6:$B$1005,A153&amp;"",'الصيانة'!$G$6:$G$1005,1),""))</f>
        <v/>
      </c>
      <c r="R153" s="19">
        <f>IF(A153&amp;""="","",IF(AND(ISNUMBER(G153),ISNUMBER(H153)),MIN(G153,H153),IF(ISNUMBER(G153),G153,IF(ISNUMBER(H153),H153,""))))</f>
        <v/>
      </c>
      <c r="S153" s="17">
        <f>IF(R153="","",R153-'الإعدادات'!$B$4)</f>
        <v/>
      </c>
      <c r="T153" s="6">
        <f>IF(S153="","",IF(S153&lt;0,"منتهي",IF(S153&lt;='الإعدادات'!$B$5,"ينتهي قريبًا","")))</f>
        <v/>
      </c>
      <c r="U153" s="17">
        <f>IF(ISNUMBER(S153),IF(S153&lt;='الإعدادات'!$B$5,COUNTIFS($S$6:$S$205,"&lt;"&amp;S153)+COUNTIFS($S$6:S153,S153),""),"")</f>
        <v/>
      </c>
    </row>
    <row r="154">
      <c r="A154" s="5" t="n"/>
      <c r="B154" s="5" t="n"/>
      <c r="C154" s="5" t="n"/>
      <c r="D154" s="5" t="n"/>
      <c r="E154" s="5" t="n"/>
      <c r="F154" s="16" t="n"/>
      <c r="G154" s="13" t="n"/>
      <c r="H154" s="13" t="n"/>
      <c r="I154" s="17">
        <f>IF(A154&amp;""="","",IFERROR(SUMIFS('الوقود'!$C$6:$C$2005,'الوقود'!$B$6:$B$2005,A154&amp;"",'الوقود'!$I$6:$I$2005,1)/COUNTIFS('الوقود'!$B$6:$B$2005,A154&amp;"",'الوقود'!$I$6:$I$2005,1),""))</f>
        <v/>
      </c>
      <c r="J154" s="17">
        <f>IF(OR(I154="",NOT(ISNUMBER(F154))),"",MAX(0,I154-F154))</f>
        <v/>
      </c>
      <c r="K154" s="17">
        <f>IF(A154&amp;""="","",SUMIFS('الوقود'!$D$6:$D$2005,'الوقود'!$B$6:$B$2005,A154&amp;""))</f>
        <v/>
      </c>
      <c r="L154" s="18">
        <f>IF(A154&amp;""="","",SUMIFS('الوقود'!$G$6:$G$2005,'الوقود'!$B$6:$B$2005,A154&amp;""))</f>
        <v/>
      </c>
      <c r="M154" s="18">
        <f>IF(A154&amp;""="","",SUMIFS('الصيانة'!$D$6:$D$1005,'الصيانة'!$B$6:$B$1005,A154&amp;""))</f>
        <v/>
      </c>
      <c r="N154" s="18">
        <f>IF(A154&amp;""="","",ROUND(L154+M154,2))</f>
        <v/>
      </c>
      <c r="O154" s="18">
        <f>IF(A154&amp;""="","",IF(N(J154)=0,"",ROUND(N154/J154,2)))</f>
        <v/>
      </c>
      <c r="P154" s="18">
        <f>IF(A154&amp;""="","",IF(OR(N(J154)=0,N(K154)=0),"",ROUND(K154/J154*100,2)))</f>
        <v/>
      </c>
      <c r="Q154" s="19">
        <f>IF(A154&amp;""="","",IFERROR(SUMIFS('الصيانة'!$A$6:$A$1005,'الصيانة'!$B$6:$B$1005,A154&amp;"",'الصيانة'!$G$6:$G$1005,1)/COUNTIFS('الصيانة'!$B$6:$B$1005,A154&amp;"",'الصيانة'!$G$6:$G$1005,1),""))</f>
        <v/>
      </c>
      <c r="R154" s="19">
        <f>IF(A154&amp;""="","",IF(AND(ISNUMBER(G154),ISNUMBER(H154)),MIN(G154,H154),IF(ISNUMBER(G154),G154,IF(ISNUMBER(H154),H154,""))))</f>
        <v/>
      </c>
      <c r="S154" s="17">
        <f>IF(R154="","",R154-'الإعدادات'!$B$4)</f>
        <v/>
      </c>
      <c r="T154" s="6">
        <f>IF(S154="","",IF(S154&lt;0,"منتهي",IF(S154&lt;='الإعدادات'!$B$5,"ينتهي قريبًا","")))</f>
        <v/>
      </c>
      <c r="U154" s="17">
        <f>IF(ISNUMBER(S154),IF(S154&lt;='الإعدادات'!$B$5,COUNTIFS($S$6:$S$205,"&lt;"&amp;S154)+COUNTIFS($S$6:S154,S154),""),"")</f>
        <v/>
      </c>
    </row>
    <row r="155">
      <c r="A155" s="5" t="n"/>
      <c r="B155" s="5" t="n"/>
      <c r="C155" s="5" t="n"/>
      <c r="D155" s="5" t="n"/>
      <c r="E155" s="5" t="n"/>
      <c r="F155" s="16" t="n"/>
      <c r="G155" s="13" t="n"/>
      <c r="H155" s="13" t="n"/>
      <c r="I155" s="17">
        <f>IF(A155&amp;""="","",IFERROR(SUMIFS('الوقود'!$C$6:$C$2005,'الوقود'!$B$6:$B$2005,A155&amp;"",'الوقود'!$I$6:$I$2005,1)/COUNTIFS('الوقود'!$B$6:$B$2005,A155&amp;"",'الوقود'!$I$6:$I$2005,1),""))</f>
        <v/>
      </c>
      <c r="J155" s="17">
        <f>IF(OR(I155="",NOT(ISNUMBER(F155))),"",MAX(0,I155-F155))</f>
        <v/>
      </c>
      <c r="K155" s="17">
        <f>IF(A155&amp;""="","",SUMIFS('الوقود'!$D$6:$D$2005,'الوقود'!$B$6:$B$2005,A155&amp;""))</f>
        <v/>
      </c>
      <c r="L155" s="18">
        <f>IF(A155&amp;""="","",SUMIFS('الوقود'!$G$6:$G$2005,'الوقود'!$B$6:$B$2005,A155&amp;""))</f>
        <v/>
      </c>
      <c r="M155" s="18">
        <f>IF(A155&amp;""="","",SUMIFS('الصيانة'!$D$6:$D$1005,'الصيانة'!$B$6:$B$1005,A155&amp;""))</f>
        <v/>
      </c>
      <c r="N155" s="18">
        <f>IF(A155&amp;""="","",ROUND(L155+M155,2))</f>
        <v/>
      </c>
      <c r="O155" s="18">
        <f>IF(A155&amp;""="","",IF(N(J155)=0,"",ROUND(N155/J155,2)))</f>
        <v/>
      </c>
      <c r="P155" s="18">
        <f>IF(A155&amp;""="","",IF(OR(N(J155)=0,N(K155)=0),"",ROUND(K155/J155*100,2)))</f>
        <v/>
      </c>
      <c r="Q155" s="19">
        <f>IF(A155&amp;""="","",IFERROR(SUMIFS('الصيانة'!$A$6:$A$1005,'الصيانة'!$B$6:$B$1005,A155&amp;"",'الصيانة'!$G$6:$G$1005,1)/COUNTIFS('الصيانة'!$B$6:$B$1005,A155&amp;"",'الصيانة'!$G$6:$G$1005,1),""))</f>
        <v/>
      </c>
      <c r="R155" s="19">
        <f>IF(A155&amp;""="","",IF(AND(ISNUMBER(G155),ISNUMBER(H155)),MIN(G155,H155),IF(ISNUMBER(G155),G155,IF(ISNUMBER(H155),H155,""))))</f>
        <v/>
      </c>
      <c r="S155" s="17">
        <f>IF(R155="","",R155-'الإعدادات'!$B$4)</f>
        <v/>
      </c>
      <c r="T155" s="6">
        <f>IF(S155="","",IF(S155&lt;0,"منتهي",IF(S155&lt;='الإعدادات'!$B$5,"ينتهي قريبًا","")))</f>
        <v/>
      </c>
      <c r="U155" s="17">
        <f>IF(ISNUMBER(S155),IF(S155&lt;='الإعدادات'!$B$5,COUNTIFS($S$6:$S$205,"&lt;"&amp;S155)+COUNTIFS($S$6:S155,S155),""),"")</f>
        <v/>
      </c>
    </row>
    <row r="156">
      <c r="A156" s="5" t="n"/>
      <c r="B156" s="5" t="n"/>
      <c r="C156" s="5" t="n"/>
      <c r="D156" s="5" t="n"/>
      <c r="E156" s="5" t="n"/>
      <c r="F156" s="16" t="n"/>
      <c r="G156" s="13" t="n"/>
      <c r="H156" s="13" t="n"/>
      <c r="I156" s="17">
        <f>IF(A156&amp;""="","",IFERROR(SUMIFS('الوقود'!$C$6:$C$2005,'الوقود'!$B$6:$B$2005,A156&amp;"",'الوقود'!$I$6:$I$2005,1)/COUNTIFS('الوقود'!$B$6:$B$2005,A156&amp;"",'الوقود'!$I$6:$I$2005,1),""))</f>
        <v/>
      </c>
      <c r="J156" s="17">
        <f>IF(OR(I156="",NOT(ISNUMBER(F156))),"",MAX(0,I156-F156))</f>
        <v/>
      </c>
      <c r="K156" s="17">
        <f>IF(A156&amp;""="","",SUMIFS('الوقود'!$D$6:$D$2005,'الوقود'!$B$6:$B$2005,A156&amp;""))</f>
        <v/>
      </c>
      <c r="L156" s="18">
        <f>IF(A156&amp;""="","",SUMIFS('الوقود'!$G$6:$G$2005,'الوقود'!$B$6:$B$2005,A156&amp;""))</f>
        <v/>
      </c>
      <c r="M156" s="18">
        <f>IF(A156&amp;""="","",SUMIFS('الصيانة'!$D$6:$D$1005,'الصيانة'!$B$6:$B$1005,A156&amp;""))</f>
        <v/>
      </c>
      <c r="N156" s="18">
        <f>IF(A156&amp;""="","",ROUND(L156+M156,2))</f>
        <v/>
      </c>
      <c r="O156" s="18">
        <f>IF(A156&amp;""="","",IF(N(J156)=0,"",ROUND(N156/J156,2)))</f>
        <v/>
      </c>
      <c r="P156" s="18">
        <f>IF(A156&amp;""="","",IF(OR(N(J156)=0,N(K156)=0),"",ROUND(K156/J156*100,2)))</f>
        <v/>
      </c>
      <c r="Q156" s="19">
        <f>IF(A156&amp;""="","",IFERROR(SUMIFS('الصيانة'!$A$6:$A$1005,'الصيانة'!$B$6:$B$1005,A156&amp;"",'الصيانة'!$G$6:$G$1005,1)/COUNTIFS('الصيانة'!$B$6:$B$1005,A156&amp;"",'الصيانة'!$G$6:$G$1005,1),""))</f>
        <v/>
      </c>
      <c r="R156" s="19">
        <f>IF(A156&amp;""="","",IF(AND(ISNUMBER(G156),ISNUMBER(H156)),MIN(G156,H156),IF(ISNUMBER(G156),G156,IF(ISNUMBER(H156),H156,""))))</f>
        <v/>
      </c>
      <c r="S156" s="17">
        <f>IF(R156="","",R156-'الإعدادات'!$B$4)</f>
        <v/>
      </c>
      <c r="T156" s="6">
        <f>IF(S156="","",IF(S156&lt;0,"منتهي",IF(S156&lt;='الإعدادات'!$B$5,"ينتهي قريبًا","")))</f>
        <v/>
      </c>
      <c r="U156" s="17">
        <f>IF(ISNUMBER(S156),IF(S156&lt;='الإعدادات'!$B$5,COUNTIFS($S$6:$S$205,"&lt;"&amp;S156)+COUNTIFS($S$6:S156,S156),""),"")</f>
        <v/>
      </c>
    </row>
    <row r="157">
      <c r="A157" s="5" t="n"/>
      <c r="B157" s="5" t="n"/>
      <c r="C157" s="5" t="n"/>
      <c r="D157" s="5" t="n"/>
      <c r="E157" s="5" t="n"/>
      <c r="F157" s="16" t="n"/>
      <c r="G157" s="13" t="n"/>
      <c r="H157" s="13" t="n"/>
      <c r="I157" s="17">
        <f>IF(A157&amp;""="","",IFERROR(SUMIFS('الوقود'!$C$6:$C$2005,'الوقود'!$B$6:$B$2005,A157&amp;"",'الوقود'!$I$6:$I$2005,1)/COUNTIFS('الوقود'!$B$6:$B$2005,A157&amp;"",'الوقود'!$I$6:$I$2005,1),""))</f>
        <v/>
      </c>
      <c r="J157" s="17">
        <f>IF(OR(I157="",NOT(ISNUMBER(F157))),"",MAX(0,I157-F157))</f>
        <v/>
      </c>
      <c r="K157" s="17">
        <f>IF(A157&amp;""="","",SUMIFS('الوقود'!$D$6:$D$2005,'الوقود'!$B$6:$B$2005,A157&amp;""))</f>
        <v/>
      </c>
      <c r="L157" s="18">
        <f>IF(A157&amp;""="","",SUMIFS('الوقود'!$G$6:$G$2005,'الوقود'!$B$6:$B$2005,A157&amp;""))</f>
        <v/>
      </c>
      <c r="M157" s="18">
        <f>IF(A157&amp;""="","",SUMIFS('الصيانة'!$D$6:$D$1005,'الصيانة'!$B$6:$B$1005,A157&amp;""))</f>
        <v/>
      </c>
      <c r="N157" s="18">
        <f>IF(A157&amp;""="","",ROUND(L157+M157,2))</f>
        <v/>
      </c>
      <c r="O157" s="18">
        <f>IF(A157&amp;""="","",IF(N(J157)=0,"",ROUND(N157/J157,2)))</f>
        <v/>
      </c>
      <c r="P157" s="18">
        <f>IF(A157&amp;""="","",IF(OR(N(J157)=0,N(K157)=0),"",ROUND(K157/J157*100,2)))</f>
        <v/>
      </c>
      <c r="Q157" s="19">
        <f>IF(A157&amp;""="","",IFERROR(SUMIFS('الصيانة'!$A$6:$A$1005,'الصيانة'!$B$6:$B$1005,A157&amp;"",'الصيانة'!$G$6:$G$1005,1)/COUNTIFS('الصيانة'!$B$6:$B$1005,A157&amp;"",'الصيانة'!$G$6:$G$1005,1),""))</f>
        <v/>
      </c>
      <c r="R157" s="19">
        <f>IF(A157&amp;""="","",IF(AND(ISNUMBER(G157),ISNUMBER(H157)),MIN(G157,H157),IF(ISNUMBER(G157),G157,IF(ISNUMBER(H157),H157,""))))</f>
        <v/>
      </c>
      <c r="S157" s="17">
        <f>IF(R157="","",R157-'الإعدادات'!$B$4)</f>
        <v/>
      </c>
      <c r="T157" s="6">
        <f>IF(S157="","",IF(S157&lt;0,"منتهي",IF(S157&lt;='الإعدادات'!$B$5,"ينتهي قريبًا","")))</f>
        <v/>
      </c>
      <c r="U157" s="17">
        <f>IF(ISNUMBER(S157),IF(S157&lt;='الإعدادات'!$B$5,COUNTIFS($S$6:$S$205,"&lt;"&amp;S157)+COUNTIFS($S$6:S157,S157),""),"")</f>
        <v/>
      </c>
    </row>
    <row r="158">
      <c r="A158" s="5" t="n"/>
      <c r="B158" s="5" t="n"/>
      <c r="C158" s="5" t="n"/>
      <c r="D158" s="5" t="n"/>
      <c r="E158" s="5" t="n"/>
      <c r="F158" s="16" t="n"/>
      <c r="G158" s="13" t="n"/>
      <c r="H158" s="13" t="n"/>
      <c r="I158" s="17">
        <f>IF(A158&amp;""="","",IFERROR(SUMIFS('الوقود'!$C$6:$C$2005,'الوقود'!$B$6:$B$2005,A158&amp;"",'الوقود'!$I$6:$I$2005,1)/COUNTIFS('الوقود'!$B$6:$B$2005,A158&amp;"",'الوقود'!$I$6:$I$2005,1),""))</f>
        <v/>
      </c>
      <c r="J158" s="17">
        <f>IF(OR(I158="",NOT(ISNUMBER(F158))),"",MAX(0,I158-F158))</f>
        <v/>
      </c>
      <c r="K158" s="17">
        <f>IF(A158&amp;""="","",SUMIFS('الوقود'!$D$6:$D$2005,'الوقود'!$B$6:$B$2005,A158&amp;""))</f>
        <v/>
      </c>
      <c r="L158" s="18">
        <f>IF(A158&amp;""="","",SUMIFS('الوقود'!$G$6:$G$2005,'الوقود'!$B$6:$B$2005,A158&amp;""))</f>
        <v/>
      </c>
      <c r="M158" s="18">
        <f>IF(A158&amp;""="","",SUMIFS('الصيانة'!$D$6:$D$1005,'الصيانة'!$B$6:$B$1005,A158&amp;""))</f>
        <v/>
      </c>
      <c r="N158" s="18">
        <f>IF(A158&amp;""="","",ROUND(L158+M158,2))</f>
        <v/>
      </c>
      <c r="O158" s="18">
        <f>IF(A158&amp;""="","",IF(N(J158)=0,"",ROUND(N158/J158,2)))</f>
        <v/>
      </c>
      <c r="P158" s="18">
        <f>IF(A158&amp;""="","",IF(OR(N(J158)=0,N(K158)=0),"",ROUND(K158/J158*100,2)))</f>
        <v/>
      </c>
      <c r="Q158" s="19">
        <f>IF(A158&amp;""="","",IFERROR(SUMIFS('الصيانة'!$A$6:$A$1005,'الصيانة'!$B$6:$B$1005,A158&amp;"",'الصيانة'!$G$6:$G$1005,1)/COUNTIFS('الصيانة'!$B$6:$B$1005,A158&amp;"",'الصيانة'!$G$6:$G$1005,1),""))</f>
        <v/>
      </c>
      <c r="R158" s="19">
        <f>IF(A158&amp;""="","",IF(AND(ISNUMBER(G158),ISNUMBER(H158)),MIN(G158,H158),IF(ISNUMBER(G158),G158,IF(ISNUMBER(H158),H158,""))))</f>
        <v/>
      </c>
      <c r="S158" s="17">
        <f>IF(R158="","",R158-'الإعدادات'!$B$4)</f>
        <v/>
      </c>
      <c r="T158" s="6">
        <f>IF(S158="","",IF(S158&lt;0,"منتهي",IF(S158&lt;='الإعدادات'!$B$5,"ينتهي قريبًا","")))</f>
        <v/>
      </c>
      <c r="U158" s="17">
        <f>IF(ISNUMBER(S158),IF(S158&lt;='الإعدادات'!$B$5,COUNTIFS($S$6:$S$205,"&lt;"&amp;S158)+COUNTIFS($S$6:S158,S158),""),"")</f>
        <v/>
      </c>
    </row>
    <row r="159">
      <c r="A159" s="5" t="n"/>
      <c r="B159" s="5" t="n"/>
      <c r="C159" s="5" t="n"/>
      <c r="D159" s="5" t="n"/>
      <c r="E159" s="5" t="n"/>
      <c r="F159" s="16" t="n"/>
      <c r="G159" s="13" t="n"/>
      <c r="H159" s="13" t="n"/>
      <c r="I159" s="17">
        <f>IF(A159&amp;""="","",IFERROR(SUMIFS('الوقود'!$C$6:$C$2005,'الوقود'!$B$6:$B$2005,A159&amp;"",'الوقود'!$I$6:$I$2005,1)/COUNTIFS('الوقود'!$B$6:$B$2005,A159&amp;"",'الوقود'!$I$6:$I$2005,1),""))</f>
        <v/>
      </c>
      <c r="J159" s="17">
        <f>IF(OR(I159="",NOT(ISNUMBER(F159))),"",MAX(0,I159-F159))</f>
        <v/>
      </c>
      <c r="K159" s="17">
        <f>IF(A159&amp;""="","",SUMIFS('الوقود'!$D$6:$D$2005,'الوقود'!$B$6:$B$2005,A159&amp;""))</f>
        <v/>
      </c>
      <c r="L159" s="18">
        <f>IF(A159&amp;""="","",SUMIFS('الوقود'!$G$6:$G$2005,'الوقود'!$B$6:$B$2005,A159&amp;""))</f>
        <v/>
      </c>
      <c r="M159" s="18">
        <f>IF(A159&amp;""="","",SUMIFS('الصيانة'!$D$6:$D$1005,'الصيانة'!$B$6:$B$1005,A159&amp;""))</f>
        <v/>
      </c>
      <c r="N159" s="18">
        <f>IF(A159&amp;""="","",ROUND(L159+M159,2))</f>
        <v/>
      </c>
      <c r="O159" s="18">
        <f>IF(A159&amp;""="","",IF(N(J159)=0,"",ROUND(N159/J159,2)))</f>
        <v/>
      </c>
      <c r="P159" s="18">
        <f>IF(A159&amp;""="","",IF(OR(N(J159)=0,N(K159)=0),"",ROUND(K159/J159*100,2)))</f>
        <v/>
      </c>
      <c r="Q159" s="19">
        <f>IF(A159&amp;""="","",IFERROR(SUMIFS('الصيانة'!$A$6:$A$1005,'الصيانة'!$B$6:$B$1005,A159&amp;"",'الصيانة'!$G$6:$G$1005,1)/COUNTIFS('الصيانة'!$B$6:$B$1005,A159&amp;"",'الصيانة'!$G$6:$G$1005,1),""))</f>
        <v/>
      </c>
      <c r="R159" s="19">
        <f>IF(A159&amp;""="","",IF(AND(ISNUMBER(G159),ISNUMBER(H159)),MIN(G159,H159),IF(ISNUMBER(G159),G159,IF(ISNUMBER(H159),H159,""))))</f>
        <v/>
      </c>
      <c r="S159" s="17">
        <f>IF(R159="","",R159-'الإعدادات'!$B$4)</f>
        <v/>
      </c>
      <c r="T159" s="6">
        <f>IF(S159="","",IF(S159&lt;0,"منتهي",IF(S159&lt;='الإعدادات'!$B$5,"ينتهي قريبًا","")))</f>
        <v/>
      </c>
      <c r="U159" s="17">
        <f>IF(ISNUMBER(S159),IF(S159&lt;='الإعدادات'!$B$5,COUNTIFS($S$6:$S$205,"&lt;"&amp;S159)+COUNTIFS($S$6:S159,S159),""),"")</f>
        <v/>
      </c>
    </row>
    <row r="160">
      <c r="A160" s="5" t="n"/>
      <c r="B160" s="5" t="n"/>
      <c r="C160" s="5" t="n"/>
      <c r="D160" s="5" t="n"/>
      <c r="E160" s="5" t="n"/>
      <c r="F160" s="16" t="n"/>
      <c r="G160" s="13" t="n"/>
      <c r="H160" s="13" t="n"/>
      <c r="I160" s="17">
        <f>IF(A160&amp;""="","",IFERROR(SUMIFS('الوقود'!$C$6:$C$2005,'الوقود'!$B$6:$B$2005,A160&amp;"",'الوقود'!$I$6:$I$2005,1)/COUNTIFS('الوقود'!$B$6:$B$2005,A160&amp;"",'الوقود'!$I$6:$I$2005,1),""))</f>
        <v/>
      </c>
      <c r="J160" s="17">
        <f>IF(OR(I160="",NOT(ISNUMBER(F160))),"",MAX(0,I160-F160))</f>
        <v/>
      </c>
      <c r="K160" s="17">
        <f>IF(A160&amp;""="","",SUMIFS('الوقود'!$D$6:$D$2005,'الوقود'!$B$6:$B$2005,A160&amp;""))</f>
        <v/>
      </c>
      <c r="L160" s="18">
        <f>IF(A160&amp;""="","",SUMIFS('الوقود'!$G$6:$G$2005,'الوقود'!$B$6:$B$2005,A160&amp;""))</f>
        <v/>
      </c>
      <c r="M160" s="18">
        <f>IF(A160&amp;""="","",SUMIFS('الصيانة'!$D$6:$D$1005,'الصيانة'!$B$6:$B$1005,A160&amp;""))</f>
        <v/>
      </c>
      <c r="N160" s="18">
        <f>IF(A160&amp;""="","",ROUND(L160+M160,2))</f>
        <v/>
      </c>
      <c r="O160" s="18">
        <f>IF(A160&amp;""="","",IF(N(J160)=0,"",ROUND(N160/J160,2)))</f>
        <v/>
      </c>
      <c r="P160" s="18">
        <f>IF(A160&amp;""="","",IF(OR(N(J160)=0,N(K160)=0),"",ROUND(K160/J160*100,2)))</f>
        <v/>
      </c>
      <c r="Q160" s="19">
        <f>IF(A160&amp;""="","",IFERROR(SUMIFS('الصيانة'!$A$6:$A$1005,'الصيانة'!$B$6:$B$1005,A160&amp;"",'الصيانة'!$G$6:$G$1005,1)/COUNTIFS('الصيانة'!$B$6:$B$1005,A160&amp;"",'الصيانة'!$G$6:$G$1005,1),""))</f>
        <v/>
      </c>
      <c r="R160" s="19">
        <f>IF(A160&amp;""="","",IF(AND(ISNUMBER(G160),ISNUMBER(H160)),MIN(G160,H160),IF(ISNUMBER(G160),G160,IF(ISNUMBER(H160),H160,""))))</f>
        <v/>
      </c>
      <c r="S160" s="17">
        <f>IF(R160="","",R160-'الإعدادات'!$B$4)</f>
        <v/>
      </c>
      <c r="T160" s="6">
        <f>IF(S160="","",IF(S160&lt;0,"منتهي",IF(S160&lt;='الإعدادات'!$B$5,"ينتهي قريبًا","")))</f>
        <v/>
      </c>
      <c r="U160" s="17">
        <f>IF(ISNUMBER(S160),IF(S160&lt;='الإعدادات'!$B$5,COUNTIFS($S$6:$S$205,"&lt;"&amp;S160)+COUNTIFS($S$6:S160,S160),""),"")</f>
        <v/>
      </c>
    </row>
    <row r="161">
      <c r="A161" s="5" t="n"/>
      <c r="B161" s="5" t="n"/>
      <c r="C161" s="5" t="n"/>
      <c r="D161" s="5" t="n"/>
      <c r="E161" s="5" t="n"/>
      <c r="F161" s="16" t="n"/>
      <c r="G161" s="13" t="n"/>
      <c r="H161" s="13" t="n"/>
      <c r="I161" s="17">
        <f>IF(A161&amp;""="","",IFERROR(SUMIFS('الوقود'!$C$6:$C$2005,'الوقود'!$B$6:$B$2005,A161&amp;"",'الوقود'!$I$6:$I$2005,1)/COUNTIFS('الوقود'!$B$6:$B$2005,A161&amp;"",'الوقود'!$I$6:$I$2005,1),""))</f>
        <v/>
      </c>
      <c r="J161" s="17">
        <f>IF(OR(I161="",NOT(ISNUMBER(F161))),"",MAX(0,I161-F161))</f>
        <v/>
      </c>
      <c r="K161" s="17">
        <f>IF(A161&amp;""="","",SUMIFS('الوقود'!$D$6:$D$2005,'الوقود'!$B$6:$B$2005,A161&amp;""))</f>
        <v/>
      </c>
      <c r="L161" s="18">
        <f>IF(A161&amp;""="","",SUMIFS('الوقود'!$G$6:$G$2005,'الوقود'!$B$6:$B$2005,A161&amp;""))</f>
        <v/>
      </c>
      <c r="M161" s="18">
        <f>IF(A161&amp;""="","",SUMIFS('الصيانة'!$D$6:$D$1005,'الصيانة'!$B$6:$B$1005,A161&amp;""))</f>
        <v/>
      </c>
      <c r="N161" s="18">
        <f>IF(A161&amp;""="","",ROUND(L161+M161,2))</f>
        <v/>
      </c>
      <c r="O161" s="18">
        <f>IF(A161&amp;""="","",IF(N(J161)=0,"",ROUND(N161/J161,2)))</f>
        <v/>
      </c>
      <c r="P161" s="18">
        <f>IF(A161&amp;""="","",IF(OR(N(J161)=0,N(K161)=0),"",ROUND(K161/J161*100,2)))</f>
        <v/>
      </c>
      <c r="Q161" s="19">
        <f>IF(A161&amp;""="","",IFERROR(SUMIFS('الصيانة'!$A$6:$A$1005,'الصيانة'!$B$6:$B$1005,A161&amp;"",'الصيانة'!$G$6:$G$1005,1)/COUNTIFS('الصيانة'!$B$6:$B$1005,A161&amp;"",'الصيانة'!$G$6:$G$1005,1),""))</f>
        <v/>
      </c>
      <c r="R161" s="19">
        <f>IF(A161&amp;""="","",IF(AND(ISNUMBER(G161),ISNUMBER(H161)),MIN(G161,H161),IF(ISNUMBER(G161),G161,IF(ISNUMBER(H161),H161,""))))</f>
        <v/>
      </c>
      <c r="S161" s="17">
        <f>IF(R161="","",R161-'الإعدادات'!$B$4)</f>
        <v/>
      </c>
      <c r="T161" s="6">
        <f>IF(S161="","",IF(S161&lt;0,"منتهي",IF(S161&lt;='الإعدادات'!$B$5,"ينتهي قريبًا","")))</f>
        <v/>
      </c>
      <c r="U161" s="17">
        <f>IF(ISNUMBER(S161),IF(S161&lt;='الإعدادات'!$B$5,COUNTIFS($S$6:$S$205,"&lt;"&amp;S161)+COUNTIFS($S$6:S161,S161),""),"")</f>
        <v/>
      </c>
    </row>
    <row r="162">
      <c r="A162" s="5" t="n"/>
      <c r="B162" s="5" t="n"/>
      <c r="C162" s="5" t="n"/>
      <c r="D162" s="5" t="n"/>
      <c r="E162" s="5" t="n"/>
      <c r="F162" s="16" t="n"/>
      <c r="G162" s="13" t="n"/>
      <c r="H162" s="13" t="n"/>
      <c r="I162" s="17">
        <f>IF(A162&amp;""="","",IFERROR(SUMIFS('الوقود'!$C$6:$C$2005,'الوقود'!$B$6:$B$2005,A162&amp;"",'الوقود'!$I$6:$I$2005,1)/COUNTIFS('الوقود'!$B$6:$B$2005,A162&amp;"",'الوقود'!$I$6:$I$2005,1),""))</f>
        <v/>
      </c>
      <c r="J162" s="17">
        <f>IF(OR(I162="",NOT(ISNUMBER(F162))),"",MAX(0,I162-F162))</f>
        <v/>
      </c>
      <c r="K162" s="17">
        <f>IF(A162&amp;""="","",SUMIFS('الوقود'!$D$6:$D$2005,'الوقود'!$B$6:$B$2005,A162&amp;""))</f>
        <v/>
      </c>
      <c r="L162" s="18">
        <f>IF(A162&amp;""="","",SUMIFS('الوقود'!$G$6:$G$2005,'الوقود'!$B$6:$B$2005,A162&amp;""))</f>
        <v/>
      </c>
      <c r="M162" s="18">
        <f>IF(A162&amp;""="","",SUMIFS('الصيانة'!$D$6:$D$1005,'الصيانة'!$B$6:$B$1005,A162&amp;""))</f>
        <v/>
      </c>
      <c r="N162" s="18">
        <f>IF(A162&amp;""="","",ROUND(L162+M162,2))</f>
        <v/>
      </c>
      <c r="O162" s="18">
        <f>IF(A162&amp;""="","",IF(N(J162)=0,"",ROUND(N162/J162,2)))</f>
        <v/>
      </c>
      <c r="P162" s="18">
        <f>IF(A162&amp;""="","",IF(OR(N(J162)=0,N(K162)=0),"",ROUND(K162/J162*100,2)))</f>
        <v/>
      </c>
      <c r="Q162" s="19">
        <f>IF(A162&amp;""="","",IFERROR(SUMIFS('الصيانة'!$A$6:$A$1005,'الصيانة'!$B$6:$B$1005,A162&amp;"",'الصيانة'!$G$6:$G$1005,1)/COUNTIFS('الصيانة'!$B$6:$B$1005,A162&amp;"",'الصيانة'!$G$6:$G$1005,1),""))</f>
        <v/>
      </c>
      <c r="R162" s="19">
        <f>IF(A162&amp;""="","",IF(AND(ISNUMBER(G162),ISNUMBER(H162)),MIN(G162,H162),IF(ISNUMBER(G162),G162,IF(ISNUMBER(H162),H162,""))))</f>
        <v/>
      </c>
      <c r="S162" s="17">
        <f>IF(R162="","",R162-'الإعدادات'!$B$4)</f>
        <v/>
      </c>
      <c r="T162" s="6">
        <f>IF(S162="","",IF(S162&lt;0,"منتهي",IF(S162&lt;='الإعدادات'!$B$5,"ينتهي قريبًا","")))</f>
        <v/>
      </c>
      <c r="U162" s="17">
        <f>IF(ISNUMBER(S162),IF(S162&lt;='الإعدادات'!$B$5,COUNTIFS($S$6:$S$205,"&lt;"&amp;S162)+COUNTIFS($S$6:S162,S162),""),"")</f>
        <v/>
      </c>
    </row>
    <row r="163">
      <c r="A163" s="5" t="n"/>
      <c r="B163" s="5" t="n"/>
      <c r="C163" s="5" t="n"/>
      <c r="D163" s="5" t="n"/>
      <c r="E163" s="5" t="n"/>
      <c r="F163" s="16" t="n"/>
      <c r="G163" s="13" t="n"/>
      <c r="H163" s="13" t="n"/>
      <c r="I163" s="17">
        <f>IF(A163&amp;""="","",IFERROR(SUMIFS('الوقود'!$C$6:$C$2005,'الوقود'!$B$6:$B$2005,A163&amp;"",'الوقود'!$I$6:$I$2005,1)/COUNTIFS('الوقود'!$B$6:$B$2005,A163&amp;"",'الوقود'!$I$6:$I$2005,1),""))</f>
        <v/>
      </c>
      <c r="J163" s="17">
        <f>IF(OR(I163="",NOT(ISNUMBER(F163))),"",MAX(0,I163-F163))</f>
        <v/>
      </c>
      <c r="K163" s="17">
        <f>IF(A163&amp;""="","",SUMIFS('الوقود'!$D$6:$D$2005,'الوقود'!$B$6:$B$2005,A163&amp;""))</f>
        <v/>
      </c>
      <c r="L163" s="18">
        <f>IF(A163&amp;""="","",SUMIFS('الوقود'!$G$6:$G$2005,'الوقود'!$B$6:$B$2005,A163&amp;""))</f>
        <v/>
      </c>
      <c r="M163" s="18">
        <f>IF(A163&amp;""="","",SUMIFS('الصيانة'!$D$6:$D$1005,'الصيانة'!$B$6:$B$1005,A163&amp;""))</f>
        <v/>
      </c>
      <c r="N163" s="18">
        <f>IF(A163&amp;""="","",ROUND(L163+M163,2))</f>
        <v/>
      </c>
      <c r="O163" s="18">
        <f>IF(A163&amp;""="","",IF(N(J163)=0,"",ROUND(N163/J163,2)))</f>
        <v/>
      </c>
      <c r="P163" s="18">
        <f>IF(A163&amp;""="","",IF(OR(N(J163)=0,N(K163)=0),"",ROUND(K163/J163*100,2)))</f>
        <v/>
      </c>
      <c r="Q163" s="19">
        <f>IF(A163&amp;""="","",IFERROR(SUMIFS('الصيانة'!$A$6:$A$1005,'الصيانة'!$B$6:$B$1005,A163&amp;"",'الصيانة'!$G$6:$G$1005,1)/COUNTIFS('الصيانة'!$B$6:$B$1005,A163&amp;"",'الصيانة'!$G$6:$G$1005,1),""))</f>
        <v/>
      </c>
      <c r="R163" s="19">
        <f>IF(A163&amp;""="","",IF(AND(ISNUMBER(G163),ISNUMBER(H163)),MIN(G163,H163),IF(ISNUMBER(G163),G163,IF(ISNUMBER(H163),H163,""))))</f>
        <v/>
      </c>
      <c r="S163" s="17">
        <f>IF(R163="","",R163-'الإعدادات'!$B$4)</f>
        <v/>
      </c>
      <c r="T163" s="6">
        <f>IF(S163="","",IF(S163&lt;0,"منتهي",IF(S163&lt;='الإعدادات'!$B$5,"ينتهي قريبًا","")))</f>
        <v/>
      </c>
      <c r="U163" s="17">
        <f>IF(ISNUMBER(S163),IF(S163&lt;='الإعدادات'!$B$5,COUNTIFS($S$6:$S$205,"&lt;"&amp;S163)+COUNTIFS($S$6:S163,S163),""),"")</f>
        <v/>
      </c>
    </row>
    <row r="164">
      <c r="A164" s="5" t="n"/>
      <c r="B164" s="5" t="n"/>
      <c r="C164" s="5" t="n"/>
      <c r="D164" s="5" t="n"/>
      <c r="E164" s="5" t="n"/>
      <c r="F164" s="16" t="n"/>
      <c r="G164" s="13" t="n"/>
      <c r="H164" s="13" t="n"/>
      <c r="I164" s="17">
        <f>IF(A164&amp;""="","",IFERROR(SUMIFS('الوقود'!$C$6:$C$2005,'الوقود'!$B$6:$B$2005,A164&amp;"",'الوقود'!$I$6:$I$2005,1)/COUNTIFS('الوقود'!$B$6:$B$2005,A164&amp;"",'الوقود'!$I$6:$I$2005,1),""))</f>
        <v/>
      </c>
      <c r="J164" s="17">
        <f>IF(OR(I164="",NOT(ISNUMBER(F164))),"",MAX(0,I164-F164))</f>
        <v/>
      </c>
      <c r="K164" s="17">
        <f>IF(A164&amp;""="","",SUMIFS('الوقود'!$D$6:$D$2005,'الوقود'!$B$6:$B$2005,A164&amp;""))</f>
        <v/>
      </c>
      <c r="L164" s="18">
        <f>IF(A164&amp;""="","",SUMIFS('الوقود'!$G$6:$G$2005,'الوقود'!$B$6:$B$2005,A164&amp;""))</f>
        <v/>
      </c>
      <c r="M164" s="18">
        <f>IF(A164&amp;""="","",SUMIFS('الصيانة'!$D$6:$D$1005,'الصيانة'!$B$6:$B$1005,A164&amp;""))</f>
        <v/>
      </c>
      <c r="N164" s="18">
        <f>IF(A164&amp;""="","",ROUND(L164+M164,2))</f>
        <v/>
      </c>
      <c r="O164" s="18">
        <f>IF(A164&amp;""="","",IF(N(J164)=0,"",ROUND(N164/J164,2)))</f>
        <v/>
      </c>
      <c r="P164" s="18">
        <f>IF(A164&amp;""="","",IF(OR(N(J164)=0,N(K164)=0),"",ROUND(K164/J164*100,2)))</f>
        <v/>
      </c>
      <c r="Q164" s="19">
        <f>IF(A164&amp;""="","",IFERROR(SUMIFS('الصيانة'!$A$6:$A$1005,'الصيانة'!$B$6:$B$1005,A164&amp;"",'الصيانة'!$G$6:$G$1005,1)/COUNTIFS('الصيانة'!$B$6:$B$1005,A164&amp;"",'الصيانة'!$G$6:$G$1005,1),""))</f>
        <v/>
      </c>
      <c r="R164" s="19">
        <f>IF(A164&amp;""="","",IF(AND(ISNUMBER(G164),ISNUMBER(H164)),MIN(G164,H164),IF(ISNUMBER(G164),G164,IF(ISNUMBER(H164),H164,""))))</f>
        <v/>
      </c>
      <c r="S164" s="17">
        <f>IF(R164="","",R164-'الإعدادات'!$B$4)</f>
        <v/>
      </c>
      <c r="T164" s="6">
        <f>IF(S164="","",IF(S164&lt;0,"منتهي",IF(S164&lt;='الإعدادات'!$B$5,"ينتهي قريبًا","")))</f>
        <v/>
      </c>
      <c r="U164" s="17">
        <f>IF(ISNUMBER(S164),IF(S164&lt;='الإعدادات'!$B$5,COUNTIFS($S$6:$S$205,"&lt;"&amp;S164)+COUNTIFS($S$6:S164,S164),""),"")</f>
        <v/>
      </c>
    </row>
    <row r="165">
      <c r="A165" s="5" t="n"/>
      <c r="B165" s="5" t="n"/>
      <c r="C165" s="5" t="n"/>
      <c r="D165" s="5" t="n"/>
      <c r="E165" s="5" t="n"/>
      <c r="F165" s="16" t="n"/>
      <c r="G165" s="13" t="n"/>
      <c r="H165" s="13" t="n"/>
      <c r="I165" s="17">
        <f>IF(A165&amp;""="","",IFERROR(SUMIFS('الوقود'!$C$6:$C$2005,'الوقود'!$B$6:$B$2005,A165&amp;"",'الوقود'!$I$6:$I$2005,1)/COUNTIFS('الوقود'!$B$6:$B$2005,A165&amp;"",'الوقود'!$I$6:$I$2005,1),""))</f>
        <v/>
      </c>
      <c r="J165" s="17">
        <f>IF(OR(I165="",NOT(ISNUMBER(F165))),"",MAX(0,I165-F165))</f>
        <v/>
      </c>
      <c r="K165" s="17">
        <f>IF(A165&amp;""="","",SUMIFS('الوقود'!$D$6:$D$2005,'الوقود'!$B$6:$B$2005,A165&amp;""))</f>
        <v/>
      </c>
      <c r="L165" s="18">
        <f>IF(A165&amp;""="","",SUMIFS('الوقود'!$G$6:$G$2005,'الوقود'!$B$6:$B$2005,A165&amp;""))</f>
        <v/>
      </c>
      <c r="M165" s="18">
        <f>IF(A165&amp;""="","",SUMIFS('الصيانة'!$D$6:$D$1005,'الصيانة'!$B$6:$B$1005,A165&amp;""))</f>
        <v/>
      </c>
      <c r="N165" s="18">
        <f>IF(A165&amp;""="","",ROUND(L165+M165,2))</f>
        <v/>
      </c>
      <c r="O165" s="18">
        <f>IF(A165&amp;""="","",IF(N(J165)=0,"",ROUND(N165/J165,2)))</f>
        <v/>
      </c>
      <c r="P165" s="18">
        <f>IF(A165&amp;""="","",IF(OR(N(J165)=0,N(K165)=0),"",ROUND(K165/J165*100,2)))</f>
        <v/>
      </c>
      <c r="Q165" s="19">
        <f>IF(A165&amp;""="","",IFERROR(SUMIFS('الصيانة'!$A$6:$A$1005,'الصيانة'!$B$6:$B$1005,A165&amp;"",'الصيانة'!$G$6:$G$1005,1)/COUNTIFS('الصيانة'!$B$6:$B$1005,A165&amp;"",'الصيانة'!$G$6:$G$1005,1),""))</f>
        <v/>
      </c>
      <c r="R165" s="19">
        <f>IF(A165&amp;""="","",IF(AND(ISNUMBER(G165),ISNUMBER(H165)),MIN(G165,H165),IF(ISNUMBER(G165),G165,IF(ISNUMBER(H165),H165,""))))</f>
        <v/>
      </c>
      <c r="S165" s="17">
        <f>IF(R165="","",R165-'الإعدادات'!$B$4)</f>
        <v/>
      </c>
      <c r="T165" s="6">
        <f>IF(S165="","",IF(S165&lt;0,"منتهي",IF(S165&lt;='الإعدادات'!$B$5,"ينتهي قريبًا","")))</f>
        <v/>
      </c>
      <c r="U165" s="17">
        <f>IF(ISNUMBER(S165),IF(S165&lt;='الإعدادات'!$B$5,COUNTIFS($S$6:$S$205,"&lt;"&amp;S165)+COUNTIFS($S$6:S165,S165),""),"")</f>
        <v/>
      </c>
    </row>
    <row r="166">
      <c r="A166" s="5" t="n"/>
      <c r="B166" s="5" t="n"/>
      <c r="C166" s="5" t="n"/>
      <c r="D166" s="5" t="n"/>
      <c r="E166" s="5" t="n"/>
      <c r="F166" s="16" t="n"/>
      <c r="G166" s="13" t="n"/>
      <c r="H166" s="13" t="n"/>
      <c r="I166" s="17">
        <f>IF(A166&amp;""="","",IFERROR(SUMIFS('الوقود'!$C$6:$C$2005,'الوقود'!$B$6:$B$2005,A166&amp;"",'الوقود'!$I$6:$I$2005,1)/COUNTIFS('الوقود'!$B$6:$B$2005,A166&amp;"",'الوقود'!$I$6:$I$2005,1),""))</f>
        <v/>
      </c>
      <c r="J166" s="17">
        <f>IF(OR(I166="",NOT(ISNUMBER(F166))),"",MAX(0,I166-F166))</f>
        <v/>
      </c>
      <c r="K166" s="17">
        <f>IF(A166&amp;""="","",SUMIFS('الوقود'!$D$6:$D$2005,'الوقود'!$B$6:$B$2005,A166&amp;""))</f>
        <v/>
      </c>
      <c r="L166" s="18">
        <f>IF(A166&amp;""="","",SUMIFS('الوقود'!$G$6:$G$2005,'الوقود'!$B$6:$B$2005,A166&amp;""))</f>
        <v/>
      </c>
      <c r="M166" s="18">
        <f>IF(A166&amp;""="","",SUMIFS('الصيانة'!$D$6:$D$1005,'الصيانة'!$B$6:$B$1005,A166&amp;""))</f>
        <v/>
      </c>
      <c r="N166" s="18">
        <f>IF(A166&amp;""="","",ROUND(L166+M166,2))</f>
        <v/>
      </c>
      <c r="O166" s="18">
        <f>IF(A166&amp;""="","",IF(N(J166)=0,"",ROUND(N166/J166,2)))</f>
        <v/>
      </c>
      <c r="P166" s="18">
        <f>IF(A166&amp;""="","",IF(OR(N(J166)=0,N(K166)=0),"",ROUND(K166/J166*100,2)))</f>
        <v/>
      </c>
      <c r="Q166" s="19">
        <f>IF(A166&amp;""="","",IFERROR(SUMIFS('الصيانة'!$A$6:$A$1005,'الصيانة'!$B$6:$B$1005,A166&amp;"",'الصيانة'!$G$6:$G$1005,1)/COUNTIFS('الصيانة'!$B$6:$B$1005,A166&amp;"",'الصيانة'!$G$6:$G$1005,1),""))</f>
        <v/>
      </c>
      <c r="R166" s="19">
        <f>IF(A166&amp;""="","",IF(AND(ISNUMBER(G166),ISNUMBER(H166)),MIN(G166,H166),IF(ISNUMBER(G166),G166,IF(ISNUMBER(H166),H166,""))))</f>
        <v/>
      </c>
      <c r="S166" s="17">
        <f>IF(R166="","",R166-'الإعدادات'!$B$4)</f>
        <v/>
      </c>
      <c r="T166" s="6">
        <f>IF(S166="","",IF(S166&lt;0,"منتهي",IF(S166&lt;='الإعدادات'!$B$5,"ينتهي قريبًا","")))</f>
        <v/>
      </c>
      <c r="U166" s="17">
        <f>IF(ISNUMBER(S166),IF(S166&lt;='الإعدادات'!$B$5,COUNTIFS($S$6:$S$205,"&lt;"&amp;S166)+COUNTIFS($S$6:S166,S166),""),"")</f>
        <v/>
      </c>
    </row>
    <row r="167">
      <c r="A167" s="5" t="n"/>
      <c r="B167" s="5" t="n"/>
      <c r="C167" s="5" t="n"/>
      <c r="D167" s="5" t="n"/>
      <c r="E167" s="5" t="n"/>
      <c r="F167" s="16" t="n"/>
      <c r="G167" s="13" t="n"/>
      <c r="H167" s="13" t="n"/>
      <c r="I167" s="17">
        <f>IF(A167&amp;""="","",IFERROR(SUMIFS('الوقود'!$C$6:$C$2005,'الوقود'!$B$6:$B$2005,A167&amp;"",'الوقود'!$I$6:$I$2005,1)/COUNTIFS('الوقود'!$B$6:$B$2005,A167&amp;"",'الوقود'!$I$6:$I$2005,1),""))</f>
        <v/>
      </c>
      <c r="J167" s="17">
        <f>IF(OR(I167="",NOT(ISNUMBER(F167))),"",MAX(0,I167-F167))</f>
        <v/>
      </c>
      <c r="K167" s="17">
        <f>IF(A167&amp;""="","",SUMIFS('الوقود'!$D$6:$D$2005,'الوقود'!$B$6:$B$2005,A167&amp;""))</f>
        <v/>
      </c>
      <c r="L167" s="18">
        <f>IF(A167&amp;""="","",SUMIFS('الوقود'!$G$6:$G$2005,'الوقود'!$B$6:$B$2005,A167&amp;""))</f>
        <v/>
      </c>
      <c r="M167" s="18">
        <f>IF(A167&amp;""="","",SUMIFS('الصيانة'!$D$6:$D$1005,'الصيانة'!$B$6:$B$1005,A167&amp;""))</f>
        <v/>
      </c>
      <c r="N167" s="18">
        <f>IF(A167&amp;""="","",ROUND(L167+M167,2))</f>
        <v/>
      </c>
      <c r="O167" s="18">
        <f>IF(A167&amp;""="","",IF(N(J167)=0,"",ROUND(N167/J167,2)))</f>
        <v/>
      </c>
      <c r="P167" s="18">
        <f>IF(A167&amp;""="","",IF(OR(N(J167)=0,N(K167)=0),"",ROUND(K167/J167*100,2)))</f>
        <v/>
      </c>
      <c r="Q167" s="19">
        <f>IF(A167&amp;""="","",IFERROR(SUMIFS('الصيانة'!$A$6:$A$1005,'الصيانة'!$B$6:$B$1005,A167&amp;"",'الصيانة'!$G$6:$G$1005,1)/COUNTIFS('الصيانة'!$B$6:$B$1005,A167&amp;"",'الصيانة'!$G$6:$G$1005,1),""))</f>
        <v/>
      </c>
      <c r="R167" s="19">
        <f>IF(A167&amp;""="","",IF(AND(ISNUMBER(G167),ISNUMBER(H167)),MIN(G167,H167),IF(ISNUMBER(G167),G167,IF(ISNUMBER(H167),H167,""))))</f>
        <v/>
      </c>
      <c r="S167" s="17">
        <f>IF(R167="","",R167-'الإعدادات'!$B$4)</f>
        <v/>
      </c>
      <c r="T167" s="6">
        <f>IF(S167="","",IF(S167&lt;0,"منتهي",IF(S167&lt;='الإعدادات'!$B$5,"ينتهي قريبًا","")))</f>
        <v/>
      </c>
      <c r="U167" s="17">
        <f>IF(ISNUMBER(S167),IF(S167&lt;='الإعدادات'!$B$5,COUNTIFS($S$6:$S$205,"&lt;"&amp;S167)+COUNTIFS($S$6:S167,S167),""),"")</f>
        <v/>
      </c>
    </row>
    <row r="168">
      <c r="A168" s="5" t="n"/>
      <c r="B168" s="5" t="n"/>
      <c r="C168" s="5" t="n"/>
      <c r="D168" s="5" t="n"/>
      <c r="E168" s="5" t="n"/>
      <c r="F168" s="16" t="n"/>
      <c r="G168" s="13" t="n"/>
      <c r="H168" s="13" t="n"/>
      <c r="I168" s="17">
        <f>IF(A168&amp;""="","",IFERROR(SUMIFS('الوقود'!$C$6:$C$2005,'الوقود'!$B$6:$B$2005,A168&amp;"",'الوقود'!$I$6:$I$2005,1)/COUNTIFS('الوقود'!$B$6:$B$2005,A168&amp;"",'الوقود'!$I$6:$I$2005,1),""))</f>
        <v/>
      </c>
      <c r="J168" s="17">
        <f>IF(OR(I168="",NOT(ISNUMBER(F168))),"",MAX(0,I168-F168))</f>
        <v/>
      </c>
      <c r="K168" s="17">
        <f>IF(A168&amp;""="","",SUMIFS('الوقود'!$D$6:$D$2005,'الوقود'!$B$6:$B$2005,A168&amp;""))</f>
        <v/>
      </c>
      <c r="L168" s="18">
        <f>IF(A168&amp;""="","",SUMIFS('الوقود'!$G$6:$G$2005,'الوقود'!$B$6:$B$2005,A168&amp;""))</f>
        <v/>
      </c>
      <c r="M168" s="18">
        <f>IF(A168&amp;""="","",SUMIFS('الصيانة'!$D$6:$D$1005,'الصيانة'!$B$6:$B$1005,A168&amp;""))</f>
        <v/>
      </c>
      <c r="N168" s="18">
        <f>IF(A168&amp;""="","",ROUND(L168+M168,2))</f>
        <v/>
      </c>
      <c r="O168" s="18">
        <f>IF(A168&amp;""="","",IF(N(J168)=0,"",ROUND(N168/J168,2)))</f>
        <v/>
      </c>
      <c r="P168" s="18">
        <f>IF(A168&amp;""="","",IF(OR(N(J168)=0,N(K168)=0),"",ROUND(K168/J168*100,2)))</f>
        <v/>
      </c>
      <c r="Q168" s="19">
        <f>IF(A168&amp;""="","",IFERROR(SUMIFS('الصيانة'!$A$6:$A$1005,'الصيانة'!$B$6:$B$1005,A168&amp;"",'الصيانة'!$G$6:$G$1005,1)/COUNTIFS('الصيانة'!$B$6:$B$1005,A168&amp;"",'الصيانة'!$G$6:$G$1005,1),""))</f>
        <v/>
      </c>
      <c r="R168" s="19">
        <f>IF(A168&amp;""="","",IF(AND(ISNUMBER(G168),ISNUMBER(H168)),MIN(G168,H168),IF(ISNUMBER(G168),G168,IF(ISNUMBER(H168),H168,""))))</f>
        <v/>
      </c>
      <c r="S168" s="17">
        <f>IF(R168="","",R168-'الإعدادات'!$B$4)</f>
        <v/>
      </c>
      <c r="T168" s="6">
        <f>IF(S168="","",IF(S168&lt;0,"منتهي",IF(S168&lt;='الإعدادات'!$B$5,"ينتهي قريبًا","")))</f>
        <v/>
      </c>
      <c r="U168" s="17">
        <f>IF(ISNUMBER(S168),IF(S168&lt;='الإعدادات'!$B$5,COUNTIFS($S$6:$S$205,"&lt;"&amp;S168)+COUNTIFS($S$6:S168,S168),""),"")</f>
        <v/>
      </c>
    </row>
    <row r="169">
      <c r="A169" s="5" t="n"/>
      <c r="B169" s="5" t="n"/>
      <c r="C169" s="5" t="n"/>
      <c r="D169" s="5" t="n"/>
      <c r="E169" s="5" t="n"/>
      <c r="F169" s="16" t="n"/>
      <c r="G169" s="13" t="n"/>
      <c r="H169" s="13" t="n"/>
      <c r="I169" s="17">
        <f>IF(A169&amp;""="","",IFERROR(SUMIFS('الوقود'!$C$6:$C$2005,'الوقود'!$B$6:$B$2005,A169&amp;"",'الوقود'!$I$6:$I$2005,1)/COUNTIFS('الوقود'!$B$6:$B$2005,A169&amp;"",'الوقود'!$I$6:$I$2005,1),""))</f>
        <v/>
      </c>
      <c r="J169" s="17">
        <f>IF(OR(I169="",NOT(ISNUMBER(F169))),"",MAX(0,I169-F169))</f>
        <v/>
      </c>
      <c r="K169" s="17">
        <f>IF(A169&amp;""="","",SUMIFS('الوقود'!$D$6:$D$2005,'الوقود'!$B$6:$B$2005,A169&amp;""))</f>
        <v/>
      </c>
      <c r="L169" s="18">
        <f>IF(A169&amp;""="","",SUMIFS('الوقود'!$G$6:$G$2005,'الوقود'!$B$6:$B$2005,A169&amp;""))</f>
        <v/>
      </c>
      <c r="M169" s="18">
        <f>IF(A169&amp;""="","",SUMIFS('الصيانة'!$D$6:$D$1005,'الصيانة'!$B$6:$B$1005,A169&amp;""))</f>
        <v/>
      </c>
      <c r="N169" s="18">
        <f>IF(A169&amp;""="","",ROUND(L169+M169,2))</f>
        <v/>
      </c>
      <c r="O169" s="18">
        <f>IF(A169&amp;""="","",IF(N(J169)=0,"",ROUND(N169/J169,2)))</f>
        <v/>
      </c>
      <c r="P169" s="18">
        <f>IF(A169&amp;""="","",IF(OR(N(J169)=0,N(K169)=0),"",ROUND(K169/J169*100,2)))</f>
        <v/>
      </c>
      <c r="Q169" s="19">
        <f>IF(A169&amp;""="","",IFERROR(SUMIFS('الصيانة'!$A$6:$A$1005,'الصيانة'!$B$6:$B$1005,A169&amp;"",'الصيانة'!$G$6:$G$1005,1)/COUNTIFS('الصيانة'!$B$6:$B$1005,A169&amp;"",'الصيانة'!$G$6:$G$1005,1),""))</f>
        <v/>
      </c>
      <c r="R169" s="19">
        <f>IF(A169&amp;""="","",IF(AND(ISNUMBER(G169),ISNUMBER(H169)),MIN(G169,H169),IF(ISNUMBER(G169),G169,IF(ISNUMBER(H169),H169,""))))</f>
        <v/>
      </c>
      <c r="S169" s="17">
        <f>IF(R169="","",R169-'الإعدادات'!$B$4)</f>
        <v/>
      </c>
      <c r="T169" s="6">
        <f>IF(S169="","",IF(S169&lt;0,"منتهي",IF(S169&lt;='الإعدادات'!$B$5,"ينتهي قريبًا","")))</f>
        <v/>
      </c>
      <c r="U169" s="17">
        <f>IF(ISNUMBER(S169),IF(S169&lt;='الإعدادات'!$B$5,COUNTIFS($S$6:$S$205,"&lt;"&amp;S169)+COUNTIFS($S$6:S169,S169),""),"")</f>
        <v/>
      </c>
    </row>
    <row r="170">
      <c r="A170" s="5" t="n"/>
      <c r="B170" s="5" t="n"/>
      <c r="C170" s="5" t="n"/>
      <c r="D170" s="5" t="n"/>
      <c r="E170" s="5" t="n"/>
      <c r="F170" s="16" t="n"/>
      <c r="G170" s="13" t="n"/>
      <c r="H170" s="13" t="n"/>
      <c r="I170" s="17">
        <f>IF(A170&amp;""="","",IFERROR(SUMIFS('الوقود'!$C$6:$C$2005,'الوقود'!$B$6:$B$2005,A170&amp;"",'الوقود'!$I$6:$I$2005,1)/COUNTIFS('الوقود'!$B$6:$B$2005,A170&amp;"",'الوقود'!$I$6:$I$2005,1),""))</f>
        <v/>
      </c>
      <c r="J170" s="17">
        <f>IF(OR(I170="",NOT(ISNUMBER(F170))),"",MAX(0,I170-F170))</f>
        <v/>
      </c>
      <c r="K170" s="17">
        <f>IF(A170&amp;""="","",SUMIFS('الوقود'!$D$6:$D$2005,'الوقود'!$B$6:$B$2005,A170&amp;""))</f>
        <v/>
      </c>
      <c r="L170" s="18">
        <f>IF(A170&amp;""="","",SUMIFS('الوقود'!$G$6:$G$2005,'الوقود'!$B$6:$B$2005,A170&amp;""))</f>
        <v/>
      </c>
      <c r="M170" s="18">
        <f>IF(A170&amp;""="","",SUMIFS('الصيانة'!$D$6:$D$1005,'الصيانة'!$B$6:$B$1005,A170&amp;""))</f>
        <v/>
      </c>
      <c r="N170" s="18">
        <f>IF(A170&amp;""="","",ROUND(L170+M170,2))</f>
        <v/>
      </c>
      <c r="O170" s="18">
        <f>IF(A170&amp;""="","",IF(N(J170)=0,"",ROUND(N170/J170,2)))</f>
        <v/>
      </c>
      <c r="P170" s="18">
        <f>IF(A170&amp;""="","",IF(OR(N(J170)=0,N(K170)=0),"",ROUND(K170/J170*100,2)))</f>
        <v/>
      </c>
      <c r="Q170" s="19">
        <f>IF(A170&amp;""="","",IFERROR(SUMIFS('الصيانة'!$A$6:$A$1005,'الصيانة'!$B$6:$B$1005,A170&amp;"",'الصيانة'!$G$6:$G$1005,1)/COUNTIFS('الصيانة'!$B$6:$B$1005,A170&amp;"",'الصيانة'!$G$6:$G$1005,1),""))</f>
        <v/>
      </c>
      <c r="R170" s="19">
        <f>IF(A170&amp;""="","",IF(AND(ISNUMBER(G170),ISNUMBER(H170)),MIN(G170,H170),IF(ISNUMBER(G170),G170,IF(ISNUMBER(H170),H170,""))))</f>
        <v/>
      </c>
      <c r="S170" s="17">
        <f>IF(R170="","",R170-'الإعدادات'!$B$4)</f>
        <v/>
      </c>
      <c r="T170" s="6">
        <f>IF(S170="","",IF(S170&lt;0,"منتهي",IF(S170&lt;='الإعدادات'!$B$5,"ينتهي قريبًا","")))</f>
        <v/>
      </c>
      <c r="U170" s="17">
        <f>IF(ISNUMBER(S170),IF(S170&lt;='الإعدادات'!$B$5,COUNTIFS($S$6:$S$205,"&lt;"&amp;S170)+COUNTIFS($S$6:S170,S170),""),"")</f>
        <v/>
      </c>
    </row>
    <row r="171">
      <c r="A171" s="5" t="n"/>
      <c r="B171" s="5" t="n"/>
      <c r="C171" s="5" t="n"/>
      <c r="D171" s="5" t="n"/>
      <c r="E171" s="5" t="n"/>
      <c r="F171" s="16" t="n"/>
      <c r="G171" s="13" t="n"/>
      <c r="H171" s="13" t="n"/>
      <c r="I171" s="17">
        <f>IF(A171&amp;""="","",IFERROR(SUMIFS('الوقود'!$C$6:$C$2005,'الوقود'!$B$6:$B$2005,A171&amp;"",'الوقود'!$I$6:$I$2005,1)/COUNTIFS('الوقود'!$B$6:$B$2005,A171&amp;"",'الوقود'!$I$6:$I$2005,1),""))</f>
        <v/>
      </c>
      <c r="J171" s="17">
        <f>IF(OR(I171="",NOT(ISNUMBER(F171))),"",MAX(0,I171-F171))</f>
        <v/>
      </c>
      <c r="K171" s="17">
        <f>IF(A171&amp;""="","",SUMIFS('الوقود'!$D$6:$D$2005,'الوقود'!$B$6:$B$2005,A171&amp;""))</f>
        <v/>
      </c>
      <c r="L171" s="18">
        <f>IF(A171&amp;""="","",SUMIFS('الوقود'!$G$6:$G$2005,'الوقود'!$B$6:$B$2005,A171&amp;""))</f>
        <v/>
      </c>
      <c r="M171" s="18">
        <f>IF(A171&amp;""="","",SUMIFS('الصيانة'!$D$6:$D$1005,'الصيانة'!$B$6:$B$1005,A171&amp;""))</f>
        <v/>
      </c>
      <c r="N171" s="18">
        <f>IF(A171&amp;""="","",ROUND(L171+M171,2))</f>
        <v/>
      </c>
      <c r="O171" s="18">
        <f>IF(A171&amp;""="","",IF(N(J171)=0,"",ROUND(N171/J171,2)))</f>
        <v/>
      </c>
      <c r="P171" s="18">
        <f>IF(A171&amp;""="","",IF(OR(N(J171)=0,N(K171)=0),"",ROUND(K171/J171*100,2)))</f>
        <v/>
      </c>
      <c r="Q171" s="19">
        <f>IF(A171&amp;""="","",IFERROR(SUMIFS('الصيانة'!$A$6:$A$1005,'الصيانة'!$B$6:$B$1005,A171&amp;"",'الصيانة'!$G$6:$G$1005,1)/COUNTIFS('الصيانة'!$B$6:$B$1005,A171&amp;"",'الصيانة'!$G$6:$G$1005,1),""))</f>
        <v/>
      </c>
      <c r="R171" s="19">
        <f>IF(A171&amp;""="","",IF(AND(ISNUMBER(G171),ISNUMBER(H171)),MIN(G171,H171),IF(ISNUMBER(G171),G171,IF(ISNUMBER(H171),H171,""))))</f>
        <v/>
      </c>
      <c r="S171" s="17">
        <f>IF(R171="","",R171-'الإعدادات'!$B$4)</f>
        <v/>
      </c>
      <c r="T171" s="6">
        <f>IF(S171="","",IF(S171&lt;0,"منتهي",IF(S171&lt;='الإعدادات'!$B$5,"ينتهي قريبًا","")))</f>
        <v/>
      </c>
      <c r="U171" s="17">
        <f>IF(ISNUMBER(S171),IF(S171&lt;='الإعدادات'!$B$5,COUNTIFS($S$6:$S$205,"&lt;"&amp;S171)+COUNTIFS($S$6:S171,S171),""),"")</f>
        <v/>
      </c>
    </row>
    <row r="172">
      <c r="A172" s="5" t="n"/>
      <c r="B172" s="5" t="n"/>
      <c r="C172" s="5" t="n"/>
      <c r="D172" s="5" t="n"/>
      <c r="E172" s="5" t="n"/>
      <c r="F172" s="16" t="n"/>
      <c r="G172" s="13" t="n"/>
      <c r="H172" s="13" t="n"/>
      <c r="I172" s="17">
        <f>IF(A172&amp;""="","",IFERROR(SUMIFS('الوقود'!$C$6:$C$2005,'الوقود'!$B$6:$B$2005,A172&amp;"",'الوقود'!$I$6:$I$2005,1)/COUNTIFS('الوقود'!$B$6:$B$2005,A172&amp;"",'الوقود'!$I$6:$I$2005,1),""))</f>
        <v/>
      </c>
      <c r="J172" s="17">
        <f>IF(OR(I172="",NOT(ISNUMBER(F172))),"",MAX(0,I172-F172))</f>
        <v/>
      </c>
      <c r="K172" s="17">
        <f>IF(A172&amp;""="","",SUMIFS('الوقود'!$D$6:$D$2005,'الوقود'!$B$6:$B$2005,A172&amp;""))</f>
        <v/>
      </c>
      <c r="L172" s="18">
        <f>IF(A172&amp;""="","",SUMIFS('الوقود'!$G$6:$G$2005,'الوقود'!$B$6:$B$2005,A172&amp;""))</f>
        <v/>
      </c>
      <c r="M172" s="18">
        <f>IF(A172&amp;""="","",SUMIFS('الصيانة'!$D$6:$D$1005,'الصيانة'!$B$6:$B$1005,A172&amp;""))</f>
        <v/>
      </c>
      <c r="N172" s="18">
        <f>IF(A172&amp;""="","",ROUND(L172+M172,2))</f>
        <v/>
      </c>
      <c r="O172" s="18">
        <f>IF(A172&amp;""="","",IF(N(J172)=0,"",ROUND(N172/J172,2)))</f>
        <v/>
      </c>
      <c r="P172" s="18">
        <f>IF(A172&amp;""="","",IF(OR(N(J172)=0,N(K172)=0),"",ROUND(K172/J172*100,2)))</f>
        <v/>
      </c>
      <c r="Q172" s="19">
        <f>IF(A172&amp;""="","",IFERROR(SUMIFS('الصيانة'!$A$6:$A$1005,'الصيانة'!$B$6:$B$1005,A172&amp;"",'الصيانة'!$G$6:$G$1005,1)/COUNTIFS('الصيانة'!$B$6:$B$1005,A172&amp;"",'الصيانة'!$G$6:$G$1005,1),""))</f>
        <v/>
      </c>
      <c r="R172" s="19">
        <f>IF(A172&amp;""="","",IF(AND(ISNUMBER(G172),ISNUMBER(H172)),MIN(G172,H172),IF(ISNUMBER(G172),G172,IF(ISNUMBER(H172),H172,""))))</f>
        <v/>
      </c>
      <c r="S172" s="17">
        <f>IF(R172="","",R172-'الإعدادات'!$B$4)</f>
        <v/>
      </c>
      <c r="T172" s="6">
        <f>IF(S172="","",IF(S172&lt;0,"منتهي",IF(S172&lt;='الإعدادات'!$B$5,"ينتهي قريبًا","")))</f>
        <v/>
      </c>
      <c r="U172" s="17">
        <f>IF(ISNUMBER(S172),IF(S172&lt;='الإعدادات'!$B$5,COUNTIFS($S$6:$S$205,"&lt;"&amp;S172)+COUNTIFS($S$6:S172,S172),""),"")</f>
        <v/>
      </c>
    </row>
    <row r="173">
      <c r="A173" s="5" t="n"/>
      <c r="B173" s="5" t="n"/>
      <c r="C173" s="5" t="n"/>
      <c r="D173" s="5" t="n"/>
      <c r="E173" s="5" t="n"/>
      <c r="F173" s="16" t="n"/>
      <c r="G173" s="13" t="n"/>
      <c r="H173" s="13" t="n"/>
      <c r="I173" s="17">
        <f>IF(A173&amp;""="","",IFERROR(SUMIFS('الوقود'!$C$6:$C$2005,'الوقود'!$B$6:$B$2005,A173&amp;"",'الوقود'!$I$6:$I$2005,1)/COUNTIFS('الوقود'!$B$6:$B$2005,A173&amp;"",'الوقود'!$I$6:$I$2005,1),""))</f>
        <v/>
      </c>
      <c r="J173" s="17">
        <f>IF(OR(I173="",NOT(ISNUMBER(F173))),"",MAX(0,I173-F173))</f>
        <v/>
      </c>
      <c r="K173" s="17">
        <f>IF(A173&amp;""="","",SUMIFS('الوقود'!$D$6:$D$2005,'الوقود'!$B$6:$B$2005,A173&amp;""))</f>
        <v/>
      </c>
      <c r="L173" s="18">
        <f>IF(A173&amp;""="","",SUMIFS('الوقود'!$G$6:$G$2005,'الوقود'!$B$6:$B$2005,A173&amp;""))</f>
        <v/>
      </c>
      <c r="M173" s="18">
        <f>IF(A173&amp;""="","",SUMIFS('الصيانة'!$D$6:$D$1005,'الصيانة'!$B$6:$B$1005,A173&amp;""))</f>
        <v/>
      </c>
      <c r="N173" s="18">
        <f>IF(A173&amp;""="","",ROUND(L173+M173,2))</f>
        <v/>
      </c>
      <c r="O173" s="18">
        <f>IF(A173&amp;""="","",IF(N(J173)=0,"",ROUND(N173/J173,2)))</f>
        <v/>
      </c>
      <c r="P173" s="18">
        <f>IF(A173&amp;""="","",IF(OR(N(J173)=0,N(K173)=0),"",ROUND(K173/J173*100,2)))</f>
        <v/>
      </c>
      <c r="Q173" s="19">
        <f>IF(A173&amp;""="","",IFERROR(SUMIFS('الصيانة'!$A$6:$A$1005,'الصيانة'!$B$6:$B$1005,A173&amp;"",'الصيانة'!$G$6:$G$1005,1)/COUNTIFS('الصيانة'!$B$6:$B$1005,A173&amp;"",'الصيانة'!$G$6:$G$1005,1),""))</f>
        <v/>
      </c>
      <c r="R173" s="19">
        <f>IF(A173&amp;""="","",IF(AND(ISNUMBER(G173),ISNUMBER(H173)),MIN(G173,H173),IF(ISNUMBER(G173),G173,IF(ISNUMBER(H173),H173,""))))</f>
        <v/>
      </c>
      <c r="S173" s="17">
        <f>IF(R173="","",R173-'الإعدادات'!$B$4)</f>
        <v/>
      </c>
      <c r="T173" s="6">
        <f>IF(S173="","",IF(S173&lt;0,"منتهي",IF(S173&lt;='الإعدادات'!$B$5,"ينتهي قريبًا","")))</f>
        <v/>
      </c>
      <c r="U173" s="17">
        <f>IF(ISNUMBER(S173),IF(S173&lt;='الإعدادات'!$B$5,COUNTIFS($S$6:$S$205,"&lt;"&amp;S173)+COUNTIFS($S$6:S173,S173),""),"")</f>
        <v/>
      </c>
    </row>
    <row r="174">
      <c r="A174" s="5" t="n"/>
      <c r="B174" s="5" t="n"/>
      <c r="C174" s="5" t="n"/>
      <c r="D174" s="5" t="n"/>
      <c r="E174" s="5" t="n"/>
      <c r="F174" s="16" t="n"/>
      <c r="G174" s="13" t="n"/>
      <c r="H174" s="13" t="n"/>
      <c r="I174" s="17">
        <f>IF(A174&amp;""="","",IFERROR(SUMIFS('الوقود'!$C$6:$C$2005,'الوقود'!$B$6:$B$2005,A174&amp;"",'الوقود'!$I$6:$I$2005,1)/COUNTIFS('الوقود'!$B$6:$B$2005,A174&amp;"",'الوقود'!$I$6:$I$2005,1),""))</f>
        <v/>
      </c>
      <c r="J174" s="17">
        <f>IF(OR(I174="",NOT(ISNUMBER(F174))),"",MAX(0,I174-F174))</f>
        <v/>
      </c>
      <c r="K174" s="17">
        <f>IF(A174&amp;""="","",SUMIFS('الوقود'!$D$6:$D$2005,'الوقود'!$B$6:$B$2005,A174&amp;""))</f>
        <v/>
      </c>
      <c r="L174" s="18">
        <f>IF(A174&amp;""="","",SUMIFS('الوقود'!$G$6:$G$2005,'الوقود'!$B$6:$B$2005,A174&amp;""))</f>
        <v/>
      </c>
      <c r="M174" s="18">
        <f>IF(A174&amp;""="","",SUMIFS('الصيانة'!$D$6:$D$1005,'الصيانة'!$B$6:$B$1005,A174&amp;""))</f>
        <v/>
      </c>
      <c r="N174" s="18">
        <f>IF(A174&amp;""="","",ROUND(L174+M174,2))</f>
        <v/>
      </c>
      <c r="O174" s="18">
        <f>IF(A174&amp;""="","",IF(N(J174)=0,"",ROUND(N174/J174,2)))</f>
        <v/>
      </c>
      <c r="P174" s="18">
        <f>IF(A174&amp;""="","",IF(OR(N(J174)=0,N(K174)=0),"",ROUND(K174/J174*100,2)))</f>
        <v/>
      </c>
      <c r="Q174" s="19">
        <f>IF(A174&amp;""="","",IFERROR(SUMIFS('الصيانة'!$A$6:$A$1005,'الصيانة'!$B$6:$B$1005,A174&amp;"",'الصيانة'!$G$6:$G$1005,1)/COUNTIFS('الصيانة'!$B$6:$B$1005,A174&amp;"",'الصيانة'!$G$6:$G$1005,1),""))</f>
        <v/>
      </c>
      <c r="R174" s="19">
        <f>IF(A174&amp;""="","",IF(AND(ISNUMBER(G174),ISNUMBER(H174)),MIN(G174,H174),IF(ISNUMBER(G174),G174,IF(ISNUMBER(H174),H174,""))))</f>
        <v/>
      </c>
      <c r="S174" s="17">
        <f>IF(R174="","",R174-'الإعدادات'!$B$4)</f>
        <v/>
      </c>
      <c r="T174" s="6">
        <f>IF(S174="","",IF(S174&lt;0,"منتهي",IF(S174&lt;='الإعدادات'!$B$5,"ينتهي قريبًا","")))</f>
        <v/>
      </c>
      <c r="U174" s="17">
        <f>IF(ISNUMBER(S174),IF(S174&lt;='الإعدادات'!$B$5,COUNTIFS($S$6:$S$205,"&lt;"&amp;S174)+COUNTIFS($S$6:S174,S174),""),"")</f>
        <v/>
      </c>
    </row>
    <row r="175">
      <c r="A175" s="5" t="n"/>
      <c r="B175" s="5" t="n"/>
      <c r="C175" s="5" t="n"/>
      <c r="D175" s="5" t="n"/>
      <c r="E175" s="5" t="n"/>
      <c r="F175" s="16" t="n"/>
      <c r="G175" s="13" t="n"/>
      <c r="H175" s="13" t="n"/>
      <c r="I175" s="17">
        <f>IF(A175&amp;""="","",IFERROR(SUMIFS('الوقود'!$C$6:$C$2005,'الوقود'!$B$6:$B$2005,A175&amp;"",'الوقود'!$I$6:$I$2005,1)/COUNTIFS('الوقود'!$B$6:$B$2005,A175&amp;"",'الوقود'!$I$6:$I$2005,1),""))</f>
        <v/>
      </c>
      <c r="J175" s="17">
        <f>IF(OR(I175="",NOT(ISNUMBER(F175))),"",MAX(0,I175-F175))</f>
        <v/>
      </c>
      <c r="K175" s="17">
        <f>IF(A175&amp;""="","",SUMIFS('الوقود'!$D$6:$D$2005,'الوقود'!$B$6:$B$2005,A175&amp;""))</f>
        <v/>
      </c>
      <c r="L175" s="18">
        <f>IF(A175&amp;""="","",SUMIFS('الوقود'!$G$6:$G$2005,'الوقود'!$B$6:$B$2005,A175&amp;""))</f>
        <v/>
      </c>
      <c r="M175" s="18">
        <f>IF(A175&amp;""="","",SUMIFS('الصيانة'!$D$6:$D$1005,'الصيانة'!$B$6:$B$1005,A175&amp;""))</f>
        <v/>
      </c>
      <c r="N175" s="18">
        <f>IF(A175&amp;""="","",ROUND(L175+M175,2))</f>
        <v/>
      </c>
      <c r="O175" s="18">
        <f>IF(A175&amp;""="","",IF(N(J175)=0,"",ROUND(N175/J175,2)))</f>
        <v/>
      </c>
      <c r="P175" s="18">
        <f>IF(A175&amp;""="","",IF(OR(N(J175)=0,N(K175)=0),"",ROUND(K175/J175*100,2)))</f>
        <v/>
      </c>
      <c r="Q175" s="19">
        <f>IF(A175&amp;""="","",IFERROR(SUMIFS('الصيانة'!$A$6:$A$1005,'الصيانة'!$B$6:$B$1005,A175&amp;"",'الصيانة'!$G$6:$G$1005,1)/COUNTIFS('الصيانة'!$B$6:$B$1005,A175&amp;"",'الصيانة'!$G$6:$G$1005,1),""))</f>
        <v/>
      </c>
      <c r="R175" s="19">
        <f>IF(A175&amp;""="","",IF(AND(ISNUMBER(G175),ISNUMBER(H175)),MIN(G175,H175),IF(ISNUMBER(G175),G175,IF(ISNUMBER(H175),H175,""))))</f>
        <v/>
      </c>
      <c r="S175" s="17">
        <f>IF(R175="","",R175-'الإعدادات'!$B$4)</f>
        <v/>
      </c>
      <c r="T175" s="6">
        <f>IF(S175="","",IF(S175&lt;0,"منتهي",IF(S175&lt;='الإعدادات'!$B$5,"ينتهي قريبًا","")))</f>
        <v/>
      </c>
      <c r="U175" s="17">
        <f>IF(ISNUMBER(S175),IF(S175&lt;='الإعدادات'!$B$5,COUNTIFS($S$6:$S$205,"&lt;"&amp;S175)+COUNTIFS($S$6:S175,S175),""),"")</f>
        <v/>
      </c>
    </row>
    <row r="176">
      <c r="A176" s="5" t="n"/>
      <c r="B176" s="5" t="n"/>
      <c r="C176" s="5" t="n"/>
      <c r="D176" s="5" t="n"/>
      <c r="E176" s="5" t="n"/>
      <c r="F176" s="16" t="n"/>
      <c r="G176" s="13" t="n"/>
      <c r="H176" s="13" t="n"/>
      <c r="I176" s="17">
        <f>IF(A176&amp;""="","",IFERROR(SUMIFS('الوقود'!$C$6:$C$2005,'الوقود'!$B$6:$B$2005,A176&amp;"",'الوقود'!$I$6:$I$2005,1)/COUNTIFS('الوقود'!$B$6:$B$2005,A176&amp;"",'الوقود'!$I$6:$I$2005,1),""))</f>
        <v/>
      </c>
      <c r="J176" s="17">
        <f>IF(OR(I176="",NOT(ISNUMBER(F176))),"",MAX(0,I176-F176))</f>
        <v/>
      </c>
      <c r="K176" s="17">
        <f>IF(A176&amp;""="","",SUMIFS('الوقود'!$D$6:$D$2005,'الوقود'!$B$6:$B$2005,A176&amp;""))</f>
        <v/>
      </c>
      <c r="L176" s="18">
        <f>IF(A176&amp;""="","",SUMIFS('الوقود'!$G$6:$G$2005,'الوقود'!$B$6:$B$2005,A176&amp;""))</f>
        <v/>
      </c>
      <c r="M176" s="18">
        <f>IF(A176&amp;""="","",SUMIFS('الصيانة'!$D$6:$D$1005,'الصيانة'!$B$6:$B$1005,A176&amp;""))</f>
        <v/>
      </c>
      <c r="N176" s="18">
        <f>IF(A176&amp;""="","",ROUND(L176+M176,2))</f>
        <v/>
      </c>
      <c r="O176" s="18">
        <f>IF(A176&amp;""="","",IF(N(J176)=0,"",ROUND(N176/J176,2)))</f>
        <v/>
      </c>
      <c r="P176" s="18">
        <f>IF(A176&amp;""="","",IF(OR(N(J176)=0,N(K176)=0),"",ROUND(K176/J176*100,2)))</f>
        <v/>
      </c>
      <c r="Q176" s="19">
        <f>IF(A176&amp;""="","",IFERROR(SUMIFS('الصيانة'!$A$6:$A$1005,'الصيانة'!$B$6:$B$1005,A176&amp;"",'الصيانة'!$G$6:$G$1005,1)/COUNTIFS('الصيانة'!$B$6:$B$1005,A176&amp;"",'الصيانة'!$G$6:$G$1005,1),""))</f>
        <v/>
      </c>
      <c r="R176" s="19">
        <f>IF(A176&amp;""="","",IF(AND(ISNUMBER(G176),ISNUMBER(H176)),MIN(G176,H176),IF(ISNUMBER(G176),G176,IF(ISNUMBER(H176),H176,""))))</f>
        <v/>
      </c>
      <c r="S176" s="17">
        <f>IF(R176="","",R176-'الإعدادات'!$B$4)</f>
        <v/>
      </c>
      <c r="T176" s="6">
        <f>IF(S176="","",IF(S176&lt;0,"منتهي",IF(S176&lt;='الإعدادات'!$B$5,"ينتهي قريبًا","")))</f>
        <v/>
      </c>
      <c r="U176" s="17">
        <f>IF(ISNUMBER(S176),IF(S176&lt;='الإعدادات'!$B$5,COUNTIFS($S$6:$S$205,"&lt;"&amp;S176)+COUNTIFS($S$6:S176,S176),""),"")</f>
        <v/>
      </c>
    </row>
    <row r="177">
      <c r="A177" s="5" t="n"/>
      <c r="B177" s="5" t="n"/>
      <c r="C177" s="5" t="n"/>
      <c r="D177" s="5" t="n"/>
      <c r="E177" s="5" t="n"/>
      <c r="F177" s="16" t="n"/>
      <c r="G177" s="13" t="n"/>
      <c r="H177" s="13" t="n"/>
      <c r="I177" s="17">
        <f>IF(A177&amp;""="","",IFERROR(SUMIFS('الوقود'!$C$6:$C$2005,'الوقود'!$B$6:$B$2005,A177&amp;"",'الوقود'!$I$6:$I$2005,1)/COUNTIFS('الوقود'!$B$6:$B$2005,A177&amp;"",'الوقود'!$I$6:$I$2005,1),""))</f>
        <v/>
      </c>
      <c r="J177" s="17">
        <f>IF(OR(I177="",NOT(ISNUMBER(F177))),"",MAX(0,I177-F177))</f>
        <v/>
      </c>
      <c r="K177" s="17">
        <f>IF(A177&amp;""="","",SUMIFS('الوقود'!$D$6:$D$2005,'الوقود'!$B$6:$B$2005,A177&amp;""))</f>
        <v/>
      </c>
      <c r="L177" s="18">
        <f>IF(A177&amp;""="","",SUMIFS('الوقود'!$G$6:$G$2005,'الوقود'!$B$6:$B$2005,A177&amp;""))</f>
        <v/>
      </c>
      <c r="M177" s="18">
        <f>IF(A177&amp;""="","",SUMIFS('الصيانة'!$D$6:$D$1005,'الصيانة'!$B$6:$B$1005,A177&amp;""))</f>
        <v/>
      </c>
      <c r="N177" s="18">
        <f>IF(A177&amp;""="","",ROUND(L177+M177,2))</f>
        <v/>
      </c>
      <c r="O177" s="18">
        <f>IF(A177&amp;""="","",IF(N(J177)=0,"",ROUND(N177/J177,2)))</f>
        <v/>
      </c>
      <c r="P177" s="18">
        <f>IF(A177&amp;""="","",IF(OR(N(J177)=0,N(K177)=0),"",ROUND(K177/J177*100,2)))</f>
        <v/>
      </c>
      <c r="Q177" s="19">
        <f>IF(A177&amp;""="","",IFERROR(SUMIFS('الصيانة'!$A$6:$A$1005,'الصيانة'!$B$6:$B$1005,A177&amp;"",'الصيانة'!$G$6:$G$1005,1)/COUNTIFS('الصيانة'!$B$6:$B$1005,A177&amp;"",'الصيانة'!$G$6:$G$1005,1),""))</f>
        <v/>
      </c>
      <c r="R177" s="19">
        <f>IF(A177&amp;""="","",IF(AND(ISNUMBER(G177),ISNUMBER(H177)),MIN(G177,H177),IF(ISNUMBER(G177),G177,IF(ISNUMBER(H177),H177,""))))</f>
        <v/>
      </c>
      <c r="S177" s="17">
        <f>IF(R177="","",R177-'الإعدادات'!$B$4)</f>
        <v/>
      </c>
      <c r="T177" s="6">
        <f>IF(S177="","",IF(S177&lt;0,"منتهي",IF(S177&lt;='الإعدادات'!$B$5,"ينتهي قريبًا","")))</f>
        <v/>
      </c>
      <c r="U177" s="17">
        <f>IF(ISNUMBER(S177),IF(S177&lt;='الإعدادات'!$B$5,COUNTIFS($S$6:$S$205,"&lt;"&amp;S177)+COUNTIFS($S$6:S177,S177),""),"")</f>
        <v/>
      </c>
    </row>
    <row r="178">
      <c r="A178" s="5" t="n"/>
      <c r="B178" s="5" t="n"/>
      <c r="C178" s="5" t="n"/>
      <c r="D178" s="5" t="n"/>
      <c r="E178" s="5" t="n"/>
      <c r="F178" s="16" t="n"/>
      <c r="G178" s="13" t="n"/>
      <c r="H178" s="13" t="n"/>
      <c r="I178" s="17">
        <f>IF(A178&amp;""="","",IFERROR(SUMIFS('الوقود'!$C$6:$C$2005,'الوقود'!$B$6:$B$2005,A178&amp;"",'الوقود'!$I$6:$I$2005,1)/COUNTIFS('الوقود'!$B$6:$B$2005,A178&amp;"",'الوقود'!$I$6:$I$2005,1),""))</f>
        <v/>
      </c>
      <c r="J178" s="17">
        <f>IF(OR(I178="",NOT(ISNUMBER(F178))),"",MAX(0,I178-F178))</f>
        <v/>
      </c>
      <c r="K178" s="17">
        <f>IF(A178&amp;""="","",SUMIFS('الوقود'!$D$6:$D$2005,'الوقود'!$B$6:$B$2005,A178&amp;""))</f>
        <v/>
      </c>
      <c r="L178" s="18">
        <f>IF(A178&amp;""="","",SUMIFS('الوقود'!$G$6:$G$2005,'الوقود'!$B$6:$B$2005,A178&amp;""))</f>
        <v/>
      </c>
      <c r="M178" s="18">
        <f>IF(A178&amp;""="","",SUMIFS('الصيانة'!$D$6:$D$1005,'الصيانة'!$B$6:$B$1005,A178&amp;""))</f>
        <v/>
      </c>
      <c r="N178" s="18">
        <f>IF(A178&amp;""="","",ROUND(L178+M178,2))</f>
        <v/>
      </c>
      <c r="O178" s="18">
        <f>IF(A178&amp;""="","",IF(N(J178)=0,"",ROUND(N178/J178,2)))</f>
        <v/>
      </c>
      <c r="P178" s="18">
        <f>IF(A178&amp;""="","",IF(OR(N(J178)=0,N(K178)=0),"",ROUND(K178/J178*100,2)))</f>
        <v/>
      </c>
      <c r="Q178" s="19">
        <f>IF(A178&amp;""="","",IFERROR(SUMIFS('الصيانة'!$A$6:$A$1005,'الصيانة'!$B$6:$B$1005,A178&amp;"",'الصيانة'!$G$6:$G$1005,1)/COUNTIFS('الصيانة'!$B$6:$B$1005,A178&amp;"",'الصيانة'!$G$6:$G$1005,1),""))</f>
        <v/>
      </c>
      <c r="R178" s="19">
        <f>IF(A178&amp;""="","",IF(AND(ISNUMBER(G178),ISNUMBER(H178)),MIN(G178,H178),IF(ISNUMBER(G178),G178,IF(ISNUMBER(H178),H178,""))))</f>
        <v/>
      </c>
      <c r="S178" s="17">
        <f>IF(R178="","",R178-'الإعدادات'!$B$4)</f>
        <v/>
      </c>
      <c r="T178" s="6">
        <f>IF(S178="","",IF(S178&lt;0,"منتهي",IF(S178&lt;='الإعدادات'!$B$5,"ينتهي قريبًا","")))</f>
        <v/>
      </c>
      <c r="U178" s="17">
        <f>IF(ISNUMBER(S178),IF(S178&lt;='الإعدادات'!$B$5,COUNTIFS($S$6:$S$205,"&lt;"&amp;S178)+COUNTIFS($S$6:S178,S178),""),"")</f>
        <v/>
      </c>
    </row>
    <row r="179">
      <c r="A179" s="5" t="n"/>
      <c r="B179" s="5" t="n"/>
      <c r="C179" s="5" t="n"/>
      <c r="D179" s="5" t="n"/>
      <c r="E179" s="5" t="n"/>
      <c r="F179" s="16" t="n"/>
      <c r="G179" s="13" t="n"/>
      <c r="H179" s="13" t="n"/>
      <c r="I179" s="17">
        <f>IF(A179&amp;""="","",IFERROR(SUMIFS('الوقود'!$C$6:$C$2005,'الوقود'!$B$6:$B$2005,A179&amp;"",'الوقود'!$I$6:$I$2005,1)/COUNTIFS('الوقود'!$B$6:$B$2005,A179&amp;"",'الوقود'!$I$6:$I$2005,1),""))</f>
        <v/>
      </c>
      <c r="J179" s="17">
        <f>IF(OR(I179="",NOT(ISNUMBER(F179))),"",MAX(0,I179-F179))</f>
        <v/>
      </c>
      <c r="K179" s="17">
        <f>IF(A179&amp;""="","",SUMIFS('الوقود'!$D$6:$D$2005,'الوقود'!$B$6:$B$2005,A179&amp;""))</f>
        <v/>
      </c>
      <c r="L179" s="18">
        <f>IF(A179&amp;""="","",SUMIFS('الوقود'!$G$6:$G$2005,'الوقود'!$B$6:$B$2005,A179&amp;""))</f>
        <v/>
      </c>
      <c r="M179" s="18">
        <f>IF(A179&amp;""="","",SUMIFS('الصيانة'!$D$6:$D$1005,'الصيانة'!$B$6:$B$1005,A179&amp;""))</f>
        <v/>
      </c>
      <c r="N179" s="18">
        <f>IF(A179&amp;""="","",ROUND(L179+M179,2))</f>
        <v/>
      </c>
      <c r="O179" s="18">
        <f>IF(A179&amp;""="","",IF(N(J179)=0,"",ROUND(N179/J179,2)))</f>
        <v/>
      </c>
      <c r="P179" s="18">
        <f>IF(A179&amp;""="","",IF(OR(N(J179)=0,N(K179)=0),"",ROUND(K179/J179*100,2)))</f>
        <v/>
      </c>
      <c r="Q179" s="19">
        <f>IF(A179&amp;""="","",IFERROR(SUMIFS('الصيانة'!$A$6:$A$1005,'الصيانة'!$B$6:$B$1005,A179&amp;"",'الصيانة'!$G$6:$G$1005,1)/COUNTIFS('الصيانة'!$B$6:$B$1005,A179&amp;"",'الصيانة'!$G$6:$G$1005,1),""))</f>
        <v/>
      </c>
      <c r="R179" s="19">
        <f>IF(A179&amp;""="","",IF(AND(ISNUMBER(G179),ISNUMBER(H179)),MIN(G179,H179),IF(ISNUMBER(G179),G179,IF(ISNUMBER(H179),H179,""))))</f>
        <v/>
      </c>
      <c r="S179" s="17">
        <f>IF(R179="","",R179-'الإعدادات'!$B$4)</f>
        <v/>
      </c>
      <c r="T179" s="6">
        <f>IF(S179="","",IF(S179&lt;0,"منتهي",IF(S179&lt;='الإعدادات'!$B$5,"ينتهي قريبًا","")))</f>
        <v/>
      </c>
      <c r="U179" s="17">
        <f>IF(ISNUMBER(S179),IF(S179&lt;='الإعدادات'!$B$5,COUNTIFS($S$6:$S$205,"&lt;"&amp;S179)+COUNTIFS($S$6:S179,S179),""),"")</f>
        <v/>
      </c>
    </row>
    <row r="180">
      <c r="A180" s="5" t="n"/>
      <c r="B180" s="5" t="n"/>
      <c r="C180" s="5" t="n"/>
      <c r="D180" s="5" t="n"/>
      <c r="E180" s="5" t="n"/>
      <c r="F180" s="16" t="n"/>
      <c r="G180" s="13" t="n"/>
      <c r="H180" s="13" t="n"/>
      <c r="I180" s="17">
        <f>IF(A180&amp;""="","",IFERROR(SUMIFS('الوقود'!$C$6:$C$2005,'الوقود'!$B$6:$B$2005,A180&amp;"",'الوقود'!$I$6:$I$2005,1)/COUNTIFS('الوقود'!$B$6:$B$2005,A180&amp;"",'الوقود'!$I$6:$I$2005,1),""))</f>
        <v/>
      </c>
      <c r="J180" s="17">
        <f>IF(OR(I180="",NOT(ISNUMBER(F180))),"",MAX(0,I180-F180))</f>
        <v/>
      </c>
      <c r="K180" s="17">
        <f>IF(A180&amp;""="","",SUMIFS('الوقود'!$D$6:$D$2005,'الوقود'!$B$6:$B$2005,A180&amp;""))</f>
        <v/>
      </c>
      <c r="L180" s="18">
        <f>IF(A180&amp;""="","",SUMIFS('الوقود'!$G$6:$G$2005,'الوقود'!$B$6:$B$2005,A180&amp;""))</f>
        <v/>
      </c>
      <c r="M180" s="18">
        <f>IF(A180&amp;""="","",SUMIFS('الصيانة'!$D$6:$D$1005,'الصيانة'!$B$6:$B$1005,A180&amp;""))</f>
        <v/>
      </c>
      <c r="N180" s="18">
        <f>IF(A180&amp;""="","",ROUND(L180+M180,2))</f>
        <v/>
      </c>
      <c r="O180" s="18">
        <f>IF(A180&amp;""="","",IF(N(J180)=0,"",ROUND(N180/J180,2)))</f>
        <v/>
      </c>
      <c r="P180" s="18">
        <f>IF(A180&amp;""="","",IF(OR(N(J180)=0,N(K180)=0),"",ROUND(K180/J180*100,2)))</f>
        <v/>
      </c>
      <c r="Q180" s="19">
        <f>IF(A180&amp;""="","",IFERROR(SUMIFS('الصيانة'!$A$6:$A$1005,'الصيانة'!$B$6:$B$1005,A180&amp;"",'الصيانة'!$G$6:$G$1005,1)/COUNTIFS('الصيانة'!$B$6:$B$1005,A180&amp;"",'الصيانة'!$G$6:$G$1005,1),""))</f>
        <v/>
      </c>
      <c r="R180" s="19">
        <f>IF(A180&amp;""="","",IF(AND(ISNUMBER(G180),ISNUMBER(H180)),MIN(G180,H180),IF(ISNUMBER(G180),G180,IF(ISNUMBER(H180),H180,""))))</f>
        <v/>
      </c>
      <c r="S180" s="17">
        <f>IF(R180="","",R180-'الإعدادات'!$B$4)</f>
        <v/>
      </c>
      <c r="T180" s="6">
        <f>IF(S180="","",IF(S180&lt;0,"منتهي",IF(S180&lt;='الإعدادات'!$B$5,"ينتهي قريبًا","")))</f>
        <v/>
      </c>
      <c r="U180" s="17">
        <f>IF(ISNUMBER(S180),IF(S180&lt;='الإعدادات'!$B$5,COUNTIFS($S$6:$S$205,"&lt;"&amp;S180)+COUNTIFS($S$6:S180,S180),""),"")</f>
        <v/>
      </c>
    </row>
    <row r="181">
      <c r="A181" s="5" t="n"/>
      <c r="B181" s="5" t="n"/>
      <c r="C181" s="5" t="n"/>
      <c r="D181" s="5" t="n"/>
      <c r="E181" s="5" t="n"/>
      <c r="F181" s="16" t="n"/>
      <c r="G181" s="13" t="n"/>
      <c r="H181" s="13" t="n"/>
      <c r="I181" s="17">
        <f>IF(A181&amp;""="","",IFERROR(SUMIFS('الوقود'!$C$6:$C$2005,'الوقود'!$B$6:$B$2005,A181&amp;"",'الوقود'!$I$6:$I$2005,1)/COUNTIFS('الوقود'!$B$6:$B$2005,A181&amp;"",'الوقود'!$I$6:$I$2005,1),""))</f>
        <v/>
      </c>
      <c r="J181" s="17">
        <f>IF(OR(I181="",NOT(ISNUMBER(F181))),"",MAX(0,I181-F181))</f>
        <v/>
      </c>
      <c r="K181" s="17">
        <f>IF(A181&amp;""="","",SUMIFS('الوقود'!$D$6:$D$2005,'الوقود'!$B$6:$B$2005,A181&amp;""))</f>
        <v/>
      </c>
      <c r="L181" s="18">
        <f>IF(A181&amp;""="","",SUMIFS('الوقود'!$G$6:$G$2005,'الوقود'!$B$6:$B$2005,A181&amp;""))</f>
        <v/>
      </c>
      <c r="M181" s="18">
        <f>IF(A181&amp;""="","",SUMIFS('الصيانة'!$D$6:$D$1005,'الصيانة'!$B$6:$B$1005,A181&amp;""))</f>
        <v/>
      </c>
      <c r="N181" s="18">
        <f>IF(A181&amp;""="","",ROUND(L181+M181,2))</f>
        <v/>
      </c>
      <c r="O181" s="18">
        <f>IF(A181&amp;""="","",IF(N(J181)=0,"",ROUND(N181/J181,2)))</f>
        <v/>
      </c>
      <c r="P181" s="18">
        <f>IF(A181&amp;""="","",IF(OR(N(J181)=0,N(K181)=0),"",ROUND(K181/J181*100,2)))</f>
        <v/>
      </c>
      <c r="Q181" s="19">
        <f>IF(A181&amp;""="","",IFERROR(SUMIFS('الصيانة'!$A$6:$A$1005,'الصيانة'!$B$6:$B$1005,A181&amp;"",'الصيانة'!$G$6:$G$1005,1)/COUNTIFS('الصيانة'!$B$6:$B$1005,A181&amp;"",'الصيانة'!$G$6:$G$1005,1),""))</f>
        <v/>
      </c>
      <c r="R181" s="19">
        <f>IF(A181&amp;""="","",IF(AND(ISNUMBER(G181),ISNUMBER(H181)),MIN(G181,H181),IF(ISNUMBER(G181),G181,IF(ISNUMBER(H181),H181,""))))</f>
        <v/>
      </c>
      <c r="S181" s="17">
        <f>IF(R181="","",R181-'الإعدادات'!$B$4)</f>
        <v/>
      </c>
      <c r="T181" s="6">
        <f>IF(S181="","",IF(S181&lt;0,"منتهي",IF(S181&lt;='الإعدادات'!$B$5,"ينتهي قريبًا","")))</f>
        <v/>
      </c>
      <c r="U181" s="17">
        <f>IF(ISNUMBER(S181),IF(S181&lt;='الإعدادات'!$B$5,COUNTIFS($S$6:$S$205,"&lt;"&amp;S181)+COUNTIFS($S$6:S181,S181),""),"")</f>
        <v/>
      </c>
    </row>
    <row r="182">
      <c r="A182" s="5" t="n"/>
      <c r="B182" s="5" t="n"/>
      <c r="C182" s="5" t="n"/>
      <c r="D182" s="5" t="n"/>
      <c r="E182" s="5" t="n"/>
      <c r="F182" s="16" t="n"/>
      <c r="G182" s="13" t="n"/>
      <c r="H182" s="13" t="n"/>
      <c r="I182" s="17">
        <f>IF(A182&amp;""="","",IFERROR(SUMIFS('الوقود'!$C$6:$C$2005,'الوقود'!$B$6:$B$2005,A182&amp;"",'الوقود'!$I$6:$I$2005,1)/COUNTIFS('الوقود'!$B$6:$B$2005,A182&amp;"",'الوقود'!$I$6:$I$2005,1),""))</f>
        <v/>
      </c>
      <c r="J182" s="17">
        <f>IF(OR(I182="",NOT(ISNUMBER(F182))),"",MAX(0,I182-F182))</f>
        <v/>
      </c>
      <c r="K182" s="17">
        <f>IF(A182&amp;""="","",SUMIFS('الوقود'!$D$6:$D$2005,'الوقود'!$B$6:$B$2005,A182&amp;""))</f>
        <v/>
      </c>
      <c r="L182" s="18">
        <f>IF(A182&amp;""="","",SUMIFS('الوقود'!$G$6:$G$2005,'الوقود'!$B$6:$B$2005,A182&amp;""))</f>
        <v/>
      </c>
      <c r="M182" s="18">
        <f>IF(A182&amp;""="","",SUMIFS('الصيانة'!$D$6:$D$1005,'الصيانة'!$B$6:$B$1005,A182&amp;""))</f>
        <v/>
      </c>
      <c r="N182" s="18">
        <f>IF(A182&amp;""="","",ROUND(L182+M182,2))</f>
        <v/>
      </c>
      <c r="O182" s="18">
        <f>IF(A182&amp;""="","",IF(N(J182)=0,"",ROUND(N182/J182,2)))</f>
        <v/>
      </c>
      <c r="P182" s="18">
        <f>IF(A182&amp;""="","",IF(OR(N(J182)=0,N(K182)=0),"",ROUND(K182/J182*100,2)))</f>
        <v/>
      </c>
      <c r="Q182" s="19">
        <f>IF(A182&amp;""="","",IFERROR(SUMIFS('الصيانة'!$A$6:$A$1005,'الصيانة'!$B$6:$B$1005,A182&amp;"",'الصيانة'!$G$6:$G$1005,1)/COUNTIFS('الصيانة'!$B$6:$B$1005,A182&amp;"",'الصيانة'!$G$6:$G$1005,1),""))</f>
        <v/>
      </c>
      <c r="R182" s="19">
        <f>IF(A182&amp;""="","",IF(AND(ISNUMBER(G182),ISNUMBER(H182)),MIN(G182,H182),IF(ISNUMBER(G182),G182,IF(ISNUMBER(H182),H182,""))))</f>
        <v/>
      </c>
      <c r="S182" s="17">
        <f>IF(R182="","",R182-'الإعدادات'!$B$4)</f>
        <v/>
      </c>
      <c r="T182" s="6">
        <f>IF(S182="","",IF(S182&lt;0,"منتهي",IF(S182&lt;='الإعدادات'!$B$5,"ينتهي قريبًا","")))</f>
        <v/>
      </c>
      <c r="U182" s="17">
        <f>IF(ISNUMBER(S182),IF(S182&lt;='الإعدادات'!$B$5,COUNTIFS($S$6:$S$205,"&lt;"&amp;S182)+COUNTIFS($S$6:S182,S182),""),"")</f>
        <v/>
      </c>
    </row>
    <row r="183">
      <c r="A183" s="5" t="n"/>
      <c r="B183" s="5" t="n"/>
      <c r="C183" s="5" t="n"/>
      <c r="D183" s="5" t="n"/>
      <c r="E183" s="5" t="n"/>
      <c r="F183" s="16" t="n"/>
      <c r="G183" s="13" t="n"/>
      <c r="H183" s="13" t="n"/>
      <c r="I183" s="17">
        <f>IF(A183&amp;""="","",IFERROR(SUMIFS('الوقود'!$C$6:$C$2005,'الوقود'!$B$6:$B$2005,A183&amp;"",'الوقود'!$I$6:$I$2005,1)/COUNTIFS('الوقود'!$B$6:$B$2005,A183&amp;"",'الوقود'!$I$6:$I$2005,1),""))</f>
        <v/>
      </c>
      <c r="J183" s="17">
        <f>IF(OR(I183="",NOT(ISNUMBER(F183))),"",MAX(0,I183-F183))</f>
        <v/>
      </c>
      <c r="K183" s="17">
        <f>IF(A183&amp;""="","",SUMIFS('الوقود'!$D$6:$D$2005,'الوقود'!$B$6:$B$2005,A183&amp;""))</f>
        <v/>
      </c>
      <c r="L183" s="18">
        <f>IF(A183&amp;""="","",SUMIFS('الوقود'!$G$6:$G$2005,'الوقود'!$B$6:$B$2005,A183&amp;""))</f>
        <v/>
      </c>
      <c r="M183" s="18">
        <f>IF(A183&amp;""="","",SUMIFS('الصيانة'!$D$6:$D$1005,'الصيانة'!$B$6:$B$1005,A183&amp;""))</f>
        <v/>
      </c>
      <c r="N183" s="18">
        <f>IF(A183&amp;""="","",ROUND(L183+M183,2))</f>
        <v/>
      </c>
      <c r="O183" s="18">
        <f>IF(A183&amp;""="","",IF(N(J183)=0,"",ROUND(N183/J183,2)))</f>
        <v/>
      </c>
      <c r="P183" s="18">
        <f>IF(A183&amp;""="","",IF(OR(N(J183)=0,N(K183)=0),"",ROUND(K183/J183*100,2)))</f>
        <v/>
      </c>
      <c r="Q183" s="19">
        <f>IF(A183&amp;""="","",IFERROR(SUMIFS('الصيانة'!$A$6:$A$1005,'الصيانة'!$B$6:$B$1005,A183&amp;"",'الصيانة'!$G$6:$G$1005,1)/COUNTIFS('الصيانة'!$B$6:$B$1005,A183&amp;"",'الصيانة'!$G$6:$G$1005,1),""))</f>
        <v/>
      </c>
      <c r="R183" s="19">
        <f>IF(A183&amp;""="","",IF(AND(ISNUMBER(G183),ISNUMBER(H183)),MIN(G183,H183),IF(ISNUMBER(G183),G183,IF(ISNUMBER(H183),H183,""))))</f>
        <v/>
      </c>
      <c r="S183" s="17">
        <f>IF(R183="","",R183-'الإعدادات'!$B$4)</f>
        <v/>
      </c>
      <c r="T183" s="6">
        <f>IF(S183="","",IF(S183&lt;0,"منتهي",IF(S183&lt;='الإعدادات'!$B$5,"ينتهي قريبًا","")))</f>
        <v/>
      </c>
      <c r="U183" s="17">
        <f>IF(ISNUMBER(S183),IF(S183&lt;='الإعدادات'!$B$5,COUNTIFS($S$6:$S$205,"&lt;"&amp;S183)+COUNTIFS($S$6:S183,S183),""),"")</f>
        <v/>
      </c>
    </row>
    <row r="184">
      <c r="A184" s="5" t="n"/>
      <c r="B184" s="5" t="n"/>
      <c r="C184" s="5" t="n"/>
      <c r="D184" s="5" t="n"/>
      <c r="E184" s="5" t="n"/>
      <c r="F184" s="16" t="n"/>
      <c r="G184" s="13" t="n"/>
      <c r="H184" s="13" t="n"/>
      <c r="I184" s="17">
        <f>IF(A184&amp;""="","",IFERROR(SUMIFS('الوقود'!$C$6:$C$2005,'الوقود'!$B$6:$B$2005,A184&amp;"",'الوقود'!$I$6:$I$2005,1)/COUNTIFS('الوقود'!$B$6:$B$2005,A184&amp;"",'الوقود'!$I$6:$I$2005,1),""))</f>
        <v/>
      </c>
      <c r="J184" s="17">
        <f>IF(OR(I184="",NOT(ISNUMBER(F184))),"",MAX(0,I184-F184))</f>
        <v/>
      </c>
      <c r="K184" s="17">
        <f>IF(A184&amp;""="","",SUMIFS('الوقود'!$D$6:$D$2005,'الوقود'!$B$6:$B$2005,A184&amp;""))</f>
        <v/>
      </c>
      <c r="L184" s="18">
        <f>IF(A184&amp;""="","",SUMIFS('الوقود'!$G$6:$G$2005,'الوقود'!$B$6:$B$2005,A184&amp;""))</f>
        <v/>
      </c>
      <c r="M184" s="18">
        <f>IF(A184&amp;""="","",SUMIFS('الصيانة'!$D$6:$D$1005,'الصيانة'!$B$6:$B$1005,A184&amp;""))</f>
        <v/>
      </c>
      <c r="N184" s="18">
        <f>IF(A184&amp;""="","",ROUND(L184+M184,2))</f>
        <v/>
      </c>
      <c r="O184" s="18">
        <f>IF(A184&amp;""="","",IF(N(J184)=0,"",ROUND(N184/J184,2)))</f>
        <v/>
      </c>
      <c r="P184" s="18">
        <f>IF(A184&amp;""="","",IF(OR(N(J184)=0,N(K184)=0),"",ROUND(K184/J184*100,2)))</f>
        <v/>
      </c>
      <c r="Q184" s="19">
        <f>IF(A184&amp;""="","",IFERROR(SUMIFS('الصيانة'!$A$6:$A$1005,'الصيانة'!$B$6:$B$1005,A184&amp;"",'الصيانة'!$G$6:$G$1005,1)/COUNTIFS('الصيانة'!$B$6:$B$1005,A184&amp;"",'الصيانة'!$G$6:$G$1005,1),""))</f>
        <v/>
      </c>
      <c r="R184" s="19">
        <f>IF(A184&amp;""="","",IF(AND(ISNUMBER(G184),ISNUMBER(H184)),MIN(G184,H184),IF(ISNUMBER(G184),G184,IF(ISNUMBER(H184),H184,""))))</f>
        <v/>
      </c>
      <c r="S184" s="17">
        <f>IF(R184="","",R184-'الإعدادات'!$B$4)</f>
        <v/>
      </c>
      <c r="T184" s="6">
        <f>IF(S184="","",IF(S184&lt;0,"منتهي",IF(S184&lt;='الإعدادات'!$B$5,"ينتهي قريبًا","")))</f>
        <v/>
      </c>
      <c r="U184" s="17">
        <f>IF(ISNUMBER(S184),IF(S184&lt;='الإعدادات'!$B$5,COUNTIFS($S$6:$S$205,"&lt;"&amp;S184)+COUNTIFS($S$6:S184,S184),""),"")</f>
        <v/>
      </c>
    </row>
    <row r="185">
      <c r="A185" s="5" t="n"/>
      <c r="B185" s="5" t="n"/>
      <c r="C185" s="5" t="n"/>
      <c r="D185" s="5" t="n"/>
      <c r="E185" s="5" t="n"/>
      <c r="F185" s="16" t="n"/>
      <c r="G185" s="13" t="n"/>
      <c r="H185" s="13" t="n"/>
      <c r="I185" s="17">
        <f>IF(A185&amp;""="","",IFERROR(SUMIFS('الوقود'!$C$6:$C$2005,'الوقود'!$B$6:$B$2005,A185&amp;"",'الوقود'!$I$6:$I$2005,1)/COUNTIFS('الوقود'!$B$6:$B$2005,A185&amp;"",'الوقود'!$I$6:$I$2005,1),""))</f>
        <v/>
      </c>
      <c r="J185" s="17">
        <f>IF(OR(I185="",NOT(ISNUMBER(F185))),"",MAX(0,I185-F185))</f>
        <v/>
      </c>
      <c r="K185" s="17">
        <f>IF(A185&amp;""="","",SUMIFS('الوقود'!$D$6:$D$2005,'الوقود'!$B$6:$B$2005,A185&amp;""))</f>
        <v/>
      </c>
      <c r="L185" s="18">
        <f>IF(A185&amp;""="","",SUMIFS('الوقود'!$G$6:$G$2005,'الوقود'!$B$6:$B$2005,A185&amp;""))</f>
        <v/>
      </c>
      <c r="M185" s="18">
        <f>IF(A185&amp;""="","",SUMIFS('الصيانة'!$D$6:$D$1005,'الصيانة'!$B$6:$B$1005,A185&amp;""))</f>
        <v/>
      </c>
      <c r="N185" s="18">
        <f>IF(A185&amp;""="","",ROUND(L185+M185,2))</f>
        <v/>
      </c>
      <c r="O185" s="18">
        <f>IF(A185&amp;""="","",IF(N(J185)=0,"",ROUND(N185/J185,2)))</f>
        <v/>
      </c>
      <c r="P185" s="18">
        <f>IF(A185&amp;""="","",IF(OR(N(J185)=0,N(K185)=0),"",ROUND(K185/J185*100,2)))</f>
        <v/>
      </c>
      <c r="Q185" s="19">
        <f>IF(A185&amp;""="","",IFERROR(SUMIFS('الصيانة'!$A$6:$A$1005,'الصيانة'!$B$6:$B$1005,A185&amp;"",'الصيانة'!$G$6:$G$1005,1)/COUNTIFS('الصيانة'!$B$6:$B$1005,A185&amp;"",'الصيانة'!$G$6:$G$1005,1),""))</f>
        <v/>
      </c>
      <c r="R185" s="19">
        <f>IF(A185&amp;""="","",IF(AND(ISNUMBER(G185),ISNUMBER(H185)),MIN(G185,H185),IF(ISNUMBER(G185),G185,IF(ISNUMBER(H185),H185,""))))</f>
        <v/>
      </c>
      <c r="S185" s="17">
        <f>IF(R185="","",R185-'الإعدادات'!$B$4)</f>
        <v/>
      </c>
      <c r="T185" s="6">
        <f>IF(S185="","",IF(S185&lt;0,"منتهي",IF(S185&lt;='الإعدادات'!$B$5,"ينتهي قريبًا","")))</f>
        <v/>
      </c>
      <c r="U185" s="17">
        <f>IF(ISNUMBER(S185),IF(S185&lt;='الإعدادات'!$B$5,COUNTIFS($S$6:$S$205,"&lt;"&amp;S185)+COUNTIFS($S$6:S185,S185),""),"")</f>
        <v/>
      </c>
    </row>
    <row r="186">
      <c r="A186" s="5" t="n"/>
      <c r="B186" s="5" t="n"/>
      <c r="C186" s="5" t="n"/>
      <c r="D186" s="5" t="n"/>
      <c r="E186" s="5" t="n"/>
      <c r="F186" s="16" t="n"/>
      <c r="G186" s="13" t="n"/>
      <c r="H186" s="13" t="n"/>
      <c r="I186" s="17">
        <f>IF(A186&amp;""="","",IFERROR(SUMIFS('الوقود'!$C$6:$C$2005,'الوقود'!$B$6:$B$2005,A186&amp;"",'الوقود'!$I$6:$I$2005,1)/COUNTIFS('الوقود'!$B$6:$B$2005,A186&amp;"",'الوقود'!$I$6:$I$2005,1),""))</f>
        <v/>
      </c>
      <c r="J186" s="17">
        <f>IF(OR(I186="",NOT(ISNUMBER(F186))),"",MAX(0,I186-F186))</f>
        <v/>
      </c>
      <c r="K186" s="17">
        <f>IF(A186&amp;""="","",SUMIFS('الوقود'!$D$6:$D$2005,'الوقود'!$B$6:$B$2005,A186&amp;""))</f>
        <v/>
      </c>
      <c r="L186" s="18">
        <f>IF(A186&amp;""="","",SUMIFS('الوقود'!$G$6:$G$2005,'الوقود'!$B$6:$B$2005,A186&amp;""))</f>
        <v/>
      </c>
      <c r="M186" s="18">
        <f>IF(A186&amp;""="","",SUMIFS('الصيانة'!$D$6:$D$1005,'الصيانة'!$B$6:$B$1005,A186&amp;""))</f>
        <v/>
      </c>
      <c r="N186" s="18">
        <f>IF(A186&amp;""="","",ROUND(L186+M186,2))</f>
        <v/>
      </c>
      <c r="O186" s="18">
        <f>IF(A186&amp;""="","",IF(N(J186)=0,"",ROUND(N186/J186,2)))</f>
        <v/>
      </c>
      <c r="P186" s="18">
        <f>IF(A186&amp;""="","",IF(OR(N(J186)=0,N(K186)=0),"",ROUND(K186/J186*100,2)))</f>
        <v/>
      </c>
      <c r="Q186" s="19">
        <f>IF(A186&amp;""="","",IFERROR(SUMIFS('الصيانة'!$A$6:$A$1005,'الصيانة'!$B$6:$B$1005,A186&amp;"",'الصيانة'!$G$6:$G$1005,1)/COUNTIFS('الصيانة'!$B$6:$B$1005,A186&amp;"",'الصيانة'!$G$6:$G$1005,1),""))</f>
        <v/>
      </c>
      <c r="R186" s="19">
        <f>IF(A186&amp;""="","",IF(AND(ISNUMBER(G186),ISNUMBER(H186)),MIN(G186,H186),IF(ISNUMBER(G186),G186,IF(ISNUMBER(H186),H186,""))))</f>
        <v/>
      </c>
      <c r="S186" s="17">
        <f>IF(R186="","",R186-'الإعدادات'!$B$4)</f>
        <v/>
      </c>
      <c r="T186" s="6">
        <f>IF(S186="","",IF(S186&lt;0,"منتهي",IF(S186&lt;='الإعدادات'!$B$5,"ينتهي قريبًا","")))</f>
        <v/>
      </c>
      <c r="U186" s="17">
        <f>IF(ISNUMBER(S186),IF(S186&lt;='الإعدادات'!$B$5,COUNTIFS($S$6:$S$205,"&lt;"&amp;S186)+COUNTIFS($S$6:S186,S186),""),"")</f>
        <v/>
      </c>
    </row>
    <row r="187">
      <c r="A187" s="5" t="n"/>
      <c r="B187" s="5" t="n"/>
      <c r="C187" s="5" t="n"/>
      <c r="D187" s="5" t="n"/>
      <c r="E187" s="5" t="n"/>
      <c r="F187" s="16" t="n"/>
      <c r="G187" s="13" t="n"/>
      <c r="H187" s="13" t="n"/>
      <c r="I187" s="17">
        <f>IF(A187&amp;""="","",IFERROR(SUMIFS('الوقود'!$C$6:$C$2005,'الوقود'!$B$6:$B$2005,A187&amp;"",'الوقود'!$I$6:$I$2005,1)/COUNTIFS('الوقود'!$B$6:$B$2005,A187&amp;"",'الوقود'!$I$6:$I$2005,1),""))</f>
        <v/>
      </c>
      <c r="J187" s="17">
        <f>IF(OR(I187="",NOT(ISNUMBER(F187))),"",MAX(0,I187-F187))</f>
        <v/>
      </c>
      <c r="K187" s="17">
        <f>IF(A187&amp;""="","",SUMIFS('الوقود'!$D$6:$D$2005,'الوقود'!$B$6:$B$2005,A187&amp;""))</f>
        <v/>
      </c>
      <c r="L187" s="18">
        <f>IF(A187&amp;""="","",SUMIFS('الوقود'!$G$6:$G$2005,'الوقود'!$B$6:$B$2005,A187&amp;""))</f>
        <v/>
      </c>
      <c r="M187" s="18">
        <f>IF(A187&amp;""="","",SUMIFS('الصيانة'!$D$6:$D$1005,'الصيانة'!$B$6:$B$1005,A187&amp;""))</f>
        <v/>
      </c>
      <c r="N187" s="18">
        <f>IF(A187&amp;""="","",ROUND(L187+M187,2))</f>
        <v/>
      </c>
      <c r="O187" s="18">
        <f>IF(A187&amp;""="","",IF(N(J187)=0,"",ROUND(N187/J187,2)))</f>
        <v/>
      </c>
      <c r="P187" s="18">
        <f>IF(A187&amp;""="","",IF(OR(N(J187)=0,N(K187)=0),"",ROUND(K187/J187*100,2)))</f>
        <v/>
      </c>
      <c r="Q187" s="19">
        <f>IF(A187&amp;""="","",IFERROR(SUMIFS('الصيانة'!$A$6:$A$1005,'الصيانة'!$B$6:$B$1005,A187&amp;"",'الصيانة'!$G$6:$G$1005,1)/COUNTIFS('الصيانة'!$B$6:$B$1005,A187&amp;"",'الصيانة'!$G$6:$G$1005,1),""))</f>
        <v/>
      </c>
      <c r="R187" s="19">
        <f>IF(A187&amp;""="","",IF(AND(ISNUMBER(G187),ISNUMBER(H187)),MIN(G187,H187),IF(ISNUMBER(G187),G187,IF(ISNUMBER(H187),H187,""))))</f>
        <v/>
      </c>
      <c r="S187" s="17">
        <f>IF(R187="","",R187-'الإعدادات'!$B$4)</f>
        <v/>
      </c>
      <c r="T187" s="6">
        <f>IF(S187="","",IF(S187&lt;0,"منتهي",IF(S187&lt;='الإعدادات'!$B$5,"ينتهي قريبًا","")))</f>
        <v/>
      </c>
      <c r="U187" s="17">
        <f>IF(ISNUMBER(S187),IF(S187&lt;='الإعدادات'!$B$5,COUNTIFS($S$6:$S$205,"&lt;"&amp;S187)+COUNTIFS($S$6:S187,S187),""),"")</f>
        <v/>
      </c>
    </row>
    <row r="188">
      <c r="A188" s="5" t="n"/>
      <c r="B188" s="5" t="n"/>
      <c r="C188" s="5" t="n"/>
      <c r="D188" s="5" t="n"/>
      <c r="E188" s="5" t="n"/>
      <c r="F188" s="16" t="n"/>
      <c r="G188" s="13" t="n"/>
      <c r="H188" s="13" t="n"/>
      <c r="I188" s="17">
        <f>IF(A188&amp;""="","",IFERROR(SUMIFS('الوقود'!$C$6:$C$2005,'الوقود'!$B$6:$B$2005,A188&amp;"",'الوقود'!$I$6:$I$2005,1)/COUNTIFS('الوقود'!$B$6:$B$2005,A188&amp;"",'الوقود'!$I$6:$I$2005,1),""))</f>
        <v/>
      </c>
      <c r="J188" s="17">
        <f>IF(OR(I188="",NOT(ISNUMBER(F188))),"",MAX(0,I188-F188))</f>
        <v/>
      </c>
      <c r="K188" s="17">
        <f>IF(A188&amp;""="","",SUMIFS('الوقود'!$D$6:$D$2005,'الوقود'!$B$6:$B$2005,A188&amp;""))</f>
        <v/>
      </c>
      <c r="L188" s="18">
        <f>IF(A188&amp;""="","",SUMIFS('الوقود'!$G$6:$G$2005,'الوقود'!$B$6:$B$2005,A188&amp;""))</f>
        <v/>
      </c>
      <c r="M188" s="18">
        <f>IF(A188&amp;""="","",SUMIFS('الصيانة'!$D$6:$D$1005,'الصيانة'!$B$6:$B$1005,A188&amp;""))</f>
        <v/>
      </c>
      <c r="N188" s="18">
        <f>IF(A188&amp;""="","",ROUND(L188+M188,2))</f>
        <v/>
      </c>
      <c r="O188" s="18">
        <f>IF(A188&amp;""="","",IF(N(J188)=0,"",ROUND(N188/J188,2)))</f>
        <v/>
      </c>
      <c r="P188" s="18">
        <f>IF(A188&amp;""="","",IF(OR(N(J188)=0,N(K188)=0),"",ROUND(K188/J188*100,2)))</f>
        <v/>
      </c>
      <c r="Q188" s="19">
        <f>IF(A188&amp;""="","",IFERROR(SUMIFS('الصيانة'!$A$6:$A$1005,'الصيانة'!$B$6:$B$1005,A188&amp;"",'الصيانة'!$G$6:$G$1005,1)/COUNTIFS('الصيانة'!$B$6:$B$1005,A188&amp;"",'الصيانة'!$G$6:$G$1005,1),""))</f>
        <v/>
      </c>
      <c r="R188" s="19">
        <f>IF(A188&amp;""="","",IF(AND(ISNUMBER(G188),ISNUMBER(H188)),MIN(G188,H188),IF(ISNUMBER(G188),G188,IF(ISNUMBER(H188),H188,""))))</f>
        <v/>
      </c>
      <c r="S188" s="17">
        <f>IF(R188="","",R188-'الإعدادات'!$B$4)</f>
        <v/>
      </c>
      <c r="T188" s="6">
        <f>IF(S188="","",IF(S188&lt;0,"منتهي",IF(S188&lt;='الإعدادات'!$B$5,"ينتهي قريبًا","")))</f>
        <v/>
      </c>
      <c r="U188" s="17">
        <f>IF(ISNUMBER(S188),IF(S188&lt;='الإعدادات'!$B$5,COUNTIFS($S$6:$S$205,"&lt;"&amp;S188)+COUNTIFS($S$6:S188,S188),""),"")</f>
        <v/>
      </c>
    </row>
    <row r="189">
      <c r="A189" s="5" t="n"/>
      <c r="B189" s="5" t="n"/>
      <c r="C189" s="5" t="n"/>
      <c r="D189" s="5" t="n"/>
      <c r="E189" s="5" t="n"/>
      <c r="F189" s="16" t="n"/>
      <c r="G189" s="13" t="n"/>
      <c r="H189" s="13" t="n"/>
      <c r="I189" s="17">
        <f>IF(A189&amp;""="","",IFERROR(SUMIFS('الوقود'!$C$6:$C$2005,'الوقود'!$B$6:$B$2005,A189&amp;"",'الوقود'!$I$6:$I$2005,1)/COUNTIFS('الوقود'!$B$6:$B$2005,A189&amp;"",'الوقود'!$I$6:$I$2005,1),""))</f>
        <v/>
      </c>
      <c r="J189" s="17">
        <f>IF(OR(I189="",NOT(ISNUMBER(F189))),"",MAX(0,I189-F189))</f>
        <v/>
      </c>
      <c r="K189" s="17">
        <f>IF(A189&amp;""="","",SUMIFS('الوقود'!$D$6:$D$2005,'الوقود'!$B$6:$B$2005,A189&amp;""))</f>
        <v/>
      </c>
      <c r="L189" s="18">
        <f>IF(A189&amp;""="","",SUMIFS('الوقود'!$G$6:$G$2005,'الوقود'!$B$6:$B$2005,A189&amp;""))</f>
        <v/>
      </c>
      <c r="M189" s="18">
        <f>IF(A189&amp;""="","",SUMIFS('الصيانة'!$D$6:$D$1005,'الصيانة'!$B$6:$B$1005,A189&amp;""))</f>
        <v/>
      </c>
      <c r="N189" s="18">
        <f>IF(A189&amp;""="","",ROUND(L189+M189,2))</f>
        <v/>
      </c>
      <c r="O189" s="18">
        <f>IF(A189&amp;""="","",IF(N(J189)=0,"",ROUND(N189/J189,2)))</f>
        <v/>
      </c>
      <c r="P189" s="18">
        <f>IF(A189&amp;""="","",IF(OR(N(J189)=0,N(K189)=0),"",ROUND(K189/J189*100,2)))</f>
        <v/>
      </c>
      <c r="Q189" s="19">
        <f>IF(A189&amp;""="","",IFERROR(SUMIFS('الصيانة'!$A$6:$A$1005,'الصيانة'!$B$6:$B$1005,A189&amp;"",'الصيانة'!$G$6:$G$1005,1)/COUNTIFS('الصيانة'!$B$6:$B$1005,A189&amp;"",'الصيانة'!$G$6:$G$1005,1),""))</f>
        <v/>
      </c>
      <c r="R189" s="19">
        <f>IF(A189&amp;""="","",IF(AND(ISNUMBER(G189),ISNUMBER(H189)),MIN(G189,H189),IF(ISNUMBER(G189),G189,IF(ISNUMBER(H189),H189,""))))</f>
        <v/>
      </c>
      <c r="S189" s="17">
        <f>IF(R189="","",R189-'الإعدادات'!$B$4)</f>
        <v/>
      </c>
      <c r="T189" s="6">
        <f>IF(S189="","",IF(S189&lt;0,"منتهي",IF(S189&lt;='الإعدادات'!$B$5,"ينتهي قريبًا","")))</f>
        <v/>
      </c>
      <c r="U189" s="17">
        <f>IF(ISNUMBER(S189),IF(S189&lt;='الإعدادات'!$B$5,COUNTIFS($S$6:$S$205,"&lt;"&amp;S189)+COUNTIFS($S$6:S189,S189),""),"")</f>
        <v/>
      </c>
    </row>
    <row r="190">
      <c r="A190" s="5" t="n"/>
      <c r="B190" s="5" t="n"/>
      <c r="C190" s="5" t="n"/>
      <c r="D190" s="5" t="n"/>
      <c r="E190" s="5" t="n"/>
      <c r="F190" s="16" t="n"/>
      <c r="G190" s="13" t="n"/>
      <c r="H190" s="13" t="n"/>
      <c r="I190" s="17">
        <f>IF(A190&amp;""="","",IFERROR(SUMIFS('الوقود'!$C$6:$C$2005,'الوقود'!$B$6:$B$2005,A190&amp;"",'الوقود'!$I$6:$I$2005,1)/COUNTIFS('الوقود'!$B$6:$B$2005,A190&amp;"",'الوقود'!$I$6:$I$2005,1),""))</f>
        <v/>
      </c>
      <c r="J190" s="17">
        <f>IF(OR(I190="",NOT(ISNUMBER(F190))),"",MAX(0,I190-F190))</f>
        <v/>
      </c>
      <c r="K190" s="17">
        <f>IF(A190&amp;""="","",SUMIFS('الوقود'!$D$6:$D$2005,'الوقود'!$B$6:$B$2005,A190&amp;""))</f>
        <v/>
      </c>
      <c r="L190" s="18">
        <f>IF(A190&amp;""="","",SUMIFS('الوقود'!$G$6:$G$2005,'الوقود'!$B$6:$B$2005,A190&amp;""))</f>
        <v/>
      </c>
      <c r="M190" s="18">
        <f>IF(A190&amp;""="","",SUMIFS('الصيانة'!$D$6:$D$1005,'الصيانة'!$B$6:$B$1005,A190&amp;""))</f>
        <v/>
      </c>
      <c r="N190" s="18">
        <f>IF(A190&amp;""="","",ROUND(L190+M190,2))</f>
        <v/>
      </c>
      <c r="O190" s="18">
        <f>IF(A190&amp;""="","",IF(N(J190)=0,"",ROUND(N190/J190,2)))</f>
        <v/>
      </c>
      <c r="P190" s="18">
        <f>IF(A190&amp;""="","",IF(OR(N(J190)=0,N(K190)=0),"",ROUND(K190/J190*100,2)))</f>
        <v/>
      </c>
      <c r="Q190" s="19">
        <f>IF(A190&amp;""="","",IFERROR(SUMIFS('الصيانة'!$A$6:$A$1005,'الصيانة'!$B$6:$B$1005,A190&amp;"",'الصيانة'!$G$6:$G$1005,1)/COUNTIFS('الصيانة'!$B$6:$B$1005,A190&amp;"",'الصيانة'!$G$6:$G$1005,1),""))</f>
        <v/>
      </c>
      <c r="R190" s="19">
        <f>IF(A190&amp;""="","",IF(AND(ISNUMBER(G190),ISNUMBER(H190)),MIN(G190,H190),IF(ISNUMBER(G190),G190,IF(ISNUMBER(H190),H190,""))))</f>
        <v/>
      </c>
      <c r="S190" s="17">
        <f>IF(R190="","",R190-'الإعدادات'!$B$4)</f>
        <v/>
      </c>
      <c r="T190" s="6">
        <f>IF(S190="","",IF(S190&lt;0,"منتهي",IF(S190&lt;='الإعدادات'!$B$5,"ينتهي قريبًا","")))</f>
        <v/>
      </c>
      <c r="U190" s="17">
        <f>IF(ISNUMBER(S190),IF(S190&lt;='الإعدادات'!$B$5,COUNTIFS($S$6:$S$205,"&lt;"&amp;S190)+COUNTIFS($S$6:S190,S190),""),"")</f>
        <v/>
      </c>
    </row>
    <row r="191">
      <c r="A191" s="5" t="n"/>
      <c r="B191" s="5" t="n"/>
      <c r="C191" s="5" t="n"/>
      <c r="D191" s="5" t="n"/>
      <c r="E191" s="5" t="n"/>
      <c r="F191" s="16" t="n"/>
      <c r="G191" s="13" t="n"/>
      <c r="H191" s="13" t="n"/>
      <c r="I191" s="17">
        <f>IF(A191&amp;""="","",IFERROR(SUMIFS('الوقود'!$C$6:$C$2005,'الوقود'!$B$6:$B$2005,A191&amp;"",'الوقود'!$I$6:$I$2005,1)/COUNTIFS('الوقود'!$B$6:$B$2005,A191&amp;"",'الوقود'!$I$6:$I$2005,1),""))</f>
        <v/>
      </c>
      <c r="J191" s="17">
        <f>IF(OR(I191="",NOT(ISNUMBER(F191))),"",MAX(0,I191-F191))</f>
        <v/>
      </c>
      <c r="K191" s="17">
        <f>IF(A191&amp;""="","",SUMIFS('الوقود'!$D$6:$D$2005,'الوقود'!$B$6:$B$2005,A191&amp;""))</f>
        <v/>
      </c>
      <c r="L191" s="18">
        <f>IF(A191&amp;""="","",SUMIFS('الوقود'!$G$6:$G$2005,'الوقود'!$B$6:$B$2005,A191&amp;""))</f>
        <v/>
      </c>
      <c r="M191" s="18">
        <f>IF(A191&amp;""="","",SUMIFS('الصيانة'!$D$6:$D$1005,'الصيانة'!$B$6:$B$1005,A191&amp;""))</f>
        <v/>
      </c>
      <c r="N191" s="18">
        <f>IF(A191&amp;""="","",ROUND(L191+M191,2))</f>
        <v/>
      </c>
      <c r="O191" s="18">
        <f>IF(A191&amp;""="","",IF(N(J191)=0,"",ROUND(N191/J191,2)))</f>
        <v/>
      </c>
      <c r="P191" s="18">
        <f>IF(A191&amp;""="","",IF(OR(N(J191)=0,N(K191)=0),"",ROUND(K191/J191*100,2)))</f>
        <v/>
      </c>
      <c r="Q191" s="19">
        <f>IF(A191&amp;""="","",IFERROR(SUMIFS('الصيانة'!$A$6:$A$1005,'الصيانة'!$B$6:$B$1005,A191&amp;"",'الصيانة'!$G$6:$G$1005,1)/COUNTIFS('الصيانة'!$B$6:$B$1005,A191&amp;"",'الصيانة'!$G$6:$G$1005,1),""))</f>
        <v/>
      </c>
      <c r="R191" s="19">
        <f>IF(A191&amp;""="","",IF(AND(ISNUMBER(G191),ISNUMBER(H191)),MIN(G191,H191),IF(ISNUMBER(G191),G191,IF(ISNUMBER(H191),H191,""))))</f>
        <v/>
      </c>
      <c r="S191" s="17">
        <f>IF(R191="","",R191-'الإعدادات'!$B$4)</f>
        <v/>
      </c>
      <c r="T191" s="6">
        <f>IF(S191="","",IF(S191&lt;0,"منتهي",IF(S191&lt;='الإعدادات'!$B$5,"ينتهي قريبًا","")))</f>
        <v/>
      </c>
      <c r="U191" s="17">
        <f>IF(ISNUMBER(S191),IF(S191&lt;='الإعدادات'!$B$5,COUNTIFS($S$6:$S$205,"&lt;"&amp;S191)+COUNTIFS($S$6:S191,S191),""),"")</f>
        <v/>
      </c>
    </row>
    <row r="192">
      <c r="A192" s="5" t="n"/>
      <c r="B192" s="5" t="n"/>
      <c r="C192" s="5" t="n"/>
      <c r="D192" s="5" t="n"/>
      <c r="E192" s="5" t="n"/>
      <c r="F192" s="16" t="n"/>
      <c r="G192" s="13" t="n"/>
      <c r="H192" s="13" t="n"/>
      <c r="I192" s="17">
        <f>IF(A192&amp;""="","",IFERROR(SUMIFS('الوقود'!$C$6:$C$2005,'الوقود'!$B$6:$B$2005,A192&amp;"",'الوقود'!$I$6:$I$2005,1)/COUNTIFS('الوقود'!$B$6:$B$2005,A192&amp;"",'الوقود'!$I$6:$I$2005,1),""))</f>
        <v/>
      </c>
      <c r="J192" s="17">
        <f>IF(OR(I192="",NOT(ISNUMBER(F192))),"",MAX(0,I192-F192))</f>
        <v/>
      </c>
      <c r="K192" s="17">
        <f>IF(A192&amp;""="","",SUMIFS('الوقود'!$D$6:$D$2005,'الوقود'!$B$6:$B$2005,A192&amp;""))</f>
        <v/>
      </c>
      <c r="L192" s="18">
        <f>IF(A192&amp;""="","",SUMIFS('الوقود'!$G$6:$G$2005,'الوقود'!$B$6:$B$2005,A192&amp;""))</f>
        <v/>
      </c>
      <c r="M192" s="18">
        <f>IF(A192&amp;""="","",SUMIFS('الصيانة'!$D$6:$D$1005,'الصيانة'!$B$6:$B$1005,A192&amp;""))</f>
        <v/>
      </c>
      <c r="N192" s="18">
        <f>IF(A192&amp;""="","",ROUND(L192+M192,2))</f>
        <v/>
      </c>
      <c r="O192" s="18">
        <f>IF(A192&amp;""="","",IF(N(J192)=0,"",ROUND(N192/J192,2)))</f>
        <v/>
      </c>
      <c r="P192" s="18">
        <f>IF(A192&amp;""="","",IF(OR(N(J192)=0,N(K192)=0),"",ROUND(K192/J192*100,2)))</f>
        <v/>
      </c>
      <c r="Q192" s="19">
        <f>IF(A192&amp;""="","",IFERROR(SUMIFS('الصيانة'!$A$6:$A$1005,'الصيانة'!$B$6:$B$1005,A192&amp;"",'الصيانة'!$G$6:$G$1005,1)/COUNTIFS('الصيانة'!$B$6:$B$1005,A192&amp;"",'الصيانة'!$G$6:$G$1005,1),""))</f>
        <v/>
      </c>
      <c r="R192" s="19">
        <f>IF(A192&amp;""="","",IF(AND(ISNUMBER(G192),ISNUMBER(H192)),MIN(G192,H192),IF(ISNUMBER(G192),G192,IF(ISNUMBER(H192),H192,""))))</f>
        <v/>
      </c>
      <c r="S192" s="17">
        <f>IF(R192="","",R192-'الإعدادات'!$B$4)</f>
        <v/>
      </c>
      <c r="T192" s="6">
        <f>IF(S192="","",IF(S192&lt;0,"منتهي",IF(S192&lt;='الإعدادات'!$B$5,"ينتهي قريبًا","")))</f>
        <v/>
      </c>
      <c r="U192" s="17">
        <f>IF(ISNUMBER(S192),IF(S192&lt;='الإعدادات'!$B$5,COUNTIFS($S$6:$S$205,"&lt;"&amp;S192)+COUNTIFS($S$6:S192,S192),""),"")</f>
        <v/>
      </c>
    </row>
    <row r="193">
      <c r="A193" s="5" t="n"/>
      <c r="B193" s="5" t="n"/>
      <c r="C193" s="5" t="n"/>
      <c r="D193" s="5" t="n"/>
      <c r="E193" s="5" t="n"/>
      <c r="F193" s="16" t="n"/>
      <c r="G193" s="13" t="n"/>
      <c r="H193" s="13" t="n"/>
      <c r="I193" s="17">
        <f>IF(A193&amp;""="","",IFERROR(SUMIFS('الوقود'!$C$6:$C$2005,'الوقود'!$B$6:$B$2005,A193&amp;"",'الوقود'!$I$6:$I$2005,1)/COUNTIFS('الوقود'!$B$6:$B$2005,A193&amp;"",'الوقود'!$I$6:$I$2005,1),""))</f>
        <v/>
      </c>
      <c r="J193" s="17">
        <f>IF(OR(I193="",NOT(ISNUMBER(F193))),"",MAX(0,I193-F193))</f>
        <v/>
      </c>
      <c r="K193" s="17">
        <f>IF(A193&amp;""="","",SUMIFS('الوقود'!$D$6:$D$2005,'الوقود'!$B$6:$B$2005,A193&amp;""))</f>
        <v/>
      </c>
      <c r="L193" s="18">
        <f>IF(A193&amp;""="","",SUMIFS('الوقود'!$G$6:$G$2005,'الوقود'!$B$6:$B$2005,A193&amp;""))</f>
        <v/>
      </c>
      <c r="M193" s="18">
        <f>IF(A193&amp;""="","",SUMIFS('الصيانة'!$D$6:$D$1005,'الصيانة'!$B$6:$B$1005,A193&amp;""))</f>
        <v/>
      </c>
      <c r="N193" s="18">
        <f>IF(A193&amp;""="","",ROUND(L193+M193,2))</f>
        <v/>
      </c>
      <c r="O193" s="18">
        <f>IF(A193&amp;""="","",IF(N(J193)=0,"",ROUND(N193/J193,2)))</f>
        <v/>
      </c>
      <c r="P193" s="18">
        <f>IF(A193&amp;""="","",IF(OR(N(J193)=0,N(K193)=0),"",ROUND(K193/J193*100,2)))</f>
        <v/>
      </c>
      <c r="Q193" s="19">
        <f>IF(A193&amp;""="","",IFERROR(SUMIFS('الصيانة'!$A$6:$A$1005,'الصيانة'!$B$6:$B$1005,A193&amp;"",'الصيانة'!$G$6:$G$1005,1)/COUNTIFS('الصيانة'!$B$6:$B$1005,A193&amp;"",'الصيانة'!$G$6:$G$1005,1),""))</f>
        <v/>
      </c>
      <c r="R193" s="19">
        <f>IF(A193&amp;""="","",IF(AND(ISNUMBER(G193),ISNUMBER(H193)),MIN(G193,H193),IF(ISNUMBER(G193),G193,IF(ISNUMBER(H193),H193,""))))</f>
        <v/>
      </c>
      <c r="S193" s="17">
        <f>IF(R193="","",R193-'الإعدادات'!$B$4)</f>
        <v/>
      </c>
      <c r="T193" s="6">
        <f>IF(S193="","",IF(S193&lt;0,"منتهي",IF(S193&lt;='الإعدادات'!$B$5,"ينتهي قريبًا","")))</f>
        <v/>
      </c>
      <c r="U193" s="17">
        <f>IF(ISNUMBER(S193),IF(S193&lt;='الإعدادات'!$B$5,COUNTIFS($S$6:$S$205,"&lt;"&amp;S193)+COUNTIFS($S$6:S193,S193),""),"")</f>
        <v/>
      </c>
    </row>
    <row r="194">
      <c r="A194" s="5" t="n"/>
      <c r="B194" s="5" t="n"/>
      <c r="C194" s="5" t="n"/>
      <c r="D194" s="5" t="n"/>
      <c r="E194" s="5" t="n"/>
      <c r="F194" s="16" t="n"/>
      <c r="G194" s="13" t="n"/>
      <c r="H194" s="13" t="n"/>
      <c r="I194" s="17">
        <f>IF(A194&amp;""="","",IFERROR(SUMIFS('الوقود'!$C$6:$C$2005,'الوقود'!$B$6:$B$2005,A194&amp;"",'الوقود'!$I$6:$I$2005,1)/COUNTIFS('الوقود'!$B$6:$B$2005,A194&amp;"",'الوقود'!$I$6:$I$2005,1),""))</f>
        <v/>
      </c>
      <c r="J194" s="17">
        <f>IF(OR(I194="",NOT(ISNUMBER(F194))),"",MAX(0,I194-F194))</f>
        <v/>
      </c>
      <c r="K194" s="17">
        <f>IF(A194&amp;""="","",SUMIFS('الوقود'!$D$6:$D$2005,'الوقود'!$B$6:$B$2005,A194&amp;""))</f>
        <v/>
      </c>
      <c r="L194" s="18">
        <f>IF(A194&amp;""="","",SUMIFS('الوقود'!$G$6:$G$2005,'الوقود'!$B$6:$B$2005,A194&amp;""))</f>
        <v/>
      </c>
      <c r="M194" s="18">
        <f>IF(A194&amp;""="","",SUMIFS('الصيانة'!$D$6:$D$1005,'الصيانة'!$B$6:$B$1005,A194&amp;""))</f>
        <v/>
      </c>
      <c r="N194" s="18">
        <f>IF(A194&amp;""="","",ROUND(L194+M194,2))</f>
        <v/>
      </c>
      <c r="O194" s="18">
        <f>IF(A194&amp;""="","",IF(N(J194)=0,"",ROUND(N194/J194,2)))</f>
        <v/>
      </c>
      <c r="P194" s="18">
        <f>IF(A194&amp;""="","",IF(OR(N(J194)=0,N(K194)=0),"",ROUND(K194/J194*100,2)))</f>
        <v/>
      </c>
      <c r="Q194" s="19">
        <f>IF(A194&amp;""="","",IFERROR(SUMIFS('الصيانة'!$A$6:$A$1005,'الصيانة'!$B$6:$B$1005,A194&amp;"",'الصيانة'!$G$6:$G$1005,1)/COUNTIFS('الصيانة'!$B$6:$B$1005,A194&amp;"",'الصيانة'!$G$6:$G$1005,1),""))</f>
        <v/>
      </c>
      <c r="R194" s="19">
        <f>IF(A194&amp;""="","",IF(AND(ISNUMBER(G194),ISNUMBER(H194)),MIN(G194,H194),IF(ISNUMBER(G194),G194,IF(ISNUMBER(H194),H194,""))))</f>
        <v/>
      </c>
      <c r="S194" s="17">
        <f>IF(R194="","",R194-'الإعدادات'!$B$4)</f>
        <v/>
      </c>
      <c r="T194" s="6">
        <f>IF(S194="","",IF(S194&lt;0,"منتهي",IF(S194&lt;='الإعدادات'!$B$5,"ينتهي قريبًا","")))</f>
        <v/>
      </c>
      <c r="U194" s="17">
        <f>IF(ISNUMBER(S194),IF(S194&lt;='الإعدادات'!$B$5,COUNTIFS($S$6:$S$205,"&lt;"&amp;S194)+COUNTIFS($S$6:S194,S194),""),"")</f>
        <v/>
      </c>
    </row>
    <row r="195">
      <c r="A195" s="5" t="n"/>
      <c r="B195" s="5" t="n"/>
      <c r="C195" s="5" t="n"/>
      <c r="D195" s="5" t="n"/>
      <c r="E195" s="5" t="n"/>
      <c r="F195" s="16" t="n"/>
      <c r="G195" s="13" t="n"/>
      <c r="H195" s="13" t="n"/>
      <c r="I195" s="17">
        <f>IF(A195&amp;""="","",IFERROR(SUMIFS('الوقود'!$C$6:$C$2005,'الوقود'!$B$6:$B$2005,A195&amp;"",'الوقود'!$I$6:$I$2005,1)/COUNTIFS('الوقود'!$B$6:$B$2005,A195&amp;"",'الوقود'!$I$6:$I$2005,1),""))</f>
        <v/>
      </c>
      <c r="J195" s="17">
        <f>IF(OR(I195="",NOT(ISNUMBER(F195))),"",MAX(0,I195-F195))</f>
        <v/>
      </c>
      <c r="K195" s="17">
        <f>IF(A195&amp;""="","",SUMIFS('الوقود'!$D$6:$D$2005,'الوقود'!$B$6:$B$2005,A195&amp;""))</f>
        <v/>
      </c>
      <c r="L195" s="18">
        <f>IF(A195&amp;""="","",SUMIFS('الوقود'!$G$6:$G$2005,'الوقود'!$B$6:$B$2005,A195&amp;""))</f>
        <v/>
      </c>
      <c r="M195" s="18">
        <f>IF(A195&amp;""="","",SUMIFS('الصيانة'!$D$6:$D$1005,'الصيانة'!$B$6:$B$1005,A195&amp;""))</f>
        <v/>
      </c>
      <c r="N195" s="18">
        <f>IF(A195&amp;""="","",ROUND(L195+M195,2))</f>
        <v/>
      </c>
      <c r="O195" s="18">
        <f>IF(A195&amp;""="","",IF(N(J195)=0,"",ROUND(N195/J195,2)))</f>
        <v/>
      </c>
      <c r="P195" s="18">
        <f>IF(A195&amp;""="","",IF(OR(N(J195)=0,N(K195)=0),"",ROUND(K195/J195*100,2)))</f>
        <v/>
      </c>
      <c r="Q195" s="19">
        <f>IF(A195&amp;""="","",IFERROR(SUMIFS('الصيانة'!$A$6:$A$1005,'الصيانة'!$B$6:$B$1005,A195&amp;"",'الصيانة'!$G$6:$G$1005,1)/COUNTIFS('الصيانة'!$B$6:$B$1005,A195&amp;"",'الصيانة'!$G$6:$G$1005,1),""))</f>
        <v/>
      </c>
      <c r="R195" s="19">
        <f>IF(A195&amp;""="","",IF(AND(ISNUMBER(G195),ISNUMBER(H195)),MIN(G195,H195),IF(ISNUMBER(G195),G195,IF(ISNUMBER(H195),H195,""))))</f>
        <v/>
      </c>
      <c r="S195" s="17">
        <f>IF(R195="","",R195-'الإعدادات'!$B$4)</f>
        <v/>
      </c>
      <c r="T195" s="6">
        <f>IF(S195="","",IF(S195&lt;0,"منتهي",IF(S195&lt;='الإعدادات'!$B$5,"ينتهي قريبًا","")))</f>
        <v/>
      </c>
      <c r="U195" s="17">
        <f>IF(ISNUMBER(S195),IF(S195&lt;='الإعدادات'!$B$5,COUNTIFS($S$6:$S$205,"&lt;"&amp;S195)+COUNTIFS($S$6:S195,S195),""),"")</f>
        <v/>
      </c>
    </row>
    <row r="196">
      <c r="A196" s="5" t="n"/>
      <c r="B196" s="5" t="n"/>
      <c r="C196" s="5" t="n"/>
      <c r="D196" s="5" t="n"/>
      <c r="E196" s="5" t="n"/>
      <c r="F196" s="16" t="n"/>
      <c r="G196" s="13" t="n"/>
      <c r="H196" s="13" t="n"/>
      <c r="I196" s="17">
        <f>IF(A196&amp;""="","",IFERROR(SUMIFS('الوقود'!$C$6:$C$2005,'الوقود'!$B$6:$B$2005,A196&amp;"",'الوقود'!$I$6:$I$2005,1)/COUNTIFS('الوقود'!$B$6:$B$2005,A196&amp;"",'الوقود'!$I$6:$I$2005,1),""))</f>
        <v/>
      </c>
      <c r="J196" s="17">
        <f>IF(OR(I196="",NOT(ISNUMBER(F196))),"",MAX(0,I196-F196))</f>
        <v/>
      </c>
      <c r="K196" s="17">
        <f>IF(A196&amp;""="","",SUMIFS('الوقود'!$D$6:$D$2005,'الوقود'!$B$6:$B$2005,A196&amp;""))</f>
        <v/>
      </c>
      <c r="L196" s="18">
        <f>IF(A196&amp;""="","",SUMIFS('الوقود'!$G$6:$G$2005,'الوقود'!$B$6:$B$2005,A196&amp;""))</f>
        <v/>
      </c>
      <c r="M196" s="18">
        <f>IF(A196&amp;""="","",SUMIFS('الصيانة'!$D$6:$D$1005,'الصيانة'!$B$6:$B$1005,A196&amp;""))</f>
        <v/>
      </c>
      <c r="N196" s="18">
        <f>IF(A196&amp;""="","",ROUND(L196+M196,2))</f>
        <v/>
      </c>
      <c r="O196" s="18">
        <f>IF(A196&amp;""="","",IF(N(J196)=0,"",ROUND(N196/J196,2)))</f>
        <v/>
      </c>
      <c r="P196" s="18">
        <f>IF(A196&amp;""="","",IF(OR(N(J196)=0,N(K196)=0),"",ROUND(K196/J196*100,2)))</f>
        <v/>
      </c>
      <c r="Q196" s="19">
        <f>IF(A196&amp;""="","",IFERROR(SUMIFS('الصيانة'!$A$6:$A$1005,'الصيانة'!$B$6:$B$1005,A196&amp;"",'الصيانة'!$G$6:$G$1005,1)/COUNTIFS('الصيانة'!$B$6:$B$1005,A196&amp;"",'الصيانة'!$G$6:$G$1005,1),""))</f>
        <v/>
      </c>
      <c r="R196" s="19">
        <f>IF(A196&amp;""="","",IF(AND(ISNUMBER(G196),ISNUMBER(H196)),MIN(G196,H196),IF(ISNUMBER(G196),G196,IF(ISNUMBER(H196),H196,""))))</f>
        <v/>
      </c>
      <c r="S196" s="17">
        <f>IF(R196="","",R196-'الإعدادات'!$B$4)</f>
        <v/>
      </c>
      <c r="T196" s="6">
        <f>IF(S196="","",IF(S196&lt;0,"منتهي",IF(S196&lt;='الإعدادات'!$B$5,"ينتهي قريبًا","")))</f>
        <v/>
      </c>
      <c r="U196" s="17">
        <f>IF(ISNUMBER(S196),IF(S196&lt;='الإعدادات'!$B$5,COUNTIFS($S$6:$S$205,"&lt;"&amp;S196)+COUNTIFS($S$6:S196,S196),""),"")</f>
        <v/>
      </c>
    </row>
    <row r="197">
      <c r="A197" s="5" t="n"/>
      <c r="B197" s="5" t="n"/>
      <c r="C197" s="5" t="n"/>
      <c r="D197" s="5" t="n"/>
      <c r="E197" s="5" t="n"/>
      <c r="F197" s="16" t="n"/>
      <c r="G197" s="13" t="n"/>
      <c r="H197" s="13" t="n"/>
      <c r="I197" s="17">
        <f>IF(A197&amp;""="","",IFERROR(SUMIFS('الوقود'!$C$6:$C$2005,'الوقود'!$B$6:$B$2005,A197&amp;"",'الوقود'!$I$6:$I$2005,1)/COUNTIFS('الوقود'!$B$6:$B$2005,A197&amp;"",'الوقود'!$I$6:$I$2005,1),""))</f>
        <v/>
      </c>
      <c r="J197" s="17">
        <f>IF(OR(I197="",NOT(ISNUMBER(F197))),"",MAX(0,I197-F197))</f>
        <v/>
      </c>
      <c r="K197" s="17">
        <f>IF(A197&amp;""="","",SUMIFS('الوقود'!$D$6:$D$2005,'الوقود'!$B$6:$B$2005,A197&amp;""))</f>
        <v/>
      </c>
      <c r="L197" s="18">
        <f>IF(A197&amp;""="","",SUMIFS('الوقود'!$G$6:$G$2005,'الوقود'!$B$6:$B$2005,A197&amp;""))</f>
        <v/>
      </c>
      <c r="M197" s="18">
        <f>IF(A197&amp;""="","",SUMIFS('الصيانة'!$D$6:$D$1005,'الصيانة'!$B$6:$B$1005,A197&amp;""))</f>
        <v/>
      </c>
      <c r="N197" s="18">
        <f>IF(A197&amp;""="","",ROUND(L197+M197,2))</f>
        <v/>
      </c>
      <c r="O197" s="18">
        <f>IF(A197&amp;""="","",IF(N(J197)=0,"",ROUND(N197/J197,2)))</f>
        <v/>
      </c>
      <c r="P197" s="18">
        <f>IF(A197&amp;""="","",IF(OR(N(J197)=0,N(K197)=0),"",ROUND(K197/J197*100,2)))</f>
        <v/>
      </c>
      <c r="Q197" s="19">
        <f>IF(A197&amp;""="","",IFERROR(SUMIFS('الصيانة'!$A$6:$A$1005,'الصيانة'!$B$6:$B$1005,A197&amp;"",'الصيانة'!$G$6:$G$1005,1)/COUNTIFS('الصيانة'!$B$6:$B$1005,A197&amp;"",'الصيانة'!$G$6:$G$1005,1),""))</f>
        <v/>
      </c>
      <c r="R197" s="19">
        <f>IF(A197&amp;""="","",IF(AND(ISNUMBER(G197),ISNUMBER(H197)),MIN(G197,H197),IF(ISNUMBER(G197),G197,IF(ISNUMBER(H197),H197,""))))</f>
        <v/>
      </c>
      <c r="S197" s="17">
        <f>IF(R197="","",R197-'الإعدادات'!$B$4)</f>
        <v/>
      </c>
      <c r="T197" s="6">
        <f>IF(S197="","",IF(S197&lt;0,"منتهي",IF(S197&lt;='الإعدادات'!$B$5,"ينتهي قريبًا","")))</f>
        <v/>
      </c>
      <c r="U197" s="17">
        <f>IF(ISNUMBER(S197),IF(S197&lt;='الإعدادات'!$B$5,COUNTIFS($S$6:$S$205,"&lt;"&amp;S197)+COUNTIFS($S$6:S197,S197),""),"")</f>
        <v/>
      </c>
    </row>
    <row r="198">
      <c r="A198" s="5" t="n"/>
      <c r="B198" s="5" t="n"/>
      <c r="C198" s="5" t="n"/>
      <c r="D198" s="5" t="n"/>
      <c r="E198" s="5" t="n"/>
      <c r="F198" s="16" t="n"/>
      <c r="G198" s="13" t="n"/>
      <c r="H198" s="13" t="n"/>
      <c r="I198" s="17">
        <f>IF(A198&amp;""="","",IFERROR(SUMIFS('الوقود'!$C$6:$C$2005,'الوقود'!$B$6:$B$2005,A198&amp;"",'الوقود'!$I$6:$I$2005,1)/COUNTIFS('الوقود'!$B$6:$B$2005,A198&amp;"",'الوقود'!$I$6:$I$2005,1),""))</f>
        <v/>
      </c>
      <c r="J198" s="17">
        <f>IF(OR(I198="",NOT(ISNUMBER(F198))),"",MAX(0,I198-F198))</f>
        <v/>
      </c>
      <c r="K198" s="17">
        <f>IF(A198&amp;""="","",SUMIFS('الوقود'!$D$6:$D$2005,'الوقود'!$B$6:$B$2005,A198&amp;""))</f>
        <v/>
      </c>
      <c r="L198" s="18">
        <f>IF(A198&amp;""="","",SUMIFS('الوقود'!$G$6:$G$2005,'الوقود'!$B$6:$B$2005,A198&amp;""))</f>
        <v/>
      </c>
      <c r="M198" s="18">
        <f>IF(A198&amp;""="","",SUMIFS('الصيانة'!$D$6:$D$1005,'الصيانة'!$B$6:$B$1005,A198&amp;""))</f>
        <v/>
      </c>
      <c r="N198" s="18">
        <f>IF(A198&amp;""="","",ROUND(L198+M198,2))</f>
        <v/>
      </c>
      <c r="O198" s="18">
        <f>IF(A198&amp;""="","",IF(N(J198)=0,"",ROUND(N198/J198,2)))</f>
        <v/>
      </c>
      <c r="P198" s="18">
        <f>IF(A198&amp;""="","",IF(OR(N(J198)=0,N(K198)=0),"",ROUND(K198/J198*100,2)))</f>
        <v/>
      </c>
      <c r="Q198" s="19">
        <f>IF(A198&amp;""="","",IFERROR(SUMIFS('الصيانة'!$A$6:$A$1005,'الصيانة'!$B$6:$B$1005,A198&amp;"",'الصيانة'!$G$6:$G$1005,1)/COUNTIFS('الصيانة'!$B$6:$B$1005,A198&amp;"",'الصيانة'!$G$6:$G$1005,1),""))</f>
        <v/>
      </c>
      <c r="R198" s="19">
        <f>IF(A198&amp;""="","",IF(AND(ISNUMBER(G198),ISNUMBER(H198)),MIN(G198,H198),IF(ISNUMBER(G198),G198,IF(ISNUMBER(H198),H198,""))))</f>
        <v/>
      </c>
      <c r="S198" s="17">
        <f>IF(R198="","",R198-'الإعدادات'!$B$4)</f>
        <v/>
      </c>
      <c r="T198" s="6">
        <f>IF(S198="","",IF(S198&lt;0,"منتهي",IF(S198&lt;='الإعدادات'!$B$5,"ينتهي قريبًا","")))</f>
        <v/>
      </c>
      <c r="U198" s="17">
        <f>IF(ISNUMBER(S198),IF(S198&lt;='الإعدادات'!$B$5,COUNTIFS($S$6:$S$205,"&lt;"&amp;S198)+COUNTIFS($S$6:S198,S198),""),"")</f>
        <v/>
      </c>
    </row>
    <row r="199">
      <c r="A199" s="5" t="n"/>
      <c r="B199" s="5" t="n"/>
      <c r="C199" s="5" t="n"/>
      <c r="D199" s="5" t="n"/>
      <c r="E199" s="5" t="n"/>
      <c r="F199" s="16" t="n"/>
      <c r="G199" s="13" t="n"/>
      <c r="H199" s="13" t="n"/>
      <c r="I199" s="17">
        <f>IF(A199&amp;""="","",IFERROR(SUMIFS('الوقود'!$C$6:$C$2005,'الوقود'!$B$6:$B$2005,A199&amp;"",'الوقود'!$I$6:$I$2005,1)/COUNTIFS('الوقود'!$B$6:$B$2005,A199&amp;"",'الوقود'!$I$6:$I$2005,1),""))</f>
        <v/>
      </c>
      <c r="J199" s="17">
        <f>IF(OR(I199="",NOT(ISNUMBER(F199))),"",MAX(0,I199-F199))</f>
        <v/>
      </c>
      <c r="K199" s="17">
        <f>IF(A199&amp;""="","",SUMIFS('الوقود'!$D$6:$D$2005,'الوقود'!$B$6:$B$2005,A199&amp;""))</f>
        <v/>
      </c>
      <c r="L199" s="18">
        <f>IF(A199&amp;""="","",SUMIFS('الوقود'!$G$6:$G$2005,'الوقود'!$B$6:$B$2005,A199&amp;""))</f>
        <v/>
      </c>
      <c r="M199" s="18">
        <f>IF(A199&amp;""="","",SUMIFS('الصيانة'!$D$6:$D$1005,'الصيانة'!$B$6:$B$1005,A199&amp;""))</f>
        <v/>
      </c>
      <c r="N199" s="18">
        <f>IF(A199&amp;""="","",ROUND(L199+M199,2))</f>
        <v/>
      </c>
      <c r="O199" s="18">
        <f>IF(A199&amp;""="","",IF(N(J199)=0,"",ROUND(N199/J199,2)))</f>
        <v/>
      </c>
      <c r="P199" s="18">
        <f>IF(A199&amp;""="","",IF(OR(N(J199)=0,N(K199)=0),"",ROUND(K199/J199*100,2)))</f>
        <v/>
      </c>
      <c r="Q199" s="19">
        <f>IF(A199&amp;""="","",IFERROR(SUMIFS('الصيانة'!$A$6:$A$1005,'الصيانة'!$B$6:$B$1005,A199&amp;"",'الصيانة'!$G$6:$G$1005,1)/COUNTIFS('الصيانة'!$B$6:$B$1005,A199&amp;"",'الصيانة'!$G$6:$G$1005,1),""))</f>
        <v/>
      </c>
      <c r="R199" s="19">
        <f>IF(A199&amp;""="","",IF(AND(ISNUMBER(G199),ISNUMBER(H199)),MIN(G199,H199),IF(ISNUMBER(G199),G199,IF(ISNUMBER(H199),H199,""))))</f>
        <v/>
      </c>
      <c r="S199" s="17">
        <f>IF(R199="","",R199-'الإعدادات'!$B$4)</f>
        <v/>
      </c>
      <c r="T199" s="6">
        <f>IF(S199="","",IF(S199&lt;0,"منتهي",IF(S199&lt;='الإعدادات'!$B$5,"ينتهي قريبًا","")))</f>
        <v/>
      </c>
      <c r="U199" s="17">
        <f>IF(ISNUMBER(S199),IF(S199&lt;='الإعدادات'!$B$5,COUNTIFS($S$6:$S$205,"&lt;"&amp;S199)+COUNTIFS($S$6:S199,S199),""),"")</f>
        <v/>
      </c>
    </row>
    <row r="200">
      <c r="A200" s="5" t="n"/>
      <c r="B200" s="5" t="n"/>
      <c r="C200" s="5" t="n"/>
      <c r="D200" s="5" t="n"/>
      <c r="E200" s="5" t="n"/>
      <c r="F200" s="16" t="n"/>
      <c r="G200" s="13" t="n"/>
      <c r="H200" s="13" t="n"/>
      <c r="I200" s="17">
        <f>IF(A200&amp;""="","",IFERROR(SUMIFS('الوقود'!$C$6:$C$2005,'الوقود'!$B$6:$B$2005,A200&amp;"",'الوقود'!$I$6:$I$2005,1)/COUNTIFS('الوقود'!$B$6:$B$2005,A200&amp;"",'الوقود'!$I$6:$I$2005,1),""))</f>
        <v/>
      </c>
      <c r="J200" s="17">
        <f>IF(OR(I200="",NOT(ISNUMBER(F200))),"",MAX(0,I200-F200))</f>
        <v/>
      </c>
      <c r="K200" s="17">
        <f>IF(A200&amp;""="","",SUMIFS('الوقود'!$D$6:$D$2005,'الوقود'!$B$6:$B$2005,A200&amp;""))</f>
        <v/>
      </c>
      <c r="L200" s="18">
        <f>IF(A200&amp;""="","",SUMIFS('الوقود'!$G$6:$G$2005,'الوقود'!$B$6:$B$2005,A200&amp;""))</f>
        <v/>
      </c>
      <c r="M200" s="18">
        <f>IF(A200&amp;""="","",SUMIFS('الصيانة'!$D$6:$D$1005,'الصيانة'!$B$6:$B$1005,A200&amp;""))</f>
        <v/>
      </c>
      <c r="N200" s="18">
        <f>IF(A200&amp;""="","",ROUND(L200+M200,2))</f>
        <v/>
      </c>
      <c r="O200" s="18">
        <f>IF(A200&amp;""="","",IF(N(J200)=0,"",ROUND(N200/J200,2)))</f>
        <v/>
      </c>
      <c r="P200" s="18">
        <f>IF(A200&amp;""="","",IF(OR(N(J200)=0,N(K200)=0),"",ROUND(K200/J200*100,2)))</f>
        <v/>
      </c>
      <c r="Q200" s="19">
        <f>IF(A200&amp;""="","",IFERROR(SUMIFS('الصيانة'!$A$6:$A$1005,'الصيانة'!$B$6:$B$1005,A200&amp;"",'الصيانة'!$G$6:$G$1005,1)/COUNTIFS('الصيانة'!$B$6:$B$1005,A200&amp;"",'الصيانة'!$G$6:$G$1005,1),""))</f>
        <v/>
      </c>
      <c r="R200" s="19">
        <f>IF(A200&amp;""="","",IF(AND(ISNUMBER(G200),ISNUMBER(H200)),MIN(G200,H200),IF(ISNUMBER(G200),G200,IF(ISNUMBER(H200),H200,""))))</f>
        <v/>
      </c>
      <c r="S200" s="17">
        <f>IF(R200="","",R200-'الإعدادات'!$B$4)</f>
        <v/>
      </c>
      <c r="T200" s="6">
        <f>IF(S200="","",IF(S200&lt;0,"منتهي",IF(S200&lt;='الإعدادات'!$B$5,"ينتهي قريبًا","")))</f>
        <v/>
      </c>
      <c r="U200" s="17">
        <f>IF(ISNUMBER(S200),IF(S200&lt;='الإعدادات'!$B$5,COUNTIFS($S$6:$S$205,"&lt;"&amp;S200)+COUNTIFS($S$6:S200,S200),""),"")</f>
        <v/>
      </c>
    </row>
    <row r="201">
      <c r="A201" s="5" t="n"/>
      <c r="B201" s="5" t="n"/>
      <c r="C201" s="5" t="n"/>
      <c r="D201" s="5" t="n"/>
      <c r="E201" s="5" t="n"/>
      <c r="F201" s="16" t="n"/>
      <c r="G201" s="13" t="n"/>
      <c r="H201" s="13" t="n"/>
      <c r="I201" s="17">
        <f>IF(A201&amp;""="","",IFERROR(SUMIFS('الوقود'!$C$6:$C$2005,'الوقود'!$B$6:$B$2005,A201&amp;"",'الوقود'!$I$6:$I$2005,1)/COUNTIFS('الوقود'!$B$6:$B$2005,A201&amp;"",'الوقود'!$I$6:$I$2005,1),""))</f>
        <v/>
      </c>
      <c r="J201" s="17">
        <f>IF(OR(I201="",NOT(ISNUMBER(F201))),"",MAX(0,I201-F201))</f>
        <v/>
      </c>
      <c r="K201" s="17">
        <f>IF(A201&amp;""="","",SUMIFS('الوقود'!$D$6:$D$2005,'الوقود'!$B$6:$B$2005,A201&amp;""))</f>
        <v/>
      </c>
      <c r="L201" s="18">
        <f>IF(A201&amp;""="","",SUMIFS('الوقود'!$G$6:$G$2005,'الوقود'!$B$6:$B$2005,A201&amp;""))</f>
        <v/>
      </c>
      <c r="M201" s="18">
        <f>IF(A201&amp;""="","",SUMIFS('الصيانة'!$D$6:$D$1005,'الصيانة'!$B$6:$B$1005,A201&amp;""))</f>
        <v/>
      </c>
      <c r="N201" s="18">
        <f>IF(A201&amp;""="","",ROUND(L201+M201,2))</f>
        <v/>
      </c>
      <c r="O201" s="18">
        <f>IF(A201&amp;""="","",IF(N(J201)=0,"",ROUND(N201/J201,2)))</f>
        <v/>
      </c>
      <c r="P201" s="18">
        <f>IF(A201&amp;""="","",IF(OR(N(J201)=0,N(K201)=0),"",ROUND(K201/J201*100,2)))</f>
        <v/>
      </c>
      <c r="Q201" s="19">
        <f>IF(A201&amp;""="","",IFERROR(SUMIFS('الصيانة'!$A$6:$A$1005,'الصيانة'!$B$6:$B$1005,A201&amp;"",'الصيانة'!$G$6:$G$1005,1)/COUNTIFS('الصيانة'!$B$6:$B$1005,A201&amp;"",'الصيانة'!$G$6:$G$1005,1),""))</f>
        <v/>
      </c>
      <c r="R201" s="19">
        <f>IF(A201&amp;""="","",IF(AND(ISNUMBER(G201),ISNUMBER(H201)),MIN(G201,H201),IF(ISNUMBER(G201),G201,IF(ISNUMBER(H201),H201,""))))</f>
        <v/>
      </c>
      <c r="S201" s="17">
        <f>IF(R201="","",R201-'الإعدادات'!$B$4)</f>
        <v/>
      </c>
      <c r="T201" s="6">
        <f>IF(S201="","",IF(S201&lt;0,"منتهي",IF(S201&lt;='الإعدادات'!$B$5,"ينتهي قريبًا","")))</f>
        <v/>
      </c>
      <c r="U201" s="17">
        <f>IF(ISNUMBER(S201),IF(S201&lt;='الإعدادات'!$B$5,COUNTIFS($S$6:$S$205,"&lt;"&amp;S201)+COUNTIFS($S$6:S201,S201),""),"")</f>
        <v/>
      </c>
    </row>
    <row r="202">
      <c r="A202" s="5" t="n"/>
      <c r="B202" s="5" t="n"/>
      <c r="C202" s="5" t="n"/>
      <c r="D202" s="5" t="n"/>
      <c r="E202" s="5" t="n"/>
      <c r="F202" s="16" t="n"/>
      <c r="G202" s="13" t="n"/>
      <c r="H202" s="13" t="n"/>
      <c r="I202" s="17">
        <f>IF(A202&amp;""="","",IFERROR(SUMIFS('الوقود'!$C$6:$C$2005,'الوقود'!$B$6:$B$2005,A202&amp;"",'الوقود'!$I$6:$I$2005,1)/COUNTIFS('الوقود'!$B$6:$B$2005,A202&amp;"",'الوقود'!$I$6:$I$2005,1),""))</f>
        <v/>
      </c>
      <c r="J202" s="17">
        <f>IF(OR(I202="",NOT(ISNUMBER(F202))),"",MAX(0,I202-F202))</f>
        <v/>
      </c>
      <c r="K202" s="17">
        <f>IF(A202&amp;""="","",SUMIFS('الوقود'!$D$6:$D$2005,'الوقود'!$B$6:$B$2005,A202&amp;""))</f>
        <v/>
      </c>
      <c r="L202" s="18">
        <f>IF(A202&amp;""="","",SUMIFS('الوقود'!$G$6:$G$2005,'الوقود'!$B$6:$B$2005,A202&amp;""))</f>
        <v/>
      </c>
      <c r="M202" s="18">
        <f>IF(A202&amp;""="","",SUMIFS('الصيانة'!$D$6:$D$1005,'الصيانة'!$B$6:$B$1005,A202&amp;""))</f>
        <v/>
      </c>
      <c r="N202" s="18">
        <f>IF(A202&amp;""="","",ROUND(L202+M202,2))</f>
        <v/>
      </c>
      <c r="O202" s="18">
        <f>IF(A202&amp;""="","",IF(N(J202)=0,"",ROUND(N202/J202,2)))</f>
        <v/>
      </c>
      <c r="P202" s="18">
        <f>IF(A202&amp;""="","",IF(OR(N(J202)=0,N(K202)=0),"",ROUND(K202/J202*100,2)))</f>
        <v/>
      </c>
      <c r="Q202" s="19">
        <f>IF(A202&amp;""="","",IFERROR(SUMIFS('الصيانة'!$A$6:$A$1005,'الصيانة'!$B$6:$B$1005,A202&amp;"",'الصيانة'!$G$6:$G$1005,1)/COUNTIFS('الصيانة'!$B$6:$B$1005,A202&amp;"",'الصيانة'!$G$6:$G$1005,1),""))</f>
        <v/>
      </c>
      <c r="R202" s="19">
        <f>IF(A202&amp;""="","",IF(AND(ISNUMBER(G202),ISNUMBER(H202)),MIN(G202,H202),IF(ISNUMBER(G202),G202,IF(ISNUMBER(H202),H202,""))))</f>
        <v/>
      </c>
      <c r="S202" s="17">
        <f>IF(R202="","",R202-'الإعدادات'!$B$4)</f>
        <v/>
      </c>
      <c r="T202" s="6">
        <f>IF(S202="","",IF(S202&lt;0,"منتهي",IF(S202&lt;='الإعدادات'!$B$5,"ينتهي قريبًا","")))</f>
        <v/>
      </c>
      <c r="U202" s="17">
        <f>IF(ISNUMBER(S202),IF(S202&lt;='الإعدادات'!$B$5,COUNTIFS($S$6:$S$205,"&lt;"&amp;S202)+COUNTIFS($S$6:S202,S202),""),"")</f>
        <v/>
      </c>
    </row>
    <row r="203">
      <c r="A203" s="5" t="n"/>
      <c r="B203" s="5" t="n"/>
      <c r="C203" s="5" t="n"/>
      <c r="D203" s="5" t="n"/>
      <c r="E203" s="5" t="n"/>
      <c r="F203" s="16" t="n"/>
      <c r="G203" s="13" t="n"/>
      <c r="H203" s="13" t="n"/>
      <c r="I203" s="17">
        <f>IF(A203&amp;""="","",IFERROR(SUMIFS('الوقود'!$C$6:$C$2005,'الوقود'!$B$6:$B$2005,A203&amp;"",'الوقود'!$I$6:$I$2005,1)/COUNTIFS('الوقود'!$B$6:$B$2005,A203&amp;"",'الوقود'!$I$6:$I$2005,1),""))</f>
        <v/>
      </c>
      <c r="J203" s="17">
        <f>IF(OR(I203="",NOT(ISNUMBER(F203))),"",MAX(0,I203-F203))</f>
        <v/>
      </c>
      <c r="K203" s="17">
        <f>IF(A203&amp;""="","",SUMIFS('الوقود'!$D$6:$D$2005,'الوقود'!$B$6:$B$2005,A203&amp;""))</f>
        <v/>
      </c>
      <c r="L203" s="18">
        <f>IF(A203&amp;""="","",SUMIFS('الوقود'!$G$6:$G$2005,'الوقود'!$B$6:$B$2005,A203&amp;""))</f>
        <v/>
      </c>
      <c r="M203" s="18">
        <f>IF(A203&amp;""="","",SUMIFS('الصيانة'!$D$6:$D$1005,'الصيانة'!$B$6:$B$1005,A203&amp;""))</f>
        <v/>
      </c>
      <c r="N203" s="18">
        <f>IF(A203&amp;""="","",ROUND(L203+M203,2))</f>
        <v/>
      </c>
      <c r="O203" s="18">
        <f>IF(A203&amp;""="","",IF(N(J203)=0,"",ROUND(N203/J203,2)))</f>
        <v/>
      </c>
      <c r="P203" s="18">
        <f>IF(A203&amp;""="","",IF(OR(N(J203)=0,N(K203)=0),"",ROUND(K203/J203*100,2)))</f>
        <v/>
      </c>
      <c r="Q203" s="19">
        <f>IF(A203&amp;""="","",IFERROR(SUMIFS('الصيانة'!$A$6:$A$1005,'الصيانة'!$B$6:$B$1005,A203&amp;"",'الصيانة'!$G$6:$G$1005,1)/COUNTIFS('الصيانة'!$B$6:$B$1005,A203&amp;"",'الصيانة'!$G$6:$G$1005,1),""))</f>
        <v/>
      </c>
      <c r="R203" s="19">
        <f>IF(A203&amp;""="","",IF(AND(ISNUMBER(G203),ISNUMBER(H203)),MIN(G203,H203),IF(ISNUMBER(G203),G203,IF(ISNUMBER(H203),H203,""))))</f>
        <v/>
      </c>
      <c r="S203" s="17">
        <f>IF(R203="","",R203-'الإعدادات'!$B$4)</f>
        <v/>
      </c>
      <c r="T203" s="6">
        <f>IF(S203="","",IF(S203&lt;0,"منتهي",IF(S203&lt;='الإعدادات'!$B$5,"ينتهي قريبًا","")))</f>
        <v/>
      </c>
      <c r="U203" s="17">
        <f>IF(ISNUMBER(S203),IF(S203&lt;='الإعدادات'!$B$5,COUNTIFS($S$6:$S$205,"&lt;"&amp;S203)+COUNTIFS($S$6:S203,S203),""),"")</f>
        <v/>
      </c>
    </row>
    <row r="204">
      <c r="A204" s="5" t="n"/>
      <c r="B204" s="5" t="n"/>
      <c r="C204" s="5" t="n"/>
      <c r="D204" s="5" t="n"/>
      <c r="E204" s="5" t="n"/>
      <c r="F204" s="16" t="n"/>
      <c r="G204" s="13" t="n"/>
      <c r="H204" s="13" t="n"/>
      <c r="I204" s="17">
        <f>IF(A204&amp;""="","",IFERROR(SUMIFS('الوقود'!$C$6:$C$2005,'الوقود'!$B$6:$B$2005,A204&amp;"",'الوقود'!$I$6:$I$2005,1)/COUNTIFS('الوقود'!$B$6:$B$2005,A204&amp;"",'الوقود'!$I$6:$I$2005,1),""))</f>
        <v/>
      </c>
      <c r="J204" s="17">
        <f>IF(OR(I204="",NOT(ISNUMBER(F204))),"",MAX(0,I204-F204))</f>
        <v/>
      </c>
      <c r="K204" s="17">
        <f>IF(A204&amp;""="","",SUMIFS('الوقود'!$D$6:$D$2005,'الوقود'!$B$6:$B$2005,A204&amp;""))</f>
        <v/>
      </c>
      <c r="L204" s="18">
        <f>IF(A204&amp;""="","",SUMIFS('الوقود'!$G$6:$G$2005,'الوقود'!$B$6:$B$2005,A204&amp;""))</f>
        <v/>
      </c>
      <c r="M204" s="18">
        <f>IF(A204&amp;""="","",SUMIFS('الصيانة'!$D$6:$D$1005,'الصيانة'!$B$6:$B$1005,A204&amp;""))</f>
        <v/>
      </c>
      <c r="N204" s="18">
        <f>IF(A204&amp;""="","",ROUND(L204+M204,2))</f>
        <v/>
      </c>
      <c r="O204" s="18">
        <f>IF(A204&amp;""="","",IF(N(J204)=0,"",ROUND(N204/J204,2)))</f>
        <v/>
      </c>
      <c r="P204" s="18">
        <f>IF(A204&amp;""="","",IF(OR(N(J204)=0,N(K204)=0),"",ROUND(K204/J204*100,2)))</f>
        <v/>
      </c>
      <c r="Q204" s="19">
        <f>IF(A204&amp;""="","",IFERROR(SUMIFS('الصيانة'!$A$6:$A$1005,'الصيانة'!$B$6:$B$1005,A204&amp;"",'الصيانة'!$G$6:$G$1005,1)/COUNTIFS('الصيانة'!$B$6:$B$1005,A204&amp;"",'الصيانة'!$G$6:$G$1005,1),""))</f>
        <v/>
      </c>
      <c r="R204" s="19">
        <f>IF(A204&amp;""="","",IF(AND(ISNUMBER(G204),ISNUMBER(H204)),MIN(G204,H204),IF(ISNUMBER(G204),G204,IF(ISNUMBER(H204),H204,""))))</f>
        <v/>
      </c>
      <c r="S204" s="17">
        <f>IF(R204="","",R204-'الإعدادات'!$B$4)</f>
        <v/>
      </c>
      <c r="T204" s="6">
        <f>IF(S204="","",IF(S204&lt;0,"منتهي",IF(S204&lt;='الإعدادات'!$B$5,"ينتهي قريبًا","")))</f>
        <v/>
      </c>
      <c r="U204" s="17">
        <f>IF(ISNUMBER(S204),IF(S204&lt;='الإعدادات'!$B$5,COUNTIFS($S$6:$S$205,"&lt;"&amp;S204)+COUNTIFS($S$6:S204,S204),""),"")</f>
        <v/>
      </c>
    </row>
    <row r="205">
      <c r="A205" s="5" t="n"/>
      <c r="B205" s="5" t="n"/>
      <c r="C205" s="5" t="n"/>
      <c r="D205" s="5" t="n"/>
      <c r="E205" s="5" t="n"/>
      <c r="F205" s="16" t="n"/>
      <c r="G205" s="13" t="n"/>
      <c r="H205" s="13" t="n"/>
      <c r="I205" s="17">
        <f>IF(A205&amp;""="","",IFERROR(SUMIFS('الوقود'!$C$6:$C$2005,'الوقود'!$B$6:$B$2005,A205&amp;"",'الوقود'!$I$6:$I$2005,1)/COUNTIFS('الوقود'!$B$6:$B$2005,A205&amp;"",'الوقود'!$I$6:$I$2005,1),""))</f>
        <v/>
      </c>
      <c r="J205" s="17">
        <f>IF(OR(I205="",NOT(ISNUMBER(F205))),"",MAX(0,I205-F205))</f>
        <v/>
      </c>
      <c r="K205" s="17">
        <f>IF(A205&amp;""="","",SUMIFS('الوقود'!$D$6:$D$2005,'الوقود'!$B$6:$B$2005,A205&amp;""))</f>
        <v/>
      </c>
      <c r="L205" s="18">
        <f>IF(A205&amp;""="","",SUMIFS('الوقود'!$G$6:$G$2005,'الوقود'!$B$6:$B$2005,A205&amp;""))</f>
        <v/>
      </c>
      <c r="M205" s="18">
        <f>IF(A205&amp;""="","",SUMIFS('الصيانة'!$D$6:$D$1005,'الصيانة'!$B$6:$B$1005,A205&amp;""))</f>
        <v/>
      </c>
      <c r="N205" s="18">
        <f>IF(A205&amp;""="","",ROUND(L205+M205,2))</f>
        <v/>
      </c>
      <c r="O205" s="18">
        <f>IF(A205&amp;""="","",IF(N(J205)=0,"",ROUND(N205/J205,2)))</f>
        <v/>
      </c>
      <c r="P205" s="18">
        <f>IF(A205&amp;""="","",IF(OR(N(J205)=0,N(K205)=0),"",ROUND(K205/J205*100,2)))</f>
        <v/>
      </c>
      <c r="Q205" s="19">
        <f>IF(A205&amp;""="","",IFERROR(SUMIFS('الصيانة'!$A$6:$A$1005,'الصيانة'!$B$6:$B$1005,A205&amp;"",'الصيانة'!$G$6:$G$1005,1)/COUNTIFS('الصيانة'!$B$6:$B$1005,A205&amp;"",'الصيانة'!$G$6:$G$1005,1),""))</f>
        <v/>
      </c>
      <c r="R205" s="19">
        <f>IF(A205&amp;""="","",IF(AND(ISNUMBER(G205),ISNUMBER(H205)),MIN(G205,H205),IF(ISNUMBER(G205),G205,IF(ISNUMBER(H205),H205,""))))</f>
        <v/>
      </c>
      <c r="S205" s="17">
        <f>IF(R205="","",R205-'الإعدادات'!$B$4)</f>
        <v/>
      </c>
      <c r="T205" s="6">
        <f>IF(S205="","",IF(S205&lt;0,"منتهي",IF(S205&lt;='الإعدادات'!$B$5,"ينتهي قريبًا","")))</f>
        <v/>
      </c>
      <c r="U205" s="17">
        <f>IF(ISNUMBER(S205),IF(S205&lt;='الإعدادات'!$B$5,COUNTIFS($S$6:$S$205,"&lt;"&amp;S205)+COUNTIFS($S$6:S205,S205),""),"")</f>
        <v/>
      </c>
    </row>
  </sheetData>
  <autoFilter ref="A5:U205"/>
  <mergeCells count="2">
    <mergeCell ref="A1:U1"/>
    <mergeCell ref="A2:U2"/>
  </mergeCells>
  <conditionalFormatting sqref="G6:H205">
    <cfRule type="expression" priority="1" dxfId="0">
      <formula>AND(ISNUMBER(G6),G6&lt;'الإعدادات'!$B$4)</formula>
    </cfRule>
    <cfRule type="expression" priority="2" dxfId="1">
      <formula>AND(ISNUMBER(G6),G6&gt;='الإعدادات'!$B$4,G6-'الإعدادات'!$B$4&lt;='الإعدادات'!$B$5)</formula>
    </cfRule>
  </conditionalFormatting>
  <conditionalFormatting sqref="T6:T205">
    <cfRule type="expression" priority="3" dxfId="0">
      <formula>$T6="منتهي"</formula>
    </cfRule>
    <cfRule type="expression" priority="4" dxfId="1">
      <formula>$T6="ينتهي قريبًا"</formula>
    </cfRule>
  </conditionalFormatting>
  <dataValidations count="1">
    <dataValidation sqref="C6:C205" showDropDown="0" showInputMessage="0" showErrorMessage="0" allowBlank="1" type="list">
      <formula1>"ميكروباص,نصف نقل,سيارة ملاكي,فان"</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1" customWidth="1" min="4" max="4"/>
    <col width="12" customWidth="1" min="5" max="5"/>
    <col width="28" customWidth="1" min="6" max="6"/>
    <col width="14" customWidth="1" min="7" max="7"/>
    <col width="18" customWidth="1" min="8" max="8"/>
    <col width="12" customWidth="1" min="9" max="9"/>
  </cols>
  <sheetData>
    <row r="1" ht="26" customHeight="1">
      <c r="A1" s="10" t="inlineStr">
        <is>
          <t>شيت وقود وصيانة الأسطول · قالب مجاني من Softwiro</t>
        </is>
      </c>
    </row>
    <row r="2">
      <c r="A2" s="11" t="inlineStr">
        <is>
          <t>عايز برنامج أسطول يسجّل فيه كل سائق تعبئته وتراجعه الإدارة؟ Softwiro تبنيه لك على طريقة شغلك ← اضغط هنا</t>
        </is>
      </c>
    </row>
    <row r="5" ht="32" customHeight="1">
      <c r="A5" s="15" t="inlineStr">
        <is>
          <t>التاريخ</t>
        </is>
      </c>
      <c r="B5" s="15" t="inlineStr">
        <is>
          <t>كود المركبة</t>
        </is>
      </c>
      <c r="C5" s="15" t="inlineStr">
        <is>
          <t>العداد (كم)</t>
        </is>
      </c>
      <c r="D5" s="15" t="inlineStr">
        <is>
          <t>اللترات</t>
        </is>
      </c>
      <c r="E5" s="15" t="inlineStr">
        <is>
          <t>سعر اللتر</t>
        </is>
      </c>
      <c r="F5" s="15" t="inlineStr">
        <is>
          <t>ملاحظة</t>
        </is>
      </c>
      <c r="G5" s="15" t="inlineStr">
        <is>
          <t>تكلفة التعبئة</t>
        </is>
      </c>
      <c r="H5" s="15" t="inlineStr">
        <is>
          <t>المركبة</t>
        </is>
      </c>
      <c r="I5" s="15" t="inlineStr">
        <is>
          <t>آخر قراءة للمركبة</t>
        </is>
      </c>
    </row>
    <row r="6">
      <c r="A6" s="13" t="n">
        <v>46297</v>
      </c>
      <c r="B6" s="5" t="inlineStr">
        <is>
          <t>V01</t>
        </is>
      </c>
      <c r="C6" s="16" t="n">
        <v>121000</v>
      </c>
      <c r="D6" s="20" t="n">
        <v>50</v>
      </c>
      <c r="E6" s="20" t="n">
        <v>20</v>
      </c>
      <c r="F6" s="5" t="inlineStr">
        <is>
          <t>محطة الطريق الدائري</t>
        </is>
      </c>
      <c r="G6" s="18">
        <f>IF(OR(B6&amp;""="",NOT(ISNUMBER(D6))),"",ROUND(D6*N(E6),2))</f>
        <v/>
      </c>
      <c r="H6" s="6">
        <f>IF(B6&amp;""="","",IFERROR(INDEX('المركبات'!$B$6:$B$205,MATCH(B6&amp;"",'المركبات'!$A$6:$A$205,0))&amp;"","كود غير موجود"))</f>
        <v/>
      </c>
      <c r="I6" s="21">
        <f>IF(OR(B6&amp;""="",NOT(ISNUMBER(C6))),"",IF(COUNTIFS($B$6:$B$2005,B6&amp;"",$C$6:$C$2005,"&gt;"&amp;C6)=0,1,0))</f>
        <v/>
      </c>
    </row>
    <row r="7">
      <c r="A7" s="13" t="n">
        <v>46298</v>
      </c>
      <c r="B7" s="5" t="inlineStr">
        <is>
          <t>V02</t>
        </is>
      </c>
      <c r="C7" s="16" t="n">
        <v>85900</v>
      </c>
      <c r="D7" s="20" t="n">
        <v>45</v>
      </c>
      <c r="E7" s="20" t="n">
        <v>20</v>
      </c>
      <c r="F7" s="5" t="n"/>
      <c r="G7" s="18">
        <f>IF(OR(B7&amp;""="",NOT(ISNUMBER(D7))),"",ROUND(D7*N(E7),2))</f>
        <v/>
      </c>
      <c r="H7" s="6">
        <f>IF(B7&amp;""="","",IFERROR(INDEX('المركبات'!$B$6:$B$205,MATCH(B7&amp;"",'المركبات'!$A$6:$A$205,0))&amp;"","كود غير موجود"))</f>
        <v/>
      </c>
      <c r="I7" s="21">
        <f>IF(OR(B7&amp;""="",NOT(ISNUMBER(C7))),"",IF(COUNTIFS($B$6:$B$2005,B7&amp;"",$C$6:$C$2005,"&gt;"&amp;C7)=0,1,0))</f>
        <v/>
      </c>
    </row>
    <row r="8">
      <c r="A8" s="13" t="n">
        <v>46299</v>
      </c>
      <c r="B8" s="5" t="inlineStr">
        <is>
          <t>V06</t>
        </is>
      </c>
      <c r="C8" s="16" t="n">
        <v>96500</v>
      </c>
      <c r="D8" s="20" t="n">
        <v>60</v>
      </c>
      <c r="E8" s="20" t="n">
        <v>20</v>
      </c>
      <c r="F8" s="5" t="n"/>
      <c r="G8" s="18">
        <f>IF(OR(B8&amp;""="",NOT(ISNUMBER(D8))),"",ROUND(D8*N(E8),2))</f>
        <v/>
      </c>
      <c r="H8" s="6">
        <f>IF(B8&amp;""="","",IFERROR(INDEX('المركبات'!$B$6:$B$205,MATCH(B8&amp;"",'المركبات'!$A$6:$A$205,0))&amp;"","كود غير موجود"))</f>
        <v/>
      </c>
      <c r="I8" s="21">
        <f>IF(OR(B8&amp;""="",NOT(ISNUMBER(C8))),"",IF(COUNTIFS($B$6:$B$2005,B8&amp;"",$C$6:$C$2005,"&gt;"&amp;C8)=0,1,0))</f>
        <v/>
      </c>
    </row>
    <row r="9">
      <c r="A9" s="13" t="n">
        <v>46300</v>
      </c>
      <c r="B9" s="5" t="inlineStr">
        <is>
          <t>V03</t>
        </is>
      </c>
      <c r="C9" s="16" t="n">
        <v>200800</v>
      </c>
      <c r="D9" s="20" t="n">
        <v>70</v>
      </c>
      <c r="E9" s="20" t="n">
        <v>20</v>
      </c>
      <c r="F9" s="5" t="n"/>
      <c r="G9" s="18">
        <f>IF(OR(B9&amp;""="",NOT(ISNUMBER(D9))),"",ROUND(D9*N(E9),2))</f>
        <v/>
      </c>
      <c r="H9" s="6">
        <f>IF(B9&amp;""="","",IFERROR(INDEX('المركبات'!$B$6:$B$205,MATCH(B9&amp;"",'المركبات'!$A$6:$A$205,0))&amp;"","كود غير موجود"))</f>
        <v/>
      </c>
      <c r="I9" s="21">
        <f>IF(OR(B9&amp;""="",NOT(ISNUMBER(C9))),"",IF(COUNTIFS($B$6:$B$2005,B9&amp;"",$C$6:$C$2005,"&gt;"&amp;C9)=0,1,0))</f>
        <v/>
      </c>
    </row>
    <row r="10">
      <c r="A10" s="13" t="n">
        <v>46301</v>
      </c>
      <c r="B10" s="5" t="inlineStr">
        <is>
          <t>V04</t>
        </is>
      </c>
      <c r="C10" s="16" t="n">
        <v>60500</v>
      </c>
      <c r="D10" s="20" t="n">
        <v>35</v>
      </c>
      <c r="E10" s="20" t="n">
        <v>20</v>
      </c>
      <c r="F10" s="5" t="n"/>
      <c r="G10" s="18">
        <f>IF(OR(B10&amp;""="",NOT(ISNUMBER(D10))),"",ROUND(D10*N(E10),2))</f>
        <v/>
      </c>
      <c r="H10" s="6">
        <f>IF(B10&amp;""="","",IFERROR(INDEX('المركبات'!$B$6:$B$205,MATCH(B10&amp;"",'المركبات'!$A$6:$A$205,0))&amp;"","كود غير موجود"))</f>
        <v/>
      </c>
      <c r="I10" s="21">
        <f>IF(OR(B10&amp;""="",NOT(ISNUMBER(C10))),"",IF(COUNTIFS($B$6:$B$2005,B10&amp;"",$C$6:$C$2005,"&gt;"&amp;C10)=0,1,0))</f>
        <v/>
      </c>
    </row>
    <row r="11">
      <c r="A11" s="13" t="n">
        <v>46307</v>
      </c>
      <c r="B11" s="5" t="inlineStr">
        <is>
          <t>V01</t>
        </is>
      </c>
      <c r="C11" s="16" t="n">
        <v>122100</v>
      </c>
      <c r="D11" s="20" t="n">
        <v>55</v>
      </c>
      <c r="E11" s="20" t="n">
        <v>20</v>
      </c>
      <c r="F11" s="5" t="n"/>
      <c r="G11" s="18">
        <f>IF(OR(B11&amp;""="",NOT(ISNUMBER(D11))),"",ROUND(D11*N(E11),2))</f>
        <v/>
      </c>
      <c r="H11" s="6">
        <f>IF(B11&amp;""="","",IFERROR(INDEX('المركبات'!$B$6:$B$205,MATCH(B11&amp;"",'المركبات'!$A$6:$A$205,0))&amp;"","كود غير موجود"))</f>
        <v/>
      </c>
      <c r="I11" s="21">
        <f>IF(OR(B11&amp;""="",NOT(ISNUMBER(C11))),"",IF(COUNTIFS($B$6:$B$2005,B11&amp;"",$C$6:$C$2005,"&gt;"&amp;C11)=0,1,0))</f>
        <v/>
      </c>
    </row>
    <row r="12">
      <c r="A12" s="13" t="n">
        <v>46310</v>
      </c>
      <c r="B12" s="5" t="inlineStr">
        <is>
          <t>V02</t>
        </is>
      </c>
      <c r="C12" s="16" t="n">
        <v>86900</v>
      </c>
      <c r="D12" s="20" t="n">
        <v>50</v>
      </c>
      <c r="E12" s="20" t="n">
        <v>20</v>
      </c>
      <c r="F12" s="5" t="n"/>
      <c r="G12" s="18">
        <f>IF(OR(B12&amp;""="",NOT(ISNUMBER(D12))),"",ROUND(D12*N(E12),2))</f>
        <v/>
      </c>
      <c r="H12" s="6">
        <f>IF(B12&amp;""="","",IFERROR(INDEX('المركبات'!$B$6:$B$205,MATCH(B12&amp;"",'المركبات'!$A$6:$A$205,0))&amp;"","كود غير موجود"))</f>
        <v/>
      </c>
      <c r="I12" s="21">
        <f>IF(OR(B12&amp;""="",NOT(ISNUMBER(C12))),"",IF(COUNTIFS($B$6:$B$2005,B12&amp;"",$C$6:$C$2005,"&gt;"&amp;C12)=0,1,0))</f>
        <v/>
      </c>
    </row>
    <row r="13">
      <c r="A13" s="13" t="n">
        <v>46311</v>
      </c>
      <c r="B13" s="5" t="inlineStr">
        <is>
          <t>V06</t>
        </is>
      </c>
      <c r="C13" s="16" t="n">
        <v>97700</v>
      </c>
      <c r="D13" s="20" t="n">
        <v>70</v>
      </c>
      <c r="E13" s="20" t="n">
        <v>20</v>
      </c>
      <c r="F13" s="5" t="n"/>
      <c r="G13" s="18">
        <f>IF(OR(B13&amp;""="",NOT(ISNUMBER(D13))),"",ROUND(D13*N(E13),2))</f>
        <v/>
      </c>
      <c r="H13" s="6">
        <f>IF(B13&amp;""="","",IFERROR(INDEX('المركبات'!$B$6:$B$205,MATCH(B13&amp;"",'المركبات'!$A$6:$A$205,0))&amp;"","كود غير موجود"))</f>
        <v/>
      </c>
      <c r="I13" s="21">
        <f>IF(OR(B13&amp;""="",NOT(ISNUMBER(C13))),"",IF(COUNTIFS($B$6:$B$2005,B13&amp;"",$C$6:$C$2005,"&gt;"&amp;C13)=0,1,0))</f>
        <v/>
      </c>
    </row>
    <row r="14">
      <c r="A14" s="13" t="n">
        <v>46313</v>
      </c>
      <c r="B14" s="5" t="inlineStr">
        <is>
          <t>V03</t>
        </is>
      </c>
      <c r="C14" s="16" t="n">
        <v>201700</v>
      </c>
      <c r="D14" s="20" t="n">
        <v>65</v>
      </c>
      <c r="E14" s="20" t="n">
        <v>20</v>
      </c>
      <c r="F14" s="5" t="n"/>
      <c r="G14" s="18">
        <f>IF(OR(B14&amp;""="",NOT(ISNUMBER(D14))),"",ROUND(D14*N(E14),2))</f>
        <v/>
      </c>
      <c r="H14" s="6">
        <f>IF(B14&amp;""="","",IFERROR(INDEX('المركبات'!$B$6:$B$205,MATCH(B14&amp;"",'المركبات'!$A$6:$A$205,0))&amp;"","كود غير موجود"))</f>
        <v/>
      </c>
      <c r="I14" s="21">
        <f>IF(OR(B14&amp;""="",NOT(ISNUMBER(C14))),"",IF(COUNTIFS($B$6:$B$2005,B14&amp;"",$C$6:$C$2005,"&gt;"&amp;C14)=0,1,0))</f>
        <v/>
      </c>
    </row>
    <row r="15">
      <c r="A15" s="13" t="n">
        <v>46315</v>
      </c>
      <c r="B15" s="5" t="inlineStr">
        <is>
          <t>V04</t>
        </is>
      </c>
      <c r="C15" s="16" t="n">
        <v>61100</v>
      </c>
      <c r="D15" s="20" t="n">
        <v>30</v>
      </c>
      <c r="E15" s="20" t="n">
        <v>20</v>
      </c>
      <c r="F15" s="5" t="n"/>
      <c r="G15" s="18">
        <f>IF(OR(B15&amp;""="",NOT(ISNUMBER(D15))),"",ROUND(D15*N(E15),2))</f>
        <v/>
      </c>
      <c r="H15" s="6">
        <f>IF(B15&amp;""="","",IFERROR(INDEX('المركبات'!$B$6:$B$205,MATCH(B15&amp;"",'المركبات'!$A$6:$A$205,0))&amp;"","كود غير موجود"))</f>
        <v/>
      </c>
      <c r="I15" s="21">
        <f>IF(OR(B15&amp;""="",NOT(ISNUMBER(C15))),"",IF(COUNTIFS($B$6:$B$2005,B15&amp;"",$C$6:$C$2005,"&gt;"&amp;C15)=0,1,0))</f>
        <v/>
      </c>
    </row>
    <row r="16">
      <c r="A16" s="13" t="n">
        <v>46317</v>
      </c>
      <c r="B16" s="5" t="inlineStr">
        <is>
          <t>V01</t>
        </is>
      </c>
      <c r="C16" s="16" t="n">
        <v>123300</v>
      </c>
      <c r="D16" s="20" t="n">
        <v>60</v>
      </c>
      <c r="E16" s="20" t="n">
        <v>20</v>
      </c>
      <c r="F16" s="5" t="n"/>
      <c r="G16" s="18">
        <f>IF(OR(B16&amp;""="",NOT(ISNUMBER(D16))),"",ROUND(D16*N(E16),2))</f>
        <v/>
      </c>
      <c r="H16" s="6">
        <f>IF(B16&amp;""="","",IFERROR(INDEX('المركبات'!$B$6:$B$205,MATCH(B16&amp;"",'المركبات'!$A$6:$A$205,0))&amp;"","كود غير موجود"))</f>
        <v/>
      </c>
      <c r="I16" s="21">
        <f>IF(OR(B16&amp;""="",NOT(ISNUMBER(C16))),"",IF(COUNTIFS($B$6:$B$2005,B16&amp;"",$C$6:$C$2005,"&gt;"&amp;C16)=0,1,0))</f>
        <v/>
      </c>
    </row>
    <row r="17">
      <c r="A17" s="13" t="n">
        <v>46323</v>
      </c>
      <c r="B17" s="5" t="inlineStr">
        <is>
          <t>V02</t>
        </is>
      </c>
      <c r="C17" s="16" t="n">
        <v>88000</v>
      </c>
      <c r="D17" s="20" t="n">
        <v>55</v>
      </c>
      <c r="E17" s="20" t="n">
        <v>22</v>
      </c>
      <c r="F17" s="5" t="inlineStr">
        <is>
          <t>سعر اللتر زاد</t>
        </is>
      </c>
      <c r="G17" s="18">
        <f>IF(OR(B17&amp;""="",NOT(ISNUMBER(D17))),"",ROUND(D17*N(E17),2))</f>
        <v/>
      </c>
      <c r="H17" s="6">
        <f>IF(B17&amp;""="","",IFERROR(INDEX('المركبات'!$B$6:$B$205,MATCH(B17&amp;"",'المركبات'!$A$6:$A$205,0))&amp;"","كود غير موجود"))</f>
        <v/>
      </c>
      <c r="I17" s="21">
        <f>IF(OR(B17&amp;""="",NOT(ISNUMBER(C17))),"",IF(COUNTIFS($B$6:$B$2005,B17&amp;"",$C$6:$C$2005,"&gt;"&amp;C17)=0,1,0))</f>
        <v/>
      </c>
    </row>
    <row r="18">
      <c r="A18" s="13" t="n">
        <v>46325</v>
      </c>
      <c r="B18" s="5" t="inlineStr">
        <is>
          <t>V06</t>
        </is>
      </c>
      <c r="C18" s="16" t="n">
        <v>98700</v>
      </c>
      <c r="D18" s="20" t="n">
        <v>65</v>
      </c>
      <c r="E18" s="20" t="n">
        <v>22</v>
      </c>
      <c r="F18" s="5" t="n"/>
      <c r="G18" s="18">
        <f>IF(OR(B18&amp;""="",NOT(ISNUMBER(D18))),"",ROUND(D18*N(E18),2))</f>
        <v/>
      </c>
      <c r="H18" s="6">
        <f>IF(B18&amp;""="","",IFERROR(INDEX('المركبات'!$B$6:$B$205,MATCH(B18&amp;"",'المركبات'!$A$6:$A$205,0))&amp;"","كود غير موجود"))</f>
        <v/>
      </c>
      <c r="I18" s="21">
        <f>IF(OR(B18&amp;""="",NOT(ISNUMBER(C18))),"",IF(COUNTIFS($B$6:$B$2005,B18&amp;"",$C$6:$C$2005,"&gt;"&amp;C18)=0,1,0))</f>
        <v/>
      </c>
    </row>
    <row r="19">
      <c r="A19" s="13" t="n">
        <v>46327</v>
      </c>
      <c r="B19" s="5" t="inlineStr">
        <is>
          <t>V04</t>
        </is>
      </c>
      <c r="C19" s="16" t="n">
        <v>61700</v>
      </c>
      <c r="D19" s="20" t="n">
        <v>32</v>
      </c>
      <c r="E19" s="20" t="n">
        <v>22</v>
      </c>
      <c r="F19" s="5" t="n"/>
      <c r="G19" s="18">
        <f>IF(OR(B19&amp;""="",NOT(ISNUMBER(D19))),"",ROUND(D19*N(E19),2))</f>
        <v/>
      </c>
      <c r="H19" s="6">
        <f>IF(B19&amp;""="","",IFERROR(INDEX('المركبات'!$B$6:$B$205,MATCH(B19&amp;"",'المركبات'!$A$6:$A$205,0))&amp;"","كود غير موجود"))</f>
        <v/>
      </c>
      <c r="I19" s="21">
        <f>IF(OR(B19&amp;""="",NOT(ISNUMBER(C19))),"",IF(COUNTIFS($B$6:$B$2005,B19&amp;"",$C$6:$C$2005,"&gt;"&amp;C19)=0,1,0))</f>
        <v/>
      </c>
    </row>
    <row r="20">
      <c r="A20" s="13" t="n"/>
      <c r="B20" s="5" t="n"/>
      <c r="C20" s="16" t="n"/>
      <c r="D20" s="20" t="n"/>
      <c r="E20" s="20" t="n"/>
      <c r="F20" s="5" t="n"/>
      <c r="G20" s="18">
        <f>IF(OR(B20&amp;""="",NOT(ISNUMBER(D20))),"",ROUND(D20*N(E20),2))</f>
        <v/>
      </c>
      <c r="H20" s="6">
        <f>IF(B20&amp;""="","",IFERROR(INDEX('المركبات'!$B$6:$B$205,MATCH(B20&amp;"",'المركبات'!$A$6:$A$205,0))&amp;"","كود غير موجود"))</f>
        <v/>
      </c>
      <c r="I20" s="21">
        <f>IF(OR(B20&amp;""="",NOT(ISNUMBER(C20))),"",IF(COUNTIFS($B$6:$B$2005,B20&amp;"",$C$6:$C$2005,"&gt;"&amp;C20)=0,1,0))</f>
        <v/>
      </c>
    </row>
    <row r="21">
      <c r="A21" s="13" t="n"/>
      <c r="B21" s="5" t="n"/>
      <c r="C21" s="16" t="n"/>
      <c r="D21" s="20" t="n"/>
      <c r="E21" s="20" t="n"/>
      <c r="F21" s="5" t="n"/>
      <c r="G21" s="18">
        <f>IF(OR(B21&amp;""="",NOT(ISNUMBER(D21))),"",ROUND(D21*N(E21),2))</f>
        <v/>
      </c>
      <c r="H21" s="6">
        <f>IF(B21&amp;""="","",IFERROR(INDEX('المركبات'!$B$6:$B$205,MATCH(B21&amp;"",'المركبات'!$A$6:$A$205,0))&amp;"","كود غير موجود"))</f>
        <v/>
      </c>
      <c r="I21" s="21">
        <f>IF(OR(B21&amp;""="",NOT(ISNUMBER(C21))),"",IF(COUNTIFS($B$6:$B$2005,B21&amp;"",$C$6:$C$2005,"&gt;"&amp;C21)=0,1,0))</f>
        <v/>
      </c>
    </row>
    <row r="22">
      <c r="A22" s="13" t="n"/>
      <c r="B22" s="5" t="n"/>
      <c r="C22" s="16" t="n"/>
      <c r="D22" s="20" t="n"/>
      <c r="E22" s="20" t="n"/>
      <c r="F22" s="5" t="n"/>
      <c r="G22" s="18">
        <f>IF(OR(B22&amp;""="",NOT(ISNUMBER(D22))),"",ROUND(D22*N(E22),2))</f>
        <v/>
      </c>
      <c r="H22" s="6">
        <f>IF(B22&amp;""="","",IFERROR(INDEX('المركبات'!$B$6:$B$205,MATCH(B22&amp;"",'المركبات'!$A$6:$A$205,0))&amp;"","كود غير موجود"))</f>
        <v/>
      </c>
      <c r="I22" s="21">
        <f>IF(OR(B22&amp;""="",NOT(ISNUMBER(C22))),"",IF(COUNTIFS($B$6:$B$2005,B22&amp;"",$C$6:$C$2005,"&gt;"&amp;C22)=0,1,0))</f>
        <v/>
      </c>
    </row>
    <row r="23">
      <c r="A23" s="13" t="n"/>
      <c r="B23" s="5" t="n"/>
      <c r="C23" s="16" t="n"/>
      <c r="D23" s="20" t="n"/>
      <c r="E23" s="20" t="n"/>
      <c r="F23" s="5" t="n"/>
      <c r="G23" s="18">
        <f>IF(OR(B23&amp;""="",NOT(ISNUMBER(D23))),"",ROUND(D23*N(E23),2))</f>
        <v/>
      </c>
      <c r="H23" s="6">
        <f>IF(B23&amp;""="","",IFERROR(INDEX('المركبات'!$B$6:$B$205,MATCH(B23&amp;"",'المركبات'!$A$6:$A$205,0))&amp;"","كود غير موجود"))</f>
        <v/>
      </c>
      <c r="I23" s="21">
        <f>IF(OR(B23&amp;""="",NOT(ISNUMBER(C23))),"",IF(COUNTIFS($B$6:$B$2005,B23&amp;"",$C$6:$C$2005,"&gt;"&amp;C23)=0,1,0))</f>
        <v/>
      </c>
    </row>
    <row r="24">
      <c r="A24" s="13" t="n"/>
      <c r="B24" s="5" t="n"/>
      <c r="C24" s="16" t="n"/>
      <c r="D24" s="20" t="n"/>
      <c r="E24" s="20" t="n"/>
      <c r="F24" s="5" t="n"/>
      <c r="G24" s="18">
        <f>IF(OR(B24&amp;""="",NOT(ISNUMBER(D24))),"",ROUND(D24*N(E24),2))</f>
        <v/>
      </c>
      <c r="H24" s="6">
        <f>IF(B24&amp;""="","",IFERROR(INDEX('المركبات'!$B$6:$B$205,MATCH(B24&amp;"",'المركبات'!$A$6:$A$205,0))&amp;"","كود غير موجود"))</f>
        <v/>
      </c>
      <c r="I24" s="21">
        <f>IF(OR(B24&amp;""="",NOT(ISNUMBER(C24))),"",IF(COUNTIFS($B$6:$B$2005,B24&amp;"",$C$6:$C$2005,"&gt;"&amp;C24)=0,1,0))</f>
        <v/>
      </c>
    </row>
    <row r="25">
      <c r="A25" s="13" t="n"/>
      <c r="B25" s="5" t="n"/>
      <c r="C25" s="16" t="n"/>
      <c r="D25" s="20" t="n"/>
      <c r="E25" s="20" t="n"/>
      <c r="F25" s="5" t="n"/>
      <c r="G25" s="18">
        <f>IF(OR(B25&amp;""="",NOT(ISNUMBER(D25))),"",ROUND(D25*N(E25),2))</f>
        <v/>
      </c>
      <c r="H25" s="6">
        <f>IF(B25&amp;""="","",IFERROR(INDEX('المركبات'!$B$6:$B$205,MATCH(B25&amp;"",'المركبات'!$A$6:$A$205,0))&amp;"","كود غير موجود"))</f>
        <v/>
      </c>
      <c r="I25" s="21">
        <f>IF(OR(B25&amp;""="",NOT(ISNUMBER(C25))),"",IF(COUNTIFS($B$6:$B$2005,B25&amp;"",$C$6:$C$2005,"&gt;"&amp;C25)=0,1,0))</f>
        <v/>
      </c>
    </row>
    <row r="26">
      <c r="A26" s="13" t="n"/>
      <c r="B26" s="5" t="n"/>
      <c r="C26" s="16" t="n"/>
      <c r="D26" s="20" t="n"/>
      <c r="E26" s="20" t="n"/>
      <c r="F26" s="5" t="n"/>
      <c r="G26" s="18">
        <f>IF(OR(B26&amp;""="",NOT(ISNUMBER(D26))),"",ROUND(D26*N(E26),2))</f>
        <v/>
      </c>
      <c r="H26" s="6">
        <f>IF(B26&amp;""="","",IFERROR(INDEX('المركبات'!$B$6:$B$205,MATCH(B26&amp;"",'المركبات'!$A$6:$A$205,0))&amp;"","كود غير موجود"))</f>
        <v/>
      </c>
      <c r="I26" s="21">
        <f>IF(OR(B26&amp;""="",NOT(ISNUMBER(C26))),"",IF(COUNTIFS($B$6:$B$2005,B26&amp;"",$C$6:$C$2005,"&gt;"&amp;C26)=0,1,0))</f>
        <v/>
      </c>
    </row>
    <row r="27">
      <c r="A27" s="13" t="n"/>
      <c r="B27" s="5" t="n"/>
      <c r="C27" s="16" t="n"/>
      <c r="D27" s="20" t="n"/>
      <c r="E27" s="20" t="n"/>
      <c r="F27" s="5" t="n"/>
      <c r="G27" s="18">
        <f>IF(OR(B27&amp;""="",NOT(ISNUMBER(D27))),"",ROUND(D27*N(E27),2))</f>
        <v/>
      </c>
      <c r="H27" s="6">
        <f>IF(B27&amp;""="","",IFERROR(INDEX('المركبات'!$B$6:$B$205,MATCH(B27&amp;"",'المركبات'!$A$6:$A$205,0))&amp;"","كود غير موجود"))</f>
        <v/>
      </c>
      <c r="I27" s="21">
        <f>IF(OR(B27&amp;""="",NOT(ISNUMBER(C27))),"",IF(COUNTIFS($B$6:$B$2005,B27&amp;"",$C$6:$C$2005,"&gt;"&amp;C27)=0,1,0))</f>
        <v/>
      </c>
    </row>
    <row r="28">
      <c r="A28" s="13" t="n"/>
      <c r="B28" s="5" t="n"/>
      <c r="C28" s="16" t="n"/>
      <c r="D28" s="20" t="n"/>
      <c r="E28" s="20" t="n"/>
      <c r="F28" s="5" t="n"/>
      <c r="G28" s="18">
        <f>IF(OR(B28&amp;""="",NOT(ISNUMBER(D28))),"",ROUND(D28*N(E28),2))</f>
        <v/>
      </c>
      <c r="H28" s="6">
        <f>IF(B28&amp;""="","",IFERROR(INDEX('المركبات'!$B$6:$B$205,MATCH(B28&amp;"",'المركبات'!$A$6:$A$205,0))&amp;"","كود غير موجود"))</f>
        <v/>
      </c>
      <c r="I28" s="21">
        <f>IF(OR(B28&amp;""="",NOT(ISNUMBER(C28))),"",IF(COUNTIFS($B$6:$B$2005,B28&amp;"",$C$6:$C$2005,"&gt;"&amp;C28)=0,1,0))</f>
        <v/>
      </c>
    </row>
    <row r="29">
      <c r="A29" s="13" t="n"/>
      <c r="B29" s="5" t="n"/>
      <c r="C29" s="16" t="n"/>
      <c r="D29" s="20" t="n"/>
      <c r="E29" s="20" t="n"/>
      <c r="F29" s="5" t="n"/>
      <c r="G29" s="18">
        <f>IF(OR(B29&amp;""="",NOT(ISNUMBER(D29))),"",ROUND(D29*N(E29),2))</f>
        <v/>
      </c>
      <c r="H29" s="6">
        <f>IF(B29&amp;""="","",IFERROR(INDEX('المركبات'!$B$6:$B$205,MATCH(B29&amp;"",'المركبات'!$A$6:$A$205,0))&amp;"","كود غير موجود"))</f>
        <v/>
      </c>
      <c r="I29" s="21">
        <f>IF(OR(B29&amp;""="",NOT(ISNUMBER(C29))),"",IF(COUNTIFS($B$6:$B$2005,B29&amp;"",$C$6:$C$2005,"&gt;"&amp;C29)=0,1,0))</f>
        <v/>
      </c>
    </row>
    <row r="30">
      <c r="A30" s="13" t="n"/>
      <c r="B30" s="5" t="n"/>
      <c r="C30" s="16" t="n"/>
      <c r="D30" s="20" t="n"/>
      <c r="E30" s="20" t="n"/>
      <c r="F30" s="5" t="n"/>
      <c r="G30" s="18">
        <f>IF(OR(B30&amp;""="",NOT(ISNUMBER(D30))),"",ROUND(D30*N(E30),2))</f>
        <v/>
      </c>
      <c r="H30" s="6">
        <f>IF(B30&amp;""="","",IFERROR(INDEX('المركبات'!$B$6:$B$205,MATCH(B30&amp;"",'المركبات'!$A$6:$A$205,0))&amp;"","كود غير موجود"))</f>
        <v/>
      </c>
      <c r="I30" s="21">
        <f>IF(OR(B30&amp;""="",NOT(ISNUMBER(C30))),"",IF(COUNTIFS($B$6:$B$2005,B30&amp;"",$C$6:$C$2005,"&gt;"&amp;C30)=0,1,0))</f>
        <v/>
      </c>
    </row>
    <row r="31">
      <c r="A31" s="13" t="n"/>
      <c r="B31" s="5" t="n"/>
      <c r="C31" s="16" t="n"/>
      <c r="D31" s="20" t="n"/>
      <c r="E31" s="20" t="n"/>
      <c r="F31" s="5" t="n"/>
      <c r="G31" s="18">
        <f>IF(OR(B31&amp;""="",NOT(ISNUMBER(D31))),"",ROUND(D31*N(E31),2))</f>
        <v/>
      </c>
      <c r="H31" s="6">
        <f>IF(B31&amp;""="","",IFERROR(INDEX('المركبات'!$B$6:$B$205,MATCH(B31&amp;"",'المركبات'!$A$6:$A$205,0))&amp;"","كود غير موجود"))</f>
        <v/>
      </c>
      <c r="I31" s="21">
        <f>IF(OR(B31&amp;""="",NOT(ISNUMBER(C31))),"",IF(COUNTIFS($B$6:$B$2005,B31&amp;"",$C$6:$C$2005,"&gt;"&amp;C31)=0,1,0))</f>
        <v/>
      </c>
    </row>
    <row r="32">
      <c r="A32" s="13" t="n"/>
      <c r="B32" s="5" t="n"/>
      <c r="C32" s="16" t="n"/>
      <c r="D32" s="20" t="n"/>
      <c r="E32" s="20" t="n"/>
      <c r="F32" s="5" t="n"/>
      <c r="G32" s="18">
        <f>IF(OR(B32&amp;""="",NOT(ISNUMBER(D32))),"",ROUND(D32*N(E32),2))</f>
        <v/>
      </c>
      <c r="H32" s="6">
        <f>IF(B32&amp;""="","",IFERROR(INDEX('المركبات'!$B$6:$B$205,MATCH(B32&amp;"",'المركبات'!$A$6:$A$205,0))&amp;"","كود غير موجود"))</f>
        <v/>
      </c>
      <c r="I32" s="21">
        <f>IF(OR(B32&amp;""="",NOT(ISNUMBER(C32))),"",IF(COUNTIFS($B$6:$B$2005,B32&amp;"",$C$6:$C$2005,"&gt;"&amp;C32)=0,1,0))</f>
        <v/>
      </c>
    </row>
    <row r="33">
      <c r="A33" s="13" t="n"/>
      <c r="B33" s="5" t="n"/>
      <c r="C33" s="16" t="n"/>
      <c r="D33" s="20" t="n"/>
      <c r="E33" s="20" t="n"/>
      <c r="F33" s="5" t="n"/>
      <c r="G33" s="18">
        <f>IF(OR(B33&amp;""="",NOT(ISNUMBER(D33))),"",ROUND(D33*N(E33),2))</f>
        <v/>
      </c>
      <c r="H33" s="6">
        <f>IF(B33&amp;""="","",IFERROR(INDEX('المركبات'!$B$6:$B$205,MATCH(B33&amp;"",'المركبات'!$A$6:$A$205,0))&amp;"","كود غير موجود"))</f>
        <v/>
      </c>
      <c r="I33" s="21">
        <f>IF(OR(B33&amp;""="",NOT(ISNUMBER(C33))),"",IF(COUNTIFS($B$6:$B$2005,B33&amp;"",$C$6:$C$2005,"&gt;"&amp;C33)=0,1,0))</f>
        <v/>
      </c>
    </row>
    <row r="34">
      <c r="A34" s="13" t="n"/>
      <c r="B34" s="5" t="n"/>
      <c r="C34" s="16" t="n"/>
      <c r="D34" s="20" t="n"/>
      <c r="E34" s="20" t="n"/>
      <c r="F34" s="5" t="n"/>
      <c r="G34" s="18">
        <f>IF(OR(B34&amp;""="",NOT(ISNUMBER(D34))),"",ROUND(D34*N(E34),2))</f>
        <v/>
      </c>
      <c r="H34" s="6">
        <f>IF(B34&amp;""="","",IFERROR(INDEX('المركبات'!$B$6:$B$205,MATCH(B34&amp;"",'المركبات'!$A$6:$A$205,0))&amp;"","كود غير موجود"))</f>
        <v/>
      </c>
      <c r="I34" s="21">
        <f>IF(OR(B34&amp;""="",NOT(ISNUMBER(C34))),"",IF(COUNTIFS($B$6:$B$2005,B34&amp;"",$C$6:$C$2005,"&gt;"&amp;C34)=0,1,0))</f>
        <v/>
      </c>
    </row>
    <row r="35">
      <c r="A35" s="13" t="n"/>
      <c r="B35" s="5" t="n"/>
      <c r="C35" s="16" t="n"/>
      <c r="D35" s="20" t="n"/>
      <c r="E35" s="20" t="n"/>
      <c r="F35" s="5" t="n"/>
      <c r="G35" s="18">
        <f>IF(OR(B35&amp;""="",NOT(ISNUMBER(D35))),"",ROUND(D35*N(E35),2))</f>
        <v/>
      </c>
      <c r="H35" s="6">
        <f>IF(B35&amp;""="","",IFERROR(INDEX('المركبات'!$B$6:$B$205,MATCH(B35&amp;"",'المركبات'!$A$6:$A$205,0))&amp;"","كود غير موجود"))</f>
        <v/>
      </c>
      <c r="I35" s="21">
        <f>IF(OR(B35&amp;""="",NOT(ISNUMBER(C35))),"",IF(COUNTIFS($B$6:$B$2005,B35&amp;"",$C$6:$C$2005,"&gt;"&amp;C35)=0,1,0))</f>
        <v/>
      </c>
    </row>
    <row r="36">
      <c r="A36" s="13" t="n"/>
      <c r="B36" s="5" t="n"/>
      <c r="C36" s="16" t="n"/>
      <c r="D36" s="20" t="n"/>
      <c r="E36" s="20" t="n"/>
      <c r="F36" s="5" t="n"/>
      <c r="G36" s="18">
        <f>IF(OR(B36&amp;""="",NOT(ISNUMBER(D36))),"",ROUND(D36*N(E36),2))</f>
        <v/>
      </c>
      <c r="H36" s="6">
        <f>IF(B36&amp;""="","",IFERROR(INDEX('المركبات'!$B$6:$B$205,MATCH(B36&amp;"",'المركبات'!$A$6:$A$205,0))&amp;"","كود غير موجود"))</f>
        <v/>
      </c>
      <c r="I36" s="21">
        <f>IF(OR(B36&amp;""="",NOT(ISNUMBER(C36))),"",IF(COUNTIFS($B$6:$B$2005,B36&amp;"",$C$6:$C$2005,"&gt;"&amp;C36)=0,1,0))</f>
        <v/>
      </c>
    </row>
    <row r="37">
      <c r="A37" s="13" t="n"/>
      <c r="B37" s="5" t="n"/>
      <c r="C37" s="16" t="n"/>
      <c r="D37" s="20" t="n"/>
      <c r="E37" s="20" t="n"/>
      <c r="F37" s="5" t="n"/>
      <c r="G37" s="18">
        <f>IF(OR(B37&amp;""="",NOT(ISNUMBER(D37))),"",ROUND(D37*N(E37),2))</f>
        <v/>
      </c>
      <c r="H37" s="6">
        <f>IF(B37&amp;""="","",IFERROR(INDEX('المركبات'!$B$6:$B$205,MATCH(B37&amp;"",'المركبات'!$A$6:$A$205,0))&amp;"","كود غير موجود"))</f>
        <v/>
      </c>
      <c r="I37" s="21">
        <f>IF(OR(B37&amp;""="",NOT(ISNUMBER(C37))),"",IF(COUNTIFS($B$6:$B$2005,B37&amp;"",$C$6:$C$2005,"&gt;"&amp;C37)=0,1,0))</f>
        <v/>
      </c>
    </row>
    <row r="38">
      <c r="A38" s="13" t="n"/>
      <c r="B38" s="5" t="n"/>
      <c r="C38" s="16" t="n"/>
      <c r="D38" s="20" t="n"/>
      <c r="E38" s="20" t="n"/>
      <c r="F38" s="5" t="n"/>
      <c r="G38" s="18">
        <f>IF(OR(B38&amp;""="",NOT(ISNUMBER(D38))),"",ROUND(D38*N(E38),2))</f>
        <v/>
      </c>
      <c r="H38" s="6">
        <f>IF(B38&amp;""="","",IFERROR(INDEX('المركبات'!$B$6:$B$205,MATCH(B38&amp;"",'المركبات'!$A$6:$A$205,0))&amp;"","كود غير موجود"))</f>
        <v/>
      </c>
      <c r="I38" s="21">
        <f>IF(OR(B38&amp;""="",NOT(ISNUMBER(C38))),"",IF(COUNTIFS($B$6:$B$2005,B38&amp;"",$C$6:$C$2005,"&gt;"&amp;C38)=0,1,0))</f>
        <v/>
      </c>
    </row>
    <row r="39">
      <c r="A39" s="13" t="n"/>
      <c r="B39" s="5" t="n"/>
      <c r="C39" s="16" t="n"/>
      <c r="D39" s="20" t="n"/>
      <c r="E39" s="20" t="n"/>
      <c r="F39" s="5" t="n"/>
      <c r="G39" s="18">
        <f>IF(OR(B39&amp;""="",NOT(ISNUMBER(D39))),"",ROUND(D39*N(E39),2))</f>
        <v/>
      </c>
      <c r="H39" s="6">
        <f>IF(B39&amp;""="","",IFERROR(INDEX('المركبات'!$B$6:$B$205,MATCH(B39&amp;"",'المركبات'!$A$6:$A$205,0))&amp;"","كود غير موجود"))</f>
        <v/>
      </c>
      <c r="I39" s="21">
        <f>IF(OR(B39&amp;""="",NOT(ISNUMBER(C39))),"",IF(COUNTIFS($B$6:$B$2005,B39&amp;"",$C$6:$C$2005,"&gt;"&amp;C39)=0,1,0))</f>
        <v/>
      </c>
    </row>
    <row r="40">
      <c r="A40" s="13" t="n"/>
      <c r="B40" s="5" t="n"/>
      <c r="C40" s="16" t="n"/>
      <c r="D40" s="20" t="n"/>
      <c r="E40" s="20" t="n"/>
      <c r="F40" s="5" t="n"/>
      <c r="G40" s="18">
        <f>IF(OR(B40&amp;""="",NOT(ISNUMBER(D40))),"",ROUND(D40*N(E40),2))</f>
        <v/>
      </c>
      <c r="H40" s="6">
        <f>IF(B40&amp;""="","",IFERROR(INDEX('المركبات'!$B$6:$B$205,MATCH(B40&amp;"",'المركبات'!$A$6:$A$205,0))&amp;"","كود غير موجود"))</f>
        <v/>
      </c>
      <c r="I40" s="21">
        <f>IF(OR(B40&amp;""="",NOT(ISNUMBER(C40))),"",IF(COUNTIFS($B$6:$B$2005,B40&amp;"",$C$6:$C$2005,"&gt;"&amp;C40)=0,1,0))</f>
        <v/>
      </c>
    </row>
    <row r="41">
      <c r="A41" s="13" t="n"/>
      <c r="B41" s="5" t="n"/>
      <c r="C41" s="16" t="n"/>
      <c r="D41" s="20" t="n"/>
      <c r="E41" s="20" t="n"/>
      <c r="F41" s="5" t="n"/>
      <c r="G41" s="18">
        <f>IF(OR(B41&amp;""="",NOT(ISNUMBER(D41))),"",ROUND(D41*N(E41),2))</f>
        <v/>
      </c>
      <c r="H41" s="6">
        <f>IF(B41&amp;""="","",IFERROR(INDEX('المركبات'!$B$6:$B$205,MATCH(B41&amp;"",'المركبات'!$A$6:$A$205,0))&amp;"","كود غير موجود"))</f>
        <v/>
      </c>
      <c r="I41" s="21">
        <f>IF(OR(B41&amp;""="",NOT(ISNUMBER(C41))),"",IF(COUNTIFS($B$6:$B$2005,B41&amp;"",$C$6:$C$2005,"&gt;"&amp;C41)=0,1,0))</f>
        <v/>
      </c>
    </row>
    <row r="42">
      <c r="A42" s="13" t="n"/>
      <c r="B42" s="5" t="n"/>
      <c r="C42" s="16" t="n"/>
      <c r="D42" s="20" t="n"/>
      <c r="E42" s="20" t="n"/>
      <c r="F42" s="5" t="n"/>
      <c r="G42" s="18">
        <f>IF(OR(B42&amp;""="",NOT(ISNUMBER(D42))),"",ROUND(D42*N(E42),2))</f>
        <v/>
      </c>
      <c r="H42" s="6">
        <f>IF(B42&amp;""="","",IFERROR(INDEX('المركبات'!$B$6:$B$205,MATCH(B42&amp;"",'المركبات'!$A$6:$A$205,0))&amp;"","كود غير موجود"))</f>
        <v/>
      </c>
      <c r="I42" s="21">
        <f>IF(OR(B42&amp;""="",NOT(ISNUMBER(C42))),"",IF(COUNTIFS($B$6:$B$2005,B42&amp;"",$C$6:$C$2005,"&gt;"&amp;C42)=0,1,0))</f>
        <v/>
      </c>
    </row>
    <row r="43">
      <c r="A43" s="13" t="n"/>
      <c r="B43" s="5" t="n"/>
      <c r="C43" s="16" t="n"/>
      <c r="D43" s="20" t="n"/>
      <c r="E43" s="20" t="n"/>
      <c r="F43" s="5" t="n"/>
      <c r="G43" s="18">
        <f>IF(OR(B43&amp;""="",NOT(ISNUMBER(D43))),"",ROUND(D43*N(E43),2))</f>
        <v/>
      </c>
      <c r="H43" s="6">
        <f>IF(B43&amp;""="","",IFERROR(INDEX('المركبات'!$B$6:$B$205,MATCH(B43&amp;"",'المركبات'!$A$6:$A$205,0))&amp;"","كود غير موجود"))</f>
        <v/>
      </c>
      <c r="I43" s="21">
        <f>IF(OR(B43&amp;""="",NOT(ISNUMBER(C43))),"",IF(COUNTIFS($B$6:$B$2005,B43&amp;"",$C$6:$C$2005,"&gt;"&amp;C43)=0,1,0))</f>
        <v/>
      </c>
    </row>
    <row r="44">
      <c r="A44" s="13" t="n"/>
      <c r="B44" s="5" t="n"/>
      <c r="C44" s="16" t="n"/>
      <c r="D44" s="20" t="n"/>
      <c r="E44" s="20" t="n"/>
      <c r="F44" s="5" t="n"/>
      <c r="G44" s="18">
        <f>IF(OR(B44&amp;""="",NOT(ISNUMBER(D44))),"",ROUND(D44*N(E44),2))</f>
        <v/>
      </c>
      <c r="H44" s="6">
        <f>IF(B44&amp;""="","",IFERROR(INDEX('المركبات'!$B$6:$B$205,MATCH(B44&amp;"",'المركبات'!$A$6:$A$205,0))&amp;"","كود غير موجود"))</f>
        <v/>
      </c>
      <c r="I44" s="21">
        <f>IF(OR(B44&amp;""="",NOT(ISNUMBER(C44))),"",IF(COUNTIFS($B$6:$B$2005,B44&amp;"",$C$6:$C$2005,"&gt;"&amp;C44)=0,1,0))</f>
        <v/>
      </c>
    </row>
    <row r="45">
      <c r="A45" s="13" t="n"/>
      <c r="B45" s="5" t="n"/>
      <c r="C45" s="16" t="n"/>
      <c r="D45" s="20" t="n"/>
      <c r="E45" s="20" t="n"/>
      <c r="F45" s="5" t="n"/>
      <c r="G45" s="18">
        <f>IF(OR(B45&amp;""="",NOT(ISNUMBER(D45))),"",ROUND(D45*N(E45),2))</f>
        <v/>
      </c>
      <c r="H45" s="6">
        <f>IF(B45&amp;""="","",IFERROR(INDEX('المركبات'!$B$6:$B$205,MATCH(B45&amp;"",'المركبات'!$A$6:$A$205,0))&amp;"","كود غير موجود"))</f>
        <v/>
      </c>
      <c r="I45" s="21">
        <f>IF(OR(B45&amp;""="",NOT(ISNUMBER(C45))),"",IF(COUNTIFS($B$6:$B$2005,B45&amp;"",$C$6:$C$2005,"&gt;"&amp;C45)=0,1,0))</f>
        <v/>
      </c>
    </row>
    <row r="46">
      <c r="A46" s="13" t="n"/>
      <c r="B46" s="5" t="n"/>
      <c r="C46" s="16" t="n"/>
      <c r="D46" s="20" t="n"/>
      <c r="E46" s="20" t="n"/>
      <c r="F46" s="5" t="n"/>
      <c r="G46" s="18">
        <f>IF(OR(B46&amp;""="",NOT(ISNUMBER(D46))),"",ROUND(D46*N(E46),2))</f>
        <v/>
      </c>
      <c r="H46" s="6">
        <f>IF(B46&amp;""="","",IFERROR(INDEX('المركبات'!$B$6:$B$205,MATCH(B46&amp;"",'المركبات'!$A$6:$A$205,0))&amp;"","كود غير موجود"))</f>
        <v/>
      </c>
      <c r="I46" s="21">
        <f>IF(OR(B46&amp;""="",NOT(ISNUMBER(C46))),"",IF(COUNTIFS($B$6:$B$2005,B46&amp;"",$C$6:$C$2005,"&gt;"&amp;C46)=0,1,0))</f>
        <v/>
      </c>
    </row>
    <row r="47">
      <c r="A47" s="13" t="n"/>
      <c r="B47" s="5" t="n"/>
      <c r="C47" s="16" t="n"/>
      <c r="D47" s="20" t="n"/>
      <c r="E47" s="20" t="n"/>
      <c r="F47" s="5" t="n"/>
      <c r="G47" s="18">
        <f>IF(OR(B47&amp;""="",NOT(ISNUMBER(D47))),"",ROUND(D47*N(E47),2))</f>
        <v/>
      </c>
      <c r="H47" s="6">
        <f>IF(B47&amp;""="","",IFERROR(INDEX('المركبات'!$B$6:$B$205,MATCH(B47&amp;"",'المركبات'!$A$6:$A$205,0))&amp;"","كود غير موجود"))</f>
        <v/>
      </c>
      <c r="I47" s="21">
        <f>IF(OR(B47&amp;""="",NOT(ISNUMBER(C47))),"",IF(COUNTIFS($B$6:$B$2005,B47&amp;"",$C$6:$C$2005,"&gt;"&amp;C47)=0,1,0))</f>
        <v/>
      </c>
    </row>
    <row r="48">
      <c r="A48" s="13" t="n"/>
      <c r="B48" s="5" t="n"/>
      <c r="C48" s="16" t="n"/>
      <c r="D48" s="20" t="n"/>
      <c r="E48" s="20" t="n"/>
      <c r="F48" s="5" t="n"/>
      <c r="G48" s="18">
        <f>IF(OR(B48&amp;""="",NOT(ISNUMBER(D48))),"",ROUND(D48*N(E48),2))</f>
        <v/>
      </c>
      <c r="H48" s="6">
        <f>IF(B48&amp;""="","",IFERROR(INDEX('المركبات'!$B$6:$B$205,MATCH(B48&amp;"",'المركبات'!$A$6:$A$205,0))&amp;"","كود غير موجود"))</f>
        <v/>
      </c>
      <c r="I48" s="21">
        <f>IF(OR(B48&amp;""="",NOT(ISNUMBER(C48))),"",IF(COUNTIFS($B$6:$B$2005,B48&amp;"",$C$6:$C$2005,"&gt;"&amp;C48)=0,1,0))</f>
        <v/>
      </c>
    </row>
    <row r="49">
      <c r="A49" s="13" t="n"/>
      <c r="B49" s="5" t="n"/>
      <c r="C49" s="16" t="n"/>
      <c r="D49" s="20" t="n"/>
      <c r="E49" s="20" t="n"/>
      <c r="F49" s="5" t="n"/>
      <c r="G49" s="18">
        <f>IF(OR(B49&amp;""="",NOT(ISNUMBER(D49))),"",ROUND(D49*N(E49),2))</f>
        <v/>
      </c>
      <c r="H49" s="6">
        <f>IF(B49&amp;""="","",IFERROR(INDEX('المركبات'!$B$6:$B$205,MATCH(B49&amp;"",'المركبات'!$A$6:$A$205,0))&amp;"","كود غير موجود"))</f>
        <v/>
      </c>
      <c r="I49" s="21">
        <f>IF(OR(B49&amp;""="",NOT(ISNUMBER(C49))),"",IF(COUNTIFS($B$6:$B$2005,B49&amp;"",$C$6:$C$2005,"&gt;"&amp;C49)=0,1,0))</f>
        <v/>
      </c>
    </row>
    <row r="50">
      <c r="A50" s="13" t="n"/>
      <c r="B50" s="5" t="n"/>
      <c r="C50" s="16" t="n"/>
      <c r="D50" s="20" t="n"/>
      <c r="E50" s="20" t="n"/>
      <c r="F50" s="5" t="n"/>
      <c r="G50" s="18">
        <f>IF(OR(B50&amp;""="",NOT(ISNUMBER(D50))),"",ROUND(D50*N(E50),2))</f>
        <v/>
      </c>
      <c r="H50" s="6">
        <f>IF(B50&amp;""="","",IFERROR(INDEX('المركبات'!$B$6:$B$205,MATCH(B50&amp;"",'المركبات'!$A$6:$A$205,0))&amp;"","كود غير موجود"))</f>
        <v/>
      </c>
      <c r="I50" s="21">
        <f>IF(OR(B50&amp;""="",NOT(ISNUMBER(C50))),"",IF(COUNTIFS($B$6:$B$2005,B50&amp;"",$C$6:$C$2005,"&gt;"&amp;C50)=0,1,0))</f>
        <v/>
      </c>
    </row>
    <row r="51">
      <c r="A51" s="13" t="n"/>
      <c r="B51" s="5" t="n"/>
      <c r="C51" s="16" t="n"/>
      <c r="D51" s="20" t="n"/>
      <c r="E51" s="20" t="n"/>
      <c r="F51" s="5" t="n"/>
      <c r="G51" s="18">
        <f>IF(OR(B51&amp;""="",NOT(ISNUMBER(D51))),"",ROUND(D51*N(E51),2))</f>
        <v/>
      </c>
      <c r="H51" s="6">
        <f>IF(B51&amp;""="","",IFERROR(INDEX('المركبات'!$B$6:$B$205,MATCH(B51&amp;"",'المركبات'!$A$6:$A$205,0))&amp;"","كود غير موجود"))</f>
        <v/>
      </c>
      <c r="I51" s="21">
        <f>IF(OR(B51&amp;""="",NOT(ISNUMBER(C51))),"",IF(COUNTIFS($B$6:$B$2005,B51&amp;"",$C$6:$C$2005,"&gt;"&amp;C51)=0,1,0))</f>
        <v/>
      </c>
    </row>
    <row r="52">
      <c r="A52" s="13" t="n"/>
      <c r="B52" s="5" t="n"/>
      <c r="C52" s="16" t="n"/>
      <c r="D52" s="20" t="n"/>
      <c r="E52" s="20" t="n"/>
      <c r="F52" s="5" t="n"/>
      <c r="G52" s="18">
        <f>IF(OR(B52&amp;""="",NOT(ISNUMBER(D52))),"",ROUND(D52*N(E52),2))</f>
        <v/>
      </c>
      <c r="H52" s="6">
        <f>IF(B52&amp;""="","",IFERROR(INDEX('المركبات'!$B$6:$B$205,MATCH(B52&amp;"",'المركبات'!$A$6:$A$205,0))&amp;"","كود غير موجود"))</f>
        <v/>
      </c>
      <c r="I52" s="21">
        <f>IF(OR(B52&amp;""="",NOT(ISNUMBER(C52))),"",IF(COUNTIFS($B$6:$B$2005,B52&amp;"",$C$6:$C$2005,"&gt;"&amp;C52)=0,1,0))</f>
        <v/>
      </c>
    </row>
    <row r="53">
      <c r="A53" s="13" t="n"/>
      <c r="B53" s="5" t="n"/>
      <c r="C53" s="16" t="n"/>
      <c r="D53" s="20" t="n"/>
      <c r="E53" s="20" t="n"/>
      <c r="F53" s="5" t="n"/>
      <c r="G53" s="18">
        <f>IF(OR(B53&amp;""="",NOT(ISNUMBER(D53))),"",ROUND(D53*N(E53),2))</f>
        <v/>
      </c>
      <c r="H53" s="6">
        <f>IF(B53&amp;""="","",IFERROR(INDEX('المركبات'!$B$6:$B$205,MATCH(B53&amp;"",'المركبات'!$A$6:$A$205,0))&amp;"","كود غير موجود"))</f>
        <v/>
      </c>
      <c r="I53" s="21">
        <f>IF(OR(B53&amp;""="",NOT(ISNUMBER(C53))),"",IF(COUNTIFS($B$6:$B$2005,B53&amp;"",$C$6:$C$2005,"&gt;"&amp;C53)=0,1,0))</f>
        <v/>
      </c>
    </row>
    <row r="54">
      <c r="A54" s="13" t="n"/>
      <c r="B54" s="5" t="n"/>
      <c r="C54" s="16" t="n"/>
      <c r="D54" s="20" t="n"/>
      <c r="E54" s="20" t="n"/>
      <c r="F54" s="5" t="n"/>
      <c r="G54" s="18">
        <f>IF(OR(B54&amp;""="",NOT(ISNUMBER(D54))),"",ROUND(D54*N(E54),2))</f>
        <v/>
      </c>
      <c r="H54" s="6">
        <f>IF(B54&amp;""="","",IFERROR(INDEX('المركبات'!$B$6:$B$205,MATCH(B54&amp;"",'المركبات'!$A$6:$A$205,0))&amp;"","كود غير موجود"))</f>
        <v/>
      </c>
      <c r="I54" s="21">
        <f>IF(OR(B54&amp;""="",NOT(ISNUMBER(C54))),"",IF(COUNTIFS($B$6:$B$2005,B54&amp;"",$C$6:$C$2005,"&gt;"&amp;C54)=0,1,0))</f>
        <v/>
      </c>
    </row>
    <row r="55">
      <c r="A55" s="13" t="n"/>
      <c r="B55" s="5" t="n"/>
      <c r="C55" s="16" t="n"/>
      <c r="D55" s="20" t="n"/>
      <c r="E55" s="20" t="n"/>
      <c r="F55" s="5" t="n"/>
      <c r="G55" s="18">
        <f>IF(OR(B55&amp;""="",NOT(ISNUMBER(D55))),"",ROUND(D55*N(E55),2))</f>
        <v/>
      </c>
      <c r="H55" s="6">
        <f>IF(B55&amp;""="","",IFERROR(INDEX('المركبات'!$B$6:$B$205,MATCH(B55&amp;"",'المركبات'!$A$6:$A$205,0))&amp;"","كود غير موجود"))</f>
        <v/>
      </c>
      <c r="I55" s="21">
        <f>IF(OR(B55&amp;""="",NOT(ISNUMBER(C55))),"",IF(COUNTIFS($B$6:$B$2005,B55&amp;"",$C$6:$C$2005,"&gt;"&amp;C55)=0,1,0))</f>
        <v/>
      </c>
    </row>
    <row r="56">
      <c r="A56" s="13" t="n"/>
      <c r="B56" s="5" t="n"/>
      <c r="C56" s="16" t="n"/>
      <c r="D56" s="20" t="n"/>
      <c r="E56" s="20" t="n"/>
      <c r="F56" s="5" t="n"/>
      <c r="G56" s="18">
        <f>IF(OR(B56&amp;""="",NOT(ISNUMBER(D56))),"",ROUND(D56*N(E56),2))</f>
        <v/>
      </c>
      <c r="H56" s="6">
        <f>IF(B56&amp;""="","",IFERROR(INDEX('المركبات'!$B$6:$B$205,MATCH(B56&amp;"",'المركبات'!$A$6:$A$205,0))&amp;"","كود غير موجود"))</f>
        <v/>
      </c>
      <c r="I56" s="21">
        <f>IF(OR(B56&amp;""="",NOT(ISNUMBER(C56))),"",IF(COUNTIFS($B$6:$B$2005,B56&amp;"",$C$6:$C$2005,"&gt;"&amp;C56)=0,1,0))</f>
        <v/>
      </c>
    </row>
    <row r="57">
      <c r="A57" s="13" t="n"/>
      <c r="B57" s="5" t="n"/>
      <c r="C57" s="16" t="n"/>
      <c r="D57" s="20" t="n"/>
      <c r="E57" s="20" t="n"/>
      <c r="F57" s="5" t="n"/>
      <c r="G57" s="18">
        <f>IF(OR(B57&amp;""="",NOT(ISNUMBER(D57))),"",ROUND(D57*N(E57),2))</f>
        <v/>
      </c>
      <c r="H57" s="6">
        <f>IF(B57&amp;""="","",IFERROR(INDEX('المركبات'!$B$6:$B$205,MATCH(B57&amp;"",'المركبات'!$A$6:$A$205,0))&amp;"","كود غير موجود"))</f>
        <v/>
      </c>
      <c r="I57" s="21">
        <f>IF(OR(B57&amp;""="",NOT(ISNUMBER(C57))),"",IF(COUNTIFS($B$6:$B$2005,B57&amp;"",$C$6:$C$2005,"&gt;"&amp;C57)=0,1,0))</f>
        <v/>
      </c>
    </row>
    <row r="58">
      <c r="A58" s="13" t="n"/>
      <c r="B58" s="5" t="n"/>
      <c r="C58" s="16" t="n"/>
      <c r="D58" s="20" t="n"/>
      <c r="E58" s="20" t="n"/>
      <c r="F58" s="5" t="n"/>
      <c r="G58" s="18">
        <f>IF(OR(B58&amp;""="",NOT(ISNUMBER(D58))),"",ROUND(D58*N(E58),2))</f>
        <v/>
      </c>
      <c r="H58" s="6">
        <f>IF(B58&amp;""="","",IFERROR(INDEX('المركبات'!$B$6:$B$205,MATCH(B58&amp;"",'المركبات'!$A$6:$A$205,0))&amp;"","كود غير موجود"))</f>
        <v/>
      </c>
      <c r="I58" s="21">
        <f>IF(OR(B58&amp;""="",NOT(ISNUMBER(C58))),"",IF(COUNTIFS($B$6:$B$2005,B58&amp;"",$C$6:$C$2005,"&gt;"&amp;C58)=0,1,0))</f>
        <v/>
      </c>
    </row>
    <row r="59">
      <c r="A59" s="13" t="n"/>
      <c r="B59" s="5" t="n"/>
      <c r="C59" s="16" t="n"/>
      <c r="D59" s="20" t="n"/>
      <c r="E59" s="20" t="n"/>
      <c r="F59" s="5" t="n"/>
      <c r="G59" s="18">
        <f>IF(OR(B59&amp;""="",NOT(ISNUMBER(D59))),"",ROUND(D59*N(E59),2))</f>
        <v/>
      </c>
      <c r="H59" s="6">
        <f>IF(B59&amp;""="","",IFERROR(INDEX('المركبات'!$B$6:$B$205,MATCH(B59&amp;"",'المركبات'!$A$6:$A$205,0))&amp;"","كود غير موجود"))</f>
        <v/>
      </c>
      <c r="I59" s="21">
        <f>IF(OR(B59&amp;""="",NOT(ISNUMBER(C59))),"",IF(COUNTIFS($B$6:$B$2005,B59&amp;"",$C$6:$C$2005,"&gt;"&amp;C59)=0,1,0))</f>
        <v/>
      </c>
    </row>
    <row r="60">
      <c r="A60" s="13" t="n"/>
      <c r="B60" s="5" t="n"/>
      <c r="C60" s="16" t="n"/>
      <c r="D60" s="20" t="n"/>
      <c r="E60" s="20" t="n"/>
      <c r="F60" s="5" t="n"/>
      <c r="G60" s="18">
        <f>IF(OR(B60&amp;""="",NOT(ISNUMBER(D60))),"",ROUND(D60*N(E60),2))</f>
        <v/>
      </c>
      <c r="H60" s="6">
        <f>IF(B60&amp;""="","",IFERROR(INDEX('المركبات'!$B$6:$B$205,MATCH(B60&amp;"",'المركبات'!$A$6:$A$205,0))&amp;"","كود غير موجود"))</f>
        <v/>
      </c>
      <c r="I60" s="21">
        <f>IF(OR(B60&amp;""="",NOT(ISNUMBER(C60))),"",IF(COUNTIFS($B$6:$B$2005,B60&amp;"",$C$6:$C$2005,"&gt;"&amp;C60)=0,1,0))</f>
        <v/>
      </c>
    </row>
    <row r="61">
      <c r="A61" s="13" t="n"/>
      <c r="B61" s="5" t="n"/>
      <c r="C61" s="16" t="n"/>
      <c r="D61" s="20" t="n"/>
      <c r="E61" s="20" t="n"/>
      <c r="F61" s="5" t="n"/>
      <c r="G61" s="18">
        <f>IF(OR(B61&amp;""="",NOT(ISNUMBER(D61))),"",ROUND(D61*N(E61),2))</f>
        <v/>
      </c>
      <c r="H61" s="6">
        <f>IF(B61&amp;""="","",IFERROR(INDEX('المركبات'!$B$6:$B$205,MATCH(B61&amp;"",'المركبات'!$A$6:$A$205,0))&amp;"","كود غير موجود"))</f>
        <v/>
      </c>
      <c r="I61" s="21">
        <f>IF(OR(B61&amp;""="",NOT(ISNUMBER(C61))),"",IF(COUNTIFS($B$6:$B$2005,B61&amp;"",$C$6:$C$2005,"&gt;"&amp;C61)=0,1,0))</f>
        <v/>
      </c>
    </row>
    <row r="62">
      <c r="A62" s="13" t="n"/>
      <c r="B62" s="5" t="n"/>
      <c r="C62" s="16" t="n"/>
      <c r="D62" s="20" t="n"/>
      <c r="E62" s="20" t="n"/>
      <c r="F62" s="5" t="n"/>
      <c r="G62" s="18">
        <f>IF(OR(B62&amp;""="",NOT(ISNUMBER(D62))),"",ROUND(D62*N(E62),2))</f>
        <v/>
      </c>
      <c r="H62" s="6">
        <f>IF(B62&amp;""="","",IFERROR(INDEX('المركبات'!$B$6:$B$205,MATCH(B62&amp;"",'المركبات'!$A$6:$A$205,0))&amp;"","كود غير موجود"))</f>
        <v/>
      </c>
      <c r="I62" s="21">
        <f>IF(OR(B62&amp;""="",NOT(ISNUMBER(C62))),"",IF(COUNTIFS($B$6:$B$2005,B62&amp;"",$C$6:$C$2005,"&gt;"&amp;C62)=0,1,0))</f>
        <v/>
      </c>
    </row>
    <row r="63">
      <c r="A63" s="13" t="n"/>
      <c r="B63" s="5" t="n"/>
      <c r="C63" s="16" t="n"/>
      <c r="D63" s="20" t="n"/>
      <c r="E63" s="20" t="n"/>
      <c r="F63" s="5" t="n"/>
      <c r="G63" s="18">
        <f>IF(OR(B63&amp;""="",NOT(ISNUMBER(D63))),"",ROUND(D63*N(E63),2))</f>
        <v/>
      </c>
      <c r="H63" s="6">
        <f>IF(B63&amp;""="","",IFERROR(INDEX('المركبات'!$B$6:$B$205,MATCH(B63&amp;"",'المركبات'!$A$6:$A$205,0))&amp;"","كود غير موجود"))</f>
        <v/>
      </c>
      <c r="I63" s="21">
        <f>IF(OR(B63&amp;""="",NOT(ISNUMBER(C63))),"",IF(COUNTIFS($B$6:$B$2005,B63&amp;"",$C$6:$C$2005,"&gt;"&amp;C63)=0,1,0))</f>
        <v/>
      </c>
    </row>
    <row r="64">
      <c r="A64" s="13" t="n"/>
      <c r="B64" s="5" t="n"/>
      <c r="C64" s="16" t="n"/>
      <c r="D64" s="20" t="n"/>
      <c r="E64" s="20" t="n"/>
      <c r="F64" s="5" t="n"/>
      <c r="G64" s="18">
        <f>IF(OR(B64&amp;""="",NOT(ISNUMBER(D64))),"",ROUND(D64*N(E64),2))</f>
        <v/>
      </c>
      <c r="H64" s="6">
        <f>IF(B64&amp;""="","",IFERROR(INDEX('المركبات'!$B$6:$B$205,MATCH(B64&amp;"",'المركبات'!$A$6:$A$205,0))&amp;"","كود غير موجود"))</f>
        <v/>
      </c>
      <c r="I64" s="21">
        <f>IF(OR(B64&amp;""="",NOT(ISNUMBER(C64))),"",IF(COUNTIFS($B$6:$B$2005,B64&amp;"",$C$6:$C$2005,"&gt;"&amp;C64)=0,1,0))</f>
        <v/>
      </c>
    </row>
    <row r="65">
      <c r="A65" s="13" t="n"/>
      <c r="B65" s="5" t="n"/>
      <c r="C65" s="16" t="n"/>
      <c r="D65" s="20" t="n"/>
      <c r="E65" s="20" t="n"/>
      <c r="F65" s="5" t="n"/>
      <c r="G65" s="18">
        <f>IF(OR(B65&amp;""="",NOT(ISNUMBER(D65))),"",ROUND(D65*N(E65),2))</f>
        <v/>
      </c>
      <c r="H65" s="6">
        <f>IF(B65&amp;""="","",IFERROR(INDEX('المركبات'!$B$6:$B$205,MATCH(B65&amp;"",'المركبات'!$A$6:$A$205,0))&amp;"","كود غير موجود"))</f>
        <v/>
      </c>
      <c r="I65" s="21">
        <f>IF(OR(B65&amp;""="",NOT(ISNUMBER(C65))),"",IF(COUNTIFS($B$6:$B$2005,B65&amp;"",$C$6:$C$2005,"&gt;"&amp;C65)=0,1,0))</f>
        <v/>
      </c>
    </row>
    <row r="66">
      <c r="A66" s="13" t="n"/>
      <c r="B66" s="5" t="n"/>
      <c r="C66" s="16" t="n"/>
      <c r="D66" s="20" t="n"/>
      <c r="E66" s="20" t="n"/>
      <c r="F66" s="5" t="n"/>
      <c r="G66" s="18">
        <f>IF(OR(B66&amp;""="",NOT(ISNUMBER(D66))),"",ROUND(D66*N(E66),2))</f>
        <v/>
      </c>
      <c r="H66" s="6">
        <f>IF(B66&amp;""="","",IFERROR(INDEX('المركبات'!$B$6:$B$205,MATCH(B66&amp;"",'المركبات'!$A$6:$A$205,0))&amp;"","كود غير موجود"))</f>
        <v/>
      </c>
      <c r="I66" s="21">
        <f>IF(OR(B66&amp;""="",NOT(ISNUMBER(C66))),"",IF(COUNTIFS($B$6:$B$2005,B66&amp;"",$C$6:$C$2005,"&gt;"&amp;C66)=0,1,0))</f>
        <v/>
      </c>
    </row>
    <row r="67">
      <c r="A67" s="13" t="n"/>
      <c r="B67" s="5" t="n"/>
      <c r="C67" s="16" t="n"/>
      <c r="D67" s="20" t="n"/>
      <c r="E67" s="20" t="n"/>
      <c r="F67" s="5" t="n"/>
      <c r="G67" s="18">
        <f>IF(OR(B67&amp;""="",NOT(ISNUMBER(D67))),"",ROUND(D67*N(E67),2))</f>
        <v/>
      </c>
      <c r="H67" s="6">
        <f>IF(B67&amp;""="","",IFERROR(INDEX('المركبات'!$B$6:$B$205,MATCH(B67&amp;"",'المركبات'!$A$6:$A$205,0))&amp;"","كود غير موجود"))</f>
        <v/>
      </c>
      <c r="I67" s="21">
        <f>IF(OR(B67&amp;""="",NOT(ISNUMBER(C67))),"",IF(COUNTIFS($B$6:$B$2005,B67&amp;"",$C$6:$C$2005,"&gt;"&amp;C67)=0,1,0))</f>
        <v/>
      </c>
    </row>
    <row r="68">
      <c r="A68" s="13" t="n"/>
      <c r="B68" s="5" t="n"/>
      <c r="C68" s="16" t="n"/>
      <c r="D68" s="20" t="n"/>
      <c r="E68" s="20" t="n"/>
      <c r="F68" s="5" t="n"/>
      <c r="G68" s="18">
        <f>IF(OR(B68&amp;""="",NOT(ISNUMBER(D68))),"",ROUND(D68*N(E68),2))</f>
        <v/>
      </c>
      <c r="H68" s="6">
        <f>IF(B68&amp;""="","",IFERROR(INDEX('المركبات'!$B$6:$B$205,MATCH(B68&amp;"",'المركبات'!$A$6:$A$205,0))&amp;"","كود غير موجود"))</f>
        <v/>
      </c>
      <c r="I68" s="21">
        <f>IF(OR(B68&amp;""="",NOT(ISNUMBER(C68))),"",IF(COUNTIFS($B$6:$B$2005,B68&amp;"",$C$6:$C$2005,"&gt;"&amp;C68)=0,1,0))</f>
        <v/>
      </c>
    </row>
    <row r="69">
      <c r="A69" s="13" t="n"/>
      <c r="B69" s="5" t="n"/>
      <c r="C69" s="16" t="n"/>
      <c r="D69" s="20" t="n"/>
      <c r="E69" s="20" t="n"/>
      <c r="F69" s="5" t="n"/>
      <c r="G69" s="18">
        <f>IF(OR(B69&amp;""="",NOT(ISNUMBER(D69))),"",ROUND(D69*N(E69),2))</f>
        <v/>
      </c>
      <c r="H69" s="6">
        <f>IF(B69&amp;""="","",IFERROR(INDEX('المركبات'!$B$6:$B$205,MATCH(B69&amp;"",'المركبات'!$A$6:$A$205,0))&amp;"","كود غير موجود"))</f>
        <v/>
      </c>
      <c r="I69" s="21">
        <f>IF(OR(B69&amp;""="",NOT(ISNUMBER(C69))),"",IF(COUNTIFS($B$6:$B$2005,B69&amp;"",$C$6:$C$2005,"&gt;"&amp;C69)=0,1,0))</f>
        <v/>
      </c>
    </row>
    <row r="70">
      <c r="A70" s="13" t="n"/>
      <c r="B70" s="5" t="n"/>
      <c r="C70" s="16" t="n"/>
      <c r="D70" s="20" t="n"/>
      <c r="E70" s="20" t="n"/>
      <c r="F70" s="5" t="n"/>
      <c r="G70" s="18">
        <f>IF(OR(B70&amp;""="",NOT(ISNUMBER(D70))),"",ROUND(D70*N(E70),2))</f>
        <v/>
      </c>
      <c r="H70" s="6">
        <f>IF(B70&amp;""="","",IFERROR(INDEX('المركبات'!$B$6:$B$205,MATCH(B70&amp;"",'المركبات'!$A$6:$A$205,0))&amp;"","كود غير موجود"))</f>
        <v/>
      </c>
      <c r="I70" s="21">
        <f>IF(OR(B70&amp;""="",NOT(ISNUMBER(C70))),"",IF(COUNTIFS($B$6:$B$2005,B70&amp;"",$C$6:$C$2005,"&gt;"&amp;C70)=0,1,0))</f>
        <v/>
      </c>
    </row>
    <row r="71">
      <c r="A71" s="13" t="n"/>
      <c r="B71" s="5" t="n"/>
      <c r="C71" s="16" t="n"/>
      <c r="D71" s="20" t="n"/>
      <c r="E71" s="20" t="n"/>
      <c r="F71" s="5" t="n"/>
      <c r="G71" s="18">
        <f>IF(OR(B71&amp;""="",NOT(ISNUMBER(D71))),"",ROUND(D71*N(E71),2))</f>
        <v/>
      </c>
      <c r="H71" s="6">
        <f>IF(B71&amp;""="","",IFERROR(INDEX('المركبات'!$B$6:$B$205,MATCH(B71&amp;"",'المركبات'!$A$6:$A$205,0))&amp;"","كود غير موجود"))</f>
        <v/>
      </c>
      <c r="I71" s="21">
        <f>IF(OR(B71&amp;""="",NOT(ISNUMBER(C71))),"",IF(COUNTIFS($B$6:$B$2005,B71&amp;"",$C$6:$C$2005,"&gt;"&amp;C71)=0,1,0))</f>
        <v/>
      </c>
    </row>
    <row r="72">
      <c r="A72" s="13" t="n"/>
      <c r="B72" s="5" t="n"/>
      <c r="C72" s="16" t="n"/>
      <c r="D72" s="20" t="n"/>
      <c r="E72" s="20" t="n"/>
      <c r="F72" s="5" t="n"/>
      <c r="G72" s="18">
        <f>IF(OR(B72&amp;""="",NOT(ISNUMBER(D72))),"",ROUND(D72*N(E72),2))</f>
        <v/>
      </c>
      <c r="H72" s="6">
        <f>IF(B72&amp;""="","",IFERROR(INDEX('المركبات'!$B$6:$B$205,MATCH(B72&amp;"",'المركبات'!$A$6:$A$205,0))&amp;"","كود غير موجود"))</f>
        <v/>
      </c>
      <c r="I72" s="21">
        <f>IF(OR(B72&amp;""="",NOT(ISNUMBER(C72))),"",IF(COUNTIFS($B$6:$B$2005,B72&amp;"",$C$6:$C$2005,"&gt;"&amp;C72)=0,1,0))</f>
        <v/>
      </c>
    </row>
    <row r="73">
      <c r="A73" s="13" t="n"/>
      <c r="B73" s="5" t="n"/>
      <c r="C73" s="16" t="n"/>
      <c r="D73" s="20" t="n"/>
      <c r="E73" s="20" t="n"/>
      <c r="F73" s="5" t="n"/>
      <c r="G73" s="18">
        <f>IF(OR(B73&amp;""="",NOT(ISNUMBER(D73))),"",ROUND(D73*N(E73),2))</f>
        <v/>
      </c>
      <c r="H73" s="6">
        <f>IF(B73&amp;""="","",IFERROR(INDEX('المركبات'!$B$6:$B$205,MATCH(B73&amp;"",'المركبات'!$A$6:$A$205,0))&amp;"","كود غير موجود"))</f>
        <v/>
      </c>
      <c r="I73" s="21">
        <f>IF(OR(B73&amp;""="",NOT(ISNUMBER(C73))),"",IF(COUNTIFS($B$6:$B$2005,B73&amp;"",$C$6:$C$2005,"&gt;"&amp;C73)=0,1,0))</f>
        <v/>
      </c>
    </row>
    <row r="74">
      <c r="A74" s="13" t="n"/>
      <c r="B74" s="5" t="n"/>
      <c r="C74" s="16" t="n"/>
      <c r="D74" s="20" t="n"/>
      <c r="E74" s="20" t="n"/>
      <c r="F74" s="5" t="n"/>
      <c r="G74" s="18">
        <f>IF(OR(B74&amp;""="",NOT(ISNUMBER(D74))),"",ROUND(D74*N(E74),2))</f>
        <v/>
      </c>
      <c r="H74" s="6">
        <f>IF(B74&amp;""="","",IFERROR(INDEX('المركبات'!$B$6:$B$205,MATCH(B74&amp;"",'المركبات'!$A$6:$A$205,0))&amp;"","كود غير موجود"))</f>
        <v/>
      </c>
      <c r="I74" s="21">
        <f>IF(OR(B74&amp;""="",NOT(ISNUMBER(C74))),"",IF(COUNTIFS($B$6:$B$2005,B74&amp;"",$C$6:$C$2005,"&gt;"&amp;C74)=0,1,0))</f>
        <v/>
      </c>
    </row>
    <row r="75">
      <c r="A75" s="13" t="n"/>
      <c r="B75" s="5" t="n"/>
      <c r="C75" s="16" t="n"/>
      <c r="D75" s="20" t="n"/>
      <c r="E75" s="20" t="n"/>
      <c r="F75" s="5" t="n"/>
      <c r="G75" s="18">
        <f>IF(OR(B75&amp;""="",NOT(ISNUMBER(D75))),"",ROUND(D75*N(E75),2))</f>
        <v/>
      </c>
      <c r="H75" s="6">
        <f>IF(B75&amp;""="","",IFERROR(INDEX('المركبات'!$B$6:$B$205,MATCH(B75&amp;"",'المركبات'!$A$6:$A$205,0))&amp;"","كود غير موجود"))</f>
        <v/>
      </c>
      <c r="I75" s="21">
        <f>IF(OR(B75&amp;""="",NOT(ISNUMBER(C75))),"",IF(COUNTIFS($B$6:$B$2005,B75&amp;"",$C$6:$C$2005,"&gt;"&amp;C75)=0,1,0))</f>
        <v/>
      </c>
    </row>
    <row r="76">
      <c r="A76" s="13" t="n"/>
      <c r="B76" s="5" t="n"/>
      <c r="C76" s="16" t="n"/>
      <c r="D76" s="20" t="n"/>
      <c r="E76" s="20" t="n"/>
      <c r="F76" s="5" t="n"/>
      <c r="G76" s="18">
        <f>IF(OR(B76&amp;""="",NOT(ISNUMBER(D76))),"",ROUND(D76*N(E76),2))</f>
        <v/>
      </c>
      <c r="H76" s="6">
        <f>IF(B76&amp;""="","",IFERROR(INDEX('المركبات'!$B$6:$B$205,MATCH(B76&amp;"",'المركبات'!$A$6:$A$205,0))&amp;"","كود غير موجود"))</f>
        <v/>
      </c>
      <c r="I76" s="21">
        <f>IF(OR(B76&amp;""="",NOT(ISNUMBER(C76))),"",IF(COUNTIFS($B$6:$B$2005,B76&amp;"",$C$6:$C$2005,"&gt;"&amp;C76)=0,1,0))</f>
        <v/>
      </c>
    </row>
    <row r="77">
      <c r="A77" s="13" t="n"/>
      <c r="B77" s="5" t="n"/>
      <c r="C77" s="16" t="n"/>
      <c r="D77" s="20" t="n"/>
      <c r="E77" s="20" t="n"/>
      <c r="F77" s="5" t="n"/>
      <c r="G77" s="18">
        <f>IF(OR(B77&amp;""="",NOT(ISNUMBER(D77))),"",ROUND(D77*N(E77),2))</f>
        <v/>
      </c>
      <c r="H77" s="6">
        <f>IF(B77&amp;""="","",IFERROR(INDEX('المركبات'!$B$6:$B$205,MATCH(B77&amp;"",'المركبات'!$A$6:$A$205,0))&amp;"","كود غير موجود"))</f>
        <v/>
      </c>
      <c r="I77" s="21">
        <f>IF(OR(B77&amp;""="",NOT(ISNUMBER(C77))),"",IF(COUNTIFS($B$6:$B$2005,B77&amp;"",$C$6:$C$2005,"&gt;"&amp;C77)=0,1,0))</f>
        <v/>
      </c>
    </row>
    <row r="78">
      <c r="A78" s="13" t="n"/>
      <c r="B78" s="5" t="n"/>
      <c r="C78" s="16" t="n"/>
      <c r="D78" s="20" t="n"/>
      <c r="E78" s="20" t="n"/>
      <c r="F78" s="5" t="n"/>
      <c r="G78" s="18">
        <f>IF(OR(B78&amp;""="",NOT(ISNUMBER(D78))),"",ROUND(D78*N(E78),2))</f>
        <v/>
      </c>
      <c r="H78" s="6">
        <f>IF(B78&amp;""="","",IFERROR(INDEX('المركبات'!$B$6:$B$205,MATCH(B78&amp;"",'المركبات'!$A$6:$A$205,0))&amp;"","كود غير موجود"))</f>
        <v/>
      </c>
      <c r="I78" s="21">
        <f>IF(OR(B78&amp;""="",NOT(ISNUMBER(C78))),"",IF(COUNTIFS($B$6:$B$2005,B78&amp;"",$C$6:$C$2005,"&gt;"&amp;C78)=0,1,0))</f>
        <v/>
      </c>
    </row>
    <row r="79">
      <c r="A79" s="13" t="n"/>
      <c r="B79" s="5" t="n"/>
      <c r="C79" s="16" t="n"/>
      <c r="D79" s="20" t="n"/>
      <c r="E79" s="20" t="n"/>
      <c r="F79" s="5" t="n"/>
      <c r="G79" s="18">
        <f>IF(OR(B79&amp;""="",NOT(ISNUMBER(D79))),"",ROUND(D79*N(E79),2))</f>
        <v/>
      </c>
      <c r="H79" s="6">
        <f>IF(B79&amp;""="","",IFERROR(INDEX('المركبات'!$B$6:$B$205,MATCH(B79&amp;"",'المركبات'!$A$6:$A$205,0))&amp;"","كود غير موجود"))</f>
        <v/>
      </c>
      <c r="I79" s="21">
        <f>IF(OR(B79&amp;""="",NOT(ISNUMBER(C79))),"",IF(COUNTIFS($B$6:$B$2005,B79&amp;"",$C$6:$C$2005,"&gt;"&amp;C79)=0,1,0))</f>
        <v/>
      </c>
    </row>
    <row r="80">
      <c r="A80" s="13" t="n"/>
      <c r="B80" s="5" t="n"/>
      <c r="C80" s="16" t="n"/>
      <c r="D80" s="20" t="n"/>
      <c r="E80" s="20" t="n"/>
      <c r="F80" s="5" t="n"/>
      <c r="G80" s="18">
        <f>IF(OR(B80&amp;""="",NOT(ISNUMBER(D80))),"",ROUND(D80*N(E80),2))</f>
        <v/>
      </c>
      <c r="H80" s="6">
        <f>IF(B80&amp;""="","",IFERROR(INDEX('المركبات'!$B$6:$B$205,MATCH(B80&amp;"",'المركبات'!$A$6:$A$205,0))&amp;"","كود غير موجود"))</f>
        <v/>
      </c>
      <c r="I80" s="21">
        <f>IF(OR(B80&amp;""="",NOT(ISNUMBER(C80))),"",IF(COUNTIFS($B$6:$B$2005,B80&amp;"",$C$6:$C$2005,"&gt;"&amp;C80)=0,1,0))</f>
        <v/>
      </c>
    </row>
    <row r="81">
      <c r="A81" s="13" t="n"/>
      <c r="B81" s="5" t="n"/>
      <c r="C81" s="16" t="n"/>
      <c r="D81" s="20" t="n"/>
      <c r="E81" s="20" t="n"/>
      <c r="F81" s="5" t="n"/>
      <c r="G81" s="18">
        <f>IF(OR(B81&amp;""="",NOT(ISNUMBER(D81))),"",ROUND(D81*N(E81),2))</f>
        <v/>
      </c>
      <c r="H81" s="6">
        <f>IF(B81&amp;""="","",IFERROR(INDEX('المركبات'!$B$6:$B$205,MATCH(B81&amp;"",'المركبات'!$A$6:$A$205,0))&amp;"","كود غير موجود"))</f>
        <v/>
      </c>
      <c r="I81" s="21">
        <f>IF(OR(B81&amp;""="",NOT(ISNUMBER(C81))),"",IF(COUNTIFS($B$6:$B$2005,B81&amp;"",$C$6:$C$2005,"&gt;"&amp;C81)=0,1,0))</f>
        <v/>
      </c>
    </row>
    <row r="82">
      <c r="A82" s="13" t="n"/>
      <c r="B82" s="5" t="n"/>
      <c r="C82" s="16" t="n"/>
      <c r="D82" s="20" t="n"/>
      <c r="E82" s="20" t="n"/>
      <c r="F82" s="5" t="n"/>
      <c r="G82" s="18">
        <f>IF(OR(B82&amp;""="",NOT(ISNUMBER(D82))),"",ROUND(D82*N(E82),2))</f>
        <v/>
      </c>
      <c r="H82" s="6">
        <f>IF(B82&amp;""="","",IFERROR(INDEX('المركبات'!$B$6:$B$205,MATCH(B82&amp;"",'المركبات'!$A$6:$A$205,0))&amp;"","كود غير موجود"))</f>
        <v/>
      </c>
      <c r="I82" s="21">
        <f>IF(OR(B82&amp;""="",NOT(ISNUMBER(C82))),"",IF(COUNTIFS($B$6:$B$2005,B82&amp;"",$C$6:$C$2005,"&gt;"&amp;C82)=0,1,0))</f>
        <v/>
      </c>
    </row>
    <row r="83">
      <c r="A83" s="13" t="n"/>
      <c r="B83" s="5" t="n"/>
      <c r="C83" s="16" t="n"/>
      <c r="D83" s="20" t="n"/>
      <c r="E83" s="20" t="n"/>
      <c r="F83" s="5" t="n"/>
      <c r="G83" s="18">
        <f>IF(OR(B83&amp;""="",NOT(ISNUMBER(D83))),"",ROUND(D83*N(E83),2))</f>
        <v/>
      </c>
      <c r="H83" s="6">
        <f>IF(B83&amp;""="","",IFERROR(INDEX('المركبات'!$B$6:$B$205,MATCH(B83&amp;"",'المركبات'!$A$6:$A$205,0))&amp;"","كود غير موجود"))</f>
        <v/>
      </c>
      <c r="I83" s="21">
        <f>IF(OR(B83&amp;""="",NOT(ISNUMBER(C83))),"",IF(COUNTIFS($B$6:$B$2005,B83&amp;"",$C$6:$C$2005,"&gt;"&amp;C83)=0,1,0))</f>
        <v/>
      </c>
    </row>
    <row r="84">
      <c r="A84" s="13" t="n"/>
      <c r="B84" s="5" t="n"/>
      <c r="C84" s="16" t="n"/>
      <c r="D84" s="20" t="n"/>
      <c r="E84" s="20" t="n"/>
      <c r="F84" s="5" t="n"/>
      <c r="G84" s="18">
        <f>IF(OR(B84&amp;""="",NOT(ISNUMBER(D84))),"",ROUND(D84*N(E84),2))</f>
        <v/>
      </c>
      <c r="H84" s="6">
        <f>IF(B84&amp;""="","",IFERROR(INDEX('المركبات'!$B$6:$B$205,MATCH(B84&amp;"",'المركبات'!$A$6:$A$205,0))&amp;"","كود غير موجود"))</f>
        <v/>
      </c>
      <c r="I84" s="21">
        <f>IF(OR(B84&amp;""="",NOT(ISNUMBER(C84))),"",IF(COUNTIFS($B$6:$B$2005,B84&amp;"",$C$6:$C$2005,"&gt;"&amp;C84)=0,1,0))</f>
        <v/>
      </c>
    </row>
    <row r="85">
      <c r="A85" s="13" t="n"/>
      <c r="B85" s="5" t="n"/>
      <c r="C85" s="16" t="n"/>
      <c r="D85" s="20" t="n"/>
      <c r="E85" s="20" t="n"/>
      <c r="F85" s="5" t="n"/>
      <c r="G85" s="18">
        <f>IF(OR(B85&amp;""="",NOT(ISNUMBER(D85))),"",ROUND(D85*N(E85),2))</f>
        <v/>
      </c>
      <c r="H85" s="6">
        <f>IF(B85&amp;""="","",IFERROR(INDEX('المركبات'!$B$6:$B$205,MATCH(B85&amp;"",'المركبات'!$A$6:$A$205,0))&amp;"","كود غير موجود"))</f>
        <v/>
      </c>
      <c r="I85" s="21">
        <f>IF(OR(B85&amp;""="",NOT(ISNUMBER(C85))),"",IF(COUNTIFS($B$6:$B$2005,B85&amp;"",$C$6:$C$2005,"&gt;"&amp;C85)=0,1,0))</f>
        <v/>
      </c>
    </row>
    <row r="86">
      <c r="A86" s="13" t="n"/>
      <c r="B86" s="5" t="n"/>
      <c r="C86" s="16" t="n"/>
      <c r="D86" s="20" t="n"/>
      <c r="E86" s="20" t="n"/>
      <c r="F86" s="5" t="n"/>
      <c r="G86" s="18">
        <f>IF(OR(B86&amp;""="",NOT(ISNUMBER(D86))),"",ROUND(D86*N(E86),2))</f>
        <v/>
      </c>
      <c r="H86" s="6">
        <f>IF(B86&amp;""="","",IFERROR(INDEX('المركبات'!$B$6:$B$205,MATCH(B86&amp;"",'المركبات'!$A$6:$A$205,0))&amp;"","كود غير موجود"))</f>
        <v/>
      </c>
      <c r="I86" s="21">
        <f>IF(OR(B86&amp;""="",NOT(ISNUMBER(C86))),"",IF(COUNTIFS($B$6:$B$2005,B86&amp;"",$C$6:$C$2005,"&gt;"&amp;C86)=0,1,0))</f>
        <v/>
      </c>
    </row>
    <row r="87">
      <c r="A87" s="13" t="n"/>
      <c r="B87" s="5" t="n"/>
      <c r="C87" s="16" t="n"/>
      <c r="D87" s="20" t="n"/>
      <c r="E87" s="20" t="n"/>
      <c r="F87" s="5" t="n"/>
      <c r="G87" s="18">
        <f>IF(OR(B87&amp;""="",NOT(ISNUMBER(D87))),"",ROUND(D87*N(E87),2))</f>
        <v/>
      </c>
      <c r="H87" s="6">
        <f>IF(B87&amp;""="","",IFERROR(INDEX('المركبات'!$B$6:$B$205,MATCH(B87&amp;"",'المركبات'!$A$6:$A$205,0))&amp;"","كود غير موجود"))</f>
        <v/>
      </c>
      <c r="I87" s="21">
        <f>IF(OR(B87&amp;""="",NOT(ISNUMBER(C87))),"",IF(COUNTIFS($B$6:$B$2005,B87&amp;"",$C$6:$C$2005,"&gt;"&amp;C87)=0,1,0))</f>
        <v/>
      </c>
    </row>
    <row r="88">
      <c r="A88" s="13" t="n"/>
      <c r="B88" s="5" t="n"/>
      <c r="C88" s="16" t="n"/>
      <c r="D88" s="20" t="n"/>
      <c r="E88" s="20" t="n"/>
      <c r="F88" s="5" t="n"/>
      <c r="G88" s="18">
        <f>IF(OR(B88&amp;""="",NOT(ISNUMBER(D88))),"",ROUND(D88*N(E88),2))</f>
        <v/>
      </c>
      <c r="H88" s="6">
        <f>IF(B88&amp;""="","",IFERROR(INDEX('المركبات'!$B$6:$B$205,MATCH(B88&amp;"",'المركبات'!$A$6:$A$205,0))&amp;"","كود غير موجود"))</f>
        <v/>
      </c>
      <c r="I88" s="21">
        <f>IF(OR(B88&amp;""="",NOT(ISNUMBER(C88))),"",IF(COUNTIFS($B$6:$B$2005,B88&amp;"",$C$6:$C$2005,"&gt;"&amp;C88)=0,1,0))</f>
        <v/>
      </c>
    </row>
    <row r="89">
      <c r="A89" s="13" t="n"/>
      <c r="B89" s="5" t="n"/>
      <c r="C89" s="16" t="n"/>
      <c r="D89" s="20" t="n"/>
      <c r="E89" s="20" t="n"/>
      <c r="F89" s="5" t="n"/>
      <c r="G89" s="18">
        <f>IF(OR(B89&amp;""="",NOT(ISNUMBER(D89))),"",ROUND(D89*N(E89),2))</f>
        <v/>
      </c>
      <c r="H89" s="6">
        <f>IF(B89&amp;""="","",IFERROR(INDEX('المركبات'!$B$6:$B$205,MATCH(B89&amp;"",'المركبات'!$A$6:$A$205,0))&amp;"","كود غير موجود"))</f>
        <v/>
      </c>
      <c r="I89" s="21">
        <f>IF(OR(B89&amp;""="",NOT(ISNUMBER(C89))),"",IF(COUNTIFS($B$6:$B$2005,B89&amp;"",$C$6:$C$2005,"&gt;"&amp;C89)=0,1,0))</f>
        <v/>
      </c>
    </row>
    <row r="90">
      <c r="A90" s="13" t="n"/>
      <c r="B90" s="5" t="n"/>
      <c r="C90" s="16" t="n"/>
      <c r="D90" s="20" t="n"/>
      <c r="E90" s="20" t="n"/>
      <c r="F90" s="5" t="n"/>
      <c r="G90" s="18">
        <f>IF(OR(B90&amp;""="",NOT(ISNUMBER(D90))),"",ROUND(D90*N(E90),2))</f>
        <v/>
      </c>
      <c r="H90" s="6">
        <f>IF(B90&amp;""="","",IFERROR(INDEX('المركبات'!$B$6:$B$205,MATCH(B90&amp;"",'المركبات'!$A$6:$A$205,0))&amp;"","كود غير موجود"))</f>
        <v/>
      </c>
      <c r="I90" s="21">
        <f>IF(OR(B90&amp;""="",NOT(ISNUMBER(C90))),"",IF(COUNTIFS($B$6:$B$2005,B90&amp;"",$C$6:$C$2005,"&gt;"&amp;C90)=0,1,0))</f>
        <v/>
      </c>
    </row>
    <row r="91">
      <c r="A91" s="13" t="n"/>
      <c r="B91" s="5" t="n"/>
      <c r="C91" s="16" t="n"/>
      <c r="D91" s="20" t="n"/>
      <c r="E91" s="20" t="n"/>
      <c r="F91" s="5" t="n"/>
      <c r="G91" s="18">
        <f>IF(OR(B91&amp;""="",NOT(ISNUMBER(D91))),"",ROUND(D91*N(E91),2))</f>
        <v/>
      </c>
      <c r="H91" s="6">
        <f>IF(B91&amp;""="","",IFERROR(INDEX('المركبات'!$B$6:$B$205,MATCH(B91&amp;"",'المركبات'!$A$6:$A$205,0))&amp;"","كود غير موجود"))</f>
        <v/>
      </c>
      <c r="I91" s="21">
        <f>IF(OR(B91&amp;""="",NOT(ISNUMBER(C91))),"",IF(COUNTIFS($B$6:$B$2005,B91&amp;"",$C$6:$C$2005,"&gt;"&amp;C91)=0,1,0))</f>
        <v/>
      </c>
    </row>
    <row r="92">
      <c r="A92" s="13" t="n"/>
      <c r="B92" s="5" t="n"/>
      <c r="C92" s="16" t="n"/>
      <c r="D92" s="20" t="n"/>
      <c r="E92" s="20" t="n"/>
      <c r="F92" s="5" t="n"/>
      <c r="G92" s="18">
        <f>IF(OR(B92&amp;""="",NOT(ISNUMBER(D92))),"",ROUND(D92*N(E92),2))</f>
        <v/>
      </c>
      <c r="H92" s="6">
        <f>IF(B92&amp;""="","",IFERROR(INDEX('المركبات'!$B$6:$B$205,MATCH(B92&amp;"",'المركبات'!$A$6:$A$205,0))&amp;"","كود غير موجود"))</f>
        <v/>
      </c>
      <c r="I92" s="21">
        <f>IF(OR(B92&amp;""="",NOT(ISNUMBER(C92))),"",IF(COUNTIFS($B$6:$B$2005,B92&amp;"",$C$6:$C$2005,"&gt;"&amp;C92)=0,1,0))</f>
        <v/>
      </c>
    </row>
    <row r="93">
      <c r="A93" s="13" t="n"/>
      <c r="B93" s="5" t="n"/>
      <c r="C93" s="16" t="n"/>
      <c r="D93" s="20" t="n"/>
      <c r="E93" s="20" t="n"/>
      <c r="F93" s="5" t="n"/>
      <c r="G93" s="18">
        <f>IF(OR(B93&amp;""="",NOT(ISNUMBER(D93))),"",ROUND(D93*N(E93),2))</f>
        <v/>
      </c>
      <c r="H93" s="6">
        <f>IF(B93&amp;""="","",IFERROR(INDEX('المركبات'!$B$6:$B$205,MATCH(B93&amp;"",'المركبات'!$A$6:$A$205,0))&amp;"","كود غير موجود"))</f>
        <v/>
      </c>
      <c r="I93" s="21">
        <f>IF(OR(B93&amp;""="",NOT(ISNUMBER(C93))),"",IF(COUNTIFS($B$6:$B$2005,B93&amp;"",$C$6:$C$2005,"&gt;"&amp;C93)=0,1,0))</f>
        <v/>
      </c>
    </row>
    <row r="94">
      <c r="A94" s="13" t="n"/>
      <c r="B94" s="5" t="n"/>
      <c r="C94" s="16" t="n"/>
      <c r="D94" s="20" t="n"/>
      <c r="E94" s="20" t="n"/>
      <c r="F94" s="5" t="n"/>
      <c r="G94" s="18">
        <f>IF(OR(B94&amp;""="",NOT(ISNUMBER(D94))),"",ROUND(D94*N(E94),2))</f>
        <v/>
      </c>
      <c r="H94" s="6">
        <f>IF(B94&amp;""="","",IFERROR(INDEX('المركبات'!$B$6:$B$205,MATCH(B94&amp;"",'المركبات'!$A$6:$A$205,0))&amp;"","كود غير موجود"))</f>
        <v/>
      </c>
      <c r="I94" s="21">
        <f>IF(OR(B94&amp;""="",NOT(ISNUMBER(C94))),"",IF(COUNTIFS($B$6:$B$2005,B94&amp;"",$C$6:$C$2005,"&gt;"&amp;C94)=0,1,0))</f>
        <v/>
      </c>
    </row>
    <row r="95">
      <c r="A95" s="13" t="n"/>
      <c r="B95" s="5" t="n"/>
      <c r="C95" s="16" t="n"/>
      <c r="D95" s="20" t="n"/>
      <c r="E95" s="20" t="n"/>
      <c r="F95" s="5" t="n"/>
      <c r="G95" s="18">
        <f>IF(OR(B95&amp;""="",NOT(ISNUMBER(D95))),"",ROUND(D95*N(E95),2))</f>
        <v/>
      </c>
      <c r="H95" s="6">
        <f>IF(B95&amp;""="","",IFERROR(INDEX('المركبات'!$B$6:$B$205,MATCH(B95&amp;"",'المركبات'!$A$6:$A$205,0))&amp;"","كود غير موجود"))</f>
        <v/>
      </c>
      <c r="I95" s="21">
        <f>IF(OR(B95&amp;""="",NOT(ISNUMBER(C95))),"",IF(COUNTIFS($B$6:$B$2005,B95&amp;"",$C$6:$C$2005,"&gt;"&amp;C95)=0,1,0))</f>
        <v/>
      </c>
    </row>
    <row r="96">
      <c r="A96" s="13" t="n"/>
      <c r="B96" s="5" t="n"/>
      <c r="C96" s="16" t="n"/>
      <c r="D96" s="20" t="n"/>
      <c r="E96" s="20" t="n"/>
      <c r="F96" s="5" t="n"/>
      <c r="G96" s="18">
        <f>IF(OR(B96&amp;""="",NOT(ISNUMBER(D96))),"",ROUND(D96*N(E96),2))</f>
        <v/>
      </c>
      <c r="H96" s="6">
        <f>IF(B96&amp;""="","",IFERROR(INDEX('المركبات'!$B$6:$B$205,MATCH(B96&amp;"",'المركبات'!$A$6:$A$205,0))&amp;"","كود غير موجود"))</f>
        <v/>
      </c>
      <c r="I96" s="21">
        <f>IF(OR(B96&amp;""="",NOT(ISNUMBER(C96))),"",IF(COUNTIFS($B$6:$B$2005,B96&amp;"",$C$6:$C$2005,"&gt;"&amp;C96)=0,1,0))</f>
        <v/>
      </c>
    </row>
    <row r="97">
      <c r="A97" s="13" t="n"/>
      <c r="B97" s="5" t="n"/>
      <c r="C97" s="16" t="n"/>
      <c r="D97" s="20" t="n"/>
      <c r="E97" s="20" t="n"/>
      <c r="F97" s="5" t="n"/>
      <c r="G97" s="18">
        <f>IF(OR(B97&amp;""="",NOT(ISNUMBER(D97))),"",ROUND(D97*N(E97),2))</f>
        <v/>
      </c>
      <c r="H97" s="6">
        <f>IF(B97&amp;""="","",IFERROR(INDEX('المركبات'!$B$6:$B$205,MATCH(B97&amp;"",'المركبات'!$A$6:$A$205,0))&amp;"","كود غير موجود"))</f>
        <v/>
      </c>
      <c r="I97" s="21">
        <f>IF(OR(B97&amp;""="",NOT(ISNUMBER(C97))),"",IF(COUNTIFS($B$6:$B$2005,B97&amp;"",$C$6:$C$2005,"&gt;"&amp;C97)=0,1,0))</f>
        <v/>
      </c>
    </row>
    <row r="98">
      <c r="A98" s="13" t="n"/>
      <c r="B98" s="5" t="n"/>
      <c r="C98" s="16" t="n"/>
      <c r="D98" s="20" t="n"/>
      <c r="E98" s="20" t="n"/>
      <c r="F98" s="5" t="n"/>
      <c r="G98" s="18">
        <f>IF(OR(B98&amp;""="",NOT(ISNUMBER(D98))),"",ROUND(D98*N(E98),2))</f>
        <v/>
      </c>
      <c r="H98" s="6">
        <f>IF(B98&amp;""="","",IFERROR(INDEX('المركبات'!$B$6:$B$205,MATCH(B98&amp;"",'المركبات'!$A$6:$A$205,0))&amp;"","كود غير موجود"))</f>
        <v/>
      </c>
      <c r="I98" s="21">
        <f>IF(OR(B98&amp;""="",NOT(ISNUMBER(C98))),"",IF(COUNTIFS($B$6:$B$2005,B98&amp;"",$C$6:$C$2005,"&gt;"&amp;C98)=0,1,0))</f>
        <v/>
      </c>
    </row>
    <row r="99">
      <c r="A99" s="13" t="n"/>
      <c r="B99" s="5" t="n"/>
      <c r="C99" s="16" t="n"/>
      <c r="D99" s="20" t="n"/>
      <c r="E99" s="20" t="n"/>
      <c r="F99" s="5" t="n"/>
      <c r="G99" s="18">
        <f>IF(OR(B99&amp;""="",NOT(ISNUMBER(D99))),"",ROUND(D99*N(E99),2))</f>
        <v/>
      </c>
      <c r="H99" s="6">
        <f>IF(B99&amp;""="","",IFERROR(INDEX('المركبات'!$B$6:$B$205,MATCH(B99&amp;"",'المركبات'!$A$6:$A$205,0))&amp;"","كود غير موجود"))</f>
        <v/>
      </c>
      <c r="I99" s="21">
        <f>IF(OR(B99&amp;""="",NOT(ISNUMBER(C99))),"",IF(COUNTIFS($B$6:$B$2005,B99&amp;"",$C$6:$C$2005,"&gt;"&amp;C99)=0,1,0))</f>
        <v/>
      </c>
    </row>
    <row r="100">
      <c r="A100" s="13" t="n"/>
      <c r="B100" s="5" t="n"/>
      <c r="C100" s="16" t="n"/>
      <c r="D100" s="20" t="n"/>
      <c r="E100" s="20" t="n"/>
      <c r="F100" s="5" t="n"/>
      <c r="G100" s="18">
        <f>IF(OR(B100&amp;""="",NOT(ISNUMBER(D100))),"",ROUND(D100*N(E100),2))</f>
        <v/>
      </c>
      <c r="H100" s="6">
        <f>IF(B100&amp;""="","",IFERROR(INDEX('المركبات'!$B$6:$B$205,MATCH(B100&amp;"",'المركبات'!$A$6:$A$205,0))&amp;"","كود غير موجود"))</f>
        <v/>
      </c>
      <c r="I100" s="21">
        <f>IF(OR(B100&amp;""="",NOT(ISNUMBER(C100))),"",IF(COUNTIFS($B$6:$B$2005,B100&amp;"",$C$6:$C$2005,"&gt;"&amp;C100)=0,1,0))</f>
        <v/>
      </c>
    </row>
    <row r="101">
      <c r="A101" s="13" t="n"/>
      <c r="B101" s="5" t="n"/>
      <c r="C101" s="16" t="n"/>
      <c r="D101" s="20" t="n"/>
      <c r="E101" s="20" t="n"/>
      <c r="F101" s="5" t="n"/>
      <c r="G101" s="18">
        <f>IF(OR(B101&amp;""="",NOT(ISNUMBER(D101))),"",ROUND(D101*N(E101),2))</f>
        <v/>
      </c>
      <c r="H101" s="6">
        <f>IF(B101&amp;""="","",IFERROR(INDEX('المركبات'!$B$6:$B$205,MATCH(B101&amp;"",'المركبات'!$A$6:$A$205,0))&amp;"","كود غير موجود"))</f>
        <v/>
      </c>
      <c r="I101" s="21">
        <f>IF(OR(B101&amp;""="",NOT(ISNUMBER(C101))),"",IF(COUNTIFS($B$6:$B$2005,B101&amp;"",$C$6:$C$2005,"&gt;"&amp;C101)=0,1,0))</f>
        <v/>
      </c>
    </row>
    <row r="102">
      <c r="A102" s="13" t="n"/>
      <c r="B102" s="5" t="n"/>
      <c r="C102" s="16" t="n"/>
      <c r="D102" s="20" t="n"/>
      <c r="E102" s="20" t="n"/>
      <c r="F102" s="5" t="n"/>
      <c r="G102" s="18">
        <f>IF(OR(B102&amp;""="",NOT(ISNUMBER(D102))),"",ROUND(D102*N(E102),2))</f>
        <v/>
      </c>
      <c r="H102" s="6">
        <f>IF(B102&amp;""="","",IFERROR(INDEX('المركبات'!$B$6:$B$205,MATCH(B102&amp;"",'المركبات'!$A$6:$A$205,0))&amp;"","كود غير موجود"))</f>
        <v/>
      </c>
      <c r="I102" s="21">
        <f>IF(OR(B102&amp;""="",NOT(ISNUMBER(C102))),"",IF(COUNTIFS($B$6:$B$2005,B102&amp;"",$C$6:$C$2005,"&gt;"&amp;C102)=0,1,0))</f>
        <v/>
      </c>
    </row>
    <row r="103">
      <c r="A103" s="13" t="n"/>
      <c r="B103" s="5" t="n"/>
      <c r="C103" s="16" t="n"/>
      <c r="D103" s="20" t="n"/>
      <c r="E103" s="20" t="n"/>
      <c r="F103" s="5" t="n"/>
      <c r="G103" s="18">
        <f>IF(OR(B103&amp;""="",NOT(ISNUMBER(D103))),"",ROUND(D103*N(E103),2))</f>
        <v/>
      </c>
      <c r="H103" s="6">
        <f>IF(B103&amp;""="","",IFERROR(INDEX('المركبات'!$B$6:$B$205,MATCH(B103&amp;"",'المركبات'!$A$6:$A$205,0))&amp;"","كود غير موجود"))</f>
        <v/>
      </c>
      <c r="I103" s="21">
        <f>IF(OR(B103&amp;""="",NOT(ISNUMBER(C103))),"",IF(COUNTIFS($B$6:$B$2005,B103&amp;"",$C$6:$C$2005,"&gt;"&amp;C103)=0,1,0))</f>
        <v/>
      </c>
    </row>
    <row r="104">
      <c r="A104" s="13" t="n"/>
      <c r="B104" s="5" t="n"/>
      <c r="C104" s="16" t="n"/>
      <c r="D104" s="20" t="n"/>
      <c r="E104" s="20" t="n"/>
      <c r="F104" s="5" t="n"/>
      <c r="G104" s="18">
        <f>IF(OR(B104&amp;""="",NOT(ISNUMBER(D104))),"",ROUND(D104*N(E104),2))</f>
        <v/>
      </c>
      <c r="H104" s="6">
        <f>IF(B104&amp;""="","",IFERROR(INDEX('المركبات'!$B$6:$B$205,MATCH(B104&amp;"",'المركبات'!$A$6:$A$205,0))&amp;"","كود غير موجود"))</f>
        <v/>
      </c>
      <c r="I104" s="21">
        <f>IF(OR(B104&amp;""="",NOT(ISNUMBER(C104))),"",IF(COUNTIFS($B$6:$B$2005,B104&amp;"",$C$6:$C$2005,"&gt;"&amp;C104)=0,1,0))</f>
        <v/>
      </c>
    </row>
    <row r="105">
      <c r="A105" s="13" t="n"/>
      <c r="B105" s="5" t="n"/>
      <c r="C105" s="16" t="n"/>
      <c r="D105" s="20" t="n"/>
      <c r="E105" s="20" t="n"/>
      <c r="F105" s="5" t="n"/>
      <c r="G105" s="18">
        <f>IF(OR(B105&amp;""="",NOT(ISNUMBER(D105))),"",ROUND(D105*N(E105),2))</f>
        <v/>
      </c>
      <c r="H105" s="6">
        <f>IF(B105&amp;""="","",IFERROR(INDEX('المركبات'!$B$6:$B$205,MATCH(B105&amp;"",'المركبات'!$A$6:$A$205,0))&amp;"","كود غير موجود"))</f>
        <v/>
      </c>
      <c r="I105" s="21">
        <f>IF(OR(B105&amp;""="",NOT(ISNUMBER(C105))),"",IF(COUNTIFS($B$6:$B$2005,B105&amp;"",$C$6:$C$2005,"&gt;"&amp;C105)=0,1,0))</f>
        <v/>
      </c>
    </row>
    <row r="106">
      <c r="A106" s="13" t="n"/>
      <c r="B106" s="5" t="n"/>
      <c r="C106" s="16" t="n"/>
      <c r="D106" s="20" t="n"/>
      <c r="E106" s="20" t="n"/>
      <c r="F106" s="5" t="n"/>
      <c r="G106" s="18">
        <f>IF(OR(B106&amp;""="",NOT(ISNUMBER(D106))),"",ROUND(D106*N(E106),2))</f>
        <v/>
      </c>
      <c r="H106" s="6">
        <f>IF(B106&amp;""="","",IFERROR(INDEX('المركبات'!$B$6:$B$205,MATCH(B106&amp;"",'المركبات'!$A$6:$A$205,0))&amp;"","كود غير موجود"))</f>
        <v/>
      </c>
      <c r="I106" s="21">
        <f>IF(OR(B106&amp;""="",NOT(ISNUMBER(C106))),"",IF(COUNTIFS($B$6:$B$2005,B106&amp;"",$C$6:$C$2005,"&gt;"&amp;C106)=0,1,0))</f>
        <v/>
      </c>
    </row>
    <row r="107">
      <c r="A107" s="13" t="n"/>
      <c r="B107" s="5" t="n"/>
      <c r="C107" s="16" t="n"/>
      <c r="D107" s="20" t="n"/>
      <c r="E107" s="20" t="n"/>
      <c r="F107" s="5" t="n"/>
      <c r="G107" s="18">
        <f>IF(OR(B107&amp;""="",NOT(ISNUMBER(D107))),"",ROUND(D107*N(E107),2))</f>
        <v/>
      </c>
      <c r="H107" s="6">
        <f>IF(B107&amp;""="","",IFERROR(INDEX('المركبات'!$B$6:$B$205,MATCH(B107&amp;"",'المركبات'!$A$6:$A$205,0))&amp;"","كود غير موجود"))</f>
        <v/>
      </c>
      <c r="I107" s="21">
        <f>IF(OR(B107&amp;""="",NOT(ISNUMBER(C107))),"",IF(COUNTIFS($B$6:$B$2005,B107&amp;"",$C$6:$C$2005,"&gt;"&amp;C107)=0,1,0))</f>
        <v/>
      </c>
    </row>
    <row r="108">
      <c r="A108" s="13" t="n"/>
      <c r="B108" s="5" t="n"/>
      <c r="C108" s="16" t="n"/>
      <c r="D108" s="20" t="n"/>
      <c r="E108" s="20" t="n"/>
      <c r="F108" s="5" t="n"/>
      <c r="G108" s="18">
        <f>IF(OR(B108&amp;""="",NOT(ISNUMBER(D108))),"",ROUND(D108*N(E108),2))</f>
        <v/>
      </c>
      <c r="H108" s="6">
        <f>IF(B108&amp;""="","",IFERROR(INDEX('المركبات'!$B$6:$B$205,MATCH(B108&amp;"",'المركبات'!$A$6:$A$205,0))&amp;"","كود غير موجود"))</f>
        <v/>
      </c>
      <c r="I108" s="21">
        <f>IF(OR(B108&amp;""="",NOT(ISNUMBER(C108))),"",IF(COUNTIFS($B$6:$B$2005,B108&amp;"",$C$6:$C$2005,"&gt;"&amp;C108)=0,1,0))</f>
        <v/>
      </c>
    </row>
    <row r="109">
      <c r="A109" s="13" t="n"/>
      <c r="B109" s="5" t="n"/>
      <c r="C109" s="16" t="n"/>
      <c r="D109" s="20" t="n"/>
      <c r="E109" s="20" t="n"/>
      <c r="F109" s="5" t="n"/>
      <c r="G109" s="18">
        <f>IF(OR(B109&amp;""="",NOT(ISNUMBER(D109))),"",ROUND(D109*N(E109),2))</f>
        <v/>
      </c>
      <c r="H109" s="6">
        <f>IF(B109&amp;""="","",IFERROR(INDEX('المركبات'!$B$6:$B$205,MATCH(B109&amp;"",'المركبات'!$A$6:$A$205,0))&amp;"","كود غير موجود"))</f>
        <v/>
      </c>
      <c r="I109" s="21">
        <f>IF(OR(B109&amp;""="",NOT(ISNUMBER(C109))),"",IF(COUNTIFS($B$6:$B$2005,B109&amp;"",$C$6:$C$2005,"&gt;"&amp;C109)=0,1,0))</f>
        <v/>
      </c>
    </row>
    <row r="110">
      <c r="A110" s="13" t="n"/>
      <c r="B110" s="5" t="n"/>
      <c r="C110" s="16" t="n"/>
      <c r="D110" s="20" t="n"/>
      <c r="E110" s="20" t="n"/>
      <c r="F110" s="5" t="n"/>
      <c r="G110" s="18">
        <f>IF(OR(B110&amp;""="",NOT(ISNUMBER(D110))),"",ROUND(D110*N(E110),2))</f>
        <v/>
      </c>
      <c r="H110" s="6">
        <f>IF(B110&amp;""="","",IFERROR(INDEX('المركبات'!$B$6:$B$205,MATCH(B110&amp;"",'المركبات'!$A$6:$A$205,0))&amp;"","كود غير موجود"))</f>
        <v/>
      </c>
      <c r="I110" s="21">
        <f>IF(OR(B110&amp;""="",NOT(ISNUMBER(C110))),"",IF(COUNTIFS($B$6:$B$2005,B110&amp;"",$C$6:$C$2005,"&gt;"&amp;C110)=0,1,0))</f>
        <v/>
      </c>
    </row>
    <row r="111">
      <c r="A111" s="13" t="n"/>
      <c r="B111" s="5" t="n"/>
      <c r="C111" s="16" t="n"/>
      <c r="D111" s="20" t="n"/>
      <c r="E111" s="20" t="n"/>
      <c r="F111" s="5" t="n"/>
      <c r="G111" s="18">
        <f>IF(OR(B111&amp;""="",NOT(ISNUMBER(D111))),"",ROUND(D111*N(E111),2))</f>
        <v/>
      </c>
      <c r="H111" s="6">
        <f>IF(B111&amp;""="","",IFERROR(INDEX('المركبات'!$B$6:$B$205,MATCH(B111&amp;"",'المركبات'!$A$6:$A$205,0))&amp;"","كود غير موجود"))</f>
        <v/>
      </c>
      <c r="I111" s="21">
        <f>IF(OR(B111&amp;""="",NOT(ISNUMBER(C111))),"",IF(COUNTIFS($B$6:$B$2005,B111&amp;"",$C$6:$C$2005,"&gt;"&amp;C111)=0,1,0))</f>
        <v/>
      </c>
    </row>
    <row r="112">
      <c r="A112" s="13" t="n"/>
      <c r="B112" s="5" t="n"/>
      <c r="C112" s="16" t="n"/>
      <c r="D112" s="20" t="n"/>
      <c r="E112" s="20" t="n"/>
      <c r="F112" s="5" t="n"/>
      <c r="G112" s="18">
        <f>IF(OR(B112&amp;""="",NOT(ISNUMBER(D112))),"",ROUND(D112*N(E112),2))</f>
        <v/>
      </c>
      <c r="H112" s="6">
        <f>IF(B112&amp;""="","",IFERROR(INDEX('المركبات'!$B$6:$B$205,MATCH(B112&amp;"",'المركبات'!$A$6:$A$205,0))&amp;"","كود غير موجود"))</f>
        <v/>
      </c>
      <c r="I112" s="21">
        <f>IF(OR(B112&amp;""="",NOT(ISNUMBER(C112))),"",IF(COUNTIFS($B$6:$B$2005,B112&amp;"",$C$6:$C$2005,"&gt;"&amp;C112)=0,1,0))</f>
        <v/>
      </c>
    </row>
    <row r="113">
      <c r="A113" s="13" t="n"/>
      <c r="B113" s="5" t="n"/>
      <c r="C113" s="16" t="n"/>
      <c r="D113" s="20" t="n"/>
      <c r="E113" s="20" t="n"/>
      <c r="F113" s="5" t="n"/>
      <c r="G113" s="18">
        <f>IF(OR(B113&amp;""="",NOT(ISNUMBER(D113))),"",ROUND(D113*N(E113),2))</f>
        <v/>
      </c>
      <c r="H113" s="6">
        <f>IF(B113&amp;""="","",IFERROR(INDEX('المركبات'!$B$6:$B$205,MATCH(B113&amp;"",'المركبات'!$A$6:$A$205,0))&amp;"","كود غير موجود"))</f>
        <v/>
      </c>
      <c r="I113" s="21">
        <f>IF(OR(B113&amp;""="",NOT(ISNUMBER(C113))),"",IF(COUNTIFS($B$6:$B$2005,B113&amp;"",$C$6:$C$2005,"&gt;"&amp;C113)=0,1,0))</f>
        <v/>
      </c>
    </row>
    <row r="114">
      <c r="A114" s="13" t="n"/>
      <c r="B114" s="5" t="n"/>
      <c r="C114" s="16" t="n"/>
      <c r="D114" s="20" t="n"/>
      <c r="E114" s="20" t="n"/>
      <c r="F114" s="5" t="n"/>
      <c r="G114" s="18">
        <f>IF(OR(B114&amp;""="",NOT(ISNUMBER(D114))),"",ROUND(D114*N(E114),2))</f>
        <v/>
      </c>
      <c r="H114" s="6">
        <f>IF(B114&amp;""="","",IFERROR(INDEX('المركبات'!$B$6:$B$205,MATCH(B114&amp;"",'المركبات'!$A$6:$A$205,0))&amp;"","كود غير موجود"))</f>
        <v/>
      </c>
      <c r="I114" s="21">
        <f>IF(OR(B114&amp;""="",NOT(ISNUMBER(C114))),"",IF(COUNTIFS($B$6:$B$2005,B114&amp;"",$C$6:$C$2005,"&gt;"&amp;C114)=0,1,0))</f>
        <v/>
      </c>
    </row>
    <row r="115">
      <c r="A115" s="13" t="n"/>
      <c r="B115" s="5" t="n"/>
      <c r="C115" s="16" t="n"/>
      <c r="D115" s="20" t="n"/>
      <c r="E115" s="20" t="n"/>
      <c r="F115" s="5" t="n"/>
      <c r="G115" s="18">
        <f>IF(OR(B115&amp;""="",NOT(ISNUMBER(D115))),"",ROUND(D115*N(E115),2))</f>
        <v/>
      </c>
      <c r="H115" s="6">
        <f>IF(B115&amp;""="","",IFERROR(INDEX('المركبات'!$B$6:$B$205,MATCH(B115&amp;"",'المركبات'!$A$6:$A$205,0))&amp;"","كود غير موجود"))</f>
        <v/>
      </c>
      <c r="I115" s="21">
        <f>IF(OR(B115&amp;""="",NOT(ISNUMBER(C115))),"",IF(COUNTIFS($B$6:$B$2005,B115&amp;"",$C$6:$C$2005,"&gt;"&amp;C115)=0,1,0))</f>
        <v/>
      </c>
    </row>
    <row r="116">
      <c r="A116" s="13" t="n"/>
      <c r="B116" s="5" t="n"/>
      <c r="C116" s="16" t="n"/>
      <c r="D116" s="20" t="n"/>
      <c r="E116" s="20" t="n"/>
      <c r="F116" s="5" t="n"/>
      <c r="G116" s="18">
        <f>IF(OR(B116&amp;""="",NOT(ISNUMBER(D116))),"",ROUND(D116*N(E116),2))</f>
        <v/>
      </c>
      <c r="H116" s="6">
        <f>IF(B116&amp;""="","",IFERROR(INDEX('المركبات'!$B$6:$B$205,MATCH(B116&amp;"",'المركبات'!$A$6:$A$205,0))&amp;"","كود غير موجود"))</f>
        <v/>
      </c>
      <c r="I116" s="21">
        <f>IF(OR(B116&amp;""="",NOT(ISNUMBER(C116))),"",IF(COUNTIFS($B$6:$B$2005,B116&amp;"",$C$6:$C$2005,"&gt;"&amp;C116)=0,1,0))</f>
        <v/>
      </c>
    </row>
    <row r="117">
      <c r="A117" s="13" t="n"/>
      <c r="B117" s="5" t="n"/>
      <c r="C117" s="16" t="n"/>
      <c r="D117" s="20" t="n"/>
      <c r="E117" s="20" t="n"/>
      <c r="F117" s="5" t="n"/>
      <c r="G117" s="18">
        <f>IF(OR(B117&amp;""="",NOT(ISNUMBER(D117))),"",ROUND(D117*N(E117),2))</f>
        <v/>
      </c>
      <c r="H117" s="6">
        <f>IF(B117&amp;""="","",IFERROR(INDEX('المركبات'!$B$6:$B$205,MATCH(B117&amp;"",'المركبات'!$A$6:$A$205,0))&amp;"","كود غير موجود"))</f>
        <v/>
      </c>
      <c r="I117" s="21">
        <f>IF(OR(B117&amp;""="",NOT(ISNUMBER(C117))),"",IF(COUNTIFS($B$6:$B$2005,B117&amp;"",$C$6:$C$2005,"&gt;"&amp;C117)=0,1,0))</f>
        <v/>
      </c>
    </row>
    <row r="118">
      <c r="A118" s="13" t="n"/>
      <c r="B118" s="5" t="n"/>
      <c r="C118" s="16" t="n"/>
      <c r="D118" s="20" t="n"/>
      <c r="E118" s="20" t="n"/>
      <c r="F118" s="5" t="n"/>
      <c r="G118" s="18">
        <f>IF(OR(B118&amp;""="",NOT(ISNUMBER(D118))),"",ROUND(D118*N(E118),2))</f>
        <v/>
      </c>
      <c r="H118" s="6">
        <f>IF(B118&amp;""="","",IFERROR(INDEX('المركبات'!$B$6:$B$205,MATCH(B118&amp;"",'المركبات'!$A$6:$A$205,0))&amp;"","كود غير موجود"))</f>
        <v/>
      </c>
      <c r="I118" s="21">
        <f>IF(OR(B118&amp;""="",NOT(ISNUMBER(C118))),"",IF(COUNTIFS($B$6:$B$2005,B118&amp;"",$C$6:$C$2005,"&gt;"&amp;C118)=0,1,0))</f>
        <v/>
      </c>
    </row>
    <row r="119">
      <c r="A119" s="13" t="n"/>
      <c r="B119" s="5" t="n"/>
      <c r="C119" s="16" t="n"/>
      <c r="D119" s="20" t="n"/>
      <c r="E119" s="20" t="n"/>
      <c r="F119" s="5" t="n"/>
      <c r="G119" s="18">
        <f>IF(OR(B119&amp;""="",NOT(ISNUMBER(D119))),"",ROUND(D119*N(E119),2))</f>
        <v/>
      </c>
      <c r="H119" s="6">
        <f>IF(B119&amp;""="","",IFERROR(INDEX('المركبات'!$B$6:$B$205,MATCH(B119&amp;"",'المركبات'!$A$6:$A$205,0))&amp;"","كود غير موجود"))</f>
        <v/>
      </c>
      <c r="I119" s="21">
        <f>IF(OR(B119&amp;""="",NOT(ISNUMBER(C119))),"",IF(COUNTIFS($B$6:$B$2005,B119&amp;"",$C$6:$C$2005,"&gt;"&amp;C119)=0,1,0))</f>
        <v/>
      </c>
    </row>
    <row r="120">
      <c r="A120" s="13" t="n"/>
      <c r="B120" s="5" t="n"/>
      <c r="C120" s="16" t="n"/>
      <c r="D120" s="20" t="n"/>
      <c r="E120" s="20" t="n"/>
      <c r="F120" s="5" t="n"/>
      <c r="G120" s="18">
        <f>IF(OR(B120&amp;""="",NOT(ISNUMBER(D120))),"",ROUND(D120*N(E120),2))</f>
        <v/>
      </c>
      <c r="H120" s="6">
        <f>IF(B120&amp;""="","",IFERROR(INDEX('المركبات'!$B$6:$B$205,MATCH(B120&amp;"",'المركبات'!$A$6:$A$205,0))&amp;"","كود غير موجود"))</f>
        <v/>
      </c>
      <c r="I120" s="21">
        <f>IF(OR(B120&amp;""="",NOT(ISNUMBER(C120))),"",IF(COUNTIFS($B$6:$B$2005,B120&amp;"",$C$6:$C$2005,"&gt;"&amp;C120)=0,1,0))</f>
        <v/>
      </c>
    </row>
    <row r="121">
      <c r="A121" s="13" t="n"/>
      <c r="B121" s="5" t="n"/>
      <c r="C121" s="16" t="n"/>
      <c r="D121" s="20" t="n"/>
      <c r="E121" s="20" t="n"/>
      <c r="F121" s="5" t="n"/>
      <c r="G121" s="18">
        <f>IF(OR(B121&amp;""="",NOT(ISNUMBER(D121))),"",ROUND(D121*N(E121),2))</f>
        <v/>
      </c>
      <c r="H121" s="6">
        <f>IF(B121&amp;""="","",IFERROR(INDEX('المركبات'!$B$6:$B$205,MATCH(B121&amp;"",'المركبات'!$A$6:$A$205,0))&amp;"","كود غير موجود"))</f>
        <v/>
      </c>
      <c r="I121" s="21">
        <f>IF(OR(B121&amp;""="",NOT(ISNUMBER(C121))),"",IF(COUNTIFS($B$6:$B$2005,B121&amp;"",$C$6:$C$2005,"&gt;"&amp;C121)=0,1,0))</f>
        <v/>
      </c>
    </row>
    <row r="122">
      <c r="A122" s="13" t="n"/>
      <c r="B122" s="5" t="n"/>
      <c r="C122" s="16" t="n"/>
      <c r="D122" s="20" t="n"/>
      <c r="E122" s="20" t="n"/>
      <c r="F122" s="5" t="n"/>
      <c r="G122" s="18">
        <f>IF(OR(B122&amp;""="",NOT(ISNUMBER(D122))),"",ROUND(D122*N(E122),2))</f>
        <v/>
      </c>
      <c r="H122" s="6">
        <f>IF(B122&amp;""="","",IFERROR(INDEX('المركبات'!$B$6:$B$205,MATCH(B122&amp;"",'المركبات'!$A$6:$A$205,0))&amp;"","كود غير موجود"))</f>
        <v/>
      </c>
      <c r="I122" s="21">
        <f>IF(OR(B122&amp;""="",NOT(ISNUMBER(C122))),"",IF(COUNTIFS($B$6:$B$2005,B122&amp;"",$C$6:$C$2005,"&gt;"&amp;C122)=0,1,0))</f>
        <v/>
      </c>
    </row>
    <row r="123">
      <c r="A123" s="13" t="n"/>
      <c r="B123" s="5" t="n"/>
      <c r="C123" s="16" t="n"/>
      <c r="D123" s="20" t="n"/>
      <c r="E123" s="20" t="n"/>
      <c r="F123" s="5" t="n"/>
      <c r="G123" s="18">
        <f>IF(OR(B123&amp;""="",NOT(ISNUMBER(D123))),"",ROUND(D123*N(E123),2))</f>
        <v/>
      </c>
      <c r="H123" s="6">
        <f>IF(B123&amp;""="","",IFERROR(INDEX('المركبات'!$B$6:$B$205,MATCH(B123&amp;"",'المركبات'!$A$6:$A$205,0))&amp;"","كود غير موجود"))</f>
        <v/>
      </c>
      <c r="I123" s="21">
        <f>IF(OR(B123&amp;""="",NOT(ISNUMBER(C123))),"",IF(COUNTIFS($B$6:$B$2005,B123&amp;"",$C$6:$C$2005,"&gt;"&amp;C123)=0,1,0))</f>
        <v/>
      </c>
    </row>
    <row r="124">
      <c r="A124" s="13" t="n"/>
      <c r="B124" s="5" t="n"/>
      <c r="C124" s="16" t="n"/>
      <c r="D124" s="20" t="n"/>
      <c r="E124" s="20" t="n"/>
      <c r="F124" s="5" t="n"/>
      <c r="G124" s="18">
        <f>IF(OR(B124&amp;""="",NOT(ISNUMBER(D124))),"",ROUND(D124*N(E124),2))</f>
        <v/>
      </c>
      <c r="H124" s="6">
        <f>IF(B124&amp;""="","",IFERROR(INDEX('المركبات'!$B$6:$B$205,MATCH(B124&amp;"",'المركبات'!$A$6:$A$205,0))&amp;"","كود غير موجود"))</f>
        <v/>
      </c>
      <c r="I124" s="21">
        <f>IF(OR(B124&amp;""="",NOT(ISNUMBER(C124))),"",IF(COUNTIFS($B$6:$B$2005,B124&amp;"",$C$6:$C$2005,"&gt;"&amp;C124)=0,1,0))</f>
        <v/>
      </c>
    </row>
    <row r="125">
      <c r="A125" s="13" t="n"/>
      <c r="B125" s="5" t="n"/>
      <c r="C125" s="16" t="n"/>
      <c r="D125" s="20" t="n"/>
      <c r="E125" s="20" t="n"/>
      <c r="F125" s="5" t="n"/>
      <c r="G125" s="18">
        <f>IF(OR(B125&amp;""="",NOT(ISNUMBER(D125))),"",ROUND(D125*N(E125),2))</f>
        <v/>
      </c>
      <c r="H125" s="6">
        <f>IF(B125&amp;""="","",IFERROR(INDEX('المركبات'!$B$6:$B$205,MATCH(B125&amp;"",'المركبات'!$A$6:$A$205,0))&amp;"","كود غير موجود"))</f>
        <v/>
      </c>
      <c r="I125" s="21">
        <f>IF(OR(B125&amp;""="",NOT(ISNUMBER(C125))),"",IF(COUNTIFS($B$6:$B$2005,B125&amp;"",$C$6:$C$2005,"&gt;"&amp;C125)=0,1,0))</f>
        <v/>
      </c>
    </row>
    <row r="126">
      <c r="A126" s="13" t="n"/>
      <c r="B126" s="5" t="n"/>
      <c r="C126" s="16" t="n"/>
      <c r="D126" s="20" t="n"/>
      <c r="E126" s="20" t="n"/>
      <c r="F126" s="5" t="n"/>
      <c r="G126" s="18">
        <f>IF(OR(B126&amp;""="",NOT(ISNUMBER(D126))),"",ROUND(D126*N(E126),2))</f>
        <v/>
      </c>
      <c r="H126" s="6">
        <f>IF(B126&amp;""="","",IFERROR(INDEX('المركبات'!$B$6:$B$205,MATCH(B126&amp;"",'المركبات'!$A$6:$A$205,0))&amp;"","كود غير موجود"))</f>
        <v/>
      </c>
      <c r="I126" s="21">
        <f>IF(OR(B126&amp;""="",NOT(ISNUMBER(C126))),"",IF(COUNTIFS($B$6:$B$2005,B126&amp;"",$C$6:$C$2005,"&gt;"&amp;C126)=0,1,0))</f>
        <v/>
      </c>
    </row>
    <row r="127">
      <c r="A127" s="13" t="n"/>
      <c r="B127" s="5" t="n"/>
      <c r="C127" s="16" t="n"/>
      <c r="D127" s="20" t="n"/>
      <c r="E127" s="20" t="n"/>
      <c r="F127" s="5" t="n"/>
      <c r="G127" s="18">
        <f>IF(OR(B127&amp;""="",NOT(ISNUMBER(D127))),"",ROUND(D127*N(E127),2))</f>
        <v/>
      </c>
      <c r="H127" s="6">
        <f>IF(B127&amp;""="","",IFERROR(INDEX('المركبات'!$B$6:$B$205,MATCH(B127&amp;"",'المركبات'!$A$6:$A$205,0))&amp;"","كود غير موجود"))</f>
        <v/>
      </c>
      <c r="I127" s="21">
        <f>IF(OR(B127&amp;""="",NOT(ISNUMBER(C127))),"",IF(COUNTIFS($B$6:$B$2005,B127&amp;"",$C$6:$C$2005,"&gt;"&amp;C127)=0,1,0))</f>
        <v/>
      </c>
    </row>
    <row r="128">
      <c r="A128" s="13" t="n"/>
      <c r="B128" s="5" t="n"/>
      <c r="C128" s="16" t="n"/>
      <c r="D128" s="20" t="n"/>
      <c r="E128" s="20" t="n"/>
      <c r="F128" s="5" t="n"/>
      <c r="G128" s="18">
        <f>IF(OR(B128&amp;""="",NOT(ISNUMBER(D128))),"",ROUND(D128*N(E128),2))</f>
        <v/>
      </c>
      <c r="H128" s="6">
        <f>IF(B128&amp;""="","",IFERROR(INDEX('المركبات'!$B$6:$B$205,MATCH(B128&amp;"",'المركبات'!$A$6:$A$205,0))&amp;"","كود غير موجود"))</f>
        <v/>
      </c>
      <c r="I128" s="21">
        <f>IF(OR(B128&amp;""="",NOT(ISNUMBER(C128))),"",IF(COUNTIFS($B$6:$B$2005,B128&amp;"",$C$6:$C$2005,"&gt;"&amp;C128)=0,1,0))</f>
        <v/>
      </c>
    </row>
    <row r="129">
      <c r="A129" s="13" t="n"/>
      <c r="B129" s="5" t="n"/>
      <c r="C129" s="16" t="n"/>
      <c r="D129" s="20" t="n"/>
      <c r="E129" s="20" t="n"/>
      <c r="F129" s="5" t="n"/>
      <c r="G129" s="18">
        <f>IF(OR(B129&amp;""="",NOT(ISNUMBER(D129))),"",ROUND(D129*N(E129),2))</f>
        <v/>
      </c>
      <c r="H129" s="6">
        <f>IF(B129&amp;""="","",IFERROR(INDEX('المركبات'!$B$6:$B$205,MATCH(B129&amp;"",'المركبات'!$A$6:$A$205,0))&amp;"","كود غير موجود"))</f>
        <v/>
      </c>
      <c r="I129" s="21">
        <f>IF(OR(B129&amp;""="",NOT(ISNUMBER(C129))),"",IF(COUNTIFS($B$6:$B$2005,B129&amp;"",$C$6:$C$2005,"&gt;"&amp;C129)=0,1,0))</f>
        <v/>
      </c>
    </row>
    <row r="130">
      <c r="A130" s="13" t="n"/>
      <c r="B130" s="5" t="n"/>
      <c r="C130" s="16" t="n"/>
      <c r="D130" s="20" t="n"/>
      <c r="E130" s="20" t="n"/>
      <c r="F130" s="5" t="n"/>
      <c r="G130" s="18">
        <f>IF(OR(B130&amp;""="",NOT(ISNUMBER(D130))),"",ROUND(D130*N(E130),2))</f>
        <v/>
      </c>
      <c r="H130" s="6">
        <f>IF(B130&amp;""="","",IFERROR(INDEX('المركبات'!$B$6:$B$205,MATCH(B130&amp;"",'المركبات'!$A$6:$A$205,0))&amp;"","كود غير موجود"))</f>
        <v/>
      </c>
      <c r="I130" s="21">
        <f>IF(OR(B130&amp;""="",NOT(ISNUMBER(C130))),"",IF(COUNTIFS($B$6:$B$2005,B130&amp;"",$C$6:$C$2005,"&gt;"&amp;C130)=0,1,0))</f>
        <v/>
      </c>
    </row>
    <row r="131">
      <c r="A131" s="13" t="n"/>
      <c r="B131" s="5" t="n"/>
      <c r="C131" s="16" t="n"/>
      <c r="D131" s="20" t="n"/>
      <c r="E131" s="20" t="n"/>
      <c r="F131" s="5" t="n"/>
      <c r="G131" s="18">
        <f>IF(OR(B131&amp;""="",NOT(ISNUMBER(D131))),"",ROUND(D131*N(E131),2))</f>
        <v/>
      </c>
      <c r="H131" s="6">
        <f>IF(B131&amp;""="","",IFERROR(INDEX('المركبات'!$B$6:$B$205,MATCH(B131&amp;"",'المركبات'!$A$6:$A$205,0))&amp;"","كود غير موجود"))</f>
        <v/>
      </c>
      <c r="I131" s="21">
        <f>IF(OR(B131&amp;""="",NOT(ISNUMBER(C131))),"",IF(COUNTIFS($B$6:$B$2005,B131&amp;"",$C$6:$C$2005,"&gt;"&amp;C131)=0,1,0))</f>
        <v/>
      </c>
    </row>
    <row r="132">
      <c r="A132" s="13" t="n"/>
      <c r="B132" s="5" t="n"/>
      <c r="C132" s="16" t="n"/>
      <c r="D132" s="20" t="n"/>
      <c r="E132" s="20" t="n"/>
      <c r="F132" s="5" t="n"/>
      <c r="G132" s="18">
        <f>IF(OR(B132&amp;""="",NOT(ISNUMBER(D132))),"",ROUND(D132*N(E132),2))</f>
        <v/>
      </c>
      <c r="H132" s="6">
        <f>IF(B132&amp;""="","",IFERROR(INDEX('المركبات'!$B$6:$B$205,MATCH(B132&amp;"",'المركبات'!$A$6:$A$205,0))&amp;"","كود غير موجود"))</f>
        <v/>
      </c>
      <c r="I132" s="21">
        <f>IF(OR(B132&amp;""="",NOT(ISNUMBER(C132))),"",IF(COUNTIFS($B$6:$B$2005,B132&amp;"",$C$6:$C$2005,"&gt;"&amp;C132)=0,1,0))</f>
        <v/>
      </c>
    </row>
    <row r="133">
      <c r="A133" s="13" t="n"/>
      <c r="B133" s="5" t="n"/>
      <c r="C133" s="16" t="n"/>
      <c r="D133" s="20" t="n"/>
      <c r="E133" s="20" t="n"/>
      <c r="F133" s="5" t="n"/>
      <c r="G133" s="18">
        <f>IF(OR(B133&amp;""="",NOT(ISNUMBER(D133))),"",ROUND(D133*N(E133),2))</f>
        <v/>
      </c>
      <c r="H133" s="6">
        <f>IF(B133&amp;""="","",IFERROR(INDEX('المركبات'!$B$6:$B$205,MATCH(B133&amp;"",'المركبات'!$A$6:$A$205,0))&amp;"","كود غير موجود"))</f>
        <v/>
      </c>
      <c r="I133" s="21">
        <f>IF(OR(B133&amp;""="",NOT(ISNUMBER(C133))),"",IF(COUNTIFS($B$6:$B$2005,B133&amp;"",$C$6:$C$2005,"&gt;"&amp;C133)=0,1,0))</f>
        <v/>
      </c>
    </row>
    <row r="134">
      <c r="A134" s="13" t="n"/>
      <c r="B134" s="5" t="n"/>
      <c r="C134" s="16" t="n"/>
      <c r="D134" s="20" t="n"/>
      <c r="E134" s="20" t="n"/>
      <c r="F134" s="5" t="n"/>
      <c r="G134" s="18">
        <f>IF(OR(B134&amp;""="",NOT(ISNUMBER(D134))),"",ROUND(D134*N(E134),2))</f>
        <v/>
      </c>
      <c r="H134" s="6">
        <f>IF(B134&amp;""="","",IFERROR(INDEX('المركبات'!$B$6:$B$205,MATCH(B134&amp;"",'المركبات'!$A$6:$A$205,0))&amp;"","كود غير موجود"))</f>
        <v/>
      </c>
      <c r="I134" s="21">
        <f>IF(OR(B134&amp;""="",NOT(ISNUMBER(C134))),"",IF(COUNTIFS($B$6:$B$2005,B134&amp;"",$C$6:$C$2005,"&gt;"&amp;C134)=0,1,0))</f>
        <v/>
      </c>
    </row>
    <row r="135">
      <c r="A135" s="13" t="n"/>
      <c r="B135" s="5" t="n"/>
      <c r="C135" s="16" t="n"/>
      <c r="D135" s="20" t="n"/>
      <c r="E135" s="20" t="n"/>
      <c r="F135" s="5" t="n"/>
      <c r="G135" s="18">
        <f>IF(OR(B135&amp;""="",NOT(ISNUMBER(D135))),"",ROUND(D135*N(E135),2))</f>
        <v/>
      </c>
      <c r="H135" s="6">
        <f>IF(B135&amp;""="","",IFERROR(INDEX('المركبات'!$B$6:$B$205,MATCH(B135&amp;"",'المركبات'!$A$6:$A$205,0))&amp;"","كود غير موجود"))</f>
        <v/>
      </c>
      <c r="I135" s="21">
        <f>IF(OR(B135&amp;""="",NOT(ISNUMBER(C135))),"",IF(COUNTIFS($B$6:$B$2005,B135&amp;"",$C$6:$C$2005,"&gt;"&amp;C135)=0,1,0))</f>
        <v/>
      </c>
    </row>
    <row r="136">
      <c r="A136" s="13" t="n"/>
      <c r="B136" s="5" t="n"/>
      <c r="C136" s="16" t="n"/>
      <c r="D136" s="20" t="n"/>
      <c r="E136" s="20" t="n"/>
      <c r="F136" s="5" t="n"/>
      <c r="G136" s="18">
        <f>IF(OR(B136&amp;""="",NOT(ISNUMBER(D136))),"",ROUND(D136*N(E136),2))</f>
        <v/>
      </c>
      <c r="H136" s="6">
        <f>IF(B136&amp;""="","",IFERROR(INDEX('المركبات'!$B$6:$B$205,MATCH(B136&amp;"",'المركبات'!$A$6:$A$205,0))&amp;"","كود غير موجود"))</f>
        <v/>
      </c>
      <c r="I136" s="21">
        <f>IF(OR(B136&amp;""="",NOT(ISNUMBER(C136))),"",IF(COUNTIFS($B$6:$B$2005,B136&amp;"",$C$6:$C$2005,"&gt;"&amp;C136)=0,1,0))</f>
        <v/>
      </c>
    </row>
    <row r="137">
      <c r="A137" s="13" t="n"/>
      <c r="B137" s="5" t="n"/>
      <c r="C137" s="16" t="n"/>
      <c r="D137" s="20" t="n"/>
      <c r="E137" s="20" t="n"/>
      <c r="F137" s="5" t="n"/>
      <c r="G137" s="18">
        <f>IF(OR(B137&amp;""="",NOT(ISNUMBER(D137))),"",ROUND(D137*N(E137),2))</f>
        <v/>
      </c>
      <c r="H137" s="6">
        <f>IF(B137&amp;""="","",IFERROR(INDEX('المركبات'!$B$6:$B$205,MATCH(B137&amp;"",'المركبات'!$A$6:$A$205,0))&amp;"","كود غير موجود"))</f>
        <v/>
      </c>
      <c r="I137" s="21">
        <f>IF(OR(B137&amp;""="",NOT(ISNUMBER(C137))),"",IF(COUNTIFS($B$6:$B$2005,B137&amp;"",$C$6:$C$2005,"&gt;"&amp;C137)=0,1,0))</f>
        <v/>
      </c>
    </row>
    <row r="138">
      <c r="A138" s="13" t="n"/>
      <c r="B138" s="5" t="n"/>
      <c r="C138" s="16" t="n"/>
      <c r="D138" s="20" t="n"/>
      <c r="E138" s="20" t="n"/>
      <c r="F138" s="5" t="n"/>
      <c r="G138" s="18">
        <f>IF(OR(B138&amp;""="",NOT(ISNUMBER(D138))),"",ROUND(D138*N(E138),2))</f>
        <v/>
      </c>
      <c r="H138" s="6">
        <f>IF(B138&amp;""="","",IFERROR(INDEX('المركبات'!$B$6:$B$205,MATCH(B138&amp;"",'المركبات'!$A$6:$A$205,0))&amp;"","كود غير موجود"))</f>
        <v/>
      </c>
      <c r="I138" s="21">
        <f>IF(OR(B138&amp;""="",NOT(ISNUMBER(C138))),"",IF(COUNTIFS($B$6:$B$2005,B138&amp;"",$C$6:$C$2005,"&gt;"&amp;C138)=0,1,0))</f>
        <v/>
      </c>
    </row>
    <row r="139">
      <c r="A139" s="13" t="n"/>
      <c r="B139" s="5" t="n"/>
      <c r="C139" s="16" t="n"/>
      <c r="D139" s="20" t="n"/>
      <c r="E139" s="20" t="n"/>
      <c r="F139" s="5" t="n"/>
      <c r="G139" s="18">
        <f>IF(OR(B139&amp;""="",NOT(ISNUMBER(D139))),"",ROUND(D139*N(E139),2))</f>
        <v/>
      </c>
      <c r="H139" s="6">
        <f>IF(B139&amp;""="","",IFERROR(INDEX('المركبات'!$B$6:$B$205,MATCH(B139&amp;"",'المركبات'!$A$6:$A$205,0))&amp;"","كود غير موجود"))</f>
        <v/>
      </c>
      <c r="I139" s="21">
        <f>IF(OR(B139&amp;""="",NOT(ISNUMBER(C139))),"",IF(COUNTIFS($B$6:$B$2005,B139&amp;"",$C$6:$C$2005,"&gt;"&amp;C139)=0,1,0))</f>
        <v/>
      </c>
    </row>
    <row r="140">
      <c r="A140" s="13" t="n"/>
      <c r="B140" s="5" t="n"/>
      <c r="C140" s="16" t="n"/>
      <c r="D140" s="20" t="n"/>
      <c r="E140" s="20" t="n"/>
      <c r="F140" s="5" t="n"/>
      <c r="G140" s="18">
        <f>IF(OR(B140&amp;""="",NOT(ISNUMBER(D140))),"",ROUND(D140*N(E140),2))</f>
        <v/>
      </c>
      <c r="H140" s="6">
        <f>IF(B140&amp;""="","",IFERROR(INDEX('المركبات'!$B$6:$B$205,MATCH(B140&amp;"",'المركبات'!$A$6:$A$205,0))&amp;"","كود غير موجود"))</f>
        <v/>
      </c>
      <c r="I140" s="21">
        <f>IF(OR(B140&amp;""="",NOT(ISNUMBER(C140))),"",IF(COUNTIFS($B$6:$B$2005,B140&amp;"",$C$6:$C$2005,"&gt;"&amp;C140)=0,1,0))</f>
        <v/>
      </c>
    </row>
    <row r="141">
      <c r="A141" s="13" t="n"/>
      <c r="B141" s="5" t="n"/>
      <c r="C141" s="16" t="n"/>
      <c r="D141" s="20" t="n"/>
      <c r="E141" s="20" t="n"/>
      <c r="F141" s="5" t="n"/>
      <c r="G141" s="18">
        <f>IF(OR(B141&amp;""="",NOT(ISNUMBER(D141))),"",ROUND(D141*N(E141),2))</f>
        <v/>
      </c>
      <c r="H141" s="6">
        <f>IF(B141&amp;""="","",IFERROR(INDEX('المركبات'!$B$6:$B$205,MATCH(B141&amp;"",'المركبات'!$A$6:$A$205,0))&amp;"","كود غير موجود"))</f>
        <v/>
      </c>
      <c r="I141" s="21">
        <f>IF(OR(B141&amp;""="",NOT(ISNUMBER(C141))),"",IF(COUNTIFS($B$6:$B$2005,B141&amp;"",$C$6:$C$2005,"&gt;"&amp;C141)=0,1,0))</f>
        <v/>
      </c>
    </row>
    <row r="142">
      <c r="A142" s="13" t="n"/>
      <c r="B142" s="5" t="n"/>
      <c r="C142" s="16" t="n"/>
      <c r="D142" s="20" t="n"/>
      <c r="E142" s="20" t="n"/>
      <c r="F142" s="5" t="n"/>
      <c r="G142" s="18">
        <f>IF(OR(B142&amp;""="",NOT(ISNUMBER(D142))),"",ROUND(D142*N(E142),2))</f>
        <v/>
      </c>
      <c r="H142" s="6">
        <f>IF(B142&amp;""="","",IFERROR(INDEX('المركبات'!$B$6:$B$205,MATCH(B142&amp;"",'المركبات'!$A$6:$A$205,0))&amp;"","كود غير موجود"))</f>
        <v/>
      </c>
      <c r="I142" s="21">
        <f>IF(OR(B142&amp;""="",NOT(ISNUMBER(C142))),"",IF(COUNTIFS($B$6:$B$2005,B142&amp;"",$C$6:$C$2005,"&gt;"&amp;C142)=0,1,0))</f>
        <v/>
      </c>
    </row>
    <row r="143">
      <c r="A143" s="13" t="n"/>
      <c r="B143" s="5" t="n"/>
      <c r="C143" s="16" t="n"/>
      <c r="D143" s="20" t="n"/>
      <c r="E143" s="20" t="n"/>
      <c r="F143" s="5" t="n"/>
      <c r="G143" s="18">
        <f>IF(OR(B143&amp;""="",NOT(ISNUMBER(D143))),"",ROUND(D143*N(E143),2))</f>
        <v/>
      </c>
      <c r="H143" s="6">
        <f>IF(B143&amp;""="","",IFERROR(INDEX('المركبات'!$B$6:$B$205,MATCH(B143&amp;"",'المركبات'!$A$6:$A$205,0))&amp;"","كود غير موجود"))</f>
        <v/>
      </c>
      <c r="I143" s="21">
        <f>IF(OR(B143&amp;""="",NOT(ISNUMBER(C143))),"",IF(COUNTIFS($B$6:$B$2005,B143&amp;"",$C$6:$C$2005,"&gt;"&amp;C143)=0,1,0))</f>
        <v/>
      </c>
    </row>
    <row r="144">
      <c r="A144" s="13" t="n"/>
      <c r="B144" s="5" t="n"/>
      <c r="C144" s="16" t="n"/>
      <c r="D144" s="20" t="n"/>
      <c r="E144" s="20" t="n"/>
      <c r="F144" s="5" t="n"/>
      <c r="G144" s="18">
        <f>IF(OR(B144&amp;""="",NOT(ISNUMBER(D144))),"",ROUND(D144*N(E144),2))</f>
        <v/>
      </c>
      <c r="H144" s="6">
        <f>IF(B144&amp;""="","",IFERROR(INDEX('المركبات'!$B$6:$B$205,MATCH(B144&amp;"",'المركبات'!$A$6:$A$205,0))&amp;"","كود غير موجود"))</f>
        <v/>
      </c>
      <c r="I144" s="21">
        <f>IF(OR(B144&amp;""="",NOT(ISNUMBER(C144))),"",IF(COUNTIFS($B$6:$B$2005,B144&amp;"",$C$6:$C$2005,"&gt;"&amp;C144)=0,1,0))</f>
        <v/>
      </c>
    </row>
    <row r="145">
      <c r="A145" s="13" t="n"/>
      <c r="B145" s="5" t="n"/>
      <c r="C145" s="16" t="n"/>
      <c r="D145" s="20" t="n"/>
      <c r="E145" s="20" t="n"/>
      <c r="F145" s="5" t="n"/>
      <c r="G145" s="18">
        <f>IF(OR(B145&amp;""="",NOT(ISNUMBER(D145))),"",ROUND(D145*N(E145),2))</f>
        <v/>
      </c>
      <c r="H145" s="6">
        <f>IF(B145&amp;""="","",IFERROR(INDEX('المركبات'!$B$6:$B$205,MATCH(B145&amp;"",'المركبات'!$A$6:$A$205,0))&amp;"","كود غير موجود"))</f>
        <v/>
      </c>
      <c r="I145" s="21">
        <f>IF(OR(B145&amp;""="",NOT(ISNUMBER(C145))),"",IF(COUNTIFS($B$6:$B$2005,B145&amp;"",$C$6:$C$2005,"&gt;"&amp;C145)=0,1,0))</f>
        <v/>
      </c>
    </row>
    <row r="146">
      <c r="A146" s="13" t="n"/>
      <c r="B146" s="5" t="n"/>
      <c r="C146" s="16" t="n"/>
      <c r="D146" s="20" t="n"/>
      <c r="E146" s="20" t="n"/>
      <c r="F146" s="5" t="n"/>
      <c r="G146" s="18">
        <f>IF(OR(B146&amp;""="",NOT(ISNUMBER(D146))),"",ROUND(D146*N(E146),2))</f>
        <v/>
      </c>
      <c r="H146" s="6">
        <f>IF(B146&amp;""="","",IFERROR(INDEX('المركبات'!$B$6:$B$205,MATCH(B146&amp;"",'المركبات'!$A$6:$A$205,0))&amp;"","كود غير موجود"))</f>
        <v/>
      </c>
      <c r="I146" s="21">
        <f>IF(OR(B146&amp;""="",NOT(ISNUMBER(C146))),"",IF(COUNTIFS($B$6:$B$2005,B146&amp;"",$C$6:$C$2005,"&gt;"&amp;C146)=0,1,0))</f>
        <v/>
      </c>
    </row>
    <row r="147">
      <c r="A147" s="13" t="n"/>
      <c r="B147" s="5" t="n"/>
      <c r="C147" s="16" t="n"/>
      <c r="D147" s="20" t="n"/>
      <c r="E147" s="20" t="n"/>
      <c r="F147" s="5" t="n"/>
      <c r="G147" s="18">
        <f>IF(OR(B147&amp;""="",NOT(ISNUMBER(D147))),"",ROUND(D147*N(E147),2))</f>
        <v/>
      </c>
      <c r="H147" s="6">
        <f>IF(B147&amp;""="","",IFERROR(INDEX('المركبات'!$B$6:$B$205,MATCH(B147&amp;"",'المركبات'!$A$6:$A$205,0))&amp;"","كود غير موجود"))</f>
        <v/>
      </c>
      <c r="I147" s="21">
        <f>IF(OR(B147&amp;""="",NOT(ISNUMBER(C147))),"",IF(COUNTIFS($B$6:$B$2005,B147&amp;"",$C$6:$C$2005,"&gt;"&amp;C147)=0,1,0))</f>
        <v/>
      </c>
    </row>
    <row r="148">
      <c r="A148" s="13" t="n"/>
      <c r="B148" s="5" t="n"/>
      <c r="C148" s="16" t="n"/>
      <c r="D148" s="20" t="n"/>
      <c r="E148" s="20" t="n"/>
      <c r="F148" s="5" t="n"/>
      <c r="G148" s="18">
        <f>IF(OR(B148&amp;""="",NOT(ISNUMBER(D148))),"",ROUND(D148*N(E148),2))</f>
        <v/>
      </c>
      <c r="H148" s="6">
        <f>IF(B148&amp;""="","",IFERROR(INDEX('المركبات'!$B$6:$B$205,MATCH(B148&amp;"",'المركبات'!$A$6:$A$205,0))&amp;"","كود غير موجود"))</f>
        <v/>
      </c>
      <c r="I148" s="21">
        <f>IF(OR(B148&amp;""="",NOT(ISNUMBER(C148))),"",IF(COUNTIFS($B$6:$B$2005,B148&amp;"",$C$6:$C$2005,"&gt;"&amp;C148)=0,1,0))</f>
        <v/>
      </c>
    </row>
    <row r="149">
      <c r="A149" s="13" t="n"/>
      <c r="B149" s="5" t="n"/>
      <c r="C149" s="16" t="n"/>
      <c r="D149" s="20" t="n"/>
      <c r="E149" s="20" t="n"/>
      <c r="F149" s="5" t="n"/>
      <c r="G149" s="18">
        <f>IF(OR(B149&amp;""="",NOT(ISNUMBER(D149))),"",ROUND(D149*N(E149),2))</f>
        <v/>
      </c>
      <c r="H149" s="6">
        <f>IF(B149&amp;""="","",IFERROR(INDEX('المركبات'!$B$6:$B$205,MATCH(B149&amp;"",'المركبات'!$A$6:$A$205,0))&amp;"","كود غير موجود"))</f>
        <v/>
      </c>
      <c r="I149" s="21">
        <f>IF(OR(B149&amp;""="",NOT(ISNUMBER(C149))),"",IF(COUNTIFS($B$6:$B$2005,B149&amp;"",$C$6:$C$2005,"&gt;"&amp;C149)=0,1,0))</f>
        <v/>
      </c>
    </row>
    <row r="150">
      <c r="A150" s="13" t="n"/>
      <c r="B150" s="5" t="n"/>
      <c r="C150" s="16" t="n"/>
      <c r="D150" s="20" t="n"/>
      <c r="E150" s="20" t="n"/>
      <c r="F150" s="5" t="n"/>
      <c r="G150" s="18">
        <f>IF(OR(B150&amp;""="",NOT(ISNUMBER(D150))),"",ROUND(D150*N(E150),2))</f>
        <v/>
      </c>
      <c r="H150" s="6">
        <f>IF(B150&amp;""="","",IFERROR(INDEX('المركبات'!$B$6:$B$205,MATCH(B150&amp;"",'المركبات'!$A$6:$A$205,0))&amp;"","كود غير موجود"))</f>
        <v/>
      </c>
      <c r="I150" s="21">
        <f>IF(OR(B150&amp;""="",NOT(ISNUMBER(C150))),"",IF(COUNTIFS($B$6:$B$2005,B150&amp;"",$C$6:$C$2005,"&gt;"&amp;C150)=0,1,0))</f>
        <v/>
      </c>
    </row>
    <row r="151">
      <c r="A151" s="13" t="n"/>
      <c r="B151" s="5" t="n"/>
      <c r="C151" s="16" t="n"/>
      <c r="D151" s="20" t="n"/>
      <c r="E151" s="20" t="n"/>
      <c r="F151" s="5" t="n"/>
      <c r="G151" s="18">
        <f>IF(OR(B151&amp;""="",NOT(ISNUMBER(D151))),"",ROUND(D151*N(E151),2))</f>
        <v/>
      </c>
      <c r="H151" s="6">
        <f>IF(B151&amp;""="","",IFERROR(INDEX('المركبات'!$B$6:$B$205,MATCH(B151&amp;"",'المركبات'!$A$6:$A$205,0))&amp;"","كود غير موجود"))</f>
        <v/>
      </c>
      <c r="I151" s="21">
        <f>IF(OR(B151&amp;""="",NOT(ISNUMBER(C151))),"",IF(COUNTIFS($B$6:$B$2005,B151&amp;"",$C$6:$C$2005,"&gt;"&amp;C151)=0,1,0))</f>
        <v/>
      </c>
    </row>
    <row r="152">
      <c r="A152" s="13" t="n"/>
      <c r="B152" s="5" t="n"/>
      <c r="C152" s="16" t="n"/>
      <c r="D152" s="20" t="n"/>
      <c r="E152" s="20" t="n"/>
      <c r="F152" s="5" t="n"/>
      <c r="G152" s="18">
        <f>IF(OR(B152&amp;""="",NOT(ISNUMBER(D152))),"",ROUND(D152*N(E152),2))</f>
        <v/>
      </c>
      <c r="H152" s="6">
        <f>IF(B152&amp;""="","",IFERROR(INDEX('المركبات'!$B$6:$B$205,MATCH(B152&amp;"",'المركبات'!$A$6:$A$205,0))&amp;"","كود غير موجود"))</f>
        <v/>
      </c>
      <c r="I152" s="21">
        <f>IF(OR(B152&amp;""="",NOT(ISNUMBER(C152))),"",IF(COUNTIFS($B$6:$B$2005,B152&amp;"",$C$6:$C$2005,"&gt;"&amp;C152)=0,1,0))</f>
        <v/>
      </c>
    </row>
    <row r="153">
      <c r="A153" s="13" t="n"/>
      <c r="B153" s="5" t="n"/>
      <c r="C153" s="16" t="n"/>
      <c r="D153" s="20" t="n"/>
      <c r="E153" s="20" t="n"/>
      <c r="F153" s="5" t="n"/>
      <c r="G153" s="18">
        <f>IF(OR(B153&amp;""="",NOT(ISNUMBER(D153))),"",ROUND(D153*N(E153),2))</f>
        <v/>
      </c>
      <c r="H153" s="6">
        <f>IF(B153&amp;""="","",IFERROR(INDEX('المركبات'!$B$6:$B$205,MATCH(B153&amp;"",'المركبات'!$A$6:$A$205,0))&amp;"","كود غير موجود"))</f>
        <v/>
      </c>
      <c r="I153" s="21">
        <f>IF(OR(B153&amp;""="",NOT(ISNUMBER(C153))),"",IF(COUNTIFS($B$6:$B$2005,B153&amp;"",$C$6:$C$2005,"&gt;"&amp;C153)=0,1,0))</f>
        <v/>
      </c>
    </row>
    <row r="154">
      <c r="A154" s="13" t="n"/>
      <c r="B154" s="5" t="n"/>
      <c r="C154" s="16" t="n"/>
      <c r="D154" s="20" t="n"/>
      <c r="E154" s="20" t="n"/>
      <c r="F154" s="5" t="n"/>
      <c r="G154" s="18">
        <f>IF(OR(B154&amp;""="",NOT(ISNUMBER(D154))),"",ROUND(D154*N(E154),2))</f>
        <v/>
      </c>
      <c r="H154" s="6">
        <f>IF(B154&amp;""="","",IFERROR(INDEX('المركبات'!$B$6:$B$205,MATCH(B154&amp;"",'المركبات'!$A$6:$A$205,0))&amp;"","كود غير موجود"))</f>
        <v/>
      </c>
      <c r="I154" s="21">
        <f>IF(OR(B154&amp;""="",NOT(ISNUMBER(C154))),"",IF(COUNTIFS($B$6:$B$2005,B154&amp;"",$C$6:$C$2005,"&gt;"&amp;C154)=0,1,0))</f>
        <v/>
      </c>
    </row>
    <row r="155">
      <c r="A155" s="13" t="n"/>
      <c r="B155" s="5" t="n"/>
      <c r="C155" s="16" t="n"/>
      <c r="D155" s="20" t="n"/>
      <c r="E155" s="20" t="n"/>
      <c r="F155" s="5" t="n"/>
      <c r="G155" s="18">
        <f>IF(OR(B155&amp;""="",NOT(ISNUMBER(D155))),"",ROUND(D155*N(E155),2))</f>
        <v/>
      </c>
      <c r="H155" s="6">
        <f>IF(B155&amp;""="","",IFERROR(INDEX('المركبات'!$B$6:$B$205,MATCH(B155&amp;"",'المركبات'!$A$6:$A$205,0))&amp;"","كود غير موجود"))</f>
        <v/>
      </c>
      <c r="I155" s="21">
        <f>IF(OR(B155&amp;""="",NOT(ISNUMBER(C155))),"",IF(COUNTIFS($B$6:$B$2005,B155&amp;"",$C$6:$C$2005,"&gt;"&amp;C155)=0,1,0))</f>
        <v/>
      </c>
    </row>
    <row r="156">
      <c r="A156" s="13" t="n"/>
      <c r="B156" s="5" t="n"/>
      <c r="C156" s="16" t="n"/>
      <c r="D156" s="20" t="n"/>
      <c r="E156" s="20" t="n"/>
      <c r="F156" s="5" t="n"/>
      <c r="G156" s="18">
        <f>IF(OR(B156&amp;""="",NOT(ISNUMBER(D156))),"",ROUND(D156*N(E156),2))</f>
        <v/>
      </c>
      <c r="H156" s="6">
        <f>IF(B156&amp;""="","",IFERROR(INDEX('المركبات'!$B$6:$B$205,MATCH(B156&amp;"",'المركبات'!$A$6:$A$205,0))&amp;"","كود غير موجود"))</f>
        <v/>
      </c>
      <c r="I156" s="21">
        <f>IF(OR(B156&amp;""="",NOT(ISNUMBER(C156))),"",IF(COUNTIFS($B$6:$B$2005,B156&amp;"",$C$6:$C$2005,"&gt;"&amp;C156)=0,1,0))</f>
        <v/>
      </c>
    </row>
    <row r="157">
      <c r="A157" s="13" t="n"/>
      <c r="B157" s="5" t="n"/>
      <c r="C157" s="16" t="n"/>
      <c r="D157" s="20" t="n"/>
      <c r="E157" s="20" t="n"/>
      <c r="F157" s="5" t="n"/>
      <c r="G157" s="18">
        <f>IF(OR(B157&amp;""="",NOT(ISNUMBER(D157))),"",ROUND(D157*N(E157),2))</f>
        <v/>
      </c>
      <c r="H157" s="6">
        <f>IF(B157&amp;""="","",IFERROR(INDEX('المركبات'!$B$6:$B$205,MATCH(B157&amp;"",'المركبات'!$A$6:$A$205,0))&amp;"","كود غير موجود"))</f>
        <v/>
      </c>
      <c r="I157" s="21">
        <f>IF(OR(B157&amp;""="",NOT(ISNUMBER(C157))),"",IF(COUNTIFS($B$6:$B$2005,B157&amp;"",$C$6:$C$2005,"&gt;"&amp;C157)=0,1,0))</f>
        <v/>
      </c>
    </row>
    <row r="158">
      <c r="A158" s="13" t="n"/>
      <c r="B158" s="5" t="n"/>
      <c r="C158" s="16" t="n"/>
      <c r="D158" s="20" t="n"/>
      <c r="E158" s="20" t="n"/>
      <c r="F158" s="5" t="n"/>
      <c r="G158" s="18">
        <f>IF(OR(B158&amp;""="",NOT(ISNUMBER(D158))),"",ROUND(D158*N(E158),2))</f>
        <v/>
      </c>
      <c r="H158" s="6">
        <f>IF(B158&amp;""="","",IFERROR(INDEX('المركبات'!$B$6:$B$205,MATCH(B158&amp;"",'المركبات'!$A$6:$A$205,0))&amp;"","كود غير موجود"))</f>
        <v/>
      </c>
      <c r="I158" s="21">
        <f>IF(OR(B158&amp;""="",NOT(ISNUMBER(C158))),"",IF(COUNTIFS($B$6:$B$2005,B158&amp;"",$C$6:$C$2005,"&gt;"&amp;C158)=0,1,0))</f>
        <v/>
      </c>
    </row>
    <row r="159">
      <c r="A159" s="13" t="n"/>
      <c r="B159" s="5" t="n"/>
      <c r="C159" s="16" t="n"/>
      <c r="D159" s="20" t="n"/>
      <c r="E159" s="20" t="n"/>
      <c r="F159" s="5" t="n"/>
      <c r="G159" s="18">
        <f>IF(OR(B159&amp;""="",NOT(ISNUMBER(D159))),"",ROUND(D159*N(E159),2))</f>
        <v/>
      </c>
      <c r="H159" s="6">
        <f>IF(B159&amp;""="","",IFERROR(INDEX('المركبات'!$B$6:$B$205,MATCH(B159&amp;"",'المركبات'!$A$6:$A$205,0))&amp;"","كود غير موجود"))</f>
        <v/>
      </c>
      <c r="I159" s="21">
        <f>IF(OR(B159&amp;""="",NOT(ISNUMBER(C159))),"",IF(COUNTIFS($B$6:$B$2005,B159&amp;"",$C$6:$C$2005,"&gt;"&amp;C159)=0,1,0))</f>
        <v/>
      </c>
    </row>
    <row r="160">
      <c r="A160" s="13" t="n"/>
      <c r="B160" s="5" t="n"/>
      <c r="C160" s="16" t="n"/>
      <c r="D160" s="20" t="n"/>
      <c r="E160" s="20" t="n"/>
      <c r="F160" s="5" t="n"/>
      <c r="G160" s="18">
        <f>IF(OR(B160&amp;""="",NOT(ISNUMBER(D160))),"",ROUND(D160*N(E160),2))</f>
        <v/>
      </c>
      <c r="H160" s="6">
        <f>IF(B160&amp;""="","",IFERROR(INDEX('المركبات'!$B$6:$B$205,MATCH(B160&amp;"",'المركبات'!$A$6:$A$205,0))&amp;"","كود غير موجود"))</f>
        <v/>
      </c>
      <c r="I160" s="21">
        <f>IF(OR(B160&amp;""="",NOT(ISNUMBER(C160))),"",IF(COUNTIFS($B$6:$B$2005,B160&amp;"",$C$6:$C$2005,"&gt;"&amp;C160)=0,1,0))</f>
        <v/>
      </c>
    </row>
    <row r="161">
      <c r="A161" s="13" t="n"/>
      <c r="B161" s="5" t="n"/>
      <c r="C161" s="16" t="n"/>
      <c r="D161" s="20" t="n"/>
      <c r="E161" s="20" t="n"/>
      <c r="F161" s="5" t="n"/>
      <c r="G161" s="18">
        <f>IF(OR(B161&amp;""="",NOT(ISNUMBER(D161))),"",ROUND(D161*N(E161),2))</f>
        <v/>
      </c>
      <c r="H161" s="6">
        <f>IF(B161&amp;""="","",IFERROR(INDEX('المركبات'!$B$6:$B$205,MATCH(B161&amp;"",'المركبات'!$A$6:$A$205,0))&amp;"","كود غير موجود"))</f>
        <v/>
      </c>
      <c r="I161" s="21">
        <f>IF(OR(B161&amp;""="",NOT(ISNUMBER(C161))),"",IF(COUNTIFS($B$6:$B$2005,B161&amp;"",$C$6:$C$2005,"&gt;"&amp;C161)=0,1,0))</f>
        <v/>
      </c>
    </row>
    <row r="162">
      <c r="A162" s="13" t="n"/>
      <c r="B162" s="5" t="n"/>
      <c r="C162" s="16" t="n"/>
      <c r="D162" s="20" t="n"/>
      <c r="E162" s="20" t="n"/>
      <c r="F162" s="5" t="n"/>
      <c r="G162" s="18">
        <f>IF(OR(B162&amp;""="",NOT(ISNUMBER(D162))),"",ROUND(D162*N(E162),2))</f>
        <v/>
      </c>
      <c r="H162" s="6">
        <f>IF(B162&amp;""="","",IFERROR(INDEX('المركبات'!$B$6:$B$205,MATCH(B162&amp;"",'المركبات'!$A$6:$A$205,0))&amp;"","كود غير موجود"))</f>
        <v/>
      </c>
      <c r="I162" s="21">
        <f>IF(OR(B162&amp;""="",NOT(ISNUMBER(C162))),"",IF(COUNTIFS($B$6:$B$2005,B162&amp;"",$C$6:$C$2005,"&gt;"&amp;C162)=0,1,0))</f>
        <v/>
      </c>
    </row>
    <row r="163">
      <c r="A163" s="13" t="n"/>
      <c r="B163" s="5" t="n"/>
      <c r="C163" s="16" t="n"/>
      <c r="D163" s="20" t="n"/>
      <c r="E163" s="20" t="n"/>
      <c r="F163" s="5" t="n"/>
      <c r="G163" s="18">
        <f>IF(OR(B163&amp;""="",NOT(ISNUMBER(D163))),"",ROUND(D163*N(E163),2))</f>
        <v/>
      </c>
      <c r="H163" s="6">
        <f>IF(B163&amp;""="","",IFERROR(INDEX('المركبات'!$B$6:$B$205,MATCH(B163&amp;"",'المركبات'!$A$6:$A$205,0))&amp;"","كود غير موجود"))</f>
        <v/>
      </c>
      <c r="I163" s="21">
        <f>IF(OR(B163&amp;""="",NOT(ISNUMBER(C163))),"",IF(COUNTIFS($B$6:$B$2005,B163&amp;"",$C$6:$C$2005,"&gt;"&amp;C163)=0,1,0))</f>
        <v/>
      </c>
    </row>
    <row r="164">
      <c r="A164" s="13" t="n"/>
      <c r="B164" s="5" t="n"/>
      <c r="C164" s="16" t="n"/>
      <c r="D164" s="20" t="n"/>
      <c r="E164" s="20" t="n"/>
      <c r="F164" s="5" t="n"/>
      <c r="G164" s="18">
        <f>IF(OR(B164&amp;""="",NOT(ISNUMBER(D164))),"",ROUND(D164*N(E164),2))</f>
        <v/>
      </c>
      <c r="H164" s="6">
        <f>IF(B164&amp;""="","",IFERROR(INDEX('المركبات'!$B$6:$B$205,MATCH(B164&amp;"",'المركبات'!$A$6:$A$205,0))&amp;"","كود غير موجود"))</f>
        <v/>
      </c>
      <c r="I164" s="21">
        <f>IF(OR(B164&amp;""="",NOT(ISNUMBER(C164))),"",IF(COUNTIFS($B$6:$B$2005,B164&amp;"",$C$6:$C$2005,"&gt;"&amp;C164)=0,1,0))</f>
        <v/>
      </c>
    </row>
    <row r="165">
      <c r="A165" s="13" t="n"/>
      <c r="B165" s="5" t="n"/>
      <c r="C165" s="16" t="n"/>
      <c r="D165" s="20" t="n"/>
      <c r="E165" s="20" t="n"/>
      <c r="F165" s="5" t="n"/>
      <c r="G165" s="18">
        <f>IF(OR(B165&amp;""="",NOT(ISNUMBER(D165))),"",ROUND(D165*N(E165),2))</f>
        <v/>
      </c>
      <c r="H165" s="6">
        <f>IF(B165&amp;""="","",IFERROR(INDEX('المركبات'!$B$6:$B$205,MATCH(B165&amp;"",'المركبات'!$A$6:$A$205,0))&amp;"","كود غير موجود"))</f>
        <v/>
      </c>
      <c r="I165" s="21">
        <f>IF(OR(B165&amp;""="",NOT(ISNUMBER(C165))),"",IF(COUNTIFS($B$6:$B$2005,B165&amp;"",$C$6:$C$2005,"&gt;"&amp;C165)=0,1,0))</f>
        <v/>
      </c>
    </row>
    <row r="166">
      <c r="A166" s="13" t="n"/>
      <c r="B166" s="5" t="n"/>
      <c r="C166" s="16" t="n"/>
      <c r="D166" s="20" t="n"/>
      <c r="E166" s="20" t="n"/>
      <c r="F166" s="5" t="n"/>
      <c r="G166" s="18">
        <f>IF(OR(B166&amp;""="",NOT(ISNUMBER(D166))),"",ROUND(D166*N(E166),2))</f>
        <v/>
      </c>
      <c r="H166" s="6">
        <f>IF(B166&amp;""="","",IFERROR(INDEX('المركبات'!$B$6:$B$205,MATCH(B166&amp;"",'المركبات'!$A$6:$A$205,0))&amp;"","كود غير موجود"))</f>
        <v/>
      </c>
      <c r="I166" s="21">
        <f>IF(OR(B166&amp;""="",NOT(ISNUMBER(C166))),"",IF(COUNTIFS($B$6:$B$2005,B166&amp;"",$C$6:$C$2005,"&gt;"&amp;C166)=0,1,0))</f>
        <v/>
      </c>
    </row>
    <row r="167">
      <c r="A167" s="13" t="n"/>
      <c r="B167" s="5" t="n"/>
      <c r="C167" s="16" t="n"/>
      <c r="D167" s="20" t="n"/>
      <c r="E167" s="20" t="n"/>
      <c r="F167" s="5" t="n"/>
      <c r="G167" s="18">
        <f>IF(OR(B167&amp;""="",NOT(ISNUMBER(D167))),"",ROUND(D167*N(E167),2))</f>
        <v/>
      </c>
      <c r="H167" s="6">
        <f>IF(B167&amp;""="","",IFERROR(INDEX('المركبات'!$B$6:$B$205,MATCH(B167&amp;"",'المركبات'!$A$6:$A$205,0))&amp;"","كود غير موجود"))</f>
        <v/>
      </c>
      <c r="I167" s="21">
        <f>IF(OR(B167&amp;""="",NOT(ISNUMBER(C167))),"",IF(COUNTIFS($B$6:$B$2005,B167&amp;"",$C$6:$C$2005,"&gt;"&amp;C167)=0,1,0))</f>
        <v/>
      </c>
    </row>
    <row r="168">
      <c r="A168" s="13" t="n"/>
      <c r="B168" s="5" t="n"/>
      <c r="C168" s="16" t="n"/>
      <c r="D168" s="20" t="n"/>
      <c r="E168" s="20" t="n"/>
      <c r="F168" s="5" t="n"/>
      <c r="G168" s="18">
        <f>IF(OR(B168&amp;""="",NOT(ISNUMBER(D168))),"",ROUND(D168*N(E168),2))</f>
        <v/>
      </c>
      <c r="H168" s="6">
        <f>IF(B168&amp;""="","",IFERROR(INDEX('المركبات'!$B$6:$B$205,MATCH(B168&amp;"",'المركبات'!$A$6:$A$205,0))&amp;"","كود غير موجود"))</f>
        <v/>
      </c>
      <c r="I168" s="21">
        <f>IF(OR(B168&amp;""="",NOT(ISNUMBER(C168))),"",IF(COUNTIFS($B$6:$B$2005,B168&amp;"",$C$6:$C$2005,"&gt;"&amp;C168)=0,1,0))</f>
        <v/>
      </c>
    </row>
    <row r="169">
      <c r="A169" s="13" t="n"/>
      <c r="B169" s="5" t="n"/>
      <c r="C169" s="16" t="n"/>
      <c r="D169" s="20" t="n"/>
      <c r="E169" s="20" t="n"/>
      <c r="F169" s="5" t="n"/>
      <c r="G169" s="18">
        <f>IF(OR(B169&amp;""="",NOT(ISNUMBER(D169))),"",ROUND(D169*N(E169),2))</f>
        <v/>
      </c>
      <c r="H169" s="6">
        <f>IF(B169&amp;""="","",IFERROR(INDEX('المركبات'!$B$6:$B$205,MATCH(B169&amp;"",'المركبات'!$A$6:$A$205,0))&amp;"","كود غير موجود"))</f>
        <v/>
      </c>
      <c r="I169" s="21">
        <f>IF(OR(B169&amp;""="",NOT(ISNUMBER(C169))),"",IF(COUNTIFS($B$6:$B$2005,B169&amp;"",$C$6:$C$2005,"&gt;"&amp;C169)=0,1,0))</f>
        <v/>
      </c>
    </row>
    <row r="170">
      <c r="A170" s="13" t="n"/>
      <c r="B170" s="5" t="n"/>
      <c r="C170" s="16" t="n"/>
      <c r="D170" s="20" t="n"/>
      <c r="E170" s="20" t="n"/>
      <c r="F170" s="5" t="n"/>
      <c r="G170" s="18">
        <f>IF(OR(B170&amp;""="",NOT(ISNUMBER(D170))),"",ROUND(D170*N(E170),2))</f>
        <v/>
      </c>
      <c r="H170" s="6">
        <f>IF(B170&amp;""="","",IFERROR(INDEX('المركبات'!$B$6:$B$205,MATCH(B170&amp;"",'المركبات'!$A$6:$A$205,0))&amp;"","كود غير موجود"))</f>
        <v/>
      </c>
      <c r="I170" s="21">
        <f>IF(OR(B170&amp;""="",NOT(ISNUMBER(C170))),"",IF(COUNTIFS($B$6:$B$2005,B170&amp;"",$C$6:$C$2005,"&gt;"&amp;C170)=0,1,0))</f>
        <v/>
      </c>
    </row>
    <row r="171">
      <c r="A171" s="13" t="n"/>
      <c r="B171" s="5" t="n"/>
      <c r="C171" s="16" t="n"/>
      <c r="D171" s="20" t="n"/>
      <c r="E171" s="20" t="n"/>
      <c r="F171" s="5" t="n"/>
      <c r="G171" s="18">
        <f>IF(OR(B171&amp;""="",NOT(ISNUMBER(D171))),"",ROUND(D171*N(E171),2))</f>
        <v/>
      </c>
      <c r="H171" s="6">
        <f>IF(B171&amp;""="","",IFERROR(INDEX('المركبات'!$B$6:$B$205,MATCH(B171&amp;"",'المركبات'!$A$6:$A$205,0))&amp;"","كود غير موجود"))</f>
        <v/>
      </c>
      <c r="I171" s="21">
        <f>IF(OR(B171&amp;""="",NOT(ISNUMBER(C171))),"",IF(COUNTIFS($B$6:$B$2005,B171&amp;"",$C$6:$C$2005,"&gt;"&amp;C171)=0,1,0))</f>
        <v/>
      </c>
    </row>
    <row r="172">
      <c r="A172" s="13" t="n"/>
      <c r="B172" s="5" t="n"/>
      <c r="C172" s="16" t="n"/>
      <c r="D172" s="20" t="n"/>
      <c r="E172" s="20" t="n"/>
      <c r="F172" s="5" t="n"/>
      <c r="G172" s="18">
        <f>IF(OR(B172&amp;""="",NOT(ISNUMBER(D172))),"",ROUND(D172*N(E172),2))</f>
        <v/>
      </c>
      <c r="H172" s="6">
        <f>IF(B172&amp;""="","",IFERROR(INDEX('المركبات'!$B$6:$B$205,MATCH(B172&amp;"",'المركبات'!$A$6:$A$205,0))&amp;"","كود غير موجود"))</f>
        <v/>
      </c>
      <c r="I172" s="21">
        <f>IF(OR(B172&amp;""="",NOT(ISNUMBER(C172))),"",IF(COUNTIFS($B$6:$B$2005,B172&amp;"",$C$6:$C$2005,"&gt;"&amp;C172)=0,1,0))</f>
        <v/>
      </c>
    </row>
    <row r="173">
      <c r="A173" s="13" t="n"/>
      <c r="B173" s="5" t="n"/>
      <c r="C173" s="16" t="n"/>
      <c r="D173" s="20" t="n"/>
      <c r="E173" s="20" t="n"/>
      <c r="F173" s="5" t="n"/>
      <c r="G173" s="18">
        <f>IF(OR(B173&amp;""="",NOT(ISNUMBER(D173))),"",ROUND(D173*N(E173),2))</f>
        <v/>
      </c>
      <c r="H173" s="6">
        <f>IF(B173&amp;""="","",IFERROR(INDEX('المركبات'!$B$6:$B$205,MATCH(B173&amp;"",'المركبات'!$A$6:$A$205,0))&amp;"","كود غير موجود"))</f>
        <v/>
      </c>
      <c r="I173" s="21">
        <f>IF(OR(B173&amp;""="",NOT(ISNUMBER(C173))),"",IF(COUNTIFS($B$6:$B$2005,B173&amp;"",$C$6:$C$2005,"&gt;"&amp;C173)=0,1,0))</f>
        <v/>
      </c>
    </row>
    <row r="174">
      <c r="A174" s="13" t="n"/>
      <c r="B174" s="5" t="n"/>
      <c r="C174" s="16" t="n"/>
      <c r="D174" s="20" t="n"/>
      <c r="E174" s="20" t="n"/>
      <c r="F174" s="5" t="n"/>
      <c r="G174" s="18">
        <f>IF(OR(B174&amp;""="",NOT(ISNUMBER(D174))),"",ROUND(D174*N(E174),2))</f>
        <v/>
      </c>
      <c r="H174" s="6">
        <f>IF(B174&amp;""="","",IFERROR(INDEX('المركبات'!$B$6:$B$205,MATCH(B174&amp;"",'المركبات'!$A$6:$A$205,0))&amp;"","كود غير موجود"))</f>
        <v/>
      </c>
      <c r="I174" s="21">
        <f>IF(OR(B174&amp;""="",NOT(ISNUMBER(C174))),"",IF(COUNTIFS($B$6:$B$2005,B174&amp;"",$C$6:$C$2005,"&gt;"&amp;C174)=0,1,0))</f>
        <v/>
      </c>
    </row>
    <row r="175">
      <c r="A175" s="13" t="n"/>
      <c r="B175" s="5" t="n"/>
      <c r="C175" s="16" t="n"/>
      <c r="D175" s="20" t="n"/>
      <c r="E175" s="20" t="n"/>
      <c r="F175" s="5" t="n"/>
      <c r="G175" s="18">
        <f>IF(OR(B175&amp;""="",NOT(ISNUMBER(D175))),"",ROUND(D175*N(E175),2))</f>
        <v/>
      </c>
      <c r="H175" s="6">
        <f>IF(B175&amp;""="","",IFERROR(INDEX('المركبات'!$B$6:$B$205,MATCH(B175&amp;"",'المركبات'!$A$6:$A$205,0))&amp;"","كود غير موجود"))</f>
        <v/>
      </c>
      <c r="I175" s="21">
        <f>IF(OR(B175&amp;""="",NOT(ISNUMBER(C175))),"",IF(COUNTIFS($B$6:$B$2005,B175&amp;"",$C$6:$C$2005,"&gt;"&amp;C175)=0,1,0))</f>
        <v/>
      </c>
    </row>
    <row r="176">
      <c r="A176" s="13" t="n"/>
      <c r="B176" s="5" t="n"/>
      <c r="C176" s="16" t="n"/>
      <c r="D176" s="20" t="n"/>
      <c r="E176" s="20" t="n"/>
      <c r="F176" s="5" t="n"/>
      <c r="G176" s="18">
        <f>IF(OR(B176&amp;""="",NOT(ISNUMBER(D176))),"",ROUND(D176*N(E176),2))</f>
        <v/>
      </c>
      <c r="H176" s="6">
        <f>IF(B176&amp;""="","",IFERROR(INDEX('المركبات'!$B$6:$B$205,MATCH(B176&amp;"",'المركبات'!$A$6:$A$205,0))&amp;"","كود غير موجود"))</f>
        <v/>
      </c>
      <c r="I176" s="21">
        <f>IF(OR(B176&amp;""="",NOT(ISNUMBER(C176))),"",IF(COUNTIFS($B$6:$B$2005,B176&amp;"",$C$6:$C$2005,"&gt;"&amp;C176)=0,1,0))</f>
        <v/>
      </c>
    </row>
    <row r="177">
      <c r="A177" s="13" t="n"/>
      <c r="B177" s="5" t="n"/>
      <c r="C177" s="16" t="n"/>
      <c r="D177" s="20" t="n"/>
      <c r="E177" s="20" t="n"/>
      <c r="F177" s="5" t="n"/>
      <c r="G177" s="18">
        <f>IF(OR(B177&amp;""="",NOT(ISNUMBER(D177))),"",ROUND(D177*N(E177),2))</f>
        <v/>
      </c>
      <c r="H177" s="6">
        <f>IF(B177&amp;""="","",IFERROR(INDEX('المركبات'!$B$6:$B$205,MATCH(B177&amp;"",'المركبات'!$A$6:$A$205,0))&amp;"","كود غير موجود"))</f>
        <v/>
      </c>
      <c r="I177" s="21">
        <f>IF(OR(B177&amp;""="",NOT(ISNUMBER(C177))),"",IF(COUNTIFS($B$6:$B$2005,B177&amp;"",$C$6:$C$2005,"&gt;"&amp;C177)=0,1,0))</f>
        <v/>
      </c>
    </row>
    <row r="178">
      <c r="A178" s="13" t="n"/>
      <c r="B178" s="5" t="n"/>
      <c r="C178" s="16" t="n"/>
      <c r="D178" s="20" t="n"/>
      <c r="E178" s="20" t="n"/>
      <c r="F178" s="5" t="n"/>
      <c r="G178" s="18">
        <f>IF(OR(B178&amp;""="",NOT(ISNUMBER(D178))),"",ROUND(D178*N(E178),2))</f>
        <v/>
      </c>
      <c r="H178" s="6">
        <f>IF(B178&amp;""="","",IFERROR(INDEX('المركبات'!$B$6:$B$205,MATCH(B178&amp;"",'المركبات'!$A$6:$A$205,0))&amp;"","كود غير موجود"))</f>
        <v/>
      </c>
      <c r="I178" s="21">
        <f>IF(OR(B178&amp;""="",NOT(ISNUMBER(C178))),"",IF(COUNTIFS($B$6:$B$2005,B178&amp;"",$C$6:$C$2005,"&gt;"&amp;C178)=0,1,0))</f>
        <v/>
      </c>
    </row>
    <row r="179">
      <c r="A179" s="13" t="n"/>
      <c r="B179" s="5" t="n"/>
      <c r="C179" s="16" t="n"/>
      <c r="D179" s="20" t="n"/>
      <c r="E179" s="20" t="n"/>
      <c r="F179" s="5" t="n"/>
      <c r="G179" s="18">
        <f>IF(OR(B179&amp;""="",NOT(ISNUMBER(D179))),"",ROUND(D179*N(E179),2))</f>
        <v/>
      </c>
      <c r="H179" s="6">
        <f>IF(B179&amp;""="","",IFERROR(INDEX('المركبات'!$B$6:$B$205,MATCH(B179&amp;"",'المركبات'!$A$6:$A$205,0))&amp;"","كود غير موجود"))</f>
        <v/>
      </c>
      <c r="I179" s="21">
        <f>IF(OR(B179&amp;""="",NOT(ISNUMBER(C179))),"",IF(COUNTIFS($B$6:$B$2005,B179&amp;"",$C$6:$C$2005,"&gt;"&amp;C179)=0,1,0))</f>
        <v/>
      </c>
    </row>
    <row r="180">
      <c r="A180" s="13" t="n"/>
      <c r="B180" s="5" t="n"/>
      <c r="C180" s="16" t="n"/>
      <c r="D180" s="20" t="n"/>
      <c r="E180" s="20" t="n"/>
      <c r="F180" s="5" t="n"/>
      <c r="G180" s="18">
        <f>IF(OR(B180&amp;""="",NOT(ISNUMBER(D180))),"",ROUND(D180*N(E180),2))</f>
        <v/>
      </c>
      <c r="H180" s="6">
        <f>IF(B180&amp;""="","",IFERROR(INDEX('المركبات'!$B$6:$B$205,MATCH(B180&amp;"",'المركبات'!$A$6:$A$205,0))&amp;"","كود غير موجود"))</f>
        <v/>
      </c>
      <c r="I180" s="21">
        <f>IF(OR(B180&amp;""="",NOT(ISNUMBER(C180))),"",IF(COUNTIFS($B$6:$B$2005,B180&amp;"",$C$6:$C$2005,"&gt;"&amp;C180)=0,1,0))</f>
        <v/>
      </c>
    </row>
    <row r="181">
      <c r="A181" s="13" t="n"/>
      <c r="B181" s="5" t="n"/>
      <c r="C181" s="16" t="n"/>
      <c r="D181" s="20" t="n"/>
      <c r="E181" s="20" t="n"/>
      <c r="F181" s="5" t="n"/>
      <c r="G181" s="18">
        <f>IF(OR(B181&amp;""="",NOT(ISNUMBER(D181))),"",ROUND(D181*N(E181),2))</f>
        <v/>
      </c>
      <c r="H181" s="6">
        <f>IF(B181&amp;""="","",IFERROR(INDEX('المركبات'!$B$6:$B$205,MATCH(B181&amp;"",'المركبات'!$A$6:$A$205,0))&amp;"","كود غير موجود"))</f>
        <v/>
      </c>
      <c r="I181" s="21">
        <f>IF(OR(B181&amp;""="",NOT(ISNUMBER(C181))),"",IF(COUNTIFS($B$6:$B$2005,B181&amp;"",$C$6:$C$2005,"&gt;"&amp;C181)=0,1,0))</f>
        <v/>
      </c>
    </row>
    <row r="182">
      <c r="A182" s="13" t="n"/>
      <c r="B182" s="5" t="n"/>
      <c r="C182" s="16" t="n"/>
      <c r="D182" s="20" t="n"/>
      <c r="E182" s="20" t="n"/>
      <c r="F182" s="5" t="n"/>
      <c r="G182" s="18">
        <f>IF(OR(B182&amp;""="",NOT(ISNUMBER(D182))),"",ROUND(D182*N(E182),2))</f>
        <v/>
      </c>
      <c r="H182" s="6">
        <f>IF(B182&amp;""="","",IFERROR(INDEX('المركبات'!$B$6:$B$205,MATCH(B182&amp;"",'المركبات'!$A$6:$A$205,0))&amp;"","كود غير موجود"))</f>
        <v/>
      </c>
      <c r="I182" s="21">
        <f>IF(OR(B182&amp;""="",NOT(ISNUMBER(C182))),"",IF(COUNTIFS($B$6:$B$2005,B182&amp;"",$C$6:$C$2005,"&gt;"&amp;C182)=0,1,0))</f>
        <v/>
      </c>
    </row>
    <row r="183">
      <c r="A183" s="13" t="n"/>
      <c r="B183" s="5" t="n"/>
      <c r="C183" s="16" t="n"/>
      <c r="D183" s="20" t="n"/>
      <c r="E183" s="20" t="n"/>
      <c r="F183" s="5" t="n"/>
      <c r="G183" s="18">
        <f>IF(OR(B183&amp;""="",NOT(ISNUMBER(D183))),"",ROUND(D183*N(E183),2))</f>
        <v/>
      </c>
      <c r="H183" s="6">
        <f>IF(B183&amp;""="","",IFERROR(INDEX('المركبات'!$B$6:$B$205,MATCH(B183&amp;"",'المركبات'!$A$6:$A$205,0))&amp;"","كود غير موجود"))</f>
        <v/>
      </c>
      <c r="I183" s="21">
        <f>IF(OR(B183&amp;""="",NOT(ISNUMBER(C183))),"",IF(COUNTIFS($B$6:$B$2005,B183&amp;"",$C$6:$C$2005,"&gt;"&amp;C183)=0,1,0))</f>
        <v/>
      </c>
    </row>
    <row r="184">
      <c r="A184" s="13" t="n"/>
      <c r="B184" s="5" t="n"/>
      <c r="C184" s="16" t="n"/>
      <c r="D184" s="20" t="n"/>
      <c r="E184" s="20" t="n"/>
      <c r="F184" s="5" t="n"/>
      <c r="G184" s="18">
        <f>IF(OR(B184&amp;""="",NOT(ISNUMBER(D184))),"",ROUND(D184*N(E184),2))</f>
        <v/>
      </c>
      <c r="H184" s="6">
        <f>IF(B184&amp;""="","",IFERROR(INDEX('المركبات'!$B$6:$B$205,MATCH(B184&amp;"",'المركبات'!$A$6:$A$205,0))&amp;"","كود غير موجود"))</f>
        <v/>
      </c>
      <c r="I184" s="21">
        <f>IF(OR(B184&amp;""="",NOT(ISNUMBER(C184))),"",IF(COUNTIFS($B$6:$B$2005,B184&amp;"",$C$6:$C$2005,"&gt;"&amp;C184)=0,1,0))</f>
        <v/>
      </c>
    </row>
    <row r="185">
      <c r="A185" s="13" t="n"/>
      <c r="B185" s="5" t="n"/>
      <c r="C185" s="16" t="n"/>
      <c r="D185" s="20" t="n"/>
      <c r="E185" s="20" t="n"/>
      <c r="F185" s="5" t="n"/>
      <c r="G185" s="18">
        <f>IF(OR(B185&amp;""="",NOT(ISNUMBER(D185))),"",ROUND(D185*N(E185),2))</f>
        <v/>
      </c>
      <c r="H185" s="6">
        <f>IF(B185&amp;""="","",IFERROR(INDEX('المركبات'!$B$6:$B$205,MATCH(B185&amp;"",'المركبات'!$A$6:$A$205,0))&amp;"","كود غير موجود"))</f>
        <v/>
      </c>
      <c r="I185" s="21">
        <f>IF(OR(B185&amp;""="",NOT(ISNUMBER(C185))),"",IF(COUNTIFS($B$6:$B$2005,B185&amp;"",$C$6:$C$2005,"&gt;"&amp;C185)=0,1,0))</f>
        <v/>
      </c>
    </row>
    <row r="186">
      <c r="A186" s="13" t="n"/>
      <c r="B186" s="5" t="n"/>
      <c r="C186" s="16" t="n"/>
      <c r="D186" s="20" t="n"/>
      <c r="E186" s="20" t="n"/>
      <c r="F186" s="5" t="n"/>
      <c r="G186" s="18">
        <f>IF(OR(B186&amp;""="",NOT(ISNUMBER(D186))),"",ROUND(D186*N(E186),2))</f>
        <v/>
      </c>
      <c r="H186" s="6">
        <f>IF(B186&amp;""="","",IFERROR(INDEX('المركبات'!$B$6:$B$205,MATCH(B186&amp;"",'المركبات'!$A$6:$A$205,0))&amp;"","كود غير موجود"))</f>
        <v/>
      </c>
      <c r="I186" s="21">
        <f>IF(OR(B186&amp;""="",NOT(ISNUMBER(C186))),"",IF(COUNTIFS($B$6:$B$2005,B186&amp;"",$C$6:$C$2005,"&gt;"&amp;C186)=0,1,0))</f>
        <v/>
      </c>
    </row>
    <row r="187">
      <c r="A187" s="13" t="n"/>
      <c r="B187" s="5" t="n"/>
      <c r="C187" s="16" t="n"/>
      <c r="D187" s="20" t="n"/>
      <c r="E187" s="20" t="n"/>
      <c r="F187" s="5" t="n"/>
      <c r="G187" s="18">
        <f>IF(OR(B187&amp;""="",NOT(ISNUMBER(D187))),"",ROUND(D187*N(E187),2))</f>
        <v/>
      </c>
      <c r="H187" s="6">
        <f>IF(B187&amp;""="","",IFERROR(INDEX('المركبات'!$B$6:$B$205,MATCH(B187&amp;"",'المركبات'!$A$6:$A$205,0))&amp;"","كود غير موجود"))</f>
        <v/>
      </c>
      <c r="I187" s="21">
        <f>IF(OR(B187&amp;""="",NOT(ISNUMBER(C187))),"",IF(COUNTIFS($B$6:$B$2005,B187&amp;"",$C$6:$C$2005,"&gt;"&amp;C187)=0,1,0))</f>
        <v/>
      </c>
    </row>
    <row r="188">
      <c r="A188" s="13" t="n"/>
      <c r="B188" s="5" t="n"/>
      <c r="C188" s="16" t="n"/>
      <c r="D188" s="20" t="n"/>
      <c r="E188" s="20" t="n"/>
      <c r="F188" s="5" t="n"/>
      <c r="G188" s="18">
        <f>IF(OR(B188&amp;""="",NOT(ISNUMBER(D188))),"",ROUND(D188*N(E188),2))</f>
        <v/>
      </c>
      <c r="H188" s="6">
        <f>IF(B188&amp;""="","",IFERROR(INDEX('المركبات'!$B$6:$B$205,MATCH(B188&amp;"",'المركبات'!$A$6:$A$205,0))&amp;"","كود غير موجود"))</f>
        <v/>
      </c>
      <c r="I188" s="21">
        <f>IF(OR(B188&amp;""="",NOT(ISNUMBER(C188))),"",IF(COUNTIFS($B$6:$B$2005,B188&amp;"",$C$6:$C$2005,"&gt;"&amp;C188)=0,1,0))</f>
        <v/>
      </c>
    </row>
    <row r="189">
      <c r="A189" s="13" t="n"/>
      <c r="B189" s="5" t="n"/>
      <c r="C189" s="16" t="n"/>
      <c r="D189" s="20" t="n"/>
      <c r="E189" s="20" t="n"/>
      <c r="F189" s="5" t="n"/>
      <c r="G189" s="18">
        <f>IF(OR(B189&amp;""="",NOT(ISNUMBER(D189))),"",ROUND(D189*N(E189),2))</f>
        <v/>
      </c>
      <c r="H189" s="6">
        <f>IF(B189&amp;""="","",IFERROR(INDEX('المركبات'!$B$6:$B$205,MATCH(B189&amp;"",'المركبات'!$A$6:$A$205,0))&amp;"","كود غير موجود"))</f>
        <v/>
      </c>
      <c r="I189" s="21">
        <f>IF(OR(B189&amp;""="",NOT(ISNUMBER(C189))),"",IF(COUNTIFS($B$6:$B$2005,B189&amp;"",$C$6:$C$2005,"&gt;"&amp;C189)=0,1,0))</f>
        <v/>
      </c>
    </row>
    <row r="190">
      <c r="A190" s="13" t="n"/>
      <c r="B190" s="5" t="n"/>
      <c r="C190" s="16" t="n"/>
      <c r="D190" s="20" t="n"/>
      <c r="E190" s="20" t="n"/>
      <c r="F190" s="5" t="n"/>
      <c r="G190" s="18">
        <f>IF(OR(B190&amp;""="",NOT(ISNUMBER(D190))),"",ROUND(D190*N(E190),2))</f>
        <v/>
      </c>
      <c r="H190" s="6">
        <f>IF(B190&amp;""="","",IFERROR(INDEX('المركبات'!$B$6:$B$205,MATCH(B190&amp;"",'المركبات'!$A$6:$A$205,0))&amp;"","كود غير موجود"))</f>
        <v/>
      </c>
      <c r="I190" s="21">
        <f>IF(OR(B190&amp;""="",NOT(ISNUMBER(C190))),"",IF(COUNTIFS($B$6:$B$2005,B190&amp;"",$C$6:$C$2005,"&gt;"&amp;C190)=0,1,0))</f>
        <v/>
      </c>
    </row>
    <row r="191">
      <c r="A191" s="13" t="n"/>
      <c r="B191" s="5" t="n"/>
      <c r="C191" s="16" t="n"/>
      <c r="D191" s="20" t="n"/>
      <c r="E191" s="20" t="n"/>
      <c r="F191" s="5" t="n"/>
      <c r="G191" s="18">
        <f>IF(OR(B191&amp;""="",NOT(ISNUMBER(D191))),"",ROUND(D191*N(E191),2))</f>
        <v/>
      </c>
      <c r="H191" s="6">
        <f>IF(B191&amp;""="","",IFERROR(INDEX('المركبات'!$B$6:$B$205,MATCH(B191&amp;"",'المركبات'!$A$6:$A$205,0))&amp;"","كود غير موجود"))</f>
        <v/>
      </c>
      <c r="I191" s="21">
        <f>IF(OR(B191&amp;""="",NOT(ISNUMBER(C191))),"",IF(COUNTIFS($B$6:$B$2005,B191&amp;"",$C$6:$C$2005,"&gt;"&amp;C191)=0,1,0))</f>
        <v/>
      </c>
    </row>
    <row r="192">
      <c r="A192" s="13" t="n"/>
      <c r="B192" s="5" t="n"/>
      <c r="C192" s="16" t="n"/>
      <c r="D192" s="20" t="n"/>
      <c r="E192" s="20" t="n"/>
      <c r="F192" s="5" t="n"/>
      <c r="G192" s="18">
        <f>IF(OR(B192&amp;""="",NOT(ISNUMBER(D192))),"",ROUND(D192*N(E192),2))</f>
        <v/>
      </c>
      <c r="H192" s="6">
        <f>IF(B192&amp;""="","",IFERROR(INDEX('المركبات'!$B$6:$B$205,MATCH(B192&amp;"",'المركبات'!$A$6:$A$205,0))&amp;"","كود غير موجود"))</f>
        <v/>
      </c>
      <c r="I192" s="21">
        <f>IF(OR(B192&amp;""="",NOT(ISNUMBER(C192))),"",IF(COUNTIFS($B$6:$B$2005,B192&amp;"",$C$6:$C$2005,"&gt;"&amp;C192)=0,1,0))</f>
        <v/>
      </c>
    </row>
    <row r="193">
      <c r="A193" s="13" t="n"/>
      <c r="B193" s="5" t="n"/>
      <c r="C193" s="16" t="n"/>
      <c r="D193" s="20" t="n"/>
      <c r="E193" s="20" t="n"/>
      <c r="F193" s="5" t="n"/>
      <c r="G193" s="18">
        <f>IF(OR(B193&amp;""="",NOT(ISNUMBER(D193))),"",ROUND(D193*N(E193),2))</f>
        <v/>
      </c>
      <c r="H193" s="6">
        <f>IF(B193&amp;""="","",IFERROR(INDEX('المركبات'!$B$6:$B$205,MATCH(B193&amp;"",'المركبات'!$A$6:$A$205,0))&amp;"","كود غير موجود"))</f>
        <v/>
      </c>
      <c r="I193" s="21">
        <f>IF(OR(B193&amp;""="",NOT(ISNUMBER(C193))),"",IF(COUNTIFS($B$6:$B$2005,B193&amp;"",$C$6:$C$2005,"&gt;"&amp;C193)=0,1,0))</f>
        <v/>
      </c>
    </row>
    <row r="194">
      <c r="A194" s="13" t="n"/>
      <c r="B194" s="5" t="n"/>
      <c r="C194" s="16" t="n"/>
      <c r="D194" s="20" t="n"/>
      <c r="E194" s="20" t="n"/>
      <c r="F194" s="5" t="n"/>
      <c r="G194" s="18">
        <f>IF(OR(B194&amp;""="",NOT(ISNUMBER(D194))),"",ROUND(D194*N(E194),2))</f>
        <v/>
      </c>
      <c r="H194" s="6">
        <f>IF(B194&amp;""="","",IFERROR(INDEX('المركبات'!$B$6:$B$205,MATCH(B194&amp;"",'المركبات'!$A$6:$A$205,0))&amp;"","كود غير موجود"))</f>
        <v/>
      </c>
      <c r="I194" s="21">
        <f>IF(OR(B194&amp;""="",NOT(ISNUMBER(C194))),"",IF(COUNTIFS($B$6:$B$2005,B194&amp;"",$C$6:$C$2005,"&gt;"&amp;C194)=0,1,0))</f>
        <v/>
      </c>
    </row>
    <row r="195">
      <c r="A195" s="13" t="n"/>
      <c r="B195" s="5" t="n"/>
      <c r="C195" s="16" t="n"/>
      <c r="D195" s="20" t="n"/>
      <c r="E195" s="20" t="n"/>
      <c r="F195" s="5" t="n"/>
      <c r="G195" s="18">
        <f>IF(OR(B195&amp;""="",NOT(ISNUMBER(D195))),"",ROUND(D195*N(E195),2))</f>
        <v/>
      </c>
      <c r="H195" s="6">
        <f>IF(B195&amp;""="","",IFERROR(INDEX('المركبات'!$B$6:$B$205,MATCH(B195&amp;"",'المركبات'!$A$6:$A$205,0))&amp;"","كود غير موجود"))</f>
        <v/>
      </c>
      <c r="I195" s="21">
        <f>IF(OR(B195&amp;""="",NOT(ISNUMBER(C195))),"",IF(COUNTIFS($B$6:$B$2005,B195&amp;"",$C$6:$C$2005,"&gt;"&amp;C195)=0,1,0))</f>
        <v/>
      </c>
    </row>
    <row r="196">
      <c r="A196" s="13" t="n"/>
      <c r="B196" s="5" t="n"/>
      <c r="C196" s="16" t="n"/>
      <c r="D196" s="20" t="n"/>
      <c r="E196" s="20" t="n"/>
      <c r="F196" s="5" t="n"/>
      <c r="G196" s="18">
        <f>IF(OR(B196&amp;""="",NOT(ISNUMBER(D196))),"",ROUND(D196*N(E196),2))</f>
        <v/>
      </c>
      <c r="H196" s="6">
        <f>IF(B196&amp;""="","",IFERROR(INDEX('المركبات'!$B$6:$B$205,MATCH(B196&amp;"",'المركبات'!$A$6:$A$205,0))&amp;"","كود غير موجود"))</f>
        <v/>
      </c>
      <c r="I196" s="21">
        <f>IF(OR(B196&amp;""="",NOT(ISNUMBER(C196))),"",IF(COUNTIFS($B$6:$B$2005,B196&amp;"",$C$6:$C$2005,"&gt;"&amp;C196)=0,1,0))</f>
        <v/>
      </c>
    </row>
    <row r="197">
      <c r="A197" s="13" t="n"/>
      <c r="B197" s="5" t="n"/>
      <c r="C197" s="16" t="n"/>
      <c r="D197" s="20" t="n"/>
      <c r="E197" s="20" t="n"/>
      <c r="F197" s="5" t="n"/>
      <c r="G197" s="18">
        <f>IF(OR(B197&amp;""="",NOT(ISNUMBER(D197))),"",ROUND(D197*N(E197),2))</f>
        <v/>
      </c>
      <c r="H197" s="6">
        <f>IF(B197&amp;""="","",IFERROR(INDEX('المركبات'!$B$6:$B$205,MATCH(B197&amp;"",'المركبات'!$A$6:$A$205,0))&amp;"","كود غير موجود"))</f>
        <v/>
      </c>
      <c r="I197" s="21">
        <f>IF(OR(B197&amp;""="",NOT(ISNUMBER(C197))),"",IF(COUNTIFS($B$6:$B$2005,B197&amp;"",$C$6:$C$2005,"&gt;"&amp;C197)=0,1,0))</f>
        <v/>
      </c>
    </row>
    <row r="198">
      <c r="A198" s="13" t="n"/>
      <c r="B198" s="5" t="n"/>
      <c r="C198" s="16" t="n"/>
      <c r="D198" s="20" t="n"/>
      <c r="E198" s="20" t="n"/>
      <c r="F198" s="5" t="n"/>
      <c r="G198" s="18">
        <f>IF(OR(B198&amp;""="",NOT(ISNUMBER(D198))),"",ROUND(D198*N(E198),2))</f>
        <v/>
      </c>
      <c r="H198" s="6">
        <f>IF(B198&amp;""="","",IFERROR(INDEX('المركبات'!$B$6:$B$205,MATCH(B198&amp;"",'المركبات'!$A$6:$A$205,0))&amp;"","كود غير موجود"))</f>
        <v/>
      </c>
      <c r="I198" s="21">
        <f>IF(OR(B198&amp;""="",NOT(ISNUMBER(C198))),"",IF(COUNTIFS($B$6:$B$2005,B198&amp;"",$C$6:$C$2005,"&gt;"&amp;C198)=0,1,0))</f>
        <v/>
      </c>
    </row>
    <row r="199">
      <c r="A199" s="13" t="n"/>
      <c r="B199" s="5" t="n"/>
      <c r="C199" s="16" t="n"/>
      <c r="D199" s="20" t="n"/>
      <c r="E199" s="20" t="n"/>
      <c r="F199" s="5" t="n"/>
      <c r="G199" s="18">
        <f>IF(OR(B199&amp;""="",NOT(ISNUMBER(D199))),"",ROUND(D199*N(E199),2))</f>
        <v/>
      </c>
      <c r="H199" s="6">
        <f>IF(B199&amp;""="","",IFERROR(INDEX('المركبات'!$B$6:$B$205,MATCH(B199&amp;"",'المركبات'!$A$6:$A$205,0))&amp;"","كود غير موجود"))</f>
        <v/>
      </c>
      <c r="I199" s="21">
        <f>IF(OR(B199&amp;""="",NOT(ISNUMBER(C199))),"",IF(COUNTIFS($B$6:$B$2005,B199&amp;"",$C$6:$C$2005,"&gt;"&amp;C199)=0,1,0))</f>
        <v/>
      </c>
    </row>
    <row r="200">
      <c r="A200" s="13" t="n"/>
      <c r="B200" s="5" t="n"/>
      <c r="C200" s="16" t="n"/>
      <c r="D200" s="20" t="n"/>
      <c r="E200" s="20" t="n"/>
      <c r="F200" s="5" t="n"/>
      <c r="G200" s="18">
        <f>IF(OR(B200&amp;""="",NOT(ISNUMBER(D200))),"",ROUND(D200*N(E200),2))</f>
        <v/>
      </c>
      <c r="H200" s="6">
        <f>IF(B200&amp;""="","",IFERROR(INDEX('المركبات'!$B$6:$B$205,MATCH(B200&amp;"",'المركبات'!$A$6:$A$205,0))&amp;"","كود غير موجود"))</f>
        <v/>
      </c>
      <c r="I200" s="21">
        <f>IF(OR(B200&amp;""="",NOT(ISNUMBER(C200))),"",IF(COUNTIFS($B$6:$B$2005,B200&amp;"",$C$6:$C$2005,"&gt;"&amp;C200)=0,1,0))</f>
        <v/>
      </c>
    </row>
    <row r="201">
      <c r="A201" s="13" t="n"/>
      <c r="B201" s="5" t="n"/>
      <c r="C201" s="16" t="n"/>
      <c r="D201" s="20" t="n"/>
      <c r="E201" s="20" t="n"/>
      <c r="F201" s="5" t="n"/>
      <c r="G201" s="18">
        <f>IF(OR(B201&amp;""="",NOT(ISNUMBER(D201))),"",ROUND(D201*N(E201),2))</f>
        <v/>
      </c>
      <c r="H201" s="6">
        <f>IF(B201&amp;""="","",IFERROR(INDEX('المركبات'!$B$6:$B$205,MATCH(B201&amp;"",'المركبات'!$A$6:$A$205,0))&amp;"","كود غير موجود"))</f>
        <v/>
      </c>
      <c r="I201" s="21">
        <f>IF(OR(B201&amp;""="",NOT(ISNUMBER(C201))),"",IF(COUNTIFS($B$6:$B$2005,B201&amp;"",$C$6:$C$2005,"&gt;"&amp;C201)=0,1,0))</f>
        <v/>
      </c>
    </row>
    <row r="202">
      <c r="A202" s="13" t="n"/>
      <c r="B202" s="5" t="n"/>
      <c r="C202" s="16" t="n"/>
      <c r="D202" s="20" t="n"/>
      <c r="E202" s="20" t="n"/>
      <c r="F202" s="5" t="n"/>
      <c r="G202" s="18">
        <f>IF(OR(B202&amp;""="",NOT(ISNUMBER(D202))),"",ROUND(D202*N(E202),2))</f>
        <v/>
      </c>
      <c r="H202" s="6">
        <f>IF(B202&amp;""="","",IFERROR(INDEX('المركبات'!$B$6:$B$205,MATCH(B202&amp;"",'المركبات'!$A$6:$A$205,0))&amp;"","كود غير موجود"))</f>
        <v/>
      </c>
      <c r="I202" s="21">
        <f>IF(OR(B202&amp;""="",NOT(ISNUMBER(C202))),"",IF(COUNTIFS($B$6:$B$2005,B202&amp;"",$C$6:$C$2005,"&gt;"&amp;C202)=0,1,0))</f>
        <v/>
      </c>
    </row>
    <row r="203">
      <c r="A203" s="13" t="n"/>
      <c r="B203" s="5" t="n"/>
      <c r="C203" s="16" t="n"/>
      <c r="D203" s="20" t="n"/>
      <c r="E203" s="20" t="n"/>
      <c r="F203" s="5" t="n"/>
      <c r="G203" s="18">
        <f>IF(OR(B203&amp;""="",NOT(ISNUMBER(D203))),"",ROUND(D203*N(E203),2))</f>
        <v/>
      </c>
      <c r="H203" s="6">
        <f>IF(B203&amp;""="","",IFERROR(INDEX('المركبات'!$B$6:$B$205,MATCH(B203&amp;"",'المركبات'!$A$6:$A$205,0))&amp;"","كود غير موجود"))</f>
        <v/>
      </c>
      <c r="I203" s="21">
        <f>IF(OR(B203&amp;""="",NOT(ISNUMBER(C203))),"",IF(COUNTIFS($B$6:$B$2005,B203&amp;"",$C$6:$C$2005,"&gt;"&amp;C203)=0,1,0))</f>
        <v/>
      </c>
    </row>
    <row r="204">
      <c r="A204" s="13" t="n"/>
      <c r="B204" s="5" t="n"/>
      <c r="C204" s="16" t="n"/>
      <c r="D204" s="20" t="n"/>
      <c r="E204" s="20" t="n"/>
      <c r="F204" s="5" t="n"/>
      <c r="G204" s="18">
        <f>IF(OR(B204&amp;""="",NOT(ISNUMBER(D204))),"",ROUND(D204*N(E204),2))</f>
        <v/>
      </c>
      <c r="H204" s="6">
        <f>IF(B204&amp;""="","",IFERROR(INDEX('المركبات'!$B$6:$B$205,MATCH(B204&amp;"",'المركبات'!$A$6:$A$205,0))&amp;"","كود غير موجود"))</f>
        <v/>
      </c>
      <c r="I204" s="21">
        <f>IF(OR(B204&amp;""="",NOT(ISNUMBER(C204))),"",IF(COUNTIFS($B$6:$B$2005,B204&amp;"",$C$6:$C$2005,"&gt;"&amp;C204)=0,1,0))</f>
        <v/>
      </c>
    </row>
    <row r="205">
      <c r="A205" s="13" t="n"/>
      <c r="B205" s="5" t="n"/>
      <c r="C205" s="16" t="n"/>
      <c r="D205" s="20" t="n"/>
      <c r="E205" s="20" t="n"/>
      <c r="F205" s="5" t="n"/>
      <c r="G205" s="18">
        <f>IF(OR(B205&amp;""="",NOT(ISNUMBER(D205))),"",ROUND(D205*N(E205),2))</f>
        <v/>
      </c>
      <c r="H205" s="6">
        <f>IF(B205&amp;""="","",IFERROR(INDEX('المركبات'!$B$6:$B$205,MATCH(B205&amp;"",'المركبات'!$A$6:$A$205,0))&amp;"","كود غير موجود"))</f>
        <v/>
      </c>
      <c r="I205" s="21">
        <f>IF(OR(B205&amp;""="",NOT(ISNUMBER(C205))),"",IF(COUNTIFS($B$6:$B$2005,B205&amp;"",$C$6:$C$2005,"&gt;"&amp;C205)=0,1,0))</f>
        <v/>
      </c>
    </row>
    <row r="206">
      <c r="A206" s="13" t="n"/>
      <c r="B206" s="5" t="n"/>
      <c r="C206" s="16" t="n"/>
      <c r="D206" s="20" t="n"/>
      <c r="E206" s="20" t="n"/>
      <c r="F206" s="5" t="n"/>
      <c r="G206" s="18">
        <f>IF(OR(B206&amp;""="",NOT(ISNUMBER(D206))),"",ROUND(D206*N(E206),2))</f>
        <v/>
      </c>
      <c r="H206" s="6">
        <f>IF(B206&amp;""="","",IFERROR(INDEX('المركبات'!$B$6:$B$205,MATCH(B206&amp;"",'المركبات'!$A$6:$A$205,0))&amp;"","كود غير موجود"))</f>
        <v/>
      </c>
      <c r="I206" s="21">
        <f>IF(OR(B206&amp;""="",NOT(ISNUMBER(C206))),"",IF(COUNTIFS($B$6:$B$2005,B206&amp;"",$C$6:$C$2005,"&gt;"&amp;C206)=0,1,0))</f>
        <v/>
      </c>
    </row>
    <row r="207">
      <c r="A207" s="13" t="n"/>
      <c r="B207" s="5" t="n"/>
      <c r="C207" s="16" t="n"/>
      <c r="D207" s="20" t="n"/>
      <c r="E207" s="20" t="n"/>
      <c r="F207" s="5" t="n"/>
      <c r="G207" s="18">
        <f>IF(OR(B207&amp;""="",NOT(ISNUMBER(D207))),"",ROUND(D207*N(E207),2))</f>
        <v/>
      </c>
      <c r="H207" s="6">
        <f>IF(B207&amp;""="","",IFERROR(INDEX('المركبات'!$B$6:$B$205,MATCH(B207&amp;"",'المركبات'!$A$6:$A$205,0))&amp;"","كود غير موجود"))</f>
        <v/>
      </c>
      <c r="I207" s="21">
        <f>IF(OR(B207&amp;""="",NOT(ISNUMBER(C207))),"",IF(COUNTIFS($B$6:$B$2005,B207&amp;"",$C$6:$C$2005,"&gt;"&amp;C207)=0,1,0))</f>
        <v/>
      </c>
    </row>
    <row r="208">
      <c r="A208" s="13" t="n"/>
      <c r="B208" s="5" t="n"/>
      <c r="C208" s="16" t="n"/>
      <c r="D208" s="20" t="n"/>
      <c r="E208" s="20" t="n"/>
      <c r="F208" s="5" t="n"/>
      <c r="G208" s="18">
        <f>IF(OR(B208&amp;""="",NOT(ISNUMBER(D208))),"",ROUND(D208*N(E208),2))</f>
        <v/>
      </c>
      <c r="H208" s="6">
        <f>IF(B208&amp;""="","",IFERROR(INDEX('المركبات'!$B$6:$B$205,MATCH(B208&amp;"",'المركبات'!$A$6:$A$205,0))&amp;"","كود غير موجود"))</f>
        <v/>
      </c>
      <c r="I208" s="21">
        <f>IF(OR(B208&amp;""="",NOT(ISNUMBER(C208))),"",IF(COUNTIFS($B$6:$B$2005,B208&amp;"",$C$6:$C$2005,"&gt;"&amp;C208)=0,1,0))</f>
        <v/>
      </c>
    </row>
    <row r="209">
      <c r="A209" s="13" t="n"/>
      <c r="B209" s="5" t="n"/>
      <c r="C209" s="16" t="n"/>
      <c r="D209" s="20" t="n"/>
      <c r="E209" s="20" t="n"/>
      <c r="F209" s="5" t="n"/>
      <c r="G209" s="18">
        <f>IF(OR(B209&amp;""="",NOT(ISNUMBER(D209))),"",ROUND(D209*N(E209),2))</f>
        <v/>
      </c>
      <c r="H209" s="6">
        <f>IF(B209&amp;""="","",IFERROR(INDEX('المركبات'!$B$6:$B$205,MATCH(B209&amp;"",'المركبات'!$A$6:$A$205,0))&amp;"","كود غير موجود"))</f>
        <v/>
      </c>
      <c r="I209" s="21">
        <f>IF(OR(B209&amp;""="",NOT(ISNUMBER(C209))),"",IF(COUNTIFS($B$6:$B$2005,B209&amp;"",$C$6:$C$2005,"&gt;"&amp;C209)=0,1,0))</f>
        <v/>
      </c>
    </row>
    <row r="210">
      <c r="A210" s="13" t="n"/>
      <c r="B210" s="5" t="n"/>
      <c r="C210" s="16" t="n"/>
      <c r="D210" s="20" t="n"/>
      <c r="E210" s="20" t="n"/>
      <c r="F210" s="5" t="n"/>
      <c r="G210" s="18">
        <f>IF(OR(B210&amp;""="",NOT(ISNUMBER(D210))),"",ROUND(D210*N(E210),2))</f>
        <v/>
      </c>
      <c r="H210" s="6">
        <f>IF(B210&amp;""="","",IFERROR(INDEX('المركبات'!$B$6:$B$205,MATCH(B210&amp;"",'المركبات'!$A$6:$A$205,0))&amp;"","كود غير موجود"))</f>
        <v/>
      </c>
      <c r="I210" s="21">
        <f>IF(OR(B210&amp;""="",NOT(ISNUMBER(C210))),"",IF(COUNTIFS($B$6:$B$2005,B210&amp;"",$C$6:$C$2005,"&gt;"&amp;C210)=0,1,0))</f>
        <v/>
      </c>
    </row>
    <row r="211">
      <c r="A211" s="13" t="n"/>
      <c r="B211" s="5" t="n"/>
      <c r="C211" s="16" t="n"/>
      <c r="D211" s="20" t="n"/>
      <c r="E211" s="20" t="n"/>
      <c r="F211" s="5" t="n"/>
      <c r="G211" s="18">
        <f>IF(OR(B211&amp;""="",NOT(ISNUMBER(D211))),"",ROUND(D211*N(E211),2))</f>
        <v/>
      </c>
      <c r="H211" s="6">
        <f>IF(B211&amp;""="","",IFERROR(INDEX('المركبات'!$B$6:$B$205,MATCH(B211&amp;"",'المركبات'!$A$6:$A$205,0))&amp;"","كود غير موجود"))</f>
        <v/>
      </c>
      <c r="I211" s="21">
        <f>IF(OR(B211&amp;""="",NOT(ISNUMBER(C211))),"",IF(COUNTIFS($B$6:$B$2005,B211&amp;"",$C$6:$C$2005,"&gt;"&amp;C211)=0,1,0))</f>
        <v/>
      </c>
    </row>
    <row r="212">
      <c r="A212" s="13" t="n"/>
      <c r="B212" s="5" t="n"/>
      <c r="C212" s="16" t="n"/>
      <c r="D212" s="20" t="n"/>
      <c r="E212" s="20" t="n"/>
      <c r="F212" s="5" t="n"/>
      <c r="G212" s="18">
        <f>IF(OR(B212&amp;""="",NOT(ISNUMBER(D212))),"",ROUND(D212*N(E212),2))</f>
        <v/>
      </c>
      <c r="H212" s="6">
        <f>IF(B212&amp;""="","",IFERROR(INDEX('المركبات'!$B$6:$B$205,MATCH(B212&amp;"",'المركبات'!$A$6:$A$205,0))&amp;"","كود غير موجود"))</f>
        <v/>
      </c>
      <c r="I212" s="21">
        <f>IF(OR(B212&amp;""="",NOT(ISNUMBER(C212))),"",IF(COUNTIFS($B$6:$B$2005,B212&amp;"",$C$6:$C$2005,"&gt;"&amp;C212)=0,1,0))</f>
        <v/>
      </c>
    </row>
    <row r="213">
      <c r="A213" s="13" t="n"/>
      <c r="B213" s="5" t="n"/>
      <c r="C213" s="16" t="n"/>
      <c r="D213" s="20" t="n"/>
      <c r="E213" s="20" t="n"/>
      <c r="F213" s="5" t="n"/>
      <c r="G213" s="18">
        <f>IF(OR(B213&amp;""="",NOT(ISNUMBER(D213))),"",ROUND(D213*N(E213),2))</f>
        <v/>
      </c>
      <c r="H213" s="6">
        <f>IF(B213&amp;""="","",IFERROR(INDEX('المركبات'!$B$6:$B$205,MATCH(B213&amp;"",'المركبات'!$A$6:$A$205,0))&amp;"","كود غير موجود"))</f>
        <v/>
      </c>
      <c r="I213" s="21">
        <f>IF(OR(B213&amp;""="",NOT(ISNUMBER(C213))),"",IF(COUNTIFS($B$6:$B$2005,B213&amp;"",$C$6:$C$2005,"&gt;"&amp;C213)=0,1,0))</f>
        <v/>
      </c>
    </row>
    <row r="214">
      <c r="A214" s="13" t="n"/>
      <c r="B214" s="5" t="n"/>
      <c r="C214" s="16" t="n"/>
      <c r="D214" s="20" t="n"/>
      <c r="E214" s="20" t="n"/>
      <c r="F214" s="5" t="n"/>
      <c r="G214" s="18">
        <f>IF(OR(B214&amp;""="",NOT(ISNUMBER(D214))),"",ROUND(D214*N(E214),2))</f>
        <v/>
      </c>
      <c r="H214" s="6">
        <f>IF(B214&amp;""="","",IFERROR(INDEX('المركبات'!$B$6:$B$205,MATCH(B214&amp;"",'المركبات'!$A$6:$A$205,0))&amp;"","كود غير موجود"))</f>
        <v/>
      </c>
      <c r="I214" s="21">
        <f>IF(OR(B214&amp;""="",NOT(ISNUMBER(C214))),"",IF(COUNTIFS($B$6:$B$2005,B214&amp;"",$C$6:$C$2005,"&gt;"&amp;C214)=0,1,0))</f>
        <v/>
      </c>
    </row>
    <row r="215">
      <c r="A215" s="13" t="n"/>
      <c r="B215" s="5" t="n"/>
      <c r="C215" s="16" t="n"/>
      <c r="D215" s="20" t="n"/>
      <c r="E215" s="20" t="n"/>
      <c r="F215" s="5" t="n"/>
      <c r="G215" s="18">
        <f>IF(OR(B215&amp;""="",NOT(ISNUMBER(D215))),"",ROUND(D215*N(E215),2))</f>
        <v/>
      </c>
      <c r="H215" s="6">
        <f>IF(B215&amp;""="","",IFERROR(INDEX('المركبات'!$B$6:$B$205,MATCH(B215&amp;"",'المركبات'!$A$6:$A$205,0))&amp;"","كود غير موجود"))</f>
        <v/>
      </c>
      <c r="I215" s="21">
        <f>IF(OR(B215&amp;""="",NOT(ISNUMBER(C215))),"",IF(COUNTIFS($B$6:$B$2005,B215&amp;"",$C$6:$C$2005,"&gt;"&amp;C215)=0,1,0))</f>
        <v/>
      </c>
    </row>
    <row r="216">
      <c r="A216" s="13" t="n"/>
      <c r="B216" s="5" t="n"/>
      <c r="C216" s="16" t="n"/>
      <c r="D216" s="20" t="n"/>
      <c r="E216" s="20" t="n"/>
      <c r="F216" s="5" t="n"/>
      <c r="G216" s="18">
        <f>IF(OR(B216&amp;""="",NOT(ISNUMBER(D216))),"",ROUND(D216*N(E216),2))</f>
        <v/>
      </c>
      <c r="H216" s="6">
        <f>IF(B216&amp;""="","",IFERROR(INDEX('المركبات'!$B$6:$B$205,MATCH(B216&amp;"",'المركبات'!$A$6:$A$205,0))&amp;"","كود غير موجود"))</f>
        <v/>
      </c>
      <c r="I216" s="21">
        <f>IF(OR(B216&amp;""="",NOT(ISNUMBER(C216))),"",IF(COUNTIFS($B$6:$B$2005,B216&amp;"",$C$6:$C$2005,"&gt;"&amp;C216)=0,1,0))</f>
        <v/>
      </c>
    </row>
    <row r="217">
      <c r="A217" s="13" t="n"/>
      <c r="B217" s="5" t="n"/>
      <c r="C217" s="16" t="n"/>
      <c r="D217" s="20" t="n"/>
      <c r="E217" s="20" t="n"/>
      <c r="F217" s="5" t="n"/>
      <c r="G217" s="18">
        <f>IF(OR(B217&amp;""="",NOT(ISNUMBER(D217))),"",ROUND(D217*N(E217),2))</f>
        <v/>
      </c>
      <c r="H217" s="6">
        <f>IF(B217&amp;""="","",IFERROR(INDEX('المركبات'!$B$6:$B$205,MATCH(B217&amp;"",'المركبات'!$A$6:$A$205,0))&amp;"","كود غير موجود"))</f>
        <v/>
      </c>
      <c r="I217" s="21">
        <f>IF(OR(B217&amp;""="",NOT(ISNUMBER(C217))),"",IF(COUNTIFS($B$6:$B$2005,B217&amp;"",$C$6:$C$2005,"&gt;"&amp;C217)=0,1,0))</f>
        <v/>
      </c>
    </row>
    <row r="218">
      <c r="A218" s="13" t="n"/>
      <c r="B218" s="5" t="n"/>
      <c r="C218" s="16" t="n"/>
      <c r="D218" s="20" t="n"/>
      <c r="E218" s="20" t="n"/>
      <c r="F218" s="5" t="n"/>
      <c r="G218" s="18">
        <f>IF(OR(B218&amp;""="",NOT(ISNUMBER(D218))),"",ROUND(D218*N(E218),2))</f>
        <v/>
      </c>
      <c r="H218" s="6">
        <f>IF(B218&amp;""="","",IFERROR(INDEX('المركبات'!$B$6:$B$205,MATCH(B218&amp;"",'المركبات'!$A$6:$A$205,0))&amp;"","كود غير موجود"))</f>
        <v/>
      </c>
      <c r="I218" s="21">
        <f>IF(OR(B218&amp;""="",NOT(ISNUMBER(C218))),"",IF(COUNTIFS($B$6:$B$2005,B218&amp;"",$C$6:$C$2005,"&gt;"&amp;C218)=0,1,0))</f>
        <v/>
      </c>
    </row>
    <row r="219">
      <c r="A219" s="13" t="n"/>
      <c r="B219" s="5" t="n"/>
      <c r="C219" s="16" t="n"/>
      <c r="D219" s="20" t="n"/>
      <c r="E219" s="20" t="n"/>
      <c r="F219" s="5" t="n"/>
      <c r="G219" s="18">
        <f>IF(OR(B219&amp;""="",NOT(ISNUMBER(D219))),"",ROUND(D219*N(E219),2))</f>
        <v/>
      </c>
      <c r="H219" s="6">
        <f>IF(B219&amp;""="","",IFERROR(INDEX('المركبات'!$B$6:$B$205,MATCH(B219&amp;"",'المركبات'!$A$6:$A$205,0))&amp;"","كود غير موجود"))</f>
        <v/>
      </c>
      <c r="I219" s="21">
        <f>IF(OR(B219&amp;""="",NOT(ISNUMBER(C219))),"",IF(COUNTIFS($B$6:$B$2005,B219&amp;"",$C$6:$C$2005,"&gt;"&amp;C219)=0,1,0))</f>
        <v/>
      </c>
    </row>
    <row r="220">
      <c r="A220" s="13" t="n"/>
      <c r="B220" s="5" t="n"/>
      <c r="C220" s="16" t="n"/>
      <c r="D220" s="20" t="n"/>
      <c r="E220" s="20" t="n"/>
      <c r="F220" s="5" t="n"/>
      <c r="G220" s="18">
        <f>IF(OR(B220&amp;""="",NOT(ISNUMBER(D220))),"",ROUND(D220*N(E220),2))</f>
        <v/>
      </c>
      <c r="H220" s="6">
        <f>IF(B220&amp;""="","",IFERROR(INDEX('المركبات'!$B$6:$B$205,MATCH(B220&amp;"",'المركبات'!$A$6:$A$205,0))&amp;"","كود غير موجود"))</f>
        <v/>
      </c>
      <c r="I220" s="21">
        <f>IF(OR(B220&amp;""="",NOT(ISNUMBER(C220))),"",IF(COUNTIFS($B$6:$B$2005,B220&amp;"",$C$6:$C$2005,"&gt;"&amp;C220)=0,1,0))</f>
        <v/>
      </c>
    </row>
    <row r="221">
      <c r="A221" s="13" t="n"/>
      <c r="B221" s="5" t="n"/>
      <c r="C221" s="16" t="n"/>
      <c r="D221" s="20" t="n"/>
      <c r="E221" s="20" t="n"/>
      <c r="F221" s="5" t="n"/>
      <c r="G221" s="18">
        <f>IF(OR(B221&amp;""="",NOT(ISNUMBER(D221))),"",ROUND(D221*N(E221),2))</f>
        <v/>
      </c>
      <c r="H221" s="6">
        <f>IF(B221&amp;""="","",IFERROR(INDEX('المركبات'!$B$6:$B$205,MATCH(B221&amp;"",'المركبات'!$A$6:$A$205,0))&amp;"","كود غير موجود"))</f>
        <v/>
      </c>
      <c r="I221" s="21">
        <f>IF(OR(B221&amp;""="",NOT(ISNUMBER(C221))),"",IF(COUNTIFS($B$6:$B$2005,B221&amp;"",$C$6:$C$2005,"&gt;"&amp;C221)=0,1,0))</f>
        <v/>
      </c>
    </row>
    <row r="222">
      <c r="A222" s="13" t="n"/>
      <c r="B222" s="5" t="n"/>
      <c r="C222" s="16" t="n"/>
      <c r="D222" s="20" t="n"/>
      <c r="E222" s="20" t="n"/>
      <c r="F222" s="5" t="n"/>
      <c r="G222" s="18">
        <f>IF(OR(B222&amp;""="",NOT(ISNUMBER(D222))),"",ROUND(D222*N(E222),2))</f>
        <v/>
      </c>
      <c r="H222" s="6">
        <f>IF(B222&amp;""="","",IFERROR(INDEX('المركبات'!$B$6:$B$205,MATCH(B222&amp;"",'المركبات'!$A$6:$A$205,0))&amp;"","كود غير موجود"))</f>
        <v/>
      </c>
      <c r="I222" s="21">
        <f>IF(OR(B222&amp;""="",NOT(ISNUMBER(C222))),"",IF(COUNTIFS($B$6:$B$2005,B222&amp;"",$C$6:$C$2005,"&gt;"&amp;C222)=0,1,0))</f>
        <v/>
      </c>
    </row>
    <row r="223">
      <c r="A223" s="13" t="n"/>
      <c r="B223" s="5" t="n"/>
      <c r="C223" s="16" t="n"/>
      <c r="D223" s="20" t="n"/>
      <c r="E223" s="20" t="n"/>
      <c r="F223" s="5" t="n"/>
      <c r="G223" s="18">
        <f>IF(OR(B223&amp;""="",NOT(ISNUMBER(D223))),"",ROUND(D223*N(E223),2))</f>
        <v/>
      </c>
      <c r="H223" s="6">
        <f>IF(B223&amp;""="","",IFERROR(INDEX('المركبات'!$B$6:$B$205,MATCH(B223&amp;"",'المركبات'!$A$6:$A$205,0))&amp;"","كود غير موجود"))</f>
        <v/>
      </c>
      <c r="I223" s="21">
        <f>IF(OR(B223&amp;""="",NOT(ISNUMBER(C223))),"",IF(COUNTIFS($B$6:$B$2005,B223&amp;"",$C$6:$C$2005,"&gt;"&amp;C223)=0,1,0))</f>
        <v/>
      </c>
    </row>
    <row r="224">
      <c r="A224" s="13" t="n"/>
      <c r="B224" s="5" t="n"/>
      <c r="C224" s="16" t="n"/>
      <c r="D224" s="20" t="n"/>
      <c r="E224" s="20" t="n"/>
      <c r="F224" s="5" t="n"/>
      <c r="G224" s="18">
        <f>IF(OR(B224&amp;""="",NOT(ISNUMBER(D224))),"",ROUND(D224*N(E224),2))</f>
        <v/>
      </c>
      <c r="H224" s="6">
        <f>IF(B224&amp;""="","",IFERROR(INDEX('المركبات'!$B$6:$B$205,MATCH(B224&amp;"",'المركبات'!$A$6:$A$205,0))&amp;"","كود غير موجود"))</f>
        <v/>
      </c>
      <c r="I224" s="21">
        <f>IF(OR(B224&amp;""="",NOT(ISNUMBER(C224))),"",IF(COUNTIFS($B$6:$B$2005,B224&amp;"",$C$6:$C$2005,"&gt;"&amp;C224)=0,1,0))</f>
        <v/>
      </c>
    </row>
    <row r="225">
      <c r="A225" s="13" t="n"/>
      <c r="B225" s="5" t="n"/>
      <c r="C225" s="16" t="n"/>
      <c r="D225" s="20" t="n"/>
      <c r="E225" s="20" t="n"/>
      <c r="F225" s="5" t="n"/>
      <c r="G225" s="18">
        <f>IF(OR(B225&amp;""="",NOT(ISNUMBER(D225))),"",ROUND(D225*N(E225),2))</f>
        <v/>
      </c>
      <c r="H225" s="6">
        <f>IF(B225&amp;""="","",IFERROR(INDEX('المركبات'!$B$6:$B$205,MATCH(B225&amp;"",'المركبات'!$A$6:$A$205,0))&amp;"","كود غير موجود"))</f>
        <v/>
      </c>
      <c r="I225" s="21">
        <f>IF(OR(B225&amp;""="",NOT(ISNUMBER(C225))),"",IF(COUNTIFS($B$6:$B$2005,B225&amp;"",$C$6:$C$2005,"&gt;"&amp;C225)=0,1,0))</f>
        <v/>
      </c>
    </row>
    <row r="226">
      <c r="A226" s="13" t="n"/>
      <c r="B226" s="5" t="n"/>
      <c r="C226" s="16" t="n"/>
      <c r="D226" s="20" t="n"/>
      <c r="E226" s="20" t="n"/>
      <c r="F226" s="5" t="n"/>
      <c r="G226" s="18">
        <f>IF(OR(B226&amp;""="",NOT(ISNUMBER(D226))),"",ROUND(D226*N(E226),2))</f>
        <v/>
      </c>
      <c r="H226" s="6">
        <f>IF(B226&amp;""="","",IFERROR(INDEX('المركبات'!$B$6:$B$205,MATCH(B226&amp;"",'المركبات'!$A$6:$A$205,0))&amp;"","كود غير موجود"))</f>
        <v/>
      </c>
      <c r="I226" s="21">
        <f>IF(OR(B226&amp;""="",NOT(ISNUMBER(C226))),"",IF(COUNTIFS($B$6:$B$2005,B226&amp;"",$C$6:$C$2005,"&gt;"&amp;C226)=0,1,0))</f>
        <v/>
      </c>
    </row>
    <row r="227">
      <c r="A227" s="13" t="n"/>
      <c r="B227" s="5" t="n"/>
      <c r="C227" s="16" t="n"/>
      <c r="D227" s="20" t="n"/>
      <c r="E227" s="20" t="n"/>
      <c r="F227" s="5" t="n"/>
      <c r="G227" s="18">
        <f>IF(OR(B227&amp;""="",NOT(ISNUMBER(D227))),"",ROUND(D227*N(E227),2))</f>
        <v/>
      </c>
      <c r="H227" s="6">
        <f>IF(B227&amp;""="","",IFERROR(INDEX('المركبات'!$B$6:$B$205,MATCH(B227&amp;"",'المركبات'!$A$6:$A$205,0))&amp;"","كود غير موجود"))</f>
        <v/>
      </c>
      <c r="I227" s="21">
        <f>IF(OR(B227&amp;""="",NOT(ISNUMBER(C227))),"",IF(COUNTIFS($B$6:$B$2005,B227&amp;"",$C$6:$C$2005,"&gt;"&amp;C227)=0,1,0))</f>
        <v/>
      </c>
    </row>
    <row r="228">
      <c r="A228" s="13" t="n"/>
      <c r="B228" s="5" t="n"/>
      <c r="C228" s="16" t="n"/>
      <c r="D228" s="20" t="n"/>
      <c r="E228" s="20" t="n"/>
      <c r="F228" s="5" t="n"/>
      <c r="G228" s="18">
        <f>IF(OR(B228&amp;""="",NOT(ISNUMBER(D228))),"",ROUND(D228*N(E228),2))</f>
        <v/>
      </c>
      <c r="H228" s="6">
        <f>IF(B228&amp;""="","",IFERROR(INDEX('المركبات'!$B$6:$B$205,MATCH(B228&amp;"",'المركبات'!$A$6:$A$205,0))&amp;"","كود غير موجود"))</f>
        <v/>
      </c>
      <c r="I228" s="21">
        <f>IF(OR(B228&amp;""="",NOT(ISNUMBER(C228))),"",IF(COUNTIFS($B$6:$B$2005,B228&amp;"",$C$6:$C$2005,"&gt;"&amp;C228)=0,1,0))</f>
        <v/>
      </c>
    </row>
    <row r="229">
      <c r="A229" s="13" t="n"/>
      <c r="B229" s="5" t="n"/>
      <c r="C229" s="16" t="n"/>
      <c r="D229" s="20" t="n"/>
      <c r="E229" s="20" t="n"/>
      <c r="F229" s="5" t="n"/>
      <c r="G229" s="18">
        <f>IF(OR(B229&amp;""="",NOT(ISNUMBER(D229))),"",ROUND(D229*N(E229),2))</f>
        <v/>
      </c>
      <c r="H229" s="6">
        <f>IF(B229&amp;""="","",IFERROR(INDEX('المركبات'!$B$6:$B$205,MATCH(B229&amp;"",'المركبات'!$A$6:$A$205,0))&amp;"","كود غير موجود"))</f>
        <v/>
      </c>
      <c r="I229" s="21">
        <f>IF(OR(B229&amp;""="",NOT(ISNUMBER(C229))),"",IF(COUNTIFS($B$6:$B$2005,B229&amp;"",$C$6:$C$2005,"&gt;"&amp;C229)=0,1,0))</f>
        <v/>
      </c>
    </row>
    <row r="230">
      <c r="A230" s="13" t="n"/>
      <c r="B230" s="5" t="n"/>
      <c r="C230" s="16" t="n"/>
      <c r="D230" s="20" t="n"/>
      <c r="E230" s="20" t="n"/>
      <c r="F230" s="5" t="n"/>
      <c r="G230" s="18">
        <f>IF(OR(B230&amp;""="",NOT(ISNUMBER(D230))),"",ROUND(D230*N(E230),2))</f>
        <v/>
      </c>
      <c r="H230" s="6">
        <f>IF(B230&amp;""="","",IFERROR(INDEX('المركبات'!$B$6:$B$205,MATCH(B230&amp;"",'المركبات'!$A$6:$A$205,0))&amp;"","كود غير موجود"))</f>
        <v/>
      </c>
      <c r="I230" s="21">
        <f>IF(OR(B230&amp;""="",NOT(ISNUMBER(C230))),"",IF(COUNTIFS($B$6:$B$2005,B230&amp;"",$C$6:$C$2005,"&gt;"&amp;C230)=0,1,0))</f>
        <v/>
      </c>
    </row>
    <row r="231">
      <c r="A231" s="13" t="n"/>
      <c r="B231" s="5" t="n"/>
      <c r="C231" s="16" t="n"/>
      <c r="D231" s="20" t="n"/>
      <c r="E231" s="20" t="n"/>
      <c r="F231" s="5" t="n"/>
      <c r="G231" s="18">
        <f>IF(OR(B231&amp;""="",NOT(ISNUMBER(D231))),"",ROUND(D231*N(E231),2))</f>
        <v/>
      </c>
      <c r="H231" s="6">
        <f>IF(B231&amp;""="","",IFERROR(INDEX('المركبات'!$B$6:$B$205,MATCH(B231&amp;"",'المركبات'!$A$6:$A$205,0))&amp;"","كود غير موجود"))</f>
        <v/>
      </c>
      <c r="I231" s="21">
        <f>IF(OR(B231&amp;""="",NOT(ISNUMBER(C231))),"",IF(COUNTIFS($B$6:$B$2005,B231&amp;"",$C$6:$C$2005,"&gt;"&amp;C231)=0,1,0))</f>
        <v/>
      </c>
    </row>
    <row r="232">
      <c r="A232" s="13" t="n"/>
      <c r="B232" s="5" t="n"/>
      <c r="C232" s="16" t="n"/>
      <c r="D232" s="20" t="n"/>
      <c r="E232" s="20" t="n"/>
      <c r="F232" s="5" t="n"/>
      <c r="G232" s="18">
        <f>IF(OR(B232&amp;""="",NOT(ISNUMBER(D232))),"",ROUND(D232*N(E232),2))</f>
        <v/>
      </c>
      <c r="H232" s="6">
        <f>IF(B232&amp;""="","",IFERROR(INDEX('المركبات'!$B$6:$B$205,MATCH(B232&amp;"",'المركبات'!$A$6:$A$205,0))&amp;"","كود غير موجود"))</f>
        <v/>
      </c>
      <c r="I232" s="21">
        <f>IF(OR(B232&amp;""="",NOT(ISNUMBER(C232))),"",IF(COUNTIFS($B$6:$B$2005,B232&amp;"",$C$6:$C$2005,"&gt;"&amp;C232)=0,1,0))</f>
        <v/>
      </c>
    </row>
    <row r="233">
      <c r="A233" s="13" t="n"/>
      <c r="B233" s="5" t="n"/>
      <c r="C233" s="16" t="n"/>
      <c r="D233" s="20" t="n"/>
      <c r="E233" s="20" t="n"/>
      <c r="F233" s="5" t="n"/>
      <c r="G233" s="18">
        <f>IF(OR(B233&amp;""="",NOT(ISNUMBER(D233))),"",ROUND(D233*N(E233),2))</f>
        <v/>
      </c>
      <c r="H233" s="6">
        <f>IF(B233&amp;""="","",IFERROR(INDEX('المركبات'!$B$6:$B$205,MATCH(B233&amp;"",'المركبات'!$A$6:$A$205,0))&amp;"","كود غير موجود"))</f>
        <v/>
      </c>
      <c r="I233" s="21">
        <f>IF(OR(B233&amp;""="",NOT(ISNUMBER(C233))),"",IF(COUNTIFS($B$6:$B$2005,B233&amp;"",$C$6:$C$2005,"&gt;"&amp;C233)=0,1,0))</f>
        <v/>
      </c>
    </row>
    <row r="234">
      <c r="A234" s="13" t="n"/>
      <c r="B234" s="5" t="n"/>
      <c r="C234" s="16" t="n"/>
      <c r="D234" s="20" t="n"/>
      <c r="E234" s="20" t="n"/>
      <c r="F234" s="5" t="n"/>
      <c r="G234" s="18">
        <f>IF(OR(B234&amp;""="",NOT(ISNUMBER(D234))),"",ROUND(D234*N(E234),2))</f>
        <v/>
      </c>
      <c r="H234" s="6">
        <f>IF(B234&amp;""="","",IFERROR(INDEX('المركبات'!$B$6:$B$205,MATCH(B234&amp;"",'المركبات'!$A$6:$A$205,0))&amp;"","كود غير موجود"))</f>
        <v/>
      </c>
      <c r="I234" s="21">
        <f>IF(OR(B234&amp;""="",NOT(ISNUMBER(C234))),"",IF(COUNTIFS($B$6:$B$2005,B234&amp;"",$C$6:$C$2005,"&gt;"&amp;C234)=0,1,0))</f>
        <v/>
      </c>
    </row>
    <row r="235">
      <c r="A235" s="13" t="n"/>
      <c r="B235" s="5" t="n"/>
      <c r="C235" s="16" t="n"/>
      <c r="D235" s="20" t="n"/>
      <c r="E235" s="20" t="n"/>
      <c r="F235" s="5" t="n"/>
      <c r="G235" s="18">
        <f>IF(OR(B235&amp;""="",NOT(ISNUMBER(D235))),"",ROUND(D235*N(E235),2))</f>
        <v/>
      </c>
      <c r="H235" s="6">
        <f>IF(B235&amp;""="","",IFERROR(INDEX('المركبات'!$B$6:$B$205,MATCH(B235&amp;"",'المركبات'!$A$6:$A$205,0))&amp;"","كود غير موجود"))</f>
        <v/>
      </c>
      <c r="I235" s="21">
        <f>IF(OR(B235&amp;""="",NOT(ISNUMBER(C235))),"",IF(COUNTIFS($B$6:$B$2005,B235&amp;"",$C$6:$C$2005,"&gt;"&amp;C235)=0,1,0))</f>
        <v/>
      </c>
    </row>
    <row r="236">
      <c r="A236" s="13" t="n"/>
      <c r="B236" s="5" t="n"/>
      <c r="C236" s="16" t="n"/>
      <c r="D236" s="20" t="n"/>
      <c r="E236" s="20" t="n"/>
      <c r="F236" s="5" t="n"/>
      <c r="G236" s="18">
        <f>IF(OR(B236&amp;""="",NOT(ISNUMBER(D236))),"",ROUND(D236*N(E236),2))</f>
        <v/>
      </c>
      <c r="H236" s="6">
        <f>IF(B236&amp;""="","",IFERROR(INDEX('المركبات'!$B$6:$B$205,MATCH(B236&amp;"",'المركبات'!$A$6:$A$205,0))&amp;"","كود غير موجود"))</f>
        <v/>
      </c>
      <c r="I236" s="21">
        <f>IF(OR(B236&amp;""="",NOT(ISNUMBER(C236))),"",IF(COUNTIFS($B$6:$B$2005,B236&amp;"",$C$6:$C$2005,"&gt;"&amp;C236)=0,1,0))</f>
        <v/>
      </c>
    </row>
    <row r="237">
      <c r="A237" s="13" t="n"/>
      <c r="B237" s="5" t="n"/>
      <c r="C237" s="16" t="n"/>
      <c r="D237" s="20" t="n"/>
      <c r="E237" s="20" t="n"/>
      <c r="F237" s="5" t="n"/>
      <c r="G237" s="18">
        <f>IF(OR(B237&amp;""="",NOT(ISNUMBER(D237))),"",ROUND(D237*N(E237),2))</f>
        <v/>
      </c>
      <c r="H237" s="6">
        <f>IF(B237&amp;""="","",IFERROR(INDEX('المركبات'!$B$6:$B$205,MATCH(B237&amp;"",'المركبات'!$A$6:$A$205,0))&amp;"","كود غير موجود"))</f>
        <v/>
      </c>
      <c r="I237" s="21">
        <f>IF(OR(B237&amp;""="",NOT(ISNUMBER(C237))),"",IF(COUNTIFS($B$6:$B$2005,B237&amp;"",$C$6:$C$2005,"&gt;"&amp;C237)=0,1,0))</f>
        <v/>
      </c>
    </row>
    <row r="238">
      <c r="A238" s="13" t="n"/>
      <c r="B238" s="5" t="n"/>
      <c r="C238" s="16" t="n"/>
      <c r="D238" s="20" t="n"/>
      <c r="E238" s="20" t="n"/>
      <c r="F238" s="5" t="n"/>
      <c r="G238" s="18">
        <f>IF(OR(B238&amp;""="",NOT(ISNUMBER(D238))),"",ROUND(D238*N(E238),2))</f>
        <v/>
      </c>
      <c r="H238" s="6">
        <f>IF(B238&amp;""="","",IFERROR(INDEX('المركبات'!$B$6:$B$205,MATCH(B238&amp;"",'المركبات'!$A$6:$A$205,0))&amp;"","كود غير موجود"))</f>
        <v/>
      </c>
      <c r="I238" s="21">
        <f>IF(OR(B238&amp;""="",NOT(ISNUMBER(C238))),"",IF(COUNTIFS($B$6:$B$2005,B238&amp;"",$C$6:$C$2005,"&gt;"&amp;C238)=0,1,0))</f>
        <v/>
      </c>
    </row>
    <row r="239">
      <c r="A239" s="13" t="n"/>
      <c r="B239" s="5" t="n"/>
      <c r="C239" s="16" t="n"/>
      <c r="D239" s="20" t="n"/>
      <c r="E239" s="20" t="n"/>
      <c r="F239" s="5" t="n"/>
      <c r="G239" s="18">
        <f>IF(OR(B239&amp;""="",NOT(ISNUMBER(D239))),"",ROUND(D239*N(E239),2))</f>
        <v/>
      </c>
      <c r="H239" s="6">
        <f>IF(B239&amp;""="","",IFERROR(INDEX('المركبات'!$B$6:$B$205,MATCH(B239&amp;"",'المركبات'!$A$6:$A$205,0))&amp;"","كود غير موجود"))</f>
        <v/>
      </c>
      <c r="I239" s="21">
        <f>IF(OR(B239&amp;""="",NOT(ISNUMBER(C239))),"",IF(COUNTIFS($B$6:$B$2005,B239&amp;"",$C$6:$C$2005,"&gt;"&amp;C239)=0,1,0))</f>
        <v/>
      </c>
    </row>
    <row r="240">
      <c r="A240" s="13" t="n"/>
      <c r="B240" s="5" t="n"/>
      <c r="C240" s="16" t="n"/>
      <c r="D240" s="20" t="n"/>
      <c r="E240" s="20" t="n"/>
      <c r="F240" s="5" t="n"/>
      <c r="G240" s="18">
        <f>IF(OR(B240&amp;""="",NOT(ISNUMBER(D240))),"",ROUND(D240*N(E240),2))</f>
        <v/>
      </c>
      <c r="H240" s="6">
        <f>IF(B240&amp;""="","",IFERROR(INDEX('المركبات'!$B$6:$B$205,MATCH(B240&amp;"",'المركبات'!$A$6:$A$205,0))&amp;"","كود غير موجود"))</f>
        <v/>
      </c>
      <c r="I240" s="21">
        <f>IF(OR(B240&amp;""="",NOT(ISNUMBER(C240))),"",IF(COUNTIFS($B$6:$B$2005,B240&amp;"",$C$6:$C$2005,"&gt;"&amp;C240)=0,1,0))</f>
        <v/>
      </c>
    </row>
    <row r="241">
      <c r="A241" s="13" t="n"/>
      <c r="B241" s="5" t="n"/>
      <c r="C241" s="16" t="n"/>
      <c r="D241" s="20" t="n"/>
      <c r="E241" s="20" t="n"/>
      <c r="F241" s="5" t="n"/>
      <c r="G241" s="18">
        <f>IF(OR(B241&amp;""="",NOT(ISNUMBER(D241))),"",ROUND(D241*N(E241),2))</f>
        <v/>
      </c>
      <c r="H241" s="6">
        <f>IF(B241&amp;""="","",IFERROR(INDEX('المركبات'!$B$6:$B$205,MATCH(B241&amp;"",'المركبات'!$A$6:$A$205,0))&amp;"","كود غير موجود"))</f>
        <v/>
      </c>
      <c r="I241" s="21">
        <f>IF(OR(B241&amp;""="",NOT(ISNUMBER(C241))),"",IF(COUNTIFS($B$6:$B$2005,B241&amp;"",$C$6:$C$2005,"&gt;"&amp;C241)=0,1,0))</f>
        <v/>
      </c>
    </row>
    <row r="242">
      <c r="A242" s="13" t="n"/>
      <c r="B242" s="5" t="n"/>
      <c r="C242" s="16" t="n"/>
      <c r="D242" s="20" t="n"/>
      <c r="E242" s="20" t="n"/>
      <c r="F242" s="5" t="n"/>
      <c r="G242" s="18">
        <f>IF(OR(B242&amp;""="",NOT(ISNUMBER(D242))),"",ROUND(D242*N(E242),2))</f>
        <v/>
      </c>
      <c r="H242" s="6">
        <f>IF(B242&amp;""="","",IFERROR(INDEX('المركبات'!$B$6:$B$205,MATCH(B242&amp;"",'المركبات'!$A$6:$A$205,0))&amp;"","كود غير موجود"))</f>
        <v/>
      </c>
      <c r="I242" s="21">
        <f>IF(OR(B242&amp;""="",NOT(ISNUMBER(C242))),"",IF(COUNTIFS($B$6:$B$2005,B242&amp;"",$C$6:$C$2005,"&gt;"&amp;C242)=0,1,0))</f>
        <v/>
      </c>
    </row>
    <row r="243">
      <c r="A243" s="13" t="n"/>
      <c r="B243" s="5" t="n"/>
      <c r="C243" s="16" t="n"/>
      <c r="D243" s="20" t="n"/>
      <c r="E243" s="20" t="n"/>
      <c r="F243" s="5" t="n"/>
      <c r="G243" s="18">
        <f>IF(OR(B243&amp;""="",NOT(ISNUMBER(D243))),"",ROUND(D243*N(E243),2))</f>
        <v/>
      </c>
      <c r="H243" s="6">
        <f>IF(B243&amp;""="","",IFERROR(INDEX('المركبات'!$B$6:$B$205,MATCH(B243&amp;"",'المركبات'!$A$6:$A$205,0))&amp;"","كود غير موجود"))</f>
        <v/>
      </c>
      <c r="I243" s="21">
        <f>IF(OR(B243&amp;""="",NOT(ISNUMBER(C243))),"",IF(COUNTIFS($B$6:$B$2005,B243&amp;"",$C$6:$C$2005,"&gt;"&amp;C243)=0,1,0))</f>
        <v/>
      </c>
    </row>
    <row r="244">
      <c r="A244" s="13" t="n"/>
      <c r="B244" s="5" t="n"/>
      <c r="C244" s="16" t="n"/>
      <c r="D244" s="20" t="n"/>
      <c r="E244" s="20" t="n"/>
      <c r="F244" s="5" t="n"/>
      <c r="G244" s="18">
        <f>IF(OR(B244&amp;""="",NOT(ISNUMBER(D244))),"",ROUND(D244*N(E244),2))</f>
        <v/>
      </c>
      <c r="H244" s="6">
        <f>IF(B244&amp;""="","",IFERROR(INDEX('المركبات'!$B$6:$B$205,MATCH(B244&amp;"",'المركبات'!$A$6:$A$205,0))&amp;"","كود غير موجود"))</f>
        <v/>
      </c>
      <c r="I244" s="21">
        <f>IF(OR(B244&amp;""="",NOT(ISNUMBER(C244))),"",IF(COUNTIFS($B$6:$B$2005,B244&amp;"",$C$6:$C$2005,"&gt;"&amp;C244)=0,1,0))</f>
        <v/>
      </c>
    </row>
    <row r="245">
      <c r="A245" s="13" t="n"/>
      <c r="B245" s="5" t="n"/>
      <c r="C245" s="16" t="n"/>
      <c r="D245" s="20" t="n"/>
      <c r="E245" s="20" t="n"/>
      <c r="F245" s="5" t="n"/>
      <c r="G245" s="18">
        <f>IF(OR(B245&amp;""="",NOT(ISNUMBER(D245))),"",ROUND(D245*N(E245),2))</f>
        <v/>
      </c>
      <c r="H245" s="6">
        <f>IF(B245&amp;""="","",IFERROR(INDEX('المركبات'!$B$6:$B$205,MATCH(B245&amp;"",'المركبات'!$A$6:$A$205,0))&amp;"","كود غير موجود"))</f>
        <v/>
      </c>
      <c r="I245" s="21">
        <f>IF(OR(B245&amp;""="",NOT(ISNUMBER(C245))),"",IF(COUNTIFS($B$6:$B$2005,B245&amp;"",$C$6:$C$2005,"&gt;"&amp;C245)=0,1,0))</f>
        <v/>
      </c>
    </row>
    <row r="246">
      <c r="A246" s="13" t="n"/>
      <c r="B246" s="5" t="n"/>
      <c r="C246" s="16" t="n"/>
      <c r="D246" s="20" t="n"/>
      <c r="E246" s="20" t="n"/>
      <c r="F246" s="5" t="n"/>
      <c r="G246" s="18">
        <f>IF(OR(B246&amp;""="",NOT(ISNUMBER(D246))),"",ROUND(D246*N(E246),2))</f>
        <v/>
      </c>
      <c r="H246" s="6">
        <f>IF(B246&amp;""="","",IFERROR(INDEX('المركبات'!$B$6:$B$205,MATCH(B246&amp;"",'المركبات'!$A$6:$A$205,0))&amp;"","كود غير موجود"))</f>
        <v/>
      </c>
      <c r="I246" s="21">
        <f>IF(OR(B246&amp;""="",NOT(ISNUMBER(C246))),"",IF(COUNTIFS($B$6:$B$2005,B246&amp;"",$C$6:$C$2005,"&gt;"&amp;C246)=0,1,0))</f>
        <v/>
      </c>
    </row>
    <row r="247">
      <c r="A247" s="13" t="n"/>
      <c r="B247" s="5" t="n"/>
      <c r="C247" s="16" t="n"/>
      <c r="D247" s="20" t="n"/>
      <c r="E247" s="20" t="n"/>
      <c r="F247" s="5" t="n"/>
      <c r="G247" s="18">
        <f>IF(OR(B247&amp;""="",NOT(ISNUMBER(D247))),"",ROUND(D247*N(E247),2))</f>
        <v/>
      </c>
      <c r="H247" s="6">
        <f>IF(B247&amp;""="","",IFERROR(INDEX('المركبات'!$B$6:$B$205,MATCH(B247&amp;"",'المركبات'!$A$6:$A$205,0))&amp;"","كود غير موجود"))</f>
        <v/>
      </c>
      <c r="I247" s="21">
        <f>IF(OR(B247&amp;""="",NOT(ISNUMBER(C247))),"",IF(COUNTIFS($B$6:$B$2005,B247&amp;"",$C$6:$C$2005,"&gt;"&amp;C247)=0,1,0))</f>
        <v/>
      </c>
    </row>
    <row r="248">
      <c r="A248" s="13" t="n"/>
      <c r="B248" s="5" t="n"/>
      <c r="C248" s="16" t="n"/>
      <c r="D248" s="20" t="n"/>
      <c r="E248" s="20" t="n"/>
      <c r="F248" s="5" t="n"/>
      <c r="G248" s="18">
        <f>IF(OR(B248&amp;""="",NOT(ISNUMBER(D248))),"",ROUND(D248*N(E248),2))</f>
        <v/>
      </c>
      <c r="H248" s="6">
        <f>IF(B248&amp;""="","",IFERROR(INDEX('المركبات'!$B$6:$B$205,MATCH(B248&amp;"",'المركبات'!$A$6:$A$205,0))&amp;"","كود غير موجود"))</f>
        <v/>
      </c>
      <c r="I248" s="21">
        <f>IF(OR(B248&amp;""="",NOT(ISNUMBER(C248))),"",IF(COUNTIFS($B$6:$B$2005,B248&amp;"",$C$6:$C$2005,"&gt;"&amp;C248)=0,1,0))</f>
        <v/>
      </c>
    </row>
    <row r="249">
      <c r="A249" s="13" t="n"/>
      <c r="B249" s="5" t="n"/>
      <c r="C249" s="16" t="n"/>
      <c r="D249" s="20" t="n"/>
      <c r="E249" s="20" t="n"/>
      <c r="F249" s="5" t="n"/>
      <c r="G249" s="18">
        <f>IF(OR(B249&amp;""="",NOT(ISNUMBER(D249))),"",ROUND(D249*N(E249),2))</f>
        <v/>
      </c>
      <c r="H249" s="6">
        <f>IF(B249&amp;""="","",IFERROR(INDEX('المركبات'!$B$6:$B$205,MATCH(B249&amp;"",'المركبات'!$A$6:$A$205,0))&amp;"","كود غير موجود"))</f>
        <v/>
      </c>
      <c r="I249" s="21">
        <f>IF(OR(B249&amp;""="",NOT(ISNUMBER(C249))),"",IF(COUNTIFS($B$6:$B$2005,B249&amp;"",$C$6:$C$2005,"&gt;"&amp;C249)=0,1,0))</f>
        <v/>
      </c>
    </row>
    <row r="250">
      <c r="A250" s="13" t="n"/>
      <c r="B250" s="5" t="n"/>
      <c r="C250" s="16" t="n"/>
      <c r="D250" s="20" t="n"/>
      <c r="E250" s="20" t="n"/>
      <c r="F250" s="5" t="n"/>
      <c r="G250" s="18">
        <f>IF(OR(B250&amp;""="",NOT(ISNUMBER(D250))),"",ROUND(D250*N(E250),2))</f>
        <v/>
      </c>
      <c r="H250" s="6">
        <f>IF(B250&amp;""="","",IFERROR(INDEX('المركبات'!$B$6:$B$205,MATCH(B250&amp;"",'المركبات'!$A$6:$A$205,0))&amp;"","كود غير موجود"))</f>
        <v/>
      </c>
      <c r="I250" s="21">
        <f>IF(OR(B250&amp;""="",NOT(ISNUMBER(C250))),"",IF(COUNTIFS($B$6:$B$2005,B250&amp;"",$C$6:$C$2005,"&gt;"&amp;C250)=0,1,0))</f>
        <v/>
      </c>
    </row>
    <row r="251">
      <c r="A251" s="13" t="n"/>
      <c r="B251" s="5" t="n"/>
      <c r="C251" s="16" t="n"/>
      <c r="D251" s="20" t="n"/>
      <c r="E251" s="20" t="n"/>
      <c r="F251" s="5" t="n"/>
      <c r="G251" s="18">
        <f>IF(OR(B251&amp;""="",NOT(ISNUMBER(D251))),"",ROUND(D251*N(E251),2))</f>
        <v/>
      </c>
      <c r="H251" s="6">
        <f>IF(B251&amp;""="","",IFERROR(INDEX('المركبات'!$B$6:$B$205,MATCH(B251&amp;"",'المركبات'!$A$6:$A$205,0))&amp;"","كود غير موجود"))</f>
        <v/>
      </c>
      <c r="I251" s="21">
        <f>IF(OR(B251&amp;""="",NOT(ISNUMBER(C251))),"",IF(COUNTIFS($B$6:$B$2005,B251&amp;"",$C$6:$C$2005,"&gt;"&amp;C251)=0,1,0))</f>
        <v/>
      </c>
    </row>
    <row r="252">
      <c r="A252" s="13" t="n"/>
      <c r="B252" s="5" t="n"/>
      <c r="C252" s="16" t="n"/>
      <c r="D252" s="20" t="n"/>
      <c r="E252" s="20" t="n"/>
      <c r="F252" s="5" t="n"/>
      <c r="G252" s="18">
        <f>IF(OR(B252&amp;""="",NOT(ISNUMBER(D252))),"",ROUND(D252*N(E252),2))</f>
        <v/>
      </c>
      <c r="H252" s="6">
        <f>IF(B252&amp;""="","",IFERROR(INDEX('المركبات'!$B$6:$B$205,MATCH(B252&amp;"",'المركبات'!$A$6:$A$205,0))&amp;"","كود غير موجود"))</f>
        <v/>
      </c>
      <c r="I252" s="21">
        <f>IF(OR(B252&amp;""="",NOT(ISNUMBER(C252))),"",IF(COUNTIFS($B$6:$B$2005,B252&amp;"",$C$6:$C$2005,"&gt;"&amp;C252)=0,1,0))</f>
        <v/>
      </c>
    </row>
    <row r="253">
      <c r="A253" s="13" t="n"/>
      <c r="B253" s="5" t="n"/>
      <c r="C253" s="16" t="n"/>
      <c r="D253" s="20" t="n"/>
      <c r="E253" s="20" t="n"/>
      <c r="F253" s="5" t="n"/>
      <c r="G253" s="18">
        <f>IF(OR(B253&amp;""="",NOT(ISNUMBER(D253))),"",ROUND(D253*N(E253),2))</f>
        <v/>
      </c>
      <c r="H253" s="6">
        <f>IF(B253&amp;""="","",IFERROR(INDEX('المركبات'!$B$6:$B$205,MATCH(B253&amp;"",'المركبات'!$A$6:$A$205,0))&amp;"","كود غير موجود"))</f>
        <v/>
      </c>
      <c r="I253" s="21">
        <f>IF(OR(B253&amp;""="",NOT(ISNUMBER(C253))),"",IF(COUNTIFS($B$6:$B$2005,B253&amp;"",$C$6:$C$2005,"&gt;"&amp;C253)=0,1,0))</f>
        <v/>
      </c>
    </row>
    <row r="254">
      <c r="A254" s="13" t="n"/>
      <c r="B254" s="5" t="n"/>
      <c r="C254" s="16" t="n"/>
      <c r="D254" s="20" t="n"/>
      <c r="E254" s="20" t="n"/>
      <c r="F254" s="5" t="n"/>
      <c r="G254" s="18">
        <f>IF(OR(B254&amp;""="",NOT(ISNUMBER(D254))),"",ROUND(D254*N(E254),2))</f>
        <v/>
      </c>
      <c r="H254" s="6">
        <f>IF(B254&amp;""="","",IFERROR(INDEX('المركبات'!$B$6:$B$205,MATCH(B254&amp;"",'المركبات'!$A$6:$A$205,0))&amp;"","كود غير موجود"))</f>
        <v/>
      </c>
      <c r="I254" s="21">
        <f>IF(OR(B254&amp;""="",NOT(ISNUMBER(C254))),"",IF(COUNTIFS($B$6:$B$2005,B254&amp;"",$C$6:$C$2005,"&gt;"&amp;C254)=0,1,0))</f>
        <v/>
      </c>
    </row>
    <row r="255">
      <c r="A255" s="13" t="n"/>
      <c r="B255" s="5" t="n"/>
      <c r="C255" s="16" t="n"/>
      <c r="D255" s="20" t="n"/>
      <c r="E255" s="20" t="n"/>
      <c r="F255" s="5" t="n"/>
      <c r="G255" s="18">
        <f>IF(OR(B255&amp;""="",NOT(ISNUMBER(D255))),"",ROUND(D255*N(E255),2))</f>
        <v/>
      </c>
      <c r="H255" s="6">
        <f>IF(B255&amp;""="","",IFERROR(INDEX('المركبات'!$B$6:$B$205,MATCH(B255&amp;"",'المركبات'!$A$6:$A$205,0))&amp;"","كود غير موجود"))</f>
        <v/>
      </c>
      <c r="I255" s="21">
        <f>IF(OR(B255&amp;""="",NOT(ISNUMBER(C255))),"",IF(COUNTIFS($B$6:$B$2005,B255&amp;"",$C$6:$C$2005,"&gt;"&amp;C255)=0,1,0))</f>
        <v/>
      </c>
    </row>
    <row r="256">
      <c r="A256" s="13" t="n"/>
      <c r="B256" s="5" t="n"/>
      <c r="C256" s="16" t="n"/>
      <c r="D256" s="20" t="n"/>
      <c r="E256" s="20" t="n"/>
      <c r="F256" s="5" t="n"/>
      <c r="G256" s="18">
        <f>IF(OR(B256&amp;""="",NOT(ISNUMBER(D256))),"",ROUND(D256*N(E256),2))</f>
        <v/>
      </c>
      <c r="H256" s="6">
        <f>IF(B256&amp;""="","",IFERROR(INDEX('المركبات'!$B$6:$B$205,MATCH(B256&amp;"",'المركبات'!$A$6:$A$205,0))&amp;"","كود غير موجود"))</f>
        <v/>
      </c>
      <c r="I256" s="21">
        <f>IF(OR(B256&amp;""="",NOT(ISNUMBER(C256))),"",IF(COUNTIFS($B$6:$B$2005,B256&amp;"",$C$6:$C$2005,"&gt;"&amp;C256)=0,1,0))</f>
        <v/>
      </c>
    </row>
    <row r="257">
      <c r="A257" s="13" t="n"/>
      <c r="B257" s="5" t="n"/>
      <c r="C257" s="16" t="n"/>
      <c r="D257" s="20" t="n"/>
      <c r="E257" s="20" t="n"/>
      <c r="F257" s="5" t="n"/>
      <c r="G257" s="18">
        <f>IF(OR(B257&amp;""="",NOT(ISNUMBER(D257))),"",ROUND(D257*N(E257),2))</f>
        <v/>
      </c>
      <c r="H257" s="6">
        <f>IF(B257&amp;""="","",IFERROR(INDEX('المركبات'!$B$6:$B$205,MATCH(B257&amp;"",'المركبات'!$A$6:$A$205,0))&amp;"","كود غير موجود"))</f>
        <v/>
      </c>
      <c r="I257" s="21">
        <f>IF(OR(B257&amp;""="",NOT(ISNUMBER(C257))),"",IF(COUNTIFS($B$6:$B$2005,B257&amp;"",$C$6:$C$2005,"&gt;"&amp;C257)=0,1,0))</f>
        <v/>
      </c>
    </row>
    <row r="258">
      <c r="A258" s="13" t="n"/>
      <c r="B258" s="5" t="n"/>
      <c r="C258" s="16" t="n"/>
      <c r="D258" s="20" t="n"/>
      <c r="E258" s="20" t="n"/>
      <c r="F258" s="5" t="n"/>
      <c r="G258" s="18">
        <f>IF(OR(B258&amp;""="",NOT(ISNUMBER(D258))),"",ROUND(D258*N(E258),2))</f>
        <v/>
      </c>
      <c r="H258" s="6">
        <f>IF(B258&amp;""="","",IFERROR(INDEX('المركبات'!$B$6:$B$205,MATCH(B258&amp;"",'المركبات'!$A$6:$A$205,0))&amp;"","كود غير موجود"))</f>
        <v/>
      </c>
      <c r="I258" s="21">
        <f>IF(OR(B258&amp;""="",NOT(ISNUMBER(C258))),"",IF(COUNTIFS($B$6:$B$2005,B258&amp;"",$C$6:$C$2005,"&gt;"&amp;C258)=0,1,0))</f>
        <v/>
      </c>
    </row>
    <row r="259">
      <c r="A259" s="13" t="n"/>
      <c r="B259" s="5" t="n"/>
      <c r="C259" s="16" t="n"/>
      <c r="D259" s="20" t="n"/>
      <c r="E259" s="20" t="n"/>
      <c r="F259" s="5" t="n"/>
      <c r="G259" s="18">
        <f>IF(OR(B259&amp;""="",NOT(ISNUMBER(D259))),"",ROUND(D259*N(E259),2))</f>
        <v/>
      </c>
      <c r="H259" s="6">
        <f>IF(B259&amp;""="","",IFERROR(INDEX('المركبات'!$B$6:$B$205,MATCH(B259&amp;"",'المركبات'!$A$6:$A$205,0))&amp;"","كود غير موجود"))</f>
        <v/>
      </c>
      <c r="I259" s="21">
        <f>IF(OR(B259&amp;""="",NOT(ISNUMBER(C259))),"",IF(COUNTIFS($B$6:$B$2005,B259&amp;"",$C$6:$C$2005,"&gt;"&amp;C259)=0,1,0))</f>
        <v/>
      </c>
    </row>
    <row r="260">
      <c r="A260" s="13" t="n"/>
      <c r="B260" s="5" t="n"/>
      <c r="C260" s="16" t="n"/>
      <c r="D260" s="20" t="n"/>
      <c r="E260" s="20" t="n"/>
      <c r="F260" s="5" t="n"/>
      <c r="G260" s="18">
        <f>IF(OR(B260&amp;""="",NOT(ISNUMBER(D260))),"",ROUND(D260*N(E260),2))</f>
        <v/>
      </c>
      <c r="H260" s="6">
        <f>IF(B260&amp;""="","",IFERROR(INDEX('المركبات'!$B$6:$B$205,MATCH(B260&amp;"",'المركبات'!$A$6:$A$205,0))&amp;"","كود غير موجود"))</f>
        <v/>
      </c>
      <c r="I260" s="21">
        <f>IF(OR(B260&amp;""="",NOT(ISNUMBER(C260))),"",IF(COUNTIFS($B$6:$B$2005,B260&amp;"",$C$6:$C$2005,"&gt;"&amp;C260)=0,1,0))</f>
        <v/>
      </c>
    </row>
    <row r="261">
      <c r="A261" s="13" t="n"/>
      <c r="B261" s="5" t="n"/>
      <c r="C261" s="16" t="n"/>
      <c r="D261" s="20" t="n"/>
      <c r="E261" s="20" t="n"/>
      <c r="F261" s="5" t="n"/>
      <c r="G261" s="18">
        <f>IF(OR(B261&amp;""="",NOT(ISNUMBER(D261))),"",ROUND(D261*N(E261),2))</f>
        <v/>
      </c>
      <c r="H261" s="6">
        <f>IF(B261&amp;""="","",IFERROR(INDEX('المركبات'!$B$6:$B$205,MATCH(B261&amp;"",'المركبات'!$A$6:$A$205,0))&amp;"","كود غير موجود"))</f>
        <v/>
      </c>
      <c r="I261" s="21">
        <f>IF(OR(B261&amp;""="",NOT(ISNUMBER(C261))),"",IF(COUNTIFS($B$6:$B$2005,B261&amp;"",$C$6:$C$2005,"&gt;"&amp;C261)=0,1,0))</f>
        <v/>
      </c>
    </row>
    <row r="262">
      <c r="A262" s="13" t="n"/>
      <c r="B262" s="5" t="n"/>
      <c r="C262" s="16" t="n"/>
      <c r="D262" s="20" t="n"/>
      <c r="E262" s="20" t="n"/>
      <c r="F262" s="5" t="n"/>
      <c r="G262" s="18">
        <f>IF(OR(B262&amp;""="",NOT(ISNUMBER(D262))),"",ROUND(D262*N(E262),2))</f>
        <v/>
      </c>
      <c r="H262" s="6">
        <f>IF(B262&amp;""="","",IFERROR(INDEX('المركبات'!$B$6:$B$205,MATCH(B262&amp;"",'المركبات'!$A$6:$A$205,0))&amp;"","كود غير موجود"))</f>
        <v/>
      </c>
      <c r="I262" s="21">
        <f>IF(OR(B262&amp;""="",NOT(ISNUMBER(C262))),"",IF(COUNTIFS($B$6:$B$2005,B262&amp;"",$C$6:$C$2005,"&gt;"&amp;C262)=0,1,0))</f>
        <v/>
      </c>
    </row>
    <row r="263">
      <c r="A263" s="13" t="n"/>
      <c r="B263" s="5" t="n"/>
      <c r="C263" s="16" t="n"/>
      <c r="D263" s="20" t="n"/>
      <c r="E263" s="20" t="n"/>
      <c r="F263" s="5" t="n"/>
      <c r="G263" s="18">
        <f>IF(OR(B263&amp;""="",NOT(ISNUMBER(D263))),"",ROUND(D263*N(E263),2))</f>
        <v/>
      </c>
      <c r="H263" s="6">
        <f>IF(B263&amp;""="","",IFERROR(INDEX('المركبات'!$B$6:$B$205,MATCH(B263&amp;"",'المركبات'!$A$6:$A$205,0))&amp;"","كود غير موجود"))</f>
        <v/>
      </c>
      <c r="I263" s="21">
        <f>IF(OR(B263&amp;""="",NOT(ISNUMBER(C263))),"",IF(COUNTIFS($B$6:$B$2005,B263&amp;"",$C$6:$C$2005,"&gt;"&amp;C263)=0,1,0))</f>
        <v/>
      </c>
    </row>
    <row r="264">
      <c r="A264" s="13" t="n"/>
      <c r="B264" s="5" t="n"/>
      <c r="C264" s="16" t="n"/>
      <c r="D264" s="20" t="n"/>
      <c r="E264" s="20" t="n"/>
      <c r="F264" s="5" t="n"/>
      <c r="G264" s="18">
        <f>IF(OR(B264&amp;""="",NOT(ISNUMBER(D264))),"",ROUND(D264*N(E264),2))</f>
        <v/>
      </c>
      <c r="H264" s="6">
        <f>IF(B264&amp;""="","",IFERROR(INDEX('المركبات'!$B$6:$B$205,MATCH(B264&amp;"",'المركبات'!$A$6:$A$205,0))&amp;"","كود غير موجود"))</f>
        <v/>
      </c>
      <c r="I264" s="21">
        <f>IF(OR(B264&amp;""="",NOT(ISNUMBER(C264))),"",IF(COUNTIFS($B$6:$B$2005,B264&amp;"",$C$6:$C$2005,"&gt;"&amp;C264)=0,1,0))</f>
        <v/>
      </c>
    </row>
    <row r="265">
      <c r="A265" s="13" t="n"/>
      <c r="B265" s="5" t="n"/>
      <c r="C265" s="16" t="n"/>
      <c r="D265" s="20" t="n"/>
      <c r="E265" s="20" t="n"/>
      <c r="F265" s="5" t="n"/>
      <c r="G265" s="18">
        <f>IF(OR(B265&amp;""="",NOT(ISNUMBER(D265))),"",ROUND(D265*N(E265),2))</f>
        <v/>
      </c>
      <c r="H265" s="6">
        <f>IF(B265&amp;""="","",IFERROR(INDEX('المركبات'!$B$6:$B$205,MATCH(B265&amp;"",'المركبات'!$A$6:$A$205,0))&amp;"","كود غير موجود"))</f>
        <v/>
      </c>
      <c r="I265" s="21">
        <f>IF(OR(B265&amp;""="",NOT(ISNUMBER(C265))),"",IF(COUNTIFS($B$6:$B$2005,B265&amp;"",$C$6:$C$2005,"&gt;"&amp;C265)=0,1,0))</f>
        <v/>
      </c>
    </row>
    <row r="266">
      <c r="A266" s="13" t="n"/>
      <c r="B266" s="5" t="n"/>
      <c r="C266" s="16" t="n"/>
      <c r="D266" s="20" t="n"/>
      <c r="E266" s="20" t="n"/>
      <c r="F266" s="5" t="n"/>
      <c r="G266" s="18">
        <f>IF(OR(B266&amp;""="",NOT(ISNUMBER(D266))),"",ROUND(D266*N(E266),2))</f>
        <v/>
      </c>
      <c r="H266" s="6">
        <f>IF(B266&amp;""="","",IFERROR(INDEX('المركبات'!$B$6:$B$205,MATCH(B266&amp;"",'المركبات'!$A$6:$A$205,0))&amp;"","كود غير موجود"))</f>
        <v/>
      </c>
      <c r="I266" s="21">
        <f>IF(OR(B266&amp;""="",NOT(ISNUMBER(C266))),"",IF(COUNTIFS($B$6:$B$2005,B266&amp;"",$C$6:$C$2005,"&gt;"&amp;C266)=0,1,0))</f>
        <v/>
      </c>
    </row>
    <row r="267">
      <c r="A267" s="13" t="n"/>
      <c r="B267" s="5" t="n"/>
      <c r="C267" s="16" t="n"/>
      <c r="D267" s="20" t="n"/>
      <c r="E267" s="20" t="n"/>
      <c r="F267" s="5" t="n"/>
      <c r="G267" s="18">
        <f>IF(OR(B267&amp;""="",NOT(ISNUMBER(D267))),"",ROUND(D267*N(E267),2))</f>
        <v/>
      </c>
      <c r="H267" s="6">
        <f>IF(B267&amp;""="","",IFERROR(INDEX('المركبات'!$B$6:$B$205,MATCH(B267&amp;"",'المركبات'!$A$6:$A$205,0))&amp;"","كود غير موجود"))</f>
        <v/>
      </c>
      <c r="I267" s="21">
        <f>IF(OR(B267&amp;""="",NOT(ISNUMBER(C267))),"",IF(COUNTIFS($B$6:$B$2005,B267&amp;"",$C$6:$C$2005,"&gt;"&amp;C267)=0,1,0))</f>
        <v/>
      </c>
    </row>
    <row r="268">
      <c r="A268" s="13" t="n"/>
      <c r="B268" s="5" t="n"/>
      <c r="C268" s="16" t="n"/>
      <c r="D268" s="20" t="n"/>
      <c r="E268" s="20" t="n"/>
      <c r="F268" s="5" t="n"/>
      <c r="G268" s="18">
        <f>IF(OR(B268&amp;""="",NOT(ISNUMBER(D268))),"",ROUND(D268*N(E268),2))</f>
        <v/>
      </c>
      <c r="H268" s="6">
        <f>IF(B268&amp;""="","",IFERROR(INDEX('المركبات'!$B$6:$B$205,MATCH(B268&amp;"",'المركبات'!$A$6:$A$205,0))&amp;"","كود غير موجود"))</f>
        <v/>
      </c>
      <c r="I268" s="21">
        <f>IF(OR(B268&amp;""="",NOT(ISNUMBER(C268))),"",IF(COUNTIFS($B$6:$B$2005,B268&amp;"",$C$6:$C$2005,"&gt;"&amp;C268)=0,1,0))</f>
        <v/>
      </c>
    </row>
    <row r="269">
      <c r="A269" s="13" t="n"/>
      <c r="B269" s="5" t="n"/>
      <c r="C269" s="16" t="n"/>
      <c r="D269" s="20" t="n"/>
      <c r="E269" s="20" t="n"/>
      <c r="F269" s="5" t="n"/>
      <c r="G269" s="18">
        <f>IF(OR(B269&amp;""="",NOT(ISNUMBER(D269))),"",ROUND(D269*N(E269),2))</f>
        <v/>
      </c>
      <c r="H269" s="6">
        <f>IF(B269&amp;""="","",IFERROR(INDEX('المركبات'!$B$6:$B$205,MATCH(B269&amp;"",'المركبات'!$A$6:$A$205,0))&amp;"","كود غير موجود"))</f>
        <v/>
      </c>
      <c r="I269" s="21">
        <f>IF(OR(B269&amp;""="",NOT(ISNUMBER(C269))),"",IF(COUNTIFS($B$6:$B$2005,B269&amp;"",$C$6:$C$2005,"&gt;"&amp;C269)=0,1,0))</f>
        <v/>
      </c>
    </row>
    <row r="270">
      <c r="A270" s="13" t="n"/>
      <c r="B270" s="5" t="n"/>
      <c r="C270" s="16" t="n"/>
      <c r="D270" s="20" t="n"/>
      <c r="E270" s="20" t="n"/>
      <c r="F270" s="5" t="n"/>
      <c r="G270" s="18">
        <f>IF(OR(B270&amp;""="",NOT(ISNUMBER(D270))),"",ROUND(D270*N(E270),2))</f>
        <v/>
      </c>
      <c r="H270" s="6">
        <f>IF(B270&amp;""="","",IFERROR(INDEX('المركبات'!$B$6:$B$205,MATCH(B270&amp;"",'المركبات'!$A$6:$A$205,0))&amp;"","كود غير موجود"))</f>
        <v/>
      </c>
      <c r="I270" s="21">
        <f>IF(OR(B270&amp;""="",NOT(ISNUMBER(C270))),"",IF(COUNTIFS($B$6:$B$2005,B270&amp;"",$C$6:$C$2005,"&gt;"&amp;C270)=0,1,0))</f>
        <v/>
      </c>
    </row>
    <row r="271">
      <c r="A271" s="13" t="n"/>
      <c r="B271" s="5" t="n"/>
      <c r="C271" s="16" t="n"/>
      <c r="D271" s="20" t="n"/>
      <c r="E271" s="20" t="n"/>
      <c r="F271" s="5" t="n"/>
      <c r="G271" s="18">
        <f>IF(OR(B271&amp;""="",NOT(ISNUMBER(D271))),"",ROUND(D271*N(E271),2))</f>
        <v/>
      </c>
      <c r="H271" s="6">
        <f>IF(B271&amp;""="","",IFERROR(INDEX('المركبات'!$B$6:$B$205,MATCH(B271&amp;"",'المركبات'!$A$6:$A$205,0))&amp;"","كود غير موجود"))</f>
        <v/>
      </c>
      <c r="I271" s="21">
        <f>IF(OR(B271&amp;""="",NOT(ISNUMBER(C271))),"",IF(COUNTIFS($B$6:$B$2005,B271&amp;"",$C$6:$C$2005,"&gt;"&amp;C271)=0,1,0))</f>
        <v/>
      </c>
    </row>
    <row r="272">
      <c r="A272" s="13" t="n"/>
      <c r="B272" s="5" t="n"/>
      <c r="C272" s="16" t="n"/>
      <c r="D272" s="20" t="n"/>
      <c r="E272" s="20" t="n"/>
      <c r="F272" s="5" t="n"/>
      <c r="G272" s="18">
        <f>IF(OR(B272&amp;""="",NOT(ISNUMBER(D272))),"",ROUND(D272*N(E272),2))</f>
        <v/>
      </c>
      <c r="H272" s="6">
        <f>IF(B272&amp;""="","",IFERROR(INDEX('المركبات'!$B$6:$B$205,MATCH(B272&amp;"",'المركبات'!$A$6:$A$205,0))&amp;"","كود غير موجود"))</f>
        <v/>
      </c>
      <c r="I272" s="21">
        <f>IF(OR(B272&amp;""="",NOT(ISNUMBER(C272))),"",IF(COUNTIFS($B$6:$B$2005,B272&amp;"",$C$6:$C$2005,"&gt;"&amp;C272)=0,1,0))</f>
        <v/>
      </c>
    </row>
    <row r="273">
      <c r="A273" s="13" t="n"/>
      <c r="B273" s="5" t="n"/>
      <c r="C273" s="16" t="n"/>
      <c r="D273" s="20" t="n"/>
      <c r="E273" s="20" t="n"/>
      <c r="F273" s="5" t="n"/>
      <c r="G273" s="18">
        <f>IF(OR(B273&amp;""="",NOT(ISNUMBER(D273))),"",ROUND(D273*N(E273),2))</f>
        <v/>
      </c>
      <c r="H273" s="6">
        <f>IF(B273&amp;""="","",IFERROR(INDEX('المركبات'!$B$6:$B$205,MATCH(B273&amp;"",'المركبات'!$A$6:$A$205,0))&amp;"","كود غير موجود"))</f>
        <v/>
      </c>
      <c r="I273" s="21">
        <f>IF(OR(B273&amp;""="",NOT(ISNUMBER(C273))),"",IF(COUNTIFS($B$6:$B$2005,B273&amp;"",$C$6:$C$2005,"&gt;"&amp;C273)=0,1,0))</f>
        <v/>
      </c>
    </row>
    <row r="274">
      <c r="A274" s="13" t="n"/>
      <c r="B274" s="5" t="n"/>
      <c r="C274" s="16" t="n"/>
      <c r="D274" s="20" t="n"/>
      <c r="E274" s="20" t="n"/>
      <c r="F274" s="5" t="n"/>
      <c r="G274" s="18">
        <f>IF(OR(B274&amp;""="",NOT(ISNUMBER(D274))),"",ROUND(D274*N(E274),2))</f>
        <v/>
      </c>
      <c r="H274" s="6">
        <f>IF(B274&amp;""="","",IFERROR(INDEX('المركبات'!$B$6:$B$205,MATCH(B274&amp;"",'المركبات'!$A$6:$A$205,0))&amp;"","كود غير موجود"))</f>
        <v/>
      </c>
      <c r="I274" s="21">
        <f>IF(OR(B274&amp;""="",NOT(ISNUMBER(C274))),"",IF(COUNTIFS($B$6:$B$2005,B274&amp;"",$C$6:$C$2005,"&gt;"&amp;C274)=0,1,0))</f>
        <v/>
      </c>
    </row>
    <row r="275">
      <c r="A275" s="13" t="n"/>
      <c r="B275" s="5" t="n"/>
      <c r="C275" s="16" t="n"/>
      <c r="D275" s="20" t="n"/>
      <c r="E275" s="20" t="n"/>
      <c r="F275" s="5" t="n"/>
      <c r="G275" s="18">
        <f>IF(OR(B275&amp;""="",NOT(ISNUMBER(D275))),"",ROUND(D275*N(E275),2))</f>
        <v/>
      </c>
      <c r="H275" s="6">
        <f>IF(B275&amp;""="","",IFERROR(INDEX('المركبات'!$B$6:$B$205,MATCH(B275&amp;"",'المركبات'!$A$6:$A$205,0))&amp;"","كود غير موجود"))</f>
        <v/>
      </c>
      <c r="I275" s="21">
        <f>IF(OR(B275&amp;""="",NOT(ISNUMBER(C275))),"",IF(COUNTIFS($B$6:$B$2005,B275&amp;"",$C$6:$C$2005,"&gt;"&amp;C275)=0,1,0))</f>
        <v/>
      </c>
    </row>
    <row r="276">
      <c r="A276" s="13" t="n"/>
      <c r="B276" s="5" t="n"/>
      <c r="C276" s="16" t="n"/>
      <c r="D276" s="20" t="n"/>
      <c r="E276" s="20" t="n"/>
      <c r="F276" s="5" t="n"/>
      <c r="G276" s="18">
        <f>IF(OR(B276&amp;""="",NOT(ISNUMBER(D276))),"",ROUND(D276*N(E276),2))</f>
        <v/>
      </c>
      <c r="H276" s="6">
        <f>IF(B276&amp;""="","",IFERROR(INDEX('المركبات'!$B$6:$B$205,MATCH(B276&amp;"",'المركبات'!$A$6:$A$205,0))&amp;"","كود غير موجود"))</f>
        <v/>
      </c>
      <c r="I276" s="21">
        <f>IF(OR(B276&amp;""="",NOT(ISNUMBER(C276))),"",IF(COUNTIFS($B$6:$B$2005,B276&amp;"",$C$6:$C$2005,"&gt;"&amp;C276)=0,1,0))</f>
        <v/>
      </c>
    </row>
    <row r="277">
      <c r="A277" s="13" t="n"/>
      <c r="B277" s="5" t="n"/>
      <c r="C277" s="16" t="n"/>
      <c r="D277" s="20" t="n"/>
      <c r="E277" s="20" t="n"/>
      <c r="F277" s="5" t="n"/>
      <c r="G277" s="18">
        <f>IF(OR(B277&amp;""="",NOT(ISNUMBER(D277))),"",ROUND(D277*N(E277),2))</f>
        <v/>
      </c>
      <c r="H277" s="6">
        <f>IF(B277&amp;""="","",IFERROR(INDEX('المركبات'!$B$6:$B$205,MATCH(B277&amp;"",'المركبات'!$A$6:$A$205,0))&amp;"","كود غير موجود"))</f>
        <v/>
      </c>
      <c r="I277" s="21">
        <f>IF(OR(B277&amp;""="",NOT(ISNUMBER(C277))),"",IF(COUNTIFS($B$6:$B$2005,B277&amp;"",$C$6:$C$2005,"&gt;"&amp;C277)=0,1,0))</f>
        <v/>
      </c>
    </row>
    <row r="278">
      <c r="A278" s="13" t="n"/>
      <c r="B278" s="5" t="n"/>
      <c r="C278" s="16" t="n"/>
      <c r="D278" s="20" t="n"/>
      <c r="E278" s="20" t="n"/>
      <c r="F278" s="5" t="n"/>
      <c r="G278" s="18">
        <f>IF(OR(B278&amp;""="",NOT(ISNUMBER(D278))),"",ROUND(D278*N(E278),2))</f>
        <v/>
      </c>
      <c r="H278" s="6">
        <f>IF(B278&amp;""="","",IFERROR(INDEX('المركبات'!$B$6:$B$205,MATCH(B278&amp;"",'المركبات'!$A$6:$A$205,0))&amp;"","كود غير موجود"))</f>
        <v/>
      </c>
      <c r="I278" s="21">
        <f>IF(OR(B278&amp;""="",NOT(ISNUMBER(C278))),"",IF(COUNTIFS($B$6:$B$2005,B278&amp;"",$C$6:$C$2005,"&gt;"&amp;C278)=0,1,0))</f>
        <v/>
      </c>
    </row>
    <row r="279">
      <c r="A279" s="13" t="n"/>
      <c r="B279" s="5" t="n"/>
      <c r="C279" s="16" t="n"/>
      <c r="D279" s="20" t="n"/>
      <c r="E279" s="20" t="n"/>
      <c r="F279" s="5" t="n"/>
      <c r="G279" s="18">
        <f>IF(OR(B279&amp;""="",NOT(ISNUMBER(D279))),"",ROUND(D279*N(E279),2))</f>
        <v/>
      </c>
      <c r="H279" s="6">
        <f>IF(B279&amp;""="","",IFERROR(INDEX('المركبات'!$B$6:$B$205,MATCH(B279&amp;"",'المركبات'!$A$6:$A$205,0))&amp;"","كود غير موجود"))</f>
        <v/>
      </c>
      <c r="I279" s="21">
        <f>IF(OR(B279&amp;""="",NOT(ISNUMBER(C279))),"",IF(COUNTIFS($B$6:$B$2005,B279&amp;"",$C$6:$C$2005,"&gt;"&amp;C279)=0,1,0))</f>
        <v/>
      </c>
    </row>
    <row r="280">
      <c r="A280" s="13" t="n"/>
      <c r="B280" s="5" t="n"/>
      <c r="C280" s="16" t="n"/>
      <c r="D280" s="20" t="n"/>
      <c r="E280" s="20" t="n"/>
      <c r="F280" s="5" t="n"/>
      <c r="G280" s="18">
        <f>IF(OR(B280&amp;""="",NOT(ISNUMBER(D280))),"",ROUND(D280*N(E280),2))</f>
        <v/>
      </c>
      <c r="H280" s="6">
        <f>IF(B280&amp;""="","",IFERROR(INDEX('المركبات'!$B$6:$B$205,MATCH(B280&amp;"",'المركبات'!$A$6:$A$205,0))&amp;"","كود غير موجود"))</f>
        <v/>
      </c>
      <c r="I280" s="21">
        <f>IF(OR(B280&amp;""="",NOT(ISNUMBER(C280))),"",IF(COUNTIFS($B$6:$B$2005,B280&amp;"",$C$6:$C$2005,"&gt;"&amp;C280)=0,1,0))</f>
        <v/>
      </c>
    </row>
    <row r="281">
      <c r="A281" s="13" t="n"/>
      <c r="B281" s="5" t="n"/>
      <c r="C281" s="16" t="n"/>
      <c r="D281" s="20" t="n"/>
      <c r="E281" s="20" t="n"/>
      <c r="F281" s="5" t="n"/>
      <c r="G281" s="18">
        <f>IF(OR(B281&amp;""="",NOT(ISNUMBER(D281))),"",ROUND(D281*N(E281),2))</f>
        <v/>
      </c>
      <c r="H281" s="6">
        <f>IF(B281&amp;""="","",IFERROR(INDEX('المركبات'!$B$6:$B$205,MATCH(B281&amp;"",'المركبات'!$A$6:$A$205,0))&amp;"","كود غير موجود"))</f>
        <v/>
      </c>
      <c r="I281" s="21">
        <f>IF(OR(B281&amp;""="",NOT(ISNUMBER(C281))),"",IF(COUNTIFS($B$6:$B$2005,B281&amp;"",$C$6:$C$2005,"&gt;"&amp;C281)=0,1,0))</f>
        <v/>
      </c>
    </row>
    <row r="282">
      <c r="A282" s="13" t="n"/>
      <c r="B282" s="5" t="n"/>
      <c r="C282" s="16" t="n"/>
      <c r="D282" s="20" t="n"/>
      <c r="E282" s="20" t="n"/>
      <c r="F282" s="5" t="n"/>
      <c r="G282" s="18">
        <f>IF(OR(B282&amp;""="",NOT(ISNUMBER(D282))),"",ROUND(D282*N(E282),2))</f>
        <v/>
      </c>
      <c r="H282" s="6">
        <f>IF(B282&amp;""="","",IFERROR(INDEX('المركبات'!$B$6:$B$205,MATCH(B282&amp;"",'المركبات'!$A$6:$A$205,0))&amp;"","كود غير موجود"))</f>
        <v/>
      </c>
      <c r="I282" s="21">
        <f>IF(OR(B282&amp;""="",NOT(ISNUMBER(C282))),"",IF(COUNTIFS($B$6:$B$2005,B282&amp;"",$C$6:$C$2005,"&gt;"&amp;C282)=0,1,0))</f>
        <v/>
      </c>
    </row>
    <row r="283">
      <c r="A283" s="13" t="n"/>
      <c r="B283" s="5" t="n"/>
      <c r="C283" s="16" t="n"/>
      <c r="D283" s="20" t="n"/>
      <c r="E283" s="20" t="n"/>
      <c r="F283" s="5" t="n"/>
      <c r="G283" s="18">
        <f>IF(OR(B283&amp;""="",NOT(ISNUMBER(D283))),"",ROUND(D283*N(E283),2))</f>
        <v/>
      </c>
      <c r="H283" s="6">
        <f>IF(B283&amp;""="","",IFERROR(INDEX('المركبات'!$B$6:$B$205,MATCH(B283&amp;"",'المركبات'!$A$6:$A$205,0))&amp;"","كود غير موجود"))</f>
        <v/>
      </c>
      <c r="I283" s="21">
        <f>IF(OR(B283&amp;""="",NOT(ISNUMBER(C283))),"",IF(COUNTIFS($B$6:$B$2005,B283&amp;"",$C$6:$C$2005,"&gt;"&amp;C283)=0,1,0))</f>
        <v/>
      </c>
    </row>
    <row r="284">
      <c r="A284" s="13" t="n"/>
      <c r="B284" s="5" t="n"/>
      <c r="C284" s="16" t="n"/>
      <c r="D284" s="20" t="n"/>
      <c r="E284" s="20" t="n"/>
      <c r="F284" s="5" t="n"/>
      <c r="G284" s="18">
        <f>IF(OR(B284&amp;""="",NOT(ISNUMBER(D284))),"",ROUND(D284*N(E284),2))</f>
        <v/>
      </c>
      <c r="H284" s="6">
        <f>IF(B284&amp;""="","",IFERROR(INDEX('المركبات'!$B$6:$B$205,MATCH(B284&amp;"",'المركبات'!$A$6:$A$205,0))&amp;"","كود غير موجود"))</f>
        <v/>
      </c>
      <c r="I284" s="21">
        <f>IF(OR(B284&amp;""="",NOT(ISNUMBER(C284))),"",IF(COUNTIFS($B$6:$B$2005,B284&amp;"",$C$6:$C$2005,"&gt;"&amp;C284)=0,1,0))</f>
        <v/>
      </c>
    </row>
    <row r="285">
      <c r="A285" s="13" t="n"/>
      <c r="B285" s="5" t="n"/>
      <c r="C285" s="16" t="n"/>
      <c r="D285" s="20" t="n"/>
      <c r="E285" s="20" t="n"/>
      <c r="F285" s="5" t="n"/>
      <c r="G285" s="18">
        <f>IF(OR(B285&amp;""="",NOT(ISNUMBER(D285))),"",ROUND(D285*N(E285),2))</f>
        <v/>
      </c>
      <c r="H285" s="6">
        <f>IF(B285&amp;""="","",IFERROR(INDEX('المركبات'!$B$6:$B$205,MATCH(B285&amp;"",'المركبات'!$A$6:$A$205,0))&amp;"","كود غير موجود"))</f>
        <v/>
      </c>
      <c r="I285" s="21">
        <f>IF(OR(B285&amp;""="",NOT(ISNUMBER(C285))),"",IF(COUNTIFS($B$6:$B$2005,B285&amp;"",$C$6:$C$2005,"&gt;"&amp;C285)=0,1,0))</f>
        <v/>
      </c>
    </row>
    <row r="286">
      <c r="A286" s="13" t="n"/>
      <c r="B286" s="5" t="n"/>
      <c r="C286" s="16" t="n"/>
      <c r="D286" s="20" t="n"/>
      <c r="E286" s="20" t="n"/>
      <c r="F286" s="5" t="n"/>
      <c r="G286" s="18">
        <f>IF(OR(B286&amp;""="",NOT(ISNUMBER(D286))),"",ROUND(D286*N(E286),2))</f>
        <v/>
      </c>
      <c r="H286" s="6">
        <f>IF(B286&amp;""="","",IFERROR(INDEX('المركبات'!$B$6:$B$205,MATCH(B286&amp;"",'المركبات'!$A$6:$A$205,0))&amp;"","كود غير موجود"))</f>
        <v/>
      </c>
      <c r="I286" s="21">
        <f>IF(OR(B286&amp;""="",NOT(ISNUMBER(C286))),"",IF(COUNTIFS($B$6:$B$2005,B286&amp;"",$C$6:$C$2005,"&gt;"&amp;C286)=0,1,0))</f>
        <v/>
      </c>
    </row>
    <row r="287">
      <c r="A287" s="13" t="n"/>
      <c r="B287" s="5" t="n"/>
      <c r="C287" s="16" t="n"/>
      <c r="D287" s="20" t="n"/>
      <c r="E287" s="20" t="n"/>
      <c r="F287" s="5" t="n"/>
      <c r="G287" s="18">
        <f>IF(OR(B287&amp;""="",NOT(ISNUMBER(D287))),"",ROUND(D287*N(E287),2))</f>
        <v/>
      </c>
      <c r="H287" s="6">
        <f>IF(B287&amp;""="","",IFERROR(INDEX('المركبات'!$B$6:$B$205,MATCH(B287&amp;"",'المركبات'!$A$6:$A$205,0))&amp;"","كود غير موجود"))</f>
        <v/>
      </c>
      <c r="I287" s="21">
        <f>IF(OR(B287&amp;""="",NOT(ISNUMBER(C287))),"",IF(COUNTIFS($B$6:$B$2005,B287&amp;"",$C$6:$C$2005,"&gt;"&amp;C287)=0,1,0))</f>
        <v/>
      </c>
    </row>
    <row r="288">
      <c r="A288" s="13" t="n"/>
      <c r="B288" s="5" t="n"/>
      <c r="C288" s="16" t="n"/>
      <c r="D288" s="20" t="n"/>
      <c r="E288" s="20" t="n"/>
      <c r="F288" s="5" t="n"/>
      <c r="G288" s="18">
        <f>IF(OR(B288&amp;""="",NOT(ISNUMBER(D288))),"",ROUND(D288*N(E288),2))</f>
        <v/>
      </c>
      <c r="H288" s="6">
        <f>IF(B288&amp;""="","",IFERROR(INDEX('المركبات'!$B$6:$B$205,MATCH(B288&amp;"",'المركبات'!$A$6:$A$205,0))&amp;"","كود غير موجود"))</f>
        <v/>
      </c>
      <c r="I288" s="21">
        <f>IF(OR(B288&amp;""="",NOT(ISNUMBER(C288))),"",IF(COUNTIFS($B$6:$B$2005,B288&amp;"",$C$6:$C$2005,"&gt;"&amp;C288)=0,1,0))</f>
        <v/>
      </c>
    </row>
    <row r="289">
      <c r="A289" s="13" t="n"/>
      <c r="B289" s="5" t="n"/>
      <c r="C289" s="16" t="n"/>
      <c r="D289" s="20" t="n"/>
      <c r="E289" s="20" t="n"/>
      <c r="F289" s="5" t="n"/>
      <c r="G289" s="18">
        <f>IF(OR(B289&amp;""="",NOT(ISNUMBER(D289))),"",ROUND(D289*N(E289),2))</f>
        <v/>
      </c>
      <c r="H289" s="6">
        <f>IF(B289&amp;""="","",IFERROR(INDEX('المركبات'!$B$6:$B$205,MATCH(B289&amp;"",'المركبات'!$A$6:$A$205,0))&amp;"","كود غير موجود"))</f>
        <v/>
      </c>
      <c r="I289" s="21">
        <f>IF(OR(B289&amp;""="",NOT(ISNUMBER(C289))),"",IF(COUNTIFS($B$6:$B$2005,B289&amp;"",$C$6:$C$2005,"&gt;"&amp;C289)=0,1,0))</f>
        <v/>
      </c>
    </row>
    <row r="290">
      <c r="A290" s="13" t="n"/>
      <c r="B290" s="5" t="n"/>
      <c r="C290" s="16" t="n"/>
      <c r="D290" s="20" t="n"/>
      <c r="E290" s="20" t="n"/>
      <c r="F290" s="5" t="n"/>
      <c r="G290" s="18">
        <f>IF(OR(B290&amp;""="",NOT(ISNUMBER(D290))),"",ROUND(D290*N(E290),2))</f>
        <v/>
      </c>
      <c r="H290" s="6">
        <f>IF(B290&amp;""="","",IFERROR(INDEX('المركبات'!$B$6:$B$205,MATCH(B290&amp;"",'المركبات'!$A$6:$A$205,0))&amp;"","كود غير موجود"))</f>
        <v/>
      </c>
      <c r="I290" s="21">
        <f>IF(OR(B290&amp;""="",NOT(ISNUMBER(C290))),"",IF(COUNTIFS($B$6:$B$2005,B290&amp;"",$C$6:$C$2005,"&gt;"&amp;C290)=0,1,0))</f>
        <v/>
      </c>
    </row>
    <row r="291">
      <c r="A291" s="13" t="n"/>
      <c r="B291" s="5" t="n"/>
      <c r="C291" s="16" t="n"/>
      <c r="D291" s="20" t="n"/>
      <c r="E291" s="20" t="n"/>
      <c r="F291" s="5" t="n"/>
      <c r="G291" s="18">
        <f>IF(OR(B291&amp;""="",NOT(ISNUMBER(D291))),"",ROUND(D291*N(E291),2))</f>
        <v/>
      </c>
      <c r="H291" s="6">
        <f>IF(B291&amp;""="","",IFERROR(INDEX('المركبات'!$B$6:$B$205,MATCH(B291&amp;"",'المركبات'!$A$6:$A$205,0))&amp;"","كود غير موجود"))</f>
        <v/>
      </c>
      <c r="I291" s="21">
        <f>IF(OR(B291&amp;""="",NOT(ISNUMBER(C291))),"",IF(COUNTIFS($B$6:$B$2005,B291&amp;"",$C$6:$C$2005,"&gt;"&amp;C291)=0,1,0))</f>
        <v/>
      </c>
    </row>
    <row r="292">
      <c r="A292" s="13" t="n"/>
      <c r="B292" s="5" t="n"/>
      <c r="C292" s="16" t="n"/>
      <c r="D292" s="20" t="n"/>
      <c r="E292" s="20" t="n"/>
      <c r="F292" s="5" t="n"/>
      <c r="G292" s="18">
        <f>IF(OR(B292&amp;""="",NOT(ISNUMBER(D292))),"",ROUND(D292*N(E292),2))</f>
        <v/>
      </c>
      <c r="H292" s="6">
        <f>IF(B292&amp;""="","",IFERROR(INDEX('المركبات'!$B$6:$B$205,MATCH(B292&amp;"",'المركبات'!$A$6:$A$205,0))&amp;"","كود غير موجود"))</f>
        <v/>
      </c>
      <c r="I292" s="21">
        <f>IF(OR(B292&amp;""="",NOT(ISNUMBER(C292))),"",IF(COUNTIFS($B$6:$B$2005,B292&amp;"",$C$6:$C$2005,"&gt;"&amp;C292)=0,1,0))</f>
        <v/>
      </c>
    </row>
    <row r="293">
      <c r="A293" s="13" t="n"/>
      <c r="B293" s="5" t="n"/>
      <c r="C293" s="16" t="n"/>
      <c r="D293" s="20" t="n"/>
      <c r="E293" s="20" t="n"/>
      <c r="F293" s="5" t="n"/>
      <c r="G293" s="18">
        <f>IF(OR(B293&amp;""="",NOT(ISNUMBER(D293))),"",ROUND(D293*N(E293),2))</f>
        <v/>
      </c>
      <c r="H293" s="6">
        <f>IF(B293&amp;""="","",IFERROR(INDEX('المركبات'!$B$6:$B$205,MATCH(B293&amp;"",'المركبات'!$A$6:$A$205,0))&amp;"","كود غير موجود"))</f>
        <v/>
      </c>
      <c r="I293" s="21">
        <f>IF(OR(B293&amp;""="",NOT(ISNUMBER(C293))),"",IF(COUNTIFS($B$6:$B$2005,B293&amp;"",$C$6:$C$2005,"&gt;"&amp;C293)=0,1,0))</f>
        <v/>
      </c>
    </row>
    <row r="294">
      <c r="A294" s="13" t="n"/>
      <c r="B294" s="5" t="n"/>
      <c r="C294" s="16" t="n"/>
      <c r="D294" s="20" t="n"/>
      <c r="E294" s="20" t="n"/>
      <c r="F294" s="5" t="n"/>
      <c r="G294" s="18">
        <f>IF(OR(B294&amp;""="",NOT(ISNUMBER(D294))),"",ROUND(D294*N(E294),2))</f>
        <v/>
      </c>
      <c r="H294" s="6">
        <f>IF(B294&amp;""="","",IFERROR(INDEX('المركبات'!$B$6:$B$205,MATCH(B294&amp;"",'المركبات'!$A$6:$A$205,0))&amp;"","كود غير موجود"))</f>
        <v/>
      </c>
      <c r="I294" s="21">
        <f>IF(OR(B294&amp;""="",NOT(ISNUMBER(C294))),"",IF(COUNTIFS($B$6:$B$2005,B294&amp;"",$C$6:$C$2005,"&gt;"&amp;C294)=0,1,0))</f>
        <v/>
      </c>
    </row>
    <row r="295">
      <c r="A295" s="13" t="n"/>
      <c r="B295" s="5" t="n"/>
      <c r="C295" s="16" t="n"/>
      <c r="D295" s="20" t="n"/>
      <c r="E295" s="20" t="n"/>
      <c r="F295" s="5" t="n"/>
      <c r="G295" s="18">
        <f>IF(OR(B295&amp;""="",NOT(ISNUMBER(D295))),"",ROUND(D295*N(E295),2))</f>
        <v/>
      </c>
      <c r="H295" s="6">
        <f>IF(B295&amp;""="","",IFERROR(INDEX('المركبات'!$B$6:$B$205,MATCH(B295&amp;"",'المركبات'!$A$6:$A$205,0))&amp;"","كود غير موجود"))</f>
        <v/>
      </c>
      <c r="I295" s="21">
        <f>IF(OR(B295&amp;""="",NOT(ISNUMBER(C295))),"",IF(COUNTIFS($B$6:$B$2005,B295&amp;"",$C$6:$C$2005,"&gt;"&amp;C295)=0,1,0))</f>
        <v/>
      </c>
    </row>
    <row r="296">
      <c r="A296" s="13" t="n"/>
      <c r="B296" s="5" t="n"/>
      <c r="C296" s="16" t="n"/>
      <c r="D296" s="20" t="n"/>
      <c r="E296" s="20" t="n"/>
      <c r="F296" s="5" t="n"/>
      <c r="G296" s="18">
        <f>IF(OR(B296&amp;""="",NOT(ISNUMBER(D296))),"",ROUND(D296*N(E296),2))</f>
        <v/>
      </c>
      <c r="H296" s="6">
        <f>IF(B296&amp;""="","",IFERROR(INDEX('المركبات'!$B$6:$B$205,MATCH(B296&amp;"",'المركبات'!$A$6:$A$205,0))&amp;"","كود غير موجود"))</f>
        <v/>
      </c>
      <c r="I296" s="21">
        <f>IF(OR(B296&amp;""="",NOT(ISNUMBER(C296))),"",IF(COUNTIFS($B$6:$B$2005,B296&amp;"",$C$6:$C$2005,"&gt;"&amp;C296)=0,1,0))</f>
        <v/>
      </c>
    </row>
    <row r="297">
      <c r="A297" s="13" t="n"/>
      <c r="B297" s="5" t="n"/>
      <c r="C297" s="16" t="n"/>
      <c r="D297" s="20" t="n"/>
      <c r="E297" s="20" t="n"/>
      <c r="F297" s="5" t="n"/>
      <c r="G297" s="18">
        <f>IF(OR(B297&amp;""="",NOT(ISNUMBER(D297))),"",ROUND(D297*N(E297),2))</f>
        <v/>
      </c>
      <c r="H297" s="6">
        <f>IF(B297&amp;""="","",IFERROR(INDEX('المركبات'!$B$6:$B$205,MATCH(B297&amp;"",'المركبات'!$A$6:$A$205,0))&amp;"","كود غير موجود"))</f>
        <v/>
      </c>
      <c r="I297" s="21">
        <f>IF(OR(B297&amp;""="",NOT(ISNUMBER(C297))),"",IF(COUNTIFS($B$6:$B$2005,B297&amp;"",$C$6:$C$2005,"&gt;"&amp;C297)=0,1,0))</f>
        <v/>
      </c>
    </row>
    <row r="298">
      <c r="A298" s="13" t="n"/>
      <c r="B298" s="5" t="n"/>
      <c r="C298" s="16" t="n"/>
      <c r="D298" s="20" t="n"/>
      <c r="E298" s="20" t="n"/>
      <c r="F298" s="5" t="n"/>
      <c r="G298" s="18">
        <f>IF(OR(B298&amp;""="",NOT(ISNUMBER(D298))),"",ROUND(D298*N(E298),2))</f>
        <v/>
      </c>
      <c r="H298" s="6">
        <f>IF(B298&amp;""="","",IFERROR(INDEX('المركبات'!$B$6:$B$205,MATCH(B298&amp;"",'المركبات'!$A$6:$A$205,0))&amp;"","كود غير موجود"))</f>
        <v/>
      </c>
      <c r="I298" s="21">
        <f>IF(OR(B298&amp;""="",NOT(ISNUMBER(C298))),"",IF(COUNTIFS($B$6:$B$2005,B298&amp;"",$C$6:$C$2005,"&gt;"&amp;C298)=0,1,0))</f>
        <v/>
      </c>
    </row>
    <row r="299">
      <c r="A299" s="13" t="n"/>
      <c r="B299" s="5" t="n"/>
      <c r="C299" s="16" t="n"/>
      <c r="D299" s="20" t="n"/>
      <c r="E299" s="20" t="n"/>
      <c r="F299" s="5" t="n"/>
      <c r="G299" s="18">
        <f>IF(OR(B299&amp;""="",NOT(ISNUMBER(D299))),"",ROUND(D299*N(E299),2))</f>
        <v/>
      </c>
      <c r="H299" s="6">
        <f>IF(B299&amp;""="","",IFERROR(INDEX('المركبات'!$B$6:$B$205,MATCH(B299&amp;"",'المركبات'!$A$6:$A$205,0))&amp;"","كود غير موجود"))</f>
        <v/>
      </c>
      <c r="I299" s="21">
        <f>IF(OR(B299&amp;""="",NOT(ISNUMBER(C299))),"",IF(COUNTIFS($B$6:$B$2005,B299&amp;"",$C$6:$C$2005,"&gt;"&amp;C299)=0,1,0))</f>
        <v/>
      </c>
    </row>
    <row r="300">
      <c r="A300" s="13" t="n"/>
      <c r="B300" s="5" t="n"/>
      <c r="C300" s="16" t="n"/>
      <c r="D300" s="20" t="n"/>
      <c r="E300" s="20" t="n"/>
      <c r="F300" s="5" t="n"/>
      <c r="G300" s="18">
        <f>IF(OR(B300&amp;""="",NOT(ISNUMBER(D300))),"",ROUND(D300*N(E300),2))</f>
        <v/>
      </c>
      <c r="H300" s="6">
        <f>IF(B300&amp;""="","",IFERROR(INDEX('المركبات'!$B$6:$B$205,MATCH(B300&amp;"",'المركبات'!$A$6:$A$205,0))&amp;"","كود غير موجود"))</f>
        <v/>
      </c>
      <c r="I300" s="21">
        <f>IF(OR(B300&amp;""="",NOT(ISNUMBER(C300))),"",IF(COUNTIFS($B$6:$B$2005,B300&amp;"",$C$6:$C$2005,"&gt;"&amp;C300)=0,1,0))</f>
        <v/>
      </c>
    </row>
    <row r="301">
      <c r="A301" s="13" t="n"/>
      <c r="B301" s="5" t="n"/>
      <c r="C301" s="16" t="n"/>
      <c r="D301" s="20" t="n"/>
      <c r="E301" s="20" t="n"/>
      <c r="F301" s="5" t="n"/>
      <c r="G301" s="18">
        <f>IF(OR(B301&amp;""="",NOT(ISNUMBER(D301))),"",ROUND(D301*N(E301),2))</f>
        <v/>
      </c>
      <c r="H301" s="6">
        <f>IF(B301&amp;""="","",IFERROR(INDEX('المركبات'!$B$6:$B$205,MATCH(B301&amp;"",'المركبات'!$A$6:$A$205,0))&amp;"","كود غير موجود"))</f>
        <v/>
      </c>
      <c r="I301" s="21">
        <f>IF(OR(B301&amp;""="",NOT(ISNUMBER(C301))),"",IF(COUNTIFS($B$6:$B$2005,B301&amp;"",$C$6:$C$2005,"&gt;"&amp;C301)=0,1,0))</f>
        <v/>
      </c>
    </row>
    <row r="302">
      <c r="A302" s="13" t="n"/>
      <c r="B302" s="5" t="n"/>
      <c r="C302" s="16" t="n"/>
      <c r="D302" s="20" t="n"/>
      <c r="E302" s="20" t="n"/>
      <c r="F302" s="5" t="n"/>
      <c r="G302" s="18">
        <f>IF(OR(B302&amp;""="",NOT(ISNUMBER(D302))),"",ROUND(D302*N(E302),2))</f>
        <v/>
      </c>
      <c r="H302" s="6">
        <f>IF(B302&amp;""="","",IFERROR(INDEX('المركبات'!$B$6:$B$205,MATCH(B302&amp;"",'المركبات'!$A$6:$A$205,0))&amp;"","كود غير موجود"))</f>
        <v/>
      </c>
      <c r="I302" s="21">
        <f>IF(OR(B302&amp;""="",NOT(ISNUMBER(C302))),"",IF(COUNTIFS($B$6:$B$2005,B302&amp;"",$C$6:$C$2005,"&gt;"&amp;C302)=0,1,0))</f>
        <v/>
      </c>
    </row>
    <row r="303">
      <c r="A303" s="13" t="n"/>
      <c r="B303" s="5" t="n"/>
      <c r="C303" s="16" t="n"/>
      <c r="D303" s="20" t="n"/>
      <c r="E303" s="20" t="n"/>
      <c r="F303" s="5" t="n"/>
      <c r="G303" s="18">
        <f>IF(OR(B303&amp;""="",NOT(ISNUMBER(D303))),"",ROUND(D303*N(E303),2))</f>
        <v/>
      </c>
      <c r="H303" s="6">
        <f>IF(B303&amp;""="","",IFERROR(INDEX('المركبات'!$B$6:$B$205,MATCH(B303&amp;"",'المركبات'!$A$6:$A$205,0))&amp;"","كود غير موجود"))</f>
        <v/>
      </c>
      <c r="I303" s="21">
        <f>IF(OR(B303&amp;""="",NOT(ISNUMBER(C303))),"",IF(COUNTIFS($B$6:$B$2005,B303&amp;"",$C$6:$C$2005,"&gt;"&amp;C303)=0,1,0))</f>
        <v/>
      </c>
    </row>
    <row r="304">
      <c r="A304" s="13" t="n"/>
      <c r="B304" s="5" t="n"/>
      <c r="C304" s="16" t="n"/>
      <c r="D304" s="20" t="n"/>
      <c r="E304" s="20" t="n"/>
      <c r="F304" s="5" t="n"/>
      <c r="G304" s="18">
        <f>IF(OR(B304&amp;""="",NOT(ISNUMBER(D304))),"",ROUND(D304*N(E304),2))</f>
        <v/>
      </c>
      <c r="H304" s="6">
        <f>IF(B304&amp;""="","",IFERROR(INDEX('المركبات'!$B$6:$B$205,MATCH(B304&amp;"",'المركبات'!$A$6:$A$205,0))&amp;"","كود غير موجود"))</f>
        <v/>
      </c>
      <c r="I304" s="21">
        <f>IF(OR(B304&amp;""="",NOT(ISNUMBER(C304))),"",IF(COUNTIFS($B$6:$B$2005,B304&amp;"",$C$6:$C$2005,"&gt;"&amp;C304)=0,1,0))</f>
        <v/>
      </c>
    </row>
    <row r="305">
      <c r="A305" s="13" t="n"/>
      <c r="B305" s="5" t="n"/>
      <c r="C305" s="16" t="n"/>
      <c r="D305" s="20" t="n"/>
      <c r="E305" s="20" t="n"/>
      <c r="F305" s="5" t="n"/>
      <c r="G305" s="18">
        <f>IF(OR(B305&amp;""="",NOT(ISNUMBER(D305))),"",ROUND(D305*N(E305),2))</f>
        <v/>
      </c>
      <c r="H305" s="6">
        <f>IF(B305&amp;""="","",IFERROR(INDEX('المركبات'!$B$6:$B$205,MATCH(B305&amp;"",'المركبات'!$A$6:$A$205,0))&amp;"","كود غير موجود"))</f>
        <v/>
      </c>
      <c r="I305" s="21">
        <f>IF(OR(B305&amp;""="",NOT(ISNUMBER(C305))),"",IF(COUNTIFS($B$6:$B$2005,B305&amp;"",$C$6:$C$2005,"&gt;"&amp;C305)=0,1,0))</f>
        <v/>
      </c>
    </row>
    <row r="306">
      <c r="A306" s="13" t="n"/>
      <c r="B306" s="5" t="n"/>
      <c r="C306" s="16" t="n"/>
      <c r="D306" s="20" t="n"/>
      <c r="E306" s="20" t="n"/>
      <c r="F306" s="5" t="n"/>
      <c r="G306" s="18">
        <f>IF(OR(B306&amp;""="",NOT(ISNUMBER(D306))),"",ROUND(D306*N(E306),2))</f>
        <v/>
      </c>
      <c r="H306" s="6">
        <f>IF(B306&amp;""="","",IFERROR(INDEX('المركبات'!$B$6:$B$205,MATCH(B306&amp;"",'المركبات'!$A$6:$A$205,0))&amp;"","كود غير موجود"))</f>
        <v/>
      </c>
      <c r="I306" s="21">
        <f>IF(OR(B306&amp;""="",NOT(ISNUMBER(C306))),"",IF(COUNTIFS($B$6:$B$2005,B306&amp;"",$C$6:$C$2005,"&gt;"&amp;C306)=0,1,0))</f>
        <v/>
      </c>
    </row>
    <row r="307">
      <c r="A307" s="13" t="n"/>
      <c r="B307" s="5" t="n"/>
      <c r="C307" s="16" t="n"/>
      <c r="D307" s="20" t="n"/>
      <c r="E307" s="20" t="n"/>
      <c r="F307" s="5" t="n"/>
      <c r="G307" s="18">
        <f>IF(OR(B307&amp;""="",NOT(ISNUMBER(D307))),"",ROUND(D307*N(E307),2))</f>
        <v/>
      </c>
      <c r="H307" s="6">
        <f>IF(B307&amp;""="","",IFERROR(INDEX('المركبات'!$B$6:$B$205,MATCH(B307&amp;"",'المركبات'!$A$6:$A$205,0))&amp;"","كود غير موجود"))</f>
        <v/>
      </c>
      <c r="I307" s="21">
        <f>IF(OR(B307&amp;""="",NOT(ISNUMBER(C307))),"",IF(COUNTIFS($B$6:$B$2005,B307&amp;"",$C$6:$C$2005,"&gt;"&amp;C307)=0,1,0))</f>
        <v/>
      </c>
    </row>
    <row r="308">
      <c r="A308" s="13" t="n"/>
      <c r="B308" s="5" t="n"/>
      <c r="C308" s="16" t="n"/>
      <c r="D308" s="20" t="n"/>
      <c r="E308" s="20" t="n"/>
      <c r="F308" s="5" t="n"/>
      <c r="G308" s="18">
        <f>IF(OR(B308&amp;""="",NOT(ISNUMBER(D308))),"",ROUND(D308*N(E308),2))</f>
        <v/>
      </c>
      <c r="H308" s="6">
        <f>IF(B308&amp;""="","",IFERROR(INDEX('المركبات'!$B$6:$B$205,MATCH(B308&amp;"",'المركبات'!$A$6:$A$205,0))&amp;"","كود غير موجود"))</f>
        <v/>
      </c>
      <c r="I308" s="21">
        <f>IF(OR(B308&amp;""="",NOT(ISNUMBER(C308))),"",IF(COUNTIFS($B$6:$B$2005,B308&amp;"",$C$6:$C$2005,"&gt;"&amp;C308)=0,1,0))</f>
        <v/>
      </c>
    </row>
    <row r="309">
      <c r="A309" s="13" t="n"/>
      <c r="B309" s="5" t="n"/>
      <c r="C309" s="16" t="n"/>
      <c r="D309" s="20" t="n"/>
      <c r="E309" s="20" t="n"/>
      <c r="F309" s="5" t="n"/>
      <c r="G309" s="18">
        <f>IF(OR(B309&amp;""="",NOT(ISNUMBER(D309))),"",ROUND(D309*N(E309),2))</f>
        <v/>
      </c>
      <c r="H309" s="6">
        <f>IF(B309&amp;""="","",IFERROR(INDEX('المركبات'!$B$6:$B$205,MATCH(B309&amp;"",'المركبات'!$A$6:$A$205,0))&amp;"","كود غير موجود"))</f>
        <v/>
      </c>
      <c r="I309" s="21">
        <f>IF(OR(B309&amp;""="",NOT(ISNUMBER(C309))),"",IF(COUNTIFS($B$6:$B$2005,B309&amp;"",$C$6:$C$2005,"&gt;"&amp;C309)=0,1,0))</f>
        <v/>
      </c>
    </row>
    <row r="310">
      <c r="A310" s="13" t="n"/>
      <c r="B310" s="5" t="n"/>
      <c r="C310" s="16" t="n"/>
      <c r="D310" s="20" t="n"/>
      <c r="E310" s="20" t="n"/>
      <c r="F310" s="5" t="n"/>
      <c r="G310" s="18">
        <f>IF(OR(B310&amp;""="",NOT(ISNUMBER(D310))),"",ROUND(D310*N(E310),2))</f>
        <v/>
      </c>
      <c r="H310" s="6">
        <f>IF(B310&amp;""="","",IFERROR(INDEX('المركبات'!$B$6:$B$205,MATCH(B310&amp;"",'المركبات'!$A$6:$A$205,0))&amp;"","كود غير موجود"))</f>
        <v/>
      </c>
      <c r="I310" s="21">
        <f>IF(OR(B310&amp;""="",NOT(ISNUMBER(C310))),"",IF(COUNTIFS($B$6:$B$2005,B310&amp;"",$C$6:$C$2005,"&gt;"&amp;C310)=0,1,0))</f>
        <v/>
      </c>
    </row>
    <row r="311">
      <c r="A311" s="13" t="n"/>
      <c r="B311" s="5" t="n"/>
      <c r="C311" s="16" t="n"/>
      <c r="D311" s="20" t="n"/>
      <c r="E311" s="20" t="n"/>
      <c r="F311" s="5" t="n"/>
      <c r="G311" s="18">
        <f>IF(OR(B311&amp;""="",NOT(ISNUMBER(D311))),"",ROUND(D311*N(E311),2))</f>
        <v/>
      </c>
      <c r="H311" s="6">
        <f>IF(B311&amp;""="","",IFERROR(INDEX('المركبات'!$B$6:$B$205,MATCH(B311&amp;"",'المركبات'!$A$6:$A$205,0))&amp;"","كود غير موجود"))</f>
        <v/>
      </c>
      <c r="I311" s="21">
        <f>IF(OR(B311&amp;""="",NOT(ISNUMBER(C311))),"",IF(COUNTIFS($B$6:$B$2005,B311&amp;"",$C$6:$C$2005,"&gt;"&amp;C311)=0,1,0))</f>
        <v/>
      </c>
    </row>
    <row r="312">
      <c r="A312" s="13" t="n"/>
      <c r="B312" s="5" t="n"/>
      <c r="C312" s="16" t="n"/>
      <c r="D312" s="20" t="n"/>
      <c r="E312" s="20" t="n"/>
      <c r="F312" s="5" t="n"/>
      <c r="G312" s="18">
        <f>IF(OR(B312&amp;""="",NOT(ISNUMBER(D312))),"",ROUND(D312*N(E312),2))</f>
        <v/>
      </c>
      <c r="H312" s="6">
        <f>IF(B312&amp;""="","",IFERROR(INDEX('المركبات'!$B$6:$B$205,MATCH(B312&amp;"",'المركبات'!$A$6:$A$205,0))&amp;"","كود غير موجود"))</f>
        <v/>
      </c>
      <c r="I312" s="21">
        <f>IF(OR(B312&amp;""="",NOT(ISNUMBER(C312))),"",IF(COUNTIFS($B$6:$B$2005,B312&amp;"",$C$6:$C$2005,"&gt;"&amp;C312)=0,1,0))</f>
        <v/>
      </c>
    </row>
    <row r="313">
      <c r="A313" s="13" t="n"/>
      <c r="B313" s="5" t="n"/>
      <c r="C313" s="16" t="n"/>
      <c r="D313" s="20" t="n"/>
      <c r="E313" s="20" t="n"/>
      <c r="F313" s="5" t="n"/>
      <c r="G313" s="18">
        <f>IF(OR(B313&amp;""="",NOT(ISNUMBER(D313))),"",ROUND(D313*N(E313),2))</f>
        <v/>
      </c>
      <c r="H313" s="6">
        <f>IF(B313&amp;""="","",IFERROR(INDEX('المركبات'!$B$6:$B$205,MATCH(B313&amp;"",'المركبات'!$A$6:$A$205,0))&amp;"","كود غير موجود"))</f>
        <v/>
      </c>
      <c r="I313" s="21">
        <f>IF(OR(B313&amp;""="",NOT(ISNUMBER(C313))),"",IF(COUNTIFS($B$6:$B$2005,B313&amp;"",$C$6:$C$2005,"&gt;"&amp;C313)=0,1,0))</f>
        <v/>
      </c>
    </row>
    <row r="314">
      <c r="A314" s="13" t="n"/>
      <c r="B314" s="5" t="n"/>
      <c r="C314" s="16" t="n"/>
      <c r="D314" s="20" t="n"/>
      <c r="E314" s="20" t="n"/>
      <c r="F314" s="5" t="n"/>
      <c r="G314" s="18">
        <f>IF(OR(B314&amp;""="",NOT(ISNUMBER(D314))),"",ROUND(D314*N(E314),2))</f>
        <v/>
      </c>
      <c r="H314" s="6">
        <f>IF(B314&amp;""="","",IFERROR(INDEX('المركبات'!$B$6:$B$205,MATCH(B314&amp;"",'المركبات'!$A$6:$A$205,0))&amp;"","كود غير موجود"))</f>
        <v/>
      </c>
      <c r="I314" s="21">
        <f>IF(OR(B314&amp;""="",NOT(ISNUMBER(C314))),"",IF(COUNTIFS($B$6:$B$2005,B314&amp;"",$C$6:$C$2005,"&gt;"&amp;C314)=0,1,0))</f>
        <v/>
      </c>
    </row>
    <row r="315">
      <c r="A315" s="13" t="n"/>
      <c r="B315" s="5" t="n"/>
      <c r="C315" s="16" t="n"/>
      <c r="D315" s="20" t="n"/>
      <c r="E315" s="20" t="n"/>
      <c r="F315" s="5" t="n"/>
      <c r="G315" s="18">
        <f>IF(OR(B315&amp;""="",NOT(ISNUMBER(D315))),"",ROUND(D315*N(E315),2))</f>
        <v/>
      </c>
      <c r="H315" s="6">
        <f>IF(B315&amp;""="","",IFERROR(INDEX('المركبات'!$B$6:$B$205,MATCH(B315&amp;"",'المركبات'!$A$6:$A$205,0))&amp;"","كود غير موجود"))</f>
        <v/>
      </c>
      <c r="I315" s="21">
        <f>IF(OR(B315&amp;""="",NOT(ISNUMBER(C315))),"",IF(COUNTIFS($B$6:$B$2005,B315&amp;"",$C$6:$C$2005,"&gt;"&amp;C315)=0,1,0))</f>
        <v/>
      </c>
    </row>
    <row r="316">
      <c r="A316" s="13" t="n"/>
      <c r="B316" s="5" t="n"/>
      <c r="C316" s="16" t="n"/>
      <c r="D316" s="20" t="n"/>
      <c r="E316" s="20" t="n"/>
      <c r="F316" s="5" t="n"/>
      <c r="G316" s="18">
        <f>IF(OR(B316&amp;""="",NOT(ISNUMBER(D316))),"",ROUND(D316*N(E316),2))</f>
        <v/>
      </c>
      <c r="H316" s="6">
        <f>IF(B316&amp;""="","",IFERROR(INDEX('المركبات'!$B$6:$B$205,MATCH(B316&amp;"",'المركبات'!$A$6:$A$205,0))&amp;"","كود غير موجود"))</f>
        <v/>
      </c>
      <c r="I316" s="21">
        <f>IF(OR(B316&amp;""="",NOT(ISNUMBER(C316))),"",IF(COUNTIFS($B$6:$B$2005,B316&amp;"",$C$6:$C$2005,"&gt;"&amp;C316)=0,1,0))</f>
        <v/>
      </c>
    </row>
    <row r="317">
      <c r="A317" s="13" t="n"/>
      <c r="B317" s="5" t="n"/>
      <c r="C317" s="16" t="n"/>
      <c r="D317" s="20" t="n"/>
      <c r="E317" s="20" t="n"/>
      <c r="F317" s="5" t="n"/>
      <c r="G317" s="18">
        <f>IF(OR(B317&amp;""="",NOT(ISNUMBER(D317))),"",ROUND(D317*N(E317),2))</f>
        <v/>
      </c>
      <c r="H317" s="6">
        <f>IF(B317&amp;""="","",IFERROR(INDEX('المركبات'!$B$6:$B$205,MATCH(B317&amp;"",'المركبات'!$A$6:$A$205,0))&amp;"","كود غير موجود"))</f>
        <v/>
      </c>
      <c r="I317" s="21">
        <f>IF(OR(B317&amp;""="",NOT(ISNUMBER(C317))),"",IF(COUNTIFS($B$6:$B$2005,B317&amp;"",$C$6:$C$2005,"&gt;"&amp;C317)=0,1,0))</f>
        <v/>
      </c>
    </row>
    <row r="318">
      <c r="A318" s="13" t="n"/>
      <c r="B318" s="5" t="n"/>
      <c r="C318" s="16" t="n"/>
      <c r="D318" s="20" t="n"/>
      <c r="E318" s="20" t="n"/>
      <c r="F318" s="5" t="n"/>
      <c r="G318" s="18">
        <f>IF(OR(B318&amp;""="",NOT(ISNUMBER(D318))),"",ROUND(D318*N(E318),2))</f>
        <v/>
      </c>
      <c r="H318" s="6">
        <f>IF(B318&amp;""="","",IFERROR(INDEX('المركبات'!$B$6:$B$205,MATCH(B318&amp;"",'المركبات'!$A$6:$A$205,0))&amp;"","كود غير موجود"))</f>
        <v/>
      </c>
      <c r="I318" s="21">
        <f>IF(OR(B318&amp;""="",NOT(ISNUMBER(C318))),"",IF(COUNTIFS($B$6:$B$2005,B318&amp;"",$C$6:$C$2005,"&gt;"&amp;C318)=0,1,0))</f>
        <v/>
      </c>
    </row>
    <row r="319">
      <c r="A319" s="13" t="n"/>
      <c r="B319" s="5" t="n"/>
      <c r="C319" s="16" t="n"/>
      <c r="D319" s="20" t="n"/>
      <c r="E319" s="20" t="n"/>
      <c r="F319" s="5" t="n"/>
      <c r="G319" s="18">
        <f>IF(OR(B319&amp;""="",NOT(ISNUMBER(D319))),"",ROUND(D319*N(E319),2))</f>
        <v/>
      </c>
      <c r="H319" s="6">
        <f>IF(B319&amp;""="","",IFERROR(INDEX('المركبات'!$B$6:$B$205,MATCH(B319&amp;"",'المركبات'!$A$6:$A$205,0))&amp;"","كود غير موجود"))</f>
        <v/>
      </c>
      <c r="I319" s="21">
        <f>IF(OR(B319&amp;""="",NOT(ISNUMBER(C319))),"",IF(COUNTIFS($B$6:$B$2005,B319&amp;"",$C$6:$C$2005,"&gt;"&amp;C319)=0,1,0))</f>
        <v/>
      </c>
    </row>
    <row r="320">
      <c r="A320" s="13" t="n"/>
      <c r="B320" s="5" t="n"/>
      <c r="C320" s="16" t="n"/>
      <c r="D320" s="20" t="n"/>
      <c r="E320" s="20" t="n"/>
      <c r="F320" s="5" t="n"/>
      <c r="G320" s="18">
        <f>IF(OR(B320&amp;""="",NOT(ISNUMBER(D320))),"",ROUND(D320*N(E320),2))</f>
        <v/>
      </c>
      <c r="H320" s="6">
        <f>IF(B320&amp;""="","",IFERROR(INDEX('المركبات'!$B$6:$B$205,MATCH(B320&amp;"",'المركبات'!$A$6:$A$205,0))&amp;"","كود غير موجود"))</f>
        <v/>
      </c>
      <c r="I320" s="21">
        <f>IF(OR(B320&amp;""="",NOT(ISNUMBER(C320))),"",IF(COUNTIFS($B$6:$B$2005,B320&amp;"",$C$6:$C$2005,"&gt;"&amp;C320)=0,1,0))</f>
        <v/>
      </c>
    </row>
    <row r="321">
      <c r="A321" s="13" t="n"/>
      <c r="B321" s="5" t="n"/>
      <c r="C321" s="16" t="n"/>
      <c r="D321" s="20" t="n"/>
      <c r="E321" s="20" t="n"/>
      <c r="F321" s="5" t="n"/>
      <c r="G321" s="18">
        <f>IF(OR(B321&amp;""="",NOT(ISNUMBER(D321))),"",ROUND(D321*N(E321),2))</f>
        <v/>
      </c>
      <c r="H321" s="6">
        <f>IF(B321&amp;""="","",IFERROR(INDEX('المركبات'!$B$6:$B$205,MATCH(B321&amp;"",'المركبات'!$A$6:$A$205,0))&amp;"","كود غير موجود"))</f>
        <v/>
      </c>
      <c r="I321" s="21">
        <f>IF(OR(B321&amp;""="",NOT(ISNUMBER(C321))),"",IF(COUNTIFS($B$6:$B$2005,B321&amp;"",$C$6:$C$2005,"&gt;"&amp;C321)=0,1,0))</f>
        <v/>
      </c>
    </row>
    <row r="322">
      <c r="A322" s="13" t="n"/>
      <c r="B322" s="5" t="n"/>
      <c r="C322" s="16" t="n"/>
      <c r="D322" s="20" t="n"/>
      <c r="E322" s="20" t="n"/>
      <c r="F322" s="5" t="n"/>
      <c r="G322" s="18">
        <f>IF(OR(B322&amp;""="",NOT(ISNUMBER(D322))),"",ROUND(D322*N(E322),2))</f>
        <v/>
      </c>
      <c r="H322" s="6">
        <f>IF(B322&amp;""="","",IFERROR(INDEX('المركبات'!$B$6:$B$205,MATCH(B322&amp;"",'المركبات'!$A$6:$A$205,0))&amp;"","كود غير موجود"))</f>
        <v/>
      </c>
      <c r="I322" s="21">
        <f>IF(OR(B322&amp;""="",NOT(ISNUMBER(C322))),"",IF(COUNTIFS($B$6:$B$2005,B322&amp;"",$C$6:$C$2005,"&gt;"&amp;C322)=0,1,0))</f>
        <v/>
      </c>
    </row>
    <row r="323">
      <c r="A323" s="13" t="n"/>
      <c r="B323" s="5" t="n"/>
      <c r="C323" s="16" t="n"/>
      <c r="D323" s="20" t="n"/>
      <c r="E323" s="20" t="n"/>
      <c r="F323" s="5" t="n"/>
      <c r="G323" s="18">
        <f>IF(OR(B323&amp;""="",NOT(ISNUMBER(D323))),"",ROUND(D323*N(E323),2))</f>
        <v/>
      </c>
      <c r="H323" s="6">
        <f>IF(B323&amp;""="","",IFERROR(INDEX('المركبات'!$B$6:$B$205,MATCH(B323&amp;"",'المركبات'!$A$6:$A$205,0))&amp;"","كود غير موجود"))</f>
        <v/>
      </c>
      <c r="I323" s="21">
        <f>IF(OR(B323&amp;""="",NOT(ISNUMBER(C323))),"",IF(COUNTIFS($B$6:$B$2005,B323&amp;"",$C$6:$C$2005,"&gt;"&amp;C323)=0,1,0))</f>
        <v/>
      </c>
    </row>
    <row r="324">
      <c r="A324" s="13" t="n"/>
      <c r="B324" s="5" t="n"/>
      <c r="C324" s="16" t="n"/>
      <c r="D324" s="20" t="n"/>
      <c r="E324" s="20" t="n"/>
      <c r="F324" s="5" t="n"/>
      <c r="G324" s="18">
        <f>IF(OR(B324&amp;""="",NOT(ISNUMBER(D324))),"",ROUND(D324*N(E324),2))</f>
        <v/>
      </c>
      <c r="H324" s="6">
        <f>IF(B324&amp;""="","",IFERROR(INDEX('المركبات'!$B$6:$B$205,MATCH(B324&amp;"",'المركبات'!$A$6:$A$205,0))&amp;"","كود غير موجود"))</f>
        <v/>
      </c>
      <c r="I324" s="21">
        <f>IF(OR(B324&amp;""="",NOT(ISNUMBER(C324))),"",IF(COUNTIFS($B$6:$B$2005,B324&amp;"",$C$6:$C$2005,"&gt;"&amp;C324)=0,1,0))</f>
        <v/>
      </c>
    </row>
    <row r="325">
      <c r="A325" s="13" t="n"/>
      <c r="B325" s="5" t="n"/>
      <c r="C325" s="16" t="n"/>
      <c r="D325" s="20" t="n"/>
      <c r="E325" s="20" t="n"/>
      <c r="F325" s="5" t="n"/>
      <c r="G325" s="18">
        <f>IF(OR(B325&amp;""="",NOT(ISNUMBER(D325))),"",ROUND(D325*N(E325),2))</f>
        <v/>
      </c>
      <c r="H325" s="6">
        <f>IF(B325&amp;""="","",IFERROR(INDEX('المركبات'!$B$6:$B$205,MATCH(B325&amp;"",'المركبات'!$A$6:$A$205,0))&amp;"","كود غير موجود"))</f>
        <v/>
      </c>
      <c r="I325" s="21">
        <f>IF(OR(B325&amp;""="",NOT(ISNUMBER(C325))),"",IF(COUNTIFS($B$6:$B$2005,B325&amp;"",$C$6:$C$2005,"&gt;"&amp;C325)=0,1,0))</f>
        <v/>
      </c>
    </row>
    <row r="326">
      <c r="A326" s="13" t="n"/>
      <c r="B326" s="5" t="n"/>
      <c r="C326" s="16" t="n"/>
      <c r="D326" s="20" t="n"/>
      <c r="E326" s="20" t="n"/>
      <c r="F326" s="5" t="n"/>
      <c r="G326" s="18">
        <f>IF(OR(B326&amp;""="",NOT(ISNUMBER(D326))),"",ROUND(D326*N(E326),2))</f>
        <v/>
      </c>
      <c r="H326" s="6">
        <f>IF(B326&amp;""="","",IFERROR(INDEX('المركبات'!$B$6:$B$205,MATCH(B326&amp;"",'المركبات'!$A$6:$A$205,0))&amp;"","كود غير موجود"))</f>
        <v/>
      </c>
      <c r="I326" s="21">
        <f>IF(OR(B326&amp;""="",NOT(ISNUMBER(C326))),"",IF(COUNTIFS($B$6:$B$2005,B326&amp;"",$C$6:$C$2005,"&gt;"&amp;C326)=0,1,0))</f>
        <v/>
      </c>
    </row>
    <row r="327">
      <c r="A327" s="13" t="n"/>
      <c r="B327" s="5" t="n"/>
      <c r="C327" s="16" t="n"/>
      <c r="D327" s="20" t="n"/>
      <c r="E327" s="20" t="n"/>
      <c r="F327" s="5" t="n"/>
      <c r="G327" s="18">
        <f>IF(OR(B327&amp;""="",NOT(ISNUMBER(D327))),"",ROUND(D327*N(E327),2))</f>
        <v/>
      </c>
      <c r="H327" s="6">
        <f>IF(B327&amp;""="","",IFERROR(INDEX('المركبات'!$B$6:$B$205,MATCH(B327&amp;"",'المركبات'!$A$6:$A$205,0))&amp;"","كود غير موجود"))</f>
        <v/>
      </c>
      <c r="I327" s="21">
        <f>IF(OR(B327&amp;""="",NOT(ISNUMBER(C327))),"",IF(COUNTIFS($B$6:$B$2005,B327&amp;"",$C$6:$C$2005,"&gt;"&amp;C327)=0,1,0))</f>
        <v/>
      </c>
    </row>
    <row r="328">
      <c r="A328" s="13" t="n"/>
      <c r="B328" s="5" t="n"/>
      <c r="C328" s="16" t="n"/>
      <c r="D328" s="20" t="n"/>
      <c r="E328" s="20" t="n"/>
      <c r="F328" s="5" t="n"/>
      <c r="G328" s="18">
        <f>IF(OR(B328&amp;""="",NOT(ISNUMBER(D328))),"",ROUND(D328*N(E328),2))</f>
        <v/>
      </c>
      <c r="H328" s="6">
        <f>IF(B328&amp;""="","",IFERROR(INDEX('المركبات'!$B$6:$B$205,MATCH(B328&amp;"",'المركبات'!$A$6:$A$205,0))&amp;"","كود غير موجود"))</f>
        <v/>
      </c>
      <c r="I328" s="21">
        <f>IF(OR(B328&amp;""="",NOT(ISNUMBER(C328))),"",IF(COUNTIFS($B$6:$B$2005,B328&amp;"",$C$6:$C$2005,"&gt;"&amp;C328)=0,1,0))</f>
        <v/>
      </c>
    </row>
    <row r="329">
      <c r="A329" s="13" t="n"/>
      <c r="B329" s="5" t="n"/>
      <c r="C329" s="16" t="n"/>
      <c r="D329" s="20" t="n"/>
      <c r="E329" s="20" t="n"/>
      <c r="F329" s="5" t="n"/>
      <c r="G329" s="18">
        <f>IF(OR(B329&amp;""="",NOT(ISNUMBER(D329))),"",ROUND(D329*N(E329),2))</f>
        <v/>
      </c>
      <c r="H329" s="6">
        <f>IF(B329&amp;""="","",IFERROR(INDEX('المركبات'!$B$6:$B$205,MATCH(B329&amp;"",'المركبات'!$A$6:$A$205,0))&amp;"","كود غير موجود"))</f>
        <v/>
      </c>
      <c r="I329" s="21">
        <f>IF(OR(B329&amp;""="",NOT(ISNUMBER(C329))),"",IF(COUNTIFS($B$6:$B$2005,B329&amp;"",$C$6:$C$2005,"&gt;"&amp;C329)=0,1,0))</f>
        <v/>
      </c>
    </row>
    <row r="330">
      <c r="A330" s="13" t="n"/>
      <c r="B330" s="5" t="n"/>
      <c r="C330" s="16" t="n"/>
      <c r="D330" s="20" t="n"/>
      <c r="E330" s="20" t="n"/>
      <c r="F330" s="5" t="n"/>
      <c r="G330" s="18">
        <f>IF(OR(B330&amp;""="",NOT(ISNUMBER(D330))),"",ROUND(D330*N(E330),2))</f>
        <v/>
      </c>
      <c r="H330" s="6">
        <f>IF(B330&amp;""="","",IFERROR(INDEX('المركبات'!$B$6:$B$205,MATCH(B330&amp;"",'المركبات'!$A$6:$A$205,0))&amp;"","كود غير موجود"))</f>
        <v/>
      </c>
      <c r="I330" s="21">
        <f>IF(OR(B330&amp;""="",NOT(ISNUMBER(C330))),"",IF(COUNTIFS($B$6:$B$2005,B330&amp;"",$C$6:$C$2005,"&gt;"&amp;C330)=0,1,0))</f>
        <v/>
      </c>
    </row>
    <row r="331">
      <c r="A331" s="13" t="n"/>
      <c r="B331" s="5" t="n"/>
      <c r="C331" s="16" t="n"/>
      <c r="D331" s="20" t="n"/>
      <c r="E331" s="20" t="n"/>
      <c r="F331" s="5" t="n"/>
      <c r="G331" s="18">
        <f>IF(OR(B331&amp;""="",NOT(ISNUMBER(D331))),"",ROUND(D331*N(E331),2))</f>
        <v/>
      </c>
      <c r="H331" s="6">
        <f>IF(B331&amp;""="","",IFERROR(INDEX('المركبات'!$B$6:$B$205,MATCH(B331&amp;"",'المركبات'!$A$6:$A$205,0))&amp;"","كود غير موجود"))</f>
        <v/>
      </c>
      <c r="I331" s="21">
        <f>IF(OR(B331&amp;""="",NOT(ISNUMBER(C331))),"",IF(COUNTIFS($B$6:$B$2005,B331&amp;"",$C$6:$C$2005,"&gt;"&amp;C331)=0,1,0))</f>
        <v/>
      </c>
    </row>
    <row r="332">
      <c r="A332" s="13" t="n"/>
      <c r="B332" s="5" t="n"/>
      <c r="C332" s="16" t="n"/>
      <c r="D332" s="20" t="n"/>
      <c r="E332" s="20" t="n"/>
      <c r="F332" s="5" t="n"/>
      <c r="G332" s="18">
        <f>IF(OR(B332&amp;""="",NOT(ISNUMBER(D332))),"",ROUND(D332*N(E332),2))</f>
        <v/>
      </c>
      <c r="H332" s="6">
        <f>IF(B332&amp;""="","",IFERROR(INDEX('المركبات'!$B$6:$B$205,MATCH(B332&amp;"",'المركبات'!$A$6:$A$205,0))&amp;"","كود غير موجود"))</f>
        <v/>
      </c>
      <c r="I332" s="21">
        <f>IF(OR(B332&amp;""="",NOT(ISNUMBER(C332))),"",IF(COUNTIFS($B$6:$B$2005,B332&amp;"",$C$6:$C$2005,"&gt;"&amp;C332)=0,1,0))</f>
        <v/>
      </c>
    </row>
    <row r="333">
      <c r="A333" s="13" t="n"/>
      <c r="B333" s="5" t="n"/>
      <c r="C333" s="16" t="n"/>
      <c r="D333" s="20" t="n"/>
      <c r="E333" s="20" t="n"/>
      <c r="F333" s="5" t="n"/>
      <c r="G333" s="18">
        <f>IF(OR(B333&amp;""="",NOT(ISNUMBER(D333))),"",ROUND(D333*N(E333),2))</f>
        <v/>
      </c>
      <c r="H333" s="6">
        <f>IF(B333&amp;""="","",IFERROR(INDEX('المركبات'!$B$6:$B$205,MATCH(B333&amp;"",'المركبات'!$A$6:$A$205,0))&amp;"","كود غير موجود"))</f>
        <v/>
      </c>
      <c r="I333" s="21">
        <f>IF(OR(B333&amp;""="",NOT(ISNUMBER(C333))),"",IF(COUNTIFS($B$6:$B$2005,B333&amp;"",$C$6:$C$2005,"&gt;"&amp;C333)=0,1,0))</f>
        <v/>
      </c>
    </row>
    <row r="334">
      <c r="A334" s="13" t="n"/>
      <c r="B334" s="5" t="n"/>
      <c r="C334" s="16" t="n"/>
      <c r="D334" s="20" t="n"/>
      <c r="E334" s="20" t="n"/>
      <c r="F334" s="5" t="n"/>
      <c r="G334" s="18">
        <f>IF(OR(B334&amp;""="",NOT(ISNUMBER(D334))),"",ROUND(D334*N(E334),2))</f>
        <v/>
      </c>
      <c r="H334" s="6">
        <f>IF(B334&amp;""="","",IFERROR(INDEX('المركبات'!$B$6:$B$205,MATCH(B334&amp;"",'المركبات'!$A$6:$A$205,0))&amp;"","كود غير موجود"))</f>
        <v/>
      </c>
      <c r="I334" s="21">
        <f>IF(OR(B334&amp;""="",NOT(ISNUMBER(C334))),"",IF(COUNTIFS($B$6:$B$2005,B334&amp;"",$C$6:$C$2005,"&gt;"&amp;C334)=0,1,0))</f>
        <v/>
      </c>
    </row>
    <row r="335">
      <c r="A335" s="13" t="n"/>
      <c r="B335" s="5" t="n"/>
      <c r="C335" s="16" t="n"/>
      <c r="D335" s="20" t="n"/>
      <c r="E335" s="20" t="n"/>
      <c r="F335" s="5" t="n"/>
      <c r="G335" s="18">
        <f>IF(OR(B335&amp;""="",NOT(ISNUMBER(D335))),"",ROUND(D335*N(E335),2))</f>
        <v/>
      </c>
      <c r="H335" s="6">
        <f>IF(B335&amp;""="","",IFERROR(INDEX('المركبات'!$B$6:$B$205,MATCH(B335&amp;"",'المركبات'!$A$6:$A$205,0))&amp;"","كود غير موجود"))</f>
        <v/>
      </c>
      <c r="I335" s="21">
        <f>IF(OR(B335&amp;""="",NOT(ISNUMBER(C335))),"",IF(COUNTIFS($B$6:$B$2005,B335&amp;"",$C$6:$C$2005,"&gt;"&amp;C335)=0,1,0))</f>
        <v/>
      </c>
    </row>
    <row r="336">
      <c r="A336" s="13" t="n"/>
      <c r="B336" s="5" t="n"/>
      <c r="C336" s="16" t="n"/>
      <c r="D336" s="20" t="n"/>
      <c r="E336" s="20" t="n"/>
      <c r="F336" s="5" t="n"/>
      <c r="G336" s="18">
        <f>IF(OR(B336&amp;""="",NOT(ISNUMBER(D336))),"",ROUND(D336*N(E336),2))</f>
        <v/>
      </c>
      <c r="H336" s="6">
        <f>IF(B336&amp;""="","",IFERROR(INDEX('المركبات'!$B$6:$B$205,MATCH(B336&amp;"",'المركبات'!$A$6:$A$205,0))&amp;"","كود غير موجود"))</f>
        <v/>
      </c>
      <c r="I336" s="21">
        <f>IF(OR(B336&amp;""="",NOT(ISNUMBER(C336))),"",IF(COUNTIFS($B$6:$B$2005,B336&amp;"",$C$6:$C$2005,"&gt;"&amp;C336)=0,1,0))</f>
        <v/>
      </c>
    </row>
    <row r="337">
      <c r="A337" s="13" t="n"/>
      <c r="B337" s="5" t="n"/>
      <c r="C337" s="16" t="n"/>
      <c r="D337" s="20" t="n"/>
      <c r="E337" s="20" t="n"/>
      <c r="F337" s="5" t="n"/>
      <c r="G337" s="18">
        <f>IF(OR(B337&amp;""="",NOT(ISNUMBER(D337))),"",ROUND(D337*N(E337),2))</f>
        <v/>
      </c>
      <c r="H337" s="6">
        <f>IF(B337&amp;""="","",IFERROR(INDEX('المركبات'!$B$6:$B$205,MATCH(B337&amp;"",'المركبات'!$A$6:$A$205,0))&amp;"","كود غير موجود"))</f>
        <v/>
      </c>
      <c r="I337" s="21">
        <f>IF(OR(B337&amp;""="",NOT(ISNUMBER(C337))),"",IF(COUNTIFS($B$6:$B$2005,B337&amp;"",$C$6:$C$2005,"&gt;"&amp;C337)=0,1,0))</f>
        <v/>
      </c>
    </row>
    <row r="338">
      <c r="A338" s="13" t="n"/>
      <c r="B338" s="5" t="n"/>
      <c r="C338" s="16" t="n"/>
      <c r="D338" s="20" t="n"/>
      <c r="E338" s="20" t="n"/>
      <c r="F338" s="5" t="n"/>
      <c r="G338" s="18">
        <f>IF(OR(B338&amp;""="",NOT(ISNUMBER(D338))),"",ROUND(D338*N(E338),2))</f>
        <v/>
      </c>
      <c r="H338" s="6">
        <f>IF(B338&amp;""="","",IFERROR(INDEX('المركبات'!$B$6:$B$205,MATCH(B338&amp;"",'المركبات'!$A$6:$A$205,0))&amp;"","كود غير موجود"))</f>
        <v/>
      </c>
      <c r="I338" s="21">
        <f>IF(OR(B338&amp;""="",NOT(ISNUMBER(C338))),"",IF(COUNTIFS($B$6:$B$2005,B338&amp;"",$C$6:$C$2005,"&gt;"&amp;C338)=0,1,0))</f>
        <v/>
      </c>
    </row>
    <row r="339">
      <c r="A339" s="13" t="n"/>
      <c r="B339" s="5" t="n"/>
      <c r="C339" s="16" t="n"/>
      <c r="D339" s="20" t="n"/>
      <c r="E339" s="20" t="n"/>
      <c r="F339" s="5" t="n"/>
      <c r="G339" s="18">
        <f>IF(OR(B339&amp;""="",NOT(ISNUMBER(D339))),"",ROUND(D339*N(E339),2))</f>
        <v/>
      </c>
      <c r="H339" s="6">
        <f>IF(B339&amp;""="","",IFERROR(INDEX('المركبات'!$B$6:$B$205,MATCH(B339&amp;"",'المركبات'!$A$6:$A$205,0))&amp;"","كود غير موجود"))</f>
        <v/>
      </c>
      <c r="I339" s="21">
        <f>IF(OR(B339&amp;""="",NOT(ISNUMBER(C339))),"",IF(COUNTIFS($B$6:$B$2005,B339&amp;"",$C$6:$C$2005,"&gt;"&amp;C339)=0,1,0))</f>
        <v/>
      </c>
    </row>
    <row r="340">
      <c r="A340" s="13" t="n"/>
      <c r="B340" s="5" t="n"/>
      <c r="C340" s="16" t="n"/>
      <c r="D340" s="20" t="n"/>
      <c r="E340" s="20" t="n"/>
      <c r="F340" s="5" t="n"/>
      <c r="G340" s="18">
        <f>IF(OR(B340&amp;""="",NOT(ISNUMBER(D340))),"",ROUND(D340*N(E340),2))</f>
        <v/>
      </c>
      <c r="H340" s="6">
        <f>IF(B340&amp;""="","",IFERROR(INDEX('المركبات'!$B$6:$B$205,MATCH(B340&amp;"",'المركبات'!$A$6:$A$205,0))&amp;"","كود غير موجود"))</f>
        <v/>
      </c>
      <c r="I340" s="21">
        <f>IF(OR(B340&amp;""="",NOT(ISNUMBER(C340))),"",IF(COUNTIFS($B$6:$B$2005,B340&amp;"",$C$6:$C$2005,"&gt;"&amp;C340)=0,1,0))</f>
        <v/>
      </c>
    </row>
    <row r="341">
      <c r="A341" s="13" t="n"/>
      <c r="B341" s="5" t="n"/>
      <c r="C341" s="16" t="n"/>
      <c r="D341" s="20" t="n"/>
      <c r="E341" s="20" t="n"/>
      <c r="F341" s="5" t="n"/>
      <c r="G341" s="18">
        <f>IF(OR(B341&amp;""="",NOT(ISNUMBER(D341))),"",ROUND(D341*N(E341),2))</f>
        <v/>
      </c>
      <c r="H341" s="6">
        <f>IF(B341&amp;""="","",IFERROR(INDEX('المركبات'!$B$6:$B$205,MATCH(B341&amp;"",'المركبات'!$A$6:$A$205,0))&amp;"","كود غير موجود"))</f>
        <v/>
      </c>
      <c r="I341" s="21">
        <f>IF(OR(B341&amp;""="",NOT(ISNUMBER(C341))),"",IF(COUNTIFS($B$6:$B$2005,B341&amp;"",$C$6:$C$2005,"&gt;"&amp;C341)=0,1,0))</f>
        <v/>
      </c>
    </row>
    <row r="342">
      <c r="A342" s="13" t="n"/>
      <c r="B342" s="5" t="n"/>
      <c r="C342" s="16" t="n"/>
      <c r="D342" s="20" t="n"/>
      <c r="E342" s="20" t="n"/>
      <c r="F342" s="5" t="n"/>
      <c r="G342" s="18">
        <f>IF(OR(B342&amp;""="",NOT(ISNUMBER(D342))),"",ROUND(D342*N(E342),2))</f>
        <v/>
      </c>
      <c r="H342" s="6">
        <f>IF(B342&amp;""="","",IFERROR(INDEX('المركبات'!$B$6:$B$205,MATCH(B342&amp;"",'المركبات'!$A$6:$A$205,0))&amp;"","كود غير موجود"))</f>
        <v/>
      </c>
      <c r="I342" s="21">
        <f>IF(OR(B342&amp;""="",NOT(ISNUMBER(C342))),"",IF(COUNTIFS($B$6:$B$2005,B342&amp;"",$C$6:$C$2005,"&gt;"&amp;C342)=0,1,0))</f>
        <v/>
      </c>
    </row>
    <row r="343">
      <c r="A343" s="13" t="n"/>
      <c r="B343" s="5" t="n"/>
      <c r="C343" s="16" t="n"/>
      <c r="D343" s="20" t="n"/>
      <c r="E343" s="20" t="n"/>
      <c r="F343" s="5" t="n"/>
      <c r="G343" s="18">
        <f>IF(OR(B343&amp;""="",NOT(ISNUMBER(D343))),"",ROUND(D343*N(E343),2))</f>
        <v/>
      </c>
      <c r="H343" s="6">
        <f>IF(B343&amp;""="","",IFERROR(INDEX('المركبات'!$B$6:$B$205,MATCH(B343&amp;"",'المركبات'!$A$6:$A$205,0))&amp;"","كود غير موجود"))</f>
        <v/>
      </c>
      <c r="I343" s="21">
        <f>IF(OR(B343&amp;""="",NOT(ISNUMBER(C343))),"",IF(COUNTIFS($B$6:$B$2005,B343&amp;"",$C$6:$C$2005,"&gt;"&amp;C343)=0,1,0))</f>
        <v/>
      </c>
    </row>
    <row r="344">
      <c r="A344" s="13" t="n"/>
      <c r="B344" s="5" t="n"/>
      <c r="C344" s="16" t="n"/>
      <c r="D344" s="20" t="n"/>
      <c r="E344" s="20" t="n"/>
      <c r="F344" s="5" t="n"/>
      <c r="G344" s="18">
        <f>IF(OR(B344&amp;""="",NOT(ISNUMBER(D344))),"",ROUND(D344*N(E344),2))</f>
        <v/>
      </c>
      <c r="H344" s="6">
        <f>IF(B344&amp;""="","",IFERROR(INDEX('المركبات'!$B$6:$B$205,MATCH(B344&amp;"",'المركبات'!$A$6:$A$205,0))&amp;"","كود غير موجود"))</f>
        <v/>
      </c>
      <c r="I344" s="21">
        <f>IF(OR(B344&amp;""="",NOT(ISNUMBER(C344))),"",IF(COUNTIFS($B$6:$B$2005,B344&amp;"",$C$6:$C$2005,"&gt;"&amp;C344)=0,1,0))</f>
        <v/>
      </c>
    </row>
    <row r="345">
      <c r="A345" s="13" t="n"/>
      <c r="B345" s="5" t="n"/>
      <c r="C345" s="16" t="n"/>
      <c r="D345" s="20" t="n"/>
      <c r="E345" s="20" t="n"/>
      <c r="F345" s="5" t="n"/>
      <c r="G345" s="18">
        <f>IF(OR(B345&amp;""="",NOT(ISNUMBER(D345))),"",ROUND(D345*N(E345),2))</f>
        <v/>
      </c>
      <c r="H345" s="6">
        <f>IF(B345&amp;""="","",IFERROR(INDEX('المركبات'!$B$6:$B$205,MATCH(B345&amp;"",'المركبات'!$A$6:$A$205,0))&amp;"","كود غير موجود"))</f>
        <v/>
      </c>
      <c r="I345" s="21">
        <f>IF(OR(B345&amp;""="",NOT(ISNUMBER(C345))),"",IF(COUNTIFS($B$6:$B$2005,B345&amp;"",$C$6:$C$2005,"&gt;"&amp;C345)=0,1,0))</f>
        <v/>
      </c>
    </row>
    <row r="346">
      <c r="A346" s="13" t="n"/>
      <c r="B346" s="5" t="n"/>
      <c r="C346" s="16" t="n"/>
      <c r="D346" s="20" t="n"/>
      <c r="E346" s="20" t="n"/>
      <c r="F346" s="5" t="n"/>
      <c r="G346" s="18">
        <f>IF(OR(B346&amp;""="",NOT(ISNUMBER(D346))),"",ROUND(D346*N(E346),2))</f>
        <v/>
      </c>
      <c r="H346" s="6">
        <f>IF(B346&amp;""="","",IFERROR(INDEX('المركبات'!$B$6:$B$205,MATCH(B346&amp;"",'المركبات'!$A$6:$A$205,0))&amp;"","كود غير موجود"))</f>
        <v/>
      </c>
      <c r="I346" s="21">
        <f>IF(OR(B346&amp;""="",NOT(ISNUMBER(C346))),"",IF(COUNTIFS($B$6:$B$2005,B346&amp;"",$C$6:$C$2005,"&gt;"&amp;C346)=0,1,0))</f>
        <v/>
      </c>
    </row>
    <row r="347">
      <c r="A347" s="13" t="n"/>
      <c r="B347" s="5" t="n"/>
      <c r="C347" s="16" t="n"/>
      <c r="D347" s="20" t="n"/>
      <c r="E347" s="20" t="n"/>
      <c r="F347" s="5" t="n"/>
      <c r="G347" s="18">
        <f>IF(OR(B347&amp;""="",NOT(ISNUMBER(D347))),"",ROUND(D347*N(E347),2))</f>
        <v/>
      </c>
      <c r="H347" s="6">
        <f>IF(B347&amp;""="","",IFERROR(INDEX('المركبات'!$B$6:$B$205,MATCH(B347&amp;"",'المركبات'!$A$6:$A$205,0))&amp;"","كود غير موجود"))</f>
        <v/>
      </c>
      <c r="I347" s="21">
        <f>IF(OR(B347&amp;""="",NOT(ISNUMBER(C347))),"",IF(COUNTIFS($B$6:$B$2005,B347&amp;"",$C$6:$C$2005,"&gt;"&amp;C347)=0,1,0))</f>
        <v/>
      </c>
    </row>
    <row r="348">
      <c r="A348" s="13" t="n"/>
      <c r="B348" s="5" t="n"/>
      <c r="C348" s="16" t="n"/>
      <c r="D348" s="20" t="n"/>
      <c r="E348" s="20" t="n"/>
      <c r="F348" s="5" t="n"/>
      <c r="G348" s="18">
        <f>IF(OR(B348&amp;""="",NOT(ISNUMBER(D348))),"",ROUND(D348*N(E348),2))</f>
        <v/>
      </c>
      <c r="H348" s="6">
        <f>IF(B348&amp;""="","",IFERROR(INDEX('المركبات'!$B$6:$B$205,MATCH(B348&amp;"",'المركبات'!$A$6:$A$205,0))&amp;"","كود غير موجود"))</f>
        <v/>
      </c>
      <c r="I348" s="21">
        <f>IF(OR(B348&amp;""="",NOT(ISNUMBER(C348))),"",IF(COUNTIFS($B$6:$B$2005,B348&amp;"",$C$6:$C$2005,"&gt;"&amp;C348)=0,1,0))</f>
        <v/>
      </c>
    </row>
    <row r="349">
      <c r="A349" s="13" t="n"/>
      <c r="B349" s="5" t="n"/>
      <c r="C349" s="16" t="n"/>
      <c r="D349" s="20" t="n"/>
      <c r="E349" s="20" t="n"/>
      <c r="F349" s="5" t="n"/>
      <c r="G349" s="18">
        <f>IF(OR(B349&amp;""="",NOT(ISNUMBER(D349))),"",ROUND(D349*N(E349),2))</f>
        <v/>
      </c>
      <c r="H349" s="6">
        <f>IF(B349&amp;""="","",IFERROR(INDEX('المركبات'!$B$6:$B$205,MATCH(B349&amp;"",'المركبات'!$A$6:$A$205,0))&amp;"","كود غير موجود"))</f>
        <v/>
      </c>
      <c r="I349" s="21">
        <f>IF(OR(B349&amp;""="",NOT(ISNUMBER(C349))),"",IF(COUNTIFS($B$6:$B$2005,B349&amp;"",$C$6:$C$2005,"&gt;"&amp;C349)=0,1,0))</f>
        <v/>
      </c>
    </row>
    <row r="350">
      <c r="A350" s="13" t="n"/>
      <c r="B350" s="5" t="n"/>
      <c r="C350" s="16" t="n"/>
      <c r="D350" s="20" t="n"/>
      <c r="E350" s="20" t="n"/>
      <c r="F350" s="5" t="n"/>
      <c r="G350" s="18">
        <f>IF(OR(B350&amp;""="",NOT(ISNUMBER(D350))),"",ROUND(D350*N(E350),2))</f>
        <v/>
      </c>
      <c r="H350" s="6">
        <f>IF(B350&amp;""="","",IFERROR(INDEX('المركبات'!$B$6:$B$205,MATCH(B350&amp;"",'المركبات'!$A$6:$A$205,0))&amp;"","كود غير موجود"))</f>
        <v/>
      </c>
      <c r="I350" s="21">
        <f>IF(OR(B350&amp;""="",NOT(ISNUMBER(C350))),"",IF(COUNTIFS($B$6:$B$2005,B350&amp;"",$C$6:$C$2005,"&gt;"&amp;C350)=0,1,0))</f>
        <v/>
      </c>
    </row>
    <row r="351">
      <c r="A351" s="13" t="n"/>
      <c r="B351" s="5" t="n"/>
      <c r="C351" s="16" t="n"/>
      <c r="D351" s="20" t="n"/>
      <c r="E351" s="20" t="n"/>
      <c r="F351" s="5" t="n"/>
      <c r="G351" s="18">
        <f>IF(OR(B351&amp;""="",NOT(ISNUMBER(D351))),"",ROUND(D351*N(E351),2))</f>
        <v/>
      </c>
      <c r="H351" s="6">
        <f>IF(B351&amp;""="","",IFERROR(INDEX('المركبات'!$B$6:$B$205,MATCH(B351&amp;"",'المركبات'!$A$6:$A$205,0))&amp;"","كود غير موجود"))</f>
        <v/>
      </c>
      <c r="I351" s="21">
        <f>IF(OR(B351&amp;""="",NOT(ISNUMBER(C351))),"",IF(COUNTIFS($B$6:$B$2005,B351&amp;"",$C$6:$C$2005,"&gt;"&amp;C351)=0,1,0))</f>
        <v/>
      </c>
    </row>
    <row r="352">
      <c r="A352" s="13" t="n"/>
      <c r="B352" s="5" t="n"/>
      <c r="C352" s="16" t="n"/>
      <c r="D352" s="20" t="n"/>
      <c r="E352" s="20" t="n"/>
      <c r="F352" s="5" t="n"/>
      <c r="G352" s="18">
        <f>IF(OR(B352&amp;""="",NOT(ISNUMBER(D352))),"",ROUND(D352*N(E352),2))</f>
        <v/>
      </c>
      <c r="H352" s="6">
        <f>IF(B352&amp;""="","",IFERROR(INDEX('المركبات'!$B$6:$B$205,MATCH(B352&amp;"",'المركبات'!$A$6:$A$205,0))&amp;"","كود غير موجود"))</f>
        <v/>
      </c>
      <c r="I352" s="21">
        <f>IF(OR(B352&amp;""="",NOT(ISNUMBER(C352))),"",IF(COUNTIFS($B$6:$B$2005,B352&amp;"",$C$6:$C$2005,"&gt;"&amp;C352)=0,1,0))</f>
        <v/>
      </c>
    </row>
    <row r="353">
      <c r="A353" s="13" t="n"/>
      <c r="B353" s="5" t="n"/>
      <c r="C353" s="16" t="n"/>
      <c r="D353" s="20" t="n"/>
      <c r="E353" s="20" t="n"/>
      <c r="F353" s="5" t="n"/>
      <c r="G353" s="18">
        <f>IF(OR(B353&amp;""="",NOT(ISNUMBER(D353))),"",ROUND(D353*N(E353),2))</f>
        <v/>
      </c>
      <c r="H353" s="6">
        <f>IF(B353&amp;""="","",IFERROR(INDEX('المركبات'!$B$6:$B$205,MATCH(B353&amp;"",'المركبات'!$A$6:$A$205,0))&amp;"","كود غير موجود"))</f>
        <v/>
      </c>
      <c r="I353" s="21">
        <f>IF(OR(B353&amp;""="",NOT(ISNUMBER(C353))),"",IF(COUNTIFS($B$6:$B$2005,B353&amp;"",$C$6:$C$2005,"&gt;"&amp;C353)=0,1,0))</f>
        <v/>
      </c>
    </row>
    <row r="354">
      <c r="A354" s="13" t="n"/>
      <c r="B354" s="5" t="n"/>
      <c r="C354" s="16" t="n"/>
      <c r="D354" s="20" t="n"/>
      <c r="E354" s="20" t="n"/>
      <c r="F354" s="5" t="n"/>
      <c r="G354" s="18">
        <f>IF(OR(B354&amp;""="",NOT(ISNUMBER(D354))),"",ROUND(D354*N(E354),2))</f>
        <v/>
      </c>
      <c r="H354" s="6">
        <f>IF(B354&amp;""="","",IFERROR(INDEX('المركبات'!$B$6:$B$205,MATCH(B354&amp;"",'المركبات'!$A$6:$A$205,0))&amp;"","كود غير موجود"))</f>
        <v/>
      </c>
      <c r="I354" s="21">
        <f>IF(OR(B354&amp;""="",NOT(ISNUMBER(C354))),"",IF(COUNTIFS($B$6:$B$2005,B354&amp;"",$C$6:$C$2005,"&gt;"&amp;C354)=0,1,0))</f>
        <v/>
      </c>
    </row>
    <row r="355">
      <c r="A355" s="13" t="n"/>
      <c r="B355" s="5" t="n"/>
      <c r="C355" s="16" t="n"/>
      <c r="D355" s="20" t="n"/>
      <c r="E355" s="20" t="n"/>
      <c r="F355" s="5" t="n"/>
      <c r="G355" s="18">
        <f>IF(OR(B355&amp;""="",NOT(ISNUMBER(D355))),"",ROUND(D355*N(E355),2))</f>
        <v/>
      </c>
      <c r="H355" s="6">
        <f>IF(B355&amp;""="","",IFERROR(INDEX('المركبات'!$B$6:$B$205,MATCH(B355&amp;"",'المركبات'!$A$6:$A$205,0))&amp;"","كود غير موجود"))</f>
        <v/>
      </c>
      <c r="I355" s="21">
        <f>IF(OR(B355&amp;""="",NOT(ISNUMBER(C355))),"",IF(COUNTIFS($B$6:$B$2005,B355&amp;"",$C$6:$C$2005,"&gt;"&amp;C355)=0,1,0))</f>
        <v/>
      </c>
    </row>
    <row r="356">
      <c r="A356" s="13" t="n"/>
      <c r="B356" s="5" t="n"/>
      <c r="C356" s="16" t="n"/>
      <c r="D356" s="20" t="n"/>
      <c r="E356" s="20" t="n"/>
      <c r="F356" s="5" t="n"/>
      <c r="G356" s="18">
        <f>IF(OR(B356&amp;""="",NOT(ISNUMBER(D356))),"",ROUND(D356*N(E356),2))</f>
        <v/>
      </c>
      <c r="H356" s="6">
        <f>IF(B356&amp;""="","",IFERROR(INDEX('المركبات'!$B$6:$B$205,MATCH(B356&amp;"",'المركبات'!$A$6:$A$205,0))&amp;"","كود غير موجود"))</f>
        <v/>
      </c>
      <c r="I356" s="21">
        <f>IF(OR(B356&amp;""="",NOT(ISNUMBER(C356))),"",IF(COUNTIFS($B$6:$B$2005,B356&amp;"",$C$6:$C$2005,"&gt;"&amp;C356)=0,1,0))</f>
        <v/>
      </c>
    </row>
    <row r="357">
      <c r="A357" s="13" t="n"/>
      <c r="B357" s="5" t="n"/>
      <c r="C357" s="16" t="n"/>
      <c r="D357" s="20" t="n"/>
      <c r="E357" s="20" t="n"/>
      <c r="F357" s="5" t="n"/>
      <c r="G357" s="18">
        <f>IF(OR(B357&amp;""="",NOT(ISNUMBER(D357))),"",ROUND(D357*N(E357),2))</f>
        <v/>
      </c>
      <c r="H357" s="6">
        <f>IF(B357&amp;""="","",IFERROR(INDEX('المركبات'!$B$6:$B$205,MATCH(B357&amp;"",'المركبات'!$A$6:$A$205,0))&amp;"","كود غير موجود"))</f>
        <v/>
      </c>
      <c r="I357" s="21">
        <f>IF(OR(B357&amp;""="",NOT(ISNUMBER(C357))),"",IF(COUNTIFS($B$6:$B$2005,B357&amp;"",$C$6:$C$2005,"&gt;"&amp;C357)=0,1,0))</f>
        <v/>
      </c>
    </row>
    <row r="358">
      <c r="A358" s="13" t="n"/>
      <c r="B358" s="5" t="n"/>
      <c r="C358" s="16" t="n"/>
      <c r="D358" s="20" t="n"/>
      <c r="E358" s="20" t="n"/>
      <c r="F358" s="5" t="n"/>
      <c r="G358" s="18">
        <f>IF(OR(B358&amp;""="",NOT(ISNUMBER(D358))),"",ROUND(D358*N(E358),2))</f>
        <v/>
      </c>
      <c r="H358" s="6">
        <f>IF(B358&amp;""="","",IFERROR(INDEX('المركبات'!$B$6:$B$205,MATCH(B358&amp;"",'المركبات'!$A$6:$A$205,0))&amp;"","كود غير موجود"))</f>
        <v/>
      </c>
      <c r="I358" s="21">
        <f>IF(OR(B358&amp;""="",NOT(ISNUMBER(C358))),"",IF(COUNTIFS($B$6:$B$2005,B358&amp;"",$C$6:$C$2005,"&gt;"&amp;C358)=0,1,0))</f>
        <v/>
      </c>
    </row>
    <row r="359">
      <c r="A359" s="13" t="n"/>
      <c r="B359" s="5" t="n"/>
      <c r="C359" s="16" t="n"/>
      <c r="D359" s="20" t="n"/>
      <c r="E359" s="20" t="n"/>
      <c r="F359" s="5" t="n"/>
      <c r="G359" s="18">
        <f>IF(OR(B359&amp;""="",NOT(ISNUMBER(D359))),"",ROUND(D359*N(E359),2))</f>
        <v/>
      </c>
      <c r="H359" s="6">
        <f>IF(B359&amp;""="","",IFERROR(INDEX('المركبات'!$B$6:$B$205,MATCH(B359&amp;"",'المركبات'!$A$6:$A$205,0))&amp;"","كود غير موجود"))</f>
        <v/>
      </c>
      <c r="I359" s="21">
        <f>IF(OR(B359&amp;""="",NOT(ISNUMBER(C359))),"",IF(COUNTIFS($B$6:$B$2005,B359&amp;"",$C$6:$C$2005,"&gt;"&amp;C359)=0,1,0))</f>
        <v/>
      </c>
    </row>
    <row r="360">
      <c r="A360" s="13" t="n"/>
      <c r="B360" s="5" t="n"/>
      <c r="C360" s="16" t="n"/>
      <c r="D360" s="20" t="n"/>
      <c r="E360" s="20" t="n"/>
      <c r="F360" s="5" t="n"/>
      <c r="G360" s="18">
        <f>IF(OR(B360&amp;""="",NOT(ISNUMBER(D360))),"",ROUND(D360*N(E360),2))</f>
        <v/>
      </c>
      <c r="H360" s="6">
        <f>IF(B360&amp;""="","",IFERROR(INDEX('المركبات'!$B$6:$B$205,MATCH(B360&amp;"",'المركبات'!$A$6:$A$205,0))&amp;"","كود غير موجود"))</f>
        <v/>
      </c>
      <c r="I360" s="21">
        <f>IF(OR(B360&amp;""="",NOT(ISNUMBER(C360))),"",IF(COUNTIFS($B$6:$B$2005,B360&amp;"",$C$6:$C$2005,"&gt;"&amp;C360)=0,1,0))</f>
        <v/>
      </c>
    </row>
    <row r="361">
      <c r="A361" s="13" t="n"/>
      <c r="B361" s="5" t="n"/>
      <c r="C361" s="16" t="n"/>
      <c r="D361" s="20" t="n"/>
      <c r="E361" s="20" t="n"/>
      <c r="F361" s="5" t="n"/>
      <c r="G361" s="18">
        <f>IF(OR(B361&amp;""="",NOT(ISNUMBER(D361))),"",ROUND(D361*N(E361),2))</f>
        <v/>
      </c>
      <c r="H361" s="6">
        <f>IF(B361&amp;""="","",IFERROR(INDEX('المركبات'!$B$6:$B$205,MATCH(B361&amp;"",'المركبات'!$A$6:$A$205,0))&amp;"","كود غير موجود"))</f>
        <v/>
      </c>
      <c r="I361" s="21">
        <f>IF(OR(B361&amp;""="",NOT(ISNUMBER(C361))),"",IF(COUNTIFS($B$6:$B$2005,B361&amp;"",$C$6:$C$2005,"&gt;"&amp;C361)=0,1,0))</f>
        <v/>
      </c>
    </row>
    <row r="362">
      <c r="A362" s="13" t="n"/>
      <c r="B362" s="5" t="n"/>
      <c r="C362" s="16" t="n"/>
      <c r="D362" s="20" t="n"/>
      <c r="E362" s="20" t="n"/>
      <c r="F362" s="5" t="n"/>
      <c r="G362" s="18">
        <f>IF(OR(B362&amp;""="",NOT(ISNUMBER(D362))),"",ROUND(D362*N(E362),2))</f>
        <v/>
      </c>
      <c r="H362" s="6">
        <f>IF(B362&amp;""="","",IFERROR(INDEX('المركبات'!$B$6:$B$205,MATCH(B362&amp;"",'المركبات'!$A$6:$A$205,0))&amp;"","كود غير موجود"))</f>
        <v/>
      </c>
      <c r="I362" s="21">
        <f>IF(OR(B362&amp;""="",NOT(ISNUMBER(C362))),"",IF(COUNTIFS($B$6:$B$2005,B362&amp;"",$C$6:$C$2005,"&gt;"&amp;C362)=0,1,0))</f>
        <v/>
      </c>
    </row>
    <row r="363">
      <c r="A363" s="13" t="n"/>
      <c r="B363" s="5" t="n"/>
      <c r="C363" s="16" t="n"/>
      <c r="D363" s="20" t="n"/>
      <c r="E363" s="20" t="n"/>
      <c r="F363" s="5" t="n"/>
      <c r="G363" s="18">
        <f>IF(OR(B363&amp;""="",NOT(ISNUMBER(D363))),"",ROUND(D363*N(E363),2))</f>
        <v/>
      </c>
      <c r="H363" s="6">
        <f>IF(B363&amp;""="","",IFERROR(INDEX('المركبات'!$B$6:$B$205,MATCH(B363&amp;"",'المركبات'!$A$6:$A$205,0))&amp;"","كود غير موجود"))</f>
        <v/>
      </c>
      <c r="I363" s="21">
        <f>IF(OR(B363&amp;""="",NOT(ISNUMBER(C363))),"",IF(COUNTIFS($B$6:$B$2005,B363&amp;"",$C$6:$C$2005,"&gt;"&amp;C363)=0,1,0))</f>
        <v/>
      </c>
    </row>
    <row r="364">
      <c r="A364" s="13" t="n"/>
      <c r="B364" s="5" t="n"/>
      <c r="C364" s="16" t="n"/>
      <c r="D364" s="20" t="n"/>
      <c r="E364" s="20" t="n"/>
      <c r="F364" s="5" t="n"/>
      <c r="G364" s="18">
        <f>IF(OR(B364&amp;""="",NOT(ISNUMBER(D364))),"",ROUND(D364*N(E364),2))</f>
        <v/>
      </c>
      <c r="H364" s="6">
        <f>IF(B364&amp;""="","",IFERROR(INDEX('المركبات'!$B$6:$B$205,MATCH(B364&amp;"",'المركبات'!$A$6:$A$205,0))&amp;"","كود غير موجود"))</f>
        <v/>
      </c>
      <c r="I364" s="21">
        <f>IF(OR(B364&amp;""="",NOT(ISNUMBER(C364))),"",IF(COUNTIFS($B$6:$B$2005,B364&amp;"",$C$6:$C$2005,"&gt;"&amp;C364)=0,1,0))</f>
        <v/>
      </c>
    </row>
    <row r="365">
      <c r="A365" s="13" t="n"/>
      <c r="B365" s="5" t="n"/>
      <c r="C365" s="16" t="n"/>
      <c r="D365" s="20" t="n"/>
      <c r="E365" s="20" t="n"/>
      <c r="F365" s="5" t="n"/>
      <c r="G365" s="18">
        <f>IF(OR(B365&amp;""="",NOT(ISNUMBER(D365))),"",ROUND(D365*N(E365),2))</f>
        <v/>
      </c>
      <c r="H365" s="6">
        <f>IF(B365&amp;""="","",IFERROR(INDEX('المركبات'!$B$6:$B$205,MATCH(B365&amp;"",'المركبات'!$A$6:$A$205,0))&amp;"","كود غير موجود"))</f>
        <v/>
      </c>
      <c r="I365" s="21">
        <f>IF(OR(B365&amp;""="",NOT(ISNUMBER(C365))),"",IF(COUNTIFS($B$6:$B$2005,B365&amp;"",$C$6:$C$2005,"&gt;"&amp;C365)=0,1,0))</f>
        <v/>
      </c>
    </row>
    <row r="366">
      <c r="A366" s="13" t="n"/>
      <c r="B366" s="5" t="n"/>
      <c r="C366" s="16" t="n"/>
      <c r="D366" s="20" t="n"/>
      <c r="E366" s="20" t="n"/>
      <c r="F366" s="5" t="n"/>
      <c r="G366" s="18">
        <f>IF(OR(B366&amp;""="",NOT(ISNUMBER(D366))),"",ROUND(D366*N(E366),2))</f>
        <v/>
      </c>
      <c r="H366" s="6">
        <f>IF(B366&amp;""="","",IFERROR(INDEX('المركبات'!$B$6:$B$205,MATCH(B366&amp;"",'المركبات'!$A$6:$A$205,0))&amp;"","كود غير موجود"))</f>
        <v/>
      </c>
      <c r="I366" s="21">
        <f>IF(OR(B366&amp;""="",NOT(ISNUMBER(C366))),"",IF(COUNTIFS($B$6:$B$2005,B366&amp;"",$C$6:$C$2005,"&gt;"&amp;C366)=0,1,0))</f>
        <v/>
      </c>
    </row>
    <row r="367">
      <c r="A367" s="13" t="n"/>
      <c r="B367" s="5" t="n"/>
      <c r="C367" s="16" t="n"/>
      <c r="D367" s="20" t="n"/>
      <c r="E367" s="20" t="n"/>
      <c r="F367" s="5" t="n"/>
      <c r="G367" s="18">
        <f>IF(OR(B367&amp;""="",NOT(ISNUMBER(D367))),"",ROUND(D367*N(E367),2))</f>
        <v/>
      </c>
      <c r="H367" s="6">
        <f>IF(B367&amp;""="","",IFERROR(INDEX('المركبات'!$B$6:$B$205,MATCH(B367&amp;"",'المركبات'!$A$6:$A$205,0))&amp;"","كود غير موجود"))</f>
        <v/>
      </c>
      <c r="I367" s="21">
        <f>IF(OR(B367&amp;""="",NOT(ISNUMBER(C367))),"",IF(COUNTIFS($B$6:$B$2005,B367&amp;"",$C$6:$C$2005,"&gt;"&amp;C367)=0,1,0))</f>
        <v/>
      </c>
    </row>
    <row r="368">
      <c r="A368" s="13" t="n"/>
      <c r="B368" s="5" t="n"/>
      <c r="C368" s="16" t="n"/>
      <c r="D368" s="20" t="n"/>
      <c r="E368" s="20" t="n"/>
      <c r="F368" s="5" t="n"/>
      <c r="G368" s="18">
        <f>IF(OR(B368&amp;""="",NOT(ISNUMBER(D368))),"",ROUND(D368*N(E368),2))</f>
        <v/>
      </c>
      <c r="H368" s="6">
        <f>IF(B368&amp;""="","",IFERROR(INDEX('المركبات'!$B$6:$B$205,MATCH(B368&amp;"",'المركبات'!$A$6:$A$205,0))&amp;"","كود غير موجود"))</f>
        <v/>
      </c>
      <c r="I368" s="21">
        <f>IF(OR(B368&amp;""="",NOT(ISNUMBER(C368))),"",IF(COUNTIFS($B$6:$B$2005,B368&amp;"",$C$6:$C$2005,"&gt;"&amp;C368)=0,1,0))</f>
        <v/>
      </c>
    </row>
    <row r="369">
      <c r="A369" s="13" t="n"/>
      <c r="B369" s="5" t="n"/>
      <c r="C369" s="16" t="n"/>
      <c r="D369" s="20" t="n"/>
      <c r="E369" s="20" t="n"/>
      <c r="F369" s="5" t="n"/>
      <c r="G369" s="18">
        <f>IF(OR(B369&amp;""="",NOT(ISNUMBER(D369))),"",ROUND(D369*N(E369),2))</f>
        <v/>
      </c>
      <c r="H369" s="6">
        <f>IF(B369&amp;""="","",IFERROR(INDEX('المركبات'!$B$6:$B$205,MATCH(B369&amp;"",'المركبات'!$A$6:$A$205,0))&amp;"","كود غير موجود"))</f>
        <v/>
      </c>
      <c r="I369" s="21">
        <f>IF(OR(B369&amp;""="",NOT(ISNUMBER(C369))),"",IF(COUNTIFS($B$6:$B$2005,B369&amp;"",$C$6:$C$2005,"&gt;"&amp;C369)=0,1,0))</f>
        <v/>
      </c>
    </row>
    <row r="370">
      <c r="A370" s="13" t="n"/>
      <c r="B370" s="5" t="n"/>
      <c r="C370" s="16" t="n"/>
      <c r="D370" s="20" t="n"/>
      <c r="E370" s="20" t="n"/>
      <c r="F370" s="5" t="n"/>
      <c r="G370" s="18">
        <f>IF(OR(B370&amp;""="",NOT(ISNUMBER(D370))),"",ROUND(D370*N(E370),2))</f>
        <v/>
      </c>
      <c r="H370" s="6">
        <f>IF(B370&amp;""="","",IFERROR(INDEX('المركبات'!$B$6:$B$205,MATCH(B370&amp;"",'المركبات'!$A$6:$A$205,0))&amp;"","كود غير موجود"))</f>
        <v/>
      </c>
      <c r="I370" s="21">
        <f>IF(OR(B370&amp;""="",NOT(ISNUMBER(C370))),"",IF(COUNTIFS($B$6:$B$2005,B370&amp;"",$C$6:$C$2005,"&gt;"&amp;C370)=0,1,0))</f>
        <v/>
      </c>
    </row>
    <row r="371">
      <c r="A371" s="13" t="n"/>
      <c r="B371" s="5" t="n"/>
      <c r="C371" s="16" t="n"/>
      <c r="D371" s="20" t="n"/>
      <c r="E371" s="20" t="n"/>
      <c r="F371" s="5" t="n"/>
      <c r="G371" s="18">
        <f>IF(OR(B371&amp;""="",NOT(ISNUMBER(D371))),"",ROUND(D371*N(E371),2))</f>
        <v/>
      </c>
      <c r="H371" s="6">
        <f>IF(B371&amp;""="","",IFERROR(INDEX('المركبات'!$B$6:$B$205,MATCH(B371&amp;"",'المركبات'!$A$6:$A$205,0))&amp;"","كود غير موجود"))</f>
        <v/>
      </c>
      <c r="I371" s="21">
        <f>IF(OR(B371&amp;""="",NOT(ISNUMBER(C371))),"",IF(COUNTIFS($B$6:$B$2005,B371&amp;"",$C$6:$C$2005,"&gt;"&amp;C371)=0,1,0))</f>
        <v/>
      </c>
    </row>
    <row r="372">
      <c r="A372" s="13" t="n"/>
      <c r="B372" s="5" t="n"/>
      <c r="C372" s="16" t="n"/>
      <c r="D372" s="20" t="n"/>
      <c r="E372" s="20" t="n"/>
      <c r="F372" s="5" t="n"/>
      <c r="G372" s="18">
        <f>IF(OR(B372&amp;""="",NOT(ISNUMBER(D372))),"",ROUND(D372*N(E372),2))</f>
        <v/>
      </c>
      <c r="H372" s="6">
        <f>IF(B372&amp;""="","",IFERROR(INDEX('المركبات'!$B$6:$B$205,MATCH(B372&amp;"",'المركبات'!$A$6:$A$205,0))&amp;"","كود غير موجود"))</f>
        <v/>
      </c>
      <c r="I372" s="21">
        <f>IF(OR(B372&amp;""="",NOT(ISNUMBER(C372))),"",IF(COUNTIFS($B$6:$B$2005,B372&amp;"",$C$6:$C$2005,"&gt;"&amp;C372)=0,1,0))</f>
        <v/>
      </c>
    </row>
    <row r="373">
      <c r="A373" s="13" t="n"/>
      <c r="B373" s="5" t="n"/>
      <c r="C373" s="16" t="n"/>
      <c r="D373" s="20" t="n"/>
      <c r="E373" s="20" t="n"/>
      <c r="F373" s="5" t="n"/>
      <c r="G373" s="18">
        <f>IF(OR(B373&amp;""="",NOT(ISNUMBER(D373))),"",ROUND(D373*N(E373),2))</f>
        <v/>
      </c>
      <c r="H373" s="6">
        <f>IF(B373&amp;""="","",IFERROR(INDEX('المركبات'!$B$6:$B$205,MATCH(B373&amp;"",'المركبات'!$A$6:$A$205,0))&amp;"","كود غير موجود"))</f>
        <v/>
      </c>
      <c r="I373" s="21">
        <f>IF(OR(B373&amp;""="",NOT(ISNUMBER(C373))),"",IF(COUNTIFS($B$6:$B$2005,B373&amp;"",$C$6:$C$2005,"&gt;"&amp;C373)=0,1,0))</f>
        <v/>
      </c>
    </row>
    <row r="374">
      <c r="A374" s="13" t="n"/>
      <c r="B374" s="5" t="n"/>
      <c r="C374" s="16" t="n"/>
      <c r="D374" s="20" t="n"/>
      <c r="E374" s="20" t="n"/>
      <c r="F374" s="5" t="n"/>
      <c r="G374" s="18">
        <f>IF(OR(B374&amp;""="",NOT(ISNUMBER(D374))),"",ROUND(D374*N(E374),2))</f>
        <v/>
      </c>
      <c r="H374" s="6">
        <f>IF(B374&amp;""="","",IFERROR(INDEX('المركبات'!$B$6:$B$205,MATCH(B374&amp;"",'المركبات'!$A$6:$A$205,0))&amp;"","كود غير موجود"))</f>
        <v/>
      </c>
      <c r="I374" s="21">
        <f>IF(OR(B374&amp;""="",NOT(ISNUMBER(C374))),"",IF(COUNTIFS($B$6:$B$2005,B374&amp;"",$C$6:$C$2005,"&gt;"&amp;C374)=0,1,0))</f>
        <v/>
      </c>
    </row>
    <row r="375">
      <c r="A375" s="13" t="n"/>
      <c r="B375" s="5" t="n"/>
      <c r="C375" s="16" t="n"/>
      <c r="D375" s="20" t="n"/>
      <c r="E375" s="20" t="n"/>
      <c r="F375" s="5" t="n"/>
      <c r="G375" s="18">
        <f>IF(OR(B375&amp;""="",NOT(ISNUMBER(D375))),"",ROUND(D375*N(E375),2))</f>
        <v/>
      </c>
      <c r="H375" s="6">
        <f>IF(B375&amp;""="","",IFERROR(INDEX('المركبات'!$B$6:$B$205,MATCH(B375&amp;"",'المركبات'!$A$6:$A$205,0))&amp;"","كود غير موجود"))</f>
        <v/>
      </c>
      <c r="I375" s="21">
        <f>IF(OR(B375&amp;""="",NOT(ISNUMBER(C375))),"",IF(COUNTIFS($B$6:$B$2005,B375&amp;"",$C$6:$C$2005,"&gt;"&amp;C375)=0,1,0))</f>
        <v/>
      </c>
    </row>
    <row r="376">
      <c r="A376" s="13" t="n"/>
      <c r="B376" s="5" t="n"/>
      <c r="C376" s="16" t="n"/>
      <c r="D376" s="20" t="n"/>
      <c r="E376" s="20" t="n"/>
      <c r="F376" s="5" t="n"/>
      <c r="G376" s="18">
        <f>IF(OR(B376&amp;""="",NOT(ISNUMBER(D376))),"",ROUND(D376*N(E376),2))</f>
        <v/>
      </c>
      <c r="H376" s="6">
        <f>IF(B376&amp;""="","",IFERROR(INDEX('المركبات'!$B$6:$B$205,MATCH(B376&amp;"",'المركبات'!$A$6:$A$205,0))&amp;"","كود غير موجود"))</f>
        <v/>
      </c>
      <c r="I376" s="21">
        <f>IF(OR(B376&amp;""="",NOT(ISNUMBER(C376))),"",IF(COUNTIFS($B$6:$B$2005,B376&amp;"",$C$6:$C$2005,"&gt;"&amp;C376)=0,1,0))</f>
        <v/>
      </c>
    </row>
    <row r="377">
      <c r="A377" s="13" t="n"/>
      <c r="B377" s="5" t="n"/>
      <c r="C377" s="16" t="n"/>
      <c r="D377" s="20" t="n"/>
      <c r="E377" s="20" t="n"/>
      <c r="F377" s="5" t="n"/>
      <c r="G377" s="18">
        <f>IF(OR(B377&amp;""="",NOT(ISNUMBER(D377))),"",ROUND(D377*N(E377),2))</f>
        <v/>
      </c>
      <c r="H377" s="6">
        <f>IF(B377&amp;""="","",IFERROR(INDEX('المركبات'!$B$6:$B$205,MATCH(B377&amp;"",'المركبات'!$A$6:$A$205,0))&amp;"","كود غير موجود"))</f>
        <v/>
      </c>
      <c r="I377" s="21">
        <f>IF(OR(B377&amp;""="",NOT(ISNUMBER(C377))),"",IF(COUNTIFS($B$6:$B$2005,B377&amp;"",$C$6:$C$2005,"&gt;"&amp;C377)=0,1,0))</f>
        <v/>
      </c>
    </row>
    <row r="378">
      <c r="A378" s="13" t="n"/>
      <c r="B378" s="5" t="n"/>
      <c r="C378" s="16" t="n"/>
      <c r="D378" s="20" t="n"/>
      <c r="E378" s="20" t="n"/>
      <c r="F378" s="5" t="n"/>
      <c r="G378" s="18">
        <f>IF(OR(B378&amp;""="",NOT(ISNUMBER(D378))),"",ROUND(D378*N(E378),2))</f>
        <v/>
      </c>
      <c r="H378" s="6">
        <f>IF(B378&amp;""="","",IFERROR(INDEX('المركبات'!$B$6:$B$205,MATCH(B378&amp;"",'المركبات'!$A$6:$A$205,0))&amp;"","كود غير موجود"))</f>
        <v/>
      </c>
      <c r="I378" s="21">
        <f>IF(OR(B378&amp;""="",NOT(ISNUMBER(C378))),"",IF(COUNTIFS($B$6:$B$2005,B378&amp;"",$C$6:$C$2005,"&gt;"&amp;C378)=0,1,0))</f>
        <v/>
      </c>
    </row>
    <row r="379">
      <c r="A379" s="13" t="n"/>
      <c r="B379" s="5" t="n"/>
      <c r="C379" s="16" t="n"/>
      <c r="D379" s="20" t="n"/>
      <c r="E379" s="20" t="n"/>
      <c r="F379" s="5" t="n"/>
      <c r="G379" s="18">
        <f>IF(OR(B379&amp;""="",NOT(ISNUMBER(D379))),"",ROUND(D379*N(E379),2))</f>
        <v/>
      </c>
      <c r="H379" s="6">
        <f>IF(B379&amp;""="","",IFERROR(INDEX('المركبات'!$B$6:$B$205,MATCH(B379&amp;"",'المركبات'!$A$6:$A$205,0))&amp;"","كود غير موجود"))</f>
        <v/>
      </c>
      <c r="I379" s="21">
        <f>IF(OR(B379&amp;""="",NOT(ISNUMBER(C379))),"",IF(COUNTIFS($B$6:$B$2005,B379&amp;"",$C$6:$C$2005,"&gt;"&amp;C379)=0,1,0))</f>
        <v/>
      </c>
    </row>
    <row r="380">
      <c r="A380" s="13" t="n"/>
      <c r="B380" s="5" t="n"/>
      <c r="C380" s="16" t="n"/>
      <c r="D380" s="20" t="n"/>
      <c r="E380" s="20" t="n"/>
      <c r="F380" s="5" t="n"/>
      <c r="G380" s="18">
        <f>IF(OR(B380&amp;""="",NOT(ISNUMBER(D380))),"",ROUND(D380*N(E380),2))</f>
        <v/>
      </c>
      <c r="H380" s="6">
        <f>IF(B380&amp;""="","",IFERROR(INDEX('المركبات'!$B$6:$B$205,MATCH(B380&amp;"",'المركبات'!$A$6:$A$205,0))&amp;"","كود غير موجود"))</f>
        <v/>
      </c>
      <c r="I380" s="21">
        <f>IF(OR(B380&amp;""="",NOT(ISNUMBER(C380))),"",IF(COUNTIFS($B$6:$B$2005,B380&amp;"",$C$6:$C$2005,"&gt;"&amp;C380)=0,1,0))</f>
        <v/>
      </c>
    </row>
    <row r="381">
      <c r="A381" s="13" t="n"/>
      <c r="B381" s="5" t="n"/>
      <c r="C381" s="16" t="n"/>
      <c r="D381" s="20" t="n"/>
      <c r="E381" s="20" t="n"/>
      <c r="F381" s="5" t="n"/>
      <c r="G381" s="18">
        <f>IF(OR(B381&amp;""="",NOT(ISNUMBER(D381))),"",ROUND(D381*N(E381),2))</f>
        <v/>
      </c>
      <c r="H381" s="6">
        <f>IF(B381&amp;""="","",IFERROR(INDEX('المركبات'!$B$6:$B$205,MATCH(B381&amp;"",'المركبات'!$A$6:$A$205,0))&amp;"","كود غير موجود"))</f>
        <v/>
      </c>
      <c r="I381" s="21">
        <f>IF(OR(B381&amp;""="",NOT(ISNUMBER(C381))),"",IF(COUNTIFS($B$6:$B$2005,B381&amp;"",$C$6:$C$2005,"&gt;"&amp;C381)=0,1,0))</f>
        <v/>
      </c>
    </row>
    <row r="382">
      <c r="A382" s="13" t="n"/>
      <c r="B382" s="5" t="n"/>
      <c r="C382" s="16" t="n"/>
      <c r="D382" s="20" t="n"/>
      <c r="E382" s="20" t="n"/>
      <c r="F382" s="5" t="n"/>
      <c r="G382" s="18">
        <f>IF(OR(B382&amp;""="",NOT(ISNUMBER(D382))),"",ROUND(D382*N(E382),2))</f>
        <v/>
      </c>
      <c r="H382" s="6">
        <f>IF(B382&amp;""="","",IFERROR(INDEX('المركبات'!$B$6:$B$205,MATCH(B382&amp;"",'المركبات'!$A$6:$A$205,0))&amp;"","كود غير موجود"))</f>
        <v/>
      </c>
      <c r="I382" s="21">
        <f>IF(OR(B382&amp;""="",NOT(ISNUMBER(C382))),"",IF(COUNTIFS($B$6:$B$2005,B382&amp;"",$C$6:$C$2005,"&gt;"&amp;C382)=0,1,0))</f>
        <v/>
      </c>
    </row>
    <row r="383">
      <c r="A383" s="13" t="n"/>
      <c r="B383" s="5" t="n"/>
      <c r="C383" s="16" t="n"/>
      <c r="D383" s="20" t="n"/>
      <c r="E383" s="20" t="n"/>
      <c r="F383" s="5" t="n"/>
      <c r="G383" s="18">
        <f>IF(OR(B383&amp;""="",NOT(ISNUMBER(D383))),"",ROUND(D383*N(E383),2))</f>
        <v/>
      </c>
      <c r="H383" s="6">
        <f>IF(B383&amp;""="","",IFERROR(INDEX('المركبات'!$B$6:$B$205,MATCH(B383&amp;"",'المركبات'!$A$6:$A$205,0))&amp;"","كود غير موجود"))</f>
        <v/>
      </c>
      <c r="I383" s="21">
        <f>IF(OR(B383&amp;""="",NOT(ISNUMBER(C383))),"",IF(COUNTIFS($B$6:$B$2005,B383&amp;"",$C$6:$C$2005,"&gt;"&amp;C383)=0,1,0))</f>
        <v/>
      </c>
    </row>
    <row r="384">
      <c r="A384" s="13" t="n"/>
      <c r="B384" s="5" t="n"/>
      <c r="C384" s="16" t="n"/>
      <c r="D384" s="20" t="n"/>
      <c r="E384" s="20" t="n"/>
      <c r="F384" s="5" t="n"/>
      <c r="G384" s="18">
        <f>IF(OR(B384&amp;""="",NOT(ISNUMBER(D384))),"",ROUND(D384*N(E384),2))</f>
        <v/>
      </c>
      <c r="H384" s="6">
        <f>IF(B384&amp;""="","",IFERROR(INDEX('المركبات'!$B$6:$B$205,MATCH(B384&amp;"",'المركبات'!$A$6:$A$205,0))&amp;"","كود غير موجود"))</f>
        <v/>
      </c>
      <c r="I384" s="21">
        <f>IF(OR(B384&amp;""="",NOT(ISNUMBER(C384))),"",IF(COUNTIFS($B$6:$B$2005,B384&amp;"",$C$6:$C$2005,"&gt;"&amp;C384)=0,1,0))</f>
        <v/>
      </c>
    </row>
    <row r="385">
      <c r="A385" s="13" t="n"/>
      <c r="B385" s="5" t="n"/>
      <c r="C385" s="16" t="n"/>
      <c r="D385" s="20" t="n"/>
      <c r="E385" s="20" t="n"/>
      <c r="F385" s="5" t="n"/>
      <c r="G385" s="18">
        <f>IF(OR(B385&amp;""="",NOT(ISNUMBER(D385))),"",ROUND(D385*N(E385),2))</f>
        <v/>
      </c>
      <c r="H385" s="6">
        <f>IF(B385&amp;""="","",IFERROR(INDEX('المركبات'!$B$6:$B$205,MATCH(B385&amp;"",'المركبات'!$A$6:$A$205,0))&amp;"","كود غير موجود"))</f>
        <v/>
      </c>
      <c r="I385" s="21">
        <f>IF(OR(B385&amp;""="",NOT(ISNUMBER(C385))),"",IF(COUNTIFS($B$6:$B$2005,B385&amp;"",$C$6:$C$2005,"&gt;"&amp;C385)=0,1,0))</f>
        <v/>
      </c>
    </row>
    <row r="386">
      <c r="A386" s="13" t="n"/>
      <c r="B386" s="5" t="n"/>
      <c r="C386" s="16" t="n"/>
      <c r="D386" s="20" t="n"/>
      <c r="E386" s="20" t="n"/>
      <c r="F386" s="5" t="n"/>
      <c r="G386" s="18">
        <f>IF(OR(B386&amp;""="",NOT(ISNUMBER(D386))),"",ROUND(D386*N(E386),2))</f>
        <v/>
      </c>
      <c r="H386" s="6">
        <f>IF(B386&amp;""="","",IFERROR(INDEX('المركبات'!$B$6:$B$205,MATCH(B386&amp;"",'المركبات'!$A$6:$A$205,0))&amp;"","كود غير موجود"))</f>
        <v/>
      </c>
      <c r="I386" s="21">
        <f>IF(OR(B386&amp;""="",NOT(ISNUMBER(C386))),"",IF(COUNTIFS($B$6:$B$2005,B386&amp;"",$C$6:$C$2005,"&gt;"&amp;C386)=0,1,0))</f>
        <v/>
      </c>
    </row>
    <row r="387">
      <c r="A387" s="13" t="n"/>
      <c r="B387" s="5" t="n"/>
      <c r="C387" s="16" t="n"/>
      <c r="D387" s="20" t="n"/>
      <c r="E387" s="20" t="n"/>
      <c r="F387" s="5" t="n"/>
      <c r="G387" s="18">
        <f>IF(OR(B387&amp;""="",NOT(ISNUMBER(D387))),"",ROUND(D387*N(E387),2))</f>
        <v/>
      </c>
      <c r="H387" s="6">
        <f>IF(B387&amp;""="","",IFERROR(INDEX('المركبات'!$B$6:$B$205,MATCH(B387&amp;"",'المركبات'!$A$6:$A$205,0))&amp;"","كود غير موجود"))</f>
        <v/>
      </c>
      <c r="I387" s="21">
        <f>IF(OR(B387&amp;""="",NOT(ISNUMBER(C387))),"",IF(COUNTIFS($B$6:$B$2005,B387&amp;"",$C$6:$C$2005,"&gt;"&amp;C387)=0,1,0))</f>
        <v/>
      </c>
    </row>
    <row r="388">
      <c r="A388" s="13" t="n"/>
      <c r="B388" s="5" t="n"/>
      <c r="C388" s="16" t="n"/>
      <c r="D388" s="20" t="n"/>
      <c r="E388" s="20" t="n"/>
      <c r="F388" s="5" t="n"/>
      <c r="G388" s="18">
        <f>IF(OR(B388&amp;""="",NOT(ISNUMBER(D388))),"",ROUND(D388*N(E388),2))</f>
        <v/>
      </c>
      <c r="H388" s="6">
        <f>IF(B388&amp;""="","",IFERROR(INDEX('المركبات'!$B$6:$B$205,MATCH(B388&amp;"",'المركبات'!$A$6:$A$205,0))&amp;"","كود غير موجود"))</f>
        <v/>
      </c>
      <c r="I388" s="21">
        <f>IF(OR(B388&amp;""="",NOT(ISNUMBER(C388))),"",IF(COUNTIFS($B$6:$B$2005,B388&amp;"",$C$6:$C$2005,"&gt;"&amp;C388)=0,1,0))</f>
        <v/>
      </c>
    </row>
    <row r="389">
      <c r="A389" s="13" t="n"/>
      <c r="B389" s="5" t="n"/>
      <c r="C389" s="16" t="n"/>
      <c r="D389" s="20" t="n"/>
      <c r="E389" s="20" t="n"/>
      <c r="F389" s="5" t="n"/>
      <c r="G389" s="18">
        <f>IF(OR(B389&amp;""="",NOT(ISNUMBER(D389))),"",ROUND(D389*N(E389),2))</f>
        <v/>
      </c>
      <c r="H389" s="6">
        <f>IF(B389&amp;""="","",IFERROR(INDEX('المركبات'!$B$6:$B$205,MATCH(B389&amp;"",'المركبات'!$A$6:$A$205,0))&amp;"","كود غير موجود"))</f>
        <v/>
      </c>
      <c r="I389" s="21">
        <f>IF(OR(B389&amp;""="",NOT(ISNUMBER(C389))),"",IF(COUNTIFS($B$6:$B$2005,B389&amp;"",$C$6:$C$2005,"&gt;"&amp;C389)=0,1,0))</f>
        <v/>
      </c>
    </row>
    <row r="390">
      <c r="A390" s="13" t="n"/>
      <c r="B390" s="5" t="n"/>
      <c r="C390" s="16" t="n"/>
      <c r="D390" s="20" t="n"/>
      <c r="E390" s="20" t="n"/>
      <c r="F390" s="5" t="n"/>
      <c r="G390" s="18">
        <f>IF(OR(B390&amp;""="",NOT(ISNUMBER(D390))),"",ROUND(D390*N(E390),2))</f>
        <v/>
      </c>
      <c r="H390" s="6">
        <f>IF(B390&amp;""="","",IFERROR(INDEX('المركبات'!$B$6:$B$205,MATCH(B390&amp;"",'المركبات'!$A$6:$A$205,0))&amp;"","كود غير موجود"))</f>
        <v/>
      </c>
      <c r="I390" s="21">
        <f>IF(OR(B390&amp;""="",NOT(ISNUMBER(C390))),"",IF(COUNTIFS($B$6:$B$2005,B390&amp;"",$C$6:$C$2005,"&gt;"&amp;C390)=0,1,0))</f>
        <v/>
      </c>
    </row>
    <row r="391">
      <c r="A391" s="13" t="n"/>
      <c r="B391" s="5" t="n"/>
      <c r="C391" s="16" t="n"/>
      <c r="D391" s="20" t="n"/>
      <c r="E391" s="20" t="n"/>
      <c r="F391" s="5" t="n"/>
      <c r="G391" s="18">
        <f>IF(OR(B391&amp;""="",NOT(ISNUMBER(D391))),"",ROUND(D391*N(E391),2))</f>
        <v/>
      </c>
      <c r="H391" s="6">
        <f>IF(B391&amp;""="","",IFERROR(INDEX('المركبات'!$B$6:$B$205,MATCH(B391&amp;"",'المركبات'!$A$6:$A$205,0))&amp;"","كود غير موجود"))</f>
        <v/>
      </c>
      <c r="I391" s="21">
        <f>IF(OR(B391&amp;""="",NOT(ISNUMBER(C391))),"",IF(COUNTIFS($B$6:$B$2005,B391&amp;"",$C$6:$C$2005,"&gt;"&amp;C391)=0,1,0))</f>
        <v/>
      </c>
    </row>
    <row r="392">
      <c r="A392" s="13" t="n"/>
      <c r="B392" s="5" t="n"/>
      <c r="C392" s="16" t="n"/>
      <c r="D392" s="20" t="n"/>
      <c r="E392" s="20" t="n"/>
      <c r="F392" s="5" t="n"/>
      <c r="G392" s="18">
        <f>IF(OR(B392&amp;""="",NOT(ISNUMBER(D392))),"",ROUND(D392*N(E392),2))</f>
        <v/>
      </c>
      <c r="H392" s="6">
        <f>IF(B392&amp;""="","",IFERROR(INDEX('المركبات'!$B$6:$B$205,MATCH(B392&amp;"",'المركبات'!$A$6:$A$205,0))&amp;"","كود غير موجود"))</f>
        <v/>
      </c>
      <c r="I392" s="21">
        <f>IF(OR(B392&amp;""="",NOT(ISNUMBER(C392))),"",IF(COUNTIFS($B$6:$B$2005,B392&amp;"",$C$6:$C$2005,"&gt;"&amp;C392)=0,1,0))</f>
        <v/>
      </c>
    </row>
    <row r="393">
      <c r="A393" s="13" t="n"/>
      <c r="B393" s="5" t="n"/>
      <c r="C393" s="16" t="n"/>
      <c r="D393" s="20" t="n"/>
      <c r="E393" s="20" t="n"/>
      <c r="F393" s="5" t="n"/>
      <c r="G393" s="18">
        <f>IF(OR(B393&amp;""="",NOT(ISNUMBER(D393))),"",ROUND(D393*N(E393),2))</f>
        <v/>
      </c>
      <c r="H393" s="6">
        <f>IF(B393&amp;""="","",IFERROR(INDEX('المركبات'!$B$6:$B$205,MATCH(B393&amp;"",'المركبات'!$A$6:$A$205,0))&amp;"","كود غير موجود"))</f>
        <v/>
      </c>
      <c r="I393" s="21">
        <f>IF(OR(B393&amp;""="",NOT(ISNUMBER(C393))),"",IF(COUNTIFS($B$6:$B$2005,B393&amp;"",$C$6:$C$2005,"&gt;"&amp;C393)=0,1,0))</f>
        <v/>
      </c>
    </row>
    <row r="394">
      <c r="A394" s="13" t="n"/>
      <c r="B394" s="5" t="n"/>
      <c r="C394" s="16" t="n"/>
      <c r="D394" s="20" t="n"/>
      <c r="E394" s="20" t="n"/>
      <c r="F394" s="5" t="n"/>
      <c r="G394" s="18">
        <f>IF(OR(B394&amp;""="",NOT(ISNUMBER(D394))),"",ROUND(D394*N(E394),2))</f>
        <v/>
      </c>
      <c r="H394" s="6">
        <f>IF(B394&amp;""="","",IFERROR(INDEX('المركبات'!$B$6:$B$205,MATCH(B394&amp;"",'المركبات'!$A$6:$A$205,0))&amp;"","كود غير موجود"))</f>
        <v/>
      </c>
      <c r="I394" s="21">
        <f>IF(OR(B394&amp;""="",NOT(ISNUMBER(C394))),"",IF(COUNTIFS($B$6:$B$2005,B394&amp;"",$C$6:$C$2005,"&gt;"&amp;C394)=0,1,0))</f>
        <v/>
      </c>
    </row>
    <row r="395">
      <c r="A395" s="13" t="n"/>
      <c r="B395" s="5" t="n"/>
      <c r="C395" s="16" t="n"/>
      <c r="D395" s="20" t="n"/>
      <c r="E395" s="20" t="n"/>
      <c r="F395" s="5" t="n"/>
      <c r="G395" s="18">
        <f>IF(OR(B395&amp;""="",NOT(ISNUMBER(D395))),"",ROUND(D395*N(E395),2))</f>
        <v/>
      </c>
      <c r="H395" s="6">
        <f>IF(B395&amp;""="","",IFERROR(INDEX('المركبات'!$B$6:$B$205,MATCH(B395&amp;"",'المركبات'!$A$6:$A$205,0))&amp;"","كود غير موجود"))</f>
        <v/>
      </c>
      <c r="I395" s="21">
        <f>IF(OR(B395&amp;""="",NOT(ISNUMBER(C395))),"",IF(COUNTIFS($B$6:$B$2005,B395&amp;"",$C$6:$C$2005,"&gt;"&amp;C395)=0,1,0))</f>
        <v/>
      </c>
    </row>
    <row r="396">
      <c r="A396" s="13" t="n"/>
      <c r="B396" s="5" t="n"/>
      <c r="C396" s="16" t="n"/>
      <c r="D396" s="20" t="n"/>
      <c r="E396" s="20" t="n"/>
      <c r="F396" s="5" t="n"/>
      <c r="G396" s="18">
        <f>IF(OR(B396&amp;""="",NOT(ISNUMBER(D396))),"",ROUND(D396*N(E396),2))</f>
        <v/>
      </c>
      <c r="H396" s="6">
        <f>IF(B396&amp;""="","",IFERROR(INDEX('المركبات'!$B$6:$B$205,MATCH(B396&amp;"",'المركبات'!$A$6:$A$205,0))&amp;"","كود غير موجود"))</f>
        <v/>
      </c>
      <c r="I396" s="21">
        <f>IF(OR(B396&amp;""="",NOT(ISNUMBER(C396))),"",IF(COUNTIFS($B$6:$B$2005,B396&amp;"",$C$6:$C$2005,"&gt;"&amp;C396)=0,1,0))</f>
        <v/>
      </c>
    </row>
    <row r="397">
      <c r="A397" s="13" t="n"/>
      <c r="B397" s="5" t="n"/>
      <c r="C397" s="16" t="n"/>
      <c r="D397" s="20" t="n"/>
      <c r="E397" s="20" t="n"/>
      <c r="F397" s="5" t="n"/>
      <c r="G397" s="18">
        <f>IF(OR(B397&amp;""="",NOT(ISNUMBER(D397))),"",ROUND(D397*N(E397),2))</f>
        <v/>
      </c>
      <c r="H397" s="6">
        <f>IF(B397&amp;""="","",IFERROR(INDEX('المركبات'!$B$6:$B$205,MATCH(B397&amp;"",'المركبات'!$A$6:$A$205,0))&amp;"","كود غير موجود"))</f>
        <v/>
      </c>
      <c r="I397" s="21">
        <f>IF(OR(B397&amp;""="",NOT(ISNUMBER(C397))),"",IF(COUNTIFS($B$6:$B$2005,B397&amp;"",$C$6:$C$2005,"&gt;"&amp;C397)=0,1,0))</f>
        <v/>
      </c>
    </row>
    <row r="398">
      <c r="A398" s="13" t="n"/>
      <c r="B398" s="5" t="n"/>
      <c r="C398" s="16" t="n"/>
      <c r="D398" s="20" t="n"/>
      <c r="E398" s="20" t="n"/>
      <c r="F398" s="5" t="n"/>
      <c r="G398" s="18">
        <f>IF(OR(B398&amp;""="",NOT(ISNUMBER(D398))),"",ROUND(D398*N(E398),2))</f>
        <v/>
      </c>
      <c r="H398" s="6">
        <f>IF(B398&amp;""="","",IFERROR(INDEX('المركبات'!$B$6:$B$205,MATCH(B398&amp;"",'المركبات'!$A$6:$A$205,0))&amp;"","كود غير موجود"))</f>
        <v/>
      </c>
      <c r="I398" s="21">
        <f>IF(OR(B398&amp;""="",NOT(ISNUMBER(C398))),"",IF(COUNTIFS($B$6:$B$2005,B398&amp;"",$C$6:$C$2005,"&gt;"&amp;C398)=0,1,0))</f>
        <v/>
      </c>
    </row>
    <row r="399">
      <c r="A399" s="13" t="n"/>
      <c r="B399" s="5" t="n"/>
      <c r="C399" s="16" t="n"/>
      <c r="D399" s="20" t="n"/>
      <c r="E399" s="20" t="n"/>
      <c r="F399" s="5" t="n"/>
      <c r="G399" s="18">
        <f>IF(OR(B399&amp;""="",NOT(ISNUMBER(D399))),"",ROUND(D399*N(E399),2))</f>
        <v/>
      </c>
      <c r="H399" s="6">
        <f>IF(B399&amp;""="","",IFERROR(INDEX('المركبات'!$B$6:$B$205,MATCH(B399&amp;"",'المركبات'!$A$6:$A$205,0))&amp;"","كود غير موجود"))</f>
        <v/>
      </c>
      <c r="I399" s="21">
        <f>IF(OR(B399&amp;""="",NOT(ISNUMBER(C399))),"",IF(COUNTIFS($B$6:$B$2005,B399&amp;"",$C$6:$C$2005,"&gt;"&amp;C399)=0,1,0))</f>
        <v/>
      </c>
    </row>
    <row r="400">
      <c r="A400" s="13" t="n"/>
      <c r="B400" s="5" t="n"/>
      <c r="C400" s="16" t="n"/>
      <c r="D400" s="20" t="n"/>
      <c r="E400" s="20" t="n"/>
      <c r="F400" s="5" t="n"/>
      <c r="G400" s="18">
        <f>IF(OR(B400&amp;""="",NOT(ISNUMBER(D400))),"",ROUND(D400*N(E400),2))</f>
        <v/>
      </c>
      <c r="H400" s="6">
        <f>IF(B400&amp;""="","",IFERROR(INDEX('المركبات'!$B$6:$B$205,MATCH(B400&amp;"",'المركبات'!$A$6:$A$205,0))&amp;"","كود غير موجود"))</f>
        <v/>
      </c>
      <c r="I400" s="21">
        <f>IF(OR(B400&amp;""="",NOT(ISNUMBER(C400))),"",IF(COUNTIFS($B$6:$B$2005,B400&amp;"",$C$6:$C$2005,"&gt;"&amp;C400)=0,1,0))</f>
        <v/>
      </c>
    </row>
    <row r="401">
      <c r="A401" s="13" t="n"/>
      <c r="B401" s="5" t="n"/>
      <c r="C401" s="16" t="n"/>
      <c r="D401" s="20" t="n"/>
      <c r="E401" s="20" t="n"/>
      <c r="F401" s="5" t="n"/>
      <c r="G401" s="18">
        <f>IF(OR(B401&amp;""="",NOT(ISNUMBER(D401))),"",ROUND(D401*N(E401),2))</f>
        <v/>
      </c>
      <c r="H401" s="6">
        <f>IF(B401&amp;""="","",IFERROR(INDEX('المركبات'!$B$6:$B$205,MATCH(B401&amp;"",'المركبات'!$A$6:$A$205,0))&amp;"","كود غير موجود"))</f>
        <v/>
      </c>
      <c r="I401" s="21">
        <f>IF(OR(B401&amp;""="",NOT(ISNUMBER(C401))),"",IF(COUNTIFS($B$6:$B$2005,B401&amp;"",$C$6:$C$2005,"&gt;"&amp;C401)=0,1,0))</f>
        <v/>
      </c>
    </row>
    <row r="402">
      <c r="A402" s="13" t="n"/>
      <c r="B402" s="5" t="n"/>
      <c r="C402" s="16" t="n"/>
      <c r="D402" s="20" t="n"/>
      <c r="E402" s="20" t="n"/>
      <c r="F402" s="5" t="n"/>
      <c r="G402" s="18">
        <f>IF(OR(B402&amp;""="",NOT(ISNUMBER(D402))),"",ROUND(D402*N(E402),2))</f>
        <v/>
      </c>
      <c r="H402" s="6">
        <f>IF(B402&amp;""="","",IFERROR(INDEX('المركبات'!$B$6:$B$205,MATCH(B402&amp;"",'المركبات'!$A$6:$A$205,0))&amp;"","كود غير موجود"))</f>
        <v/>
      </c>
      <c r="I402" s="21">
        <f>IF(OR(B402&amp;""="",NOT(ISNUMBER(C402))),"",IF(COUNTIFS($B$6:$B$2005,B402&amp;"",$C$6:$C$2005,"&gt;"&amp;C402)=0,1,0))</f>
        <v/>
      </c>
    </row>
    <row r="403">
      <c r="A403" s="13" t="n"/>
      <c r="B403" s="5" t="n"/>
      <c r="C403" s="16" t="n"/>
      <c r="D403" s="20" t="n"/>
      <c r="E403" s="20" t="n"/>
      <c r="F403" s="5" t="n"/>
      <c r="G403" s="18">
        <f>IF(OR(B403&amp;""="",NOT(ISNUMBER(D403))),"",ROUND(D403*N(E403),2))</f>
        <v/>
      </c>
      <c r="H403" s="6">
        <f>IF(B403&amp;""="","",IFERROR(INDEX('المركبات'!$B$6:$B$205,MATCH(B403&amp;"",'المركبات'!$A$6:$A$205,0))&amp;"","كود غير موجود"))</f>
        <v/>
      </c>
      <c r="I403" s="21">
        <f>IF(OR(B403&amp;""="",NOT(ISNUMBER(C403))),"",IF(COUNTIFS($B$6:$B$2005,B403&amp;"",$C$6:$C$2005,"&gt;"&amp;C403)=0,1,0))</f>
        <v/>
      </c>
    </row>
    <row r="404">
      <c r="A404" s="13" t="n"/>
      <c r="B404" s="5" t="n"/>
      <c r="C404" s="16" t="n"/>
      <c r="D404" s="20" t="n"/>
      <c r="E404" s="20" t="n"/>
      <c r="F404" s="5" t="n"/>
      <c r="G404" s="18">
        <f>IF(OR(B404&amp;""="",NOT(ISNUMBER(D404))),"",ROUND(D404*N(E404),2))</f>
        <v/>
      </c>
      <c r="H404" s="6">
        <f>IF(B404&amp;""="","",IFERROR(INDEX('المركبات'!$B$6:$B$205,MATCH(B404&amp;"",'المركبات'!$A$6:$A$205,0))&amp;"","كود غير موجود"))</f>
        <v/>
      </c>
      <c r="I404" s="21">
        <f>IF(OR(B404&amp;""="",NOT(ISNUMBER(C404))),"",IF(COUNTIFS($B$6:$B$2005,B404&amp;"",$C$6:$C$2005,"&gt;"&amp;C404)=0,1,0))</f>
        <v/>
      </c>
    </row>
    <row r="405">
      <c r="A405" s="13" t="n"/>
      <c r="B405" s="5" t="n"/>
      <c r="C405" s="16" t="n"/>
      <c r="D405" s="20" t="n"/>
      <c r="E405" s="20" t="n"/>
      <c r="F405" s="5" t="n"/>
      <c r="G405" s="18">
        <f>IF(OR(B405&amp;""="",NOT(ISNUMBER(D405))),"",ROUND(D405*N(E405),2))</f>
        <v/>
      </c>
      <c r="H405" s="6">
        <f>IF(B405&amp;""="","",IFERROR(INDEX('المركبات'!$B$6:$B$205,MATCH(B405&amp;"",'المركبات'!$A$6:$A$205,0))&amp;"","كود غير موجود"))</f>
        <v/>
      </c>
      <c r="I405" s="21">
        <f>IF(OR(B405&amp;""="",NOT(ISNUMBER(C405))),"",IF(COUNTIFS($B$6:$B$2005,B405&amp;"",$C$6:$C$2005,"&gt;"&amp;C405)=0,1,0))</f>
        <v/>
      </c>
    </row>
    <row r="406">
      <c r="A406" s="13" t="n"/>
      <c r="B406" s="5" t="n"/>
      <c r="C406" s="16" t="n"/>
      <c r="D406" s="20" t="n"/>
      <c r="E406" s="20" t="n"/>
      <c r="F406" s="5" t="n"/>
      <c r="G406" s="18">
        <f>IF(OR(B406&amp;""="",NOT(ISNUMBER(D406))),"",ROUND(D406*N(E406),2))</f>
        <v/>
      </c>
      <c r="H406" s="6">
        <f>IF(B406&amp;""="","",IFERROR(INDEX('المركبات'!$B$6:$B$205,MATCH(B406&amp;"",'المركبات'!$A$6:$A$205,0))&amp;"","كود غير موجود"))</f>
        <v/>
      </c>
      <c r="I406" s="21">
        <f>IF(OR(B406&amp;""="",NOT(ISNUMBER(C406))),"",IF(COUNTIFS($B$6:$B$2005,B406&amp;"",$C$6:$C$2005,"&gt;"&amp;C406)=0,1,0))</f>
        <v/>
      </c>
    </row>
    <row r="407">
      <c r="A407" s="13" t="n"/>
      <c r="B407" s="5" t="n"/>
      <c r="C407" s="16" t="n"/>
      <c r="D407" s="20" t="n"/>
      <c r="E407" s="20" t="n"/>
      <c r="F407" s="5" t="n"/>
      <c r="G407" s="18">
        <f>IF(OR(B407&amp;""="",NOT(ISNUMBER(D407))),"",ROUND(D407*N(E407),2))</f>
        <v/>
      </c>
      <c r="H407" s="6">
        <f>IF(B407&amp;""="","",IFERROR(INDEX('المركبات'!$B$6:$B$205,MATCH(B407&amp;"",'المركبات'!$A$6:$A$205,0))&amp;"","كود غير موجود"))</f>
        <v/>
      </c>
      <c r="I407" s="21">
        <f>IF(OR(B407&amp;""="",NOT(ISNUMBER(C407))),"",IF(COUNTIFS($B$6:$B$2005,B407&amp;"",$C$6:$C$2005,"&gt;"&amp;C407)=0,1,0))</f>
        <v/>
      </c>
    </row>
    <row r="408">
      <c r="A408" s="13" t="n"/>
      <c r="B408" s="5" t="n"/>
      <c r="C408" s="16" t="n"/>
      <c r="D408" s="20" t="n"/>
      <c r="E408" s="20" t="n"/>
      <c r="F408" s="5" t="n"/>
      <c r="G408" s="18">
        <f>IF(OR(B408&amp;""="",NOT(ISNUMBER(D408))),"",ROUND(D408*N(E408),2))</f>
        <v/>
      </c>
      <c r="H408" s="6">
        <f>IF(B408&amp;""="","",IFERROR(INDEX('المركبات'!$B$6:$B$205,MATCH(B408&amp;"",'المركبات'!$A$6:$A$205,0))&amp;"","كود غير موجود"))</f>
        <v/>
      </c>
      <c r="I408" s="21">
        <f>IF(OR(B408&amp;""="",NOT(ISNUMBER(C408))),"",IF(COUNTIFS($B$6:$B$2005,B408&amp;"",$C$6:$C$2005,"&gt;"&amp;C408)=0,1,0))</f>
        <v/>
      </c>
    </row>
    <row r="409">
      <c r="A409" s="13" t="n"/>
      <c r="B409" s="5" t="n"/>
      <c r="C409" s="16" t="n"/>
      <c r="D409" s="20" t="n"/>
      <c r="E409" s="20" t="n"/>
      <c r="F409" s="5" t="n"/>
      <c r="G409" s="18">
        <f>IF(OR(B409&amp;""="",NOT(ISNUMBER(D409))),"",ROUND(D409*N(E409),2))</f>
        <v/>
      </c>
      <c r="H409" s="6">
        <f>IF(B409&amp;""="","",IFERROR(INDEX('المركبات'!$B$6:$B$205,MATCH(B409&amp;"",'المركبات'!$A$6:$A$205,0))&amp;"","كود غير موجود"))</f>
        <v/>
      </c>
      <c r="I409" s="21">
        <f>IF(OR(B409&amp;""="",NOT(ISNUMBER(C409))),"",IF(COUNTIFS($B$6:$B$2005,B409&amp;"",$C$6:$C$2005,"&gt;"&amp;C409)=0,1,0))</f>
        <v/>
      </c>
    </row>
    <row r="410">
      <c r="A410" s="13" t="n"/>
      <c r="B410" s="5" t="n"/>
      <c r="C410" s="16" t="n"/>
      <c r="D410" s="20" t="n"/>
      <c r="E410" s="20" t="n"/>
      <c r="F410" s="5" t="n"/>
      <c r="G410" s="18">
        <f>IF(OR(B410&amp;""="",NOT(ISNUMBER(D410))),"",ROUND(D410*N(E410),2))</f>
        <v/>
      </c>
      <c r="H410" s="6">
        <f>IF(B410&amp;""="","",IFERROR(INDEX('المركبات'!$B$6:$B$205,MATCH(B410&amp;"",'المركبات'!$A$6:$A$205,0))&amp;"","كود غير موجود"))</f>
        <v/>
      </c>
      <c r="I410" s="21">
        <f>IF(OR(B410&amp;""="",NOT(ISNUMBER(C410))),"",IF(COUNTIFS($B$6:$B$2005,B410&amp;"",$C$6:$C$2005,"&gt;"&amp;C410)=0,1,0))</f>
        <v/>
      </c>
    </row>
    <row r="411">
      <c r="A411" s="13" t="n"/>
      <c r="B411" s="5" t="n"/>
      <c r="C411" s="16" t="n"/>
      <c r="D411" s="20" t="n"/>
      <c r="E411" s="20" t="n"/>
      <c r="F411" s="5" t="n"/>
      <c r="G411" s="18">
        <f>IF(OR(B411&amp;""="",NOT(ISNUMBER(D411))),"",ROUND(D411*N(E411),2))</f>
        <v/>
      </c>
      <c r="H411" s="6">
        <f>IF(B411&amp;""="","",IFERROR(INDEX('المركبات'!$B$6:$B$205,MATCH(B411&amp;"",'المركبات'!$A$6:$A$205,0))&amp;"","كود غير موجود"))</f>
        <v/>
      </c>
      <c r="I411" s="21">
        <f>IF(OR(B411&amp;""="",NOT(ISNUMBER(C411))),"",IF(COUNTIFS($B$6:$B$2005,B411&amp;"",$C$6:$C$2005,"&gt;"&amp;C411)=0,1,0))</f>
        <v/>
      </c>
    </row>
    <row r="412">
      <c r="A412" s="13" t="n"/>
      <c r="B412" s="5" t="n"/>
      <c r="C412" s="16" t="n"/>
      <c r="D412" s="20" t="n"/>
      <c r="E412" s="20" t="n"/>
      <c r="F412" s="5" t="n"/>
      <c r="G412" s="18">
        <f>IF(OR(B412&amp;""="",NOT(ISNUMBER(D412))),"",ROUND(D412*N(E412),2))</f>
        <v/>
      </c>
      <c r="H412" s="6">
        <f>IF(B412&amp;""="","",IFERROR(INDEX('المركبات'!$B$6:$B$205,MATCH(B412&amp;"",'المركبات'!$A$6:$A$205,0))&amp;"","كود غير موجود"))</f>
        <v/>
      </c>
      <c r="I412" s="21">
        <f>IF(OR(B412&amp;""="",NOT(ISNUMBER(C412))),"",IF(COUNTIFS($B$6:$B$2005,B412&amp;"",$C$6:$C$2005,"&gt;"&amp;C412)=0,1,0))</f>
        <v/>
      </c>
    </row>
    <row r="413">
      <c r="A413" s="13" t="n"/>
      <c r="B413" s="5" t="n"/>
      <c r="C413" s="16" t="n"/>
      <c r="D413" s="20" t="n"/>
      <c r="E413" s="20" t="n"/>
      <c r="F413" s="5" t="n"/>
      <c r="G413" s="18">
        <f>IF(OR(B413&amp;""="",NOT(ISNUMBER(D413))),"",ROUND(D413*N(E413),2))</f>
        <v/>
      </c>
      <c r="H413" s="6">
        <f>IF(B413&amp;""="","",IFERROR(INDEX('المركبات'!$B$6:$B$205,MATCH(B413&amp;"",'المركبات'!$A$6:$A$205,0))&amp;"","كود غير موجود"))</f>
        <v/>
      </c>
      <c r="I413" s="21">
        <f>IF(OR(B413&amp;""="",NOT(ISNUMBER(C413))),"",IF(COUNTIFS($B$6:$B$2005,B413&amp;"",$C$6:$C$2005,"&gt;"&amp;C413)=0,1,0))</f>
        <v/>
      </c>
    </row>
    <row r="414">
      <c r="A414" s="13" t="n"/>
      <c r="B414" s="5" t="n"/>
      <c r="C414" s="16" t="n"/>
      <c r="D414" s="20" t="n"/>
      <c r="E414" s="20" t="n"/>
      <c r="F414" s="5" t="n"/>
      <c r="G414" s="18">
        <f>IF(OR(B414&amp;""="",NOT(ISNUMBER(D414))),"",ROUND(D414*N(E414),2))</f>
        <v/>
      </c>
      <c r="H414" s="6">
        <f>IF(B414&amp;""="","",IFERROR(INDEX('المركبات'!$B$6:$B$205,MATCH(B414&amp;"",'المركبات'!$A$6:$A$205,0))&amp;"","كود غير موجود"))</f>
        <v/>
      </c>
      <c r="I414" s="21">
        <f>IF(OR(B414&amp;""="",NOT(ISNUMBER(C414))),"",IF(COUNTIFS($B$6:$B$2005,B414&amp;"",$C$6:$C$2005,"&gt;"&amp;C414)=0,1,0))</f>
        <v/>
      </c>
    </row>
    <row r="415">
      <c r="A415" s="13" t="n"/>
      <c r="B415" s="5" t="n"/>
      <c r="C415" s="16" t="n"/>
      <c r="D415" s="20" t="n"/>
      <c r="E415" s="20" t="n"/>
      <c r="F415" s="5" t="n"/>
      <c r="G415" s="18">
        <f>IF(OR(B415&amp;""="",NOT(ISNUMBER(D415))),"",ROUND(D415*N(E415),2))</f>
        <v/>
      </c>
      <c r="H415" s="6">
        <f>IF(B415&amp;""="","",IFERROR(INDEX('المركبات'!$B$6:$B$205,MATCH(B415&amp;"",'المركبات'!$A$6:$A$205,0))&amp;"","كود غير موجود"))</f>
        <v/>
      </c>
      <c r="I415" s="21">
        <f>IF(OR(B415&amp;""="",NOT(ISNUMBER(C415))),"",IF(COUNTIFS($B$6:$B$2005,B415&amp;"",$C$6:$C$2005,"&gt;"&amp;C415)=0,1,0))</f>
        <v/>
      </c>
    </row>
    <row r="416">
      <c r="A416" s="13" t="n"/>
      <c r="B416" s="5" t="n"/>
      <c r="C416" s="16" t="n"/>
      <c r="D416" s="20" t="n"/>
      <c r="E416" s="20" t="n"/>
      <c r="F416" s="5" t="n"/>
      <c r="G416" s="18">
        <f>IF(OR(B416&amp;""="",NOT(ISNUMBER(D416))),"",ROUND(D416*N(E416),2))</f>
        <v/>
      </c>
      <c r="H416" s="6">
        <f>IF(B416&amp;""="","",IFERROR(INDEX('المركبات'!$B$6:$B$205,MATCH(B416&amp;"",'المركبات'!$A$6:$A$205,0))&amp;"","كود غير موجود"))</f>
        <v/>
      </c>
      <c r="I416" s="21">
        <f>IF(OR(B416&amp;""="",NOT(ISNUMBER(C416))),"",IF(COUNTIFS($B$6:$B$2005,B416&amp;"",$C$6:$C$2005,"&gt;"&amp;C416)=0,1,0))</f>
        <v/>
      </c>
    </row>
    <row r="417">
      <c r="A417" s="13" t="n"/>
      <c r="B417" s="5" t="n"/>
      <c r="C417" s="16" t="n"/>
      <c r="D417" s="20" t="n"/>
      <c r="E417" s="20" t="n"/>
      <c r="F417" s="5" t="n"/>
      <c r="G417" s="18">
        <f>IF(OR(B417&amp;""="",NOT(ISNUMBER(D417))),"",ROUND(D417*N(E417),2))</f>
        <v/>
      </c>
      <c r="H417" s="6">
        <f>IF(B417&amp;""="","",IFERROR(INDEX('المركبات'!$B$6:$B$205,MATCH(B417&amp;"",'المركبات'!$A$6:$A$205,0))&amp;"","كود غير موجود"))</f>
        <v/>
      </c>
      <c r="I417" s="21">
        <f>IF(OR(B417&amp;""="",NOT(ISNUMBER(C417))),"",IF(COUNTIFS($B$6:$B$2005,B417&amp;"",$C$6:$C$2005,"&gt;"&amp;C417)=0,1,0))</f>
        <v/>
      </c>
    </row>
    <row r="418">
      <c r="A418" s="13" t="n"/>
      <c r="B418" s="5" t="n"/>
      <c r="C418" s="16" t="n"/>
      <c r="D418" s="20" t="n"/>
      <c r="E418" s="20" t="n"/>
      <c r="F418" s="5" t="n"/>
      <c r="G418" s="18">
        <f>IF(OR(B418&amp;""="",NOT(ISNUMBER(D418))),"",ROUND(D418*N(E418),2))</f>
        <v/>
      </c>
      <c r="H418" s="6">
        <f>IF(B418&amp;""="","",IFERROR(INDEX('المركبات'!$B$6:$B$205,MATCH(B418&amp;"",'المركبات'!$A$6:$A$205,0))&amp;"","كود غير موجود"))</f>
        <v/>
      </c>
      <c r="I418" s="21">
        <f>IF(OR(B418&amp;""="",NOT(ISNUMBER(C418))),"",IF(COUNTIFS($B$6:$B$2005,B418&amp;"",$C$6:$C$2005,"&gt;"&amp;C418)=0,1,0))</f>
        <v/>
      </c>
    </row>
    <row r="419">
      <c r="A419" s="13" t="n"/>
      <c r="B419" s="5" t="n"/>
      <c r="C419" s="16" t="n"/>
      <c r="D419" s="20" t="n"/>
      <c r="E419" s="20" t="n"/>
      <c r="F419" s="5" t="n"/>
      <c r="G419" s="18">
        <f>IF(OR(B419&amp;""="",NOT(ISNUMBER(D419))),"",ROUND(D419*N(E419),2))</f>
        <v/>
      </c>
      <c r="H419" s="6">
        <f>IF(B419&amp;""="","",IFERROR(INDEX('المركبات'!$B$6:$B$205,MATCH(B419&amp;"",'المركبات'!$A$6:$A$205,0))&amp;"","كود غير موجود"))</f>
        <v/>
      </c>
      <c r="I419" s="21">
        <f>IF(OR(B419&amp;""="",NOT(ISNUMBER(C419))),"",IF(COUNTIFS($B$6:$B$2005,B419&amp;"",$C$6:$C$2005,"&gt;"&amp;C419)=0,1,0))</f>
        <v/>
      </c>
    </row>
    <row r="420">
      <c r="A420" s="13" t="n"/>
      <c r="B420" s="5" t="n"/>
      <c r="C420" s="16" t="n"/>
      <c r="D420" s="20" t="n"/>
      <c r="E420" s="20" t="n"/>
      <c r="F420" s="5" t="n"/>
      <c r="G420" s="18">
        <f>IF(OR(B420&amp;""="",NOT(ISNUMBER(D420))),"",ROUND(D420*N(E420),2))</f>
        <v/>
      </c>
      <c r="H420" s="6">
        <f>IF(B420&amp;""="","",IFERROR(INDEX('المركبات'!$B$6:$B$205,MATCH(B420&amp;"",'المركبات'!$A$6:$A$205,0))&amp;"","كود غير موجود"))</f>
        <v/>
      </c>
      <c r="I420" s="21">
        <f>IF(OR(B420&amp;""="",NOT(ISNUMBER(C420))),"",IF(COUNTIFS($B$6:$B$2005,B420&amp;"",$C$6:$C$2005,"&gt;"&amp;C420)=0,1,0))</f>
        <v/>
      </c>
    </row>
    <row r="421">
      <c r="A421" s="13" t="n"/>
      <c r="B421" s="5" t="n"/>
      <c r="C421" s="16" t="n"/>
      <c r="D421" s="20" t="n"/>
      <c r="E421" s="20" t="n"/>
      <c r="F421" s="5" t="n"/>
      <c r="G421" s="18">
        <f>IF(OR(B421&amp;""="",NOT(ISNUMBER(D421))),"",ROUND(D421*N(E421),2))</f>
        <v/>
      </c>
      <c r="H421" s="6">
        <f>IF(B421&amp;""="","",IFERROR(INDEX('المركبات'!$B$6:$B$205,MATCH(B421&amp;"",'المركبات'!$A$6:$A$205,0))&amp;"","كود غير موجود"))</f>
        <v/>
      </c>
      <c r="I421" s="21">
        <f>IF(OR(B421&amp;""="",NOT(ISNUMBER(C421))),"",IF(COUNTIFS($B$6:$B$2005,B421&amp;"",$C$6:$C$2005,"&gt;"&amp;C421)=0,1,0))</f>
        <v/>
      </c>
    </row>
    <row r="422">
      <c r="A422" s="13" t="n"/>
      <c r="B422" s="5" t="n"/>
      <c r="C422" s="16" t="n"/>
      <c r="D422" s="20" t="n"/>
      <c r="E422" s="20" t="n"/>
      <c r="F422" s="5" t="n"/>
      <c r="G422" s="18">
        <f>IF(OR(B422&amp;""="",NOT(ISNUMBER(D422))),"",ROUND(D422*N(E422),2))</f>
        <v/>
      </c>
      <c r="H422" s="6">
        <f>IF(B422&amp;""="","",IFERROR(INDEX('المركبات'!$B$6:$B$205,MATCH(B422&amp;"",'المركبات'!$A$6:$A$205,0))&amp;"","كود غير موجود"))</f>
        <v/>
      </c>
      <c r="I422" s="21">
        <f>IF(OR(B422&amp;""="",NOT(ISNUMBER(C422))),"",IF(COUNTIFS($B$6:$B$2005,B422&amp;"",$C$6:$C$2005,"&gt;"&amp;C422)=0,1,0))</f>
        <v/>
      </c>
    </row>
    <row r="423">
      <c r="A423" s="13" t="n"/>
      <c r="B423" s="5" t="n"/>
      <c r="C423" s="16" t="n"/>
      <c r="D423" s="20" t="n"/>
      <c r="E423" s="20" t="n"/>
      <c r="F423" s="5" t="n"/>
      <c r="G423" s="18">
        <f>IF(OR(B423&amp;""="",NOT(ISNUMBER(D423))),"",ROUND(D423*N(E423),2))</f>
        <v/>
      </c>
      <c r="H423" s="6">
        <f>IF(B423&amp;""="","",IFERROR(INDEX('المركبات'!$B$6:$B$205,MATCH(B423&amp;"",'المركبات'!$A$6:$A$205,0))&amp;"","كود غير موجود"))</f>
        <v/>
      </c>
      <c r="I423" s="21">
        <f>IF(OR(B423&amp;""="",NOT(ISNUMBER(C423))),"",IF(COUNTIFS($B$6:$B$2005,B423&amp;"",$C$6:$C$2005,"&gt;"&amp;C423)=0,1,0))</f>
        <v/>
      </c>
    </row>
    <row r="424">
      <c r="A424" s="13" t="n"/>
      <c r="B424" s="5" t="n"/>
      <c r="C424" s="16" t="n"/>
      <c r="D424" s="20" t="n"/>
      <c r="E424" s="20" t="n"/>
      <c r="F424" s="5" t="n"/>
      <c r="G424" s="18">
        <f>IF(OR(B424&amp;""="",NOT(ISNUMBER(D424))),"",ROUND(D424*N(E424),2))</f>
        <v/>
      </c>
      <c r="H424" s="6">
        <f>IF(B424&amp;""="","",IFERROR(INDEX('المركبات'!$B$6:$B$205,MATCH(B424&amp;"",'المركبات'!$A$6:$A$205,0))&amp;"","كود غير موجود"))</f>
        <v/>
      </c>
      <c r="I424" s="21">
        <f>IF(OR(B424&amp;""="",NOT(ISNUMBER(C424))),"",IF(COUNTIFS($B$6:$B$2005,B424&amp;"",$C$6:$C$2005,"&gt;"&amp;C424)=0,1,0))</f>
        <v/>
      </c>
    </row>
    <row r="425">
      <c r="A425" s="13" t="n"/>
      <c r="B425" s="5" t="n"/>
      <c r="C425" s="16" t="n"/>
      <c r="D425" s="20" t="n"/>
      <c r="E425" s="20" t="n"/>
      <c r="F425" s="5" t="n"/>
      <c r="G425" s="18">
        <f>IF(OR(B425&amp;""="",NOT(ISNUMBER(D425))),"",ROUND(D425*N(E425),2))</f>
        <v/>
      </c>
      <c r="H425" s="6">
        <f>IF(B425&amp;""="","",IFERROR(INDEX('المركبات'!$B$6:$B$205,MATCH(B425&amp;"",'المركبات'!$A$6:$A$205,0))&amp;"","كود غير موجود"))</f>
        <v/>
      </c>
      <c r="I425" s="21">
        <f>IF(OR(B425&amp;""="",NOT(ISNUMBER(C425))),"",IF(COUNTIFS($B$6:$B$2005,B425&amp;"",$C$6:$C$2005,"&gt;"&amp;C425)=0,1,0))</f>
        <v/>
      </c>
    </row>
    <row r="426">
      <c r="A426" s="13" t="n"/>
      <c r="B426" s="5" t="n"/>
      <c r="C426" s="16" t="n"/>
      <c r="D426" s="20" t="n"/>
      <c r="E426" s="20" t="n"/>
      <c r="F426" s="5" t="n"/>
      <c r="G426" s="18">
        <f>IF(OR(B426&amp;""="",NOT(ISNUMBER(D426))),"",ROUND(D426*N(E426),2))</f>
        <v/>
      </c>
      <c r="H426" s="6">
        <f>IF(B426&amp;""="","",IFERROR(INDEX('المركبات'!$B$6:$B$205,MATCH(B426&amp;"",'المركبات'!$A$6:$A$205,0))&amp;"","كود غير موجود"))</f>
        <v/>
      </c>
      <c r="I426" s="21">
        <f>IF(OR(B426&amp;""="",NOT(ISNUMBER(C426))),"",IF(COUNTIFS($B$6:$B$2005,B426&amp;"",$C$6:$C$2005,"&gt;"&amp;C426)=0,1,0))</f>
        <v/>
      </c>
    </row>
    <row r="427">
      <c r="A427" s="13" t="n"/>
      <c r="B427" s="5" t="n"/>
      <c r="C427" s="16" t="n"/>
      <c r="D427" s="20" t="n"/>
      <c r="E427" s="20" t="n"/>
      <c r="F427" s="5" t="n"/>
      <c r="G427" s="18">
        <f>IF(OR(B427&amp;""="",NOT(ISNUMBER(D427))),"",ROUND(D427*N(E427),2))</f>
        <v/>
      </c>
      <c r="H427" s="6">
        <f>IF(B427&amp;""="","",IFERROR(INDEX('المركبات'!$B$6:$B$205,MATCH(B427&amp;"",'المركبات'!$A$6:$A$205,0))&amp;"","كود غير موجود"))</f>
        <v/>
      </c>
      <c r="I427" s="21">
        <f>IF(OR(B427&amp;""="",NOT(ISNUMBER(C427))),"",IF(COUNTIFS($B$6:$B$2005,B427&amp;"",$C$6:$C$2005,"&gt;"&amp;C427)=0,1,0))</f>
        <v/>
      </c>
    </row>
    <row r="428">
      <c r="A428" s="13" t="n"/>
      <c r="B428" s="5" t="n"/>
      <c r="C428" s="16" t="n"/>
      <c r="D428" s="20" t="n"/>
      <c r="E428" s="20" t="n"/>
      <c r="F428" s="5" t="n"/>
      <c r="G428" s="18">
        <f>IF(OR(B428&amp;""="",NOT(ISNUMBER(D428))),"",ROUND(D428*N(E428),2))</f>
        <v/>
      </c>
      <c r="H428" s="6">
        <f>IF(B428&amp;""="","",IFERROR(INDEX('المركبات'!$B$6:$B$205,MATCH(B428&amp;"",'المركبات'!$A$6:$A$205,0))&amp;"","كود غير موجود"))</f>
        <v/>
      </c>
      <c r="I428" s="21">
        <f>IF(OR(B428&amp;""="",NOT(ISNUMBER(C428))),"",IF(COUNTIFS($B$6:$B$2005,B428&amp;"",$C$6:$C$2005,"&gt;"&amp;C428)=0,1,0))</f>
        <v/>
      </c>
    </row>
    <row r="429">
      <c r="A429" s="13" t="n"/>
      <c r="B429" s="5" t="n"/>
      <c r="C429" s="16" t="n"/>
      <c r="D429" s="20" t="n"/>
      <c r="E429" s="20" t="n"/>
      <c r="F429" s="5" t="n"/>
      <c r="G429" s="18">
        <f>IF(OR(B429&amp;""="",NOT(ISNUMBER(D429))),"",ROUND(D429*N(E429),2))</f>
        <v/>
      </c>
      <c r="H429" s="6">
        <f>IF(B429&amp;""="","",IFERROR(INDEX('المركبات'!$B$6:$B$205,MATCH(B429&amp;"",'المركبات'!$A$6:$A$205,0))&amp;"","كود غير موجود"))</f>
        <v/>
      </c>
      <c r="I429" s="21">
        <f>IF(OR(B429&amp;""="",NOT(ISNUMBER(C429))),"",IF(COUNTIFS($B$6:$B$2005,B429&amp;"",$C$6:$C$2005,"&gt;"&amp;C429)=0,1,0))</f>
        <v/>
      </c>
    </row>
    <row r="430">
      <c r="A430" s="13" t="n"/>
      <c r="B430" s="5" t="n"/>
      <c r="C430" s="16" t="n"/>
      <c r="D430" s="20" t="n"/>
      <c r="E430" s="20" t="n"/>
      <c r="F430" s="5" t="n"/>
      <c r="G430" s="18">
        <f>IF(OR(B430&amp;""="",NOT(ISNUMBER(D430))),"",ROUND(D430*N(E430),2))</f>
        <v/>
      </c>
      <c r="H430" s="6">
        <f>IF(B430&amp;""="","",IFERROR(INDEX('المركبات'!$B$6:$B$205,MATCH(B430&amp;"",'المركبات'!$A$6:$A$205,0))&amp;"","كود غير موجود"))</f>
        <v/>
      </c>
      <c r="I430" s="21">
        <f>IF(OR(B430&amp;""="",NOT(ISNUMBER(C430))),"",IF(COUNTIFS($B$6:$B$2005,B430&amp;"",$C$6:$C$2005,"&gt;"&amp;C430)=0,1,0))</f>
        <v/>
      </c>
    </row>
    <row r="431">
      <c r="A431" s="13" t="n"/>
      <c r="B431" s="5" t="n"/>
      <c r="C431" s="16" t="n"/>
      <c r="D431" s="20" t="n"/>
      <c r="E431" s="20" t="n"/>
      <c r="F431" s="5" t="n"/>
      <c r="G431" s="18">
        <f>IF(OR(B431&amp;""="",NOT(ISNUMBER(D431))),"",ROUND(D431*N(E431),2))</f>
        <v/>
      </c>
      <c r="H431" s="6">
        <f>IF(B431&amp;""="","",IFERROR(INDEX('المركبات'!$B$6:$B$205,MATCH(B431&amp;"",'المركبات'!$A$6:$A$205,0))&amp;"","كود غير موجود"))</f>
        <v/>
      </c>
      <c r="I431" s="21">
        <f>IF(OR(B431&amp;""="",NOT(ISNUMBER(C431))),"",IF(COUNTIFS($B$6:$B$2005,B431&amp;"",$C$6:$C$2005,"&gt;"&amp;C431)=0,1,0))</f>
        <v/>
      </c>
    </row>
    <row r="432">
      <c r="A432" s="13" t="n"/>
      <c r="B432" s="5" t="n"/>
      <c r="C432" s="16" t="n"/>
      <c r="D432" s="20" t="n"/>
      <c r="E432" s="20" t="n"/>
      <c r="F432" s="5" t="n"/>
      <c r="G432" s="18">
        <f>IF(OR(B432&amp;""="",NOT(ISNUMBER(D432))),"",ROUND(D432*N(E432),2))</f>
        <v/>
      </c>
      <c r="H432" s="6">
        <f>IF(B432&amp;""="","",IFERROR(INDEX('المركبات'!$B$6:$B$205,MATCH(B432&amp;"",'المركبات'!$A$6:$A$205,0))&amp;"","كود غير موجود"))</f>
        <v/>
      </c>
      <c r="I432" s="21">
        <f>IF(OR(B432&amp;""="",NOT(ISNUMBER(C432))),"",IF(COUNTIFS($B$6:$B$2005,B432&amp;"",$C$6:$C$2005,"&gt;"&amp;C432)=0,1,0))</f>
        <v/>
      </c>
    </row>
    <row r="433">
      <c r="A433" s="13" t="n"/>
      <c r="B433" s="5" t="n"/>
      <c r="C433" s="16" t="n"/>
      <c r="D433" s="20" t="n"/>
      <c r="E433" s="20" t="n"/>
      <c r="F433" s="5" t="n"/>
      <c r="G433" s="18">
        <f>IF(OR(B433&amp;""="",NOT(ISNUMBER(D433))),"",ROUND(D433*N(E433),2))</f>
        <v/>
      </c>
      <c r="H433" s="6">
        <f>IF(B433&amp;""="","",IFERROR(INDEX('المركبات'!$B$6:$B$205,MATCH(B433&amp;"",'المركبات'!$A$6:$A$205,0))&amp;"","كود غير موجود"))</f>
        <v/>
      </c>
      <c r="I433" s="21">
        <f>IF(OR(B433&amp;""="",NOT(ISNUMBER(C433))),"",IF(COUNTIFS($B$6:$B$2005,B433&amp;"",$C$6:$C$2005,"&gt;"&amp;C433)=0,1,0))</f>
        <v/>
      </c>
    </row>
    <row r="434">
      <c r="A434" s="13" t="n"/>
      <c r="B434" s="5" t="n"/>
      <c r="C434" s="16" t="n"/>
      <c r="D434" s="20" t="n"/>
      <c r="E434" s="20" t="n"/>
      <c r="F434" s="5" t="n"/>
      <c r="G434" s="18">
        <f>IF(OR(B434&amp;""="",NOT(ISNUMBER(D434))),"",ROUND(D434*N(E434),2))</f>
        <v/>
      </c>
      <c r="H434" s="6">
        <f>IF(B434&amp;""="","",IFERROR(INDEX('المركبات'!$B$6:$B$205,MATCH(B434&amp;"",'المركبات'!$A$6:$A$205,0))&amp;"","كود غير موجود"))</f>
        <v/>
      </c>
      <c r="I434" s="21">
        <f>IF(OR(B434&amp;""="",NOT(ISNUMBER(C434))),"",IF(COUNTIFS($B$6:$B$2005,B434&amp;"",$C$6:$C$2005,"&gt;"&amp;C434)=0,1,0))</f>
        <v/>
      </c>
    </row>
    <row r="435">
      <c r="A435" s="13" t="n"/>
      <c r="B435" s="5" t="n"/>
      <c r="C435" s="16" t="n"/>
      <c r="D435" s="20" t="n"/>
      <c r="E435" s="20" t="n"/>
      <c r="F435" s="5" t="n"/>
      <c r="G435" s="18">
        <f>IF(OR(B435&amp;""="",NOT(ISNUMBER(D435))),"",ROUND(D435*N(E435),2))</f>
        <v/>
      </c>
      <c r="H435" s="6">
        <f>IF(B435&amp;""="","",IFERROR(INDEX('المركبات'!$B$6:$B$205,MATCH(B435&amp;"",'المركبات'!$A$6:$A$205,0))&amp;"","كود غير موجود"))</f>
        <v/>
      </c>
      <c r="I435" s="21">
        <f>IF(OR(B435&amp;""="",NOT(ISNUMBER(C435))),"",IF(COUNTIFS($B$6:$B$2005,B435&amp;"",$C$6:$C$2005,"&gt;"&amp;C435)=0,1,0))</f>
        <v/>
      </c>
    </row>
    <row r="436">
      <c r="A436" s="13" t="n"/>
      <c r="B436" s="5" t="n"/>
      <c r="C436" s="16" t="n"/>
      <c r="D436" s="20" t="n"/>
      <c r="E436" s="20" t="n"/>
      <c r="F436" s="5" t="n"/>
      <c r="G436" s="18">
        <f>IF(OR(B436&amp;""="",NOT(ISNUMBER(D436))),"",ROUND(D436*N(E436),2))</f>
        <v/>
      </c>
      <c r="H436" s="6">
        <f>IF(B436&amp;""="","",IFERROR(INDEX('المركبات'!$B$6:$B$205,MATCH(B436&amp;"",'المركبات'!$A$6:$A$205,0))&amp;"","كود غير موجود"))</f>
        <v/>
      </c>
      <c r="I436" s="21">
        <f>IF(OR(B436&amp;""="",NOT(ISNUMBER(C436))),"",IF(COUNTIFS($B$6:$B$2005,B436&amp;"",$C$6:$C$2005,"&gt;"&amp;C436)=0,1,0))</f>
        <v/>
      </c>
    </row>
    <row r="437">
      <c r="A437" s="13" t="n"/>
      <c r="B437" s="5" t="n"/>
      <c r="C437" s="16" t="n"/>
      <c r="D437" s="20" t="n"/>
      <c r="E437" s="20" t="n"/>
      <c r="F437" s="5" t="n"/>
      <c r="G437" s="18">
        <f>IF(OR(B437&amp;""="",NOT(ISNUMBER(D437))),"",ROUND(D437*N(E437),2))</f>
        <v/>
      </c>
      <c r="H437" s="6">
        <f>IF(B437&amp;""="","",IFERROR(INDEX('المركبات'!$B$6:$B$205,MATCH(B437&amp;"",'المركبات'!$A$6:$A$205,0))&amp;"","كود غير موجود"))</f>
        <v/>
      </c>
      <c r="I437" s="21">
        <f>IF(OR(B437&amp;""="",NOT(ISNUMBER(C437))),"",IF(COUNTIFS($B$6:$B$2005,B437&amp;"",$C$6:$C$2005,"&gt;"&amp;C437)=0,1,0))</f>
        <v/>
      </c>
    </row>
    <row r="438">
      <c r="A438" s="13" t="n"/>
      <c r="B438" s="5" t="n"/>
      <c r="C438" s="16" t="n"/>
      <c r="D438" s="20" t="n"/>
      <c r="E438" s="20" t="n"/>
      <c r="F438" s="5" t="n"/>
      <c r="G438" s="18">
        <f>IF(OR(B438&amp;""="",NOT(ISNUMBER(D438))),"",ROUND(D438*N(E438),2))</f>
        <v/>
      </c>
      <c r="H438" s="6">
        <f>IF(B438&amp;""="","",IFERROR(INDEX('المركبات'!$B$6:$B$205,MATCH(B438&amp;"",'المركبات'!$A$6:$A$205,0))&amp;"","كود غير موجود"))</f>
        <v/>
      </c>
      <c r="I438" s="21">
        <f>IF(OR(B438&amp;""="",NOT(ISNUMBER(C438))),"",IF(COUNTIFS($B$6:$B$2005,B438&amp;"",$C$6:$C$2005,"&gt;"&amp;C438)=0,1,0))</f>
        <v/>
      </c>
    </row>
    <row r="439">
      <c r="A439" s="13" t="n"/>
      <c r="B439" s="5" t="n"/>
      <c r="C439" s="16" t="n"/>
      <c r="D439" s="20" t="n"/>
      <c r="E439" s="20" t="n"/>
      <c r="F439" s="5" t="n"/>
      <c r="G439" s="18">
        <f>IF(OR(B439&amp;""="",NOT(ISNUMBER(D439))),"",ROUND(D439*N(E439),2))</f>
        <v/>
      </c>
      <c r="H439" s="6">
        <f>IF(B439&amp;""="","",IFERROR(INDEX('المركبات'!$B$6:$B$205,MATCH(B439&amp;"",'المركبات'!$A$6:$A$205,0))&amp;"","كود غير موجود"))</f>
        <v/>
      </c>
      <c r="I439" s="21">
        <f>IF(OR(B439&amp;""="",NOT(ISNUMBER(C439))),"",IF(COUNTIFS($B$6:$B$2005,B439&amp;"",$C$6:$C$2005,"&gt;"&amp;C439)=0,1,0))</f>
        <v/>
      </c>
    </row>
    <row r="440">
      <c r="A440" s="13" t="n"/>
      <c r="B440" s="5" t="n"/>
      <c r="C440" s="16" t="n"/>
      <c r="D440" s="20" t="n"/>
      <c r="E440" s="20" t="n"/>
      <c r="F440" s="5" t="n"/>
      <c r="G440" s="18">
        <f>IF(OR(B440&amp;""="",NOT(ISNUMBER(D440))),"",ROUND(D440*N(E440),2))</f>
        <v/>
      </c>
      <c r="H440" s="6">
        <f>IF(B440&amp;""="","",IFERROR(INDEX('المركبات'!$B$6:$B$205,MATCH(B440&amp;"",'المركبات'!$A$6:$A$205,0))&amp;"","كود غير موجود"))</f>
        <v/>
      </c>
      <c r="I440" s="21">
        <f>IF(OR(B440&amp;""="",NOT(ISNUMBER(C440))),"",IF(COUNTIFS($B$6:$B$2005,B440&amp;"",$C$6:$C$2005,"&gt;"&amp;C440)=0,1,0))</f>
        <v/>
      </c>
    </row>
    <row r="441">
      <c r="A441" s="13" t="n"/>
      <c r="B441" s="5" t="n"/>
      <c r="C441" s="16" t="n"/>
      <c r="D441" s="20" t="n"/>
      <c r="E441" s="20" t="n"/>
      <c r="F441" s="5" t="n"/>
      <c r="G441" s="18">
        <f>IF(OR(B441&amp;""="",NOT(ISNUMBER(D441))),"",ROUND(D441*N(E441),2))</f>
        <v/>
      </c>
      <c r="H441" s="6">
        <f>IF(B441&amp;""="","",IFERROR(INDEX('المركبات'!$B$6:$B$205,MATCH(B441&amp;"",'المركبات'!$A$6:$A$205,0))&amp;"","كود غير موجود"))</f>
        <v/>
      </c>
      <c r="I441" s="21">
        <f>IF(OR(B441&amp;""="",NOT(ISNUMBER(C441))),"",IF(COUNTIFS($B$6:$B$2005,B441&amp;"",$C$6:$C$2005,"&gt;"&amp;C441)=0,1,0))</f>
        <v/>
      </c>
    </row>
    <row r="442">
      <c r="A442" s="13" t="n"/>
      <c r="B442" s="5" t="n"/>
      <c r="C442" s="16" t="n"/>
      <c r="D442" s="20" t="n"/>
      <c r="E442" s="20" t="n"/>
      <c r="F442" s="5" t="n"/>
      <c r="G442" s="18">
        <f>IF(OR(B442&amp;""="",NOT(ISNUMBER(D442))),"",ROUND(D442*N(E442),2))</f>
        <v/>
      </c>
      <c r="H442" s="6">
        <f>IF(B442&amp;""="","",IFERROR(INDEX('المركبات'!$B$6:$B$205,MATCH(B442&amp;"",'المركبات'!$A$6:$A$205,0))&amp;"","كود غير موجود"))</f>
        <v/>
      </c>
      <c r="I442" s="21">
        <f>IF(OR(B442&amp;""="",NOT(ISNUMBER(C442))),"",IF(COUNTIFS($B$6:$B$2005,B442&amp;"",$C$6:$C$2005,"&gt;"&amp;C442)=0,1,0))</f>
        <v/>
      </c>
    </row>
    <row r="443">
      <c r="A443" s="13" t="n"/>
      <c r="B443" s="5" t="n"/>
      <c r="C443" s="16" t="n"/>
      <c r="D443" s="20" t="n"/>
      <c r="E443" s="20" t="n"/>
      <c r="F443" s="5" t="n"/>
      <c r="G443" s="18">
        <f>IF(OR(B443&amp;""="",NOT(ISNUMBER(D443))),"",ROUND(D443*N(E443),2))</f>
        <v/>
      </c>
      <c r="H443" s="6">
        <f>IF(B443&amp;""="","",IFERROR(INDEX('المركبات'!$B$6:$B$205,MATCH(B443&amp;"",'المركبات'!$A$6:$A$205,0))&amp;"","كود غير موجود"))</f>
        <v/>
      </c>
      <c r="I443" s="21">
        <f>IF(OR(B443&amp;""="",NOT(ISNUMBER(C443))),"",IF(COUNTIFS($B$6:$B$2005,B443&amp;"",$C$6:$C$2005,"&gt;"&amp;C443)=0,1,0))</f>
        <v/>
      </c>
    </row>
    <row r="444">
      <c r="A444" s="13" t="n"/>
      <c r="B444" s="5" t="n"/>
      <c r="C444" s="16" t="n"/>
      <c r="D444" s="20" t="n"/>
      <c r="E444" s="20" t="n"/>
      <c r="F444" s="5" t="n"/>
      <c r="G444" s="18">
        <f>IF(OR(B444&amp;""="",NOT(ISNUMBER(D444))),"",ROUND(D444*N(E444),2))</f>
        <v/>
      </c>
      <c r="H444" s="6">
        <f>IF(B444&amp;""="","",IFERROR(INDEX('المركبات'!$B$6:$B$205,MATCH(B444&amp;"",'المركبات'!$A$6:$A$205,0))&amp;"","كود غير موجود"))</f>
        <v/>
      </c>
      <c r="I444" s="21">
        <f>IF(OR(B444&amp;""="",NOT(ISNUMBER(C444))),"",IF(COUNTIFS($B$6:$B$2005,B444&amp;"",$C$6:$C$2005,"&gt;"&amp;C444)=0,1,0))</f>
        <v/>
      </c>
    </row>
    <row r="445">
      <c r="A445" s="13" t="n"/>
      <c r="B445" s="5" t="n"/>
      <c r="C445" s="16" t="n"/>
      <c r="D445" s="20" t="n"/>
      <c r="E445" s="20" t="n"/>
      <c r="F445" s="5" t="n"/>
      <c r="G445" s="18">
        <f>IF(OR(B445&amp;""="",NOT(ISNUMBER(D445))),"",ROUND(D445*N(E445),2))</f>
        <v/>
      </c>
      <c r="H445" s="6">
        <f>IF(B445&amp;""="","",IFERROR(INDEX('المركبات'!$B$6:$B$205,MATCH(B445&amp;"",'المركبات'!$A$6:$A$205,0))&amp;"","كود غير موجود"))</f>
        <v/>
      </c>
      <c r="I445" s="21">
        <f>IF(OR(B445&amp;""="",NOT(ISNUMBER(C445))),"",IF(COUNTIFS($B$6:$B$2005,B445&amp;"",$C$6:$C$2005,"&gt;"&amp;C445)=0,1,0))</f>
        <v/>
      </c>
    </row>
    <row r="446">
      <c r="A446" s="13" t="n"/>
      <c r="B446" s="5" t="n"/>
      <c r="C446" s="16" t="n"/>
      <c r="D446" s="20" t="n"/>
      <c r="E446" s="20" t="n"/>
      <c r="F446" s="5" t="n"/>
      <c r="G446" s="18">
        <f>IF(OR(B446&amp;""="",NOT(ISNUMBER(D446))),"",ROUND(D446*N(E446),2))</f>
        <v/>
      </c>
      <c r="H446" s="6">
        <f>IF(B446&amp;""="","",IFERROR(INDEX('المركبات'!$B$6:$B$205,MATCH(B446&amp;"",'المركبات'!$A$6:$A$205,0))&amp;"","كود غير موجود"))</f>
        <v/>
      </c>
      <c r="I446" s="21">
        <f>IF(OR(B446&amp;""="",NOT(ISNUMBER(C446))),"",IF(COUNTIFS($B$6:$B$2005,B446&amp;"",$C$6:$C$2005,"&gt;"&amp;C446)=0,1,0))</f>
        <v/>
      </c>
    </row>
    <row r="447">
      <c r="A447" s="13" t="n"/>
      <c r="B447" s="5" t="n"/>
      <c r="C447" s="16" t="n"/>
      <c r="D447" s="20" t="n"/>
      <c r="E447" s="20" t="n"/>
      <c r="F447" s="5" t="n"/>
      <c r="G447" s="18">
        <f>IF(OR(B447&amp;""="",NOT(ISNUMBER(D447))),"",ROUND(D447*N(E447),2))</f>
        <v/>
      </c>
      <c r="H447" s="6">
        <f>IF(B447&amp;""="","",IFERROR(INDEX('المركبات'!$B$6:$B$205,MATCH(B447&amp;"",'المركبات'!$A$6:$A$205,0))&amp;"","كود غير موجود"))</f>
        <v/>
      </c>
      <c r="I447" s="21">
        <f>IF(OR(B447&amp;""="",NOT(ISNUMBER(C447))),"",IF(COUNTIFS($B$6:$B$2005,B447&amp;"",$C$6:$C$2005,"&gt;"&amp;C447)=0,1,0))</f>
        <v/>
      </c>
    </row>
    <row r="448">
      <c r="A448" s="13" t="n"/>
      <c r="B448" s="5" t="n"/>
      <c r="C448" s="16" t="n"/>
      <c r="D448" s="20" t="n"/>
      <c r="E448" s="20" t="n"/>
      <c r="F448" s="5" t="n"/>
      <c r="G448" s="18">
        <f>IF(OR(B448&amp;""="",NOT(ISNUMBER(D448))),"",ROUND(D448*N(E448),2))</f>
        <v/>
      </c>
      <c r="H448" s="6">
        <f>IF(B448&amp;""="","",IFERROR(INDEX('المركبات'!$B$6:$B$205,MATCH(B448&amp;"",'المركبات'!$A$6:$A$205,0))&amp;"","كود غير موجود"))</f>
        <v/>
      </c>
      <c r="I448" s="21">
        <f>IF(OR(B448&amp;""="",NOT(ISNUMBER(C448))),"",IF(COUNTIFS($B$6:$B$2005,B448&amp;"",$C$6:$C$2005,"&gt;"&amp;C448)=0,1,0))</f>
        <v/>
      </c>
    </row>
    <row r="449">
      <c r="A449" s="13" t="n"/>
      <c r="B449" s="5" t="n"/>
      <c r="C449" s="16" t="n"/>
      <c r="D449" s="20" t="n"/>
      <c r="E449" s="20" t="n"/>
      <c r="F449" s="5" t="n"/>
      <c r="G449" s="18">
        <f>IF(OR(B449&amp;""="",NOT(ISNUMBER(D449))),"",ROUND(D449*N(E449),2))</f>
        <v/>
      </c>
      <c r="H449" s="6">
        <f>IF(B449&amp;""="","",IFERROR(INDEX('المركبات'!$B$6:$B$205,MATCH(B449&amp;"",'المركبات'!$A$6:$A$205,0))&amp;"","كود غير موجود"))</f>
        <v/>
      </c>
      <c r="I449" s="21">
        <f>IF(OR(B449&amp;""="",NOT(ISNUMBER(C449))),"",IF(COUNTIFS($B$6:$B$2005,B449&amp;"",$C$6:$C$2005,"&gt;"&amp;C449)=0,1,0))</f>
        <v/>
      </c>
    </row>
    <row r="450">
      <c r="A450" s="13" t="n"/>
      <c r="B450" s="5" t="n"/>
      <c r="C450" s="16" t="n"/>
      <c r="D450" s="20" t="n"/>
      <c r="E450" s="20" t="n"/>
      <c r="F450" s="5" t="n"/>
      <c r="G450" s="18">
        <f>IF(OR(B450&amp;""="",NOT(ISNUMBER(D450))),"",ROUND(D450*N(E450),2))</f>
        <v/>
      </c>
      <c r="H450" s="6">
        <f>IF(B450&amp;""="","",IFERROR(INDEX('المركبات'!$B$6:$B$205,MATCH(B450&amp;"",'المركبات'!$A$6:$A$205,0))&amp;"","كود غير موجود"))</f>
        <v/>
      </c>
      <c r="I450" s="21">
        <f>IF(OR(B450&amp;""="",NOT(ISNUMBER(C450))),"",IF(COUNTIFS($B$6:$B$2005,B450&amp;"",$C$6:$C$2005,"&gt;"&amp;C450)=0,1,0))</f>
        <v/>
      </c>
    </row>
    <row r="451">
      <c r="A451" s="13" t="n"/>
      <c r="B451" s="5" t="n"/>
      <c r="C451" s="16" t="n"/>
      <c r="D451" s="20" t="n"/>
      <c r="E451" s="20" t="n"/>
      <c r="F451" s="5" t="n"/>
      <c r="G451" s="18">
        <f>IF(OR(B451&amp;""="",NOT(ISNUMBER(D451))),"",ROUND(D451*N(E451),2))</f>
        <v/>
      </c>
      <c r="H451" s="6">
        <f>IF(B451&amp;""="","",IFERROR(INDEX('المركبات'!$B$6:$B$205,MATCH(B451&amp;"",'المركبات'!$A$6:$A$205,0))&amp;"","كود غير موجود"))</f>
        <v/>
      </c>
      <c r="I451" s="21">
        <f>IF(OR(B451&amp;""="",NOT(ISNUMBER(C451))),"",IF(COUNTIFS($B$6:$B$2005,B451&amp;"",$C$6:$C$2005,"&gt;"&amp;C451)=0,1,0))</f>
        <v/>
      </c>
    </row>
    <row r="452">
      <c r="A452" s="13" t="n"/>
      <c r="B452" s="5" t="n"/>
      <c r="C452" s="16" t="n"/>
      <c r="D452" s="20" t="n"/>
      <c r="E452" s="20" t="n"/>
      <c r="F452" s="5" t="n"/>
      <c r="G452" s="18">
        <f>IF(OR(B452&amp;""="",NOT(ISNUMBER(D452))),"",ROUND(D452*N(E452),2))</f>
        <v/>
      </c>
      <c r="H452" s="6">
        <f>IF(B452&amp;""="","",IFERROR(INDEX('المركبات'!$B$6:$B$205,MATCH(B452&amp;"",'المركبات'!$A$6:$A$205,0))&amp;"","كود غير موجود"))</f>
        <v/>
      </c>
      <c r="I452" s="21">
        <f>IF(OR(B452&amp;""="",NOT(ISNUMBER(C452))),"",IF(COUNTIFS($B$6:$B$2005,B452&amp;"",$C$6:$C$2005,"&gt;"&amp;C452)=0,1,0))</f>
        <v/>
      </c>
    </row>
    <row r="453">
      <c r="A453" s="13" t="n"/>
      <c r="B453" s="5" t="n"/>
      <c r="C453" s="16" t="n"/>
      <c r="D453" s="20" t="n"/>
      <c r="E453" s="20" t="n"/>
      <c r="F453" s="5" t="n"/>
      <c r="G453" s="18">
        <f>IF(OR(B453&amp;""="",NOT(ISNUMBER(D453))),"",ROUND(D453*N(E453),2))</f>
        <v/>
      </c>
      <c r="H453" s="6">
        <f>IF(B453&amp;""="","",IFERROR(INDEX('المركبات'!$B$6:$B$205,MATCH(B453&amp;"",'المركبات'!$A$6:$A$205,0))&amp;"","كود غير موجود"))</f>
        <v/>
      </c>
      <c r="I453" s="21">
        <f>IF(OR(B453&amp;""="",NOT(ISNUMBER(C453))),"",IF(COUNTIFS($B$6:$B$2005,B453&amp;"",$C$6:$C$2005,"&gt;"&amp;C453)=0,1,0))</f>
        <v/>
      </c>
    </row>
    <row r="454">
      <c r="A454" s="13" t="n"/>
      <c r="B454" s="5" t="n"/>
      <c r="C454" s="16" t="n"/>
      <c r="D454" s="20" t="n"/>
      <c r="E454" s="20" t="n"/>
      <c r="F454" s="5" t="n"/>
      <c r="G454" s="18">
        <f>IF(OR(B454&amp;""="",NOT(ISNUMBER(D454))),"",ROUND(D454*N(E454),2))</f>
        <v/>
      </c>
      <c r="H454" s="6">
        <f>IF(B454&amp;""="","",IFERROR(INDEX('المركبات'!$B$6:$B$205,MATCH(B454&amp;"",'المركبات'!$A$6:$A$205,0))&amp;"","كود غير موجود"))</f>
        <v/>
      </c>
      <c r="I454" s="21">
        <f>IF(OR(B454&amp;""="",NOT(ISNUMBER(C454))),"",IF(COUNTIFS($B$6:$B$2005,B454&amp;"",$C$6:$C$2005,"&gt;"&amp;C454)=0,1,0))</f>
        <v/>
      </c>
    </row>
    <row r="455">
      <c r="A455" s="13" t="n"/>
      <c r="B455" s="5" t="n"/>
      <c r="C455" s="16" t="n"/>
      <c r="D455" s="20" t="n"/>
      <c r="E455" s="20" t="n"/>
      <c r="F455" s="5" t="n"/>
      <c r="G455" s="18">
        <f>IF(OR(B455&amp;""="",NOT(ISNUMBER(D455))),"",ROUND(D455*N(E455),2))</f>
        <v/>
      </c>
      <c r="H455" s="6">
        <f>IF(B455&amp;""="","",IFERROR(INDEX('المركبات'!$B$6:$B$205,MATCH(B455&amp;"",'المركبات'!$A$6:$A$205,0))&amp;"","كود غير موجود"))</f>
        <v/>
      </c>
      <c r="I455" s="21">
        <f>IF(OR(B455&amp;""="",NOT(ISNUMBER(C455))),"",IF(COUNTIFS($B$6:$B$2005,B455&amp;"",$C$6:$C$2005,"&gt;"&amp;C455)=0,1,0))</f>
        <v/>
      </c>
    </row>
    <row r="456">
      <c r="A456" s="13" t="n"/>
      <c r="B456" s="5" t="n"/>
      <c r="C456" s="16" t="n"/>
      <c r="D456" s="20" t="n"/>
      <c r="E456" s="20" t="n"/>
      <c r="F456" s="5" t="n"/>
      <c r="G456" s="18">
        <f>IF(OR(B456&amp;""="",NOT(ISNUMBER(D456))),"",ROUND(D456*N(E456),2))</f>
        <v/>
      </c>
      <c r="H456" s="6">
        <f>IF(B456&amp;""="","",IFERROR(INDEX('المركبات'!$B$6:$B$205,MATCH(B456&amp;"",'المركبات'!$A$6:$A$205,0))&amp;"","كود غير موجود"))</f>
        <v/>
      </c>
      <c r="I456" s="21">
        <f>IF(OR(B456&amp;""="",NOT(ISNUMBER(C456))),"",IF(COUNTIFS($B$6:$B$2005,B456&amp;"",$C$6:$C$2005,"&gt;"&amp;C456)=0,1,0))</f>
        <v/>
      </c>
    </row>
    <row r="457">
      <c r="A457" s="13" t="n"/>
      <c r="B457" s="5" t="n"/>
      <c r="C457" s="16" t="n"/>
      <c r="D457" s="20" t="n"/>
      <c r="E457" s="20" t="n"/>
      <c r="F457" s="5" t="n"/>
      <c r="G457" s="18">
        <f>IF(OR(B457&amp;""="",NOT(ISNUMBER(D457))),"",ROUND(D457*N(E457),2))</f>
        <v/>
      </c>
      <c r="H457" s="6">
        <f>IF(B457&amp;""="","",IFERROR(INDEX('المركبات'!$B$6:$B$205,MATCH(B457&amp;"",'المركبات'!$A$6:$A$205,0))&amp;"","كود غير موجود"))</f>
        <v/>
      </c>
      <c r="I457" s="21">
        <f>IF(OR(B457&amp;""="",NOT(ISNUMBER(C457))),"",IF(COUNTIFS($B$6:$B$2005,B457&amp;"",$C$6:$C$2005,"&gt;"&amp;C457)=0,1,0))</f>
        <v/>
      </c>
    </row>
    <row r="458">
      <c r="A458" s="13" t="n"/>
      <c r="B458" s="5" t="n"/>
      <c r="C458" s="16" t="n"/>
      <c r="D458" s="20" t="n"/>
      <c r="E458" s="20" t="n"/>
      <c r="F458" s="5" t="n"/>
      <c r="G458" s="18">
        <f>IF(OR(B458&amp;""="",NOT(ISNUMBER(D458))),"",ROUND(D458*N(E458),2))</f>
        <v/>
      </c>
      <c r="H458" s="6">
        <f>IF(B458&amp;""="","",IFERROR(INDEX('المركبات'!$B$6:$B$205,MATCH(B458&amp;"",'المركبات'!$A$6:$A$205,0))&amp;"","كود غير موجود"))</f>
        <v/>
      </c>
      <c r="I458" s="21">
        <f>IF(OR(B458&amp;""="",NOT(ISNUMBER(C458))),"",IF(COUNTIFS($B$6:$B$2005,B458&amp;"",$C$6:$C$2005,"&gt;"&amp;C458)=0,1,0))</f>
        <v/>
      </c>
    </row>
    <row r="459">
      <c r="A459" s="13" t="n"/>
      <c r="B459" s="5" t="n"/>
      <c r="C459" s="16" t="n"/>
      <c r="D459" s="20" t="n"/>
      <c r="E459" s="20" t="n"/>
      <c r="F459" s="5" t="n"/>
      <c r="G459" s="18">
        <f>IF(OR(B459&amp;""="",NOT(ISNUMBER(D459))),"",ROUND(D459*N(E459),2))</f>
        <v/>
      </c>
      <c r="H459" s="6">
        <f>IF(B459&amp;""="","",IFERROR(INDEX('المركبات'!$B$6:$B$205,MATCH(B459&amp;"",'المركبات'!$A$6:$A$205,0))&amp;"","كود غير موجود"))</f>
        <v/>
      </c>
      <c r="I459" s="21">
        <f>IF(OR(B459&amp;""="",NOT(ISNUMBER(C459))),"",IF(COUNTIFS($B$6:$B$2005,B459&amp;"",$C$6:$C$2005,"&gt;"&amp;C459)=0,1,0))</f>
        <v/>
      </c>
    </row>
    <row r="460">
      <c r="A460" s="13" t="n"/>
      <c r="B460" s="5" t="n"/>
      <c r="C460" s="16" t="n"/>
      <c r="D460" s="20" t="n"/>
      <c r="E460" s="20" t="n"/>
      <c r="F460" s="5" t="n"/>
      <c r="G460" s="18">
        <f>IF(OR(B460&amp;""="",NOT(ISNUMBER(D460))),"",ROUND(D460*N(E460),2))</f>
        <v/>
      </c>
      <c r="H460" s="6">
        <f>IF(B460&amp;""="","",IFERROR(INDEX('المركبات'!$B$6:$B$205,MATCH(B460&amp;"",'المركبات'!$A$6:$A$205,0))&amp;"","كود غير موجود"))</f>
        <v/>
      </c>
      <c r="I460" s="21">
        <f>IF(OR(B460&amp;""="",NOT(ISNUMBER(C460))),"",IF(COUNTIFS($B$6:$B$2005,B460&amp;"",$C$6:$C$2005,"&gt;"&amp;C460)=0,1,0))</f>
        <v/>
      </c>
    </row>
    <row r="461">
      <c r="A461" s="13" t="n"/>
      <c r="B461" s="5" t="n"/>
      <c r="C461" s="16" t="n"/>
      <c r="D461" s="20" t="n"/>
      <c r="E461" s="20" t="n"/>
      <c r="F461" s="5" t="n"/>
      <c r="G461" s="18">
        <f>IF(OR(B461&amp;""="",NOT(ISNUMBER(D461))),"",ROUND(D461*N(E461),2))</f>
        <v/>
      </c>
      <c r="H461" s="6">
        <f>IF(B461&amp;""="","",IFERROR(INDEX('المركبات'!$B$6:$B$205,MATCH(B461&amp;"",'المركبات'!$A$6:$A$205,0))&amp;"","كود غير موجود"))</f>
        <v/>
      </c>
      <c r="I461" s="21">
        <f>IF(OR(B461&amp;""="",NOT(ISNUMBER(C461))),"",IF(COUNTIFS($B$6:$B$2005,B461&amp;"",$C$6:$C$2005,"&gt;"&amp;C461)=0,1,0))</f>
        <v/>
      </c>
    </row>
    <row r="462">
      <c r="A462" s="13" t="n"/>
      <c r="B462" s="5" t="n"/>
      <c r="C462" s="16" t="n"/>
      <c r="D462" s="20" t="n"/>
      <c r="E462" s="20" t="n"/>
      <c r="F462" s="5" t="n"/>
      <c r="G462" s="18">
        <f>IF(OR(B462&amp;""="",NOT(ISNUMBER(D462))),"",ROUND(D462*N(E462),2))</f>
        <v/>
      </c>
      <c r="H462" s="6">
        <f>IF(B462&amp;""="","",IFERROR(INDEX('المركبات'!$B$6:$B$205,MATCH(B462&amp;"",'المركبات'!$A$6:$A$205,0))&amp;"","كود غير موجود"))</f>
        <v/>
      </c>
      <c r="I462" s="21">
        <f>IF(OR(B462&amp;""="",NOT(ISNUMBER(C462))),"",IF(COUNTIFS($B$6:$B$2005,B462&amp;"",$C$6:$C$2005,"&gt;"&amp;C462)=0,1,0))</f>
        <v/>
      </c>
    </row>
    <row r="463">
      <c r="A463" s="13" t="n"/>
      <c r="B463" s="5" t="n"/>
      <c r="C463" s="16" t="n"/>
      <c r="D463" s="20" t="n"/>
      <c r="E463" s="20" t="n"/>
      <c r="F463" s="5" t="n"/>
      <c r="G463" s="18">
        <f>IF(OR(B463&amp;""="",NOT(ISNUMBER(D463))),"",ROUND(D463*N(E463),2))</f>
        <v/>
      </c>
      <c r="H463" s="6">
        <f>IF(B463&amp;""="","",IFERROR(INDEX('المركبات'!$B$6:$B$205,MATCH(B463&amp;"",'المركبات'!$A$6:$A$205,0))&amp;"","كود غير موجود"))</f>
        <v/>
      </c>
      <c r="I463" s="21">
        <f>IF(OR(B463&amp;""="",NOT(ISNUMBER(C463))),"",IF(COUNTIFS($B$6:$B$2005,B463&amp;"",$C$6:$C$2005,"&gt;"&amp;C463)=0,1,0))</f>
        <v/>
      </c>
    </row>
    <row r="464">
      <c r="A464" s="13" t="n"/>
      <c r="B464" s="5" t="n"/>
      <c r="C464" s="16" t="n"/>
      <c r="D464" s="20" t="n"/>
      <c r="E464" s="20" t="n"/>
      <c r="F464" s="5" t="n"/>
      <c r="G464" s="18">
        <f>IF(OR(B464&amp;""="",NOT(ISNUMBER(D464))),"",ROUND(D464*N(E464),2))</f>
        <v/>
      </c>
      <c r="H464" s="6">
        <f>IF(B464&amp;""="","",IFERROR(INDEX('المركبات'!$B$6:$B$205,MATCH(B464&amp;"",'المركبات'!$A$6:$A$205,0))&amp;"","كود غير موجود"))</f>
        <v/>
      </c>
      <c r="I464" s="21">
        <f>IF(OR(B464&amp;""="",NOT(ISNUMBER(C464))),"",IF(COUNTIFS($B$6:$B$2005,B464&amp;"",$C$6:$C$2005,"&gt;"&amp;C464)=0,1,0))</f>
        <v/>
      </c>
    </row>
    <row r="465">
      <c r="A465" s="13" t="n"/>
      <c r="B465" s="5" t="n"/>
      <c r="C465" s="16" t="n"/>
      <c r="D465" s="20" t="n"/>
      <c r="E465" s="20" t="n"/>
      <c r="F465" s="5" t="n"/>
      <c r="G465" s="18">
        <f>IF(OR(B465&amp;""="",NOT(ISNUMBER(D465))),"",ROUND(D465*N(E465),2))</f>
        <v/>
      </c>
      <c r="H465" s="6">
        <f>IF(B465&amp;""="","",IFERROR(INDEX('المركبات'!$B$6:$B$205,MATCH(B465&amp;"",'المركبات'!$A$6:$A$205,0))&amp;"","كود غير موجود"))</f>
        <v/>
      </c>
      <c r="I465" s="21">
        <f>IF(OR(B465&amp;""="",NOT(ISNUMBER(C465))),"",IF(COUNTIFS($B$6:$B$2005,B465&amp;"",$C$6:$C$2005,"&gt;"&amp;C465)=0,1,0))</f>
        <v/>
      </c>
    </row>
    <row r="466">
      <c r="A466" s="13" t="n"/>
      <c r="B466" s="5" t="n"/>
      <c r="C466" s="16" t="n"/>
      <c r="D466" s="20" t="n"/>
      <c r="E466" s="20" t="n"/>
      <c r="F466" s="5" t="n"/>
      <c r="G466" s="18">
        <f>IF(OR(B466&amp;""="",NOT(ISNUMBER(D466))),"",ROUND(D466*N(E466),2))</f>
        <v/>
      </c>
      <c r="H466" s="6">
        <f>IF(B466&amp;""="","",IFERROR(INDEX('المركبات'!$B$6:$B$205,MATCH(B466&amp;"",'المركبات'!$A$6:$A$205,0))&amp;"","كود غير موجود"))</f>
        <v/>
      </c>
      <c r="I466" s="21">
        <f>IF(OR(B466&amp;""="",NOT(ISNUMBER(C466))),"",IF(COUNTIFS($B$6:$B$2005,B466&amp;"",$C$6:$C$2005,"&gt;"&amp;C466)=0,1,0))</f>
        <v/>
      </c>
    </row>
    <row r="467">
      <c r="A467" s="13" t="n"/>
      <c r="B467" s="5" t="n"/>
      <c r="C467" s="16" t="n"/>
      <c r="D467" s="20" t="n"/>
      <c r="E467" s="20" t="n"/>
      <c r="F467" s="5" t="n"/>
      <c r="G467" s="18">
        <f>IF(OR(B467&amp;""="",NOT(ISNUMBER(D467))),"",ROUND(D467*N(E467),2))</f>
        <v/>
      </c>
      <c r="H467" s="6">
        <f>IF(B467&amp;""="","",IFERROR(INDEX('المركبات'!$B$6:$B$205,MATCH(B467&amp;"",'المركبات'!$A$6:$A$205,0))&amp;"","كود غير موجود"))</f>
        <v/>
      </c>
      <c r="I467" s="21">
        <f>IF(OR(B467&amp;""="",NOT(ISNUMBER(C467))),"",IF(COUNTIFS($B$6:$B$2005,B467&amp;"",$C$6:$C$2005,"&gt;"&amp;C467)=0,1,0))</f>
        <v/>
      </c>
    </row>
    <row r="468">
      <c r="A468" s="13" t="n"/>
      <c r="B468" s="5" t="n"/>
      <c r="C468" s="16" t="n"/>
      <c r="D468" s="20" t="n"/>
      <c r="E468" s="20" t="n"/>
      <c r="F468" s="5" t="n"/>
      <c r="G468" s="18">
        <f>IF(OR(B468&amp;""="",NOT(ISNUMBER(D468))),"",ROUND(D468*N(E468),2))</f>
        <v/>
      </c>
      <c r="H468" s="6">
        <f>IF(B468&amp;""="","",IFERROR(INDEX('المركبات'!$B$6:$B$205,MATCH(B468&amp;"",'المركبات'!$A$6:$A$205,0))&amp;"","كود غير موجود"))</f>
        <v/>
      </c>
      <c r="I468" s="21">
        <f>IF(OR(B468&amp;""="",NOT(ISNUMBER(C468))),"",IF(COUNTIFS($B$6:$B$2005,B468&amp;"",$C$6:$C$2005,"&gt;"&amp;C468)=0,1,0))</f>
        <v/>
      </c>
    </row>
    <row r="469">
      <c r="A469" s="13" t="n"/>
      <c r="B469" s="5" t="n"/>
      <c r="C469" s="16" t="n"/>
      <c r="D469" s="20" t="n"/>
      <c r="E469" s="20" t="n"/>
      <c r="F469" s="5" t="n"/>
      <c r="G469" s="18">
        <f>IF(OR(B469&amp;""="",NOT(ISNUMBER(D469))),"",ROUND(D469*N(E469),2))</f>
        <v/>
      </c>
      <c r="H469" s="6">
        <f>IF(B469&amp;""="","",IFERROR(INDEX('المركبات'!$B$6:$B$205,MATCH(B469&amp;"",'المركبات'!$A$6:$A$205,0))&amp;"","كود غير موجود"))</f>
        <v/>
      </c>
      <c r="I469" s="21">
        <f>IF(OR(B469&amp;""="",NOT(ISNUMBER(C469))),"",IF(COUNTIFS($B$6:$B$2005,B469&amp;"",$C$6:$C$2005,"&gt;"&amp;C469)=0,1,0))</f>
        <v/>
      </c>
    </row>
    <row r="470">
      <c r="A470" s="13" t="n"/>
      <c r="B470" s="5" t="n"/>
      <c r="C470" s="16" t="n"/>
      <c r="D470" s="20" t="n"/>
      <c r="E470" s="20" t="n"/>
      <c r="F470" s="5" t="n"/>
      <c r="G470" s="18">
        <f>IF(OR(B470&amp;""="",NOT(ISNUMBER(D470))),"",ROUND(D470*N(E470),2))</f>
        <v/>
      </c>
      <c r="H470" s="6">
        <f>IF(B470&amp;""="","",IFERROR(INDEX('المركبات'!$B$6:$B$205,MATCH(B470&amp;"",'المركبات'!$A$6:$A$205,0))&amp;"","كود غير موجود"))</f>
        <v/>
      </c>
      <c r="I470" s="21">
        <f>IF(OR(B470&amp;""="",NOT(ISNUMBER(C470))),"",IF(COUNTIFS($B$6:$B$2005,B470&amp;"",$C$6:$C$2005,"&gt;"&amp;C470)=0,1,0))</f>
        <v/>
      </c>
    </row>
    <row r="471">
      <c r="A471" s="13" t="n"/>
      <c r="B471" s="5" t="n"/>
      <c r="C471" s="16" t="n"/>
      <c r="D471" s="20" t="n"/>
      <c r="E471" s="20" t="n"/>
      <c r="F471" s="5" t="n"/>
      <c r="G471" s="18">
        <f>IF(OR(B471&amp;""="",NOT(ISNUMBER(D471))),"",ROUND(D471*N(E471),2))</f>
        <v/>
      </c>
      <c r="H471" s="6">
        <f>IF(B471&amp;""="","",IFERROR(INDEX('المركبات'!$B$6:$B$205,MATCH(B471&amp;"",'المركبات'!$A$6:$A$205,0))&amp;"","كود غير موجود"))</f>
        <v/>
      </c>
      <c r="I471" s="21">
        <f>IF(OR(B471&amp;""="",NOT(ISNUMBER(C471))),"",IF(COUNTIFS($B$6:$B$2005,B471&amp;"",$C$6:$C$2005,"&gt;"&amp;C471)=0,1,0))</f>
        <v/>
      </c>
    </row>
    <row r="472">
      <c r="A472" s="13" t="n"/>
      <c r="B472" s="5" t="n"/>
      <c r="C472" s="16" t="n"/>
      <c r="D472" s="20" t="n"/>
      <c r="E472" s="20" t="n"/>
      <c r="F472" s="5" t="n"/>
      <c r="G472" s="18">
        <f>IF(OR(B472&amp;""="",NOT(ISNUMBER(D472))),"",ROUND(D472*N(E472),2))</f>
        <v/>
      </c>
      <c r="H472" s="6">
        <f>IF(B472&amp;""="","",IFERROR(INDEX('المركبات'!$B$6:$B$205,MATCH(B472&amp;"",'المركبات'!$A$6:$A$205,0))&amp;"","كود غير موجود"))</f>
        <v/>
      </c>
      <c r="I472" s="21">
        <f>IF(OR(B472&amp;""="",NOT(ISNUMBER(C472))),"",IF(COUNTIFS($B$6:$B$2005,B472&amp;"",$C$6:$C$2005,"&gt;"&amp;C472)=0,1,0))</f>
        <v/>
      </c>
    </row>
    <row r="473">
      <c r="A473" s="13" t="n"/>
      <c r="B473" s="5" t="n"/>
      <c r="C473" s="16" t="n"/>
      <c r="D473" s="20" t="n"/>
      <c r="E473" s="20" t="n"/>
      <c r="F473" s="5" t="n"/>
      <c r="G473" s="18">
        <f>IF(OR(B473&amp;""="",NOT(ISNUMBER(D473))),"",ROUND(D473*N(E473),2))</f>
        <v/>
      </c>
      <c r="H473" s="6">
        <f>IF(B473&amp;""="","",IFERROR(INDEX('المركبات'!$B$6:$B$205,MATCH(B473&amp;"",'المركبات'!$A$6:$A$205,0))&amp;"","كود غير موجود"))</f>
        <v/>
      </c>
      <c r="I473" s="21">
        <f>IF(OR(B473&amp;""="",NOT(ISNUMBER(C473))),"",IF(COUNTIFS($B$6:$B$2005,B473&amp;"",$C$6:$C$2005,"&gt;"&amp;C473)=0,1,0))</f>
        <v/>
      </c>
    </row>
    <row r="474">
      <c r="A474" s="13" t="n"/>
      <c r="B474" s="5" t="n"/>
      <c r="C474" s="16" t="n"/>
      <c r="D474" s="20" t="n"/>
      <c r="E474" s="20" t="n"/>
      <c r="F474" s="5" t="n"/>
      <c r="G474" s="18">
        <f>IF(OR(B474&amp;""="",NOT(ISNUMBER(D474))),"",ROUND(D474*N(E474),2))</f>
        <v/>
      </c>
      <c r="H474" s="6">
        <f>IF(B474&amp;""="","",IFERROR(INDEX('المركبات'!$B$6:$B$205,MATCH(B474&amp;"",'المركبات'!$A$6:$A$205,0))&amp;"","كود غير موجود"))</f>
        <v/>
      </c>
      <c r="I474" s="21">
        <f>IF(OR(B474&amp;""="",NOT(ISNUMBER(C474))),"",IF(COUNTIFS($B$6:$B$2005,B474&amp;"",$C$6:$C$2005,"&gt;"&amp;C474)=0,1,0))</f>
        <v/>
      </c>
    </row>
    <row r="475">
      <c r="A475" s="13" t="n"/>
      <c r="B475" s="5" t="n"/>
      <c r="C475" s="16" t="n"/>
      <c r="D475" s="20" t="n"/>
      <c r="E475" s="20" t="n"/>
      <c r="F475" s="5" t="n"/>
      <c r="G475" s="18">
        <f>IF(OR(B475&amp;""="",NOT(ISNUMBER(D475))),"",ROUND(D475*N(E475),2))</f>
        <v/>
      </c>
      <c r="H475" s="6">
        <f>IF(B475&amp;""="","",IFERROR(INDEX('المركبات'!$B$6:$B$205,MATCH(B475&amp;"",'المركبات'!$A$6:$A$205,0))&amp;"","كود غير موجود"))</f>
        <v/>
      </c>
      <c r="I475" s="21">
        <f>IF(OR(B475&amp;""="",NOT(ISNUMBER(C475))),"",IF(COUNTIFS($B$6:$B$2005,B475&amp;"",$C$6:$C$2005,"&gt;"&amp;C475)=0,1,0))</f>
        <v/>
      </c>
    </row>
    <row r="476">
      <c r="A476" s="13" t="n"/>
      <c r="B476" s="5" t="n"/>
      <c r="C476" s="16" t="n"/>
      <c r="D476" s="20" t="n"/>
      <c r="E476" s="20" t="n"/>
      <c r="F476" s="5" t="n"/>
      <c r="G476" s="18">
        <f>IF(OR(B476&amp;""="",NOT(ISNUMBER(D476))),"",ROUND(D476*N(E476),2))</f>
        <v/>
      </c>
      <c r="H476" s="6">
        <f>IF(B476&amp;""="","",IFERROR(INDEX('المركبات'!$B$6:$B$205,MATCH(B476&amp;"",'المركبات'!$A$6:$A$205,0))&amp;"","كود غير موجود"))</f>
        <v/>
      </c>
      <c r="I476" s="21">
        <f>IF(OR(B476&amp;""="",NOT(ISNUMBER(C476))),"",IF(COUNTIFS($B$6:$B$2005,B476&amp;"",$C$6:$C$2005,"&gt;"&amp;C476)=0,1,0))</f>
        <v/>
      </c>
    </row>
    <row r="477">
      <c r="A477" s="13" t="n"/>
      <c r="B477" s="5" t="n"/>
      <c r="C477" s="16" t="n"/>
      <c r="D477" s="20" t="n"/>
      <c r="E477" s="20" t="n"/>
      <c r="F477" s="5" t="n"/>
      <c r="G477" s="18">
        <f>IF(OR(B477&amp;""="",NOT(ISNUMBER(D477))),"",ROUND(D477*N(E477),2))</f>
        <v/>
      </c>
      <c r="H477" s="6">
        <f>IF(B477&amp;""="","",IFERROR(INDEX('المركبات'!$B$6:$B$205,MATCH(B477&amp;"",'المركبات'!$A$6:$A$205,0))&amp;"","كود غير موجود"))</f>
        <v/>
      </c>
      <c r="I477" s="21">
        <f>IF(OR(B477&amp;""="",NOT(ISNUMBER(C477))),"",IF(COUNTIFS($B$6:$B$2005,B477&amp;"",$C$6:$C$2005,"&gt;"&amp;C477)=0,1,0))</f>
        <v/>
      </c>
    </row>
    <row r="478">
      <c r="A478" s="13" t="n"/>
      <c r="B478" s="5" t="n"/>
      <c r="C478" s="16" t="n"/>
      <c r="D478" s="20" t="n"/>
      <c r="E478" s="20" t="n"/>
      <c r="F478" s="5" t="n"/>
      <c r="G478" s="18">
        <f>IF(OR(B478&amp;""="",NOT(ISNUMBER(D478))),"",ROUND(D478*N(E478),2))</f>
        <v/>
      </c>
      <c r="H478" s="6">
        <f>IF(B478&amp;""="","",IFERROR(INDEX('المركبات'!$B$6:$B$205,MATCH(B478&amp;"",'المركبات'!$A$6:$A$205,0))&amp;"","كود غير موجود"))</f>
        <v/>
      </c>
      <c r="I478" s="21">
        <f>IF(OR(B478&amp;""="",NOT(ISNUMBER(C478))),"",IF(COUNTIFS($B$6:$B$2005,B478&amp;"",$C$6:$C$2005,"&gt;"&amp;C478)=0,1,0))</f>
        <v/>
      </c>
    </row>
    <row r="479">
      <c r="A479" s="13" t="n"/>
      <c r="B479" s="5" t="n"/>
      <c r="C479" s="16" t="n"/>
      <c r="D479" s="20" t="n"/>
      <c r="E479" s="20" t="n"/>
      <c r="F479" s="5" t="n"/>
      <c r="G479" s="18">
        <f>IF(OR(B479&amp;""="",NOT(ISNUMBER(D479))),"",ROUND(D479*N(E479),2))</f>
        <v/>
      </c>
      <c r="H479" s="6">
        <f>IF(B479&amp;""="","",IFERROR(INDEX('المركبات'!$B$6:$B$205,MATCH(B479&amp;"",'المركبات'!$A$6:$A$205,0))&amp;"","كود غير موجود"))</f>
        <v/>
      </c>
      <c r="I479" s="21">
        <f>IF(OR(B479&amp;""="",NOT(ISNUMBER(C479))),"",IF(COUNTIFS($B$6:$B$2005,B479&amp;"",$C$6:$C$2005,"&gt;"&amp;C479)=0,1,0))</f>
        <v/>
      </c>
    </row>
    <row r="480">
      <c r="A480" s="13" t="n"/>
      <c r="B480" s="5" t="n"/>
      <c r="C480" s="16" t="n"/>
      <c r="D480" s="20" t="n"/>
      <c r="E480" s="20" t="n"/>
      <c r="F480" s="5" t="n"/>
      <c r="G480" s="18">
        <f>IF(OR(B480&amp;""="",NOT(ISNUMBER(D480))),"",ROUND(D480*N(E480),2))</f>
        <v/>
      </c>
      <c r="H480" s="6">
        <f>IF(B480&amp;""="","",IFERROR(INDEX('المركبات'!$B$6:$B$205,MATCH(B480&amp;"",'المركبات'!$A$6:$A$205,0))&amp;"","كود غير موجود"))</f>
        <v/>
      </c>
      <c r="I480" s="21">
        <f>IF(OR(B480&amp;""="",NOT(ISNUMBER(C480))),"",IF(COUNTIFS($B$6:$B$2005,B480&amp;"",$C$6:$C$2005,"&gt;"&amp;C480)=0,1,0))</f>
        <v/>
      </c>
    </row>
    <row r="481">
      <c r="A481" s="13" t="n"/>
      <c r="B481" s="5" t="n"/>
      <c r="C481" s="16" t="n"/>
      <c r="D481" s="20" t="n"/>
      <c r="E481" s="20" t="n"/>
      <c r="F481" s="5" t="n"/>
      <c r="G481" s="18">
        <f>IF(OR(B481&amp;""="",NOT(ISNUMBER(D481))),"",ROUND(D481*N(E481),2))</f>
        <v/>
      </c>
      <c r="H481" s="6">
        <f>IF(B481&amp;""="","",IFERROR(INDEX('المركبات'!$B$6:$B$205,MATCH(B481&amp;"",'المركبات'!$A$6:$A$205,0))&amp;"","كود غير موجود"))</f>
        <v/>
      </c>
      <c r="I481" s="21">
        <f>IF(OR(B481&amp;""="",NOT(ISNUMBER(C481))),"",IF(COUNTIFS($B$6:$B$2005,B481&amp;"",$C$6:$C$2005,"&gt;"&amp;C481)=0,1,0))</f>
        <v/>
      </c>
    </row>
    <row r="482">
      <c r="A482" s="13" t="n"/>
      <c r="B482" s="5" t="n"/>
      <c r="C482" s="16" t="n"/>
      <c r="D482" s="20" t="n"/>
      <c r="E482" s="20" t="n"/>
      <c r="F482" s="5" t="n"/>
      <c r="G482" s="18">
        <f>IF(OR(B482&amp;""="",NOT(ISNUMBER(D482))),"",ROUND(D482*N(E482),2))</f>
        <v/>
      </c>
      <c r="H482" s="6">
        <f>IF(B482&amp;""="","",IFERROR(INDEX('المركبات'!$B$6:$B$205,MATCH(B482&amp;"",'المركبات'!$A$6:$A$205,0))&amp;"","كود غير موجود"))</f>
        <v/>
      </c>
      <c r="I482" s="21">
        <f>IF(OR(B482&amp;""="",NOT(ISNUMBER(C482))),"",IF(COUNTIFS($B$6:$B$2005,B482&amp;"",$C$6:$C$2005,"&gt;"&amp;C482)=0,1,0))</f>
        <v/>
      </c>
    </row>
    <row r="483">
      <c r="A483" s="13" t="n"/>
      <c r="B483" s="5" t="n"/>
      <c r="C483" s="16" t="n"/>
      <c r="D483" s="20" t="n"/>
      <c r="E483" s="20" t="n"/>
      <c r="F483" s="5" t="n"/>
      <c r="G483" s="18">
        <f>IF(OR(B483&amp;""="",NOT(ISNUMBER(D483))),"",ROUND(D483*N(E483),2))</f>
        <v/>
      </c>
      <c r="H483" s="6">
        <f>IF(B483&amp;""="","",IFERROR(INDEX('المركبات'!$B$6:$B$205,MATCH(B483&amp;"",'المركبات'!$A$6:$A$205,0))&amp;"","كود غير موجود"))</f>
        <v/>
      </c>
      <c r="I483" s="21">
        <f>IF(OR(B483&amp;""="",NOT(ISNUMBER(C483))),"",IF(COUNTIFS($B$6:$B$2005,B483&amp;"",$C$6:$C$2005,"&gt;"&amp;C483)=0,1,0))</f>
        <v/>
      </c>
    </row>
    <row r="484">
      <c r="A484" s="13" t="n"/>
      <c r="B484" s="5" t="n"/>
      <c r="C484" s="16" t="n"/>
      <c r="D484" s="20" t="n"/>
      <c r="E484" s="20" t="n"/>
      <c r="F484" s="5" t="n"/>
      <c r="G484" s="18">
        <f>IF(OR(B484&amp;""="",NOT(ISNUMBER(D484))),"",ROUND(D484*N(E484),2))</f>
        <v/>
      </c>
      <c r="H484" s="6">
        <f>IF(B484&amp;""="","",IFERROR(INDEX('المركبات'!$B$6:$B$205,MATCH(B484&amp;"",'المركبات'!$A$6:$A$205,0))&amp;"","كود غير موجود"))</f>
        <v/>
      </c>
      <c r="I484" s="21">
        <f>IF(OR(B484&amp;""="",NOT(ISNUMBER(C484))),"",IF(COUNTIFS($B$6:$B$2005,B484&amp;"",$C$6:$C$2005,"&gt;"&amp;C484)=0,1,0))</f>
        <v/>
      </c>
    </row>
    <row r="485">
      <c r="A485" s="13" t="n"/>
      <c r="B485" s="5" t="n"/>
      <c r="C485" s="16" t="n"/>
      <c r="D485" s="20" t="n"/>
      <c r="E485" s="20" t="n"/>
      <c r="F485" s="5" t="n"/>
      <c r="G485" s="18">
        <f>IF(OR(B485&amp;""="",NOT(ISNUMBER(D485))),"",ROUND(D485*N(E485),2))</f>
        <v/>
      </c>
      <c r="H485" s="6">
        <f>IF(B485&amp;""="","",IFERROR(INDEX('المركبات'!$B$6:$B$205,MATCH(B485&amp;"",'المركبات'!$A$6:$A$205,0))&amp;"","كود غير موجود"))</f>
        <v/>
      </c>
      <c r="I485" s="21">
        <f>IF(OR(B485&amp;""="",NOT(ISNUMBER(C485))),"",IF(COUNTIFS($B$6:$B$2005,B485&amp;"",$C$6:$C$2005,"&gt;"&amp;C485)=0,1,0))</f>
        <v/>
      </c>
    </row>
    <row r="486">
      <c r="A486" s="13" t="n"/>
      <c r="B486" s="5" t="n"/>
      <c r="C486" s="16" t="n"/>
      <c r="D486" s="20" t="n"/>
      <c r="E486" s="20" t="n"/>
      <c r="F486" s="5" t="n"/>
      <c r="G486" s="18">
        <f>IF(OR(B486&amp;""="",NOT(ISNUMBER(D486))),"",ROUND(D486*N(E486),2))</f>
        <v/>
      </c>
      <c r="H486" s="6">
        <f>IF(B486&amp;""="","",IFERROR(INDEX('المركبات'!$B$6:$B$205,MATCH(B486&amp;"",'المركبات'!$A$6:$A$205,0))&amp;"","كود غير موجود"))</f>
        <v/>
      </c>
      <c r="I486" s="21">
        <f>IF(OR(B486&amp;""="",NOT(ISNUMBER(C486))),"",IF(COUNTIFS($B$6:$B$2005,B486&amp;"",$C$6:$C$2005,"&gt;"&amp;C486)=0,1,0))</f>
        <v/>
      </c>
    </row>
    <row r="487">
      <c r="A487" s="13" t="n"/>
      <c r="B487" s="5" t="n"/>
      <c r="C487" s="16" t="n"/>
      <c r="D487" s="20" t="n"/>
      <c r="E487" s="20" t="n"/>
      <c r="F487" s="5" t="n"/>
      <c r="G487" s="18">
        <f>IF(OR(B487&amp;""="",NOT(ISNUMBER(D487))),"",ROUND(D487*N(E487),2))</f>
        <v/>
      </c>
      <c r="H487" s="6">
        <f>IF(B487&amp;""="","",IFERROR(INDEX('المركبات'!$B$6:$B$205,MATCH(B487&amp;"",'المركبات'!$A$6:$A$205,0))&amp;"","كود غير موجود"))</f>
        <v/>
      </c>
      <c r="I487" s="21">
        <f>IF(OR(B487&amp;""="",NOT(ISNUMBER(C487))),"",IF(COUNTIFS($B$6:$B$2005,B487&amp;"",$C$6:$C$2005,"&gt;"&amp;C487)=0,1,0))</f>
        <v/>
      </c>
    </row>
    <row r="488">
      <c r="A488" s="13" t="n"/>
      <c r="B488" s="5" t="n"/>
      <c r="C488" s="16" t="n"/>
      <c r="D488" s="20" t="n"/>
      <c r="E488" s="20" t="n"/>
      <c r="F488" s="5" t="n"/>
      <c r="G488" s="18">
        <f>IF(OR(B488&amp;""="",NOT(ISNUMBER(D488))),"",ROUND(D488*N(E488),2))</f>
        <v/>
      </c>
      <c r="H488" s="6">
        <f>IF(B488&amp;""="","",IFERROR(INDEX('المركبات'!$B$6:$B$205,MATCH(B488&amp;"",'المركبات'!$A$6:$A$205,0))&amp;"","كود غير موجود"))</f>
        <v/>
      </c>
      <c r="I488" s="21">
        <f>IF(OR(B488&amp;""="",NOT(ISNUMBER(C488))),"",IF(COUNTIFS($B$6:$B$2005,B488&amp;"",$C$6:$C$2005,"&gt;"&amp;C488)=0,1,0))</f>
        <v/>
      </c>
    </row>
    <row r="489">
      <c r="A489" s="13" t="n"/>
      <c r="B489" s="5" t="n"/>
      <c r="C489" s="16" t="n"/>
      <c r="D489" s="20" t="n"/>
      <c r="E489" s="20" t="n"/>
      <c r="F489" s="5" t="n"/>
      <c r="G489" s="18">
        <f>IF(OR(B489&amp;""="",NOT(ISNUMBER(D489))),"",ROUND(D489*N(E489),2))</f>
        <v/>
      </c>
      <c r="H489" s="6">
        <f>IF(B489&amp;""="","",IFERROR(INDEX('المركبات'!$B$6:$B$205,MATCH(B489&amp;"",'المركبات'!$A$6:$A$205,0))&amp;"","كود غير موجود"))</f>
        <v/>
      </c>
      <c r="I489" s="21">
        <f>IF(OR(B489&amp;""="",NOT(ISNUMBER(C489))),"",IF(COUNTIFS($B$6:$B$2005,B489&amp;"",$C$6:$C$2005,"&gt;"&amp;C489)=0,1,0))</f>
        <v/>
      </c>
    </row>
    <row r="490">
      <c r="A490" s="13" t="n"/>
      <c r="B490" s="5" t="n"/>
      <c r="C490" s="16" t="n"/>
      <c r="D490" s="20" t="n"/>
      <c r="E490" s="20" t="n"/>
      <c r="F490" s="5" t="n"/>
      <c r="G490" s="18">
        <f>IF(OR(B490&amp;""="",NOT(ISNUMBER(D490))),"",ROUND(D490*N(E490),2))</f>
        <v/>
      </c>
      <c r="H490" s="6">
        <f>IF(B490&amp;""="","",IFERROR(INDEX('المركبات'!$B$6:$B$205,MATCH(B490&amp;"",'المركبات'!$A$6:$A$205,0))&amp;"","كود غير موجود"))</f>
        <v/>
      </c>
      <c r="I490" s="21">
        <f>IF(OR(B490&amp;""="",NOT(ISNUMBER(C490))),"",IF(COUNTIFS($B$6:$B$2005,B490&amp;"",$C$6:$C$2005,"&gt;"&amp;C490)=0,1,0))</f>
        <v/>
      </c>
    </row>
    <row r="491">
      <c r="A491" s="13" t="n"/>
      <c r="B491" s="5" t="n"/>
      <c r="C491" s="16" t="n"/>
      <c r="D491" s="20" t="n"/>
      <c r="E491" s="20" t="n"/>
      <c r="F491" s="5" t="n"/>
      <c r="G491" s="18">
        <f>IF(OR(B491&amp;""="",NOT(ISNUMBER(D491))),"",ROUND(D491*N(E491),2))</f>
        <v/>
      </c>
      <c r="H491" s="6">
        <f>IF(B491&amp;""="","",IFERROR(INDEX('المركبات'!$B$6:$B$205,MATCH(B491&amp;"",'المركبات'!$A$6:$A$205,0))&amp;"","كود غير موجود"))</f>
        <v/>
      </c>
      <c r="I491" s="21">
        <f>IF(OR(B491&amp;""="",NOT(ISNUMBER(C491))),"",IF(COUNTIFS($B$6:$B$2005,B491&amp;"",$C$6:$C$2005,"&gt;"&amp;C491)=0,1,0))</f>
        <v/>
      </c>
    </row>
    <row r="492">
      <c r="A492" s="13" t="n"/>
      <c r="B492" s="5" t="n"/>
      <c r="C492" s="16" t="n"/>
      <c r="D492" s="20" t="n"/>
      <c r="E492" s="20" t="n"/>
      <c r="F492" s="5" t="n"/>
      <c r="G492" s="18">
        <f>IF(OR(B492&amp;""="",NOT(ISNUMBER(D492))),"",ROUND(D492*N(E492),2))</f>
        <v/>
      </c>
      <c r="H492" s="6">
        <f>IF(B492&amp;""="","",IFERROR(INDEX('المركبات'!$B$6:$B$205,MATCH(B492&amp;"",'المركبات'!$A$6:$A$205,0))&amp;"","كود غير موجود"))</f>
        <v/>
      </c>
      <c r="I492" s="21">
        <f>IF(OR(B492&amp;""="",NOT(ISNUMBER(C492))),"",IF(COUNTIFS($B$6:$B$2005,B492&amp;"",$C$6:$C$2005,"&gt;"&amp;C492)=0,1,0))</f>
        <v/>
      </c>
    </row>
    <row r="493">
      <c r="A493" s="13" t="n"/>
      <c r="B493" s="5" t="n"/>
      <c r="C493" s="16" t="n"/>
      <c r="D493" s="20" t="n"/>
      <c r="E493" s="20" t="n"/>
      <c r="F493" s="5" t="n"/>
      <c r="G493" s="18">
        <f>IF(OR(B493&amp;""="",NOT(ISNUMBER(D493))),"",ROUND(D493*N(E493),2))</f>
        <v/>
      </c>
      <c r="H493" s="6">
        <f>IF(B493&amp;""="","",IFERROR(INDEX('المركبات'!$B$6:$B$205,MATCH(B493&amp;"",'المركبات'!$A$6:$A$205,0))&amp;"","كود غير موجود"))</f>
        <v/>
      </c>
      <c r="I493" s="21">
        <f>IF(OR(B493&amp;""="",NOT(ISNUMBER(C493))),"",IF(COUNTIFS($B$6:$B$2005,B493&amp;"",$C$6:$C$2005,"&gt;"&amp;C493)=0,1,0))</f>
        <v/>
      </c>
    </row>
    <row r="494">
      <c r="A494" s="13" t="n"/>
      <c r="B494" s="5" t="n"/>
      <c r="C494" s="16" t="n"/>
      <c r="D494" s="20" t="n"/>
      <c r="E494" s="20" t="n"/>
      <c r="F494" s="5" t="n"/>
      <c r="G494" s="18">
        <f>IF(OR(B494&amp;""="",NOT(ISNUMBER(D494))),"",ROUND(D494*N(E494),2))</f>
        <v/>
      </c>
      <c r="H494" s="6">
        <f>IF(B494&amp;""="","",IFERROR(INDEX('المركبات'!$B$6:$B$205,MATCH(B494&amp;"",'المركبات'!$A$6:$A$205,0))&amp;"","كود غير موجود"))</f>
        <v/>
      </c>
      <c r="I494" s="21">
        <f>IF(OR(B494&amp;""="",NOT(ISNUMBER(C494))),"",IF(COUNTIFS($B$6:$B$2005,B494&amp;"",$C$6:$C$2005,"&gt;"&amp;C494)=0,1,0))</f>
        <v/>
      </c>
    </row>
    <row r="495">
      <c r="A495" s="13" t="n"/>
      <c r="B495" s="5" t="n"/>
      <c r="C495" s="16" t="n"/>
      <c r="D495" s="20" t="n"/>
      <c r="E495" s="20" t="n"/>
      <c r="F495" s="5" t="n"/>
      <c r="G495" s="18">
        <f>IF(OR(B495&amp;""="",NOT(ISNUMBER(D495))),"",ROUND(D495*N(E495),2))</f>
        <v/>
      </c>
      <c r="H495" s="6">
        <f>IF(B495&amp;""="","",IFERROR(INDEX('المركبات'!$B$6:$B$205,MATCH(B495&amp;"",'المركبات'!$A$6:$A$205,0))&amp;"","كود غير موجود"))</f>
        <v/>
      </c>
      <c r="I495" s="21">
        <f>IF(OR(B495&amp;""="",NOT(ISNUMBER(C495))),"",IF(COUNTIFS($B$6:$B$2005,B495&amp;"",$C$6:$C$2005,"&gt;"&amp;C495)=0,1,0))</f>
        <v/>
      </c>
    </row>
    <row r="496">
      <c r="A496" s="13" t="n"/>
      <c r="B496" s="5" t="n"/>
      <c r="C496" s="16" t="n"/>
      <c r="D496" s="20" t="n"/>
      <c r="E496" s="20" t="n"/>
      <c r="F496" s="5" t="n"/>
      <c r="G496" s="18">
        <f>IF(OR(B496&amp;""="",NOT(ISNUMBER(D496))),"",ROUND(D496*N(E496),2))</f>
        <v/>
      </c>
      <c r="H496" s="6">
        <f>IF(B496&amp;""="","",IFERROR(INDEX('المركبات'!$B$6:$B$205,MATCH(B496&amp;"",'المركبات'!$A$6:$A$205,0))&amp;"","كود غير موجود"))</f>
        <v/>
      </c>
      <c r="I496" s="21">
        <f>IF(OR(B496&amp;""="",NOT(ISNUMBER(C496))),"",IF(COUNTIFS($B$6:$B$2005,B496&amp;"",$C$6:$C$2005,"&gt;"&amp;C496)=0,1,0))</f>
        <v/>
      </c>
    </row>
    <row r="497">
      <c r="A497" s="13" t="n"/>
      <c r="B497" s="5" t="n"/>
      <c r="C497" s="16" t="n"/>
      <c r="D497" s="20" t="n"/>
      <c r="E497" s="20" t="n"/>
      <c r="F497" s="5" t="n"/>
      <c r="G497" s="18">
        <f>IF(OR(B497&amp;""="",NOT(ISNUMBER(D497))),"",ROUND(D497*N(E497),2))</f>
        <v/>
      </c>
      <c r="H497" s="6">
        <f>IF(B497&amp;""="","",IFERROR(INDEX('المركبات'!$B$6:$B$205,MATCH(B497&amp;"",'المركبات'!$A$6:$A$205,0))&amp;"","كود غير موجود"))</f>
        <v/>
      </c>
      <c r="I497" s="21">
        <f>IF(OR(B497&amp;""="",NOT(ISNUMBER(C497))),"",IF(COUNTIFS($B$6:$B$2005,B497&amp;"",$C$6:$C$2005,"&gt;"&amp;C497)=0,1,0))</f>
        <v/>
      </c>
    </row>
    <row r="498">
      <c r="A498" s="13" t="n"/>
      <c r="B498" s="5" t="n"/>
      <c r="C498" s="16" t="n"/>
      <c r="D498" s="20" t="n"/>
      <c r="E498" s="20" t="n"/>
      <c r="F498" s="5" t="n"/>
      <c r="G498" s="18">
        <f>IF(OR(B498&amp;""="",NOT(ISNUMBER(D498))),"",ROUND(D498*N(E498),2))</f>
        <v/>
      </c>
      <c r="H498" s="6">
        <f>IF(B498&amp;""="","",IFERROR(INDEX('المركبات'!$B$6:$B$205,MATCH(B498&amp;"",'المركبات'!$A$6:$A$205,0))&amp;"","كود غير موجود"))</f>
        <v/>
      </c>
      <c r="I498" s="21">
        <f>IF(OR(B498&amp;""="",NOT(ISNUMBER(C498))),"",IF(COUNTIFS($B$6:$B$2005,B498&amp;"",$C$6:$C$2005,"&gt;"&amp;C498)=0,1,0))</f>
        <v/>
      </c>
    </row>
    <row r="499">
      <c r="A499" s="13" t="n"/>
      <c r="B499" s="5" t="n"/>
      <c r="C499" s="16" t="n"/>
      <c r="D499" s="20" t="n"/>
      <c r="E499" s="20" t="n"/>
      <c r="F499" s="5" t="n"/>
      <c r="G499" s="18">
        <f>IF(OR(B499&amp;""="",NOT(ISNUMBER(D499))),"",ROUND(D499*N(E499),2))</f>
        <v/>
      </c>
      <c r="H499" s="6">
        <f>IF(B499&amp;""="","",IFERROR(INDEX('المركبات'!$B$6:$B$205,MATCH(B499&amp;"",'المركبات'!$A$6:$A$205,0))&amp;"","كود غير موجود"))</f>
        <v/>
      </c>
      <c r="I499" s="21">
        <f>IF(OR(B499&amp;""="",NOT(ISNUMBER(C499))),"",IF(COUNTIFS($B$6:$B$2005,B499&amp;"",$C$6:$C$2005,"&gt;"&amp;C499)=0,1,0))</f>
        <v/>
      </c>
    </row>
    <row r="500">
      <c r="A500" s="13" t="n"/>
      <c r="B500" s="5" t="n"/>
      <c r="C500" s="16" t="n"/>
      <c r="D500" s="20" t="n"/>
      <c r="E500" s="20" t="n"/>
      <c r="F500" s="5" t="n"/>
      <c r="G500" s="18">
        <f>IF(OR(B500&amp;""="",NOT(ISNUMBER(D500))),"",ROUND(D500*N(E500),2))</f>
        <v/>
      </c>
      <c r="H500" s="6">
        <f>IF(B500&amp;""="","",IFERROR(INDEX('المركبات'!$B$6:$B$205,MATCH(B500&amp;"",'المركبات'!$A$6:$A$205,0))&amp;"","كود غير موجود"))</f>
        <v/>
      </c>
      <c r="I500" s="21">
        <f>IF(OR(B500&amp;""="",NOT(ISNUMBER(C500))),"",IF(COUNTIFS($B$6:$B$2005,B500&amp;"",$C$6:$C$2005,"&gt;"&amp;C500)=0,1,0))</f>
        <v/>
      </c>
    </row>
    <row r="501">
      <c r="A501" s="13" t="n"/>
      <c r="B501" s="5" t="n"/>
      <c r="C501" s="16" t="n"/>
      <c r="D501" s="20" t="n"/>
      <c r="E501" s="20" t="n"/>
      <c r="F501" s="5" t="n"/>
      <c r="G501" s="18">
        <f>IF(OR(B501&amp;""="",NOT(ISNUMBER(D501))),"",ROUND(D501*N(E501),2))</f>
        <v/>
      </c>
      <c r="H501" s="6">
        <f>IF(B501&amp;""="","",IFERROR(INDEX('المركبات'!$B$6:$B$205,MATCH(B501&amp;"",'المركبات'!$A$6:$A$205,0))&amp;"","كود غير موجود"))</f>
        <v/>
      </c>
      <c r="I501" s="21">
        <f>IF(OR(B501&amp;""="",NOT(ISNUMBER(C501))),"",IF(COUNTIFS($B$6:$B$2005,B501&amp;"",$C$6:$C$2005,"&gt;"&amp;C501)=0,1,0))</f>
        <v/>
      </c>
    </row>
    <row r="502">
      <c r="A502" s="13" t="n"/>
      <c r="B502" s="5" t="n"/>
      <c r="C502" s="16" t="n"/>
      <c r="D502" s="20" t="n"/>
      <c r="E502" s="20" t="n"/>
      <c r="F502" s="5" t="n"/>
      <c r="G502" s="18">
        <f>IF(OR(B502&amp;""="",NOT(ISNUMBER(D502))),"",ROUND(D502*N(E502),2))</f>
        <v/>
      </c>
      <c r="H502" s="6">
        <f>IF(B502&amp;""="","",IFERROR(INDEX('المركبات'!$B$6:$B$205,MATCH(B502&amp;"",'المركبات'!$A$6:$A$205,0))&amp;"","كود غير موجود"))</f>
        <v/>
      </c>
      <c r="I502" s="21">
        <f>IF(OR(B502&amp;""="",NOT(ISNUMBER(C502))),"",IF(COUNTIFS($B$6:$B$2005,B502&amp;"",$C$6:$C$2005,"&gt;"&amp;C502)=0,1,0))</f>
        <v/>
      </c>
    </row>
    <row r="503">
      <c r="A503" s="13" t="n"/>
      <c r="B503" s="5" t="n"/>
      <c r="C503" s="16" t="n"/>
      <c r="D503" s="20" t="n"/>
      <c r="E503" s="20" t="n"/>
      <c r="F503" s="5" t="n"/>
      <c r="G503" s="18">
        <f>IF(OR(B503&amp;""="",NOT(ISNUMBER(D503))),"",ROUND(D503*N(E503),2))</f>
        <v/>
      </c>
      <c r="H503" s="6">
        <f>IF(B503&amp;""="","",IFERROR(INDEX('المركبات'!$B$6:$B$205,MATCH(B503&amp;"",'المركبات'!$A$6:$A$205,0))&amp;"","كود غير موجود"))</f>
        <v/>
      </c>
      <c r="I503" s="21">
        <f>IF(OR(B503&amp;""="",NOT(ISNUMBER(C503))),"",IF(COUNTIFS($B$6:$B$2005,B503&amp;"",$C$6:$C$2005,"&gt;"&amp;C503)=0,1,0))</f>
        <v/>
      </c>
    </row>
    <row r="504">
      <c r="A504" s="13" t="n"/>
      <c r="B504" s="5" t="n"/>
      <c r="C504" s="16" t="n"/>
      <c r="D504" s="20" t="n"/>
      <c r="E504" s="20" t="n"/>
      <c r="F504" s="5" t="n"/>
      <c r="G504" s="18">
        <f>IF(OR(B504&amp;""="",NOT(ISNUMBER(D504))),"",ROUND(D504*N(E504),2))</f>
        <v/>
      </c>
      <c r="H504" s="6">
        <f>IF(B504&amp;""="","",IFERROR(INDEX('المركبات'!$B$6:$B$205,MATCH(B504&amp;"",'المركبات'!$A$6:$A$205,0))&amp;"","كود غير موجود"))</f>
        <v/>
      </c>
      <c r="I504" s="21">
        <f>IF(OR(B504&amp;""="",NOT(ISNUMBER(C504))),"",IF(COUNTIFS($B$6:$B$2005,B504&amp;"",$C$6:$C$2005,"&gt;"&amp;C504)=0,1,0))</f>
        <v/>
      </c>
    </row>
    <row r="505">
      <c r="A505" s="13" t="n"/>
      <c r="B505" s="5" t="n"/>
      <c r="C505" s="16" t="n"/>
      <c r="D505" s="20" t="n"/>
      <c r="E505" s="20" t="n"/>
      <c r="F505" s="5" t="n"/>
      <c r="G505" s="18">
        <f>IF(OR(B505&amp;""="",NOT(ISNUMBER(D505))),"",ROUND(D505*N(E505),2))</f>
        <v/>
      </c>
      <c r="H505" s="6">
        <f>IF(B505&amp;""="","",IFERROR(INDEX('المركبات'!$B$6:$B$205,MATCH(B505&amp;"",'المركبات'!$A$6:$A$205,0))&amp;"","كود غير موجود"))</f>
        <v/>
      </c>
      <c r="I505" s="21">
        <f>IF(OR(B505&amp;""="",NOT(ISNUMBER(C505))),"",IF(COUNTIFS($B$6:$B$2005,B505&amp;"",$C$6:$C$2005,"&gt;"&amp;C505)=0,1,0))</f>
        <v/>
      </c>
    </row>
    <row r="506">
      <c r="A506" s="13" t="n"/>
      <c r="B506" s="5" t="n"/>
      <c r="C506" s="16" t="n"/>
      <c r="D506" s="20" t="n"/>
      <c r="E506" s="20" t="n"/>
      <c r="F506" s="5" t="n"/>
      <c r="G506" s="18">
        <f>IF(OR(B506&amp;""="",NOT(ISNUMBER(D506))),"",ROUND(D506*N(E506),2))</f>
        <v/>
      </c>
      <c r="H506" s="6">
        <f>IF(B506&amp;""="","",IFERROR(INDEX('المركبات'!$B$6:$B$205,MATCH(B506&amp;"",'المركبات'!$A$6:$A$205,0))&amp;"","كود غير موجود"))</f>
        <v/>
      </c>
      <c r="I506" s="21">
        <f>IF(OR(B506&amp;""="",NOT(ISNUMBER(C506))),"",IF(COUNTIFS($B$6:$B$2005,B506&amp;"",$C$6:$C$2005,"&gt;"&amp;C506)=0,1,0))</f>
        <v/>
      </c>
    </row>
    <row r="507">
      <c r="A507" s="13" t="n"/>
      <c r="B507" s="5" t="n"/>
      <c r="C507" s="16" t="n"/>
      <c r="D507" s="20" t="n"/>
      <c r="E507" s="20" t="n"/>
      <c r="F507" s="5" t="n"/>
      <c r="G507" s="18">
        <f>IF(OR(B507&amp;""="",NOT(ISNUMBER(D507))),"",ROUND(D507*N(E507),2))</f>
        <v/>
      </c>
      <c r="H507" s="6">
        <f>IF(B507&amp;""="","",IFERROR(INDEX('المركبات'!$B$6:$B$205,MATCH(B507&amp;"",'المركبات'!$A$6:$A$205,0))&amp;"","كود غير موجود"))</f>
        <v/>
      </c>
      <c r="I507" s="21">
        <f>IF(OR(B507&amp;""="",NOT(ISNUMBER(C507))),"",IF(COUNTIFS($B$6:$B$2005,B507&amp;"",$C$6:$C$2005,"&gt;"&amp;C507)=0,1,0))</f>
        <v/>
      </c>
    </row>
    <row r="508">
      <c r="A508" s="13" t="n"/>
      <c r="B508" s="5" t="n"/>
      <c r="C508" s="16" t="n"/>
      <c r="D508" s="20" t="n"/>
      <c r="E508" s="20" t="n"/>
      <c r="F508" s="5" t="n"/>
      <c r="G508" s="18">
        <f>IF(OR(B508&amp;""="",NOT(ISNUMBER(D508))),"",ROUND(D508*N(E508),2))</f>
        <v/>
      </c>
      <c r="H508" s="6">
        <f>IF(B508&amp;""="","",IFERROR(INDEX('المركبات'!$B$6:$B$205,MATCH(B508&amp;"",'المركبات'!$A$6:$A$205,0))&amp;"","كود غير موجود"))</f>
        <v/>
      </c>
      <c r="I508" s="21">
        <f>IF(OR(B508&amp;""="",NOT(ISNUMBER(C508))),"",IF(COUNTIFS($B$6:$B$2005,B508&amp;"",$C$6:$C$2005,"&gt;"&amp;C508)=0,1,0))</f>
        <v/>
      </c>
    </row>
    <row r="509">
      <c r="A509" s="13" t="n"/>
      <c r="B509" s="5" t="n"/>
      <c r="C509" s="16" t="n"/>
      <c r="D509" s="20" t="n"/>
      <c r="E509" s="20" t="n"/>
      <c r="F509" s="5" t="n"/>
      <c r="G509" s="18">
        <f>IF(OR(B509&amp;""="",NOT(ISNUMBER(D509))),"",ROUND(D509*N(E509),2))</f>
        <v/>
      </c>
      <c r="H509" s="6">
        <f>IF(B509&amp;""="","",IFERROR(INDEX('المركبات'!$B$6:$B$205,MATCH(B509&amp;"",'المركبات'!$A$6:$A$205,0))&amp;"","كود غير موجود"))</f>
        <v/>
      </c>
      <c r="I509" s="21">
        <f>IF(OR(B509&amp;""="",NOT(ISNUMBER(C509))),"",IF(COUNTIFS($B$6:$B$2005,B509&amp;"",$C$6:$C$2005,"&gt;"&amp;C509)=0,1,0))</f>
        <v/>
      </c>
    </row>
    <row r="510">
      <c r="A510" s="13" t="n"/>
      <c r="B510" s="5" t="n"/>
      <c r="C510" s="16" t="n"/>
      <c r="D510" s="20" t="n"/>
      <c r="E510" s="20" t="n"/>
      <c r="F510" s="5" t="n"/>
      <c r="G510" s="18">
        <f>IF(OR(B510&amp;""="",NOT(ISNUMBER(D510))),"",ROUND(D510*N(E510),2))</f>
        <v/>
      </c>
      <c r="H510" s="6">
        <f>IF(B510&amp;""="","",IFERROR(INDEX('المركبات'!$B$6:$B$205,MATCH(B510&amp;"",'المركبات'!$A$6:$A$205,0))&amp;"","كود غير موجود"))</f>
        <v/>
      </c>
      <c r="I510" s="21">
        <f>IF(OR(B510&amp;""="",NOT(ISNUMBER(C510))),"",IF(COUNTIFS($B$6:$B$2005,B510&amp;"",$C$6:$C$2005,"&gt;"&amp;C510)=0,1,0))</f>
        <v/>
      </c>
    </row>
    <row r="511">
      <c r="A511" s="13" t="n"/>
      <c r="B511" s="5" t="n"/>
      <c r="C511" s="16" t="n"/>
      <c r="D511" s="20" t="n"/>
      <c r="E511" s="20" t="n"/>
      <c r="F511" s="5" t="n"/>
      <c r="G511" s="18">
        <f>IF(OR(B511&amp;""="",NOT(ISNUMBER(D511))),"",ROUND(D511*N(E511),2))</f>
        <v/>
      </c>
      <c r="H511" s="6">
        <f>IF(B511&amp;""="","",IFERROR(INDEX('المركبات'!$B$6:$B$205,MATCH(B511&amp;"",'المركبات'!$A$6:$A$205,0))&amp;"","كود غير موجود"))</f>
        <v/>
      </c>
      <c r="I511" s="21">
        <f>IF(OR(B511&amp;""="",NOT(ISNUMBER(C511))),"",IF(COUNTIFS($B$6:$B$2005,B511&amp;"",$C$6:$C$2005,"&gt;"&amp;C511)=0,1,0))</f>
        <v/>
      </c>
    </row>
    <row r="512">
      <c r="A512" s="13" t="n"/>
      <c r="B512" s="5" t="n"/>
      <c r="C512" s="16" t="n"/>
      <c r="D512" s="20" t="n"/>
      <c r="E512" s="20" t="n"/>
      <c r="F512" s="5" t="n"/>
      <c r="G512" s="18">
        <f>IF(OR(B512&amp;""="",NOT(ISNUMBER(D512))),"",ROUND(D512*N(E512),2))</f>
        <v/>
      </c>
      <c r="H512" s="6">
        <f>IF(B512&amp;""="","",IFERROR(INDEX('المركبات'!$B$6:$B$205,MATCH(B512&amp;"",'المركبات'!$A$6:$A$205,0))&amp;"","كود غير موجود"))</f>
        <v/>
      </c>
      <c r="I512" s="21">
        <f>IF(OR(B512&amp;""="",NOT(ISNUMBER(C512))),"",IF(COUNTIFS($B$6:$B$2005,B512&amp;"",$C$6:$C$2005,"&gt;"&amp;C512)=0,1,0))</f>
        <v/>
      </c>
    </row>
    <row r="513">
      <c r="A513" s="13" t="n"/>
      <c r="B513" s="5" t="n"/>
      <c r="C513" s="16" t="n"/>
      <c r="D513" s="20" t="n"/>
      <c r="E513" s="20" t="n"/>
      <c r="F513" s="5" t="n"/>
      <c r="G513" s="18">
        <f>IF(OR(B513&amp;""="",NOT(ISNUMBER(D513))),"",ROUND(D513*N(E513),2))</f>
        <v/>
      </c>
      <c r="H513" s="6">
        <f>IF(B513&amp;""="","",IFERROR(INDEX('المركبات'!$B$6:$B$205,MATCH(B513&amp;"",'المركبات'!$A$6:$A$205,0))&amp;"","كود غير موجود"))</f>
        <v/>
      </c>
      <c r="I513" s="21">
        <f>IF(OR(B513&amp;""="",NOT(ISNUMBER(C513))),"",IF(COUNTIFS($B$6:$B$2005,B513&amp;"",$C$6:$C$2005,"&gt;"&amp;C513)=0,1,0))</f>
        <v/>
      </c>
    </row>
    <row r="514">
      <c r="A514" s="13" t="n"/>
      <c r="B514" s="5" t="n"/>
      <c r="C514" s="16" t="n"/>
      <c r="D514" s="20" t="n"/>
      <c r="E514" s="20" t="n"/>
      <c r="F514" s="5" t="n"/>
      <c r="G514" s="18">
        <f>IF(OR(B514&amp;""="",NOT(ISNUMBER(D514))),"",ROUND(D514*N(E514),2))</f>
        <v/>
      </c>
      <c r="H514" s="6">
        <f>IF(B514&amp;""="","",IFERROR(INDEX('المركبات'!$B$6:$B$205,MATCH(B514&amp;"",'المركبات'!$A$6:$A$205,0))&amp;"","كود غير موجود"))</f>
        <v/>
      </c>
      <c r="I514" s="21">
        <f>IF(OR(B514&amp;""="",NOT(ISNUMBER(C514))),"",IF(COUNTIFS($B$6:$B$2005,B514&amp;"",$C$6:$C$2005,"&gt;"&amp;C514)=0,1,0))</f>
        <v/>
      </c>
    </row>
    <row r="515">
      <c r="A515" s="13" t="n"/>
      <c r="B515" s="5" t="n"/>
      <c r="C515" s="16" t="n"/>
      <c r="D515" s="20" t="n"/>
      <c r="E515" s="20" t="n"/>
      <c r="F515" s="5" t="n"/>
      <c r="G515" s="18">
        <f>IF(OR(B515&amp;""="",NOT(ISNUMBER(D515))),"",ROUND(D515*N(E515),2))</f>
        <v/>
      </c>
      <c r="H515" s="6">
        <f>IF(B515&amp;""="","",IFERROR(INDEX('المركبات'!$B$6:$B$205,MATCH(B515&amp;"",'المركبات'!$A$6:$A$205,0))&amp;"","كود غير موجود"))</f>
        <v/>
      </c>
      <c r="I515" s="21">
        <f>IF(OR(B515&amp;""="",NOT(ISNUMBER(C515))),"",IF(COUNTIFS($B$6:$B$2005,B515&amp;"",$C$6:$C$2005,"&gt;"&amp;C515)=0,1,0))</f>
        <v/>
      </c>
    </row>
    <row r="516">
      <c r="A516" s="13" t="n"/>
      <c r="B516" s="5" t="n"/>
      <c r="C516" s="16" t="n"/>
      <c r="D516" s="20" t="n"/>
      <c r="E516" s="20" t="n"/>
      <c r="F516" s="5" t="n"/>
      <c r="G516" s="18">
        <f>IF(OR(B516&amp;""="",NOT(ISNUMBER(D516))),"",ROUND(D516*N(E516),2))</f>
        <v/>
      </c>
      <c r="H516" s="6">
        <f>IF(B516&amp;""="","",IFERROR(INDEX('المركبات'!$B$6:$B$205,MATCH(B516&amp;"",'المركبات'!$A$6:$A$205,0))&amp;"","كود غير موجود"))</f>
        <v/>
      </c>
      <c r="I516" s="21">
        <f>IF(OR(B516&amp;""="",NOT(ISNUMBER(C516))),"",IF(COUNTIFS($B$6:$B$2005,B516&amp;"",$C$6:$C$2005,"&gt;"&amp;C516)=0,1,0))</f>
        <v/>
      </c>
    </row>
    <row r="517">
      <c r="A517" s="13" t="n"/>
      <c r="B517" s="5" t="n"/>
      <c r="C517" s="16" t="n"/>
      <c r="D517" s="20" t="n"/>
      <c r="E517" s="20" t="n"/>
      <c r="F517" s="5" t="n"/>
      <c r="G517" s="18">
        <f>IF(OR(B517&amp;""="",NOT(ISNUMBER(D517))),"",ROUND(D517*N(E517),2))</f>
        <v/>
      </c>
      <c r="H517" s="6">
        <f>IF(B517&amp;""="","",IFERROR(INDEX('المركبات'!$B$6:$B$205,MATCH(B517&amp;"",'المركبات'!$A$6:$A$205,0))&amp;"","كود غير موجود"))</f>
        <v/>
      </c>
      <c r="I517" s="21">
        <f>IF(OR(B517&amp;""="",NOT(ISNUMBER(C517))),"",IF(COUNTIFS($B$6:$B$2005,B517&amp;"",$C$6:$C$2005,"&gt;"&amp;C517)=0,1,0))</f>
        <v/>
      </c>
    </row>
    <row r="518">
      <c r="A518" s="13" t="n"/>
      <c r="B518" s="5" t="n"/>
      <c r="C518" s="16" t="n"/>
      <c r="D518" s="20" t="n"/>
      <c r="E518" s="20" t="n"/>
      <c r="F518" s="5" t="n"/>
      <c r="G518" s="18">
        <f>IF(OR(B518&amp;""="",NOT(ISNUMBER(D518))),"",ROUND(D518*N(E518),2))</f>
        <v/>
      </c>
      <c r="H518" s="6">
        <f>IF(B518&amp;""="","",IFERROR(INDEX('المركبات'!$B$6:$B$205,MATCH(B518&amp;"",'المركبات'!$A$6:$A$205,0))&amp;"","كود غير موجود"))</f>
        <v/>
      </c>
      <c r="I518" s="21">
        <f>IF(OR(B518&amp;""="",NOT(ISNUMBER(C518))),"",IF(COUNTIFS($B$6:$B$2005,B518&amp;"",$C$6:$C$2005,"&gt;"&amp;C518)=0,1,0))</f>
        <v/>
      </c>
    </row>
    <row r="519">
      <c r="A519" s="13" t="n"/>
      <c r="B519" s="5" t="n"/>
      <c r="C519" s="16" t="n"/>
      <c r="D519" s="20" t="n"/>
      <c r="E519" s="20" t="n"/>
      <c r="F519" s="5" t="n"/>
      <c r="G519" s="18">
        <f>IF(OR(B519&amp;""="",NOT(ISNUMBER(D519))),"",ROUND(D519*N(E519),2))</f>
        <v/>
      </c>
      <c r="H519" s="6">
        <f>IF(B519&amp;""="","",IFERROR(INDEX('المركبات'!$B$6:$B$205,MATCH(B519&amp;"",'المركبات'!$A$6:$A$205,0))&amp;"","كود غير موجود"))</f>
        <v/>
      </c>
      <c r="I519" s="21">
        <f>IF(OR(B519&amp;""="",NOT(ISNUMBER(C519))),"",IF(COUNTIFS($B$6:$B$2005,B519&amp;"",$C$6:$C$2005,"&gt;"&amp;C519)=0,1,0))</f>
        <v/>
      </c>
    </row>
    <row r="520">
      <c r="A520" s="13" t="n"/>
      <c r="B520" s="5" t="n"/>
      <c r="C520" s="16" t="n"/>
      <c r="D520" s="20" t="n"/>
      <c r="E520" s="20" t="n"/>
      <c r="F520" s="5" t="n"/>
      <c r="G520" s="18">
        <f>IF(OR(B520&amp;""="",NOT(ISNUMBER(D520))),"",ROUND(D520*N(E520),2))</f>
        <v/>
      </c>
      <c r="H520" s="6">
        <f>IF(B520&amp;""="","",IFERROR(INDEX('المركبات'!$B$6:$B$205,MATCH(B520&amp;"",'المركبات'!$A$6:$A$205,0))&amp;"","كود غير موجود"))</f>
        <v/>
      </c>
      <c r="I520" s="21">
        <f>IF(OR(B520&amp;""="",NOT(ISNUMBER(C520))),"",IF(COUNTIFS($B$6:$B$2005,B520&amp;"",$C$6:$C$2005,"&gt;"&amp;C520)=0,1,0))</f>
        <v/>
      </c>
    </row>
    <row r="521">
      <c r="A521" s="13" t="n"/>
      <c r="B521" s="5" t="n"/>
      <c r="C521" s="16" t="n"/>
      <c r="D521" s="20" t="n"/>
      <c r="E521" s="20" t="n"/>
      <c r="F521" s="5" t="n"/>
      <c r="G521" s="18">
        <f>IF(OR(B521&amp;""="",NOT(ISNUMBER(D521))),"",ROUND(D521*N(E521),2))</f>
        <v/>
      </c>
      <c r="H521" s="6">
        <f>IF(B521&amp;""="","",IFERROR(INDEX('المركبات'!$B$6:$B$205,MATCH(B521&amp;"",'المركبات'!$A$6:$A$205,0))&amp;"","كود غير موجود"))</f>
        <v/>
      </c>
      <c r="I521" s="21">
        <f>IF(OR(B521&amp;""="",NOT(ISNUMBER(C521))),"",IF(COUNTIFS($B$6:$B$2005,B521&amp;"",$C$6:$C$2005,"&gt;"&amp;C521)=0,1,0))</f>
        <v/>
      </c>
    </row>
    <row r="522">
      <c r="A522" s="13" t="n"/>
      <c r="B522" s="5" t="n"/>
      <c r="C522" s="16" t="n"/>
      <c r="D522" s="20" t="n"/>
      <c r="E522" s="20" t="n"/>
      <c r="F522" s="5" t="n"/>
      <c r="G522" s="18">
        <f>IF(OR(B522&amp;""="",NOT(ISNUMBER(D522))),"",ROUND(D522*N(E522),2))</f>
        <v/>
      </c>
      <c r="H522" s="6">
        <f>IF(B522&amp;""="","",IFERROR(INDEX('المركبات'!$B$6:$B$205,MATCH(B522&amp;"",'المركبات'!$A$6:$A$205,0))&amp;"","كود غير موجود"))</f>
        <v/>
      </c>
      <c r="I522" s="21">
        <f>IF(OR(B522&amp;""="",NOT(ISNUMBER(C522))),"",IF(COUNTIFS($B$6:$B$2005,B522&amp;"",$C$6:$C$2005,"&gt;"&amp;C522)=0,1,0))</f>
        <v/>
      </c>
    </row>
    <row r="523">
      <c r="A523" s="13" t="n"/>
      <c r="B523" s="5" t="n"/>
      <c r="C523" s="16" t="n"/>
      <c r="D523" s="20" t="n"/>
      <c r="E523" s="20" t="n"/>
      <c r="F523" s="5" t="n"/>
      <c r="G523" s="18">
        <f>IF(OR(B523&amp;""="",NOT(ISNUMBER(D523))),"",ROUND(D523*N(E523),2))</f>
        <v/>
      </c>
      <c r="H523" s="6">
        <f>IF(B523&amp;""="","",IFERROR(INDEX('المركبات'!$B$6:$B$205,MATCH(B523&amp;"",'المركبات'!$A$6:$A$205,0))&amp;"","كود غير موجود"))</f>
        <v/>
      </c>
      <c r="I523" s="21">
        <f>IF(OR(B523&amp;""="",NOT(ISNUMBER(C523))),"",IF(COUNTIFS($B$6:$B$2005,B523&amp;"",$C$6:$C$2005,"&gt;"&amp;C523)=0,1,0))</f>
        <v/>
      </c>
    </row>
    <row r="524">
      <c r="A524" s="13" t="n"/>
      <c r="B524" s="5" t="n"/>
      <c r="C524" s="16" t="n"/>
      <c r="D524" s="20" t="n"/>
      <c r="E524" s="20" t="n"/>
      <c r="F524" s="5" t="n"/>
      <c r="G524" s="18">
        <f>IF(OR(B524&amp;""="",NOT(ISNUMBER(D524))),"",ROUND(D524*N(E524),2))</f>
        <v/>
      </c>
      <c r="H524" s="6">
        <f>IF(B524&amp;""="","",IFERROR(INDEX('المركبات'!$B$6:$B$205,MATCH(B524&amp;"",'المركبات'!$A$6:$A$205,0))&amp;"","كود غير موجود"))</f>
        <v/>
      </c>
      <c r="I524" s="21">
        <f>IF(OR(B524&amp;""="",NOT(ISNUMBER(C524))),"",IF(COUNTIFS($B$6:$B$2005,B524&amp;"",$C$6:$C$2005,"&gt;"&amp;C524)=0,1,0))</f>
        <v/>
      </c>
    </row>
    <row r="525">
      <c r="A525" s="13" t="n"/>
      <c r="B525" s="5" t="n"/>
      <c r="C525" s="16" t="n"/>
      <c r="D525" s="20" t="n"/>
      <c r="E525" s="20" t="n"/>
      <c r="F525" s="5" t="n"/>
      <c r="G525" s="18">
        <f>IF(OR(B525&amp;""="",NOT(ISNUMBER(D525))),"",ROUND(D525*N(E525),2))</f>
        <v/>
      </c>
      <c r="H525" s="6">
        <f>IF(B525&amp;""="","",IFERROR(INDEX('المركبات'!$B$6:$B$205,MATCH(B525&amp;"",'المركبات'!$A$6:$A$205,0))&amp;"","كود غير موجود"))</f>
        <v/>
      </c>
      <c r="I525" s="21">
        <f>IF(OR(B525&amp;""="",NOT(ISNUMBER(C525))),"",IF(COUNTIFS($B$6:$B$2005,B525&amp;"",$C$6:$C$2005,"&gt;"&amp;C525)=0,1,0))</f>
        <v/>
      </c>
    </row>
    <row r="526">
      <c r="A526" s="13" t="n"/>
      <c r="B526" s="5" t="n"/>
      <c r="C526" s="16" t="n"/>
      <c r="D526" s="20" t="n"/>
      <c r="E526" s="20" t="n"/>
      <c r="F526" s="5" t="n"/>
      <c r="G526" s="18">
        <f>IF(OR(B526&amp;""="",NOT(ISNUMBER(D526))),"",ROUND(D526*N(E526),2))</f>
        <v/>
      </c>
      <c r="H526" s="6">
        <f>IF(B526&amp;""="","",IFERROR(INDEX('المركبات'!$B$6:$B$205,MATCH(B526&amp;"",'المركبات'!$A$6:$A$205,0))&amp;"","كود غير موجود"))</f>
        <v/>
      </c>
      <c r="I526" s="21">
        <f>IF(OR(B526&amp;""="",NOT(ISNUMBER(C526))),"",IF(COUNTIFS($B$6:$B$2005,B526&amp;"",$C$6:$C$2005,"&gt;"&amp;C526)=0,1,0))</f>
        <v/>
      </c>
    </row>
    <row r="527">
      <c r="A527" s="13" t="n"/>
      <c r="B527" s="5" t="n"/>
      <c r="C527" s="16" t="n"/>
      <c r="D527" s="20" t="n"/>
      <c r="E527" s="20" t="n"/>
      <c r="F527" s="5" t="n"/>
      <c r="G527" s="18">
        <f>IF(OR(B527&amp;""="",NOT(ISNUMBER(D527))),"",ROUND(D527*N(E527),2))</f>
        <v/>
      </c>
      <c r="H527" s="6">
        <f>IF(B527&amp;""="","",IFERROR(INDEX('المركبات'!$B$6:$B$205,MATCH(B527&amp;"",'المركبات'!$A$6:$A$205,0))&amp;"","كود غير موجود"))</f>
        <v/>
      </c>
      <c r="I527" s="21">
        <f>IF(OR(B527&amp;""="",NOT(ISNUMBER(C527))),"",IF(COUNTIFS($B$6:$B$2005,B527&amp;"",$C$6:$C$2005,"&gt;"&amp;C527)=0,1,0))</f>
        <v/>
      </c>
    </row>
    <row r="528">
      <c r="A528" s="13" t="n"/>
      <c r="B528" s="5" t="n"/>
      <c r="C528" s="16" t="n"/>
      <c r="D528" s="20" t="n"/>
      <c r="E528" s="20" t="n"/>
      <c r="F528" s="5" t="n"/>
      <c r="G528" s="18">
        <f>IF(OR(B528&amp;""="",NOT(ISNUMBER(D528))),"",ROUND(D528*N(E528),2))</f>
        <v/>
      </c>
      <c r="H528" s="6">
        <f>IF(B528&amp;""="","",IFERROR(INDEX('المركبات'!$B$6:$B$205,MATCH(B528&amp;"",'المركبات'!$A$6:$A$205,0))&amp;"","كود غير موجود"))</f>
        <v/>
      </c>
      <c r="I528" s="21">
        <f>IF(OR(B528&amp;""="",NOT(ISNUMBER(C528))),"",IF(COUNTIFS($B$6:$B$2005,B528&amp;"",$C$6:$C$2005,"&gt;"&amp;C528)=0,1,0))</f>
        <v/>
      </c>
    </row>
    <row r="529">
      <c r="A529" s="13" t="n"/>
      <c r="B529" s="5" t="n"/>
      <c r="C529" s="16" t="n"/>
      <c r="D529" s="20" t="n"/>
      <c r="E529" s="20" t="n"/>
      <c r="F529" s="5" t="n"/>
      <c r="G529" s="18">
        <f>IF(OR(B529&amp;""="",NOT(ISNUMBER(D529))),"",ROUND(D529*N(E529),2))</f>
        <v/>
      </c>
      <c r="H529" s="6">
        <f>IF(B529&amp;""="","",IFERROR(INDEX('المركبات'!$B$6:$B$205,MATCH(B529&amp;"",'المركبات'!$A$6:$A$205,0))&amp;"","كود غير موجود"))</f>
        <v/>
      </c>
      <c r="I529" s="21">
        <f>IF(OR(B529&amp;""="",NOT(ISNUMBER(C529))),"",IF(COUNTIFS($B$6:$B$2005,B529&amp;"",$C$6:$C$2005,"&gt;"&amp;C529)=0,1,0))</f>
        <v/>
      </c>
    </row>
    <row r="530">
      <c r="A530" s="13" t="n"/>
      <c r="B530" s="5" t="n"/>
      <c r="C530" s="16" t="n"/>
      <c r="D530" s="20" t="n"/>
      <c r="E530" s="20" t="n"/>
      <c r="F530" s="5" t="n"/>
      <c r="G530" s="18">
        <f>IF(OR(B530&amp;""="",NOT(ISNUMBER(D530))),"",ROUND(D530*N(E530),2))</f>
        <v/>
      </c>
      <c r="H530" s="6">
        <f>IF(B530&amp;""="","",IFERROR(INDEX('المركبات'!$B$6:$B$205,MATCH(B530&amp;"",'المركبات'!$A$6:$A$205,0))&amp;"","كود غير موجود"))</f>
        <v/>
      </c>
      <c r="I530" s="21">
        <f>IF(OR(B530&amp;""="",NOT(ISNUMBER(C530))),"",IF(COUNTIFS($B$6:$B$2005,B530&amp;"",$C$6:$C$2005,"&gt;"&amp;C530)=0,1,0))</f>
        <v/>
      </c>
    </row>
    <row r="531">
      <c r="A531" s="13" t="n"/>
      <c r="B531" s="5" t="n"/>
      <c r="C531" s="16" t="n"/>
      <c r="D531" s="20" t="n"/>
      <c r="E531" s="20" t="n"/>
      <c r="F531" s="5" t="n"/>
      <c r="G531" s="18">
        <f>IF(OR(B531&amp;""="",NOT(ISNUMBER(D531))),"",ROUND(D531*N(E531),2))</f>
        <v/>
      </c>
      <c r="H531" s="6">
        <f>IF(B531&amp;""="","",IFERROR(INDEX('المركبات'!$B$6:$B$205,MATCH(B531&amp;"",'المركبات'!$A$6:$A$205,0))&amp;"","كود غير موجود"))</f>
        <v/>
      </c>
      <c r="I531" s="21">
        <f>IF(OR(B531&amp;""="",NOT(ISNUMBER(C531))),"",IF(COUNTIFS($B$6:$B$2005,B531&amp;"",$C$6:$C$2005,"&gt;"&amp;C531)=0,1,0))</f>
        <v/>
      </c>
    </row>
    <row r="532">
      <c r="A532" s="13" t="n"/>
      <c r="B532" s="5" t="n"/>
      <c r="C532" s="16" t="n"/>
      <c r="D532" s="20" t="n"/>
      <c r="E532" s="20" t="n"/>
      <c r="F532" s="5" t="n"/>
      <c r="G532" s="18">
        <f>IF(OR(B532&amp;""="",NOT(ISNUMBER(D532))),"",ROUND(D532*N(E532),2))</f>
        <v/>
      </c>
      <c r="H532" s="6">
        <f>IF(B532&amp;""="","",IFERROR(INDEX('المركبات'!$B$6:$B$205,MATCH(B532&amp;"",'المركبات'!$A$6:$A$205,0))&amp;"","كود غير موجود"))</f>
        <v/>
      </c>
      <c r="I532" s="21">
        <f>IF(OR(B532&amp;""="",NOT(ISNUMBER(C532))),"",IF(COUNTIFS($B$6:$B$2005,B532&amp;"",$C$6:$C$2005,"&gt;"&amp;C532)=0,1,0))</f>
        <v/>
      </c>
    </row>
    <row r="533">
      <c r="A533" s="13" t="n"/>
      <c r="B533" s="5" t="n"/>
      <c r="C533" s="16" t="n"/>
      <c r="D533" s="20" t="n"/>
      <c r="E533" s="20" t="n"/>
      <c r="F533" s="5" t="n"/>
      <c r="G533" s="18">
        <f>IF(OR(B533&amp;""="",NOT(ISNUMBER(D533))),"",ROUND(D533*N(E533),2))</f>
        <v/>
      </c>
      <c r="H533" s="6">
        <f>IF(B533&amp;""="","",IFERROR(INDEX('المركبات'!$B$6:$B$205,MATCH(B533&amp;"",'المركبات'!$A$6:$A$205,0))&amp;"","كود غير موجود"))</f>
        <v/>
      </c>
      <c r="I533" s="21">
        <f>IF(OR(B533&amp;""="",NOT(ISNUMBER(C533))),"",IF(COUNTIFS($B$6:$B$2005,B533&amp;"",$C$6:$C$2005,"&gt;"&amp;C533)=0,1,0))</f>
        <v/>
      </c>
    </row>
    <row r="534">
      <c r="A534" s="13" t="n"/>
      <c r="B534" s="5" t="n"/>
      <c r="C534" s="16" t="n"/>
      <c r="D534" s="20" t="n"/>
      <c r="E534" s="20" t="n"/>
      <c r="F534" s="5" t="n"/>
      <c r="G534" s="18">
        <f>IF(OR(B534&amp;""="",NOT(ISNUMBER(D534))),"",ROUND(D534*N(E534),2))</f>
        <v/>
      </c>
      <c r="H534" s="6">
        <f>IF(B534&amp;""="","",IFERROR(INDEX('المركبات'!$B$6:$B$205,MATCH(B534&amp;"",'المركبات'!$A$6:$A$205,0))&amp;"","كود غير موجود"))</f>
        <v/>
      </c>
      <c r="I534" s="21">
        <f>IF(OR(B534&amp;""="",NOT(ISNUMBER(C534))),"",IF(COUNTIFS($B$6:$B$2005,B534&amp;"",$C$6:$C$2005,"&gt;"&amp;C534)=0,1,0))</f>
        <v/>
      </c>
    </row>
    <row r="535">
      <c r="A535" s="13" t="n"/>
      <c r="B535" s="5" t="n"/>
      <c r="C535" s="16" t="n"/>
      <c r="D535" s="20" t="n"/>
      <c r="E535" s="20" t="n"/>
      <c r="F535" s="5" t="n"/>
      <c r="G535" s="18">
        <f>IF(OR(B535&amp;""="",NOT(ISNUMBER(D535))),"",ROUND(D535*N(E535),2))</f>
        <v/>
      </c>
      <c r="H535" s="6">
        <f>IF(B535&amp;""="","",IFERROR(INDEX('المركبات'!$B$6:$B$205,MATCH(B535&amp;"",'المركبات'!$A$6:$A$205,0))&amp;"","كود غير موجود"))</f>
        <v/>
      </c>
      <c r="I535" s="21">
        <f>IF(OR(B535&amp;""="",NOT(ISNUMBER(C535))),"",IF(COUNTIFS($B$6:$B$2005,B535&amp;"",$C$6:$C$2005,"&gt;"&amp;C535)=0,1,0))</f>
        <v/>
      </c>
    </row>
    <row r="536">
      <c r="A536" s="13" t="n"/>
      <c r="B536" s="5" t="n"/>
      <c r="C536" s="16" t="n"/>
      <c r="D536" s="20" t="n"/>
      <c r="E536" s="20" t="n"/>
      <c r="F536" s="5" t="n"/>
      <c r="G536" s="18">
        <f>IF(OR(B536&amp;""="",NOT(ISNUMBER(D536))),"",ROUND(D536*N(E536),2))</f>
        <v/>
      </c>
      <c r="H536" s="6">
        <f>IF(B536&amp;""="","",IFERROR(INDEX('المركبات'!$B$6:$B$205,MATCH(B536&amp;"",'المركبات'!$A$6:$A$205,0))&amp;"","كود غير موجود"))</f>
        <v/>
      </c>
      <c r="I536" s="21">
        <f>IF(OR(B536&amp;""="",NOT(ISNUMBER(C536))),"",IF(COUNTIFS($B$6:$B$2005,B536&amp;"",$C$6:$C$2005,"&gt;"&amp;C536)=0,1,0))</f>
        <v/>
      </c>
    </row>
    <row r="537">
      <c r="A537" s="13" t="n"/>
      <c r="B537" s="5" t="n"/>
      <c r="C537" s="16" t="n"/>
      <c r="D537" s="20" t="n"/>
      <c r="E537" s="20" t="n"/>
      <c r="F537" s="5" t="n"/>
      <c r="G537" s="18">
        <f>IF(OR(B537&amp;""="",NOT(ISNUMBER(D537))),"",ROUND(D537*N(E537),2))</f>
        <v/>
      </c>
      <c r="H537" s="6">
        <f>IF(B537&amp;""="","",IFERROR(INDEX('المركبات'!$B$6:$B$205,MATCH(B537&amp;"",'المركبات'!$A$6:$A$205,0))&amp;"","كود غير موجود"))</f>
        <v/>
      </c>
      <c r="I537" s="21">
        <f>IF(OR(B537&amp;""="",NOT(ISNUMBER(C537))),"",IF(COUNTIFS($B$6:$B$2005,B537&amp;"",$C$6:$C$2005,"&gt;"&amp;C537)=0,1,0))</f>
        <v/>
      </c>
    </row>
    <row r="538">
      <c r="A538" s="13" t="n"/>
      <c r="B538" s="5" t="n"/>
      <c r="C538" s="16" t="n"/>
      <c r="D538" s="20" t="n"/>
      <c r="E538" s="20" t="n"/>
      <c r="F538" s="5" t="n"/>
      <c r="G538" s="18">
        <f>IF(OR(B538&amp;""="",NOT(ISNUMBER(D538))),"",ROUND(D538*N(E538),2))</f>
        <v/>
      </c>
      <c r="H538" s="6">
        <f>IF(B538&amp;""="","",IFERROR(INDEX('المركبات'!$B$6:$B$205,MATCH(B538&amp;"",'المركبات'!$A$6:$A$205,0))&amp;"","كود غير موجود"))</f>
        <v/>
      </c>
      <c r="I538" s="21">
        <f>IF(OR(B538&amp;""="",NOT(ISNUMBER(C538))),"",IF(COUNTIFS($B$6:$B$2005,B538&amp;"",$C$6:$C$2005,"&gt;"&amp;C538)=0,1,0))</f>
        <v/>
      </c>
    </row>
    <row r="539">
      <c r="A539" s="13" t="n"/>
      <c r="B539" s="5" t="n"/>
      <c r="C539" s="16" t="n"/>
      <c r="D539" s="20" t="n"/>
      <c r="E539" s="20" t="n"/>
      <c r="F539" s="5" t="n"/>
      <c r="G539" s="18">
        <f>IF(OR(B539&amp;""="",NOT(ISNUMBER(D539))),"",ROUND(D539*N(E539),2))</f>
        <v/>
      </c>
      <c r="H539" s="6">
        <f>IF(B539&amp;""="","",IFERROR(INDEX('المركبات'!$B$6:$B$205,MATCH(B539&amp;"",'المركبات'!$A$6:$A$205,0))&amp;"","كود غير موجود"))</f>
        <v/>
      </c>
      <c r="I539" s="21">
        <f>IF(OR(B539&amp;""="",NOT(ISNUMBER(C539))),"",IF(COUNTIFS($B$6:$B$2005,B539&amp;"",$C$6:$C$2005,"&gt;"&amp;C539)=0,1,0))</f>
        <v/>
      </c>
    </row>
    <row r="540">
      <c r="A540" s="13" t="n"/>
      <c r="B540" s="5" t="n"/>
      <c r="C540" s="16" t="n"/>
      <c r="D540" s="20" t="n"/>
      <c r="E540" s="20" t="n"/>
      <c r="F540" s="5" t="n"/>
      <c r="G540" s="18">
        <f>IF(OR(B540&amp;""="",NOT(ISNUMBER(D540))),"",ROUND(D540*N(E540),2))</f>
        <v/>
      </c>
      <c r="H540" s="6">
        <f>IF(B540&amp;""="","",IFERROR(INDEX('المركبات'!$B$6:$B$205,MATCH(B540&amp;"",'المركبات'!$A$6:$A$205,0))&amp;"","كود غير موجود"))</f>
        <v/>
      </c>
      <c r="I540" s="21">
        <f>IF(OR(B540&amp;""="",NOT(ISNUMBER(C540))),"",IF(COUNTIFS($B$6:$B$2005,B540&amp;"",$C$6:$C$2005,"&gt;"&amp;C540)=0,1,0))</f>
        <v/>
      </c>
    </row>
    <row r="541">
      <c r="A541" s="13" t="n"/>
      <c r="B541" s="5" t="n"/>
      <c r="C541" s="16" t="n"/>
      <c r="D541" s="20" t="n"/>
      <c r="E541" s="20" t="n"/>
      <c r="F541" s="5" t="n"/>
      <c r="G541" s="18">
        <f>IF(OR(B541&amp;""="",NOT(ISNUMBER(D541))),"",ROUND(D541*N(E541),2))</f>
        <v/>
      </c>
      <c r="H541" s="6">
        <f>IF(B541&amp;""="","",IFERROR(INDEX('المركبات'!$B$6:$B$205,MATCH(B541&amp;"",'المركبات'!$A$6:$A$205,0))&amp;"","كود غير موجود"))</f>
        <v/>
      </c>
      <c r="I541" s="21">
        <f>IF(OR(B541&amp;""="",NOT(ISNUMBER(C541))),"",IF(COUNTIFS($B$6:$B$2005,B541&amp;"",$C$6:$C$2005,"&gt;"&amp;C541)=0,1,0))</f>
        <v/>
      </c>
    </row>
    <row r="542">
      <c r="A542" s="13" t="n"/>
      <c r="B542" s="5" t="n"/>
      <c r="C542" s="16" t="n"/>
      <c r="D542" s="20" t="n"/>
      <c r="E542" s="20" t="n"/>
      <c r="F542" s="5" t="n"/>
      <c r="G542" s="18">
        <f>IF(OR(B542&amp;""="",NOT(ISNUMBER(D542))),"",ROUND(D542*N(E542),2))</f>
        <v/>
      </c>
      <c r="H542" s="6">
        <f>IF(B542&amp;""="","",IFERROR(INDEX('المركبات'!$B$6:$B$205,MATCH(B542&amp;"",'المركبات'!$A$6:$A$205,0))&amp;"","كود غير موجود"))</f>
        <v/>
      </c>
      <c r="I542" s="21">
        <f>IF(OR(B542&amp;""="",NOT(ISNUMBER(C542))),"",IF(COUNTIFS($B$6:$B$2005,B542&amp;"",$C$6:$C$2005,"&gt;"&amp;C542)=0,1,0))</f>
        <v/>
      </c>
    </row>
    <row r="543">
      <c r="A543" s="13" t="n"/>
      <c r="B543" s="5" t="n"/>
      <c r="C543" s="16" t="n"/>
      <c r="D543" s="20" t="n"/>
      <c r="E543" s="20" t="n"/>
      <c r="F543" s="5" t="n"/>
      <c r="G543" s="18">
        <f>IF(OR(B543&amp;""="",NOT(ISNUMBER(D543))),"",ROUND(D543*N(E543),2))</f>
        <v/>
      </c>
      <c r="H543" s="6">
        <f>IF(B543&amp;""="","",IFERROR(INDEX('المركبات'!$B$6:$B$205,MATCH(B543&amp;"",'المركبات'!$A$6:$A$205,0))&amp;"","كود غير موجود"))</f>
        <v/>
      </c>
      <c r="I543" s="21">
        <f>IF(OR(B543&amp;""="",NOT(ISNUMBER(C543))),"",IF(COUNTIFS($B$6:$B$2005,B543&amp;"",$C$6:$C$2005,"&gt;"&amp;C543)=0,1,0))</f>
        <v/>
      </c>
    </row>
    <row r="544">
      <c r="A544" s="13" t="n"/>
      <c r="B544" s="5" t="n"/>
      <c r="C544" s="16" t="n"/>
      <c r="D544" s="20" t="n"/>
      <c r="E544" s="20" t="n"/>
      <c r="F544" s="5" t="n"/>
      <c r="G544" s="18">
        <f>IF(OR(B544&amp;""="",NOT(ISNUMBER(D544))),"",ROUND(D544*N(E544),2))</f>
        <v/>
      </c>
      <c r="H544" s="6">
        <f>IF(B544&amp;""="","",IFERROR(INDEX('المركبات'!$B$6:$B$205,MATCH(B544&amp;"",'المركبات'!$A$6:$A$205,0))&amp;"","كود غير موجود"))</f>
        <v/>
      </c>
      <c r="I544" s="21">
        <f>IF(OR(B544&amp;""="",NOT(ISNUMBER(C544))),"",IF(COUNTIFS($B$6:$B$2005,B544&amp;"",$C$6:$C$2005,"&gt;"&amp;C544)=0,1,0))</f>
        <v/>
      </c>
    </row>
    <row r="545">
      <c r="A545" s="13" t="n"/>
      <c r="B545" s="5" t="n"/>
      <c r="C545" s="16" t="n"/>
      <c r="D545" s="20" t="n"/>
      <c r="E545" s="20" t="n"/>
      <c r="F545" s="5" t="n"/>
      <c r="G545" s="18">
        <f>IF(OR(B545&amp;""="",NOT(ISNUMBER(D545))),"",ROUND(D545*N(E545),2))</f>
        <v/>
      </c>
      <c r="H545" s="6">
        <f>IF(B545&amp;""="","",IFERROR(INDEX('المركبات'!$B$6:$B$205,MATCH(B545&amp;"",'المركبات'!$A$6:$A$205,0))&amp;"","كود غير موجود"))</f>
        <v/>
      </c>
      <c r="I545" s="21">
        <f>IF(OR(B545&amp;""="",NOT(ISNUMBER(C545))),"",IF(COUNTIFS($B$6:$B$2005,B545&amp;"",$C$6:$C$2005,"&gt;"&amp;C545)=0,1,0))</f>
        <v/>
      </c>
    </row>
    <row r="546">
      <c r="A546" s="13" t="n"/>
      <c r="B546" s="5" t="n"/>
      <c r="C546" s="16" t="n"/>
      <c r="D546" s="20" t="n"/>
      <c r="E546" s="20" t="n"/>
      <c r="F546" s="5" t="n"/>
      <c r="G546" s="18">
        <f>IF(OR(B546&amp;""="",NOT(ISNUMBER(D546))),"",ROUND(D546*N(E546),2))</f>
        <v/>
      </c>
      <c r="H546" s="6">
        <f>IF(B546&amp;""="","",IFERROR(INDEX('المركبات'!$B$6:$B$205,MATCH(B546&amp;"",'المركبات'!$A$6:$A$205,0))&amp;"","كود غير موجود"))</f>
        <v/>
      </c>
      <c r="I546" s="21">
        <f>IF(OR(B546&amp;""="",NOT(ISNUMBER(C546))),"",IF(COUNTIFS($B$6:$B$2005,B546&amp;"",$C$6:$C$2005,"&gt;"&amp;C546)=0,1,0))</f>
        <v/>
      </c>
    </row>
    <row r="547">
      <c r="A547" s="13" t="n"/>
      <c r="B547" s="5" t="n"/>
      <c r="C547" s="16" t="n"/>
      <c r="D547" s="20" t="n"/>
      <c r="E547" s="20" t="n"/>
      <c r="F547" s="5" t="n"/>
      <c r="G547" s="18">
        <f>IF(OR(B547&amp;""="",NOT(ISNUMBER(D547))),"",ROUND(D547*N(E547),2))</f>
        <v/>
      </c>
      <c r="H547" s="6">
        <f>IF(B547&amp;""="","",IFERROR(INDEX('المركبات'!$B$6:$B$205,MATCH(B547&amp;"",'المركبات'!$A$6:$A$205,0))&amp;"","كود غير موجود"))</f>
        <v/>
      </c>
      <c r="I547" s="21">
        <f>IF(OR(B547&amp;""="",NOT(ISNUMBER(C547))),"",IF(COUNTIFS($B$6:$B$2005,B547&amp;"",$C$6:$C$2005,"&gt;"&amp;C547)=0,1,0))</f>
        <v/>
      </c>
    </row>
    <row r="548">
      <c r="A548" s="13" t="n"/>
      <c r="B548" s="5" t="n"/>
      <c r="C548" s="16" t="n"/>
      <c r="D548" s="20" t="n"/>
      <c r="E548" s="20" t="n"/>
      <c r="F548" s="5" t="n"/>
      <c r="G548" s="18">
        <f>IF(OR(B548&amp;""="",NOT(ISNUMBER(D548))),"",ROUND(D548*N(E548),2))</f>
        <v/>
      </c>
      <c r="H548" s="6">
        <f>IF(B548&amp;""="","",IFERROR(INDEX('المركبات'!$B$6:$B$205,MATCH(B548&amp;"",'المركبات'!$A$6:$A$205,0))&amp;"","كود غير موجود"))</f>
        <v/>
      </c>
      <c r="I548" s="21">
        <f>IF(OR(B548&amp;""="",NOT(ISNUMBER(C548))),"",IF(COUNTIFS($B$6:$B$2005,B548&amp;"",$C$6:$C$2005,"&gt;"&amp;C548)=0,1,0))</f>
        <v/>
      </c>
    </row>
    <row r="549">
      <c r="A549" s="13" t="n"/>
      <c r="B549" s="5" t="n"/>
      <c r="C549" s="16" t="n"/>
      <c r="D549" s="20" t="n"/>
      <c r="E549" s="20" t="n"/>
      <c r="F549" s="5" t="n"/>
      <c r="G549" s="18">
        <f>IF(OR(B549&amp;""="",NOT(ISNUMBER(D549))),"",ROUND(D549*N(E549),2))</f>
        <v/>
      </c>
      <c r="H549" s="6">
        <f>IF(B549&amp;""="","",IFERROR(INDEX('المركبات'!$B$6:$B$205,MATCH(B549&amp;"",'المركبات'!$A$6:$A$205,0))&amp;"","كود غير موجود"))</f>
        <v/>
      </c>
      <c r="I549" s="21">
        <f>IF(OR(B549&amp;""="",NOT(ISNUMBER(C549))),"",IF(COUNTIFS($B$6:$B$2005,B549&amp;"",$C$6:$C$2005,"&gt;"&amp;C549)=0,1,0))</f>
        <v/>
      </c>
    </row>
    <row r="550">
      <c r="A550" s="13" t="n"/>
      <c r="B550" s="5" t="n"/>
      <c r="C550" s="16" t="n"/>
      <c r="D550" s="20" t="n"/>
      <c r="E550" s="20" t="n"/>
      <c r="F550" s="5" t="n"/>
      <c r="G550" s="18">
        <f>IF(OR(B550&amp;""="",NOT(ISNUMBER(D550))),"",ROUND(D550*N(E550),2))</f>
        <v/>
      </c>
      <c r="H550" s="6">
        <f>IF(B550&amp;""="","",IFERROR(INDEX('المركبات'!$B$6:$B$205,MATCH(B550&amp;"",'المركبات'!$A$6:$A$205,0))&amp;"","كود غير موجود"))</f>
        <v/>
      </c>
      <c r="I550" s="21">
        <f>IF(OR(B550&amp;""="",NOT(ISNUMBER(C550))),"",IF(COUNTIFS($B$6:$B$2005,B550&amp;"",$C$6:$C$2005,"&gt;"&amp;C550)=0,1,0))</f>
        <v/>
      </c>
    </row>
    <row r="551">
      <c r="A551" s="13" t="n"/>
      <c r="B551" s="5" t="n"/>
      <c r="C551" s="16" t="n"/>
      <c r="D551" s="20" t="n"/>
      <c r="E551" s="20" t="n"/>
      <c r="F551" s="5" t="n"/>
      <c r="G551" s="18">
        <f>IF(OR(B551&amp;""="",NOT(ISNUMBER(D551))),"",ROUND(D551*N(E551),2))</f>
        <v/>
      </c>
      <c r="H551" s="6">
        <f>IF(B551&amp;""="","",IFERROR(INDEX('المركبات'!$B$6:$B$205,MATCH(B551&amp;"",'المركبات'!$A$6:$A$205,0))&amp;"","كود غير موجود"))</f>
        <v/>
      </c>
      <c r="I551" s="21">
        <f>IF(OR(B551&amp;""="",NOT(ISNUMBER(C551))),"",IF(COUNTIFS($B$6:$B$2005,B551&amp;"",$C$6:$C$2005,"&gt;"&amp;C551)=0,1,0))</f>
        <v/>
      </c>
    </row>
    <row r="552">
      <c r="A552" s="13" t="n"/>
      <c r="B552" s="5" t="n"/>
      <c r="C552" s="16" t="n"/>
      <c r="D552" s="20" t="n"/>
      <c r="E552" s="20" t="n"/>
      <c r="F552" s="5" t="n"/>
      <c r="G552" s="18">
        <f>IF(OR(B552&amp;""="",NOT(ISNUMBER(D552))),"",ROUND(D552*N(E552),2))</f>
        <v/>
      </c>
      <c r="H552" s="6">
        <f>IF(B552&amp;""="","",IFERROR(INDEX('المركبات'!$B$6:$B$205,MATCH(B552&amp;"",'المركبات'!$A$6:$A$205,0))&amp;"","كود غير موجود"))</f>
        <v/>
      </c>
      <c r="I552" s="21">
        <f>IF(OR(B552&amp;""="",NOT(ISNUMBER(C552))),"",IF(COUNTIFS($B$6:$B$2005,B552&amp;"",$C$6:$C$2005,"&gt;"&amp;C552)=0,1,0))</f>
        <v/>
      </c>
    </row>
    <row r="553">
      <c r="A553" s="13" t="n"/>
      <c r="B553" s="5" t="n"/>
      <c r="C553" s="16" t="n"/>
      <c r="D553" s="20" t="n"/>
      <c r="E553" s="20" t="n"/>
      <c r="F553" s="5" t="n"/>
      <c r="G553" s="18">
        <f>IF(OR(B553&amp;""="",NOT(ISNUMBER(D553))),"",ROUND(D553*N(E553),2))</f>
        <v/>
      </c>
      <c r="H553" s="6">
        <f>IF(B553&amp;""="","",IFERROR(INDEX('المركبات'!$B$6:$B$205,MATCH(B553&amp;"",'المركبات'!$A$6:$A$205,0))&amp;"","كود غير موجود"))</f>
        <v/>
      </c>
      <c r="I553" s="21">
        <f>IF(OR(B553&amp;""="",NOT(ISNUMBER(C553))),"",IF(COUNTIFS($B$6:$B$2005,B553&amp;"",$C$6:$C$2005,"&gt;"&amp;C553)=0,1,0))</f>
        <v/>
      </c>
    </row>
    <row r="554">
      <c r="A554" s="13" t="n"/>
      <c r="B554" s="5" t="n"/>
      <c r="C554" s="16" t="n"/>
      <c r="D554" s="20" t="n"/>
      <c r="E554" s="20" t="n"/>
      <c r="F554" s="5" t="n"/>
      <c r="G554" s="18">
        <f>IF(OR(B554&amp;""="",NOT(ISNUMBER(D554))),"",ROUND(D554*N(E554),2))</f>
        <v/>
      </c>
      <c r="H554" s="6">
        <f>IF(B554&amp;""="","",IFERROR(INDEX('المركبات'!$B$6:$B$205,MATCH(B554&amp;"",'المركبات'!$A$6:$A$205,0))&amp;"","كود غير موجود"))</f>
        <v/>
      </c>
      <c r="I554" s="21">
        <f>IF(OR(B554&amp;""="",NOT(ISNUMBER(C554))),"",IF(COUNTIFS($B$6:$B$2005,B554&amp;"",$C$6:$C$2005,"&gt;"&amp;C554)=0,1,0))</f>
        <v/>
      </c>
    </row>
    <row r="555">
      <c r="A555" s="13" t="n"/>
      <c r="B555" s="5" t="n"/>
      <c r="C555" s="16" t="n"/>
      <c r="D555" s="20" t="n"/>
      <c r="E555" s="20" t="n"/>
      <c r="F555" s="5" t="n"/>
      <c r="G555" s="18">
        <f>IF(OR(B555&amp;""="",NOT(ISNUMBER(D555))),"",ROUND(D555*N(E555),2))</f>
        <v/>
      </c>
      <c r="H555" s="6">
        <f>IF(B555&amp;""="","",IFERROR(INDEX('المركبات'!$B$6:$B$205,MATCH(B555&amp;"",'المركبات'!$A$6:$A$205,0))&amp;"","كود غير موجود"))</f>
        <v/>
      </c>
      <c r="I555" s="21">
        <f>IF(OR(B555&amp;""="",NOT(ISNUMBER(C555))),"",IF(COUNTIFS($B$6:$B$2005,B555&amp;"",$C$6:$C$2005,"&gt;"&amp;C555)=0,1,0))</f>
        <v/>
      </c>
    </row>
    <row r="556">
      <c r="A556" s="13" t="n"/>
      <c r="B556" s="5" t="n"/>
      <c r="C556" s="16" t="n"/>
      <c r="D556" s="20" t="n"/>
      <c r="E556" s="20" t="n"/>
      <c r="F556" s="5" t="n"/>
      <c r="G556" s="18">
        <f>IF(OR(B556&amp;""="",NOT(ISNUMBER(D556))),"",ROUND(D556*N(E556),2))</f>
        <v/>
      </c>
      <c r="H556" s="6">
        <f>IF(B556&amp;""="","",IFERROR(INDEX('المركبات'!$B$6:$B$205,MATCH(B556&amp;"",'المركبات'!$A$6:$A$205,0))&amp;"","كود غير موجود"))</f>
        <v/>
      </c>
      <c r="I556" s="21">
        <f>IF(OR(B556&amp;""="",NOT(ISNUMBER(C556))),"",IF(COUNTIFS($B$6:$B$2005,B556&amp;"",$C$6:$C$2005,"&gt;"&amp;C556)=0,1,0))</f>
        <v/>
      </c>
    </row>
    <row r="557">
      <c r="A557" s="13" t="n"/>
      <c r="B557" s="5" t="n"/>
      <c r="C557" s="16" t="n"/>
      <c r="D557" s="20" t="n"/>
      <c r="E557" s="20" t="n"/>
      <c r="F557" s="5" t="n"/>
      <c r="G557" s="18">
        <f>IF(OR(B557&amp;""="",NOT(ISNUMBER(D557))),"",ROUND(D557*N(E557),2))</f>
        <v/>
      </c>
      <c r="H557" s="6">
        <f>IF(B557&amp;""="","",IFERROR(INDEX('المركبات'!$B$6:$B$205,MATCH(B557&amp;"",'المركبات'!$A$6:$A$205,0))&amp;"","كود غير موجود"))</f>
        <v/>
      </c>
      <c r="I557" s="21">
        <f>IF(OR(B557&amp;""="",NOT(ISNUMBER(C557))),"",IF(COUNTIFS($B$6:$B$2005,B557&amp;"",$C$6:$C$2005,"&gt;"&amp;C557)=0,1,0))</f>
        <v/>
      </c>
    </row>
    <row r="558">
      <c r="A558" s="13" t="n"/>
      <c r="B558" s="5" t="n"/>
      <c r="C558" s="16" t="n"/>
      <c r="D558" s="20" t="n"/>
      <c r="E558" s="20" t="n"/>
      <c r="F558" s="5" t="n"/>
      <c r="G558" s="18">
        <f>IF(OR(B558&amp;""="",NOT(ISNUMBER(D558))),"",ROUND(D558*N(E558),2))</f>
        <v/>
      </c>
      <c r="H558" s="6">
        <f>IF(B558&amp;""="","",IFERROR(INDEX('المركبات'!$B$6:$B$205,MATCH(B558&amp;"",'المركبات'!$A$6:$A$205,0))&amp;"","كود غير موجود"))</f>
        <v/>
      </c>
      <c r="I558" s="21">
        <f>IF(OR(B558&amp;""="",NOT(ISNUMBER(C558))),"",IF(COUNTIFS($B$6:$B$2005,B558&amp;"",$C$6:$C$2005,"&gt;"&amp;C558)=0,1,0))</f>
        <v/>
      </c>
    </row>
    <row r="559">
      <c r="A559" s="13" t="n"/>
      <c r="B559" s="5" t="n"/>
      <c r="C559" s="16" t="n"/>
      <c r="D559" s="20" t="n"/>
      <c r="E559" s="20" t="n"/>
      <c r="F559" s="5" t="n"/>
      <c r="G559" s="18">
        <f>IF(OR(B559&amp;""="",NOT(ISNUMBER(D559))),"",ROUND(D559*N(E559),2))</f>
        <v/>
      </c>
      <c r="H559" s="6">
        <f>IF(B559&amp;""="","",IFERROR(INDEX('المركبات'!$B$6:$B$205,MATCH(B559&amp;"",'المركبات'!$A$6:$A$205,0))&amp;"","كود غير موجود"))</f>
        <v/>
      </c>
      <c r="I559" s="21">
        <f>IF(OR(B559&amp;""="",NOT(ISNUMBER(C559))),"",IF(COUNTIFS($B$6:$B$2005,B559&amp;"",$C$6:$C$2005,"&gt;"&amp;C559)=0,1,0))</f>
        <v/>
      </c>
    </row>
    <row r="560">
      <c r="A560" s="13" t="n"/>
      <c r="B560" s="5" t="n"/>
      <c r="C560" s="16" t="n"/>
      <c r="D560" s="20" t="n"/>
      <c r="E560" s="20" t="n"/>
      <c r="F560" s="5" t="n"/>
      <c r="G560" s="18">
        <f>IF(OR(B560&amp;""="",NOT(ISNUMBER(D560))),"",ROUND(D560*N(E560),2))</f>
        <v/>
      </c>
      <c r="H560" s="6">
        <f>IF(B560&amp;""="","",IFERROR(INDEX('المركبات'!$B$6:$B$205,MATCH(B560&amp;"",'المركبات'!$A$6:$A$205,0))&amp;"","كود غير موجود"))</f>
        <v/>
      </c>
      <c r="I560" s="21">
        <f>IF(OR(B560&amp;""="",NOT(ISNUMBER(C560))),"",IF(COUNTIFS($B$6:$B$2005,B560&amp;"",$C$6:$C$2005,"&gt;"&amp;C560)=0,1,0))</f>
        <v/>
      </c>
    </row>
    <row r="561">
      <c r="A561" s="13" t="n"/>
      <c r="B561" s="5" t="n"/>
      <c r="C561" s="16" t="n"/>
      <c r="D561" s="20" t="n"/>
      <c r="E561" s="20" t="n"/>
      <c r="F561" s="5" t="n"/>
      <c r="G561" s="18">
        <f>IF(OR(B561&amp;""="",NOT(ISNUMBER(D561))),"",ROUND(D561*N(E561),2))</f>
        <v/>
      </c>
      <c r="H561" s="6">
        <f>IF(B561&amp;""="","",IFERROR(INDEX('المركبات'!$B$6:$B$205,MATCH(B561&amp;"",'المركبات'!$A$6:$A$205,0))&amp;"","كود غير موجود"))</f>
        <v/>
      </c>
      <c r="I561" s="21">
        <f>IF(OR(B561&amp;""="",NOT(ISNUMBER(C561))),"",IF(COUNTIFS($B$6:$B$2005,B561&amp;"",$C$6:$C$2005,"&gt;"&amp;C561)=0,1,0))</f>
        <v/>
      </c>
    </row>
    <row r="562">
      <c r="A562" s="13" t="n"/>
      <c r="B562" s="5" t="n"/>
      <c r="C562" s="16" t="n"/>
      <c r="D562" s="20" t="n"/>
      <c r="E562" s="20" t="n"/>
      <c r="F562" s="5" t="n"/>
      <c r="G562" s="18">
        <f>IF(OR(B562&amp;""="",NOT(ISNUMBER(D562))),"",ROUND(D562*N(E562),2))</f>
        <v/>
      </c>
      <c r="H562" s="6">
        <f>IF(B562&amp;""="","",IFERROR(INDEX('المركبات'!$B$6:$B$205,MATCH(B562&amp;"",'المركبات'!$A$6:$A$205,0))&amp;"","كود غير موجود"))</f>
        <v/>
      </c>
      <c r="I562" s="21">
        <f>IF(OR(B562&amp;""="",NOT(ISNUMBER(C562))),"",IF(COUNTIFS($B$6:$B$2005,B562&amp;"",$C$6:$C$2005,"&gt;"&amp;C562)=0,1,0))</f>
        <v/>
      </c>
    </row>
    <row r="563">
      <c r="A563" s="13" t="n"/>
      <c r="B563" s="5" t="n"/>
      <c r="C563" s="16" t="n"/>
      <c r="D563" s="20" t="n"/>
      <c r="E563" s="20" t="n"/>
      <c r="F563" s="5" t="n"/>
      <c r="G563" s="18">
        <f>IF(OR(B563&amp;""="",NOT(ISNUMBER(D563))),"",ROUND(D563*N(E563),2))</f>
        <v/>
      </c>
      <c r="H563" s="6">
        <f>IF(B563&amp;""="","",IFERROR(INDEX('المركبات'!$B$6:$B$205,MATCH(B563&amp;"",'المركبات'!$A$6:$A$205,0))&amp;"","كود غير موجود"))</f>
        <v/>
      </c>
      <c r="I563" s="21">
        <f>IF(OR(B563&amp;""="",NOT(ISNUMBER(C563))),"",IF(COUNTIFS($B$6:$B$2005,B563&amp;"",$C$6:$C$2005,"&gt;"&amp;C563)=0,1,0))</f>
        <v/>
      </c>
    </row>
    <row r="564">
      <c r="A564" s="13" t="n"/>
      <c r="B564" s="5" t="n"/>
      <c r="C564" s="16" t="n"/>
      <c r="D564" s="20" t="n"/>
      <c r="E564" s="20" t="n"/>
      <c r="F564" s="5" t="n"/>
      <c r="G564" s="18">
        <f>IF(OR(B564&amp;""="",NOT(ISNUMBER(D564))),"",ROUND(D564*N(E564),2))</f>
        <v/>
      </c>
      <c r="H564" s="6">
        <f>IF(B564&amp;""="","",IFERROR(INDEX('المركبات'!$B$6:$B$205,MATCH(B564&amp;"",'المركبات'!$A$6:$A$205,0))&amp;"","كود غير موجود"))</f>
        <v/>
      </c>
      <c r="I564" s="21">
        <f>IF(OR(B564&amp;""="",NOT(ISNUMBER(C564))),"",IF(COUNTIFS($B$6:$B$2005,B564&amp;"",$C$6:$C$2005,"&gt;"&amp;C564)=0,1,0))</f>
        <v/>
      </c>
    </row>
    <row r="565">
      <c r="A565" s="13" t="n"/>
      <c r="B565" s="5" t="n"/>
      <c r="C565" s="16" t="n"/>
      <c r="D565" s="20" t="n"/>
      <c r="E565" s="20" t="n"/>
      <c r="F565" s="5" t="n"/>
      <c r="G565" s="18">
        <f>IF(OR(B565&amp;""="",NOT(ISNUMBER(D565))),"",ROUND(D565*N(E565),2))</f>
        <v/>
      </c>
      <c r="H565" s="6">
        <f>IF(B565&amp;""="","",IFERROR(INDEX('المركبات'!$B$6:$B$205,MATCH(B565&amp;"",'المركبات'!$A$6:$A$205,0))&amp;"","كود غير موجود"))</f>
        <v/>
      </c>
      <c r="I565" s="21">
        <f>IF(OR(B565&amp;""="",NOT(ISNUMBER(C565))),"",IF(COUNTIFS($B$6:$B$2005,B565&amp;"",$C$6:$C$2005,"&gt;"&amp;C565)=0,1,0))</f>
        <v/>
      </c>
    </row>
    <row r="566">
      <c r="A566" s="13" t="n"/>
      <c r="B566" s="5" t="n"/>
      <c r="C566" s="16" t="n"/>
      <c r="D566" s="20" t="n"/>
      <c r="E566" s="20" t="n"/>
      <c r="F566" s="5" t="n"/>
      <c r="G566" s="18">
        <f>IF(OR(B566&amp;""="",NOT(ISNUMBER(D566))),"",ROUND(D566*N(E566),2))</f>
        <v/>
      </c>
      <c r="H566" s="6">
        <f>IF(B566&amp;""="","",IFERROR(INDEX('المركبات'!$B$6:$B$205,MATCH(B566&amp;"",'المركبات'!$A$6:$A$205,0))&amp;"","كود غير موجود"))</f>
        <v/>
      </c>
      <c r="I566" s="21">
        <f>IF(OR(B566&amp;""="",NOT(ISNUMBER(C566))),"",IF(COUNTIFS($B$6:$B$2005,B566&amp;"",$C$6:$C$2005,"&gt;"&amp;C566)=0,1,0))</f>
        <v/>
      </c>
    </row>
    <row r="567">
      <c r="A567" s="13" t="n"/>
      <c r="B567" s="5" t="n"/>
      <c r="C567" s="16" t="n"/>
      <c r="D567" s="20" t="n"/>
      <c r="E567" s="20" t="n"/>
      <c r="F567" s="5" t="n"/>
      <c r="G567" s="18">
        <f>IF(OR(B567&amp;""="",NOT(ISNUMBER(D567))),"",ROUND(D567*N(E567),2))</f>
        <v/>
      </c>
      <c r="H567" s="6">
        <f>IF(B567&amp;""="","",IFERROR(INDEX('المركبات'!$B$6:$B$205,MATCH(B567&amp;"",'المركبات'!$A$6:$A$205,0))&amp;"","كود غير موجود"))</f>
        <v/>
      </c>
      <c r="I567" s="21">
        <f>IF(OR(B567&amp;""="",NOT(ISNUMBER(C567))),"",IF(COUNTIFS($B$6:$B$2005,B567&amp;"",$C$6:$C$2005,"&gt;"&amp;C567)=0,1,0))</f>
        <v/>
      </c>
    </row>
    <row r="568">
      <c r="A568" s="13" t="n"/>
      <c r="B568" s="5" t="n"/>
      <c r="C568" s="16" t="n"/>
      <c r="D568" s="20" t="n"/>
      <c r="E568" s="20" t="n"/>
      <c r="F568" s="5" t="n"/>
      <c r="G568" s="18">
        <f>IF(OR(B568&amp;""="",NOT(ISNUMBER(D568))),"",ROUND(D568*N(E568),2))</f>
        <v/>
      </c>
      <c r="H568" s="6">
        <f>IF(B568&amp;""="","",IFERROR(INDEX('المركبات'!$B$6:$B$205,MATCH(B568&amp;"",'المركبات'!$A$6:$A$205,0))&amp;"","كود غير موجود"))</f>
        <v/>
      </c>
      <c r="I568" s="21">
        <f>IF(OR(B568&amp;""="",NOT(ISNUMBER(C568))),"",IF(COUNTIFS($B$6:$B$2005,B568&amp;"",$C$6:$C$2005,"&gt;"&amp;C568)=0,1,0))</f>
        <v/>
      </c>
    </row>
    <row r="569">
      <c r="A569" s="13" t="n"/>
      <c r="B569" s="5" t="n"/>
      <c r="C569" s="16" t="n"/>
      <c r="D569" s="20" t="n"/>
      <c r="E569" s="20" t="n"/>
      <c r="F569" s="5" t="n"/>
      <c r="G569" s="18">
        <f>IF(OR(B569&amp;""="",NOT(ISNUMBER(D569))),"",ROUND(D569*N(E569),2))</f>
        <v/>
      </c>
      <c r="H569" s="6">
        <f>IF(B569&amp;""="","",IFERROR(INDEX('المركبات'!$B$6:$B$205,MATCH(B569&amp;"",'المركبات'!$A$6:$A$205,0))&amp;"","كود غير موجود"))</f>
        <v/>
      </c>
      <c r="I569" s="21">
        <f>IF(OR(B569&amp;""="",NOT(ISNUMBER(C569))),"",IF(COUNTIFS($B$6:$B$2005,B569&amp;"",$C$6:$C$2005,"&gt;"&amp;C569)=0,1,0))</f>
        <v/>
      </c>
    </row>
    <row r="570">
      <c r="A570" s="13" t="n"/>
      <c r="B570" s="5" t="n"/>
      <c r="C570" s="16" t="n"/>
      <c r="D570" s="20" t="n"/>
      <c r="E570" s="20" t="n"/>
      <c r="F570" s="5" t="n"/>
      <c r="G570" s="18">
        <f>IF(OR(B570&amp;""="",NOT(ISNUMBER(D570))),"",ROUND(D570*N(E570),2))</f>
        <v/>
      </c>
      <c r="H570" s="6">
        <f>IF(B570&amp;""="","",IFERROR(INDEX('المركبات'!$B$6:$B$205,MATCH(B570&amp;"",'المركبات'!$A$6:$A$205,0))&amp;"","كود غير موجود"))</f>
        <v/>
      </c>
      <c r="I570" s="21">
        <f>IF(OR(B570&amp;""="",NOT(ISNUMBER(C570))),"",IF(COUNTIFS($B$6:$B$2005,B570&amp;"",$C$6:$C$2005,"&gt;"&amp;C570)=0,1,0))</f>
        <v/>
      </c>
    </row>
    <row r="571">
      <c r="A571" s="13" t="n"/>
      <c r="B571" s="5" t="n"/>
      <c r="C571" s="16" t="n"/>
      <c r="D571" s="20" t="n"/>
      <c r="E571" s="20" t="n"/>
      <c r="F571" s="5" t="n"/>
      <c r="G571" s="18">
        <f>IF(OR(B571&amp;""="",NOT(ISNUMBER(D571))),"",ROUND(D571*N(E571),2))</f>
        <v/>
      </c>
      <c r="H571" s="6">
        <f>IF(B571&amp;""="","",IFERROR(INDEX('المركبات'!$B$6:$B$205,MATCH(B571&amp;"",'المركبات'!$A$6:$A$205,0))&amp;"","كود غير موجود"))</f>
        <v/>
      </c>
      <c r="I571" s="21">
        <f>IF(OR(B571&amp;""="",NOT(ISNUMBER(C571))),"",IF(COUNTIFS($B$6:$B$2005,B571&amp;"",$C$6:$C$2005,"&gt;"&amp;C571)=0,1,0))</f>
        <v/>
      </c>
    </row>
    <row r="572">
      <c r="A572" s="13" t="n"/>
      <c r="B572" s="5" t="n"/>
      <c r="C572" s="16" t="n"/>
      <c r="D572" s="20" t="n"/>
      <c r="E572" s="20" t="n"/>
      <c r="F572" s="5" t="n"/>
      <c r="G572" s="18">
        <f>IF(OR(B572&amp;""="",NOT(ISNUMBER(D572))),"",ROUND(D572*N(E572),2))</f>
        <v/>
      </c>
      <c r="H572" s="6">
        <f>IF(B572&amp;""="","",IFERROR(INDEX('المركبات'!$B$6:$B$205,MATCH(B572&amp;"",'المركبات'!$A$6:$A$205,0))&amp;"","كود غير موجود"))</f>
        <v/>
      </c>
      <c r="I572" s="21">
        <f>IF(OR(B572&amp;""="",NOT(ISNUMBER(C572))),"",IF(COUNTIFS($B$6:$B$2005,B572&amp;"",$C$6:$C$2005,"&gt;"&amp;C572)=0,1,0))</f>
        <v/>
      </c>
    </row>
    <row r="573">
      <c r="A573" s="13" t="n"/>
      <c r="B573" s="5" t="n"/>
      <c r="C573" s="16" t="n"/>
      <c r="D573" s="20" t="n"/>
      <c r="E573" s="20" t="n"/>
      <c r="F573" s="5" t="n"/>
      <c r="G573" s="18">
        <f>IF(OR(B573&amp;""="",NOT(ISNUMBER(D573))),"",ROUND(D573*N(E573),2))</f>
        <v/>
      </c>
      <c r="H573" s="6">
        <f>IF(B573&amp;""="","",IFERROR(INDEX('المركبات'!$B$6:$B$205,MATCH(B573&amp;"",'المركبات'!$A$6:$A$205,0))&amp;"","كود غير موجود"))</f>
        <v/>
      </c>
      <c r="I573" s="21">
        <f>IF(OR(B573&amp;""="",NOT(ISNUMBER(C573))),"",IF(COUNTIFS($B$6:$B$2005,B573&amp;"",$C$6:$C$2005,"&gt;"&amp;C573)=0,1,0))</f>
        <v/>
      </c>
    </row>
    <row r="574">
      <c r="A574" s="13" t="n"/>
      <c r="B574" s="5" t="n"/>
      <c r="C574" s="16" t="n"/>
      <c r="D574" s="20" t="n"/>
      <c r="E574" s="20" t="n"/>
      <c r="F574" s="5" t="n"/>
      <c r="G574" s="18">
        <f>IF(OR(B574&amp;""="",NOT(ISNUMBER(D574))),"",ROUND(D574*N(E574),2))</f>
        <v/>
      </c>
      <c r="H574" s="6">
        <f>IF(B574&amp;""="","",IFERROR(INDEX('المركبات'!$B$6:$B$205,MATCH(B574&amp;"",'المركبات'!$A$6:$A$205,0))&amp;"","كود غير موجود"))</f>
        <v/>
      </c>
      <c r="I574" s="21">
        <f>IF(OR(B574&amp;""="",NOT(ISNUMBER(C574))),"",IF(COUNTIFS($B$6:$B$2005,B574&amp;"",$C$6:$C$2005,"&gt;"&amp;C574)=0,1,0))</f>
        <v/>
      </c>
    </row>
    <row r="575">
      <c r="A575" s="13" t="n"/>
      <c r="B575" s="5" t="n"/>
      <c r="C575" s="16" t="n"/>
      <c r="D575" s="20" t="n"/>
      <c r="E575" s="20" t="n"/>
      <c r="F575" s="5" t="n"/>
      <c r="G575" s="18">
        <f>IF(OR(B575&amp;""="",NOT(ISNUMBER(D575))),"",ROUND(D575*N(E575),2))</f>
        <v/>
      </c>
      <c r="H575" s="6">
        <f>IF(B575&amp;""="","",IFERROR(INDEX('المركبات'!$B$6:$B$205,MATCH(B575&amp;"",'المركبات'!$A$6:$A$205,0))&amp;"","كود غير موجود"))</f>
        <v/>
      </c>
      <c r="I575" s="21">
        <f>IF(OR(B575&amp;""="",NOT(ISNUMBER(C575))),"",IF(COUNTIFS($B$6:$B$2005,B575&amp;"",$C$6:$C$2005,"&gt;"&amp;C575)=0,1,0))</f>
        <v/>
      </c>
    </row>
    <row r="576">
      <c r="A576" s="13" t="n"/>
      <c r="B576" s="5" t="n"/>
      <c r="C576" s="16" t="n"/>
      <c r="D576" s="20" t="n"/>
      <c r="E576" s="20" t="n"/>
      <c r="F576" s="5" t="n"/>
      <c r="G576" s="18">
        <f>IF(OR(B576&amp;""="",NOT(ISNUMBER(D576))),"",ROUND(D576*N(E576),2))</f>
        <v/>
      </c>
      <c r="H576" s="6">
        <f>IF(B576&amp;""="","",IFERROR(INDEX('المركبات'!$B$6:$B$205,MATCH(B576&amp;"",'المركبات'!$A$6:$A$205,0))&amp;"","كود غير موجود"))</f>
        <v/>
      </c>
      <c r="I576" s="21">
        <f>IF(OR(B576&amp;""="",NOT(ISNUMBER(C576))),"",IF(COUNTIFS($B$6:$B$2005,B576&amp;"",$C$6:$C$2005,"&gt;"&amp;C576)=0,1,0))</f>
        <v/>
      </c>
    </row>
    <row r="577">
      <c r="A577" s="13" t="n"/>
      <c r="B577" s="5" t="n"/>
      <c r="C577" s="16" t="n"/>
      <c r="D577" s="20" t="n"/>
      <c r="E577" s="20" t="n"/>
      <c r="F577" s="5" t="n"/>
      <c r="G577" s="18">
        <f>IF(OR(B577&amp;""="",NOT(ISNUMBER(D577))),"",ROUND(D577*N(E577),2))</f>
        <v/>
      </c>
      <c r="H577" s="6">
        <f>IF(B577&amp;""="","",IFERROR(INDEX('المركبات'!$B$6:$B$205,MATCH(B577&amp;"",'المركبات'!$A$6:$A$205,0))&amp;"","كود غير موجود"))</f>
        <v/>
      </c>
      <c r="I577" s="21">
        <f>IF(OR(B577&amp;""="",NOT(ISNUMBER(C577))),"",IF(COUNTIFS($B$6:$B$2005,B577&amp;"",$C$6:$C$2005,"&gt;"&amp;C577)=0,1,0))</f>
        <v/>
      </c>
    </row>
    <row r="578">
      <c r="A578" s="13" t="n"/>
      <c r="B578" s="5" t="n"/>
      <c r="C578" s="16" t="n"/>
      <c r="D578" s="20" t="n"/>
      <c r="E578" s="20" t="n"/>
      <c r="F578" s="5" t="n"/>
      <c r="G578" s="18">
        <f>IF(OR(B578&amp;""="",NOT(ISNUMBER(D578))),"",ROUND(D578*N(E578),2))</f>
        <v/>
      </c>
      <c r="H578" s="6">
        <f>IF(B578&amp;""="","",IFERROR(INDEX('المركبات'!$B$6:$B$205,MATCH(B578&amp;"",'المركبات'!$A$6:$A$205,0))&amp;"","كود غير موجود"))</f>
        <v/>
      </c>
      <c r="I578" s="21">
        <f>IF(OR(B578&amp;""="",NOT(ISNUMBER(C578))),"",IF(COUNTIFS($B$6:$B$2005,B578&amp;"",$C$6:$C$2005,"&gt;"&amp;C578)=0,1,0))</f>
        <v/>
      </c>
    </row>
    <row r="579">
      <c r="A579" s="13" t="n"/>
      <c r="B579" s="5" t="n"/>
      <c r="C579" s="16" t="n"/>
      <c r="D579" s="20" t="n"/>
      <c r="E579" s="20" t="n"/>
      <c r="F579" s="5" t="n"/>
      <c r="G579" s="18">
        <f>IF(OR(B579&amp;""="",NOT(ISNUMBER(D579))),"",ROUND(D579*N(E579),2))</f>
        <v/>
      </c>
      <c r="H579" s="6">
        <f>IF(B579&amp;""="","",IFERROR(INDEX('المركبات'!$B$6:$B$205,MATCH(B579&amp;"",'المركبات'!$A$6:$A$205,0))&amp;"","كود غير موجود"))</f>
        <v/>
      </c>
      <c r="I579" s="21">
        <f>IF(OR(B579&amp;""="",NOT(ISNUMBER(C579))),"",IF(COUNTIFS($B$6:$B$2005,B579&amp;"",$C$6:$C$2005,"&gt;"&amp;C579)=0,1,0))</f>
        <v/>
      </c>
    </row>
    <row r="580">
      <c r="A580" s="13" t="n"/>
      <c r="B580" s="5" t="n"/>
      <c r="C580" s="16" t="n"/>
      <c r="D580" s="20" t="n"/>
      <c r="E580" s="20" t="n"/>
      <c r="F580" s="5" t="n"/>
      <c r="G580" s="18">
        <f>IF(OR(B580&amp;""="",NOT(ISNUMBER(D580))),"",ROUND(D580*N(E580),2))</f>
        <v/>
      </c>
      <c r="H580" s="6">
        <f>IF(B580&amp;""="","",IFERROR(INDEX('المركبات'!$B$6:$B$205,MATCH(B580&amp;"",'المركبات'!$A$6:$A$205,0))&amp;"","كود غير موجود"))</f>
        <v/>
      </c>
      <c r="I580" s="21">
        <f>IF(OR(B580&amp;""="",NOT(ISNUMBER(C580))),"",IF(COUNTIFS($B$6:$B$2005,B580&amp;"",$C$6:$C$2005,"&gt;"&amp;C580)=0,1,0))</f>
        <v/>
      </c>
    </row>
    <row r="581">
      <c r="A581" s="13" t="n"/>
      <c r="B581" s="5" t="n"/>
      <c r="C581" s="16" t="n"/>
      <c r="D581" s="20" t="n"/>
      <c r="E581" s="20" t="n"/>
      <c r="F581" s="5" t="n"/>
      <c r="G581" s="18">
        <f>IF(OR(B581&amp;""="",NOT(ISNUMBER(D581))),"",ROUND(D581*N(E581),2))</f>
        <v/>
      </c>
      <c r="H581" s="6">
        <f>IF(B581&amp;""="","",IFERROR(INDEX('المركبات'!$B$6:$B$205,MATCH(B581&amp;"",'المركبات'!$A$6:$A$205,0))&amp;"","كود غير موجود"))</f>
        <v/>
      </c>
      <c r="I581" s="21">
        <f>IF(OR(B581&amp;""="",NOT(ISNUMBER(C581))),"",IF(COUNTIFS($B$6:$B$2005,B581&amp;"",$C$6:$C$2005,"&gt;"&amp;C581)=0,1,0))</f>
        <v/>
      </c>
    </row>
    <row r="582">
      <c r="A582" s="13" t="n"/>
      <c r="B582" s="5" t="n"/>
      <c r="C582" s="16" t="n"/>
      <c r="D582" s="20" t="n"/>
      <c r="E582" s="20" t="n"/>
      <c r="F582" s="5" t="n"/>
      <c r="G582" s="18">
        <f>IF(OR(B582&amp;""="",NOT(ISNUMBER(D582))),"",ROUND(D582*N(E582),2))</f>
        <v/>
      </c>
      <c r="H582" s="6">
        <f>IF(B582&amp;""="","",IFERROR(INDEX('المركبات'!$B$6:$B$205,MATCH(B582&amp;"",'المركبات'!$A$6:$A$205,0))&amp;"","كود غير موجود"))</f>
        <v/>
      </c>
      <c r="I582" s="21">
        <f>IF(OR(B582&amp;""="",NOT(ISNUMBER(C582))),"",IF(COUNTIFS($B$6:$B$2005,B582&amp;"",$C$6:$C$2005,"&gt;"&amp;C582)=0,1,0))</f>
        <v/>
      </c>
    </row>
    <row r="583">
      <c r="A583" s="13" t="n"/>
      <c r="B583" s="5" t="n"/>
      <c r="C583" s="16" t="n"/>
      <c r="D583" s="20" t="n"/>
      <c r="E583" s="20" t="n"/>
      <c r="F583" s="5" t="n"/>
      <c r="G583" s="18">
        <f>IF(OR(B583&amp;""="",NOT(ISNUMBER(D583))),"",ROUND(D583*N(E583),2))</f>
        <v/>
      </c>
      <c r="H583" s="6">
        <f>IF(B583&amp;""="","",IFERROR(INDEX('المركبات'!$B$6:$B$205,MATCH(B583&amp;"",'المركبات'!$A$6:$A$205,0))&amp;"","كود غير موجود"))</f>
        <v/>
      </c>
      <c r="I583" s="21">
        <f>IF(OR(B583&amp;""="",NOT(ISNUMBER(C583))),"",IF(COUNTIFS($B$6:$B$2005,B583&amp;"",$C$6:$C$2005,"&gt;"&amp;C583)=0,1,0))</f>
        <v/>
      </c>
    </row>
    <row r="584">
      <c r="A584" s="13" t="n"/>
      <c r="B584" s="5" t="n"/>
      <c r="C584" s="16" t="n"/>
      <c r="D584" s="20" t="n"/>
      <c r="E584" s="20" t="n"/>
      <c r="F584" s="5" t="n"/>
      <c r="G584" s="18">
        <f>IF(OR(B584&amp;""="",NOT(ISNUMBER(D584))),"",ROUND(D584*N(E584),2))</f>
        <v/>
      </c>
      <c r="H584" s="6">
        <f>IF(B584&amp;""="","",IFERROR(INDEX('المركبات'!$B$6:$B$205,MATCH(B584&amp;"",'المركبات'!$A$6:$A$205,0))&amp;"","كود غير موجود"))</f>
        <v/>
      </c>
      <c r="I584" s="21">
        <f>IF(OR(B584&amp;""="",NOT(ISNUMBER(C584))),"",IF(COUNTIFS($B$6:$B$2005,B584&amp;"",$C$6:$C$2005,"&gt;"&amp;C584)=0,1,0))</f>
        <v/>
      </c>
    </row>
    <row r="585">
      <c r="A585" s="13" t="n"/>
      <c r="B585" s="5" t="n"/>
      <c r="C585" s="16" t="n"/>
      <c r="D585" s="20" t="n"/>
      <c r="E585" s="20" t="n"/>
      <c r="F585" s="5" t="n"/>
      <c r="G585" s="18">
        <f>IF(OR(B585&amp;""="",NOT(ISNUMBER(D585))),"",ROUND(D585*N(E585),2))</f>
        <v/>
      </c>
      <c r="H585" s="6">
        <f>IF(B585&amp;""="","",IFERROR(INDEX('المركبات'!$B$6:$B$205,MATCH(B585&amp;"",'المركبات'!$A$6:$A$205,0))&amp;"","كود غير موجود"))</f>
        <v/>
      </c>
      <c r="I585" s="21">
        <f>IF(OR(B585&amp;""="",NOT(ISNUMBER(C585))),"",IF(COUNTIFS($B$6:$B$2005,B585&amp;"",$C$6:$C$2005,"&gt;"&amp;C585)=0,1,0))</f>
        <v/>
      </c>
    </row>
    <row r="586">
      <c r="A586" s="13" t="n"/>
      <c r="B586" s="5" t="n"/>
      <c r="C586" s="16" t="n"/>
      <c r="D586" s="20" t="n"/>
      <c r="E586" s="20" t="n"/>
      <c r="F586" s="5" t="n"/>
      <c r="G586" s="18">
        <f>IF(OR(B586&amp;""="",NOT(ISNUMBER(D586))),"",ROUND(D586*N(E586),2))</f>
        <v/>
      </c>
      <c r="H586" s="6">
        <f>IF(B586&amp;""="","",IFERROR(INDEX('المركبات'!$B$6:$B$205,MATCH(B586&amp;"",'المركبات'!$A$6:$A$205,0))&amp;"","كود غير موجود"))</f>
        <v/>
      </c>
      <c r="I586" s="21">
        <f>IF(OR(B586&amp;""="",NOT(ISNUMBER(C586))),"",IF(COUNTIFS($B$6:$B$2005,B586&amp;"",$C$6:$C$2005,"&gt;"&amp;C586)=0,1,0))</f>
        <v/>
      </c>
    </row>
    <row r="587">
      <c r="A587" s="13" t="n"/>
      <c r="B587" s="5" t="n"/>
      <c r="C587" s="16" t="n"/>
      <c r="D587" s="20" t="n"/>
      <c r="E587" s="20" t="n"/>
      <c r="F587" s="5" t="n"/>
      <c r="G587" s="18">
        <f>IF(OR(B587&amp;""="",NOT(ISNUMBER(D587))),"",ROUND(D587*N(E587),2))</f>
        <v/>
      </c>
      <c r="H587" s="6">
        <f>IF(B587&amp;""="","",IFERROR(INDEX('المركبات'!$B$6:$B$205,MATCH(B587&amp;"",'المركبات'!$A$6:$A$205,0))&amp;"","كود غير موجود"))</f>
        <v/>
      </c>
      <c r="I587" s="21">
        <f>IF(OR(B587&amp;""="",NOT(ISNUMBER(C587))),"",IF(COUNTIFS($B$6:$B$2005,B587&amp;"",$C$6:$C$2005,"&gt;"&amp;C587)=0,1,0))</f>
        <v/>
      </c>
    </row>
    <row r="588">
      <c r="A588" s="13" t="n"/>
      <c r="B588" s="5" t="n"/>
      <c r="C588" s="16" t="n"/>
      <c r="D588" s="20" t="n"/>
      <c r="E588" s="20" t="n"/>
      <c r="F588" s="5" t="n"/>
      <c r="G588" s="18">
        <f>IF(OR(B588&amp;""="",NOT(ISNUMBER(D588))),"",ROUND(D588*N(E588),2))</f>
        <v/>
      </c>
      <c r="H588" s="6">
        <f>IF(B588&amp;""="","",IFERROR(INDEX('المركبات'!$B$6:$B$205,MATCH(B588&amp;"",'المركبات'!$A$6:$A$205,0))&amp;"","كود غير موجود"))</f>
        <v/>
      </c>
      <c r="I588" s="21">
        <f>IF(OR(B588&amp;""="",NOT(ISNUMBER(C588))),"",IF(COUNTIFS($B$6:$B$2005,B588&amp;"",$C$6:$C$2005,"&gt;"&amp;C588)=0,1,0))</f>
        <v/>
      </c>
    </row>
    <row r="589">
      <c r="A589" s="13" t="n"/>
      <c r="B589" s="5" t="n"/>
      <c r="C589" s="16" t="n"/>
      <c r="D589" s="20" t="n"/>
      <c r="E589" s="20" t="n"/>
      <c r="F589" s="5" t="n"/>
      <c r="G589" s="18">
        <f>IF(OR(B589&amp;""="",NOT(ISNUMBER(D589))),"",ROUND(D589*N(E589),2))</f>
        <v/>
      </c>
      <c r="H589" s="6">
        <f>IF(B589&amp;""="","",IFERROR(INDEX('المركبات'!$B$6:$B$205,MATCH(B589&amp;"",'المركبات'!$A$6:$A$205,0))&amp;"","كود غير موجود"))</f>
        <v/>
      </c>
      <c r="I589" s="21">
        <f>IF(OR(B589&amp;""="",NOT(ISNUMBER(C589))),"",IF(COUNTIFS($B$6:$B$2005,B589&amp;"",$C$6:$C$2005,"&gt;"&amp;C589)=0,1,0))</f>
        <v/>
      </c>
    </row>
    <row r="590">
      <c r="A590" s="13" t="n"/>
      <c r="B590" s="5" t="n"/>
      <c r="C590" s="16" t="n"/>
      <c r="D590" s="20" t="n"/>
      <c r="E590" s="20" t="n"/>
      <c r="F590" s="5" t="n"/>
      <c r="G590" s="18">
        <f>IF(OR(B590&amp;""="",NOT(ISNUMBER(D590))),"",ROUND(D590*N(E590),2))</f>
        <v/>
      </c>
      <c r="H590" s="6">
        <f>IF(B590&amp;""="","",IFERROR(INDEX('المركبات'!$B$6:$B$205,MATCH(B590&amp;"",'المركبات'!$A$6:$A$205,0))&amp;"","كود غير موجود"))</f>
        <v/>
      </c>
      <c r="I590" s="21">
        <f>IF(OR(B590&amp;""="",NOT(ISNUMBER(C590))),"",IF(COUNTIFS($B$6:$B$2005,B590&amp;"",$C$6:$C$2005,"&gt;"&amp;C590)=0,1,0))</f>
        <v/>
      </c>
    </row>
    <row r="591">
      <c r="A591" s="13" t="n"/>
      <c r="B591" s="5" t="n"/>
      <c r="C591" s="16" t="n"/>
      <c r="D591" s="20" t="n"/>
      <c r="E591" s="20" t="n"/>
      <c r="F591" s="5" t="n"/>
      <c r="G591" s="18">
        <f>IF(OR(B591&amp;""="",NOT(ISNUMBER(D591))),"",ROUND(D591*N(E591),2))</f>
        <v/>
      </c>
      <c r="H591" s="6">
        <f>IF(B591&amp;""="","",IFERROR(INDEX('المركبات'!$B$6:$B$205,MATCH(B591&amp;"",'المركبات'!$A$6:$A$205,0))&amp;"","كود غير موجود"))</f>
        <v/>
      </c>
      <c r="I591" s="21">
        <f>IF(OR(B591&amp;""="",NOT(ISNUMBER(C591))),"",IF(COUNTIFS($B$6:$B$2005,B591&amp;"",$C$6:$C$2005,"&gt;"&amp;C591)=0,1,0))</f>
        <v/>
      </c>
    </row>
    <row r="592">
      <c r="A592" s="13" t="n"/>
      <c r="B592" s="5" t="n"/>
      <c r="C592" s="16" t="n"/>
      <c r="D592" s="20" t="n"/>
      <c r="E592" s="20" t="n"/>
      <c r="F592" s="5" t="n"/>
      <c r="G592" s="18">
        <f>IF(OR(B592&amp;""="",NOT(ISNUMBER(D592))),"",ROUND(D592*N(E592),2))</f>
        <v/>
      </c>
      <c r="H592" s="6">
        <f>IF(B592&amp;""="","",IFERROR(INDEX('المركبات'!$B$6:$B$205,MATCH(B592&amp;"",'المركبات'!$A$6:$A$205,0))&amp;"","كود غير موجود"))</f>
        <v/>
      </c>
      <c r="I592" s="21">
        <f>IF(OR(B592&amp;""="",NOT(ISNUMBER(C592))),"",IF(COUNTIFS($B$6:$B$2005,B592&amp;"",$C$6:$C$2005,"&gt;"&amp;C592)=0,1,0))</f>
        <v/>
      </c>
    </row>
    <row r="593">
      <c r="A593" s="13" t="n"/>
      <c r="B593" s="5" t="n"/>
      <c r="C593" s="16" t="n"/>
      <c r="D593" s="20" t="n"/>
      <c r="E593" s="20" t="n"/>
      <c r="F593" s="5" t="n"/>
      <c r="G593" s="18">
        <f>IF(OR(B593&amp;""="",NOT(ISNUMBER(D593))),"",ROUND(D593*N(E593),2))</f>
        <v/>
      </c>
      <c r="H593" s="6">
        <f>IF(B593&amp;""="","",IFERROR(INDEX('المركبات'!$B$6:$B$205,MATCH(B593&amp;"",'المركبات'!$A$6:$A$205,0))&amp;"","كود غير موجود"))</f>
        <v/>
      </c>
      <c r="I593" s="21">
        <f>IF(OR(B593&amp;""="",NOT(ISNUMBER(C593))),"",IF(COUNTIFS($B$6:$B$2005,B593&amp;"",$C$6:$C$2005,"&gt;"&amp;C593)=0,1,0))</f>
        <v/>
      </c>
    </row>
    <row r="594">
      <c r="A594" s="13" t="n"/>
      <c r="B594" s="5" t="n"/>
      <c r="C594" s="16" t="n"/>
      <c r="D594" s="20" t="n"/>
      <c r="E594" s="20" t="n"/>
      <c r="F594" s="5" t="n"/>
      <c r="G594" s="18">
        <f>IF(OR(B594&amp;""="",NOT(ISNUMBER(D594))),"",ROUND(D594*N(E594),2))</f>
        <v/>
      </c>
      <c r="H594" s="6">
        <f>IF(B594&amp;""="","",IFERROR(INDEX('المركبات'!$B$6:$B$205,MATCH(B594&amp;"",'المركبات'!$A$6:$A$205,0))&amp;"","كود غير موجود"))</f>
        <v/>
      </c>
      <c r="I594" s="21">
        <f>IF(OR(B594&amp;""="",NOT(ISNUMBER(C594))),"",IF(COUNTIFS($B$6:$B$2005,B594&amp;"",$C$6:$C$2005,"&gt;"&amp;C594)=0,1,0))</f>
        <v/>
      </c>
    </row>
    <row r="595">
      <c r="A595" s="13" t="n"/>
      <c r="B595" s="5" t="n"/>
      <c r="C595" s="16" t="n"/>
      <c r="D595" s="20" t="n"/>
      <c r="E595" s="20" t="n"/>
      <c r="F595" s="5" t="n"/>
      <c r="G595" s="18">
        <f>IF(OR(B595&amp;""="",NOT(ISNUMBER(D595))),"",ROUND(D595*N(E595),2))</f>
        <v/>
      </c>
      <c r="H595" s="6">
        <f>IF(B595&amp;""="","",IFERROR(INDEX('المركبات'!$B$6:$B$205,MATCH(B595&amp;"",'المركبات'!$A$6:$A$205,0))&amp;"","كود غير موجود"))</f>
        <v/>
      </c>
      <c r="I595" s="21">
        <f>IF(OR(B595&amp;""="",NOT(ISNUMBER(C595))),"",IF(COUNTIFS($B$6:$B$2005,B595&amp;"",$C$6:$C$2005,"&gt;"&amp;C595)=0,1,0))</f>
        <v/>
      </c>
    </row>
    <row r="596">
      <c r="A596" s="13" t="n"/>
      <c r="B596" s="5" t="n"/>
      <c r="C596" s="16" t="n"/>
      <c r="D596" s="20" t="n"/>
      <c r="E596" s="20" t="n"/>
      <c r="F596" s="5" t="n"/>
      <c r="G596" s="18">
        <f>IF(OR(B596&amp;""="",NOT(ISNUMBER(D596))),"",ROUND(D596*N(E596),2))</f>
        <v/>
      </c>
      <c r="H596" s="6">
        <f>IF(B596&amp;""="","",IFERROR(INDEX('المركبات'!$B$6:$B$205,MATCH(B596&amp;"",'المركبات'!$A$6:$A$205,0))&amp;"","كود غير موجود"))</f>
        <v/>
      </c>
      <c r="I596" s="21">
        <f>IF(OR(B596&amp;""="",NOT(ISNUMBER(C596))),"",IF(COUNTIFS($B$6:$B$2005,B596&amp;"",$C$6:$C$2005,"&gt;"&amp;C596)=0,1,0))</f>
        <v/>
      </c>
    </row>
    <row r="597">
      <c r="A597" s="13" t="n"/>
      <c r="B597" s="5" t="n"/>
      <c r="C597" s="16" t="n"/>
      <c r="D597" s="20" t="n"/>
      <c r="E597" s="20" t="n"/>
      <c r="F597" s="5" t="n"/>
      <c r="G597" s="18">
        <f>IF(OR(B597&amp;""="",NOT(ISNUMBER(D597))),"",ROUND(D597*N(E597),2))</f>
        <v/>
      </c>
      <c r="H597" s="6">
        <f>IF(B597&amp;""="","",IFERROR(INDEX('المركبات'!$B$6:$B$205,MATCH(B597&amp;"",'المركبات'!$A$6:$A$205,0))&amp;"","كود غير موجود"))</f>
        <v/>
      </c>
      <c r="I597" s="21">
        <f>IF(OR(B597&amp;""="",NOT(ISNUMBER(C597))),"",IF(COUNTIFS($B$6:$B$2005,B597&amp;"",$C$6:$C$2005,"&gt;"&amp;C597)=0,1,0))</f>
        <v/>
      </c>
    </row>
    <row r="598">
      <c r="A598" s="13" t="n"/>
      <c r="B598" s="5" t="n"/>
      <c r="C598" s="16" t="n"/>
      <c r="D598" s="20" t="n"/>
      <c r="E598" s="20" t="n"/>
      <c r="F598" s="5" t="n"/>
      <c r="G598" s="18">
        <f>IF(OR(B598&amp;""="",NOT(ISNUMBER(D598))),"",ROUND(D598*N(E598),2))</f>
        <v/>
      </c>
      <c r="H598" s="6">
        <f>IF(B598&amp;""="","",IFERROR(INDEX('المركبات'!$B$6:$B$205,MATCH(B598&amp;"",'المركبات'!$A$6:$A$205,0))&amp;"","كود غير موجود"))</f>
        <v/>
      </c>
      <c r="I598" s="21">
        <f>IF(OR(B598&amp;""="",NOT(ISNUMBER(C598))),"",IF(COUNTIFS($B$6:$B$2005,B598&amp;"",$C$6:$C$2005,"&gt;"&amp;C598)=0,1,0))</f>
        <v/>
      </c>
    </row>
    <row r="599">
      <c r="A599" s="13" t="n"/>
      <c r="B599" s="5" t="n"/>
      <c r="C599" s="16" t="n"/>
      <c r="D599" s="20" t="n"/>
      <c r="E599" s="20" t="n"/>
      <c r="F599" s="5" t="n"/>
      <c r="G599" s="18">
        <f>IF(OR(B599&amp;""="",NOT(ISNUMBER(D599))),"",ROUND(D599*N(E599),2))</f>
        <v/>
      </c>
      <c r="H599" s="6">
        <f>IF(B599&amp;""="","",IFERROR(INDEX('المركبات'!$B$6:$B$205,MATCH(B599&amp;"",'المركبات'!$A$6:$A$205,0))&amp;"","كود غير موجود"))</f>
        <v/>
      </c>
      <c r="I599" s="21">
        <f>IF(OR(B599&amp;""="",NOT(ISNUMBER(C599))),"",IF(COUNTIFS($B$6:$B$2005,B599&amp;"",$C$6:$C$2005,"&gt;"&amp;C599)=0,1,0))</f>
        <v/>
      </c>
    </row>
    <row r="600">
      <c r="A600" s="13" t="n"/>
      <c r="B600" s="5" t="n"/>
      <c r="C600" s="16" t="n"/>
      <c r="D600" s="20" t="n"/>
      <c r="E600" s="20" t="n"/>
      <c r="F600" s="5" t="n"/>
      <c r="G600" s="18">
        <f>IF(OR(B600&amp;""="",NOT(ISNUMBER(D600))),"",ROUND(D600*N(E600),2))</f>
        <v/>
      </c>
      <c r="H600" s="6">
        <f>IF(B600&amp;""="","",IFERROR(INDEX('المركبات'!$B$6:$B$205,MATCH(B600&amp;"",'المركبات'!$A$6:$A$205,0))&amp;"","كود غير موجود"))</f>
        <v/>
      </c>
      <c r="I600" s="21">
        <f>IF(OR(B600&amp;""="",NOT(ISNUMBER(C600))),"",IF(COUNTIFS($B$6:$B$2005,B600&amp;"",$C$6:$C$2005,"&gt;"&amp;C600)=0,1,0))</f>
        <v/>
      </c>
    </row>
    <row r="601">
      <c r="A601" s="13" t="n"/>
      <c r="B601" s="5" t="n"/>
      <c r="C601" s="16" t="n"/>
      <c r="D601" s="20" t="n"/>
      <c r="E601" s="20" t="n"/>
      <c r="F601" s="5" t="n"/>
      <c r="G601" s="18">
        <f>IF(OR(B601&amp;""="",NOT(ISNUMBER(D601))),"",ROUND(D601*N(E601),2))</f>
        <v/>
      </c>
      <c r="H601" s="6">
        <f>IF(B601&amp;""="","",IFERROR(INDEX('المركبات'!$B$6:$B$205,MATCH(B601&amp;"",'المركبات'!$A$6:$A$205,0))&amp;"","كود غير موجود"))</f>
        <v/>
      </c>
      <c r="I601" s="21">
        <f>IF(OR(B601&amp;""="",NOT(ISNUMBER(C601))),"",IF(COUNTIFS($B$6:$B$2005,B601&amp;"",$C$6:$C$2005,"&gt;"&amp;C601)=0,1,0))</f>
        <v/>
      </c>
    </row>
    <row r="602">
      <c r="A602" s="13" t="n"/>
      <c r="B602" s="5" t="n"/>
      <c r="C602" s="16" t="n"/>
      <c r="D602" s="20" t="n"/>
      <c r="E602" s="20" t="n"/>
      <c r="F602" s="5" t="n"/>
      <c r="G602" s="18">
        <f>IF(OR(B602&amp;""="",NOT(ISNUMBER(D602))),"",ROUND(D602*N(E602),2))</f>
        <v/>
      </c>
      <c r="H602" s="6">
        <f>IF(B602&amp;""="","",IFERROR(INDEX('المركبات'!$B$6:$B$205,MATCH(B602&amp;"",'المركبات'!$A$6:$A$205,0))&amp;"","كود غير موجود"))</f>
        <v/>
      </c>
      <c r="I602" s="21">
        <f>IF(OR(B602&amp;""="",NOT(ISNUMBER(C602))),"",IF(COUNTIFS($B$6:$B$2005,B602&amp;"",$C$6:$C$2005,"&gt;"&amp;C602)=0,1,0))</f>
        <v/>
      </c>
    </row>
    <row r="603">
      <c r="A603" s="13" t="n"/>
      <c r="B603" s="5" t="n"/>
      <c r="C603" s="16" t="n"/>
      <c r="D603" s="20" t="n"/>
      <c r="E603" s="20" t="n"/>
      <c r="F603" s="5" t="n"/>
      <c r="G603" s="18">
        <f>IF(OR(B603&amp;""="",NOT(ISNUMBER(D603))),"",ROUND(D603*N(E603),2))</f>
        <v/>
      </c>
      <c r="H603" s="6">
        <f>IF(B603&amp;""="","",IFERROR(INDEX('المركبات'!$B$6:$B$205,MATCH(B603&amp;"",'المركبات'!$A$6:$A$205,0))&amp;"","كود غير موجود"))</f>
        <v/>
      </c>
      <c r="I603" s="21">
        <f>IF(OR(B603&amp;""="",NOT(ISNUMBER(C603))),"",IF(COUNTIFS($B$6:$B$2005,B603&amp;"",$C$6:$C$2005,"&gt;"&amp;C603)=0,1,0))</f>
        <v/>
      </c>
    </row>
    <row r="604">
      <c r="A604" s="13" t="n"/>
      <c r="B604" s="5" t="n"/>
      <c r="C604" s="16" t="n"/>
      <c r="D604" s="20" t="n"/>
      <c r="E604" s="20" t="n"/>
      <c r="F604" s="5" t="n"/>
      <c r="G604" s="18">
        <f>IF(OR(B604&amp;""="",NOT(ISNUMBER(D604))),"",ROUND(D604*N(E604),2))</f>
        <v/>
      </c>
      <c r="H604" s="6">
        <f>IF(B604&amp;""="","",IFERROR(INDEX('المركبات'!$B$6:$B$205,MATCH(B604&amp;"",'المركبات'!$A$6:$A$205,0))&amp;"","كود غير موجود"))</f>
        <v/>
      </c>
      <c r="I604" s="21">
        <f>IF(OR(B604&amp;""="",NOT(ISNUMBER(C604))),"",IF(COUNTIFS($B$6:$B$2005,B604&amp;"",$C$6:$C$2005,"&gt;"&amp;C604)=0,1,0))</f>
        <v/>
      </c>
    </row>
    <row r="605">
      <c r="A605" s="13" t="n"/>
      <c r="B605" s="5" t="n"/>
      <c r="C605" s="16" t="n"/>
      <c r="D605" s="20" t="n"/>
      <c r="E605" s="20" t="n"/>
      <c r="F605" s="5" t="n"/>
      <c r="G605" s="18">
        <f>IF(OR(B605&amp;""="",NOT(ISNUMBER(D605))),"",ROUND(D605*N(E605),2))</f>
        <v/>
      </c>
      <c r="H605" s="6">
        <f>IF(B605&amp;""="","",IFERROR(INDEX('المركبات'!$B$6:$B$205,MATCH(B605&amp;"",'المركبات'!$A$6:$A$205,0))&amp;"","كود غير موجود"))</f>
        <v/>
      </c>
      <c r="I605" s="21">
        <f>IF(OR(B605&amp;""="",NOT(ISNUMBER(C605))),"",IF(COUNTIFS($B$6:$B$2005,B605&amp;"",$C$6:$C$2005,"&gt;"&amp;C605)=0,1,0))</f>
        <v/>
      </c>
    </row>
    <row r="606">
      <c r="A606" s="13" t="n"/>
      <c r="B606" s="5" t="n"/>
      <c r="C606" s="16" t="n"/>
      <c r="D606" s="20" t="n"/>
      <c r="E606" s="20" t="n"/>
      <c r="F606" s="5" t="n"/>
      <c r="G606" s="18">
        <f>IF(OR(B606&amp;""="",NOT(ISNUMBER(D606))),"",ROUND(D606*N(E606),2))</f>
        <v/>
      </c>
      <c r="H606" s="6">
        <f>IF(B606&amp;""="","",IFERROR(INDEX('المركبات'!$B$6:$B$205,MATCH(B606&amp;"",'المركبات'!$A$6:$A$205,0))&amp;"","كود غير موجود"))</f>
        <v/>
      </c>
      <c r="I606" s="21">
        <f>IF(OR(B606&amp;""="",NOT(ISNUMBER(C606))),"",IF(COUNTIFS($B$6:$B$2005,B606&amp;"",$C$6:$C$2005,"&gt;"&amp;C606)=0,1,0))</f>
        <v/>
      </c>
    </row>
    <row r="607">
      <c r="A607" s="13" t="n"/>
      <c r="B607" s="5" t="n"/>
      <c r="C607" s="16" t="n"/>
      <c r="D607" s="20" t="n"/>
      <c r="E607" s="20" t="n"/>
      <c r="F607" s="5" t="n"/>
      <c r="G607" s="18">
        <f>IF(OR(B607&amp;""="",NOT(ISNUMBER(D607))),"",ROUND(D607*N(E607),2))</f>
        <v/>
      </c>
      <c r="H607" s="6">
        <f>IF(B607&amp;""="","",IFERROR(INDEX('المركبات'!$B$6:$B$205,MATCH(B607&amp;"",'المركبات'!$A$6:$A$205,0))&amp;"","كود غير موجود"))</f>
        <v/>
      </c>
      <c r="I607" s="21">
        <f>IF(OR(B607&amp;""="",NOT(ISNUMBER(C607))),"",IF(COUNTIFS($B$6:$B$2005,B607&amp;"",$C$6:$C$2005,"&gt;"&amp;C607)=0,1,0))</f>
        <v/>
      </c>
    </row>
    <row r="608">
      <c r="A608" s="13" t="n"/>
      <c r="B608" s="5" t="n"/>
      <c r="C608" s="16" t="n"/>
      <c r="D608" s="20" t="n"/>
      <c r="E608" s="20" t="n"/>
      <c r="F608" s="5" t="n"/>
      <c r="G608" s="18">
        <f>IF(OR(B608&amp;""="",NOT(ISNUMBER(D608))),"",ROUND(D608*N(E608),2))</f>
        <v/>
      </c>
      <c r="H608" s="6">
        <f>IF(B608&amp;""="","",IFERROR(INDEX('المركبات'!$B$6:$B$205,MATCH(B608&amp;"",'المركبات'!$A$6:$A$205,0))&amp;"","كود غير موجود"))</f>
        <v/>
      </c>
      <c r="I608" s="21">
        <f>IF(OR(B608&amp;""="",NOT(ISNUMBER(C608))),"",IF(COUNTIFS($B$6:$B$2005,B608&amp;"",$C$6:$C$2005,"&gt;"&amp;C608)=0,1,0))</f>
        <v/>
      </c>
    </row>
    <row r="609">
      <c r="A609" s="13" t="n"/>
      <c r="B609" s="5" t="n"/>
      <c r="C609" s="16" t="n"/>
      <c r="D609" s="20" t="n"/>
      <c r="E609" s="20" t="n"/>
      <c r="F609" s="5" t="n"/>
      <c r="G609" s="18">
        <f>IF(OR(B609&amp;""="",NOT(ISNUMBER(D609))),"",ROUND(D609*N(E609),2))</f>
        <v/>
      </c>
      <c r="H609" s="6">
        <f>IF(B609&amp;""="","",IFERROR(INDEX('المركبات'!$B$6:$B$205,MATCH(B609&amp;"",'المركبات'!$A$6:$A$205,0))&amp;"","كود غير موجود"))</f>
        <v/>
      </c>
      <c r="I609" s="21">
        <f>IF(OR(B609&amp;""="",NOT(ISNUMBER(C609))),"",IF(COUNTIFS($B$6:$B$2005,B609&amp;"",$C$6:$C$2005,"&gt;"&amp;C609)=0,1,0))</f>
        <v/>
      </c>
    </row>
    <row r="610">
      <c r="A610" s="13" t="n"/>
      <c r="B610" s="5" t="n"/>
      <c r="C610" s="16" t="n"/>
      <c r="D610" s="20" t="n"/>
      <c r="E610" s="20" t="n"/>
      <c r="F610" s="5" t="n"/>
      <c r="G610" s="18">
        <f>IF(OR(B610&amp;""="",NOT(ISNUMBER(D610))),"",ROUND(D610*N(E610),2))</f>
        <v/>
      </c>
      <c r="H610" s="6">
        <f>IF(B610&amp;""="","",IFERROR(INDEX('المركبات'!$B$6:$B$205,MATCH(B610&amp;"",'المركبات'!$A$6:$A$205,0))&amp;"","كود غير موجود"))</f>
        <v/>
      </c>
      <c r="I610" s="21">
        <f>IF(OR(B610&amp;""="",NOT(ISNUMBER(C610))),"",IF(COUNTIFS($B$6:$B$2005,B610&amp;"",$C$6:$C$2005,"&gt;"&amp;C610)=0,1,0))</f>
        <v/>
      </c>
    </row>
    <row r="611">
      <c r="A611" s="13" t="n"/>
      <c r="B611" s="5" t="n"/>
      <c r="C611" s="16" t="n"/>
      <c r="D611" s="20" t="n"/>
      <c r="E611" s="20" t="n"/>
      <c r="F611" s="5" t="n"/>
      <c r="G611" s="18">
        <f>IF(OR(B611&amp;""="",NOT(ISNUMBER(D611))),"",ROUND(D611*N(E611),2))</f>
        <v/>
      </c>
      <c r="H611" s="6">
        <f>IF(B611&amp;""="","",IFERROR(INDEX('المركبات'!$B$6:$B$205,MATCH(B611&amp;"",'المركبات'!$A$6:$A$205,0))&amp;"","كود غير موجود"))</f>
        <v/>
      </c>
      <c r="I611" s="21">
        <f>IF(OR(B611&amp;""="",NOT(ISNUMBER(C611))),"",IF(COUNTIFS($B$6:$B$2005,B611&amp;"",$C$6:$C$2005,"&gt;"&amp;C611)=0,1,0))</f>
        <v/>
      </c>
    </row>
    <row r="612">
      <c r="A612" s="13" t="n"/>
      <c r="B612" s="5" t="n"/>
      <c r="C612" s="16" t="n"/>
      <c r="D612" s="20" t="n"/>
      <c r="E612" s="20" t="n"/>
      <c r="F612" s="5" t="n"/>
      <c r="G612" s="18">
        <f>IF(OR(B612&amp;""="",NOT(ISNUMBER(D612))),"",ROUND(D612*N(E612),2))</f>
        <v/>
      </c>
      <c r="H612" s="6">
        <f>IF(B612&amp;""="","",IFERROR(INDEX('المركبات'!$B$6:$B$205,MATCH(B612&amp;"",'المركبات'!$A$6:$A$205,0))&amp;"","كود غير موجود"))</f>
        <v/>
      </c>
      <c r="I612" s="21">
        <f>IF(OR(B612&amp;""="",NOT(ISNUMBER(C612))),"",IF(COUNTIFS($B$6:$B$2005,B612&amp;"",$C$6:$C$2005,"&gt;"&amp;C612)=0,1,0))</f>
        <v/>
      </c>
    </row>
    <row r="613">
      <c r="A613" s="13" t="n"/>
      <c r="B613" s="5" t="n"/>
      <c r="C613" s="16" t="n"/>
      <c r="D613" s="20" t="n"/>
      <c r="E613" s="20" t="n"/>
      <c r="F613" s="5" t="n"/>
      <c r="G613" s="18">
        <f>IF(OR(B613&amp;""="",NOT(ISNUMBER(D613))),"",ROUND(D613*N(E613),2))</f>
        <v/>
      </c>
      <c r="H613" s="6">
        <f>IF(B613&amp;""="","",IFERROR(INDEX('المركبات'!$B$6:$B$205,MATCH(B613&amp;"",'المركبات'!$A$6:$A$205,0))&amp;"","كود غير موجود"))</f>
        <v/>
      </c>
      <c r="I613" s="21">
        <f>IF(OR(B613&amp;""="",NOT(ISNUMBER(C613))),"",IF(COUNTIFS($B$6:$B$2005,B613&amp;"",$C$6:$C$2005,"&gt;"&amp;C613)=0,1,0))</f>
        <v/>
      </c>
    </row>
    <row r="614">
      <c r="A614" s="13" t="n"/>
      <c r="B614" s="5" t="n"/>
      <c r="C614" s="16" t="n"/>
      <c r="D614" s="20" t="n"/>
      <c r="E614" s="20" t="n"/>
      <c r="F614" s="5" t="n"/>
      <c r="G614" s="18">
        <f>IF(OR(B614&amp;""="",NOT(ISNUMBER(D614))),"",ROUND(D614*N(E614),2))</f>
        <v/>
      </c>
      <c r="H614" s="6">
        <f>IF(B614&amp;""="","",IFERROR(INDEX('المركبات'!$B$6:$B$205,MATCH(B614&amp;"",'المركبات'!$A$6:$A$205,0))&amp;"","كود غير موجود"))</f>
        <v/>
      </c>
      <c r="I614" s="21">
        <f>IF(OR(B614&amp;""="",NOT(ISNUMBER(C614))),"",IF(COUNTIFS($B$6:$B$2005,B614&amp;"",$C$6:$C$2005,"&gt;"&amp;C614)=0,1,0))</f>
        <v/>
      </c>
    </row>
    <row r="615">
      <c r="A615" s="13" t="n"/>
      <c r="B615" s="5" t="n"/>
      <c r="C615" s="16" t="n"/>
      <c r="D615" s="20" t="n"/>
      <c r="E615" s="20" t="n"/>
      <c r="F615" s="5" t="n"/>
      <c r="G615" s="18">
        <f>IF(OR(B615&amp;""="",NOT(ISNUMBER(D615))),"",ROUND(D615*N(E615),2))</f>
        <v/>
      </c>
      <c r="H615" s="6">
        <f>IF(B615&amp;""="","",IFERROR(INDEX('المركبات'!$B$6:$B$205,MATCH(B615&amp;"",'المركبات'!$A$6:$A$205,0))&amp;"","كود غير موجود"))</f>
        <v/>
      </c>
      <c r="I615" s="21">
        <f>IF(OR(B615&amp;""="",NOT(ISNUMBER(C615))),"",IF(COUNTIFS($B$6:$B$2005,B615&amp;"",$C$6:$C$2005,"&gt;"&amp;C615)=0,1,0))</f>
        <v/>
      </c>
    </row>
    <row r="616">
      <c r="A616" s="13" t="n"/>
      <c r="B616" s="5" t="n"/>
      <c r="C616" s="16" t="n"/>
      <c r="D616" s="20" t="n"/>
      <c r="E616" s="20" t="n"/>
      <c r="F616" s="5" t="n"/>
      <c r="G616" s="18">
        <f>IF(OR(B616&amp;""="",NOT(ISNUMBER(D616))),"",ROUND(D616*N(E616),2))</f>
        <v/>
      </c>
      <c r="H616" s="6">
        <f>IF(B616&amp;""="","",IFERROR(INDEX('المركبات'!$B$6:$B$205,MATCH(B616&amp;"",'المركبات'!$A$6:$A$205,0))&amp;"","كود غير موجود"))</f>
        <v/>
      </c>
      <c r="I616" s="21">
        <f>IF(OR(B616&amp;""="",NOT(ISNUMBER(C616))),"",IF(COUNTIFS($B$6:$B$2005,B616&amp;"",$C$6:$C$2005,"&gt;"&amp;C616)=0,1,0))</f>
        <v/>
      </c>
    </row>
    <row r="617">
      <c r="A617" s="13" t="n"/>
      <c r="B617" s="5" t="n"/>
      <c r="C617" s="16" t="n"/>
      <c r="D617" s="20" t="n"/>
      <c r="E617" s="20" t="n"/>
      <c r="F617" s="5" t="n"/>
      <c r="G617" s="18">
        <f>IF(OR(B617&amp;""="",NOT(ISNUMBER(D617))),"",ROUND(D617*N(E617),2))</f>
        <v/>
      </c>
      <c r="H617" s="6">
        <f>IF(B617&amp;""="","",IFERROR(INDEX('المركبات'!$B$6:$B$205,MATCH(B617&amp;"",'المركبات'!$A$6:$A$205,0))&amp;"","كود غير موجود"))</f>
        <v/>
      </c>
      <c r="I617" s="21">
        <f>IF(OR(B617&amp;""="",NOT(ISNUMBER(C617))),"",IF(COUNTIFS($B$6:$B$2005,B617&amp;"",$C$6:$C$2005,"&gt;"&amp;C617)=0,1,0))</f>
        <v/>
      </c>
    </row>
    <row r="618">
      <c r="A618" s="13" t="n"/>
      <c r="B618" s="5" t="n"/>
      <c r="C618" s="16" t="n"/>
      <c r="D618" s="20" t="n"/>
      <c r="E618" s="20" t="n"/>
      <c r="F618" s="5" t="n"/>
      <c r="G618" s="18">
        <f>IF(OR(B618&amp;""="",NOT(ISNUMBER(D618))),"",ROUND(D618*N(E618),2))</f>
        <v/>
      </c>
      <c r="H618" s="6">
        <f>IF(B618&amp;""="","",IFERROR(INDEX('المركبات'!$B$6:$B$205,MATCH(B618&amp;"",'المركبات'!$A$6:$A$205,0))&amp;"","كود غير موجود"))</f>
        <v/>
      </c>
      <c r="I618" s="21">
        <f>IF(OR(B618&amp;""="",NOT(ISNUMBER(C618))),"",IF(COUNTIFS($B$6:$B$2005,B618&amp;"",$C$6:$C$2005,"&gt;"&amp;C618)=0,1,0))</f>
        <v/>
      </c>
    </row>
    <row r="619">
      <c r="A619" s="13" t="n"/>
      <c r="B619" s="5" t="n"/>
      <c r="C619" s="16" t="n"/>
      <c r="D619" s="20" t="n"/>
      <c r="E619" s="20" t="n"/>
      <c r="F619" s="5" t="n"/>
      <c r="G619" s="18">
        <f>IF(OR(B619&amp;""="",NOT(ISNUMBER(D619))),"",ROUND(D619*N(E619),2))</f>
        <v/>
      </c>
      <c r="H619" s="6">
        <f>IF(B619&amp;""="","",IFERROR(INDEX('المركبات'!$B$6:$B$205,MATCH(B619&amp;"",'المركبات'!$A$6:$A$205,0))&amp;"","كود غير موجود"))</f>
        <v/>
      </c>
      <c r="I619" s="21">
        <f>IF(OR(B619&amp;""="",NOT(ISNUMBER(C619))),"",IF(COUNTIFS($B$6:$B$2005,B619&amp;"",$C$6:$C$2005,"&gt;"&amp;C619)=0,1,0))</f>
        <v/>
      </c>
    </row>
    <row r="620">
      <c r="A620" s="13" t="n"/>
      <c r="B620" s="5" t="n"/>
      <c r="C620" s="16" t="n"/>
      <c r="D620" s="20" t="n"/>
      <c r="E620" s="20" t="n"/>
      <c r="F620" s="5" t="n"/>
      <c r="G620" s="18">
        <f>IF(OR(B620&amp;""="",NOT(ISNUMBER(D620))),"",ROUND(D620*N(E620),2))</f>
        <v/>
      </c>
      <c r="H620" s="6">
        <f>IF(B620&amp;""="","",IFERROR(INDEX('المركبات'!$B$6:$B$205,MATCH(B620&amp;"",'المركبات'!$A$6:$A$205,0))&amp;"","كود غير موجود"))</f>
        <v/>
      </c>
      <c r="I620" s="21">
        <f>IF(OR(B620&amp;""="",NOT(ISNUMBER(C620))),"",IF(COUNTIFS($B$6:$B$2005,B620&amp;"",$C$6:$C$2005,"&gt;"&amp;C620)=0,1,0))</f>
        <v/>
      </c>
    </row>
    <row r="621">
      <c r="A621" s="13" t="n"/>
      <c r="B621" s="5" t="n"/>
      <c r="C621" s="16" t="n"/>
      <c r="D621" s="20" t="n"/>
      <c r="E621" s="20" t="n"/>
      <c r="F621" s="5" t="n"/>
      <c r="G621" s="18">
        <f>IF(OR(B621&amp;""="",NOT(ISNUMBER(D621))),"",ROUND(D621*N(E621),2))</f>
        <v/>
      </c>
      <c r="H621" s="6">
        <f>IF(B621&amp;""="","",IFERROR(INDEX('المركبات'!$B$6:$B$205,MATCH(B621&amp;"",'المركبات'!$A$6:$A$205,0))&amp;"","كود غير موجود"))</f>
        <v/>
      </c>
      <c r="I621" s="21">
        <f>IF(OR(B621&amp;""="",NOT(ISNUMBER(C621))),"",IF(COUNTIFS($B$6:$B$2005,B621&amp;"",$C$6:$C$2005,"&gt;"&amp;C621)=0,1,0))</f>
        <v/>
      </c>
    </row>
    <row r="622">
      <c r="A622" s="13" t="n"/>
      <c r="B622" s="5" t="n"/>
      <c r="C622" s="16" t="n"/>
      <c r="D622" s="20" t="n"/>
      <c r="E622" s="20" t="n"/>
      <c r="F622" s="5" t="n"/>
      <c r="G622" s="18">
        <f>IF(OR(B622&amp;""="",NOT(ISNUMBER(D622))),"",ROUND(D622*N(E622),2))</f>
        <v/>
      </c>
      <c r="H622" s="6">
        <f>IF(B622&amp;""="","",IFERROR(INDEX('المركبات'!$B$6:$B$205,MATCH(B622&amp;"",'المركبات'!$A$6:$A$205,0))&amp;"","كود غير موجود"))</f>
        <v/>
      </c>
      <c r="I622" s="21">
        <f>IF(OR(B622&amp;""="",NOT(ISNUMBER(C622))),"",IF(COUNTIFS($B$6:$B$2005,B622&amp;"",$C$6:$C$2005,"&gt;"&amp;C622)=0,1,0))</f>
        <v/>
      </c>
    </row>
    <row r="623">
      <c r="A623" s="13" t="n"/>
      <c r="B623" s="5" t="n"/>
      <c r="C623" s="16" t="n"/>
      <c r="D623" s="20" t="n"/>
      <c r="E623" s="20" t="n"/>
      <c r="F623" s="5" t="n"/>
      <c r="G623" s="18">
        <f>IF(OR(B623&amp;""="",NOT(ISNUMBER(D623))),"",ROUND(D623*N(E623),2))</f>
        <v/>
      </c>
      <c r="H623" s="6">
        <f>IF(B623&amp;""="","",IFERROR(INDEX('المركبات'!$B$6:$B$205,MATCH(B623&amp;"",'المركبات'!$A$6:$A$205,0))&amp;"","كود غير موجود"))</f>
        <v/>
      </c>
      <c r="I623" s="21">
        <f>IF(OR(B623&amp;""="",NOT(ISNUMBER(C623))),"",IF(COUNTIFS($B$6:$B$2005,B623&amp;"",$C$6:$C$2005,"&gt;"&amp;C623)=0,1,0))</f>
        <v/>
      </c>
    </row>
    <row r="624">
      <c r="A624" s="13" t="n"/>
      <c r="B624" s="5" t="n"/>
      <c r="C624" s="16" t="n"/>
      <c r="D624" s="20" t="n"/>
      <c r="E624" s="20" t="n"/>
      <c r="F624" s="5" t="n"/>
      <c r="G624" s="18">
        <f>IF(OR(B624&amp;""="",NOT(ISNUMBER(D624))),"",ROUND(D624*N(E624),2))</f>
        <v/>
      </c>
      <c r="H624" s="6">
        <f>IF(B624&amp;""="","",IFERROR(INDEX('المركبات'!$B$6:$B$205,MATCH(B624&amp;"",'المركبات'!$A$6:$A$205,0))&amp;"","كود غير موجود"))</f>
        <v/>
      </c>
      <c r="I624" s="21">
        <f>IF(OR(B624&amp;""="",NOT(ISNUMBER(C624))),"",IF(COUNTIFS($B$6:$B$2005,B624&amp;"",$C$6:$C$2005,"&gt;"&amp;C624)=0,1,0))</f>
        <v/>
      </c>
    </row>
    <row r="625">
      <c r="A625" s="13" t="n"/>
      <c r="B625" s="5" t="n"/>
      <c r="C625" s="16" t="n"/>
      <c r="D625" s="20" t="n"/>
      <c r="E625" s="20" t="n"/>
      <c r="F625" s="5" t="n"/>
      <c r="G625" s="18">
        <f>IF(OR(B625&amp;""="",NOT(ISNUMBER(D625))),"",ROUND(D625*N(E625),2))</f>
        <v/>
      </c>
      <c r="H625" s="6">
        <f>IF(B625&amp;""="","",IFERROR(INDEX('المركبات'!$B$6:$B$205,MATCH(B625&amp;"",'المركبات'!$A$6:$A$205,0))&amp;"","كود غير موجود"))</f>
        <v/>
      </c>
      <c r="I625" s="21">
        <f>IF(OR(B625&amp;""="",NOT(ISNUMBER(C625))),"",IF(COUNTIFS($B$6:$B$2005,B625&amp;"",$C$6:$C$2005,"&gt;"&amp;C625)=0,1,0))</f>
        <v/>
      </c>
    </row>
    <row r="626">
      <c r="A626" s="13" t="n"/>
      <c r="B626" s="5" t="n"/>
      <c r="C626" s="16" t="n"/>
      <c r="D626" s="20" t="n"/>
      <c r="E626" s="20" t="n"/>
      <c r="F626" s="5" t="n"/>
      <c r="G626" s="18">
        <f>IF(OR(B626&amp;""="",NOT(ISNUMBER(D626))),"",ROUND(D626*N(E626),2))</f>
        <v/>
      </c>
      <c r="H626" s="6">
        <f>IF(B626&amp;""="","",IFERROR(INDEX('المركبات'!$B$6:$B$205,MATCH(B626&amp;"",'المركبات'!$A$6:$A$205,0))&amp;"","كود غير موجود"))</f>
        <v/>
      </c>
      <c r="I626" s="21">
        <f>IF(OR(B626&amp;""="",NOT(ISNUMBER(C626))),"",IF(COUNTIFS($B$6:$B$2005,B626&amp;"",$C$6:$C$2005,"&gt;"&amp;C626)=0,1,0))</f>
        <v/>
      </c>
    </row>
    <row r="627">
      <c r="A627" s="13" t="n"/>
      <c r="B627" s="5" t="n"/>
      <c r="C627" s="16" t="n"/>
      <c r="D627" s="20" t="n"/>
      <c r="E627" s="20" t="n"/>
      <c r="F627" s="5" t="n"/>
      <c r="G627" s="18">
        <f>IF(OR(B627&amp;""="",NOT(ISNUMBER(D627))),"",ROUND(D627*N(E627),2))</f>
        <v/>
      </c>
      <c r="H627" s="6">
        <f>IF(B627&amp;""="","",IFERROR(INDEX('المركبات'!$B$6:$B$205,MATCH(B627&amp;"",'المركبات'!$A$6:$A$205,0))&amp;"","كود غير موجود"))</f>
        <v/>
      </c>
      <c r="I627" s="21">
        <f>IF(OR(B627&amp;""="",NOT(ISNUMBER(C627))),"",IF(COUNTIFS($B$6:$B$2005,B627&amp;"",$C$6:$C$2005,"&gt;"&amp;C627)=0,1,0))</f>
        <v/>
      </c>
    </row>
    <row r="628">
      <c r="A628" s="13" t="n"/>
      <c r="B628" s="5" t="n"/>
      <c r="C628" s="16" t="n"/>
      <c r="D628" s="20" t="n"/>
      <c r="E628" s="20" t="n"/>
      <c r="F628" s="5" t="n"/>
      <c r="G628" s="18">
        <f>IF(OR(B628&amp;""="",NOT(ISNUMBER(D628))),"",ROUND(D628*N(E628),2))</f>
        <v/>
      </c>
      <c r="H628" s="6">
        <f>IF(B628&amp;""="","",IFERROR(INDEX('المركبات'!$B$6:$B$205,MATCH(B628&amp;"",'المركبات'!$A$6:$A$205,0))&amp;"","كود غير موجود"))</f>
        <v/>
      </c>
      <c r="I628" s="21">
        <f>IF(OR(B628&amp;""="",NOT(ISNUMBER(C628))),"",IF(COUNTIFS($B$6:$B$2005,B628&amp;"",$C$6:$C$2005,"&gt;"&amp;C628)=0,1,0))</f>
        <v/>
      </c>
    </row>
    <row r="629">
      <c r="A629" s="13" t="n"/>
      <c r="B629" s="5" t="n"/>
      <c r="C629" s="16" t="n"/>
      <c r="D629" s="20" t="n"/>
      <c r="E629" s="20" t="n"/>
      <c r="F629" s="5" t="n"/>
      <c r="G629" s="18">
        <f>IF(OR(B629&amp;""="",NOT(ISNUMBER(D629))),"",ROUND(D629*N(E629),2))</f>
        <v/>
      </c>
      <c r="H629" s="6">
        <f>IF(B629&amp;""="","",IFERROR(INDEX('المركبات'!$B$6:$B$205,MATCH(B629&amp;"",'المركبات'!$A$6:$A$205,0))&amp;"","كود غير موجود"))</f>
        <v/>
      </c>
      <c r="I629" s="21">
        <f>IF(OR(B629&amp;""="",NOT(ISNUMBER(C629))),"",IF(COUNTIFS($B$6:$B$2005,B629&amp;"",$C$6:$C$2005,"&gt;"&amp;C629)=0,1,0))</f>
        <v/>
      </c>
    </row>
    <row r="630">
      <c r="A630" s="13" t="n"/>
      <c r="B630" s="5" t="n"/>
      <c r="C630" s="16" t="n"/>
      <c r="D630" s="20" t="n"/>
      <c r="E630" s="20" t="n"/>
      <c r="F630" s="5" t="n"/>
      <c r="G630" s="18">
        <f>IF(OR(B630&amp;""="",NOT(ISNUMBER(D630))),"",ROUND(D630*N(E630),2))</f>
        <v/>
      </c>
      <c r="H630" s="6">
        <f>IF(B630&amp;""="","",IFERROR(INDEX('المركبات'!$B$6:$B$205,MATCH(B630&amp;"",'المركبات'!$A$6:$A$205,0))&amp;"","كود غير موجود"))</f>
        <v/>
      </c>
      <c r="I630" s="21">
        <f>IF(OR(B630&amp;""="",NOT(ISNUMBER(C630))),"",IF(COUNTIFS($B$6:$B$2005,B630&amp;"",$C$6:$C$2005,"&gt;"&amp;C630)=0,1,0))</f>
        <v/>
      </c>
    </row>
    <row r="631">
      <c r="A631" s="13" t="n"/>
      <c r="B631" s="5" t="n"/>
      <c r="C631" s="16" t="n"/>
      <c r="D631" s="20" t="n"/>
      <c r="E631" s="20" t="n"/>
      <c r="F631" s="5" t="n"/>
      <c r="G631" s="18">
        <f>IF(OR(B631&amp;""="",NOT(ISNUMBER(D631))),"",ROUND(D631*N(E631),2))</f>
        <v/>
      </c>
      <c r="H631" s="6">
        <f>IF(B631&amp;""="","",IFERROR(INDEX('المركبات'!$B$6:$B$205,MATCH(B631&amp;"",'المركبات'!$A$6:$A$205,0))&amp;"","كود غير موجود"))</f>
        <v/>
      </c>
      <c r="I631" s="21">
        <f>IF(OR(B631&amp;""="",NOT(ISNUMBER(C631))),"",IF(COUNTIFS($B$6:$B$2005,B631&amp;"",$C$6:$C$2005,"&gt;"&amp;C631)=0,1,0))</f>
        <v/>
      </c>
    </row>
    <row r="632">
      <c r="A632" s="13" t="n"/>
      <c r="B632" s="5" t="n"/>
      <c r="C632" s="16" t="n"/>
      <c r="D632" s="20" t="n"/>
      <c r="E632" s="20" t="n"/>
      <c r="F632" s="5" t="n"/>
      <c r="G632" s="18">
        <f>IF(OR(B632&amp;""="",NOT(ISNUMBER(D632))),"",ROUND(D632*N(E632),2))</f>
        <v/>
      </c>
      <c r="H632" s="6">
        <f>IF(B632&amp;""="","",IFERROR(INDEX('المركبات'!$B$6:$B$205,MATCH(B632&amp;"",'المركبات'!$A$6:$A$205,0))&amp;"","كود غير موجود"))</f>
        <v/>
      </c>
      <c r="I632" s="21">
        <f>IF(OR(B632&amp;""="",NOT(ISNUMBER(C632))),"",IF(COUNTIFS($B$6:$B$2005,B632&amp;"",$C$6:$C$2005,"&gt;"&amp;C632)=0,1,0))</f>
        <v/>
      </c>
    </row>
    <row r="633">
      <c r="A633" s="13" t="n"/>
      <c r="B633" s="5" t="n"/>
      <c r="C633" s="16" t="n"/>
      <c r="D633" s="20" t="n"/>
      <c r="E633" s="20" t="n"/>
      <c r="F633" s="5" t="n"/>
      <c r="G633" s="18">
        <f>IF(OR(B633&amp;""="",NOT(ISNUMBER(D633))),"",ROUND(D633*N(E633),2))</f>
        <v/>
      </c>
      <c r="H633" s="6">
        <f>IF(B633&amp;""="","",IFERROR(INDEX('المركبات'!$B$6:$B$205,MATCH(B633&amp;"",'المركبات'!$A$6:$A$205,0))&amp;"","كود غير موجود"))</f>
        <v/>
      </c>
      <c r="I633" s="21">
        <f>IF(OR(B633&amp;""="",NOT(ISNUMBER(C633))),"",IF(COUNTIFS($B$6:$B$2005,B633&amp;"",$C$6:$C$2005,"&gt;"&amp;C633)=0,1,0))</f>
        <v/>
      </c>
    </row>
    <row r="634">
      <c r="A634" s="13" t="n"/>
      <c r="B634" s="5" t="n"/>
      <c r="C634" s="16" t="n"/>
      <c r="D634" s="20" t="n"/>
      <c r="E634" s="20" t="n"/>
      <c r="F634" s="5" t="n"/>
      <c r="G634" s="18">
        <f>IF(OR(B634&amp;""="",NOT(ISNUMBER(D634))),"",ROUND(D634*N(E634),2))</f>
        <v/>
      </c>
      <c r="H634" s="6">
        <f>IF(B634&amp;""="","",IFERROR(INDEX('المركبات'!$B$6:$B$205,MATCH(B634&amp;"",'المركبات'!$A$6:$A$205,0))&amp;"","كود غير موجود"))</f>
        <v/>
      </c>
      <c r="I634" s="21">
        <f>IF(OR(B634&amp;""="",NOT(ISNUMBER(C634))),"",IF(COUNTIFS($B$6:$B$2005,B634&amp;"",$C$6:$C$2005,"&gt;"&amp;C634)=0,1,0))</f>
        <v/>
      </c>
    </row>
    <row r="635">
      <c r="A635" s="13" t="n"/>
      <c r="B635" s="5" t="n"/>
      <c r="C635" s="16" t="n"/>
      <c r="D635" s="20" t="n"/>
      <c r="E635" s="20" t="n"/>
      <c r="F635" s="5" t="n"/>
      <c r="G635" s="18">
        <f>IF(OR(B635&amp;""="",NOT(ISNUMBER(D635))),"",ROUND(D635*N(E635),2))</f>
        <v/>
      </c>
      <c r="H635" s="6">
        <f>IF(B635&amp;""="","",IFERROR(INDEX('المركبات'!$B$6:$B$205,MATCH(B635&amp;"",'المركبات'!$A$6:$A$205,0))&amp;"","كود غير موجود"))</f>
        <v/>
      </c>
      <c r="I635" s="21">
        <f>IF(OR(B635&amp;""="",NOT(ISNUMBER(C635))),"",IF(COUNTIFS($B$6:$B$2005,B635&amp;"",$C$6:$C$2005,"&gt;"&amp;C635)=0,1,0))</f>
        <v/>
      </c>
    </row>
    <row r="636">
      <c r="A636" s="13" t="n"/>
      <c r="B636" s="5" t="n"/>
      <c r="C636" s="16" t="n"/>
      <c r="D636" s="20" t="n"/>
      <c r="E636" s="20" t="n"/>
      <c r="F636" s="5" t="n"/>
      <c r="G636" s="18">
        <f>IF(OR(B636&amp;""="",NOT(ISNUMBER(D636))),"",ROUND(D636*N(E636),2))</f>
        <v/>
      </c>
      <c r="H636" s="6">
        <f>IF(B636&amp;""="","",IFERROR(INDEX('المركبات'!$B$6:$B$205,MATCH(B636&amp;"",'المركبات'!$A$6:$A$205,0))&amp;"","كود غير موجود"))</f>
        <v/>
      </c>
      <c r="I636" s="21">
        <f>IF(OR(B636&amp;""="",NOT(ISNUMBER(C636))),"",IF(COUNTIFS($B$6:$B$2005,B636&amp;"",$C$6:$C$2005,"&gt;"&amp;C636)=0,1,0))</f>
        <v/>
      </c>
    </row>
    <row r="637">
      <c r="A637" s="13" t="n"/>
      <c r="B637" s="5" t="n"/>
      <c r="C637" s="16" t="n"/>
      <c r="D637" s="20" t="n"/>
      <c r="E637" s="20" t="n"/>
      <c r="F637" s="5" t="n"/>
      <c r="G637" s="18">
        <f>IF(OR(B637&amp;""="",NOT(ISNUMBER(D637))),"",ROUND(D637*N(E637),2))</f>
        <v/>
      </c>
      <c r="H637" s="6">
        <f>IF(B637&amp;""="","",IFERROR(INDEX('المركبات'!$B$6:$B$205,MATCH(B637&amp;"",'المركبات'!$A$6:$A$205,0))&amp;"","كود غير موجود"))</f>
        <v/>
      </c>
      <c r="I637" s="21">
        <f>IF(OR(B637&amp;""="",NOT(ISNUMBER(C637))),"",IF(COUNTIFS($B$6:$B$2005,B637&amp;"",$C$6:$C$2005,"&gt;"&amp;C637)=0,1,0))</f>
        <v/>
      </c>
    </row>
    <row r="638">
      <c r="A638" s="13" t="n"/>
      <c r="B638" s="5" t="n"/>
      <c r="C638" s="16" t="n"/>
      <c r="D638" s="20" t="n"/>
      <c r="E638" s="20" t="n"/>
      <c r="F638" s="5" t="n"/>
      <c r="G638" s="18">
        <f>IF(OR(B638&amp;""="",NOT(ISNUMBER(D638))),"",ROUND(D638*N(E638),2))</f>
        <v/>
      </c>
      <c r="H638" s="6">
        <f>IF(B638&amp;""="","",IFERROR(INDEX('المركبات'!$B$6:$B$205,MATCH(B638&amp;"",'المركبات'!$A$6:$A$205,0))&amp;"","كود غير موجود"))</f>
        <v/>
      </c>
      <c r="I638" s="21">
        <f>IF(OR(B638&amp;""="",NOT(ISNUMBER(C638))),"",IF(COUNTIFS($B$6:$B$2005,B638&amp;"",$C$6:$C$2005,"&gt;"&amp;C638)=0,1,0))</f>
        <v/>
      </c>
    </row>
    <row r="639">
      <c r="A639" s="13" t="n"/>
      <c r="B639" s="5" t="n"/>
      <c r="C639" s="16" t="n"/>
      <c r="D639" s="20" t="n"/>
      <c r="E639" s="20" t="n"/>
      <c r="F639" s="5" t="n"/>
      <c r="G639" s="18">
        <f>IF(OR(B639&amp;""="",NOT(ISNUMBER(D639))),"",ROUND(D639*N(E639),2))</f>
        <v/>
      </c>
      <c r="H639" s="6">
        <f>IF(B639&amp;""="","",IFERROR(INDEX('المركبات'!$B$6:$B$205,MATCH(B639&amp;"",'المركبات'!$A$6:$A$205,0))&amp;"","كود غير موجود"))</f>
        <v/>
      </c>
      <c r="I639" s="21">
        <f>IF(OR(B639&amp;""="",NOT(ISNUMBER(C639))),"",IF(COUNTIFS($B$6:$B$2005,B639&amp;"",$C$6:$C$2005,"&gt;"&amp;C639)=0,1,0))</f>
        <v/>
      </c>
    </row>
    <row r="640">
      <c r="A640" s="13" t="n"/>
      <c r="B640" s="5" t="n"/>
      <c r="C640" s="16" t="n"/>
      <c r="D640" s="20" t="n"/>
      <c r="E640" s="20" t="n"/>
      <c r="F640" s="5" t="n"/>
      <c r="G640" s="18">
        <f>IF(OR(B640&amp;""="",NOT(ISNUMBER(D640))),"",ROUND(D640*N(E640),2))</f>
        <v/>
      </c>
      <c r="H640" s="6">
        <f>IF(B640&amp;""="","",IFERROR(INDEX('المركبات'!$B$6:$B$205,MATCH(B640&amp;"",'المركبات'!$A$6:$A$205,0))&amp;"","كود غير موجود"))</f>
        <v/>
      </c>
      <c r="I640" s="21">
        <f>IF(OR(B640&amp;""="",NOT(ISNUMBER(C640))),"",IF(COUNTIFS($B$6:$B$2005,B640&amp;"",$C$6:$C$2005,"&gt;"&amp;C640)=0,1,0))</f>
        <v/>
      </c>
    </row>
    <row r="641">
      <c r="A641" s="13" t="n"/>
      <c r="B641" s="5" t="n"/>
      <c r="C641" s="16" t="n"/>
      <c r="D641" s="20" t="n"/>
      <c r="E641" s="20" t="n"/>
      <c r="F641" s="5" t="n"/>
      <c r="G641" s="18">
        <f>IF(OR(B641&amp;""="",NOT(ISNUMBER(D641))),"",ROUND(D641*N(E641),2))</f>
        <v/>
      </c>
      <c r="H641" s="6">
        <f>IF(B641&amp;""="","",IFERROR(INDEX('المركبات'!$B$6:$B$205,MATCH(B641&amp;"",'المركبات'!$A$6:$A$205,0))&amp;"","كود غير موجود"))</f>
        <v/>
      </c>
      <c r="I641" s="21">
        <f>IF(OR(B641&amp;""="",NOT(ISNUMBER(C641))),"",IF(COUNTIFS($B$6:$B$2005,B641&amp;"",$C$6:$C$2005,"&gt;"&amp;C641)=0,1,0))</f>
        <v/>
      </c>
    </row>
    <row r="642">
      <c r="A642" s="13" t="n"/>
      <c r="B642" s="5" t="n"/>
      <c r="C642" s="16" t="n"/>
      <c r="D642" s="20" t="n"/>
      <c r="E642" s="20" t="n"/>
      <c r="F642" s="5" t="n"/>
      <c r="G642" s="18">
        <f>IF(OR(B642&amp;""="",NOT(ISNUMBER(D642))),"",ROUND(D642*N(E642),2))</f>
        <v/>
      </c>
      <c r="H642" s="6">
        <f>IF(B642&amp;""="","",IFERROR(INDEX('المركبات'!$B$6:$B$205,MATCH(B642&amp;"",'المركبات'!$A$6:$A$205,0))&amp;"","كود غير موجود"))</f>
        <v/>
      </c>
      <c r="I642" s="21">
        <f>IF(OR(B642&amp;""="",NOT(ISNUMBER(C642))),"",IF(COUNTIFS($B$6:$B$2005,B642&amp;"",$C$6:$C$2005,"&gt;"&amp;C642)=0,1,0))</f>
        <v/>
      </c>
    </row>
    <row r="643">
      <c r="A643" s="13" t="n"/>
      <c r="B643" s="5" t="n"/>
      <c r="C643" s="16" t="n"/>
      <c r="D643" s="20" t="n"/>
      <c r="E643" s="20" t="n"/>
      <c r="F643" s="5" t="n"/>
      <c r="G643" s="18">
        <f>IF(OR(B643&amp;""="",NOT(ISNUMBER(D643))),"",ROUND(D643*N(E643),2))</f>
        <v/>
      </c>
      <c r="H643" s="6">
        <f>IF(B643&amp;""="","",IFERROR(INDEX('المركبات'!$B$6:$B$205,MATCH(B643&amp;"",'المركبات'!$A$6:$A$205,0))&amp;"","كود غير موجود"))</f>
        <v/>
      </c>
      <c r="I643" s="21">
        <f>IF(OR(B643&amp;""="",NOT(ISNUMBER(C643))),"",IF(COUNTIFS($B$6:$B$2005,B643&amp;"",$C$6:$C$2005,"&gt;"&amp;C643)=0,1,0))</f>
        <v/>
      </c>
    </row>
    <row r="644">
      <c r="A644" s="13" t="n"/>
      <c r="B644" s="5" t="n"/>
      <c r="C644" s="16" t="n"/>
      <c r="D644" s="20" t="n"/>
      <c r="E644" s="20" t="n"/>
      <c r="F644" s="5" t="n"/>
      <c r="G644" s="18">
        <f>IF(OR(B644&amp;""="",NOT(ISNUMBER(D644))),"",ROUND(D644*N(E644),2))</f>
        <v/>
      </c>
      <c r="H644" s="6">
        <f>IF(B644&amp;""="","",IFERROR(INDEX('المركبات'!$B$6:$B$205,MATCH(B644&amp;"",'المركبات'!$A$6:$A$205,0))&amp;"","كود غير موجود"))</f>
        <v/>
      </c>
      <c r="I644" s="21">
        <f>IF(OR(B644&amp;""="",NOT(ISNUMBER(C644))),"",IF(COUNTIFS($B$6:$B$2005,B644&amp;"",$C$6:$C$2005,"&gt;"&amp;C644)=0,1,0))</f>
        <v/>
      </c>
    </row>
    <row r="645">
      <c r="A645" s="13" t="n"/>
      <c r="B645" s="5" t="n"/>
      <c r="C645" s="16" t="n"/>
      <c r="D645" s="20" t="n"/>
      <c r="E645" s="20" t="n"/>
      <c r="F645" s="5" t="n"/>
      <c r="G645" s="18">
        <f>IF(OR(B645&amp;""="",NOT(ISNUMBER(D645))),"",ROUND(D645*N(E645),2))</f>
        <v/>
      </c>
      <c r="H645" s="6">
        <f>IF(B645&amp;""="","",IFERROR(INDEX('المركبات'!$B$6:$B$205,MATCH(B645&amp;"",'المركبات'!$A$6:$A$205,0))&amp;"","كود غير موجود"))</f>
        <v/>
      </c>
      <c r="I645" s="21">
        <f>IF(OR(B645&amp;""="",NOT(ISNUMBER(C645))),"",IF(COUNTIFS($B$6:$B$2005,B645&amp;"",$C$6:$C$2005,"&gt;"&amp;C645)=0,1,0))</f>
        <v/>
      </c>
    </row>
    <row r="646">
      <c r="A646" s="13" t="n"/>
      <c r="B646" s="5" t="n"/>
      <c r="C646" s="16" t="n"/>
      <c r="D646" s="20" t="n"/>
      <c r="E646" s="20" t="n"/>
      <c r="F646" s="5" t="n"/>
      <c r="G646" s="18">
        <f>IF(OR(B646&amp;""="",NOT(ISNUMBER(D646))),"",ROUND(D646*N(E646),2))</f>
        <v/>
      </c>
      <c r="H646" s="6">
        <f>IF(B646&amp;""="","",IFERROR(INDEX('المركبات'!$B$6:$B$205,MATCH(B646&amp;"",'المركبات'!$A$6:$A$205,0))&amp;"","كود غير موجود"))</f>
        <v/>
      </c>
      <c r="I646" s="21">
        <f>IF(OR(B646&amp;""="",NOT(ISNUMBER(C646))),"",IF(COUNTIFS($B$6:$B$2005,B646&amp;"",$C$6:$C$2005,"&gt;"&amp;C646)=0,1,0))</f>
        <v/>
      </c>
    </row>
    <row r="647">
      <c r="A647" s="13" t="n"/>
      <c r="B647" s="5" t="n"/>
      <c r="C647" s="16" t="n"/>
      <c r="D647" s="20" t="n"/>
      <c r="E647" s="20" t="n"/>
      <c r="F647" s="5" t="n"/>
      <c r="G647" s="18">
        <f>IF(OR(B647&amp;""="",NOT(ISNUMBER(D647))),"",ROUND(D647*N(E647),2))</f>
        <v/>
      </c>
      <c r="H647" s="6">
        <f>IF(B647&amp;""="","",IFERROR(INDEX('المركبات'!$B$6:$B$205,MATCH(B647&amp;"",'المركبات'!$A$6:$A$205,0))&amp;"","كود غير موجود"))</f>
        <v/>
      </c>
      <c r="I647" s="21">
        <f>IF(OR(B647&amp;""="",NOT(ISNUMBER(C647))),"",IF(COUNTIFS($B$6:$B$2005,B647&amp;"",$C$6:$C$2005,"&gt;"&amp;C647)=0,1,0))</f>
        <v/>
      </c>
    </row>
    <row r="648">
      <c r="A648" s="13" t="n"/>
      <c r="B648" s="5" t="n"/>
      <c r="C648" s="16" t="n"/>
      <c r="D648" s="20" t="n"/>
      <c r="E648" s="20" t="n"/>
      <c r="F648" s="5" t="n"/>
      <c r="G648" s="18">
        <f>IF(OR(B648&amp;""="",NOT(ISNUMBER(D648))),"",ROUND(D648*N(E648),2))</f>
        <v/>
      </c>
      <c r="H648" s="6">
        <f>IF(B648&amp;""="","",IFERROR(INDEX('المركبات'!$B$6:$B$205,MATCH(B648&amp;"",'المركبات'!$A$6:$A$205,0))&amp;"","كود غير موجود"))</f>
        <v/>
      </c>
      <c r="I648" s="21">
        <f>IF(OR(B648&amp;""="",NOT(ISNUMBER(C648))),"",IF(COUNTIFS($B$6:$B$2005,B648&amp;"",$C$6:$C$2005,"&gt;"&amp;C648)=0,1,0))</f>
        <v/>
      </c>
    </row>
    <row r="649">
      <c r="A649" s="13" t="n"/>
      <c r="B649" s="5" t="n"/>
      <c r="C649" s="16" t="n"/>
      <c r="D649" s="20" t="n"/>
      <c r="E649" s="20" t="n"/>
      <c r="F649" s="5" t="n"/>
      <c r="G649" s="18">
        <f>IF(OR(B649&amp;""="",NOT(ISNUMBER(D649))),"",ROUND(D649*N(E649),2))</f>
        <v/>
      </c>
      <c r="H649" s="6">
        <f>IF(B649&amp;""="","",IFERROR(INDEX('المركبات'!$B$6:$B$205,MATCH(B649&amp;"",'المركبات'!$A$6:$A$205,0))&amp;"","كود غير موجود"))</f>
        <v/>
      </c>
      <c r="I649" s="21">
        <f>IF(OR(B649&amp;""="",NOT(ISNUMBER(C649))),"",IF(COUNTIFS($B$6:$B$2005,B649&amp;"",$C$6:$C$2005,"&gt;"&amp;C649)=0,1,0))</f>
        <v/>
      </c>
    </row>
    <row r="650">
      <c r="A650" s="13" t="n"/>
      <c r="B650" s="5" t="n"/>
      <c r="C650" s="16" t="n"/>
      <c r="D650" s="20" t="n"/>
      <c r="E650" s="20" t="n"/>
      <c r="F650" s="5" t="n"/>
      <c r="G650" s="18">
        <f>IF(OR(B650&amp;""="",NOT(ISNUMBER(D650))),"",ROUND(D650*N(E650),2))</f>
        <v/>
      </c>
      <c r="H650" s="6">
        <f>IF(B650&amp;""="","",IFERROR(INDEX('المركبات'!$B$6:$B$205,MATCH(B650&amp;"",'المركبات'!$A$6:$A$205,0))&amp;"","كود غير موجود"))</f>
        <v/>
      </c>
      <c r="I650" s="21">
        <f>IF(OR(B650&amp;""="",NOT(ISNUMBER(C650))),"",IF(COUNTIFS($B$6:$B$2005,B650&amp;"",$C$6:$C$2005,"&gt;"&amp;C650)=0,1,0))</f>
        <v/>
      </c>
    </row>
    <row r="651">
      <c r="A651" s="13" t="n"/>
      <c r="B651" s="5" t="n"/>
      <c r="C651" s="16" t="n"/>
      <c r="D651" s="20" t="n"/>
      <c r="E651" s="20" t="n"/>
      <c r="F651" s="5" t="n"/>
      <c r="G651" s="18">
        <f>IF(OR(B651&amp;""="",NOT(ISNUMBER(D651))),"",ROUND(D651*N(E651),2))</f>
        <v/>
      </c>
      <c r="H651" s="6">
        <f>IF(B651&amp;""="","",IFERROR(INDEX('المركبات'!$B$6:$B$205,MATCH(B651&amp;"",'المركبات'!$A$6:$A$205,0))&amp;"","كود غير موجود"))</f>
        <v/>
      </c>
      <c r="I651" s="21">
        <f>IF(OR(B651&amp;""="",NOT(ISNUMBER(C651))),"",IF(COUNTIFS($B$6:$B$2005,B651&amp;"",$C$6:$C$2005,"&gt;"&amp;C651)=0,1,0))</f>
        <v/>
      </c>
    </row>
    <row r="652">
      <c r="A652" s="13" t="n"/>
      <c r="B652" s="5" t="n"/>
      <c r="C652" s="16" t="n"/>
      <c r="D652" s="20" t="n"/>
      <c r="E652" s="20" t="n"/>
      <c r="F652" s="5" t="n"/>
      <c r="G652" s="18">
        <f>IF(OR(B652&amp;""="",NOT(ISNUMBER(D652))),"",ROUND(D652*N(E652),2))</f>
        <v/>
      </c>
      <c r="H652" s="6">
        <f>IF(B652&amp;""="","",IFERROR(INDEX('المركبات'!$B$6:$B$205,MATCH(B652&amp;"",'المركبات'!$A$6:$A$205,0))&amp;"","كود غير موجود"))</f>
        <v/>
      </c>
      <c r="I652" s="21">
        <f>IF(OR(B652&amp;""="",NOT(ISNUMBER(C652))),"",IF(COUNTIFS($B$6:$B$2005,B652&amp;"",$C$6:$C$2005,"&gt;"&amp;C652)=0,1,0))</f>
        <v/>
      </c>
    </row>
    <row r="653">
      <c r="A653" s="13" t="n"/>
      <c r="B653" s="5" t="n"/>
      <c r="C653" s="16" t="n"/>
      <c r="D653" s="20" t="n"/>
      <c r="E653" s="20" t="n"/>
      <c r="F653" s="5" t="n"/>
      <c r="G653" s="18">
        <f>IF(OR(B653&amp;""="",NOT(ISNUMBER(D653))),"",ROUND(D653*N(E653),2))</f>
        <v/>
      </c>
      <c r="H653" s="6">
        <f>IF(B653&amp;""="","",IFERROR(INDEX('المركبات'!$B$6:$B$205,MATCH(B653&amp;"",'المركبات'!$A$6:$A$205,0))&amp;"","كود غير موجود"))</f>
        <v/>
      </c>
      <c r="I653" s="21">
        <f>IF(OR(B653&amp;""="",NOT(ISNUMBER(C653))),"",IF(COUNTIFS($B$6:$B$2005,B653&amp;"",$C$6:$C$2005,"&gt;"&amp;C653)=0,1,0))</f>
        <v/>
      </c>
    </row>
    <row r="654">
      <c r="A654" s="13" t="n"/>
      <c r="B654" s="5" t="n"/>
      <c r="C654" s="16" t="n"/>
      <c r="D654" s="20" t="n"/>
      <c r="E654" s="20" t="n"/>
      <c r="F654" s="5" t="n"/>
      <c r="G654" s="18">
        <f>IF(OR(B654&amp;""="",NOT(ISNUMBER(D654))),"",ROUND(D654*N(E654),2))</f>
        <v/>
      </c>
      <c r="H654" s="6">
        <f>IF(B654&amp;""="","",IFERROR(INDEX('المركبات'!$B$6:$B$205,MATCH(B654&amp;"",'المركبات'!$A$6:$A$205,0))&amp;"","كود غير موجود"))</f>
        <v/>
      </c>
      <c r="I654" s="21">
        <f>IF(OR(B654&amp;""="",NOT(ISNUMBER(C654))),"",IF(COUNTIFS($B$6:$B$2005,B654&amp;"",$C$6:$C$2005,"&gt;"&amp;C654)=0,1,0))</f>
        <v/>
      </c>
    </row>
    <row r="655">
      <c r="A655" s="13" t="n"/>
      <c r="B655" s="5" t="n"/>
      <c r="C655" s="16" t="n"/>
      <c r="D655" s="20" t="n"/>
      <c r="E655" s="20" t="n"/>
      <c r="F655" s="5" t="n"/>
      <c r="G655" s="18">
        <f>IF(OR(B655&amp;""="",NOT(ISNUMBER(D655))),"",ROUND(D655*N(E655),2))</f>
        <v/>
      </c>
      <c r="H655" s="6">
        <f>IF(B655&amp;""="","",IFERROR(INDEX('المركبات'!$B$6:$B$205,MATCH(B655&amp;"",'المركبات'!$A$6:$A$205,0))&amp;"","كود غير موجود"))</f>
        <v/>
      </c>
      <c r="I655" s="21">
        <f>IF(OR(B655&amp;""="",NOT(ISNUMBER(C655))),"",IF(COUNTIFS($B$6:$B$2005,B655&amp;"",$C$6:$C$2005,"&gt;"&amp;C655)=0,1,0))</f>
        <v/>
      </c>
    </row>
    <row r="656">
      <c r="A656" s="13" t="n"/>
      <c r="B656" s="5" t="n"/>
      <c r="C656" s="16" t="n"/>
      <c r="D656" s="20" t="n"/>
      <c r="E656" s="20" t="n"/>
      <c r="F656" s="5" t="n"/>
      <c r="G656" s="18">
        <f>IF(OR(B656&amp;""="",NOT(ISNUMBER(D656))),"",ROUND(D656*N(E656),2))</f>
        <v/>
      </c>
      <c r="H656" s="6">
        <f>IF(B656&amp;""="","",IFERROR(INDEX('المركبات'!$B$6:$B$205,MATCH(B656&amp;"",'المركبات'!$A$6:$A$205,0))&amp;"","كود غير موجود"))</f>
        <v/>
      </c>
      <c r="I656" s="21">
        <f>IF(OR(B656&amp;""="",NOT(ISNUMBER(C656))),"",IF(COUNTIFS($B$6:$B$2005,B656&amp;"",$C$6:$C$2005,"&gt;"&amp;C656)=0,1,0))</f>
        <v/>
      </c>
    </row>
    <row r="657">
      <c r="A657" s="13" t="n"/>
      <c r="B657" s="5" t="n"/>
      <c r="C657" s="16" t="n"/>
      <c r="D657" s="20" t="n"/>
      <c r="E657" s="20" t="n"/>
      <c r="F657" s="5" t="n"/>
      <c r="G657" s="18">
        <f>IF(OR(B657&amp;""="",NOT(ISNUMBER(D657))),"",ROUND(D657*N(E657),2))</f>
        <v/>
      </c>
      <c r="H657" s="6">
        <f>IF(B657&amp;""="","",IFERROR(INDEX('المركبات'!$B$6:$B$205,MATCH(B657&amp;"",'المركبات'!$A$6:$A$205,0))&amp;"","كود غير موجود"))</f>
        <v/>
      </c>
      <c r="I657" s="21">
        <f>IF(OR(B657&amp;""="",NOT(ISNUMBER(C657))),"",IF(COUNTIFS($B$6:$B$2005,B657&amp;"",$C$6:$C$2005,"&gt;"&amp;C657)=0,1,0))</f>
        <v/>
      </c>
    </row>
    <row r="658">
      <c r="A658" s="13" t="n"/>
      <c r="B658" s="5" t="n"/>
      <c r="C658" s="16" t="n"/>
      <c r="D658" s="20" t="n"/>
      <c r="E658" s="20" t="n"/>
      <c r="F658" s="5" t="n"/>
      <c r="G658" s="18">
        <f>IF(OR(B658&amp;""="",NOT(ISNUMBER(D658))),"",ROUND(D658*N(E658),2))</f>
        <v/>
      </c>
      <c r="H658" s="6">
        <f>IF(B658&amp;""="","",IFERROR(INDEX('المركبات'!$B$6:$B$205,MATCH(B658&amp;"",'المركبات'!$A$6:$A$205,0))&amp;"","كود غير موجود"))</f>
        <v/>
      </c>
      <c r="I658" s="21">
        <f>IF(OR(B658&amp;""="",NOT(ISNUMBER(C658))),"",IF(COUNTIFS($B$6:$B$2005,B658&amp;"",$C$6:$C$2005,"&gt;"&amp;C658)=0,1,0))</f>
        <v/>
      </c>
    </row>
    <row r="659">
      <c r="A659" s="13" t="n"/>
      <c r="B659" s="5" t="n"/>
      <c r="C659" s="16" t="n"/>
      <c r="D659" s="20" t="n"/>
      <c r="E659" s="20" t="n"/>
      <c r="F659" s="5" t="n"/>
      <c r="G659" s="18">
        <f>IF(OR(B659&amp;""="",NOT(ISNUMBER(D659))),"",ROUND(D659*N(E659),2))</f>
        <v/>
      </c>
      <c r="H659" s="6">
        <f>IF(B659&amp;""="","",IFERROR(INDEX('المركبات'!$B$6:$B$205,MATCH(B659&amp;"",'المركبات'!$A$6:$A$205,0))&amp;"","كود غير موجود"))</f>
        <v/>
      </c>
      <c r="I659" s="21">
        <f>IF(OR(B659&amp;""="",NOT(ISNUMBER(C659))),"",IF(COUNTIFS($B$6:$B$2005,B659&amp;"",$C$6:$C$2005,"&gt;"&amp;C659)=0,1,0))</f>
        <v/>
      </c>
    </row>
    <row r="660">
      <c r="A660" s="13" t="n"/>
      <c r="B660" s="5" t="n"/>
      <c r="C660" s="16" t="n"/>
      <c r="D660" s="20" t="n"/>
      <c r="E660" s="20" t="n"/>
      <c r="F660" s="5" t="n"/>
      <c r="G660" s="18">
        <f>IF(OR(B660&amp;""="",NOT(ISNUMBER(D660))),"",ROUND(D660*N(E660),2))</f>
        <v/>
      </c>
      <c r="H660" s="6">
        <f>IF(B660&amp;""="","",IFERROR(INDEX('المركبات'!$B$6:$B$205,MATCH(B660&amp;"",'المركبات'!$A$6:$A$205,0))&amp;"","كود غير موجود"))</f>
        <v/>
      </c>
      <c r="I660" s="21">
        <f>IF(OR(B660&amp;""="",NOT(ISNUMBER(C660))),"",IF(COUNTIFS($B$6:$B$2005,B660&amp;"",$C$6:$C$2005,"&gt;"&amp;C660)=0,1,0))</f>
        <v/>
      </c>
    </row>
    <row r="661">
      <c r="A661" s="13" t="n"/>
      <c r="B661" s="5" t="n"/>
      <c r="C661" s="16" t="n"/>
      <c r="D661" s="20" t="n"/>
      <c r="E661" s="20" t="n"/>
      <c r="F661" s="5" t="n"/>
      <c r="G661" s="18">
        <f>IF(OR(B661&amp;""="",NOT(ISNUMBER(D661))),"",ROUND(D661*N(E661),2))</f>
        <v/>
      </c>
      <c r="H661" s="6">
        <f>IF(B661&amp;""="","",IFERROR(INDEX('المركبات'!$B$6:$B$205,MATCH(B661&amp;"",'المركبات'!$A$6:$A$205,0))&amp;"","كود غير موجود"))</f>
        <v/>
      </c>
      <c r="I661" s="21">
        <f>IF(OR(B661&amp;""="",NOT(ISNUMBER(C661))),"",IF(COUNTIFS($B$6:$B$2005,B661&amp;"",$C$6:$C$2005,"&gt;"&amp;C661)=0,1,0))</f>
        <v/>
      </c>
    </row>
    <row r="662">
      <c r="A662" s="13" t="n"/>
      <c r="B662" s="5" t="n"/>
      <c r="C662" s="16" t="n"/>
      <c r="D662" s="20" t="n"/>
      <c r="E662" s="20" t="n"/>
      <c r="F662" s="5" t="n"/>
      <c r="G662" s="18">
        <f>IF(OR(B662&amp;""="",NOT(ISNUMBER(D662))),"",ROUND(D662*N(E662),2))</f>
        <v/>
      </c>
      <c r="H662" s="6">
        <f>IF(B662&amp;""="","",IFERROR(INDEX('المركبات'!$B$6:$B$205,MATCH(B662&amp;"",'المركبات'!$A$6:$A$205,0))&amp;"","كود غير موجود"))</f>
        <v/>
      </c>
      <c r="I662" s="21">
        <f>IF(OR(B662&amp;""="",NOT(ISNUMBER(C662))),"",IF(COUNTIFS($B$6:$B$2005,B662&amp;"",$C$6:$C$2005,"&gt;"&amp;C662)=0,1,0))</f>
        <v/>
      </c>
    </row>
    <row r="663">
      <c r="A663" s="13" t="n"/>
      <c r="B663" s="5" t="n"/>
      <c r="C663" s="16" t="n"/>
      <c r="D663" s="20" t="n"/>
      <c r="E663" s="20" t="n"/>
      <c r="F663" s="5" t="n"/>
      <c r="G663" s="18">
        <f>IF(OR(B663&amp;""="",NOT(ISNUMBER(D663))),"",ROUND(D663*N(E663),2))</f>
        <v/>
      </c>
      <c r="H663" s="6">
        <f>IF(B663&amp;""="","",IFERROR(INDEX('المركبات'!$B$6:$B$205,MATCH(B663&amp;"",'المركبات'!$A$6:$A$205,0))&amp;"","كود غير موجود"))</f>
        <v/>
      </c>
      <c r="I663" s="21">
        <f>IF(OR(B663&amp;""="",NOT(ISNUMBER(C663))),"",IF(COUNTIFS($B$6:$B$2005,B663&amp;"",$C$6:$C$2005,"&gt;"&amp;C663)=0,1,0))</f>
        <v/>
      </c>
    </row>
    <row r="664">
      <c r="A664" s="13" t="n"/>
      <c r="B664" s="5" t="n"/>
      <c r="C664" s="16" t="n"/>
      <c r="D664" s="20" t="n"/>
      <c r="E664" s="20" t="n"/>
      <c r="F664" s="5" t="n"/>
      <c r="G664" s="18">
        <f>IF(OR(B664&amp;""="",NOT(ISNUMBER(D664))),"",ROUND(D664*N(E664),2))</f>
        <v/>
      </c>
      <c r="H664" s="6">
        <f>IF(B664&amp;""="","",IFERROR(INDEX('المركبات'!$B$6:$B$205,MATCH(B664&amp;"",'المركبات'!$A$6:$A$205,0))&amp;"","كود غير موجود"))</f>
        <v/>
      </c>
      <c r="I664" s="21">
        <f>IF(OR(B664&amp;""="",NOT(ISNUMBER(C664))),"",IF(COUNTIFS($B$6:$B$2005,B664&amp;"",$C$6:$C$2005,"&gt;"&amp;C664)=0,1,0))</f>
        <v/>
      </c>
    </row>
    <row r="665">
      <c r="A665" s="13" t="n"/>
      <c r="B665" s="5" t="n"/>
      <c r="C665" s="16" t="n"/>
      <c r="D665" s="20" t="n"/>
      <c r="E665" s="20" t="n"/>
      <c r="F665" s="5" t="n"/>
      <c r="G665" s="18">
        <f>IF(OR(B665&amp;""="",NOT(ISNUMBER(D665))),"",ROUND(D665*N(E665),2))</f>
        <v/>
      </c>
      <c r="H665" s="6">
        <f>IF(B665&amp;""="","",IFERROR(INDEX('المركبات'!$B$6:$B$205,MATCH(B665&amp;"",'المركبات'!$A$6:$A$205,0))&amp;"","كود غير موجود"))</f>
        <v/>
      </c>
      <c r="I665" s="21">
        <f>IF(OR(B665&amp;""="",NOT(ISNUMBER(C665))),"",IF(COUNTIFS($B$6:$B$2005,B665&amp;"",$C$6:$C$2005,"&gt;"&amp;C665)=0,1,0))</f>
        <v/>
      </c>
    </row>
    <row r="666">
      <c r="A666" s="13" t="n"/>
      <c r="B666" s="5" t="n"/>
      <c r="C666" s="16" t="n"/>
      <c r="D666" s="20" t="n"/>
      <c r="E666" s="20" t="n"/>
      <c r="F666" s="5" t="n"/>
      <c r="G666" s="18">
        <f>IF(OR(B666&amp;""="",NOT(ISNUMBER(D666))),"",ROUND(D666*N(E666),2))</f>
        <v/>
      </c>
      <c r="H666" s="6">
        <f>IF(B666&amp;""="","",IFERROR(INDEX('المركبات'!$B$6:$B$205,MATCH(B666&amp;"",'المركبات'!$A$6:$A$205,0))&amp;"","كود غير موجود"))</f>
        <v/>
      </c>
      <c r="I666" s="21">
        <f>IF(OR(B666&amp;""="",NOT(ISNUMBER(C666))),"",IF(COUNTIFS($B$6:$B$2005,B666&amp;"",$C$6:$C$2005,"&gt;"&amp;C666)=0,1,0))</f>
        <v/>
      </c>
    </row>
    <row r="667">
      <c r="A667" s="13" t="n"/>
      <c r="B667" s="5" t="n"/>
      <c r="C667" s="16" t="n"/>
      <c r="D667" s="20" t="n"/>
      <c r="E667" s="20" t="n"/>
      <c r="F667" s="5" t="n"/>
      <c r="G667" s="18">
        <f>IF(OR(B667&amp;""="",NOT(ISNUMBER(D667))),"",ROUND(D667*N(E667),2))</f>
        <v/>
      </c>
      <c r="H667" s="6">
        <f>IF(B667&amp;""="","",IFERROR(INDEX('المركبات'!$B$6:$B$205,MATCH(B667&amp;"",'المركبات'!$A$6:$A$205,0))&amp;"","كود غير موجود"))</f>
        <v/>
      </c>
      <c r="I667" s="21">
        <f>IF(OR(B667&amp;""="",NOT(ISNUMBER(C667))),"",IF(COUNTIFS($B$6:$B$2005,B667&amp;"",$C$6:$C$2005,"&gt;"&amp;C667)=0,1,0))</f>
        <v/>
      </c>
    </row>
    <row r="668">
      <c r="A668" s="13" t="n"/>
      <c r="B668" s="5" t="n"/>
      <c r="C668" s="16" t="n"/>
      <c r="D668" s="20" t="n"/>
      <c r="E668" s="20" t="n"/>
      <c r="F668" s="5" t="n"/>
      <c r="G668" s="18">
        <f>IF(OR(B668&amp;""="",NOT(ISNUMBER(D668))),"",ROUND(D668*N(E668),2))</f>
        <v/>
      </c>
      <c r="H668" s="6">
        <f>IF(B668&amp;""="","",IFERROR(INDEX('المركبات'!$B$6:$B$205,MATCH(B668&amp;"",'المركبات'!$A$6:$A$205,0))&amp;"","كود غير موجود"))</f>
        <v/>
      </c>
      <c r="I668" s="21">
        <f>IF(OR(B668&amp;""="",NOT(ISNUMBER(C668))),"",IF(COUNTIFS($B$6:$B$2005,B668&amp;"",$C$6:$C$2005,"&gt;"&amp;C668)=0,1,0))</f>
        <v/>
      </c>
    </row>
    <row r="669">
      <c r="A669" s="13" t="n"/>
      <c r="B669" s="5" t="n"/>
      <c r="C669" s="16" t="n"/>
      <c r="D669" s="20" t="n"/>
      <c r="E669" s="20" t="n"/>
      <c r="F669" s="5" t="n"/>
      <c r="G669" s="18">
        <f>IF(OR(B669&amp;""="",NOT(ISNUMBER(D669))),"",ROUND(D669*N(E669),2))</f>
        <v/>
      </c>
      <c r="H669" s="6">
        <f>IF(B669&amp;""="","",IFERROR(INDEX('المركبات'!$B$6:$B$205,MATCH(B669&amp;"",'المركبات'!$A$6:$A$205,0))&amp;"","كود غير موجود"))</f>
        <v/>
      </c>
      <c r="I669" s="21">
        <f>IF(OR(B669&amp;""="",NOT(ISNUMBER(C669))),"",IF(COUNTIFS($B$6:$B$2005,B669&amp;"",$C$6:$C$2005,"&gt;"&amp;C669)=0,1,0))</f>
        <v/>
      </c>
    </row>
    <row r="670">
      <c r="A670" s="13" t="n"/>
      <c r="B670" s="5" t="n"/>
      <c r="C670" s="16" t="n"/>
      <c r="D670" s="20" t="n"/>
      <c r="E670" s="20" t="n"/>
      <c r="F670" s="5" t="n"/>
      <c r="G670" s="18">
        <f>IF(OR(B670&amp;""="",NOT(ISNUMBER(D670))),"",ROUND(D670*N(E670),2))</f>
        <v/>
      </c>
      <c r="H670" s="6">
        <f>IF(B670&amp;""="","",IFERROR(INDEX('المركبات'!$B$6:$B$205,MATCH(B670&amp;"",'المركبات'!$A$6:$A$205,0))&amp;"","كود غير موجود"))</f>
        <v/>
      </c>
      <c r="I670" s="21">
        <f>IF(OR(B670&amp;""="",NOT(ISNUMBER(C670))),"",IF(COUNTIFS($B$6:$B$2005,B670&amp;"",$C$6:$C$2005,"&gt;"&amp;C670)=0,1,0))</f>
        <v/>
      </c>
    </row>
    <row r="671">
      <c r="A671" s="13" t="n"/>
      <c r="B671" s="5" t="n"/>
      <c r="C671" s="16" t="n"/>
      <c r="D671" s="20" t="n"/>
      <c r="E671" s="20" t="n"/>
      <c r="F671" s="5" t="n"/>
      <c r="G671" s="18">
        <f>IF(OR(B671&amp;""="",NOT(ISNUMBER(D671))),"",ROUND(D671*N(E671),2))</f>
        <v/>
      </c>
      <c r="H671" s="6">
        <f>IF(B671&amp;""="","",IFERROR(INDEX('المركبات'!$B$6:$B$205,MATCH(B671&amp;"",'المركبات'!$A$6:$A$205,0))&amp;"","كود غير موجود"))</f>
        <v/>
      </c>
      <c r="I671" s="21">
        <f>IF(OR(B671&amp;""="",NOT(ISNUMBER(C671))),"",IF(COUNTIFS($B$6:$B$2005,B671&amp;"",$C$6:$C$2005,"&gt;"&amp;C671)=0,1,0))</f>
        <v/>
      </c>
    </row>
    <row r="672">
      <c r="A672" s="13" t="n"/>
      <c r="B672" s="5" t="n"/>
      <c r="C672" s="16" t="n"/>
      <c r="D672" s="20" t="n"/>
      <c r="E672" s="20" t="n"/>
      <c r="F672" s="5" t="n"/>
      <c r="G672" s="18">
        <f>IF(OR(B672&amp;""="",NOT(ISNUMBER(D672))),"",ROUND(D672*N(E672),2))</f>
        <v/>
      </c>
      <c r="H672" s="6">
        <f>IF(B672&amp;""="","",IFERROR(INDEX('المركبات'!$B$6:$B$205,MATCH(B672&amp;"",'المركبات'!$A$6:$A$205,0))&amp;"","كود غير موجود"))</f>
        <v/>
      </c>
      <c r="I672" s="21">
        <f>IF(OR(B672&amp;""="",NOT(ISNUMBER(C672))),"",IF(COUNTIFS($B$6:$B$2005,B672&amp;"",$C$6:$C$2005,"&gt;"&amp;C672)=0,1,0))</f>
        <v/>
      </c>
    </row>
    <row r="673">
      <c r="A673" s="13" t="n"/>
      <c r="B673" s="5" t="n"/>
      <c r="C673" s="16" t="n"/>
      <c r="D673" s="20" t="n"/>
      <c r="E673" s="20" t="n"/>
      <c r="F673" s="5" t="n"/>
      <c r="G673" s="18">
        <f>IF(OR(B673&amp;""="",NOT(ISNUMBER(D673))),"",ROUND(D673*N(E673),2))</f>
        <v/>
      </c>
      <c r="H673" s="6">
        <f>IF(B673&amp;""="","",IFERROR(INDEX('المركبات'!$B$6:$B$205,MATCH(B673&amp;"",'المركبات'!$A$6:$A$205,0))&amp;"","كود غير موجود"))</f>
        <v/>
      </c>
      <c r="I673" s="21">
        <f>IF(OR(B673&amp;""="",NOT(ISNUMBER(C673))),"",IF(COUNTIFS($B$6:$B$2005,B673&amp;"",$C$6:$C$2005,"&gt;"&amp;C673)=0,1,0))</f>
        <v/>
      </c>
    </row>
    <row r="674">
      <c r="A674" s="13" t="n"/>
      <c r="B674" s="5" t="n"/>
      <c r="C674" s="16" t="n"/>
      <c r="D674" s="20" t="n"/>
      <c r="E674" s="20" t="n"/>
      <c r="F674" s="5" t="n"/>
      <c r="G674" s="18">
        <f>IF(OR(B674&amp;""="",NOT(ISNUMBER(D674))),"",ROUND(D674*N(E674),2))</f>
        <v/>
      </c>
      <c r="H674" s="6">
        <f>IF(B674&amp;""="","",IFERROR(INDEX('المركبات'!$B$6:$B$205,MATCH(B674&amp;"",'المركبات'!$A$6:$A$205,0))&amp;"","كود غير موجود"))</f>
        <v/>
      </c>
      <c r="I674" s="21">
        <f>IF(OR(B674&amp;""="",NOT(ISNUMBER(C674))),"",IF(COUNTIFS($B$6:$B$2005,B674&amp;"",$C$6:$C$2005,"&gt;"&amp;C674)=0,1,0))</f>
        <v/>
      </c>
    </row>
    <row r="675">
      <c r="A675" s="13" t="n"/>
      <c r="B675" s="5" t="n"/>
      <c r="C675" s="16" t="n"/>
      <c r="D675" s="20" t="n"/>
      <c r="E675" s="20" t="n"/>
      <c r="F675" s="5" t="n"/>
      <c r="G675" s="18">
        <f>IF(OR(B675&amp;""="",NOT(ISNUMBER(D675))),"",ROUND(D675*N(E675),2))</f>
        <v/>
      </c>
      <c r="H675" s="6">
        <f>IF(B675&amp;""="","",IFERROR(INDEX('المركبات'!$B$6:$B$205,MATCH(B675&amp;"",'المركبات'!$A$6:$A$205,0))&amp;"","كود غير موجود"))</f>
        <v/>
      </c>
      <c r="I675" s="21">
        <f>IF(OR(B675&amp;""="",NOT(ISNUMBER(C675))),"",IF(COUNTIFS($B$6:$B$2005,B675&amp;"",$C$6:$C$2005,"&gt;"&amp;C675)=0,1,0))</f>
        <v/>
      </c>
    </row>
    <row r="676">
      <c r="A676" s="13" t="n"/>
      <c r="B676" s="5" t="n"/>
      <c r="C676" s="16" t="n"/>
      <c r="D676" s="20" t="n"/>
      <c r="E676" s="20" t="n"/>
      <c r="F676" s="5" t="n"/>
      <c r="G676" s="18">
        <f>IF(OR(B676&amp;""="",NOT(ISNUMBER(D676))),"",ROUND(D676*N(E676),2))</f>
        <v/>
      </c>
      <c r="H676" s="6">
        <f>IF(B676&amp;""="","",IFERROR(INDEX('المركبات'!$B$6:$B$205,MATCH(B676&amp;"",'المركبات'!$A$6:$A$205,0))&amp;"","كود غير موجود"))</f>
        <v/>
      </c>
      <c r="I676" s="21">
        <f>IF(OR(B676&amp;""="",NOT(ISNUMBER(C676))),"",IF(COUNTIFS($B$6:$B$2005,B676&amp;"",$C$6:$C$2005,"&gt;"&amp;C676)=0,1,0))</f>
        <v/>
      </c>
    </row>
    <row r="677">
      <c r="A677" s="13" t="n"/>
      <c r="B677" s="5" t="n"/>
      <c r="C677" s="16" t="n"/>
      <c r="D677" s="20" t="n"/>
      <c r="E677" s="20" t="n"/>
      <c r="F677" s="5" t="n"/>
      <c r="G677" s="18">
        <f>IF(OR(B677&amp;""="",NOT(ISNUMBER(D677))),"",ROUND(D677*N(E677),2))</f>
        <v/>
      </c>
      <c r="H677" s="6">
        <f>IF(B677&amp;""="","",IFERROR(INDEX('المركبات'!$B$6:$B$205,MATCH(B677&amp;"",'المركبات'!$A$6:$A$205,0))&amp;"","كود غير موجود"))</f>
        <v/>
      </c>
      <c r="I677" s="21">
        <f>IF(OR(B677&amp;""="",NOT(ISNUMBER(C677))),"",IF(COUNTIFS($B$6:$B$2005,B677&amp;"",$C$6:$C$2005,"&gt;"&amp;C677)=0,1,0))</f>
        <v/>
      </c>
    </row>
    <row r="678">
      <c r="A678" s="13" t="n"/>
      <c r="B678" s="5" t="n"/>
      <c r="C678" s="16" t="n"/>
      <c r="D678" s="20" t="n"/>
      <c r="E678" s="20" t="n"/>
      <c r="F678" s="5" t="n"/>
      <c r="G678" s="18">
        <f>IF(OR(B678&amp;""="",NOT(ISNUMBER(D678))),"",ROUND(D678*N(E678),2))</f>
        <v/>
      </c>
      <c r="H678" s="6">
        <f>IF(B678&amp;""="","",IFERROR(INDEX('المركبات'!$B$6:$B$205,MATCH(B678&amp;"",'المركبات'!$A$6:$A$205,0))&amp;"","كود غير موجود"))</f>
        <v/>
      </c>
      <c r="I678" s="21">
        <f>IF(OR(B678&amp;""="",NOT(ISNUMBER(C678))),"",IF(COUNTIFS($B$6:$B$2005,B678&amp;"",$C$6:$C$2005,"&gt;"&amp;C678)=0,1,0))</f>
        <v/>
      </c>
    </row>
    <row r="679">
      <c r="A679" s="13" t="n"/>
      <c r="B679" s="5" t="n"/>
      <c r="C679" s="16" t="n"/>
      <c r="D679" s="20" t="n"/>
      <c r="E679" s="20" t="n"/>
      <c r="F679" s="5" t="n"/>
      <c r="G679" s="18">
        <f>IF(OR(B679&amp;""="",NOT(ISNUMBER(D679))),"",ROUND(D679*N(E679),2))</f>
        <v/>
      </c>
      <c r="H679" s="6">
        <f>IF(B679&amp;""="","",IFERROR(INDEX('المركبات'!$B$6:$B$205,MATCH(B679&amp;"",'المركبات'!$A$6:$A$205,0))&amp;"","كود غير موجود"))</f>
        <v/>
      </c>
      <c r="I679" s="21">
        <f>IF(OR(B679&amp;""="",NOT(ISNUMBER(C679))),"",IF(COUNTIFS($B$6:$B$2005,B679&amp;"",$C$6:$C$2005,"&gt;"&amp;C679)=0,1,0))</f>
        <v/>
      </c>
    </row>
    <row r="680">
      <c r="A680" s="13" t="n"/>
      <c r="B680" s="5" t="n"/>
      <c r="C680" s="16" t="n"/>
      <c r="D680" s="20" t="n"/>
      <c r="E680" s="20" t="n"/>
      <c r="F680" s="5" t="n"/>
      <c r="G680" s="18">
        <f>IF(OR(B680&amp;""="",NOT(ISNUMBER(D680))),"",ROUND(D680*N(E680),2))</f>
        <v/>
      </c>
      <c r="H680" s="6">
        <f>IF(B680&amp;""="","",IFERROR(INDEX('المركبات'!$B$6:$B$205,MATCH(B680&amp;"",'المركبات'!$A$6:$A$205,0))&amp;"","كود غير موجود"))</f>
        <v/>
      </c>
      <c r="I680" s="21">
        <f>IF(OR(B680&amp;""="",NOT(ISNUMBER(C680))),"",IF(COUNTIFS($B$6:$B$2005,B680&amp;"",$C$6:$C$2005,"&gt;"&amp;C680)=0,1,0))</f>
        <v/>
      </c>
    </row>
    <row r="681">
      <c r="A681" s="13" t="n"/>
      <c r="B681" s="5" t="n"/>
      <c r="C681" s="16" t="n"/>
      <c r="D681" s="20" t="n"/>
      <c r="E681" s="20" t="n"/>
      <c r="F681" s="5" t="n"/>
      <c r="G681" s="18">
        <f>IF(OR(B681&amp;""="",NOT(ISNUMBER(D681))),"",ROUND(D681*N(E681),2))</f>
        <v/>
      </c>
      <c r="H681" s="6">
        <f>IF(B681&amp;""="","",IFERROR(INDEX('المركبات'!$B$6:$B$205,MATCH(B681&amp;"",'المركبات'!$A$6:$A$205,0))&amp;"","كود غير موجود"))</f>
        <v/>
      </c>
      <c r="I681" s="21">
        <f>IF(OR(B681&amp;""="",NOT(ISNUMBER(C681))),"",IF(COUNTIFS($B$6:$B$2005,B681&amp;"",$C$6:$C$2005,"&gt;"&amp;C681)=0,1,0))</f>
        <v/>
      </c>
    </row>
    <row r="682">
      <c r="A682" s="13" t="n"/>
      <c r="B682" s="5" t="n"/>
      <c r="C682" s="16" t="n"/>
      <c r="D682" s="20" t="n"/>
      <c r="E682" s="20" t="n"/>
      <c r="F682" s="5" t="n"/>
      <c r="G682" s="18">
        <f>IF(OR(B682&amp;""="",NOT(ISNUMBER(D682))),"",ROUND(D682*N(E682),2))</f>
        <v/>
      </c>
      <c r="H682" s="6">
        <f>IF(B682&amp;""="","",IFERROR(INDEX('المركبات'!$B$6:$B$205,MATCH(B682&amp;"",'المركبات'!$A$6:$A$205,0))&amp;"","كود غير موجود"))</f>
        <v/>
      </c>
      <c r="I682" s="21">
        <f>IF(OR(B682&amp;""="",NOT(ISNUMBER(C682))),"",IF(COUNTIFS($B$6:$B$2005,B682&amp;"",$C$6:$C$2005,"&gt;"&amp;C682)=0,1,0))</f>
        <v/>
      </c>
    </row>
    <row r="683">
      <c r="A683" s="13" t="n"/>
      <c r="B683" s="5" t="n"/>
      <c r="C683" s="16" t="n"/>
      <c r="D683" s="20" t="n"/>
      <c r="E683" s="20" t="n"/>
      <c r="F683" s="5" t="n"/>
      <c r="G683" s="18">
        <f>IF(OR(B683&amp;""="",NOT(ISNUMBER(D683))),"",ROUND(D683*N(E683),2))</f>
        <v/>
      </c>
      <c r="H683" s="6">
        <f>IF(B683&amp;""="","",IFERROR(INDEX('المركبات'!$B$6:$B$205,MATCH(B683&amp;"",'المركبات'!$A$6:$A$205,0))&amp;"","كود غير موجود"))</f>
        <v/>
      </c>
      <c r="I683" s="21">
        <f>IF(OR(B683&amp;""="",NOT(ISNUMBER(C683))),"",IF(COUNTIFS($B$6:$B$2005,B683&amp;"",$C$6:$C$2005,"&gt;"&amp;C683)=0,1,0))</f>
        <v/>
      </c>
    </row>
    <row r="684">
      <c r="A684" s="13" t="n"/>
      <c r="B684" s="5" t="n"/>
      <c r="C684" s="16" t="n"/>
      <c r="D684" s="20" t="n"/>
      <c r="E684" s="20" t="n"/>
      <c r="F684" s="5" t="n"/>
      <c r="G684" s="18">
        <f>IF(OR(B684&amp;""="",NOT(ISNUMBER(D684))),"",ROUND(D684*N(E684),2))</f>
        <v/>
      </c>
      <c r="H684" s="6">
        <f>IF(B684&amp;""="","",IFERROR(INDEX('المركبات'!$B$6:$B$205,MATCH(B684&amp;"",'المركبات'!$A$6:$A$205,0))&amp;"","كود غير موجود"))</f>
        <v/>
      </c>
      <c r="I684" s="21">
        <f>IF(OR(B684&amp;""="",NOT(ISNUMBER(C684))),"",IF(COUNTIFS($B$6:$B$2005,B684&amp;"",$C$6:$C$2005,"&gt;"&amp;C684)=0,1,0))</f>
        <v/>
      </c>
    </row>
    <row r="685">
      <c r="A685" s="13" t="n"/>
      <c r="B685" s="5" t="n"/>
      <c r="C685" s="16" t="n"/>
      <c r="D685" s="20" t="n"/>
      <c r="E685" s="20" t="n"/>
      <c r="F685" s="5" t="n"/>
      <c r="G685" s="18">
        <f>IF(OR(B685&amp;""="",NOT(ISNUMBER(D685))),"",ROUND(D685*N(E685),2))</f>
        <v/>
      </c>
      <c r="H685" s="6">
        <f>IF(B685&amp;""="","",IFERROR(INDEX('المركبات'!$B$6:$B$205,MATCH(B685&amp;"",'المركبات'!$A$6:$A$205,0))&amp;"","كود غير موجود"))</f>
        <v/>
      </c>
      <c r="I685" s="21">
        <f>IF(OR(B685&amp;""="",NOT(ISNUMBER(C685))),"",IF(COUNTIFS($B$6:$B$2005,B685&amp;"",$C$6:$C$2005,"&gt;"&amp;C685)=0,1,0))</f>
        <v/>
      </c>
    </row>
    <row r="686">
      <c r="A686" s="13" t="n"/>
      <c r="B686" s="5" t="n"/>
      <c r="C686" s="16" t="n"/>
      <c r="D686" s="20" t="n"/>
      <c r="E686" s="20" t="n"/>
      <c r="F686" s="5" t="n"/>
      <c r="G686" s="18">
        <f>IF(OR(B686&amp;""="",NOT(ISNUMBER(D686))),"",ROUND(D686*N(E686),2))</f>
        <v/>
      </c>
      <c r="H686" s="6">
        <f>IF(B686&amp;""="","",IFERROR(INDEX('المركبات'!$B$6:$B$205,MATCH(B686&amp;"",'المركبات'!$A$6:$A$205,0))&amp;"","كود غير موجود"))</f>
        <v/>
      </c>
      <c r="I686" s="21">
        <f>IF(OR(B686&amp;""="",NOT(ISNUMBER(C686))),"",IF(COUNTIFS($B$6:$B$2005,B686&amp;"",$C$6:$C$2005,"&gt;"&amp;C686)=0,1,0))</f>
        <v/>
      </c>
    </row>
    <row r="687">
      <c r="A687" s="13" t="n"/>
      <c r="B687" s="5" t="n"/>
      <c r="C687" s="16" t="n"/>
      <c r="D687" s="20" t="n"/>
      <c r="E687" s="20" t="n"/>
      <c r="F687" s="5" t="n"/>
      <c r="G687" s="18">
        <f>IF(OR(B687&amp;""="",NOT(ISNUMBER(D687))),"",ROUND(D687*N(E687),2))</f>
        <v/>
      </c>
      <c r="H687" s="6">
        <f>IF(B687&amp;""="","",IFERROR(INDEX('المركبات'!$B$6:$B$205,MATCH(B687&amp;"",'المركبات'!$A$6:$A$205,0))&amp;"","كود غير موجود"))</f>
        <v/>
      </c>
      <c r="I687" s="21">
        <f>IF(OR(B687&amp;""="",NOT(ISNUMBER(C687))),"",IF(COUNTIFS($B$6:$B$2005,B687&amp;"",$C$6:$C$2005,"&gt;"&amp;C687)=0,1,0))</f>
        <v/>
      </c>
    </row>
    <row r="688">
      <c r="A688" s="13" t="n"/>
      <c r="B688" s="5" t="n"/>
      <c r="C688" s="16" t="n"/>
      <c r="D688" s="20" t="n"/>
      <c r="E688" s="20" t="n"/>
      <c r="F688" s="5" t="n"/>
      <c r="G688" s="18">
        <f>IF(OR(B688&amp;""="",NOT(ISNUMBER(D688))),"",ROUND(D688*N(E688),2))</f>
        <v/>
      </c>
      <c r="H688" s="6">
        <f>IF(B688&amp;""="","",IFERROR(INDEX('المركبات'!$B$6:$B$205,MATCH(B688&amp;"",'المركبات'!$A$6:$A$205,0))&amp;"","كود غير موجود"))</f>
        <v/>
      </c>
      <c r="I688" s="21">
        <f>IF(OR(B688&amp;""="",NOT(ISNUMBER(C688))),"",IF(COUNTIFS($B$6:$B$2005,B688&amp;"",$C$6:$C$2005,"&gt;"&amp;C688)=0,1,0))</f>
        <v/>
      </c>
    </row>
    <row r="689">
      <c r="A689" s="13" t="n"/>
      <c r="B689" s="5" t="n"/>
      <c r="C689" s="16" t="n"/>
      <c r="D689" s="20" t="n"/>
      <c r="E689" s="20" t="n"/>
      <c r="F689" s="5" t="n"/>
      <c r="G689" s="18">
        <f>IF(OR(B689&amp;""="",NOT(ISNUMBER(D689))),"",ROUND(D689*N(E689),2))</f>
        <v/>
      </c>
      <c r="H689" s="6">
        <f>IF(B689&amp;""="","",IFERROR(INDEX('المركبات'!$B$6:$B$205,MATCH(B689&amp;"",'المركبات'!$A$6:$A$205,0))&amp;"","كود غير موجود"))</f>
        <v/>
      </c>
      <c r="I689" s="21">
        <f>IF(OR(B689&amp;""="",NOT(ISNUMBER(C689))),"",IF(COUNTIFS($B$6:$B$2005,B689&amp;"",$C$6:$C$2005,"&gt;"&amp;C689)=0,1,0))</f>
        <v/>
      </c>
    </row>
    <row r="690">
      <c r="A690" s="13" t="n"/>
      <c r="B690" s="5" t="n"/>
      <c r="C690" s="16" t="n"/>
      <c r="D690" s="20" t="n"/>
      <c r="E690" s="20" t="n"/>
      <c r="F690" s="5" t="n"/>
      <c r="G690" s="18">
        <f>IF(OR(B690&amp;""="",NOT(ISNUMBER(D690))),"",ROUND(D690*N(E690),2))</f>
        <v/>
      </c>
      <c r="H690" s="6">
        <f>IF(B690&amp;""="","",IFERROR(INDEX('المركبات'!$B$6:$B$205,MATCH(B690&amp;"",'المركبات'!$A$6:$A$205,0))&amp;"","كود غير موجود"))</f>
        <v/>
      </c>
      <c r="I690" s="21">
        <f>IF(OR(B690&amp;""="",NOT(ISNUMBER(C690))),"",IF(COUNTIFS($B$6:$B$2005,B690&amp;"",$C$6:$C$2005,"&gt;"&amp;C690)=0,1,0))</f>
        <v/>
      </c>
    </row>
    <row r="691">
      <c r="A691" s="13" t="n"/>
      <c r="B691" s="5" t="n"/>
      <c r="C691" s="16" t="n"/>
      <c r="D691" s="20" t="n"/>
      <c r="E691" s="20" t="n"/>
      <c r="F691" s="5" t="n"/>
      <c r="G691" s="18">
        <f>IF(OR(B691&amp;""="",NOT(ISNUMBER(D691))),"",ROUND(D691*N(E691),2))</f>
        <v/>
      </c>
      <c r="H691" s="6">
        <f>IF(B691&amp;""="","",IFERROR(INDEX('المركبات'!$B$6:$B$205,MATCH(B691&amp;"",'المركبات'!$A$6:$A$205,0))&amp;"","كود غير موجود"))</f>
        <v/>
      </c>
      <c r="I691" s="21">
        <f>IF(OR(B691&amp;""="",NOT(ISNUMBER(C691))),"",IF(COUNTIFS($B$6:$B$2005,B691&amp;"",$C$6:$C$2005,"&gt;"&amp;C691)=0,1,0))</f>
        <v/>
      </c>
    </row>
    <row r="692">
      <c r="A692" s="13" t="n"/>
      <c r="B692" s="5" t="n"/>
      <c r="C692" s="16" t="n"/>
      <c r="D692" s="20" t="n"/>
      <c r="E692" s="20" t="n"/>
      <c r="F692" s="5" t="n"/>
      <c r="G692" s="18">
        <f>IF(OR(B692&amp;""="",NOT(ISNUMBER(D692))),"",ROUND(D692*N(E692),2))</f>
        <v/>
      </c>
      <c r="H692" s="6">
        <f>IF(B692&amp;""="","",IFERROR(INDEX('المركبات'!$B$6:$B$205,MATCH(B692&amp;"",'المركبات'!$A$6:$A$205,0))&amp;"","كود غير موجود"))</f>
        <v/>
      </c>
      <c r="I692" s="21">
        <f>IF(OR(B692&amp;""="",NOT(ISNUMBER(C692))),"",IF(COUNTIFS($B$6:$B$2005,B692&amp;"",$C$6:$C$2005,"&gt;"&amp;C692)=0,1,0))</f>
        <v/>
      </c>
    </row>
    <row r="693">
      <c r="A693" s="13" t="n"/>
      <c r="B693" s="5" t="n"/>
      <c r="C693" s="16" t="n"/>
      <c r="D693" s="20" t="n"/>
      <c r="E693" s="20" t="n"/>
      <c r="F693" s="5" t="n"/>
      <c r="G693" s="18">
        <f>IF(OR(B693&amp;""="",NOT(ISNUMBER(D693))),"",ROUND(D693*N(E693),2))</f>
        <v/>
      </c>
      <c r="H693" s="6">
        <f>IF(B693&amp;""="","",IFERROR(INDEX('المركبات'!$B$6:$B$205,MATCH(B693&amp;"",'المركبات'!$A$6:$A$205,0))&amp;"","كود غير موجود"))</f>
        <v/>
      </c>
      <c r="I693" s="21">
        <f>IF(OR(B693&amp;""="",NOT(ISNUMBER(C693))),"",IF(COUNTIFS($B$6:$B$2005,B693&amp;"",$C$6:$C$2005,"&gt;"&amp;C693)=0,1,0))</f>
        <v/>
      </c>
    </row>
    <row r="694">
      <c r="A694" s="13" t="n"/>
      <c r="B694" s="5" t="n"/>
      <c r="C694" s="16" t="n"/>
      <c r="D694" s="20" t="n"/>
      <c r="E694" s="20" t="n"/>
      <c r="F694" s="5" t="n"/>
      <c r="G694" s="18">
        <f>IF(OR(B694&amp;""="",NOT(ISNUMBER(D694))),"",ROUND(D694*N(E694),2))</f>
        <v/>
      </c>
      <c r="H694" s="6">
        <f>IF(B694&amp;""="","",IFERROR(INDEX('المركبات'!$B$6:$B$205,MATCH(B694&amp;"",'المركبات'!$A$6:$A$205,0))&amp;"","كود غير موجود"))</f>
        <v/>
      </c>
      <c r="I694" s="21">
        <f>IF(OR(B694&amp;""="",NOT(ISNUMBER(C694))),"",IF(COUNTIFS($B$6:$B$2005,B694&amp;"",$C$6:$C$2005,"&gt;"&amp;C694)=0,1,0))</f>
        <v/>
      </c>
    </row>
    <row r="695">
      <c r="A695" s="13" t="n"/>
      <c r="B695" s="5" t="n"/>
      <c r="C695" s="16" t="n"/>
      <c r="D695" s="20" t="n"/>
      <c r="E695" s="20" t="n"/>
      <c r="F695" s="5" t="n"/>
      <c r="G695" s="18">
        <f>IF(OR(B695&amp;""="",NOT(ISNUMBER(D695))),"",ROUND(D695*N(E695),2))</f>
        <v/>
      </c>
      <c r="H695" s="6">
        <f>IF(B695&amp;""="","",IFERROR(INDEX('المركبات'!$B$6:$B$205,MATCH(B695&amp;"",'المركبات'!$A$6:$A$205,0))&amp;"","كود غير موجود"))</f>
        <v/>
      </c>
      <c r="I695" s="21">
        <f>IF(OR(B695&amp;""="",NOT(ISNUMBER(C695))),"",IF(COUNTIFS($B$6:$B$2005,B695&amp;"",$C$6:$C$2005,"&gt;"&amp;C695)=0,1,0))</f>
        <v/>
      </c>
    </row>
    <row r="696">
      <c r="A696" s="13" t="n"/>
      <c r="B696" s="5" t="n"/>
      <c r="C696" s="16" t="n"/>
      <c r="D696" s="20" t="n"/>
      <c r="E696" s="20" t="n"/>
      <c r="F696" s="5" t="n"/>
      <c r="G696" s="18">
        <f>IF(OR(B696&amp;""="",NOT(ISNUMBER(D696))),"",ROUND(D696*N(E696),2))</f>
        <v/>
      </c>
      <c r="H696" s="6">
        <f>IF(B696&amp;""="","",IFERROR(INDEX('المركبات'!$B$6:$B$205,MATCH(B696&amp;"",'المركبات'!$A$6:$A$205,0))&amp;"","كود غير موجود"))</f>
        <v/>
      </c>
      <c r="I696" s="21">
        <f>IF(OR(B696&amp;""="",NOT(ISNUMBER(C696))),"",IF(COUNTIFS($B$6:$B$2005,B696&amp;"",$C$6:$C$2005,"&gt;"&amp;C696)=0,1,0))</f>
        <v/>
      </c>
    </row>
    <row r="697">
      <c r="A697" s="13" t="n"/>
      <c r="B697" s="5" t="n"/>
      <c r="C697" s="16" t="n"/>
      <c r="D697" s="20" t="n"/>
      <c r="E697" s="20" t="n"/>
      <c r="F697" s="5" t="n"/>
      <c r="G697" s="18">
        <f>IF(OR(B697&amp;""="",NOT(ISNUMBER(D697))),"",ROUND(D697*N(E697),2))</f>
        <v/>
      </c>
      <c r="H697" s="6">
        <f>IF(B697&amp;""="","",IFERROR(INDEX('المركبات'!$B$6:$B$205,MATCH(B697&amp;"",'المركبات'!$A$6:$A$205,0))&amp;"","كود غير موجود"))</f>
        <v/>
      </c>
      <c r="I697" s="21">
        <f>IF(OR(B697&amp;""="",NOT(ISNUMBER(C697))),"",IF(COUNTIFS($B$6:$B$2005,B697&amp;"",$C$6:$C$2005,"&gt;"&amp;C697)=0,1,0))</f>
        <v/>
      </c>
    </row>
    <row r="698">
      <c r="A698" s="13" t="n"/>
      <c r="B698" s="5" t="n"/>
      <c r="C698" s="16" t="n"/>
      <c r="D698" s="20" t="n"/>
      <c r="E698" s="20" t="n"/>
      <c r="F698" s="5" t="n"/>
      <c r="G698" s="18">
        <f>IF(OR(B698&amp;""="",NOT(ISNUMBER(D698))),"",ROUND(D698*N(E698),2))</f>
        <v/>
      </c>
      <c r="H698" s="6">
        <f>IF(B698&amp;""="","",IFERROR(INDEX('المركبات'!$B$6:$B$205,MATCH(B698&amp;"",'المركبات'!$A$6:$A$205,0))&amp;"","كود غير موجود"))</f>
        <v/>
      </c>
      <c r="I698" s="21">
        <f>IF(OR(B698&amp;""="",NOT(ISNUMBER(C698))),"",IF(COUNTIFS($B$6:$B$2005,B698&amp;"",$C$6:$C$2005,"&gt;"&amp;C698)=0,1,0))</f>
        <v/>
      </c>
    </row>
    <row r="699">
      <c r="A699" s="13" t="n"/>
      <c r="B699" s="5" t="n"/>
      <c r="C699" s="16" t="n"/>
      <c r="D699" s="20" t="n"/>
      <c r="E699" s="20" t="n"/>
      <c r="F699" s="5" t="n"/>
      <c r="G699" s="18">
        <f>IF(OR(B699&amp;""="",NOT(ISNUMBER(D699))),"",ROUND(D699*N(E699),2))</f>
        <v/>
      </c>
      <c r="H699" s="6">
        <f>IF(B699&amp;""="","",IFERROR(INDEX('المركبات'!$B$6:$B$205,MATCH(B699&amp;"",'المركبات'!$A$6:$A$205,0))&amp;"","كود غير موجود"))</f>
        <v/>
      </c>
      <c r="I699" s="21">
        <f>IF(OR(B699&amp;""="",NOT(ISNUMBER(C699))),"",IF(COUNTIFS($B$6:$B$2005,B699&amp;"",$C$6:$C$2005,"&gt;"&amp;C699)=0,1,0))</f>
        <v/>
      </c>
    </row>
    <row r="700">
      <c r="A700" s="13" t="n"/>
      <c r="B700" s="5" t="n"/>
      <c r="C700" s="16" t="n"/>
      <c r="D700" s="20" t="n"/>
      <c r="E700" s="20" t="n"/>
      <c r="F700" s="5" t="n"/>
      <c r="G700" s="18">
        <f>IF(OR(B700&amp;""="",NOT(ISNUMBER(D700))),"",ROUND(D700*N(E700),2))</f>
        <v/>
      </c>
      <c r="H700" s="6">
        <f>IF(B700&amp;""="","",IFERROR(INDEX('المركبات'!$B$6:$B$205,MATCH(B700&amp;"",'المركبات'!$A$6:$A$205,0))&amp;"","كود غير موجود"))</f>
        <v/>
      </c>
      <c r="I700" s="21">
        <f>IF(OR(B700&amp;""="",NOT(ISNUMBER(C700))),"",IF(COUNTIFS($B$6:$B$2005,B700&amp;"",$C$6:$C$2005,"&gt;"&amp;C700)=0,1,0))</f>
        <v/>
      </c>
    </row>
    <row r="701">
      <c r="A701" s="13" t="n"/>
      <c r="B701" s="5" t="n"/>
      <c r="C701" s="16" t="n"/>
      <c r="D701" s="20" t="n"/>
      <c r="E701" s="20" t="n"/>
      <c r="F701" s="5" t="n"/>
      <c r="G701" s="18">
        <f>IF(OR(B701&amp;""="",NOT(ISNUMBER(D701))),"",ROUND(D701*N(E701),2))</f>
        <v/>
      </c>
      <c r="H701" s="6">
        <f>IF(B701&amp;""="","",IFERROR(INDEX('المركبات'!$B$6:$B$205,MATCH(B701&amp;"",'المركبات'!$A$6:$A$205,0))&amp;"","كود غير موجود"))</f>
        <v/>
      </c>
      <c r="I701" s="21">
        <f>IF(OR(B701&amp;""="",NOT(ISNUMBER(C701))),"",IF(COUNTIFS($B$6:$B$2005,B701&amp;"",$C$6:$C$2005,"&gt;"&amp;C701)=0,1,0))</f>
        <v/>
      </c>
    </row>
    <row r="702">
      <c r="A702" s="13" t="n"/>
      <c r="B702" s="5" t="n"/>
      <c r="C702" s="16" t="n"/>
      <c r="D702" s="20" t="n"/>
      <c r="E702" s="20" t="n"/>
      <c r="F702" s="5" t="n"/>
      <c r="G702" s="18">
        <f>IF(OR(B702&amp;""="",NOT(ISNUMBER(D702))),"",ROUND(D702*N(E702),2))</f>
        <v/>
      </c>
      <c r="H702" s="6">
        <f>IF(B702&amp;""="","",IFERROR(INDEX('المركبات'!$B$6:$B$205,MATCH(B702&amp;"",'المركبات'!$A$6:$A$205,0))&amp;"","كود غير موجود"))</f>
        <v/>
      </c>
      <c r="I702" s="21">
        <f>IF(OR(B702&amp;""="",NOT(ISNUMBER(C702))),"",IF(COUNTIFS($B$6:$B$2005,B702&amp;"",$C$6:$C$2005,"&gt;"&amp;C702)=0,1,0))</f>
        <v/>
      </c>
    </row>
    <row r="703">
      <c r="A703" s="13" t="n"/>
      <c r="B703" s="5" t="n"/>
      <c r="C703" s="16" t="n"/>
      <c r="D703" s="20" t="n"/>
      <c r="E703" s="20" t="n"/>
      <c r="F703" s="5" t="n"/>
      <c r="G703" s="18">
        <f>IF(OR(B703&amp;""="",NOT(ISNUMBER(D703))),"",ROUND(D703*N(E703),2))</f>
        <v/>
      </c>
      <c r="H703" s="6">
        <f>IF(B703&amp;""="","",IFERROR(INDEX('المركبات'!$B$6:$B$205,MATCH(B703&amp;"",'المركبات'!$A$6:$A$205,0))&amp;"","كود غير موجود"))</f>
        <v/>
      </c>
      <c r="I703" s="21">
        <f>IF(OR(B703&amp;""="",NOT(ISNUMBER(C703))),"",IF(COUNTIFS($B$6:$B$2005,B703&amp;"",$C$6:$C$2005,"&gt;"&amp;C703)=0,1,0))</f>
        <v/>
      </c>
    </row>
    <row r="704">
      <c r="A704" s="13" t="n"/>
      <c r="B704" s="5" t="n"/>
      <c r="C704" s="16" t="n"/>
      <c r="D704" s="20" t="n"/>
      <c r="E704" s="20" t="n"/>
      <c r="F704" s="5" t="n"/>
      <c r="G704" s="18">
        <f>IF(OR(B704&amp;""="",NOT(ISNUMBER(D704))),"",ROUND(D704*N(E704),2))</f>
        <v/>
      </c>
      <c r="H704" s="6">
        <f>IF(B704&amp;""="","",IFERROR(INDEX('المركبات'!$B$6:$B$205,MATCH(B704&amp;"",'المركبات'!$A$6:$A$205,0))&amp;"","كود غير موجود"))</f>
        <v/>
      </c>
      <c r="I704" s="21">
        <f>IF(OR(B704&amp;""="",NOT(ISNUMBER(C704))),"",IF(COUNTIFS($B$6:$B$2005,B704&amp;"",$C$6:$C$2005,"&gt;"&amp;C704)=0,1,0))</f>
        <v/>
      </c>
    </row>
    <row r="705">
      <c r="A705" s="13" t="n"/>
      <c r="B705" s="5" t="n"/>
      <c r="C705" s="16" t="n"/>
      <c r="D705" s="20" t="n"/>
      <c r="E705" s="20" t="n"/>
      <c r="F705" s="5" t="n"/>
      <c r="G705" s="18">
        <f>IF(OR(B705&amp;""="",NOT(ISNUMBER(D705))),"",ROUND(D705*N(E705),2))</f>
        <v/>
      </c>
      <c r="H705" s="6">
        <f>IF(B705&amp;""="","",IFERROR(INDEX('المركبات'!$B$6:$B$205,MATCH(B705&amp;"",'المركبات'!$A$6:$A$205,0))&amp;"","كود غير موجود"))</f>
        <v/>
      </c>
      <c r="I705" s="21">
        <f>IF(OR(B705&amp;""="",NOT(ISNUMBER(C705))),"",IF(COUNTIFS($B$6:$B$2005,B705&amp;"",$C$6:$C$2005,"&gt;"&amp;C705)=0,1,0))</f>
        <v/>
      </c>
    </row>
    <row r="706">
      <c r="A706" s="13" t="n"/>
      <c r="B706" s="5" t="n"/>
      <c r="C706" s="16" t="n"/>
      <c r="D706" s="20" t="n"/>
      <c r="E706" s="20" t="n"/>
      <c r="F706" s="5" t="n"/>
      <c r="G706" s="18">
        <f>IF(OR(B706&amp;""="",NOT(ISNUMBER(D706))),"",ROUND(D706*N(E706),2))</f>
        <v/>
      </c>
      <c r="H706" s="6">
        <f>IF(B706&amp;""="","",IFERROR(INDEX('المركبات'!$B$6:$B$205,MATCH(B706&amp;"",'المركبات'!$A$6:$A$205,0))&amp;"","كود غير موجود"))</f>
        <v/>
      </c>
      <c r="I706" s="21">
        <f>IF(OR(B706&amp;""="",NOT(ISNUMBER(C706))),"",IF(COUNTIFS($B$6:$B$2005,B706&amp;"",$C$6:$C$2005,"&gt;"&amp;C706)=0,1,0))</f>
        <v/>
      </c>
    </row>
    <row r="707">
      <c r="A707" s="13" t="n"/>
      <c r="B707" s="5" t="n"/>
      <c r="C707" s="16" t="n"/>
      <c r="D707" s="20" t="n"/>
      <c r="E707" s="20" t="n"/>
      <c r="F707" s="5" t="n"/>
      <c r="G707" s="18">
        <f>IF(OR(B707&amp;""="",NOT(ISNUMBER(D707))),"",ROUND(D707*N(E707),2))</f>
        <v/>
      </c>
      <c r="H707" s="6">
        <f>IF(B707&amp;""="","",IFERROR(INDEX('المركبات'!$B$6:$B$205,MATCH(B707&amp;"",'المركبات'!$A$6:$A$205,0))&amp;"","كود غير موجود"))</f>
        <v/>
      </c>
      <c r="I707" s="21">
        <f>IF(OR(B707&amp;""="",NOT(ISNUMBER(C707))),"",IF(COUNTIFS($B$6:$B$2005,B707&amp;"",$C$6:$C$2005,"&gt;"&amp;C707)=0,1,0))</f>
        <v/>
      </c>
    </row>
    <row r="708">
      <c r="A708" s="13" t="n"/>
      <c r="B708" s="5" t="n"/>
      <c r="C708" s="16" t="n"/>
      <c r="D708" s="20" t="n"/>
      <c r="E708" s="20" t="n"/>
      <c r="F708" s="5" t="n"/>
      <c r="G708" s="18">
        <f>IF(OR(B708&amp;""="",NOT(ISNUMBER(D708))),"",ROUND(D708*N(E708),2))</f>
        <v/>
      </c>
      <c r="H708" s="6">
        <f>IF(B708&amp;""="","",IFERROR(INDEX('المركبات'!$B$6:$B$205,MATCH(B708&amp;"",'المركبات'!$A$6:$A$205,0))&amp;"","كود غير موجود"))</f>
        <v/>
      </c>
      <c r="I708" s="21">
        <f>IF(OR(B708&amp;""="",NOT(ISNUMBER(C708))),"",IF(COUNTIFS($B$6:$B$2005,B708&amp;"",$C$6:$C$2005,"&gt;"&amp;C708)=0,1,0))</f>
        <v/>
      </c>
    </row>
    <row r="709">
      <c r="A709" s="13" t="n"/>
      <c r="B709" s="5" t="n"/>
      <c r="C709" s="16" t="n"/>
      <c r="D709" s="20" t="n"/>
      <c r="E709" s="20" t="n"/>
      <c r="F709" s="5" t="n"/>
      <c r="G709" s="18">
        <f>IF(OR(B709&amp;""="",NOT(ISNUMBER(D709))),"",ROUND(D709*N(E709),2))</f>
        <v/>
      </c>
      <c r="H709" s="6">
        <f>IF(B709&amp;""="","",IFERROR(INDEX('المركبات'!$B$6:$B$205,MATCH(B709&amp;"",'المركبات'!$A$6:$A$205,0))&amp;"","كود غير موجود"))</f>
        <v/>
      </c>
      <c r="I709" s="21">
        <f>IF(OR(B709&amp;""="",NOT(ISNUMBER(C709))),"",IF(COUNTIFS($B$6:$B$2005,B709&amp;"",$C$6:$C$2005,"&gt;"&amp;C709)=0,1,0))</f>
        <v/>
      </c>
    </row>
    <row r="710">
      <c r="A710" s="13" t="n"/>
      <c r="B710" s="5" t="n"/>
      <c r="C710" s="16" t="n"/>
      <c r="D710" s="20" t="n"/>
      <c r="E710" s="20" t="n"/>
      <c r="F710" s="5" t="n"/>
      <c r="G710" s="18">
        <f>IF(OR(B710&amp;""="",NOT(ISNUMBER(D710))),"",ROUND(D710*N(E710),2))</f>
        <v/>
      </c>
      <c r="H710" s="6">
        <f>IF(B710&amp;""="","",IFERROR(INDEX('المركبات'!$B$6:$B$205,MATCH(B710&amp;"",'المركبات'!$A$6:$A$205,0))&amp;"","كود غير موجود"))</f>
        <v/>
      </c>
      <c r="I710" s="21">
        <f>IF(OR(B710&amp;""="",NOT(ISNUMBER(C710))),"",IF(COUNTIFS($B$6:$B$2005,B710&amp;"",$C$6:$C$2005,"&gt;"&amp;C710)=0,1,0))</f>
        <v/>
      </c>
    </row>
    <row r="711">
      <c r="A711" s="13" t="n"/>
      <c r="B711" s="5" t="n"/>
      <c r="C711" s="16" t="n"/>
      <c r="D711" s="20" t="n"/>
      <c r="E711" s="20" t="n"/>
      <c r="F711" s="5" t="n"/>
      <c r="G711" s="18">
        <f>IF(OR(B711&amp;""="",NOT(ISNUMBER(D711))),"",ROUND(D711*N(E711),2))</f>
        <v/>
      </c>
      <c r="H711" s="6">
        <f>IF(B711&amp;""="","",IFERROR(INDEX('المركبات'!$B$6:$B$205,MATCH(B711&amp;"",'المركبات'!$A$6:$A$205,0))&amp;"","كود غير موجود"))</f>
        <v/>
      </c>
      <c r="I711" s="21">
        <f>IF(OR(B711&amp;""="",NOT(ISNUMBER(C711))),"",IF(COUNTIFS($B$6:$B$2005,B711&amp;"",$C$6:$C$2005,"&gt;"&amp;C711)=0,1,0))</f>
        <v/>
      </c>
    </row>
    <row r="712">
      <c r="A712" s="13" t="n"/>
      <c r="B712" s="5" t="n"/>
      <c r="C712" s="16" t="n"/>
      <c r="D712" s="20" t="n"/>
      <c r="E712" s="20" t="n"/>
      <c r="F712" s="5" t="n"/>
      <c r="G712" s="18">
        <f>IF(OR(B712&amp;""="",NOT(ISNUMBER(D712))),"",ROUND(D712*N(E712),2))</f>
        <v/>
      </c>
      <c r="H712" s="6">
        <f>IF(B712&amp;""="","",IFERROR(INDEX('المركبات'!$B$6:$B$205,MATCH(B712&amp;"",'المركبات'!$A$6:$A$205,0))&amp;"","كود غير موجود"))</f>
        <v/>
      </c>
      <c r="I712" s="21">
        <f>IF(OR(B712&amp;""="",NOT(ISNUMBER(C712))),"",IF(COUNTIFS($B$6:$B$2005,B712&amp;"",$C$6:$C$2005,"&gt;"&amp;C712)=0,1,0))</f>
        <v/>
      </c>
    </row>
    <row r="713">
      <c r="A713" s="13" t="n"/>
      <c r="B713" s="5" t="n"/>
      <c r="C713" s="16" t="n"/>
      <c r="D713" s="20" t="n"/>
      <c r="E713" s="20" t="n"/>
      <c r="F713" s="5" t="n"/>
      <c r="G713" s="18">
        <f>IF(OR(B713&amp;""="",NOT(ISNUMBER(D713))),"",ROUND(D713*N(E713),2))</f>
        <v/>
      </c>
      <c r="H713" s="6">
        <f>IF(B713&amp;""="","",IFERROR(INDEX('المركبات'!$B$6:$B$205,MATCH(B713&amp;"",'المركبات'!$A$6:$A$205,0))&amp;"","كود غير موجود"))</f>
        <v/>
      </c>
      <c r="I713" s="21">
        <f>IF(OR(B713&amp;""="",NOT(ISNUMBER(C713))),"",IF(COUNTIFS($B$6:$B$2005,B713&amp;"",$C$6:$C$2005,"&gt;"&amp;C713)=0,1,0))</f>
        <v/>
      </c>
    </row>
    <row r="714">
      <c r="A714" s="13" t="n"/>
      <c r="B714" s="5" t="n"/>
      <c r="C714" s="16" t="n"/>
      <c r="D714" s="20" t="n"/>
      <c r="E714" s="20" t="n"/>
      <c r="F714" s="5" t="n"/>
      <c r="G714" s="18">
        <f>IF(OR(B714&amp;""="",NOT(ISNUMBER(D714))),"",ROUND(D714*N(E714),2))</f>
        <v/>
      </c>
      <c r="H714" s="6">
        <f>IF(B714&amp;""="","",IFERROR(INDEX('المركبات'!$B$6:$B$205,MATCH(B714&amp;"",'المركبات'!$A$6:$A$205,0))&amp;"","كود غير موجود"))</f>
        <v/>
      </c>
      <c r="I714" s="21">
        <f>IF(OR(B714&amp;""="",NOT(ISNUMBER(C714))),"",IF(COUNTIFS($B$6:$B$2005,B714&amp;"",$C$6:$C$2005,"&gt;"&amp;C714)=0,1,0))</f>
        <v/>
      </c>
    </row>
    <row r="715">
      <c r="A715" s="13" t="n"/>
      <c r="B715" s="5" t="n"/>
      <c r="C715" s="16" t="n"/>
      <c r="D715" s="20" t="n"/>
      <c r="E715" s="20" t="n"/>
      <c r="F715" s="5" t="n"/>
      <c r="G715" s="18">
        <f>IF(OR(B715&amp;""="",NOT(ISNUMBER(D715))),"",ROUND(D715*N(E715),2))</f>
        <v/>
      </c>
      <c r="H715" s="6">
        <f>IF(B715&amp;""="","",IFERROR(INDEX('المركبات'!$B$6:$B$205,MATCH(B715&amp;"",'المركبات'!$A$6:$A$205,0))&amp;"","كود غير موجود"))</f>
        <v/>
      </c>
      <c r="I715" s="21">
        <f>IF(OR(B715&amp;""="",NOT(ISNUMBER(C715))),"",IF(COUNTIFS($B$6:$B$2005,B715&amp;"",$C$6:$C$2005,"&gt;"&amp;C715)=0,1,0))</f>
        <v/>
      </c>
    </row>
    <row r="716">
      <c r="A716" s="13" t="n"/>
      <c r="B716" s="5" t="n"/>
      <c r="C716" s="16" t="n"/>
      <c r="D716" s="20" t="n"/>
      <c r="E716" s="20" t="n"/>
      <c r="F716" s="5" t="n"/>
      <c r="G716" s="18">
        <f>IF(OR(B716&amp;""="",NOT(ISNUMBER(D716))),"",ROUND(D716*N(E716),2))</f>
        <v/>
      </c>
      <c r="H716" s="6">
        <f>IF(B716&amp;""="","",IFERROR(INDEX('المركبات'!$B$6:$B$205,MATCH(B716&amp;"",'المركبات'!$A$6:$A$205,0))&amp;"","كود غير موجود"))</f>
        <v/>
      </c>
      <c r="I716" s="21">
        <f>IF(OR(B716&amp;""="",NOT(ISNUMBER(C716))),"",IF(COUNTIFS($B$6:$B$2005,B716&amp;"",$C$6:$C$2005,"&gt;"&amp;C716)=0,1,0))</f>
        <v/>
      </c>
    </row>
    <row r="717">
      <c r="A717" s="13" t="n"/>
      <c r="B717" s="5" t="n"/>
      <c r="C717" s="16" t="n"/>
      <c r="D717" s="20" t="n"/>
      <c r="E717" s="20" t="n"/>
      <c r="F717" s="5" t="n"/>
      <c r="G717" s="18">
        <f>IF(OR(B717&amp;""="",NOT(ISNUMBER(D717))),"",ROUND(D717*N(E717),2))</f>
        <v/>
      </c>
      <c r="H717" s="6">
        <f>IF(B717&amp;""="","",IFERROR(INDEX('المركبات'!$B$6:$B$205,MATCH(B717&amp;"",'المركبات'!$A$6:$A$205,0))&amp;"","كود غير موجود"))</f>
        <v/>
      </c>
      <c r="I717" s="21">
        <f>IF(OR(B717&amp;""="",NOT(ISNUMBER(C717))),"",IF(COUNTIFS($B$6:$B$2005,B717&amp;"",$C$6:$C$2005,"&gt;"&amp;C717)=0,1,0))</f>
        <v/>
      </c>
    </row>
    <row r="718">
      <c r="A718" s="13" t="n"/>
      <c r="B718" s="5" t="n"/>
      <c r="C718" s="16" t="n"/>
      <c r="D718" s="20" t="n"/>
      <c r="E718" s="20" t="n"/>
      <c r="F718" s="5" t="n"/>
      <c r="G718" s="18">
        <f>IF(OR(B718&amp;""="",NOT(ISNUMBER(D718))),"",ROUND(D718*N(E718),2))</f>
        <v/>
      </c>
      <c r="H718" s="6">
        <f>IF(B718&amp;""="","",IFERROR(INDEX('المركبات'!$B$6:$B$205,MATCH(B718&amp;"",'المركبات'!$A$6:$A$205,0))&amp;"","كود غير موجود"))</f>
        <v/>
      </c>
      <c r="I718" s="21">
        <f>IF(OR(B718&amp;""="",NOT(ISNUMBER(C718))),"",IF(COUNTIFS($B$6:$B$2005,B718&amp;"",$C$6:$C$2005,"&gt;"&amp;C718)=0,1,0))</f>
        <v/>
      </c>
    </row>
    <row r="719">
      <c r="A719" s="13" t="n"/>
      <c r="B719" s="5" t="n"/>
      <c r="C719" s="16" t="n"/>
      <c r="D719" s="20" t="n"/>
      <c r="E719" s="20" t="n"/>
      <c r="F719" s="5" t="n"/>
      <c r="G719" s="18">
        <f>IF(OR(B719&amp;""="",NOT(ISNUMBER(D719))),"",ROUND(D719*N(E719),2))</f>
        <v/>
      </c>
      <c r="H719" s="6">
        <f>IF(B719&amp;""="","",IFERROR(INDEX('المركبات'!$B$6:$B$205,MATCH(B719&amp;"",'المركبات'!$A$6:$A$205,0))&amp;"","كود غير موجود"))</f>
        <v/>
      </c>
      <c r="I719" s="21">
        <f>IF(OR(B719&amp;""="",NOT(ISNUMBER(C719))),"",IF(COUNTIFS($B$6:$B$2005,B719&amp;"",$C$6:$C$2005,"&gt;"&amp;C719)=0,1,0))</f>
        <v/>
      </c>
    </row>
    <row r="720">
      <c r="A720" s="13" t="n"/>
      <c r="B720" s="5" t="n"/>
      <c r="C720" s="16" t="n"/>
      <c r="D720" s="20" t="n"/>
      <c r="E720" s="20" t="n"/>
      <c r="F720" s="5" t="n"/>
      <c r="G720" s="18">
        <f>IF(OR(B720&amp;""="",NOT(ISNUMBER(D720))),"",ROUND(D720*N(E720),2))</f>
        <v/>
      </c>
      <c r="H720" s="6">
        <f>IF(B720&amp;""="","",IFERROR(INDEX('المركبات'!$B$6:$B$205,MATCH(B720&amp;"",'المركبات'!$A$6:$A$205,0))&amp;"","كود غير موجود"))</f>
        <v/>
      </c>
      <c r="I720" s="21">
        <f>IF(OR(B720&amp;""="",NOT(ISNUMBER(C720))),"",IF(COUNTIFS($B$6:$B$2005,B720&amp;"",$C$6:$C$2005,"&gt;"&amp;C720)=0,1,0))</f>
        <v/>
      </c>
    </row>
    <row r="721">
      <c r="A721" s="13" t="n"/>
      <c r="B721" s="5" t="n"/>
      <c r="C721" s="16" t="n"/>
      <c r="D721" s="20" t="n"/>
      <c r="E721" s="20" t="n"/>
      <c r="F721" s="5" t="n"/>
      <c r="G721" s="18">
        <f>IF(OR(B721&amp;""="",NOT(ISNUMBER(D721))),"",ROUND(D721*N(E721),2))</f>
        <v/>
      </c>
      <c r="H721" s="6">
        <f>IF(B721&amp;""="","",IFERROR(INDEX('المركبات'!$B$6:$B$205,MATCH(B721&amp;"",'المركبات'!$A$6:$A$205,0))&amp;"","كود غير موجود"))</f>
        <v/>
      </c>
      <c r="I721" s="21">
        <f>IF(OR(B721&amp;""="",NOT(ISNUMBER(C721))),"",IF(COUNTIFS($B$6:$B$2005,B721&amp;"",$C$6:$C$2005,"&gt;"&amp;C721)=0,1,0))</f>
        <v/>
      </c>
    </row>
    <row r="722">
      <c r="A722" s="13" t="n"/>
      <c r="B722" s="5" t="n"/>
      <c r="C722" s="16" t="n"/>
      <c r="D722" s="20" t="n"/>
      <c r="E722" s="20" t="n"/>
      <c r="F722" s="5" t="n"/>
      <c r="G722" s="18">
        <f>IF(OR(B722&amp;""="",NOT(ISNUMBER(D722))),"",ROUND(D722*N(E722),2))</f>
        <v/>
      </c>
      <c r="H722" s="6">
        <f>IF(B722&amp;""="","",IFERROR(INDEX('المركبات'!$B$6:$B$205,MATCH(B722&amp;"",'المركبات'!$A$6:$A$205,0))&amp;"","كود غير موجود"))</f>
        <v/>
      </c>
      <c r="I722" s="21">
        <f>IF(OR(B722&amp;""="",NOT(ISNUMBER(C722))),"",IF(COUNTIFS($B$6:$B$2005,B722&amp;"",$C$6:$C$2005,"&gt;"&amp;C722)=0,1,0))</f>
        <v/>
      </c>
    </row>
    <row r="723">
      <c r="A723" s="13" t="n"/>
      <c r="B723" s="5" t="n"/>
      <c r="C723" s="16" t="n"/>
      <c r="D723" s="20" t="n"/>
      <c r="E723" s="20" t="n"/>
      <c r="F723" s="5" t="n"/>
      <c r="G723" s="18">
        <f>IF(OR(B723&amp;""="",NOT(ISNUMBER(D723))),"",ROUND(D723*N(E723),2))</f>
        <v/>
      </c>
      <c r="H723" s="6">
        <f>IF(B723&amp;""="","",IFERROR(INDEX('المركبات'!$B$6:$B$205,MATCH(B723&amp;"",'المركبات'!$A$6:$A$205,0))&amp;"","كود غير موجود"))</f>
        <v/>
      </c>
      <c r="I723" s="21">
        <f>IF(OR(B723&amp;""="",NOT(ISNUMBER(C723))),"",IF(COUNTIFS($B$6:$B$2005,B723&amp;"",$C$6:$C$2005,"&gt;"&amp;C723)=0,1,0))</f>
        <v/>
      </c>
    </row>
    <row r="724">
      <c r="A724" s="13" t="n"/>
      <c r="B724" s="5" t="n"/>
      <c r="C724" s="16" t="n"/>
      <c r="D724" s="20" t="n"/>
      <c r="E724" s="20" t="n"/>
      <c r="F724" s="5" t="n"/>
      <c r="G724" s="18">
        <f>IF(OR(B724&amp;""="",NOT(ISNUMBER(D724))),"",ROUND(D724*N(E724),2))</f>
        <v/>
      </c>
      <c r="H724" s="6">
        <f>IF(B724&amp;""="","",IFERROR(INDEX('المركبات'!$B$6:$B$205,MATCH(B724&amp;"",'المركبات'!$A$6:$A$205,0))&amp;"","كود غير موجود"))</f>
        <v/>
      </c>
      <c r="I724" s="21">
        <f>IF(OR(B724&amp;""="",NOT(ISNUMBER(C724))),"",IF(COUNTIFS($B$6:$B$2005,B724&amp;"",$C$6:$C$2005,"&gt;"&amp;C724)=0,1,0))</f>
        <v/>
      </c>
    </row>
    <row r="725">
      <c r="A725" s="13" t="n"/>
      <c r="B725" s="5" t="n"/>
      <c r="C725" s="16" t="n"/>
      <c r="D725" s="20" t="n"/>
      <c r="E725" s="20" t="n"/>
      <c r="F725" s="5" t="n"/>
      <c r="G725" s="18">
        <f>IF(OR(B725&amp;""="",NOT(ISNUMBER(D725))),"",ROUND(D725*N(E725),2))</f>
        <v/>
      </c>
      <c r="H725" s="6">
        <f>IF(B725&amp;""="","",IFERROR(INDEX('المركبات'!$B$6:$B$205,MATCH(B725&amp;"",'المركبات'!$A$6:$A$205,0))&amp;"","كود غير موجود"))</f>
        <v/>
      </c>
      <c r="I725" s="21">
        <f>IF(OR(B725&amp;""="",NOT(ISNUMBER(C725))),"",IF(COUNTIFS($B$6:$B$2005,B725&amp;"",$C$6:$C$2005,"&gt;"&amp;C725)=0,1,0))</f>
        <v/>
      </c>
    </row>
    <row r="726">
      <c r="A726" s="13" t="n"/>
      <c r="B726" s="5" t="n"/>
      <c r="C726" s="16" t="n"/>
      <c r="D726" s="20" t="n"/>
      <c r="E726" s="20" t="n"/>
      <c r="F726" s="5" t="n"/>
      <c r="G726" s="18">
        <f>IF(OR(B726&amp;""="",NOT(ISNUMBER(D726))),"",ROUND(D726*N(E726),2))</f>
        <v/>
      </c>
      <c r="H726" s="6">
        <f>IF(B726&amp;""="","",IFERROR(INDEX('المركبات'!$B$6:$B$205,MATCH(B726&amp;"",'المركبات'!$A$6:$A$205,0))&amp;"","كود غير موجود"))</f>
        <v/>
      </c>
      <c r="I726" s="21">
        <f>IF(OR(B726&amp;""="",NOT(ISNUMBER(C726))),"",IF(COUNTIFS($B$6:$B$2005,B726&amp;"",$C$6:$C$2005,"&gt;"&amp;C726)=0,1,0))</f>
        <v/>
      </c>
    </row>
    <row r="727">
      <c r="A727" s="13" t="n"/>
      <c r="B727" s="5" t="n"/>
      <c r="C727" s="16" t="n"/>
      <c r="D727" s="20" t="n"/>
      <c r="E727" s="20" t="n"/>
      <c r="F727" s="5" t="n"/>
      <c r="G727" s="18">
        <f>IF(OR(B727&amp;""="",NOT(ISNUMBER(D727))),"",ROUND(D727*N(E727),2))</f>
        <v/>
      </c>
      <c r="H727" s="6">
        <f>IF(B727&amp;""="","",IFERROR(INDEX('المركبات'!$B$6:$B$205,MATCH(B727&amp;"",'المركبات'!$A$6:$A$205,0))&amp;"","كود غير موجود"))</f>
        <v/>
      </c>
      <c r="I727" s="21">
        <f>IF(OR(B727&amp;""="",NOT(ISNUMBER(C727))),"",IF(COUNTIFS($B$6:$B$2005,B727&amp;"",$C$6:$C$2005,"&gt;"&amp;C727)=0,1,0))</f>
        <v/>
      </c>
    </row>
    <row r="728">
      <c r="A728" s="13" t="n"/>
      <c r="B728" s="5" t="n"/>
      <c r="C728" s="16" t="n"/>
      <c r="D728" s="20" t="n"/>
      <c r="E728" s="20" t="n"/>
      <c r="F728" s="5" t="n"/>
      <c r="G728" s="18">
        <f>IF(OR(B728&amp;""="",NOT(ISNUMBER(D728))),"",ROUND(D728*N(E728),2))</f>
        <v/>
      </c>
      <c r="H728" s="6">
        <f>IF(B728&amp;""="","",IFERROR(INDEX('المركبات'!$B$6:$B$205,MATCH(B728&amp;"",'المركبات'!$A$6:$A$205,0))&amp;"","كود غير موجود"))</f>
        <v/>
      </c>
      <c r="I728" s="21">
        <f>IF(OR(B728&amp;""="",NOT(ISNUMBER(C728))),"",IF(COUNTIFS($B$6:$B$2005,B728&amp;"",$C$6:$C$2005,"&gt;"&amp;C728)=0,1,0))</f>
        <v/>
      </c>
    </row>
    <row r="729">
      <c r="A729" s="13" t="n"/>
      <c r="B729" s="5" t="n"/>
      <c r="C729" s="16" t="n"/>
      <c r="D729" s="20" t="n"/>
      <c r="E729" s="20" t="n"/>
      <c r="F729" s="5" t="n"/>
      <c r="G729" s="18">
        <f>IF(OR(B729&amp;""="",NOT(ISNUMBER(D729))),"",ROUND(D729*N(E729),2))</f>
        <v/>
      </c>
      <c r="H729" s="6">
        <f>IF(B729&amp;""="","",IFERROR(INDEX('المركبات'!$B$6:$B$205,MATCH(B729&amp;"",'المركبات'!$A$6:$A$205,0))&amp;"","كود غير موجود"))</f>
        <v/>
      </c>
      <c r="I729" s="21">
        <f>IF(OR(B729&amp;""="",NOT(ISNUMBER(C729))),"",IF(COUNTIFS($B$6:$B$2005,B729&amp;"",$C$6:$C$2005,"&gt;"&amp;C729)=0,1,0))</f>
        <v/>
      </c>
    </row>
    <row r="730">
      <c r="A730" s="13" t="n"/>
      <c r="B730" s="5" t="n"/>
      <c r="C730" s="16" t="n"/>
      <c r="D730" s="20" t="n"/>
      <c r="E730" s="20" t="n"/>
      <c r="F730" s="5" t="n"/>
      <c r="G730" s="18">
        <f>IF(OR(B730&amp;""="",NOT(ISNUMBER(D730))),"",ROUND(D730*N(E730),2))</f>
        <v/>
      </c>
      <c r="H730" s="6">
        <f>IF(B730&amp;""="","",IFERROR(INDEX('المركبات'!$B$6:$B$205,MATCH(B730&amp;"",'المركبات'!$A$6:$A$205,0))&amp;"","كود غير موجود"))</f>
        <v/>
      </c>
      <c r="I730" s="21">
        <f>IF(OR(B730&amp;""="",NOT(ISNUMBER(C730))),"",IF(COUNTIFS($B$6:$B$2005,B730&amp;"",$C$6:$C$2005,"&gt;"&amp;C730)=0,1,0))</f>
        <v/>
      </c>
    </row>
    <row r="731">
      <c r="A731" s="13" t="n"/>
      <c r="B731" s="5" t="n"/>
      <c r="C731" s="16" t="n"/>
      <c r="D731" s="20" t="n"/>
      <c r="E731" s="20" t="n"/>
      <c r="F731" s="5" t="n"/>
      <c r="G731" s="18">
        <f>IF(OR(B731&amp;""="",NOT(ISNUMBER(D731))),"",ROUND(D731*N(E731),2))</f>
        <v/>
      </c>
      <c r="H731" s="6">
        <f>IF(B731&amp;""="","",IFERROR(INDEX('المركبات'!$B$6:$B$205,MATCH(B731&amp;"",'المركبات'!$A$6:$A$205,0))&amp;"","كود غير موجود"))</f>
        <v/>
      </c>
      <c r="I731" s="21">
        <f>IF(OR(B731&amp;""="",NOT(ISNUMBER(C731))),"",IF(COUNTIFS($B$6:$B$2005,B731&amp;"",$C$6:$C$2005,"&gt;"&amp;C731)=0,1,0))</f>
        <v/>
      </c>
    </row>
    <row r="732">
      <c r="A732" s="13" t="n"/>
      <c r="B732" s="5" t="n"/>
      <c r="C732" s="16" t="n"/>
      <c r="D732" s="20" t="n"/>
      <c r="E732" s="20" t="n"/>
      <c r="F732" s="5" t="n"/>
      <c r="G732" s="18">
        <f>IF(OR(B732&amp;""="",NOT(ISNUMBER(D732))),"",ROUND(D732*N(E732),2))</f>
        <v/>
      </c>
      <c r="H732" s="6">
        <f>IF(B732&amp;""="","",IFERROR(INDEX('المركبات'!$B$6:$B$205,MATCH(B732&amp;"",'المركبات'!$A$6:$A$205,0))&amp;"","كود غير موجود"))</f>
        <v/>
      </c>
      <c r="I732" s="21">
        <f>IF(OR(B732&amp;""="",NOT(ISNUMBER(C732))),"",IF(COUNTIFS($B$6:$B$2005,B732&amp;"",$C$6:$C$2005,"&gt;"&amp;C732)=0,1,0))</f>
        <v/>
      </c>
    </row>
    <row r="733">
      <c r="A733" s="13" t="n"/>
      <c r="B733" s="5" t="n"/>
      <c r="C733" s="16" t="n"/>
      <c r="D733" s="20" t="n"/>
      <c r="E733" s="20" t="n"/>
      <c r="F733" s="5" t="n"/>
      <c r="G733" s="18">
        <f>IF(OR(B733&amp;""="",NOT(ISNUMBER(D733))),"",ROUND(D733*N(E733),2))</f>
        <v/>
      </c>
      <c r="H733" s="6">
        <f>IF(B733&amp;""="","",IFERROR(INDEX('المركبات'!$B$6:$B$205,MATCH(B733&amp;"",'المركبات'!$A$6:$A$205,0))&amp;"","كود غير موجود"))</f>
        <v/>
      </c>
      <c r="I733" s="21">
        <f>IF(OR(B733&amp;""="",NOT(ISNUMBER(C733))),"",IF(COUNTIFS($B$6:$B$2005,B733&amp;"",$C$6:$C$2005,"&gt;"&amp;C733)=0,1,0))</f>
        <v/>
      </c>
    </row>
    <row r="734">
      <c r="A734" s="13" t="n"/>
      <c r="B734" s="5" t="n"/>
      <c r="C734" s="16" t="n"/>
      <c r="D734" s="20" t="n"/>
      <c r="E734" s="20" t="n"/>
      <c r="F734" s="5" t="n"/>
      <c r="G734" s="18">
        <f>IF(OR(B734&amp;""="",NOT(ISNUMBER(D734))),"",ROUND(D734*N(E734),2))</f>
        <v/>
      </c>
      <c r="H734" s="6">
        <f>IF(B734&amp;""="","",IFERROR(INDEX('المركبات'!$B$6:$B$205,MATCH(B734&amp;"",'المركبات'!$A$6:$A$205,0))&amp;"","كود غير موجود"))</f>
        <v/>
      </c>
      <c r="I734" s="21">
        <f>IF(OR(B734&amp;""="",NOT(ISNUMBER(C734))),"",IF(COUNTIFS($B$6:$B$2005,B734&amp;"",$C$6:$C$2005,"&gt;"&amp;C734)=0,1,0))</f>
        <v/>
      </c>
    </row>
    <row r="735">
      <c r="A735" s="13" t="n"/>
      <c r="B735" s="5" t="n"/>
      <c r="C735" s="16" t="n"/>
      <c r="D735" s="20" t="n"/>
      <c r="E735" s="20" t="n"/>
      <c r="F735" s="5" t="n"/>
      <c r="G735" s="18">
        <f>IF(OR(B735&amp;""="",NOT(ISNUMBER(D735))),"",ROUND(D735*N(E735),2))</f>
        <v/>
      </c>
      <c r="H735" s="6">
        <f>IF(B735&amp;""="","",IFERROR(INDEX('المركبات'!$B$6:$B$205,MATCH(B735&amp;"",'المركبات'!$A$6:$A$205,0))&amp;"","كود غير موجود"))</f>
        <v/>
      </c>
      <c r="I735" s="21">
        <f>IF(OR(B735&amp;""="",NOT(ISNUMBER(C735))),"",IF(COUNTIFS($B$6:$B$2005,B735&amp;"",$C$6:$C$2005,"&gt;"&amp;C735)=0,1,0))</f>
        <v/>
      </c>
    </row>
    <row r="736">
      <c r="A736" s="13" t="n"/>
      <c r="B736" s="5" t="n"/>
      <c r="C736" s="16" t="n"/>
      <c r="D736" s="20" t="n"/>
      <c r="E736" s="20" t="n"/>
      <c r="F736" s="5" t="n"/>
      <c r="G736" s="18">
        <f>IF(OR(B736&amp;""="",NOT(ISNUMBER(D736))),"",ROUND(D736*N(E736),2))</f>
        <v/>
      </c>
      <c r="H736" s="6">
        <f>IF(B736&amp;""="","",IFERROR(INDEX('المركبات'!$B$6:$B$205,MATCH(B736&amp;"",'المركبات'!$A$6:$A$205,0))&amp;"","كود غير موجود"))</f>
        <v/>
      </c>
      <c r="I736" s="21">
        <f>IF(OR(B736&amp;""="",NOT(ISNUMBER(C736))),"",IF(COUNTIFS($B$6:$B$2005,B736&amp;"",$C$6:$C$2005,"&gt;"&amp;C736)=0,1,0))</f>
        <v/>
      </c>
    </row>
    <row r="737">
      <c r="A737" s="13" t="n"/>
      <c r="B737" s="5" t="n"/>
      <c r="C737" s="16" t="n"/>
      <c r="D737" s="20" t="n"/>
      <c r="E737" s="20" t="n"/>
      <c r="F737" s="5" t="n"/>
      <c r="G737" s="18">
        <f>IF(OR(B737&amp;""="",NOT(ISNUMBER(D737))),"",ROUND(D737*N(E737),2))</f>
        <v/>
      </c>
      <c r="H737" s="6">
        <f>IF(B737&amp;""="","",IFERROR(INDEX('المركبات'!$B$6:$B$205,MATCH(B737&amp;"",'المركبات'!$A$6:$A$205,0))&amp;"","كود غير موجود"))</f>
        <v/>
      </c>
      <c r="I737" s="21">
        <f>IF(OR(B737&amp;""="",NOT(ISNUMBER(C737))),"",IF(COUNTIFS($B$6:$B$2005,B737&amp;"",$C$6:$C$2005,"&gt;"&amp;C737)=0,1,0))</f>
        <v/>
      </c>
    </row>
    <row r="738">
      <c r="A738" s="13" t="n"/>
      <c r="B738" s="5" t="n"/>
      <c r="C738" s="16" t="n"/>
      <c r="D738" s="20" t="n"/>
      <c r="E738" s="20" t="n"/>
      <c r="F738" s="5" t="n"/>
      <c r="G738" s="18">
        <f>IF(OR(B738&amp;""="",NOT(ISNUMBER(D738))),"",ROUND(D738*N(E738),2))</f>
        <v/>
      </c>
      <c r="H738" s="6">
        <f>IF(B738&amp;""="","",IFERROR(INDEX('المركبات'!$B$6:$B$205,MATCH(B738&amp;"",'المركبات'!$A$6:$A$205,0))&amp;"","كود غير موجود"))</f>
        <v/>
      </c>
      <c r="I738" s="21">
        <f>IF(OR(B738&amp;""="",NOT(ISNUMBER(C738))),"",IF(COUNTIFS($B$6:$B$2005,B738&amp;"",$C$6:$C$2005,"&gt;"&amp;C738)=0,1,0))</f>
        <v/>
      </c>
    </row>
    <row r="739">
      <c r="A739" s="13" t="n"/>
      <c r="B739" s="5" t="n"/>
      <c r="C739" s="16" t="n"/>
      <c r="D739" s="20" t="n"/>
      <c r="E739" s="20" t="n"/>
      <c r="F739" s="5" t="n"/>
      <c r="G739" s="18">
        <f>IF(OR(B739&amp;""="",NOT(ISNUMBER(D739))),"",ROUND(D739*N(E739),2))</f>
        <v/>
      </c>
      <c r="H739" s="6">
        <f>IF(B739&amp;""="","",IFERROR(INDEX('المركبات'!$B$6:$B$205,MATCH(B739&amp;"",'المركبات'!$A$6:$A$205,0))&amp;"","كود غير موجود"))</f>
        <v/>
      </c>
      <c r="I739" s="21">
        <f>IF(OR(B739&amp;""="",NOT(ISNUMBER(C739))),"",IF(COUNTIFS($B$6:$B$2005,B739&amp;"",$C$6:$C$2005,"&gt;"&amp;C739)=0,1,0))</f>
        <v/>
      </c>
    </row>
    <row r="740">
      <c r="A740" s="13" t="n"/>
      <c r="B740" s="5" t="n"/>
      <c r="C740" s="16" t="n"/>
      <c r="D740" s="20" t="n"/>
      <c r="E740" s="20" t="n"/>
      <c r="F740" s="5" t="n"/>
      <c r="G740" s="18">
        <f>IF(OR(B740&amp;""="",NOT(ISNUMBER(D740))),"",ROUND(D740*N(E740),2))</f>
        <v/>
      </c>
      <c r="H740" s="6">
        <f>IF(B740&amp;""="","",IFERROR(INDEX('المركبات'!$B$6:$B$205,MATCH(B740&amp;"",'المركبات'!$A$6:$A$205,0))&amp;"","كود غير موجود"))</f>
        <v/>
      </c>
      <c r="I740" s="21">
        <f>IF(OR(B740&amp;""="",NOT(ISNUMBER(C740))),"",IF(COUNTIFS($B$6:$B$2005,B740&amp;"",$C$6:$C$2005,"&gt;"&amp;C740)=0,1,0))</f>
        <v/>
      </c>
    </row>
    <row r="741">
      <c r="A741" s="13" t="n"/>
      <c r="B741" s="5" t="n"/>
      <c r="C741" s="16" t="n"/>
      <c r="D741" s="20" t="n"/>
      <c r="E741" s="20" t="n"/>
      <c r="F741" s="5" t="n"/>
      <c r="G741" s="18">
        <f>IF(OR(B741&amp;""="",NOT(ISNUMBER(D741))),"",ROUND(D741*N(E741),2))</f>
        <v/>
      </c>
      <c r="H741" s="6">
        <f>IF(B741&amp;""="","",IFERROR(INDEX('المركبات'!$B$6:$B$205,MATCH(B741&amp;"",'المركبات'!$A$6:$A$205,0))&amp;"","كود غير موجود"))</f>
        <v/>
      </c>
      <c r="I741" s="21">
        <f>IF(OR(B741&amp;""="",NOT(ISNUMBER(C741))),"",IF(COUNTIFS($B$6:$B$2005,B741&amp;"",$C$6:$C$2005,"&gt;"&amp;C741)=0,1,0))</f>
        <v/>
      </c>
    </row>
    <row r="742">
      <c r="A742" s="13" t="n"/>
      <c r="B742" s="5" t="n"/>
      <c r="C742" s="16" t="n"/>
      <c r="D742" s="20" t="n"/>
      <c r="E742" s="20" t="n"/>
      <c r="F742" s="5" t="n"/>
      <c r="G742" s="18">
        <f>IF(OR(B742&amp;""="",NOT(ISNUMBER(D742))),"",ROUND(D742*N(E742),2))</f>
        <v/>
      </c>
      <c r="H742" s="6">
        <f>IF(B742&amp;""="","",IFERROR(INDEX('المركبات'!$B$6:$B$205,MATCH(B742&amp;"",'المركبات'!$A$6:$A$205,0))&amp;"","كود غير موجود"))</f>
        <v/>
      </c>
      <c r="I742" s="21">
        <f>IF(OR(B742&amp;""="",NOT(ISNUMBER(C742))),"",IF(COUNTIFS($B$6:$B$2005,B742&amp;"",$C$6:$C$2005,"&gt;"&amp;C742)=0,1,0))</f>
        <v/>
      </c>
    </row>
    <row r="743">
      <c r="A743" s="13" t="n"/>
      <c r="B743" s="5" t="n"/>
      <c r="C743" s="16" t="n"/>
      <c r="D743" s="20" t="n"/>
      <c r="E743" s="20" t="n"/>
      <c r="F743" s="5" t="n"/>
      <c r="G743" s="18">
        <f>IF(OR(B743&amp;""="",NOT(ISNUMBER(D743))),"",ROUND(D743*N(E743),2))</f>
        <v/>
      </c>
      <c r="H743" s="6">
        <f>IF(B743&amp;""="","",IFERROR(INDEX('المركبات'!$B$6:$B$205,MATCH(B743&amp;"",'المركبات'!$A$6:$A$205,0))&amp;"","كود غير موجود"))</f>
        <v/>
      </c>
      <c r="I743" s="21">
        <f>IF(OR(B743&amp;""="",NOT(ISNUMBER(C743))),"",IF(COUNTIFS($B$6:$B$2005,B743&amp;"",$C$6:$C$2005,"&gt;"&amp;C743)=0,1,0))</f>
        <v/>
      </c>
    </row>
    <row r="744">
      <c r="A744" s="13" t="n"/>
      <c r="B744" s="5" t="n"/>
      <c r="C744" s="16" t="n"/>
      <c r="D744" s="20" t="n"/>
      <c r="E744" s="20" t="n"/>
      <c r="F744" s="5" t="n"/>
      <c r="G744" s="18">
        <f>IF(OR(B744&amp;""="",NOT(ISNUMBER(D744))),"",ROUND(D744*N(E744),2))</f>
        <v/>
      </c>
      <c r="H744" s="6">
        <f>IF(B744&amp;""="","",IFERROR(INDEX('المركبات'!$B$6:$B$205,MATCH(B744&amp;"",'المركبات'!$A$6:$A$205,0))&amp;"","كود غير موجود"))</f>
        <v/>
      </c>
      <c r="I744" s="21">
        <f>IF(OR(B744&amp;""="",NOT(ISNUMBER(C744))),"",IF(COUNTIFS($B$6:$B$2005,B744&amp;"",$C$6:$C$2005,"&gt;"&amp;C744)=0,1,0))</f>
        <v/>
      </c>
    </row>
    <row r="745">
      <c r="A745" s="13" t="n"/>
      <c r="B745" s="5" t="n"/>
      <c r="C745" s="16" t="n"/>
      <c r="D745" s="20" t="n"/>
      <c r="E745" s="20" t="n"/>
      <c r="F745" s="5" t="n"/>
      <c r="G745" s="18">
        <f>IF(OR(B745&amp;""="",NOT(ISNUMBER(D745))),"",ROUND(D745*N(E745),2))</f>
        <v/>
      </c>
      <c r="H745" s="6">
        <f>IF(B745&amp;""="","",IFERROR(INDEX('المركبات'!$B$6:$B$205,MATCH(B745&amp;"",'المركبات'!$A$6:$A$205,0))&amp;"","كود غير موجود"))</f>
        <v/>
      </c>
      <c r="I745" s="21">
        <f>IF(OR(B745&amp;""="",NOT(ISNUMBER(C745))),"",IF(COUNTIFS($B$6:$B$2005,B745&amp;"",$C$6:$C$2005,"&gt;"&amp;C745)=0,1,0))</f>
        <v/>
      </c>
    </row>
    <row r="746">
      <c r="A746" s="13" t="n"/>
      <c r="B746" s="5" t="n"/>
      <c r="C746" s="16" t="n"/>
      <c r="D746" s="20" t="n"/>
      <c r="E746" s="20" t="n"/>
      <c r="F746" s="5" t="n"/>
      <c r="G746" s="18">
        <f>IF(OR(B746&amp;""="",NOT(ISNUMBER(D746))),"",ROUND(D746*N(E746),2))</f>
        <v/>
      </c>
      <c r="H746" s="6">
        <f>IF(B746&amp;""="","",IFERROR(INDEX('المركبات'!$B$6:$B$205,MATCH(B746&amp;"",'المركبات'!$A$6:$A$205,0))&amp;"","كود غير موجود"))</f>
        <v/>
      </c>
      <c r="I746" s="21">
        <f>IF(OR(B746&amp;""="",NOT(ISNUMBER(C746))),"",IF(COUNTIFS($B$6:$B$2005,B746&amp;"",$C$6:$C$2005,"&gt;"&amp;C746)=0,1,0))</f>
        <v/>
      </c>
    </row>
    <row r="747">
      <c r="A747" s="13" t="n"/>
      <c r="B747" s="5" t="n"/>
      <c r="C747" s="16" t="n"/>
      <c r="D747" s="20" t="n"/>
      <c r="E747" s="20" t="n"/>
      <c r="F747" s="5" t="n"/>
      <c r="G747" s="18">
        <f>IF(OR(B747&amp;""="",NOT(ISNUMBER(D747))),"",ROUND(D747*N(E747),2))</f>
        <v/>
      </c>
      <c r="H747" s="6">
        <f>IF(B747&amp;""="","",IFERROR(INDEX('المركبات'!$B$6:$B$205,MATCH(B747&amp;"",'المركبات'!$A$6:$A$205,0))&amp;"","كود غير موجود"))</f>
        <v/>
      </c>
      <c r="I747" s="21">
        <f>IF(OR(B747&amp;""="",NOT(ISNUMBER(C747))),"",IF(COUNTIFS($B$6:$B$2005,B747&amp;"",$C$6:$C$2005,"&gt;"&amp;C747)=0,1,0))</f>
        <v/>
      </c>
    </row>
    <row r="748">
      <c r="A748" s="13" t="n"/>
      <c r="B748" s="5" t="n"/>
      <c r="C748" s="16" t="n"/>
      <c r="D748" s="20" t="n"/>
      <c r="E748" s="20" t="n"/>
      <c r="F748" s="5" t="n"/>
      <c r="G748" s="18">
        <f>IF(OR(B748&amp;""="",NOT(ISNUMBER(D748))),"",ROUND(D748*N(E748),2))</f>
        <v/>
      </c>
      <c r="H748" s="6">
        <f>IF(B748&amp;""="","",IFERROR(INDEX('المركبات'!$B$6:$B$205,MATCH(B748&amp;"",'المركبات'!$A$6:$A$205,0))&amp;"","كود غير موجود"))</f>
        <v/>
      </c>
      <c r="I748" s="21">
        <f>IF(OR(B748&amp;""="",NOT(ISNUMBER(C748))),"",IF(COUNTIFS($B$6:$B$2005,B748&amp;"",$C$6:$C$2005,"&gt;"&amp;C748)=0,1,0))</f>
        <v/>
      </c>
    </row>
    <row r="749">
      <c r="A749" s="13" t="n"/>
      <c r="B749" s="5" t="n"/>
      <c r="C749" s="16" t="n"/>
      <c r="D749" s="20" t="n"/>
      <c r="E749" s="20" t="n"/>
      <c r="F749" s="5" t="n"/>
      <c r="G749" s="18">
        <f>IF(OR(B749&amp;""="",NOT(ISNUMBER(D749))),"",ROUND(D749*N(E749),2))</f>
        <v/>
      </c>
      <c r="H749" s="6">
        <f>IF(B749&amp;""="","",IFERROR(INDEX('المركبات'!$B$6:$B$205,MATCH(B749&amp;"",'المركبات'!$A$6:$A$205,0))&amp;"","كود غير موجود"))</f>
        <v/>
      </c>
      <c r="I749" s="21">
        <f>IF(OR(B749&amp;""="",NOT(ISNUMBER(C749))),"",IF(COUNTIFS($B$6:$B$2005,B749&amp;"",$C$6:$C$2005,"&gt;"&amp;C749)=0,1,0))</f>
        <v/>
      </c>
    </row>
    <row r="750">
      <c r="A750" s="13" t="n"/>
      <c r="B750" s="5" t="n"/>
      <c r="C750" s="16" t="n"/>
      <c r="D750" s="20" t="n"/>
      <c r="E750" s="20" t="n"/>
      <c r="F750" s="5" t="n"/>
      <c r="G750" s="18">
        <f>IF(OR(B750&amp;""="",NOT(ISNUMBER(D750))),"",ROUND(D750*N(E750),2))</f>
        <v/>
      </c>
      <c r="H750" s="6">
        <f>IF(B750&amp;""="","",IFERROR(INDEX('المركبات'!$B$6:$B$205,MATCH(B750&amp;"",'المركبات'!$A$6:$A$205,0))&amp;"","كود غير موجود"))</f>
        <v/>
      </c>
      <c r="I750" s="21">
        <f>IF(OR(B750&amp;""="",NOT(ISNUMBER(C750))),"",IF(COUNTIFS($B$6:$B$2005,B750&amp;"",$C$6:$C$2005,"&gt;"&amp;C750)=0,1,0))</f>
        <v/>
      </c>
    </row>
    <row r="751">
      <c r="A751" s="13" t="n"/>
      <c r="B751" s="5" t="n"/>
      <c r="C751" s="16" t="n"/>
      <c r="D751" s="20" t="n"/>
      <c r="E751" s="20" t="n"/>
      <c r="F751" s="5" t="n"/>
      <c r="G751" s="18">
        <f>IF(OR(B751&amp;""="",NOT(ISNUMBER(D751))),"",ROUND(D751*N(E751),2))</f>
        <v/>
      </c>
      <c r="H751" s="6">
        <f>IF(B751&amp;""="","",IFERROR(INDEX('المركبات'!$B$6:$B$205,MATCH(B751&amp;"",'المركبات'!$A$6:$A$205,0))&amp;"","كود غير موجود"))</f>
        <v/>
      </c>
      <c r="I751" s="21">
        <f>IF(OR(B751&amp;""="",NOT(ISNUMBER(C751))),"",IF(COUNTIFS($B$6:$B$2005,B751&amp;"",$C$6:$C$2005,"&gt;"&amp;C751)=0,1,0))</f>
        <v/>
      </c>
    </row>
    <row r="752">
      <c r="A752" s="13" t="n"/>
      <c r="B752" s="5" t="n"/>
      <c r="C752" s="16" t="n"/>
      <c r="D752" s="20" t="n"/>
      <c r="E752" s="20" t="n"/>
      <c r="F752" s="5" t="n"/>
      <c r="G752" s="18">
        <f>IF(OR(B752&amp;""="",NOT(ISNUMBER(D752))),"",ROUND(D752*N(E752),2))</f>
        <v/>
      </c>
      <c r="H752" s="6">
        <f>IF(B752&amp;""="","",IFERROR(INDEX('المركبات'!$B$6:$B$205,MATCH(B752&amp;"",'المركبات'!$A$6:$A$205,0))&amp;"","كود غير موجود"))</f>
        <v/>
      </c>
      <c r="I752" s="21">
        <f>IF(OR(B752&amp;""="",NOT(ISNUMBER(C752))),"",IF(COUNTIFS($B$6:$B$2005,B752&amp;"",$C$6:$C$2005,"&gt;"&amp;C752)=0,1,0))</f>
        <v/>
      </c>
    </row>
    <row r="753">
      <c r="A753" s="13" t="n"/>
      <c r="B753" s="5" t="n"/>
      <c r="C753" s="16" t="n"/>
      <c r="D753" s="20" t="n"/>
      <c r="E753" s="20" t="n"/>
      <c r="F753" s="5" t="n"/>
      <c r="G753" s="18">
        <f>IF(OR(B753&amp;""="",NOT(ISNUMBER(D753))),"",ROUND(D753*N(E753),2))</f>
        <v/>
      </c>
      <c r="H753" s="6">
        <f>IF(B753&amp;""="","",IFERROR(INDEX('المركبات'!$B$6:$B$205,MATCH(B753&amp;"",'المركبات'!$A$6:$A$205,0))&amp;"","كود غير موجود"))</f>
        <v/>
      </c>
      <c r="I753" s="21">
        <f>IF(OR(B753&amp;""="",NOT(ISNUMBER(C753))),"",IF(COUNTIFS($B$6:$B$2005,B753&amp;"",$C$6:$C$2005,"&gt;"&amp;C753)=0,1,0))</f>
        <v/>
      </c>
    </row>
    <row r="754">
      <c r="A754" s="13" t="n"/>
      <c r="B754" s="5" t="n"/>
      <c r="C754" s="16" t="n"/>
      <c r="D754" s="20" t="n"/>
      <c r="E754" s="20" t="n"/>
      <c r="F754" s="5" t="n"/>
      <c r="G754" s="18">
        <f>IF(OR(B754&amp;""="",NOT(ISNUMBER(D754))),"",ROUND(D754*N(E754),2))</f>
        <v/>
      </c>
      <c r="H754" s="6">
        <f>IF(B754&amp;""="","",IFERROR(INDEX('المركبات'!$B$6:$B$205,MATCH(B754&amp;"",'المركبات'!$A$6:$A$205,0))&amp;"","كود غير موجود"))</f>
        <v/>
      </c>
      <c r="I754" s="21">
        <f>IF(OR(B754&amp;""="",NOT(ISNUMBER(C754))),"",IF(COUNTIFS($B$6:$B$2005,B754&amp;"",$C$6:$C$2005,"&gt;"&amp;C754)=0,1,0))</f>
        <v/>
      </c>
    </row>
    <row r="755">
      <c r="A755" s="13" t="n"/>
      <c r="B755" s="5" t="n"/>
      <c r="C755" s="16" t="n"/>
      <c r="D755" s="20" t="n"/>
      <c r="E755" s="20" t="n"/>
      <c r="F755" s="5" t="n"/>
      <c r="G755" s="18">
        <f>IF(OR(B755&amp;""="",NOT(ISNUMBER(D755))),"",ROUND(D755*N(E755),2))</f>
        <v/>
      </c>
      <c r="H755" s="6">
        <f>IF(B755&amp;""="","",IFERROR(INDEX('المركبات'!$B$6:$B$205,MATCH(B755&amp;"",'المركبات'!$A$6:$A$205,0))&amp;"","كود غير موجود"))</f>
        <v/>
      </c>
      <c r="I755" s="21">
        <f>IF(OR(B755&amp;""="",NOT(ISNUMBER(C755))),"",IF(COUNTIFS($B$6:$B$2005,B755&amp;"",$C$6:$C$2005,"&gt;"&amp;C755)=0,1,0))</f>
        <v/>
      </c>
    </row>
    <row r="756">
      <c r="A756" s="13" t="n"/>
      <c r="B756" s="5" t="n"/>
      <c r="C756" s="16" t="n"/>
      <c r="D756" s="20" t="n"/>
      <c r="E756" s="20" t="n"/>
      <c r="F756" s="5" t="n"/>
      <c r="G756" s="18">
        <f>IF(OR(B756&amp;""="",NOT(ISNUMBER(D756))),"",ROUND(D756*N(E756),2))</f>
        <v/>
      </c>
      <c r="H756" s="6">
        <f>IF(B756&amp;""="","",IFERROR(INDEX('المركبات'!$B$6:$B$205,MATCH(B756&amp;"",'المركبات'!$A$6:$A$205,0))&amp;"","كود غير موجود"))</f>
        <v/>
      </c>
      <c r="I756" s="21">
        <f>IF(OR(B756&amp;""="",NOT(ISNUMBER(C756))),"",IF(COUNTIFS($B$6:$B$2005,B756&amp;"",$C$6:$C$2005,"&gt;"&amp;C756)=0,1,0))</f>
        <v/>
      </c>
    </row>
    <row r="757">
      <c r="A757" s="13" t="n"/>
      <c r="B757" s="5" t="n"/>
      <c r="C757" s="16" t="n"/>
      <c r="D757" s="20" t="n"/>
      <c r="E757" s="20" t="n"/>
      <c r="F757" s="5" t="n"/>
      <c r="G757" s="18">
        <f>IF(OR(B757&amp;""="",NOT(ISNUMBER(D757))),"",ROUND(D757*N(E757),2))</f>
        <v/>
      </c>
      <c r="H757" s="6">
        <f>IF(B757&amp;""="","",IFERROR(INDEX('المركبات'!$B$6:$B$205,MATCH(B757&amp;"",'المركبات'!$A$6:$A$205,0))&amp;"","كود غير موجود"))</f>
        <v/>
      </c>
      <c r="I757" s="21">
        <f>IF(OR(B757&amp;""="",NOT(ISNUMBER(C757))),"",IF(COUNTIFS($B$6:$B$2005,B757&amp;"",$C$6:$C$2005,"&gt;"&amp;C757)=0,1,0))</f>
        <v/>
      </c>
    </row>
    <row r="758">
      <c r="A758" s="13" t="n"/>
      <c r="B758" s="5" t="n"/>
      <c r="C758" s="16" t="n"/>
      <c r="D758" s="20" t="n"/>
      <c r="E758" s="20" t="n"/>
      <c r="F758" s="5" t="n"/>
      <c r="G758" s="18">
        <f>IF(OR(B758&amp;""="",NOT(ISNUMBER(D758))),"",ROUND(D758*N(E758),2))</f>
        <v/>
      </c>
      <c r="H758" s="6">
        <f>IF(B758&amp;""="","",IFERROR(INDEX('المركبات'!$B$6:$B$205,MATCH(B758&amp;"",'المركبات'!$A$6:$A$205,0))&amp;"","كود غير موجود"))</f>
        <v/>
      </c>
      <c r="I758" s="21">
        <f>IF(OR(B758&amp;""="",NOT(ISNUMBER(C758))),"",IF(COUNTIFS($B$6:$B$2005,B758&amp;"",$C$6:$C$2005,"&gt;"&amp;C758)=0,1,0))</f>
        <v/>
      </c>
    </row>
    <row r="759">
      <c r="A759" s="13" t="n"/>
      <c r="B759" s="5" t="n"/>
      <c r="C759" s="16" t="n"/>
      <c r="D759" s="20" t="n"/>
      <c r="E759" s="20" t="n"/>
      <c r="F759" s="5" t="n"/>
      <c r="G759" s="18">
        <f>IF(OR(B759&amp;""="",NOT(ISNUMBER(D759))),"",ROUND(D759*N(E759),2))</f>
        <v/>
      </c>
      <c r="H759" s="6">
        <f>IF(B759&amp;""="","",IFERROR(INDEX('المركبات'!$B$6:$B$205,MATCH(B759&amp;"",'المركبات'!$A$6:$A$205,0))&amp;"","كود غير موجود"))</f>
        <v/>
      </c>
      <c r="I759" s="21">
        <f>IF(OR(B759&amp;""="",NOT(ISNUMBER(C759))),"",IF(COUNTIFS($B$6:$B$2005,B759&amp;"",$C$6:$C$2005,"&gt;"&amp;C759)=0,1,0))</f>
        <v/>
      </c>
    </row>
    <row r="760">
      <c r="A760" s="13" t="n"/>
      <c r="B760" s="5" t="n"/>
      <c r="C760" s="16" t="n"/>
      <c r="D760" s="20" t="n"/>
      <c r="E760" s="20" t="n"/>
      <c r="F760" s="5" t="n"/>
      <c r="G760" s="18">
        <f>IF(OR(B760&amp;""="",NOT(ISNUMBER(D760))),"",ROUND(D760*N(E760),2))</f>
        <v/>
      </c>
      <c r="H760" s="6">
        <f>IF(B760&amp;""="","",IFERROR(INDEX('المركبات'!$B$6:$B$205,MATCH(B760&amp;"",'المركبات'!$A$6:$A$205,0))&amp;"","كود غير موجود"))</f>
        <v/>
      </c>
      <c r="I760" s="21">
        <f>IF(OR(B760&amp;""="",NOT(ISNUMBER(C760))),"",IF(COUNTIFS($B$6:$B$2005,B760&amp;"",$C$6:$C$2005,"&gt;"&amp;C760)=0,1,0))</f>
        <v/>
      </c>
    </row>
    <row r="761">
      <c r="A761" s="13" t="n"/>
      <c r="B761" s="5" t="n"/>
      <c r="C761" s="16" t="n"/>
      <c r="D761" s="20" t="n"/>
      <c r="E761" s="20" t="n"/>
      <c r="F761" s="5" t="n"/>
      <c r="G761" s="18">
        <f>IF(OR(B761&amp;""="",NOT(ISNUMBER(D761))),"",ROUND(D761*N(E761),2))</f>
        <v/>
      </c>
      <c r="H761" s="6">
        <f>IF(B761&amp;""="","",IFERROR(INDEX('المركبات'!$B$6:$B$205,MATCH(B761&amp;"",'المركبات'!$A$6:$A$205,0))&amp;"","كود غير موجود"))</f>
        <v/>
      </c>
      <c r="I761" s="21">
        <f>IF(OR(B761&amp;""="",NOT(ISNUMBER(C761))),"",IF(COUNTIFS($B$6:$B$2005,B761&amp;"",$C$6:$C$2005,"&gt;"&amp;C761)=0,1,0))</f>
        <v/>
      </c>
    </row>
    <row r="762">
      <c r="A762" s="13" t="n"/>
      <c r="B762" s="5" t="n"/>
      <c r="C762" s="16" t="n"/>
      <c r="D762" s="20" t="n"/>
      <c r="E762" s="20" t="n"/>
      <c r="F762" s="5" t="n"/>
      <c r="G762" s="18">
        <f>IF(OR(B762&amp;""="",NOT(ISNUMBER(D762))),"",ROUND(D762*N(E762),2))</f>
        <v/>
      </c>
      <c r="H762" s="6">
        <f>IF(B762&amp;""="","",IFERROR(INDEX('المركبات'!$B$6:$B$205,MATCH(B762&amp;"",'المركبات'!$A$6:$A$205,0))&amp;"","كود غير موجود"))</f>
        <v/>
      </c>
      <c r="I762" s="21">
        <f>IF(OR(B762&amp;""="",NOT(ISNUMBER(C762))),"",IF(COUNTIFS($B$6:$B$2005,B762&amp;"",$C$6:$C$2005,"&gt;"&amp;C762)=0,1,0))</f>
        <v/>
      </c>
    </row>
    <row r="763">
      <c r="A763" s="13" t="n"/>
      <c r="B763" s="5" t="n"/>
      <c r="C763" s="16" t="n"/>
      <c r="D763" s="20" t="n"/>
      <c r="E763" s="20" t="n"/>
      <c r="F763" s="5" t="n"/>
      <c r="G763" s="18">
        <f>IF(OR(B763&amp;""="",NOT(ISNUMBER(D763))),"",ROUND(D763*N(E763),2))</f>
        <v/>
      </c>
      <c r="H763" s="6">
        <f>IF(B763&amp;""="","",IFERROR(INDEX('المركبات'!$B$6:$B$205,MATCH(B763&amp;"",'المركبات'!$A$6:$A$205,0))&amp;"","كود غير موجود"))</f>
        <v/>
      </c>
      <c r="I763" s="21">
        <f>IF(OR(B763&amp;""="",NOT(ISNUMBER(C763))),"",IF(COUNTIFS($B$6:$B$2005,B763&amp;"",$C$6:$C$2005,"&gt;"&amp;C763)=0,1,0))</f>
        <v/>
      </c>
    </row>
    <row r="764">
      <c r="A764" s="13" t="n"/>
      <c r="B764" s="5" t="n"/>
      <c r="C764" s="16" t="n"/>
      <c r="D764" s="20" t="n"/>
      <c r="E764" s="20" t="n"/>
      <c r="F764" s="5" t="n"/>
      <c r="G764" s="18">
        <f>IF(OR(B764&amp;""="",NOT(ISNUMBER(D764))),"",ROUND(D764*N(E764),2))</f>
        <v/>
      </c>
      <c r="H764" s="6">
        <f>IF(B764&amp;""="","",IFERROR(INDEX('المركبات'!$B$6:$B$205,MATCH(B764&amp;"",'المركبات'!$A$6:$A$205,0))&amp;"","كود غير موجود"))</f>
        <v/>
      </c>
      <c r="I764" s="21">
        <f>IF(OR(B764&amp;""="",NOT(ISNUMBER(C764))),"",IF(COUNTIFS($B$6:$B$2005,B764&amp;"",$C$6:$C$2005,"&gt;"&amp;C764)=0,1,0))</f>
        <v/>
      </c>
    </row>
    <row r="765">
      <c r="A765" s="13" t="n"/>
      <c r="B765" s="5" t="n"/>
      <c r="C765" s="16" t="n"/>
      <c r="D765" s="20" t="n"/>
      <c r="E765" s="20" t="n"/>
      <c r="F765" s="5" t="n"/>
      <c r="G765" s="18">
        <f>IF(OR(B765&amp;""="",NOT(ISNUMBER(D765))),"",ROUND(D765*N(E765),2))</f>
        <v/>
      </c>
      <c r="H765" s="6">
        <f>IF(B765&amp;""="","",IFERROR(INDEX('المركبات'!$B$6:$B$205,MATCH(B765&amp;"",'المركبات'!$A$6:$A$205,0))&amp;"","كود غير موجود"))</f>
        <v/>
      </c>
      <c r="I765" s="21">
        <f>IF(OR(B765&amp;""="",NOT(ISNUMBER(C765))),"",IF(COUNTIFS($B$6:$B$2005,B765&amp;"",$C$6:$C$2005,"&gt;"&amp;C765)=0,1,0))</f>
        <v/>
      </c>
    </row>
    <row r="766">
      <c r="A766" s="13" t="n"/>
      <c r="B766" s="5" t="n"/>
      <c r="C766" s="16" t="n"/>
      <c r="D766" s="20" t="n"/>
      <c r="E766" s="20" t="n"/>
      <c r="F766" s="5" t="n"/>
      <c r="G766" s="18">
        <f>IF(OR(B766&amp;""="",NOT(ISNUMBER(D766))),"",ROUND(D766*N(E766),2))</f>
        <v/>
      </c>
      <c r="H766" s="6">
        <f>IF(B766&amp;""="","",IFERROR(INDEX('المركبات'!$B$6:$B$205,MATCH(B766&amp;"",'المركبات'!$A$6:$A$205,0))&amp;"","كود غير موجود"))</f>
        <v/>
      </c>
      <c r="I766" s="21">
        <f>IF(OR(B766&amp;""="",NOT(ISNUMBER(C766))),"",IF(COUNTIFS($B$6:$B$2005,B766&amp;"",$C$6:$C$2005,"&gt;"&amp;C766)=0,1,0))</f>
        <v/>
      </c>
    </row>
    <row r="767">
      <c r="A767" s="13" t="n"/>
      <c r="B767" s="5" t="n"/>
      <c r="C767" s="16" t="n"/>
      <c r="D767" s="20" t="n"/>
      <c r="E767" s="20" t="n"/>
      <c r="F767" s="5" t="n"/>
      <c r="G767" s="18">
        <f>IF(OR(B767&amp;""="",NOT(ISNUMBER(D767))),"",ROUND(D767*N(E767),2))</f>
        <v/>
      </c>
      <c r="H767" s="6">
        <f>IF(B767&amp;""="","",IFERROR(INDEX('المركبات'!$B$6:$B$205,MATCH(B767&amp;"",'المركبات'!$A$6:$A$205,0))&amp;"","كود غير موجود"))</f>
        <v/>
      </c>
      <c r="I767" s="21">
        <f>IF(OR(B767&amp;""="",NOT(ISNUMBER(C767))),"",IF(COUNTIFS($B$6:$B$2005,B767&amp;"",$C$6:$C$2005,"&gt;"&amp;C767)=0,1,0))</f>
        <v/>
      </c>
    </row>
    <row r="768">
      <c r="A768" s="13" t="n"/>
      <c r="B768" s="5" t="n"/>
      <c r="C768" s="16" t="n"/>
      <c r="D768" s="20" t="n"/>
      <c r="E768" s="20" t="n"/>
      <c r="F768" s="5" t="n"/>
      <c r="G768" s="18">
        <f>IF(OR(B768&amp;""="",NOT(ISNUMBER(D768))),"",ROUND(D768*N(E768),2))</f>
        <v/>
      </c>
      <c r="H768" s="6">
        <f>IF(B768&amp;""="","",IFERROR(INDEX('المركبات'!$B$6:$B$205,MATCH(B768&amp;"",'المركبات'!$A$6:$A$205,0))&amp;"","كود غير موجود"))</f>
        <v/>
      </c>
      <c r="I768" s="21">
        <f>IF(OR(B768&amp;""="",NOT(ISNUMBER(C768))),"",IF(COUNTIFS($B$6:$B$2005,B768&amp;"",$C$6:$C$2005,"&gt;"&amp;C768)=0,1,0))</f>
        <v/>
      </c>
    </row>
    <row r="769">
      <c r="A769" s="13" t="n"/>
      <c r="B769" s="5" t="n"/>
      <c r="C769" s="16" t="n"/>
      <c r="D769" s="20" t="n"/>
      <c r="E769" s="20" t="n"/>
      <c r="F769" s="5" t="n"/>
      <c r="G769" s="18">
        <f>IF(OR(B769&amp;""="",NOT(ISNUMBER(D769))),"",ROUND(D769*N(E769),2))</f>
        <v/>
      </c>
      <c r="H769" s="6">
        <f>IF(B769&amp;""="","",IFERROR(INDEX('المركبات'!$B$6:$B$205,MATCH(B769&amp;"",'المركبات'!$A$6:$A$205,0))&amp;"","كود غير موجود"))</f>
        <v/>
      </c>
      <c r="I769" s="21">
        <f>IF(OR(B769&amp;""="",NOT(ISNUMBER(C769))),"",IF(COUNTIFS($B$6:$B$2005,B769&amp;"",$C$6:$C$2005,"&gt;"&amp;C769)=0,1,0))</f>
        <v/>
      </c>
    </row>
    <row r="770">
      <c r="A770" s="13" t="n"/>
      <c r="B770" s="5" t="n"/>
      <c r="C770" s="16" t="n"/>
      <c r="D770" s="20" t="n"/>
      <c r="E770" s="20" t="n"/>
      <c r="F770" s="5" t="n"/>
      <c r="G770" s="18">
        <f>IF(OR(B770&amp;""="",NOT(ISNUMBER(D770))),"",ROUND(D770*N(E770),2))</f>
        <v/>
      </c>
      <c r="H770" s="6">
        <f>IF(B770&amp;""="","",IFERROR(INDEX('المركبات'!$B$6:$B$205,MATCH(B770&amp;"",'المركبات'!$A$6:$A$205,0))&amp;"","كود غير موجود"))</f>
        <v/>
      </c>
      <c r="I770" s="21">
        <f>IF(OR(B770&amp;""="",NOT(ISNUMBER(C770))),"",IF(COUNTIFS($B$6:$B$2005,B770&amp;"",$C$6:$C$2005,"&gt;"&amp;C770)=0,1,0))</f>
        <v/>
      </c>
    </row>
    <row r="771">
      <c r="A771" s="13" t="n"/>
      <c r="B771" s="5" t="n"/>
      <c r="C771" s="16" t="n"/>
      <c r="D771" s="20" t="n"/>
      <c r="E771" s="20" t="n"/>
      <c r="F771" s="5" t="n"/>
      <c r="G771" s="18">
        <f>IF(OR(B771&amp;""="",NOT(ISNUMBER(D771))),"",ROUND(D771*N(E771),2))</f>
        <v/>
      </c>
      <c r="H771" s="6">
        <f>IF(B771&amp;""="","",IFERROR(INDEX('المركبات'!$B$6:$B$205,MATCH(B771&amp;"",'المركبات'!$A$6:$A$205,0))&amp;"","كود غير موجود"))</f>
        <v/>
      </c>
      <c r="I771" s="21">
        <f>IF(OR(B771&amp;""="",NOT(ISNUMBER(C771))),"",IF(COUNTIFS($B$6:$B$2005,B771&amp;"",$C$6:$C$2005,"&gt;"&amp;C771)=0,1,0))</f>
        <v/>
      </c>
    </row>
    <row r="772">
      <c r="A772" s="13" t="n"/>
      <c r="B772" s="5" t="n"/>
      <c r="C772" s="16" t="n"/>
      <c r="D772" s="20" t="n"/>
      <c r="E772" s="20" t="n"/>
      <c r="F772" s="5" t="n"/>
      <c r="G772" s="18">
        <f>IF(OR(B772&amp;""="",NOT(ISNUMBER(D772))),"",ROUND(D772*N(E772),2))</f>
        <v/>
      </c>
      <c r="H772" s="6">
        <f>IF(B772&amp;""="","",IFERROR(INDEX('المركبات'!$B$6:$B$205,MATCH(B772&amp;"",'المركبات'!$A$6:$A$205,0))&amp;"","كود غير موجود"))</f>
        <v/>
      </c>
      <c r="I772" s="21">
        <f>IF(OR(B772&amp;""="",NOT(ISNUMBER(C772))),"",IF(COUNTIFS($B$6:$B$2005,B772&amp;"",$C$6:$C$2005,"&gt;"&amp;C772)=0,1,0))</f>
        <v/>
      </c>
    </row>
    <row r="773">
      <c r="A773" s="13" t="n"/>
      <c r="B773" s="5" t="n"/>
      <c r="C773" s="16" t="n"/>
      <c r="D773" s="20" t="n"/>
      <c r="E773" s="20" t="n"/>
      <c r="F773" s="5" t="n"/>
      <c r="G773" s="18">
        <f>IF(OR(B773&amp;""="",NOT(ISNUMBER(D773))),"",ROUND(D773*N(E773),2))</f>
        <v/>
      </c>
      <c r="H773" s="6">
        <f>IF(B773&amp;""="","",IFERROR(INDEX('المركبات'!$B$6:$B$205,MATCH(B773&amp;"",'المركبات'!$A$6:$A$205,0))&amp;"","كود غير موجود"))</f>
        <v/>
      </c>
      <c r="I773" s="21">
        <f>IF(OR(B773&amp;""="",NOT(ISNUMBER(C773))),"",IF(COUNTIFS($B$6:$B$2005,B773&amp;"",$C$6:$C$2005,"&gt;"&amp;C773)=0,1,0))</f>
        <v/>
      </c>
    </row>
    <row r="774">
      <c r="A774" s="13" t="n"/>
      <c r="B774" s="5" t="n"/>
      <c r="C774" s="16" t="n"/>
      <c r="D774" s="20" t="n"/>
      <c r="E774" s="20" t="n"/>
      <c r="F774" s="5" t="n"/>
      <c r="G774" s="18">
        <f>IF(OR(B774&amp;""="",NOT(ISNUMBER(D774))),"",ROUND(D774*N(E774),2))</f>
        <v/>
      </c>
      <c r="H774" s="6">
        <f>IF(B774&amp;""="","",IFERROR(INDEX('المركبات'!$B$6:$B$205,MATCH(B774&amp;"",'المركبات'!$A$6:$A$205,0))&amp;"","كود غير موجود"))</f>
        <v/>
      </c>
      <c r="I774" s="21">
        <f>IF(OR(B774&amp;""="",NOT(ISNUMBER(C774))),"",IF(COUNTIFS($B$6:$B$2005,B774&amp;"",$C$6:$C$2005,"&gt;"&amp;C774)=0,1,0))</f>
        <v/>
      </c>
    </row>
    <row r="775">
      <c r="A775" s="13" t="n"/>
      <c r="B775" s="5" t="n"/>
      <c r="C775" s="16" t="n"/>
      <c r="D775" s="20" t="n"/>
      <c r="E775" s="20" t="n"/>
      <c r="F775" s="5" t="n"/>
      <c r="G775" s="18">
        <f>IF(OR(B775&amp;""="",NOT(ISNUMBER(D775))),"",ROUND(D775*N(E775),2))</f>
        <v/>
      </c>
      <c r="H775" s="6">
        <f>IF(B775&amp;""="","",IFERROR(INDEX('المركبات'!$B$6:$B$205,MATCH(B775&amp;"",'المركبات'!$A$6:$A$205,0))&amp;"","كود غير موجود"))</f>
        <v/>
      </c>
      <c r="I775" s="21">
        <f>IF(OR(B775&amp;""="",NOT(ISNUMBER(C775))),"",IF(COUNTIFS($B$6:$B$2005,B775&amp;"",$C$6:$C$2005,"&gt;"&amp;C775)=0,1,0))</f>
        <v/>
      </c>
    </row>
    <row r="776">
      <c r="A776" s="13" t="n"/>
      <c r="B776" s="5" t="n"/>
      <c r="C776" s="16" t="n"/>
      <c r="D776" s="20" t="n"/>
      <c r="E776" s="20" t="n"/>
      <c r="F776" s="5" t="n"/>
      <c r="G776" s="18">
        <f>IF(OR(B776&amp;""="",NOT(ISNUMBER(D776))),"",ROUND(D776*N(E776),2))</f>
        <v/>
      </c>
      <c r="H776" s="6">
        <f>IF(B776&amp;""="","",IFERROR(INDEX('المركبات'!$B$6:$B$205,MATCH(B776&amp;"",'المركبات'!$A$6:$A$205,0))&amp;"","كود غير موجود"))</f>
        <v/>
      </c>
      <c r="I776" s="21">
        <f>IF(OR(B776&amp;""="",NOT(ISNUMBER(C776))),"",IF(COUNTIFS($B$6:$B$2005,B776&amp;"",$C$6:$C$2005,"&gt;"&amp;C776)=0,1,0))</f>
        <v/>
      </c>
    </row>
    <row r="777">
      <c r="A777" s="13" t="n"/>
      <c r="B777" s="5" t="n"/>
      <c r="C777" s="16" t="n"/>
      <c r="D777" s="20" t="n"/>
      <c r="E777" s="20" t="n"/>
      <c r="F777" s="5" t="n"/>
      <c r="G777" s="18">
        <f>IF(OR(B777&amp;""="",NOT(ISNUMBER(D777))),"",ROUND(D777*N(E777),2))</f>
        <v/>
      </c>
      <c r="H777" s="6">
        <f>IF(B777&amp;""="","",IFERROR(INDEX('المركبات'!$B$6:$B$205,MATCH(B777&amp;"",'المركبات'!$A$6:$A$205,0))&amp;"","كود غير موجود"))</f>
        <v/>
      </c>
      <c r="I777" s="21">
        <f>IF(OR(B777&amp;""="",NOT(ISNUMBER(C777))),"",IF(COUNTIFS($B$6:$B$2005,B777&amp;"",$C$6:$C$2005,"&gt;"&amp;C777)=0,1,0))</f>
        <v/>
      </c>
    </row>
    <row r="778">
      <c r="A778" s="13" t="n"/>
      <c r="B778" s="5" t="n"/>
      <c r="C778" s="16" t="n"/>
      <c r="D778" s="20" t="n"/>
      <c r="E778" s="20" t="n"/>
      <c r="F778" s="5" t="n"/>
      <c r="G778" s="18">
        <f>IF(OR(B778&amp;""="",NOT(ISNUMBER(D778))),"",ROUND(D778*N(E778),2))</f>
        <v/>
      </c>
      <c r="H778" s="6">
        <f>IF(B778&amp;""="","",IFERROR(INDEX('المركبات'!$B$6:$B$205,MATCH(B778&amp;"",'المركبات'!$A$6:$A$205,0))&amp;"","كود غير موجود"))</f>
        <v/>
      </c>
      <c r="I778" s="21">
        <f>IF(OR(B778&amp;""="",NOT(ISNUMBER(C778))),"",IF(COUNTIFS($B$6:$B$2005,B778&amp;"",$C$6:$C$2005,"&gt;"&amp;C778)=0,1,0))</f>
        <v/>
      </c>
    </row>
    <row r="779">
      <c r="A779" s="13" t="n"/>
      <c r="B779" s="5" t="n"/>
      <c r="C779" s="16" t="n"/>
      <c r="D779" s="20" t="n"/>
      <c r="E779" s="20" t="n"/>
      <c r="F779" s="5" t="n"/>
      <c r="G779" s="18">
        <f>IF(OR(B779&amp;""="",NOT(ISNUMBER(D779))),"",ROUND(D779*N(E779),2))</f>
        <v/>
      </c>
      <c r="H779" s="6">
        <f>IF(B779&amp;""="","",IFERROR(INDEX('المركبات'!$B$6:$B$205,MATCH(B779&amp;"",'المركبات'!$A$6:$A$205,0))&amp;"","كود غير موجود"))</f>
        <v/>
      </c>
      <c r="I779" s="21">
        <f>IF(OR(B779&amp;""="",NOT(ISNUMBER(C779))),"",IF(COUNTIFS($B$6:$B$2005,B779&amp;"",$C$6:$C$2005,"&gt;"&amp;C779)=0,1,0))</f>
        <v/>
      </c>
    </row>
    <row r="780">
      <c r="A780" s="13" t="n"/>
      <c r="B780" s="5" t="n"/>
      <c r="C780" s="16" t="n"/>
      <c r="D780" s="20" t="n"/>
      <c r="E780" s="20" t="n"/>
      <c r="F780" s="5" t="n"/>
      <c r="G780" s="18">
        <f>IF(OR(B780&amp;""="",NOT(ISNUMBER(D780))),"",ROUND(D780*N(E780),2))</f>
        <v/>
      </c>
      <c r="H780" s="6">
        <f>IF(B780&amp;""="","",IFERROR(INDEX('المركبات'!$B$6:$B$205,MATCH(B780&amp;"",'المركبات'!$A$6:$A$205,0))&amp;"","كود غير موجود"))</f>
        <v/>
      </c>
      <c r="I780" s="21">
        <f>IF(OR(B780&amp;""="",NOT(ISNUMBER(C780))),"",IF(COUNTIFS($B$6:$B$2005,B780&amp;"",$C$6:$C$2005,"&gt;"&amp;C780)=0,1,0))</f>
        <v/>
      </c>
    </row>
    <row r="781">
      <c r="A781" s="13" t="n"/>
      <c r="B781" s="5" t="n"/>
      <c r="C781" s="16" t="n"/>
      <c r="D781" s="20" t="n"/>
      <c r="E781" s="20" t="n"/>
      <c r="F781" s="5" t="n"/>
      <c r="G781" s="18">
        <f>IF(OR(B781&amp;""="",NOT(ISNUMBER(D781))),"",ROUND(D781*N(E781),2))</f>
        <v/>
      </c>
      <c r="H781" s="6">
        <f>IF(B781&amp;""="","",IFERROR(INDEX('المركبات'!$B$6:$B$205,MATCH(B781&amp;"",'المركبات'!$A$6:$A$205,0))&amp;"","كود غير موجود"))</f>
        <v/>
      </c>
      <c r="I781" s="21">
        <f>IF(OR(B781&amp;""="",NOT(ISNUMBER(C781))),"",IF(COUNTIFS($B$6:$B$2005,B781&amp;"",$C$6:$C$2005,"&gt;"&amp;C781)=0,1,0))</f>
        <v/>
      </c>
    </row>
    <row r="782">
      <c r="A782" s="13" t="n"/>
      <c r="B782" s="5" t="n"/>
      <c r="C782" s="16" t="n"/>
      <c r="D782" s="20" t="n"/>
      <c r="E782" s="20" t="n"/>
      <c r="F782" s="5" t="n"/>
      <c r="G782" s="18">
        <f>IF(OR(B782&amp;""="",NOT(ISNUMBER(D782))),"",ROUND(D782*N(E782),2))</f>
        <v/>
      </c>
      <c r="H782" s="6">
        <f>IF(B782&amp;""="","",IFERROR(INDEX('المركبات'!$B$6:$B$205,MATCH(B782&amp;"",'المركبات'!$A$6:$A$205,0))&amp;"","كود غير موجود"))</f>
        <v/>
      </c>
      <c r="I782" s="21">
        <f>IF(OR(B782&amp;""="",NOT(ISNUMBER(C782))),"",IF(COUNTIFS($B$6:$B$2005,B782&amp;"",$C$6:$C$2005,"&gt;"&amp;C782)=0,1,0))</f>
        <v/>
      </c>
    </row>
    <row r="783">
      <c r="A783" s="13" t="n"/>
      <c r="B783" s="5" t="n"/>
      <c r="C783" s="16" t="n"/>
      <c r="D783" s="20" t="n"/>
      <c r="E783" s="20" t="n"/>
      <c r="F783" s="5" t="n"/>
      <c r="G783" s="18">
        <f>IF(OR(B783&amp;""="",NOT(ISNUMBER(D783))),"",ROUND(D783*N(E783),2))</f>
        <v/>
      </c>
      <c r="H783" s="6">
        <f>IF(B783&amp;""="","",IFERROR(INDEX('المركبات'!$B$6:$B$205,MATCH(B783&amp;"",'المركبات'!$A$6:$A$205,0))&amp;"","كود غير موجود"))</f>
        <v/>
      </c>
      <c r="I783" s="21">
        <f>IF(OR(B783&amp;""="",NOT(ISNUMBER(C783))),"",IF(COUNTIFS($B$6:$B$2005,B783&amp;"",$C$6:$C$2005,"&gt;"&amp;C783)=0,1,0))</f>
        <v/>
      </c>
    </row>
    <row r="784">
      <c r="A784" s="13" t="n"/>
      <c r="B784" s="5" t="n"/>
      <c r="C784" s="16" t="n"/>
      <c r="D784" s="20" t="n"/>
      <c r="E784" s="20" t="n"/>
      <c r="F784" s="5" t="n"/>
      <c r="G784" s="18">
        <f>IF(OR(B784&amp;""="",NOT(ISNUMBER(D784))),"",ROUND(D784*N(E784),2))</f>
        <v/>
      </c>
      <c r="H784" s="6">
        <f>IF(B784&amp;""="","",IFERROR(INDEX('المركبات'!$B$6:$B$205,MATCH(B784&amp;"",'المركبات'!$A$6:$A$205,0))&amp;"","كود غير موجود"))</f>
        <v/>
      </c>
      <c r="I784" s="21">
        <f>IF(OR(B784&amp;""="",NOT(ISNUMBER(C784))),"",IF(COUNTIFS($B$6:$B$2005,B784&amp;"",$C$6:$C$2005,"&gt;"&amp;C784)=0,1,0))</f>
        <v/>
      </c>
    </row>
    <row r="785">
      <c r="A785" s="13" t="n"/>
      <c r="B785" s="5" t="n"/>
      <c r="C785" s="16" t="n"/>
      <c r="D785" s="20" t="n"/>
      <c r="E785" s="20" t="n"/>
      <c r="F785" s="5" t="n"/>
      <c r="G785" s="18">
        <f>IF(OR(B785&amp;""="",NOT(ISNUMBER(D785))),"",ROUND(D785*N(E785),2))</f>
        <v/>
      </c>
      <c r="H785" s="6">
        <f>IF(B785&amp;""="","",IFERROR(INDEX('المركبات'!$B$6:$B$205,MATCH(B785&amp;"",'المركبات'!$A$6:$A$205,0))&amp;"","كود غير موجود"))</f>
        <v/>
      </c>
      <c r="I785" s="21">
        <f>IF(OR(B785&amp;""="",NOT(ISNUMBER(C785))),"",IF(COUNTIFS($B$6:$B$2005,B785&amp;"",$C$6:$C$2005,"&gt;"&amp;C785)=0,1,0))</f>
        <v/>
      </c>
    </row>
    <row r="786">
      <c r="A786" s="13" t="n"/>
      <c r="B786" s="5" t="n"/>
      <c r="C786" s="16" t="n"/>
      <c r="D786" s="20" t="n"/>
      <c r="E786" s="20" t="n"/>
      <c r="F786" s="5" t="n"/>
      <c r="G786" s="18">
        <f>IF(OR(B786&amp;""="",NOT(ISNUMBER(D786))),"",ROUND(D786*N(E786),2))</f>
        <v/>
      </c>
      <c r="H786" s="6">
        <f>IF(B786&amp;""="","",IFERROR(INDEX('المركبات'!$B$6:$B$205,MATCH(B786&amp;"",'المركبات'!$A$6:$A$205,0))&amp;"","كود غير موجود"))</f>
        <v/>
      </c>
      <c r="I786" s="21">
        <f>IF(OR(B786&amp;""="",NOT(ISNUMBER(C786))),"",IF(COUNTIFS($B$6:$B$2005,B786&amp;"",$C$6:$C$2005,"&gt;"&amp;C786)=0,1,0))</f>
        <v/>
      </c>
    </row>
    <row r="787">
      <c r="A787" s="13" t="n"/>
      <c r="B787" s="5" t="n"/>
      <c r="C787" s="16" t="n"/>
      <c r="D787" s="20" t="n"/>
      <c r="E787" s="20" t="n"/>
      <c r="F787" s="5" t="n"/>
      <c r="G787" s="18">
        <f>IF(OR(B787&amp;""="",NOT(ISNUMBER(D787))),"",ROUND(D787*N(E787),2))</f>
        <v/>
      </c>
      <c r="H787" s="6">
        <f>IF(B787&amp;""="","",IFERROR(INDEX('المركبات'!$B$6:$B$205,MATCH(B787&amp;"",'المركبات'!$A$6:$A$205,0))&amp;"","كود غير موجود"))</f>
        <v/>
      </c>
      <c r="I787" s="21">
        <f>IF(OR(B787&amp;""="",NOT(ISNUMBER(C787))),"",IF(COUNTIFS($B$6:$B$2005,B787&amp;"",$C$6:$C$2005,"&gt;"&amp;C787)=0,1,0))</f>
        <v/>
      </c>
    </row>
    <row r="788">
      <c r="A788" s="13" t="n"/>
      <c r="B788" s="5" t="n"/>
      <c r="C788" s="16" t="n"/>
      <c r="D788" s="20" t="n"/>
      <c r="E788" s="20" t="n"/>
      <c r="F788" s="5" t="n"/>
      <c r="G788" s="18">
        <f>IF(OR(B788&amp;""="",NOT(ISNUMBER(D788))),"",ROUND(D788*N(E788),2))</f>
        <v/>
      </c>
      <c r="H788" s="6">
        <f>IF(B788&amp;""="","",IFERROR(INDEX('المركبات'!$B$6:$B$205,MATCH(B788&amp;"",'المركبات'!$A$6:$A$205,0))&amp;"","كود غير موجود"))</f>
        <v/>
      </c>
      <c r="I788" s="21">
        <f>IF(OR(B788&amp;""="",NOT(ISNUMBER(C788))),"",IF(COUNTIFS($B$6:$B$2005,B788&amp;"",$C$6:$C$2005,"&gt;"&amp;C788)=0,1,0))</f>
        <v/>
      </c>
    </row>
    <row r="789">
      <c r="A789" s="13" t="n"/>
      <c r="B789" s="5" t="n"/>
      <c r="C789" s="16" t="n"/>
      <c r="D789" s="20" t="n"/>
      <c r="E789" s="20" t="n"/>
      <c r="F789" s="5" t="n"/>
      <c r="G789" s="18">
        <f>IF(OR(B789&amp;""="",NOT(ISNUMBER(D789))),"",ROUND(D789*N(E789),2))</f>
        <v/>
      </c>
      <c r="H789" s="6">
        <f>IF(B789&amp;""="","",IFERROR(INDEX('المركبات'!$B$6:$B$205,MATCH(B789&amp;"",'المركبات'!$A$6:$A$205,0))&amp;"","كود غير موجود"))</f>
        <v/>
      </c>
      <c r="I789" s="21">
        <f>IF(OR(B789&amp;""="",NOT(ISNUMBER(C789))),"",IF(COUNTIFS($B$6:$B$2005,B789&amp;"",$C$6:$C$2005,"&gt;"&amp;C789)=0,1,0))</f>
        <v/>
      </c>
    </row>
    <row r="790">
      <c r="A790" s="13" t="n"/>
      <c r="B790" s="5" t="n"/>
      <c r="C790" s="16" t="n"/>
      <c r="D790" s="20" t="n"/>
      <c r="E790" s="20" t="n"/>
      <c r="F790" s="5" t="n"/>
      <c r="G790" s="18">
        <f>IF(OR(B790&amp;""="",NOT(ISNUMBER(D790))),"",ROUND(D790*N(E790),2))</f>
        <v/>
      </c>
      <c r="H790" s="6">
        <f>IF(B790&amp;""="","",IFERROR(INDEX('المركبات'!$B$6:$B$205,MATCH(B790&amp;"",'المركبات'!$A$6:$A$205,0))&amp;"","كود غير موجود"))</f>
        <v/>
      </c>
      <c r="I790" s="21">
        <f>IF(OR(B790&amp;""="",NOT(ISNUMBER(C790))),"",IF(COUNTIFS($B$6:$B$2005,B790&amp;"",$C$6:$C$2005,"&gt;"&amp;C790)=0,1,0))</f>
        <v/>
      </c>
    </row>
    <row r="791">
      <c r="A791" s="13" t="n"/>
      <c r="B791" s="5" t="n"/>
      <c r="C791" s="16" t="n"/>
      <c r="D791" s="20" t="n"/>
      <c r="E791" s="20" t="n"/>
      <c r="F791" s="5" t="n"/>
      <c r="G791" s="18">
        <f>IF(OR(B791&amp;""="",NOT(ISNUMBER(D791))),"",ROUND(D791*N(E791),2))</f>
        <v/>
      </c>
      <c r="H791" s="6">
        <f>IF(B791&amp;""="","",IFERROR(INDEX('المركبات'!$B$6:$B$205,MATCH(B791&amp;"",'المركبات'!$A$6:$A$205,0))&amp;"","كود غير موجود"))</f>
        <v/>
      </c>
      <c r="I791" s="21">
        <f>IF(OR(B791&amp;""="",NOT(ISNUMBER(C791))),"",IF(COUNTIFS($B$6:$B$2005,B791&amp;"",$C$6:$C$2005,"&gt;"&amp;C791)=0,1,0))</f>
        <v/>
      </c>
    </row>
    <row r="792">
      <c r="A792" s="13" t="n"/>
      <c r="B792" s="5" t="n"/>
      <c r="C792" s="16" t="n"/>
      <c r="D792" s="20" t="n"/>
      <c r="E792" s="20" t="n"/>
      <c r="F792" s="5" t="n"/>
      <c r="G792" s="18">
        <f>IF(OR(B792&amp;""="",NOT(ISNUMBER(D792))),"",ROUND(D792*N(E792),2))</f>
        <v/>
      </c>
      <c r="H792" s="6">
        <f>IF(B792&amp;""="","",IFERROR(INDEX('المركبات'!$B$6:$B$205,MATCH(B792&amp;"",'المركبات'!$A$6:$A$205,0))&amp;"","كود غير موجود"))</f>
        <v/>
      </c>
      <c r="I792" s="21">
        <f>IF(OR(B792&amp;""="",NOT(ISNUMBER(C792))),"",IF(COUNTIFS($B$6:$B$2005,B792&amp;"",$C$6:$C$2005,"&gt;"&amp;C792)=0,1,0))</f>
        <v/>
      </c>
    </row>
    <row r="793">
      <c r="A793" s="13" t="n"/>
      <c r="B793" s="5" t="n"/>
      <c r="C793" s="16" t="n"/>
      <c r="D793" s="20" t="n"/>
      <c r="E793" s="20" t="n"/>
      <c r="F793" s="5" t="n"/>
      <c r="G793" s="18">
        <f>IF(OR(B793&amp;""="",NOT(ISNUMBER(D793))),"",ROUND(D793*N(E793),2))</f>
        <v/>
      </c>
      <c r="H793" s="6">
        <f>IF(B793&amp;""="","",IFERROR(INDEX('المركبات'!$B$6:$B$205,MATCH(B793&amp;"",'المركبات'!$A$6:$A$205,0))&amp;"","كود غير موجود"))</f>
        <v/>
      </c>
      <c r="I793" s="21">
        <f>IF(OR(B793&amp;""="",NOT(ISNUMBER(C793))),"",IF(COUNTIFS($B$6:$B$2005,B793&amp;"",$C$6:$C$2005,"&gt;"&amp;C793)=0,1,0))</f>
        <v/>
      </c>
    </row>
    <row r="794">
      <c r="A794" s="13" t="n"/>
      <c r="B794" s="5" t="n"/>
      <c r="C794" s="16" t="n"/>
      <c r="D794" s="20" t="n"/>
      <c r="E794" s="20" t="n"/>
      <c r="F794" s="5" t="n"/>
      <c r="G794" s="18">
        <f>IF(OR(B794&amp;""="",NOT(ISNUMBER(D794))),"",ROUND(D794*N(E794),2))</f>
        <v/>
      </c>
      <c r="H794" s="6">
        <f>IF(B794&amp;""="","",IFERROR(INDEX('المركبات'!$B$6:$B$205,MATCH(B794&amp;"",'المركبات'!$A$6:$A$205,0))&amp;"","كود غير موجود"))</f>
        <v/>
      </c>
      <c r="I794" s="21">
        <f>IF(OR(B794&amp;""="",NOT(ISNUMBER(C794))),"",IF(COUNTIFS($B$6:$B$2005,B794&amp;"",$C$6:$C$2005,"&gt;"&amp;C794)=0,1,0))</f>
        <v/>
      </c>
    </row>
    <row r="795">
      <c r="A795" s="13" t="n"/>
      <c r="B795" s="5" t="n"/>
      <c r="C795" s="16" t="n"/>
      <c r="D795" s="20" t="n"/>
      <c r="E795" s="20" t="n"/>
      <c r="F795" s="5" t="n"/>
      <c r="G795" s="18">
        <f>IF(OR(B795&amp;""="",NOT(ISNUMBER(D795))),"",ROUND(D795*N(E795),2))</f>
        <v/>
      </c>
      <c r="H795" s="6">
        <f>IF(B795&amp;""="","",IFERROR(INDEX('المركبات'!$B$6:$B$205,MATCH(B795&amp;"",'المركبات'!$A$6:$A$205,0))&amp;"","كود غير موجود"))</f>
        <v/>
      </c>
      <c r="I795" s="21">
        <f>IF(OR(B795&amp;""="",NOT(ISNUMBER(C795))),"",IF(COUNTIFS($B$6:$B$2005,B795&amp;"",$C$6:$C$2005,"&gt;"&amp;C795)=0,1,0))</f>
        <v/>
      </c>
    </row>
    <row r="796">
      <c r="A796" s="13" t="n"/>
      <c r="B796" s="5" t="n"/>
      <c r="C796" s="16" t="n"/>
      <c r="D796" s="20" t="n"/>
      <c r="E796" s="20" t="n"/>
      <c r="F796" s="5" t="n"/>
      <c r="G796" s="18">
        <f>IF(OR(B796&amp;""="",NOT(ISNUMBER(D796))),"",ROUND(D796*N(E796),2))</f>
        <v/>
      </c>
      <c r="H796" s="6">
        <f>IF(B796&amp;""="","",IFERROR(INDEX('المركبات'!$B$6:$B$205,MATCH(B796&amp;"",'المركبات'!$A$6:$A$205,0))&amp;"","كود غير موجود"))</f>
        <v/>
      </c>
      <c r="I796" s="21">
        <f>IF(OR(B796&amp;""="",NOT(ISNUMBER(C796))),"",IF(COUNTIFS($B$6:$B$2005,B796&amp;"",$C$6:$C$2005,"&gt;"&amp;C796)=0,1,0))</f>
        <v/>
      </c>
    </row>
    <row r="797">
      <c r="A797" s="13" t="n"/>
      <c r="B797" s="5" t="n"/>
      <c r="C797" s="16" t="n"/>
      <c r="D797" s="20" t="n"/>
      <c r="E797" s="20" t="n"/>
      <c r="F797" s="5" t="n"/>
      <c r="G797" s="18">
        <f>IF(OR(B797&amp;""="",NOT(ISNUMBER(D797))),"",ROUND(D797*N(E797),2))</f>
        <v/>
      </c>
      <c r="H797" s="6">
        <f>IF(B797&amp;""="","",IFERROR(INDEX('المركبات'!$B$6:$B$205,MATCH(B797&amp;"",'المركبات'!$A$6:$A$205,0))&amp;"","كود غير موجود"))</f>
        <v/>
      </c>
      <c r="I797" s="21">
        <f>IF(OR(B797&amp;""="",NOT(ISNUMBER(C797))),"",IF(COUNTIFS($B$6:$B$2005,B797&amp;"",$C$6:$C$2005,"&gt;"&amp;C797)=0,1,0))</f>
        <v/>
      </c>
    </row>
    <row r="798">
      <c r="A798" s="13" t="n"/>
      <c r="B798" s="5" t="n"/>
      <c r="C798" s="16" t="n"/>
      <c r="D798" s="20" t="n"/>
      <c r="E798" s="20" t="n"/>
      <c r="F798" s="5" t="n"/>
      <c r="G798" s="18">
        <f>IF(OR(B798&amp;""="",NOT(ISNUMBER(D798))),"",ROUND(D798*N(E798),2))</f>
        <v/>
      </c>
      <c r="H798" s="6">
        <f>IF(B798&amp;""="","",IFERROR(INDEX('المركبات'!$B$6:$B$205,MATCH(B798&amp;"",'المركبات'!$A$6:$A$205,0))&amp;"","كود غير موجود"))</f>
        <v/>
      </c>
      <c r="I798" s="21">
        <f>IF(OR(B798&amp;""="",NOT(ISNUMBER(C798))),"",IF(COUNTIFS($B$6:$B$2005,B798&amp;"",$C$6:$C$2005,"&gt;"&amp;C798)=0,1,0))</f>
        <v/>
      </c>
    </row>
    <row r="799">
      <c r="A799" s="13" t="n"/>
      <c r="B799" s="5" t="n"/>
      <c r="C799" s="16" t="n"/>
      <c r="D799" s="20" t="n"/>
      <c r="E799" s="20" t="n"/>
      <c r="F799" s="5" t="n"/>
      <c r="G799" s="18">
        <f>IF(OR(B799&amp;""="",NOT(ISNUMBER(D799))),"",ROUND(D799*N(E799),2))</f>
        <v/>
      </c>
      <c r="H799" s="6">
        <f>IF(B799&amp;""="","",IFERROR(INDEX('المركبات'!$B$6:$B$205,MATCH(B799&amp;"",'المركبات'!$A$6:$A$205,0))&amp;"","كود غير موجود"))</f>
        <v/>
      </c>
      <c r="I799" s="21">
        <f>IF(OR(B799&amp;""="",NOT(ISNUMBER(C799))),"",IF(COUNTIFS($B$6:$B$2005,B799&amp;"",$C$6:$C$2005,"&gt;"&amp;C799)=0,1,0))</f>
        <v/>
      </c>
    </row>
    <row r="800">
      <c r="A800" s="13" t="n"/>
      <c r="B800" s="5" t="n"/>
      <c r="C800" s="16" t="n"/>
      <c r="D800" s="20" t="n"/>
      <c r="E800" s="20" t="n"/>
      <c r="F800" s="5" t="n"/>
      <c r="G800" s="18">
        <f>IF(OR(B800&amp;""="",NOT(ISNUMBER(D800))),"",ROUND(D800*N(E800),2))</f>
        <v/>
      </c>
      <c r="H800" s="6">
        <f>IF(B800&amp;""="","",IFERROR(INDEX('المركبات'!$B$6:$B$205,MATCH(B800&amp;"",'المركبات'!$A$6:$A$205,0))&amp;"","كود غير موجود"))</f>
        <v/>
      </c>
      <c r="I800" s="21">
        <f>IF(OR(B800&amp;""="",NOT(ISNUMBER(C800))),"",IF(COUNTIFS($B$6:$B$2005,B800&amp;"",$C$6:$C$2005,"&gt;"&amp;C800)=0,1,0))</f>
        <v/>
      </c>
    </row>
    <row r="801">
      <c r="A801" s="13" t="n"/>
      <c r="B801" s="5" t="n"/>
      <c r="C801" s="16" t="n"/>
      <c r="D801" s="20" t="n"/>
      <c r="E801" s="20" t="n"/>
      <c r="F801" s="5" t="n"/>
      <c r="G801" s="18">
        <f>IF(OR(B801&amp;""="",NOT(ISNUMBER(D801))),"",ROUND(D801*N(E801),2))</f>
        <v/>
      </c>
      <c r="H801" s="6">
        <f>IF(B801&amp;""="","",IFERROR(INDEX('المركبات'!$B$6:$B$205,MATCH(B801&amp;"",'المركبات'!$A$6:$A$205,0))&amp;"","كود غير موجود"))</f>
        <v/>
      </c>
      <c r="I801" s="21">
        <f>IF(OR(B801&amp;""="",NOT(ISNUMBER(C801))),"",IF(COUNTIFS($B$6:$B$2005,B801&amp;"",$C$6:$C$2005,"&gt;"&amp;C801)=0,1,0))</f>
        <v/>
      </c>
    </row>
    <row r="802">
      <c r="A802" s="13" t="n"/>
      <c r="B802" s="5" t="n"/>
      <c r="C802" s="16" t="n"/>
      <c r="D802" s="20" t="n"/>
      <c r="E802" s="20" t="n"/>
      <c r="F802" s="5" t="n"/>
      <c r="G802" s="18">
        <f>IF(OR(B802&amp;""="",NOT(ISNUMBER(D802))),"",ROUND(D802*N(E802),2))</f>
        <v/>
      </c>
      <c r="H802" s="6">
        <f>IF(B802&amp;""="","",IFERROR(INDEX('المركبات'!$B$6:$B$205,MATCH(B802&amp;"",'المركبات'!$A$6:$A$205,0))&amp;"","كود غير موجود"))</f>
        <v/>
      </c>
      <c r="I802" s="21">
        <f>IF(OR(B802&amp;""="",NOT(ISNUMBER(C802))),"",IF(COUNTIFS($B$6:$B$2005,B802&amp;"",$C$6:$C$2005,"&gt;"&amp;C802)=0,1,0))</f>
        <v/>
      </c>
    </row>
    <row r="803">
      <c r="A803" s="13" t="n"/>
      <c r="B803" s="5" t="n"/>
      <c r="C803" s="16" t="n"/>
      <c r="D803" s="20" t="n"/>
      <c r="E803" s="20" t="n"/>
      <c r="F803" s="5" t="n"/>
      <c r="G803" s="18">
        <f>IF(OR(B803&amp;""="",NOT(ISNUMBER(D803))),"",ROUND(D803*N(E803),2))</f>
        <v/>
      </c>
      <c r="H803" s="6">
        <f>IF(B803&amp;""="","",IFERROR(INDEX('المركبات'!$B$6:$B$205,MATCH(B803&amp;"",'المركبات'!$A$6:$A$205,0))&amp;"","كود غير موجود"))</f>
        <v/>
      </c>
      <c r="I803" s="21">
        <f>IF(OR(B803&amp;""="",NOT(ISNUMBER(C803))),"",IF(COUNTIFS($B$6:$B$2005,B803&amp;"",$C$6:$C$2005,"&gt;"&amp;C803)=0,1,0))</f>
        <v/>
      </c>
    </row>
    <row r="804">
      <c r="A804" s="13" t="n"/>
      <c r="B804" s="5" t="n"/>
      <c r="C804" s="16" t="n"/>
      <c r="D804" s="20" t="n"/>
      <c r="E804" s="20" t="n"/>
      <c r="F804" s="5" t="n"/>
      <c r="G804" s="18">
        <f>IF(OR(B804&amp;""="",NOT(ISNUMBER(D804))),"",ROUND(D804*N(E804),2))</f>
        <v/>
      </c>
      <c r="H804" s="6">
        <f>IF(B804&amp;""="","",IFERROR(INDEX('المركبات'!$B$6:$B$205,MATCH(B804&amp;"",'المركبات'!$A$6:$A$205,0))&amp;"","كود غير موجود"))</f>
        <v/>
      </c>
      <c r="I804" s="21">
        <f>IF(OR(B804&amp;""="",NOT(ISNUMBER(C804))),"",IF(COUNTIFS($B$6:$B$2005,B804&amp;"",$C$6:$C$2005,"&gt;"&amp;C804)=0,1,0))</f>
        <v/>
      </c>
    </row>
    <row r="805">
      <c r="A805" s="13" t="n"/>
      <c r="B805" s="5" t="n"/>
      <c r="C805" s="16" t="n"/>
      <c r="D805" s="20" t="n"/>
      <c r="E805" s="20" t="n"/>
      <c r="F805" s="5" t="n"/>
      <c r="G805" s="18">
        <f>IF(OR(B805&amp;""="",NOT(ISNUMBER(D805))),"",ROUND(D805*N(E805),2))</f>
        <v/>
      </c>
      <c r="H805" s="6">
        <f>IF(B805&amp;""="","",IFERROR(INDEX('المركبات'!$B$6:$B$205,MATCH(B805&amp;"",'المركبات'!$A$6:$A$205,0))&amp;"","كود غير موجود"))</f>
        <v/>
      </c>
      <c r="I805" s="21">
        <f>IF(OR(B805&amp;""="",NOT(ISNUMBER(C805))),"",IF(COUNTIFS($B$6:$B$2005,B805&amp;"",$C$6:$C$2005,"&gt;"&amp;C805)=0,1,0))</f>
        <v/>
      </c>
    </row>
    <row r="806">
      <c r="A806" s="13" t="n"/>
      <c r="B806" s="5" t="n"/>
      <c r="C806" s="16" t="n"/>
      <c r="D806" s="20" t="n"/>
      <c r="E806" s="20" t="n"/>
      <c r="F806" s="5" t="n"/>
      <c r="G806" s="18">
        <f>IF(OR(B806&amp;""="",NOT(ISNUMBER(D806))),"",ROUND(D806*N(E806),2))</f>
        <v/>
      </c>
      <c r="H806" s="6">
        <f>IF(B806&amp;""="","",IFERROR(INDEX('المركبات'!$B$6:$B$205,MATCH(B806&amp;"",'المركبات'!$A$6:$A$205,0))&amp;"","كود غير موجود"))</f>
        <v/>
      </c>
      <c r="I806" s="21">
        <f>IF(OR(B806&amp;""="",NOT(ISNUMBER(C806))),"",IF(COUNTIFS($B$6:$B$2005,B806&amp;"",$C$6:$C$2005,"&gt;"&amp;C806)=0,1,0))</f>
        <v/>
      </c>
    </row>
    <row r="807">
      <c r="A807" s="13" t="n"/>
      <c r="B807" s="5" t="n"/>
      <c r="C807" s="16" t="n"/>
      <c r="D807" s="20" t="n"/>
      <c r="E807" s="20" t="n"/>
      <c r="F807" s="5" t="n"/>
      <c r="G807" s="18">
        <f>IF(OR(B807&amp;""="",NOT(ISNUMBER(D807))),"",ROUND(D807*N(E807),2))</f>
        <v/>
      </c>
      <c r="H807" s="6">
        <f>IF(B807&amp;""="","",IFERROR(INDEX('المركبات'!$B$6:$B$205,MATCH(B807&amp;"",'المركبات'!$A$6:$A$205,0))&amp;"","كود غير موجود"))</f>
        <v/>
      </c>
      <c r="I807" s="21">
        <f>IF(OR(B807&amp;""="",NOT(ISNUMBER(C807))),"",IF(COUNTIFS($B$6:$B$2005,B807&amp;"",$C$6:$C$2005,"&gt;"&amp;C807)=0,1,0))</f>
        <v/>
      </c>
    </row>
    <row r="808">
      <c r="A808" s="13" t="n"/>
      <c r="B808" s="5" t="n"/>
      <c r="C808" s="16" t="n"/>
      <c r="D808" s="20" t="n"/>
      <c r="E808" s="20" t="n"/>
      <c r="F808" s="5" t="n"/>
      <c r="G808" s="18">
        <f>IF(OR(B808&amp;""="",NOT(ISNUMBER(D808))),"",ROUND(D808*N(E808),2))</f>
        <v/>
      </c>
      <c r="H808" s="6">
        <f>IF(B808&amp;""="","",IFERROR(INDEX('المركبات'!$B$6:$B$205,MATCH(B808&amp;"",'المركبات'!$A$6:$A$205,0))&amp;"","كود غير موجود"))</f>
        <v/>
      </c>
      <c r="I808" s="21">
        <f>IF(OR(B808&amp;""="",NOT(ISNUMBER(C808))),"",IF(COUNTIFS($B$6:$B$2005,B808&amp;"",$C$6:$C$2005,"&gt;"&amp;C808)=0,1,0))</f>
        <v/>
      </c>
    </row>
    <row r="809">
      <c r="A809" s="13" t="n"/>
      <c r="B809" s="5" t="n"/>
      <c r="C809" s="16" t="n"/>
      <c r="D809" s="20" t="n"/>
      <c r="E809" s="20" t="n"/>
      <c r="F809" s="5" t="n"/>
      <c r="G809" s="18">
        <f>IF(OR(B809&amp;""="",NOT(ISNUMBER(D809))),"",ROUND(D809*N(E809),2))</f>
        <v/>
      </c>
      <c r="H809" s="6">
        <f>IF(B809&amp;""="","",IFERROR(INDEX('المركبات'!$B$6:$B$205,MATCH(B809&amp;"",'المركبات'!$A$6:$A$205,0))&amp;"","كود غير موجود"))</f>
        <v/>
      </c>
      <c r="I809" s="21">
        <f>IF(OR(B809&amp;""="",NOT(ISNUMBER(C809))),"",IF(COUNTIFS($B$6:$B$2005,B809&amp;"",$C$6:$C$2005,"&gt;"&amp;C809)=0,1,0))</f>
        <v/>
      </c>
    </row>
    <row r="810">
      <c r="A810" s="13" t="n"/>
      <c r="B810" s="5" t="n"/>
      <c r="C810" s="16" t="n"/>
      <c r="D810" s="20" t="n"/>
      <c r="E810" s="20" t="n"/>
      <c r="F810" s="5" t="n"/>
      <c r="G810" s="18">
        <f>IF(OR(B810&amp;""="",NOT(ISNUMBER(D810))),"",ROUND(D810*N(E810),2))</f>
        <v/>
      </c>
      <c r="H810" s="6">
        <f>IF(B810&amp;""="","",IFERROR(INDEX('المركبات'!$B$6:$B$205,MATCH(B810&amp;"",'المركبات'!$A$6:$A$205,0))&amp;"","كود غير موجود"))</f>
        <v/>
      </c>
      <c r="I810" s="21">
        <f>IF(OR(B810&amp;""="",NOT(ISNUMBER(C810))),"",IF(COUNTIFS($B$6:$B$2005,B810&amp;"",$C$6:$C$2005,"&gt;"&amp;C810)=0,1,0))</f>
        <v/>
      </c>
    </row>
    <row r="811">
      <c r="A811" s="13" t="n"/>
      <c r="B811" s="5" t="n"/>
      <c r="C811" s="16" t="n"/>
      <c r="D811" s="20" t="n"/>
      <c r="E811" s="20" t="n"/>
      <c r="F811" s="5" t="n"/>
      <c r="G811" s="18">
        <f>IF(OR(B811&amp;""="",NOT(ISNUMBER(D811))),"",ROUND(D811*N(E811),2))</f>
        <v/>
      </c>
      <c r="H811" s="6">
        <f>IF(B811&amp;""="","",IFERROR(INDEX('المركبات'!$B$6:$B$205,MATCH(B811&amp;"",'المركبات'!$A$6:$A$205,0))&amp;"","كود غير موجود"))</f>
        <v/>
      </c>
      <c r="I811" s="21">
        <f>IF(OR(B811&amp;""="",NOT(ISNUMBER(C811))),"",IF(COUNTIFS($B$6:$B$2005,B811&amp;"",$C$6:$C$2005,"&gt;"&amp;C811)=0,1,0))</f>
        <v/>
      </c>
    </row>
    <row r="812">
      <c r="A812" s="13" t="n"/>
      <c r="B812" s="5" t="n"/>
      <c r="C812" s="16" t="n"/>
      <c r="D812" s="20" t="n"/>
      <c r="E812" s="20" t="n"/>
      <c r="F812" s="5" t="n"/>
      <c r="G812" s="18">
        <f>IF(OR(B812&amp;""="",NOT(ISNUMBER(D812))),"",ROUND(D812*N(E812),2))</f>
        <v/>
      </c>
      <c r="H812" s="6">
        <f>IF(B812&amp;""="","",IFERROR(INDEX('المركبات'!$B$6:$B$205,MATCH(B812&amp;"",'المركبات'!$A$6:$A$205,0))&amp;"","كود غير موجود"))</f>
        <v/>
      </c>
      <c r="I812" s="21">
        <f>IF(OR(B812&amp;""="",NOT(ISNUMBER(C812))),"",IF(COUNTIFS($B$6:$B$2005,B812&amp;"",$C$6:$C$2005,"&gt;"&amp;C812)=0,1,0))</f>
        <v/>
      </c>
    </row>
    <row r="813">
      <c r="A813" s="13" t="n"/>
      <c r="B813" s="5" t="n"/>
      <c r="C813" s="16" t="n"/>
      <c r="D813" s="20" t="n"/>
      <c r="E813" s="20" t="n"/>
      <c r="F813" s="5" t="n"/>
      <c r="G813" s="18">
        <f>IF(OR(B813&amp;""="",NOT(ISNUMBER(D813))),"",ROUND(D813*N(E813),2))</f>
        <v/>
      </c>
      <c r="H813" s="6">
        <f>IF(B813&amp;""="","",IFERROR(INDEX('المركبات'!$B$6:$B$205,MATCH(B813&amp;"",'المركبات'!$A$6:$A$205,0))&amp;"","كود غير موجود"))</f>
        <v/>
      </c>
      <c r="I813" s="21">
        <f>IF(OR(B813&amp;""="",NOT(ISNUMBER(C813))),"",IF(COUNTIFS($B$6:$B$2005,B813&amp;"",$C$6:$C$2005,"&gt;"&amp;C813)=0,1,0))</f>
        <v/>
      </c>
    </row>
    <row r="814">
      <c r="A814" s="13" t="n"/>
      <c r="B814" s="5" t="n"/>
      <c r="C814" s="16" t="n"/>
      <c r="D814" s="20" t="n"/>
      <c r="E814" s="20" t="n"/>
      <c r="F814" s="5" t="n"/>
      <c r="G814" s="18">
        <f>IF(OR(B814&amp;""="",NOT(ISNUMBER(D814))),"",ROUND(D814*N(E814),2))</f>
        <v/>
      </c>
      <c r="H814" s="6">
        <f>IF(B814&amp;""="","",IFERROR(INDEX('المركبات'!$B$6:$B$205,MATCH(B814&amp;"",'المركبات'!$A$6:$A$205,0))&amp;"","كود غير موجود"))</f>
        <v/>
      </c>
      <c r="I814" s="21">
        <f>IF(OR(B814&amp;""="",NOT(ISNUMBER(C814))),"",IF(COUNTIFS($B$6:$B$2005,B814&amp;"",$C$6:$C$2005,"&gt;"&amp;C814)=0,1,0))</f>
        <v/>
      </c>
    </row>
    <row r="815">
      <c r="A815" s="13" t="n"/>
      <c r="B815" s="5" t="n"/>
      <c r="C815" s="16" t="n"/>
      <c r="D815" s="20" t="n"/>
      <c r="E815" s="20" t="n"/>
      <c r="F815" s="5" t="n"/>
      <c r="G815" s="18">
        <f>IF(OR(B815&amp;""="",NOT(ISNUMBER(D815))),"",ROUND(D815*N(E815),2))</f>
        <v/>
      </c>
      <c r="H815" s="6">
        <f>IF(B815&amp;""="","",IFERROR(INDEX('المركبات'!$B$6:$B$205,MATCH(B815&amp;"",'المركبات'!$A$6:$A$205,0))&amp;"","كود غير موجود"))</f>
        <v/>
      </c>
      <c r="I815" s="21">
        <f>IF(OR(B815&amp;""="",NOT(ISNUMBER(C815))),"",IF(COUNTIFS($B$6:$B$2005,B815&amp;"",$C$6:$C$2005,"&gt;"&amp;C815)=0,1,0))</f>
        <v/>
      </c>
    </row>
    <row r="816">
      <c r="A816" s="13" t="n"/>
      <c r="B816" s="5" t="n"/>
      <c r="C816" s="16" t="n"/>
      <c r="D816" s="20" t="n"/>
      <c r="E816" s="20" t="n"/>
      <c r="F816" s="5" t="n"/>
      <c r="G816" s="18">
        <f>IF(OR(B816&amp;""="",NOT(ISNUMBER(D816))),"",ROUND(D816*N(E816),2))</f>
        <v/>
      </c>
      <c r="H816" s="6">
        <f>IF(B816&amp;""="","",IFERROR(INDEX('المركبات'!$B$6:$B$205,MATCH(B816&amp;"",'المركبات'!$A$6:$A$205,0))&amp;"","كود غير موجود"))</f>
        <v/>
      </c>
      <c r="I816" s="21">
        <f>IF(OR(B816&amp;""="",NOT(ISNUMBER(C816))),"",IF(COUNTIFS($B$6:$B$2005,B816&amp;"",$C$6:$C$2005,"&gt;"&amp;C816)=0,1,0))</f>
        <v/>
      </c>
    </row>
    <row r="817">
      <c r="A817" s="13" t="n"/>
      <c r="B817" s="5" t="n"/>
      <c r="C817" s="16" t="n"/>
      <c r="D817" s="20" t="n"/>
      <c r="E817" s="20" t="n"/>
      <c r="F817" s="5" t="n"/>
      <c r="G817" s="18">
        <f>IF(OR(B817&amp;""="",NOT(ISNUMBER(D817))),"",ROUND(D817*N(E817),2))</f>
        <v/>
      </c>
      <c r="H817" s="6">
        <f>IF(B817&amp;""="","",IFERROR(INDEX('المركبات'!$B$6:$B$205,MATCH(B817&amp;"",'المركبات'!$A$6:$A$205,0))&amp;"","كود غير موجود"))</f>
        <v/>
      </c>
      <c r="I817" s="21">
        <f>IF(OR(B817&amp;""="",NOT(ISNUMBER(C817))),"",IF(COUNTIFS($B$6:$B$2005,B817&amp;"",$C$6:$C$2005,"&gt;"&amp;C817)=0,1,0))</f>
        <v/>
      </c>
    </row>
    <row r="818">
      <c r="A818" s="13" t="n"/>
      <c r="B818" s="5" t="n"/>
      <c r="C818" s="16" t="n"/>
      <c r="D818" s="20" t="n"/>
      <c r="E818" s="20" t="n"/>
      <c r="F818" s="5" t="n"/>
      <c r="G818" s="18">
        <f>IF(OR(B818&amp;""="",NOT(ISNUMBER(D818))),"",ROUND(D818*N(E818),2))</f>
        <v/>
      </c>
      <c r="H818" s="6">
        <f>IF(B818&amp;""="","",IFERROR(INDEX('المركبات'!$B$6:$B$205,MATCH(B818&amp;"",'المركبات'!$A$6:$A$205,0))&amp;"","كود غير موجود"))</f>
        <v/>
      </c>
      <c r="I818" s="21">
        <f>IF(OR(B818&amp;""="",NOT(ISNUMBER(C818))),"",IF(COUNTIFS($B$6:$B$2005,B818&amp;"",$C$6:$C$2005,"&gt;"&amp;C818)=0,1,0))</f>
        <v/>
      </c>
    </row>
    <row r="819">
      <c r="A819" s="13" t="n"/>
      <c r="B819" s="5" t="n"/>
      <c r="C819" s="16" t="n"/>
      <c r="D819" s="20" t="n"/>
      <c r="E819" s="20" t="n"/>
      <c r="F819" s="5" t="n"/>
      <c r="G819" s="18">
        <f>IF(OR(B819&amp;""="",NOT(ISNUMBER(D819))),"",ROUND(D819*N(E819),2))</f>
        <v/>
      </c>
      <c r="H819" s="6">
        <f>IF(B819&amp;""="","",IFERROR(INDEX('المركبات'!$B$6:$B$205,MATCH(B819&amp;"",'المركبات'!$A$6:$A$205,0))&amp;"","كود غير موجود"))</f>
        <v/>
      </c>
      <c r="I819" s="21">
        <f>IF(OR(B819&amp;""="",NOT(ISNUMBER(C819))),"",IF(COUNTIFS($B$6:$B$2005,B819&amp;"",$C$6:$C$2005,"&gt;"&amp;C819)=0,1,0))</f>
        <v/>
      </c>
    </row>
    <row r="820">
      <c r="A820" s="13" t="n"/>
      <c r="B820" s="5" t="n"/>
      <c r="C820" s="16" t="n"/>
      <c r="D820" s="20" t="n"/>
      <c r="E820" s="20" t="n"/>
      <c r="F820" s="5" t="n"/>
      <c r="G820" s="18">
        <f>IF(OR(B820&amp;""="",NOT(ISNUMBER(D820))),"",ROUND(D820*N(E820),2))</f>
        <v/>
      </c>
      <c r="H820" s="6">
        <f>IF(B820&amp;""="","",IFERROR(INDEX('المركبات'!$B$6:$B$205,MATCH(B820&amp;"",'المركبات'!$A$6:$A$205,0))&amp;"","كود غير موجود"))</f>
        <v/>
      </c>
      <c r="I820" s="21">
        <f>IF(OR(B820&amp;""="",NOT(ISNUMBER(C820))),"",IF(COUNTIFS($B$6:$B$2005,B820&amp;"",$C$6:$C$2005,"&gt;"&amp;C820)=0,1,0))</f>
        <v/>
      </c>
    </row>
    <row r="821">
      <c r="A821" s="13" t="n"/>
      <c r="B821" s="5" t="n"/>
      <c r="C821" s="16" t="n"/>
      <c r="D821" s="20" t="n"/>
      <c r="E821" s="20" t="n"/>
      <c r="F821" s="5" t="n"/>
      <c r="G821" s="18">
        <f>IF(OR(B821&amp;""="",NOT(ISNUMBER(D821))),"",ROUND(D821*N(E821),2))</f>
        <v/>
      </c>
      <c r="H821" s="6">
        <f>IF(B821&amp;""="","",IFERROR(INDEX('المركبات'!$B$6:$B$205,MATCH(B821&amp;"",'المركبات'!$A$6:$A$205,0))&amp;"","كود غير موجود"))</f>
        <v/>
      </c>
      <c r="I821" s="21">
        <f>IF(OR(B821&amp;""="",NOT(ISNUMBER(C821))),"",IF(COUNTIFS($B$6:$B$2005,B821&amp;"",$C$6:$C$2005,"&gt;"&amp;C821)=0,1,0))</f>
        <v/>
      </c>
    </row>
    <row r="822">
      <c r="A822" s="13" t="n"/>
      <c r="B822" s="5" t="n"/>
      <c r="C822" s="16" t="n"/>
      <c r="D822" s="20" t="n"/>
      <c r="E822" s="20" t="n"/>
      <c r="F822" s="5" t="n"/>
      <c r="G822" s="18">
        <f>IF(OR(B822&amp;""="",NOT(ISNUMBER(D822))),"",ROUND(D822*N(E822),2))</f>
        <v/>
      </c>
      <c r="H822" s="6">
        <f>IF(B822&amp;""="","",IFERROR(INDEX('المركبات'!$B$6:$B$205,MATCH(B822&amp;"",'المركبات'!$A$6:$A$205,0))&amp;"","كود غير موجود"))</f>
        <v/>
      </c>
      <c r="I822" s="21">
        <f>IF(OR(B822&amp;""="",NOT(ISNUMBER(C822))),"",IF(COUNTIFS($B$6:$B$2005,B822&amp;"",$C$6:$C$2005,"&gt;"&amp;C822)=0,1,0))</f>
        <v/>
      </c>
    </row>
    <row r="823">
      <c r="A823" s="13" t="n"/>
      <c r="B823" s="5" t="n"/>
      <c r="C823" s="16" t="n"/>
      <c r="D823" s="20" t="n"/>
      <c r="E823" s="20" t="n"/>
      <c r="F823" s="5" t="n"/>
      <c r="G823" s="18">
        <f>IF(OR(B823&amp;""="",NOT(ISNUMBER(D823))),"",ROUND(D823*N(E823),2))</f>
        <v/>
      </c>
      <c r="H823" s="6">
        <f>IF(B823&amp;""="","",IFERROR(INDEX('المركبات'!$B$6:$B$205,MATCH(B823&amp;"",'المركبات'!$A$6:$A$205,0))&amp;"","كود غير موجود"))</f>
        <v/>
      </c>
      <c r="I823" s="21">
        <f>IF(OR(B823&amp;""="",NOT(ISNUMBER(C823))),"",IF(COUNTIFS($B$6:$B$2005,B823&amp;"",$C$6:$C$2005,"&gt;"&amp;C823)=0,1,0))</f>
        <v/>
      </c>
    </row>
    <row r="824">
      <c r="A824" s="13" t="n"/>
      <c r="B824" s="5" t="n"/>
      <c r="C824" s="16" t="n"/>
      <c r="D824" s="20" t="n"/>
      <c r="E824" s="20" t="n"/>
      <c r="F824" s="5" t="n"/>
      <c r="G824" s="18">
        <f>IF(OR(B824&amp;""="",NOT(ISNUMBER(D824))),"",ROUND(D824*N(E824),2))</f>
        <v/>
      </c>
      <c r="H824" s="6">
        <f>IF(B824&amp;""="","",IFERROR(INDEX('المركبات'!$B$6:$B$205,MATCH(B824&amp;"",'المركبات'!$A$6:$A$205,0))&amp;"","كود غير موجود"))</f>
        <v/>
      </c>
      <c r="I824" s="21">
        <f>IF(OR(B824&amp;""="",NOT(ISNUMBER(C824))),"",IF(COUNTIFS($B$6:$B$2005,B824&amp;"",$C$6:$C$2005,"&gt;"&amp;C824)=0,1,0))</f>
        <v/>
      </c>
    </row>
    <row r="825">
      <c r="A825" s="13" t="n"/>
      <c r="B825" s="5" t="n"/>
      <c r="C825" s="16" t="n"/>
      <c r="D825" s="20" t="n"/>
      <c r="E825" s="20" t="n"/>
      <c r="F825" s="5" t="n"/>
      <c r="G825" s="18">
        <f>IF(OR(B825&amp;""="",NOT(ISNUMBER(D825))),"",ROUND(D825*N(E825),2))</f>
        <v/>
      </c>
      <c r="H825" s="6">
        <f>IF(B825&amp;""="","",IFERROR(INDEX('المركبات'!$B$6:$B$205,MATCH(B825&amp;"",'المركبات'!$A$6:$A$205,0))&amp;"","كود غير موجود"))</f>
        <v/>
      </c>
      <c r="I825" s="21">
        <f>IF(OR(B825&amp;""="",NOT(ISNUMBER(C825))),"",IF(COUNTIFS($B$6:$B$2005,B825&amp;"",$C$6:$C$2005,"&gt;"&amp;C825)=0,1,0))</f>
        <v/>
      </c>
    </row>
    <row r="826">
      <c r="A826" s="13" t="n"/>
      <c r="B826" s="5" t="n"/>
      <c r="C826" s="16" t="n"/>
      <c r="D826" s="20" t="n"/>
      <c r="E826" s="20" t="n"/>
      <c r="F826" s="5" t="n"/>
      <c r="G826" s="18">
        <f>IF(OR(B826&amp;""="",NOT(ISNUMBER(D826))),"",ROUND(D826*N(E826),2))</f>
        <v/>
      </c>
      <c r="H826" s="6">
        <f>IF(B826&amp;""="","",IFERROR(INDEX('المركبات'!$B$6:$B$205,MATCH(B826&amp;"",'المركبات'!$A$6:$A$205,0))&amp;"","كود غير موجود"))</f>
        <v/>
      </c>
      <c r="I826" s="21">
        <f>IF(OR(B826&amp;""="",NOT(ISNUMBER(C826))),"",IF(COUNTIFS($B$6:$B$2005,B826&amp;"",$C$6:$C$2005,"&gt;"&amp;C826)=0,1,0))</f>
        <v/>
      </c>
    </row>
    <row r="827">
      <c r="A827" s="13" t="n"/>
      <c r="B827" s="5" t="n"/>
      <c r="C827" s="16" t="n"/>
      <c r="D827" s="20" t="n"/>
      <c r="E827" s="20" t="n"/>
      <c r="F827" s="5" t="n"/>
      <c r="G827" s="18">
        <f>IF(OR(B827&amp;""="",NOT(ISNUMBER(D827))),"",ROUND(D827*N(E827),2))</f>
        <v/>
      </c>
      <c r="H827" s="6">
        <f>IF(B827&amp;""="","",IFERROR(INDEX('المركبات'!$B$6:$B$205,MATCH(B827&amp;"",'المركبات'!$A$6:$A$205,0))&amp;"","كود غير موجود"))</f>
        <v/>
      </c>
      <c r="I827" s="21">
        <f>IF(OR(B827&amp;""="",NOT(ISNUMBER(C827))),"",IF(COUNTIFS($B$6:$B$2005,B827&amp;"",$C$6:$C$2005,"&gt;"&amp;C827)=0,1,0))</f>
        <v/>
      </c>
    </row>
    <row r="828">
      <c r="A828" s="13" t="n"/>
      <c r="B828" s="5" t="n"/>
      <c r="C828" s="16" t="n"/>
      <c r="D828" s="20" t="n"/>
      <c r="E828" s="20" t="n"/>
      <c r="F828" s="5" t="n"/>
      <c r="G828" s="18">
        <f>IF(OR(B828&amp;""="",NOT(ISNUMBER(D828))),"",ROUND(D828*N(E828),2))</f>
        <v/>
      </c>
      <c r="H828" s="6">
        <f>IF(B828&amp;""="","",IFERROR(INDEX('المركبات'!$B$6:$B$205,MATCH(B828&amp;"",'المركبات'!$A$6:$A$205,0))&amp;"","كود غير موجود"))</f>
        <v/>
      </c>
      <c r="I828" s="21">
        <f>IF(OR(B828&amp;""="",NOT(ISNUMBER(C828))),"",IF(COUNTIFS($B$6:$B$2005,B828&amp;"",$C$6:$C$2005,"&gt;"&amp;C828)=0,1,0))</f>
        <v/>
      </c>
    </row>
    <row r="829">
      <c r="A829" s="13" t="n"/>
      <c r="B829" s="5" t="n"/>
      <c r="C829" s="16" t="n"/>
      <c r="D829" s="20" t="n"/>
      <c r="E829" s="20" t="n"/>
      <c r="F829" s="5" t="n"/>
      <c r="G829" s="18">
        <f>IF(OR(B829&amp;""="",NOT(ISNUMBER(D829))),"",ROUND(D829*N(E829),2))</f>
        <v/>
      </c>
      <c r="H829" s="6">
        <f>IF(B829&amp;""="","",IFERROR(INDEX('المركبات'!$B$6:$B$205,MATCH(B829&amp;"",'المركبات'!$A$6:$A$205,0))&amp;"","كود غير موجود"))</f>
        <v/>
      </c>
      <c r="I829" s="21">
        <f>IF(OR(B829&amp;""="",NOT(ISNUMBER(C829))),"",IF(COUNTIFS($B$6:$B$2005,B829&amp;"",$C$6:$C$2005,"&gt;"&amp;C829)=0,1,0))</f>
        <v/>
      </c>
    </row>
    <row r="830">
      <c r="A830" s="13" t="n"/>
      <c r="B830" s="5" t="n"/>
      <c r="C830" s="16" t="n"/>
      <c r="D830" s="20" t="n"/>
      <c r="E830" s="20" t="n"/>
      <c r="F830" s="5" t="n"/>
      <c r="G830" s="18">
        <f>IF(OR(B830&amp;""="",NOT(ISNUMBER(D830))),"",ROUND(D830*N(E830),2))</f>
        <v/>
      </c>
      <c r="H830" s="6">
        <f>IF(B830&amp;""="","",IFERROR(INDEX('المركبات'!$B$6:$B$205,MATCH(B830&amp;"",'المركبات'!$A$6:$A$205,0))&amp;"","كود غير موجود"))</f>
        <v/>
      </c>
      <c r="I830" s="21">
        <f>IF(OR(B830&amp;""="",NOT(ISNUMBER(C830))),"",IF(COUNTIFS($B$6:$B$2005,B830&amp;"",$C$6:$C$2005,"&gt;"&amp;C830)=0,1,0))</f>
        <v/>
      </c>
    </row>
    <row r="831">
      <c r="A831" s="13" t="n"/>
      <c r="B831" s="5" t="n"/>
      <c r="C831" s="16" t="n"/>
      <c r="D831" s="20" t="n"/>
      <c r="E831" s="20" t="n"/>
      <c r="F831" s="5" t="n"/>
      <c r="G831" s="18">
        <f>IF(OR(B831&amp;""="",NOT(ISNUMBER(D831))),"",ROUND(D831*N(E831),2))</f>
        <v/>
      </c>
      <c r="H831" s="6">
        <f>IF(B831&amp;""="","",IFERROR(INDEX('المركبات'!$B$6:$B$205,MATCH(B831&amp;"",'المركبات'!$A$6:$A$205,0))&amp;"","كود غير موجود"))</f>
        <v/>
      </c>
      <c r="I831" s="21">
        <f>IF(OR(B831&amp;""="",NOT(ISNUMBER(C831))),"",IF(COUNTIFS($B$6:$B$2005,B831&amp;"",$C$6:$C$2005,"&gt;"&amp;C831)=0,1,0))</f>
        <v/>
      </c>
    </row>
    <row r="832">
      <c r="A832" s="13" t="n"/>
      <c r="B832" s="5" t="n"/>
      <c r="C832" s="16" t="n"/>
      <c r="D832" s="20" t="n"/>
      <c r="E832" s="20" t="n"/>
      <c r="F832" s="5" t="n"/>
      <c r="G832" s="18">
        <f>IF(OR(B832&amp;""="",NOT(ISNUMBER(D832))),"",ROUND(D832*N(E832),2))</f>
        <v/>
      </c>
      <c r="H832" s="6">
        <f>IF(B832&amp;""="","",IFERROR(INDEX('المركبات'!$B$6:$B$205,MATCH(B832&amp;"",'المركبات'!$A$6:$A$205,0))&amp;"","كود غير موجود"))</f>
        <v/>
      </c>
      <c r="I832" s="21">
        <f>IF(OR(B832&amp;""="",NOT(ISNUMBER(C832))),"",IF(COUNTIFS($B$6:$B$2005,B832&amp;"",$C$6:$C$2005,"&gt;"&amp;C832)=0,1,0))</f>
        <v/>
      </c>
    </row>
    <row r="833">
      <c r="A833" s="13" t="n"/>
      <c r="B833" s="5" t="n"/>
      <c r="C833" s="16" t="n"/>
      <c r="D833" s="20" t="n"/>
      <c r="E833" s="20" t="n"/>
      <c r="F833" s="5" t="n"/>
      <c r="G833" s="18">
        <f>IF(OR(B833&amp;""="",NOT(ISNUMBER(D833))),"",ROUND(D833*N(E833),2))</f>
        <v/>
      </c>
      <c r="H833" s="6">
        <f>IF(B833&amp;""="","",IFERROR(INDEX('المركبات'!$B$6:$B$205,MATCH(B833&amp;"",'المركبات'!$A$6:$A$205,0))&amp;"","كود غير موجود"))</f>
        <v/>
      </c>
      <c r="I833" s="21">
        <f>IF(OR(B833&amp;""="",NOT(ISNUMBER(C833))),"",IF(COUNTIFS($B$6:$B$2005,B833&amp;"",$C$6:$C$2005,"&gt;"&amp;C833)=0,1,0))</f>
        <v/>
      </c>
    </row>
    <row r="834">
      <c r="A834" s="13" t="n"/>
      <c r="B834" s="5" t="n"/>
      <c r="C834" s="16" t="n"/>
      <c r="D834" s="20" t="n"/>
      <c r="E834" s="20" t="n"/>
      <c r="F834" s="5" t="n"/>
      <c r="G834" s="18">
        <f>IF(OR(B834&amp;""="",NOT(ISNUMBER(D834))),"",ROUND(D834*N(E834),2))</f>
        <v/>
      </c>
      <c r="H834" s="6">
        <f>IF(B834&amp;""="","",IFERROR(INDEX('المركبات'!$B$6:$B$205,MATCH(B834&amp;"",'المركبات'!$A$6:$A$205,0))&amp;"","كود غير موجود"))</f>
        <v/>
      </c>
      <c r="I834" s="21">
        <f>IF(OR(B834&amp;""="",NOT(ISNUMBER(C834))),"",IF(COUNTIFS($B$6:$B$2005,B834&amp;"",$C$6:$C$2005,"&gt;"&amp;C834)=0,1,0))</f>
        <v/>
      </c>
    </row>
    <row r="835">
      <c r="A835" s="13" t="n"/>
      <c r="B835" s="5" t="n"/>
      <c r="C835" s="16" t="n"/>
      <c r="D835" s="20" t="n"/>
      <c r="E835" s="20" t="n"/>
      <c r="F835" s="5" t="n"/>
      <c r="G835" s="18">
        <f>IF(OR(B835&amp;""="",NOT(ISNUMBER(D835))),"",ROUND(D835*N(E835),2))</f>
        <v/>
      </c>
      <c r="H835" s="6">
        <f>IF(B835&amp;""="","",IFERROR(INDEX('المركبات'!$B$6:$B$205,MATCH(B835&amp;"",'المركبات'!$A$6:$A$205,0))&amp;"","كود غير موجود"))</f>
        <v/>
      </c>
      <c r="I835" s="21">
        <f>IF(OR(B835&amp;""="",NOT(ISNUMBER(C835))),"",IF(COUNTIFS($B$6:$B$2005,B835&amp;"",$C$6:$C$2005,"&gt;"&amp;C835)=0,1,0))</f>
        <v/>
      </c>
    </row>
    <row r="836">
      <c r="A836" s="13" t="n"/>
      <c r="B836" s="5" t="n"/>
      <c r="C836" s="16" t="n"/>
      <c r="D836" s="20" t="n"/>
      <c r="E836" s="20" t="n"/>
      <c r="F836" s="5" t="n"/>
      <c r="G836" s="18">
        <f>IF(OR(B836&amp;""="",NOT(ISNUMBER(D836))),"",ROUND(D836*N(E836),2))</f>
        <v/>
      </c>
      <c r="H836" s="6">
        <f>IF(B836&amp;""="","",IFERROR(INDEX('المركبات'!$B$6:$B$205,MATCH(B836&amp;"",'المركبات'!$A$6:$A$205,0))&amp;"","كود غير موجود"))</f>
        <v/>
      </c>
      <c r="I836" s="21">
        <f>IF(OR(B836&amp;""="",NOT(ISNUMBER(C836))),"",IF(COUNTIFS($B$6:$B$2005,B836&amp;"",$C$6:$C$2005,"&gt;"&amp;C836)=0,1,0))</f>
        <v/>
      </c>
    </row>
    <row r="837">
      <c r="A837" s="13" t="n"/>
      <c r="B837" s="5" t="n"/>
      <c r="C837" s="16" t="n"/>
      <c r="D837" s="20" t="n"/>
      <c r="E837" s="20" t="n"/>
      <c r="F837" s="5" t="n"/>
      <c r="G837" s="18">
        <f>IF(OR(B837&amp;""="",NOT(ISNUMBER(D837))),"",ROUND(D837*N(E837),2))</f>
        <v/>
      </c>
      <c r="H837" s="6">
        <f>IF(B837&amp;""="","",IFERROR(INDEX('المركبات'!$B$6:$B$205,MATCH(B837&amp;"",'المركبات'!$A$6:$A$205,0))&amp;"","كود غير موجود"))</f>
        <v/>
      </c>
      <c r="I837" s="21">
        <f>IF(OR(B837&amp;""="",NOT(ISNUMBER(C837))),"",IF(COUNTIFS($B$6:$B$2005,B837&amp;"",$C$6:$C$2005,"&gt;"&amp;C837)=0,1,0))</f>
        <v/>
      </c>
    </row>
    <row r="838">
      <c r="A838" s="13" t="n"/>
      <c r="B838" s="5" t="n"/>
      <c r="C838" s="16" t="n"/>
      <c r="D838" s="20" t="n"/>
      <c r="E838" s="20" t="n"/>
      <c r="F838" s="5" t="n"/>
      <c r="G838" s="18">
        <f>IF(OR(B838&amp;""="",NOT(ISNUMBER(D838))),"",ROUND(D838*N(E838),2))</f>
        <v/>
      </c>
      <c r="H838" s="6">
        <f>IF(B838&amp;""="","",IFERROR(INDEX('المركبات'!$B$6:$B$205,MATCH(B838&amp;"",'المركبات'!$A$6:$A$205,0))&amp;"","كود غير موجود"))</f>
        <v/>
      </c>
      <c r="I838" s="21">
        <f>IF(OR(B838&amp;""="",NOT(ISNUMBER(C838))),"",IF(COUNTIFS($B$6:$B$2005,B838&amp;"",$C$6:$C$2005,"&gt;"&amp;C838)=0,1,0))</f>
        <v/>
      </c>
    </row>
    <row r="839">
      <c r="A839" s="13" t="n"/>
      <c r="B839" s="5" t="n"/>
      <c r="C839" s="16" t="n"/>
      <c r="D839" s="20" t="n"/>
      <c r="E839" s="20" t="n"/>
      <c r="F839" s="5" t="n"/>
      <c r="G839" s="18">
        <f>IF(OR(B839&amp;""="",NOT(ISNUMBER(D839))),"",ROUND(D839*N(E839),2))</f>
        <v/>
      </c>
      <c r="H839" s="6">
        <f>IF(B839&amp;""="","",IFERROR(INDEX('المركبات'!$B$6:$B$205,MATCH(B839&amp;"",'المركبات'!$A$6:$A$205,0))&amp;"","كود غير موجود"))</f>
        <v/>
      </c>
      <c r="I839" s="21">
        <f>IF(OR(B839&amp;""="",NOT(ISNUMBER(C839))),"",IF(COUNTIFS($B$6:$B$2005,B839&amp;"",$C$6:$C$2005,"&gt;"&amp;C839)=0,1,0))</f>
        <v/>
      </c>
    </row>
    <row r="840">
      <c r="A840" s="13" t="n"/>
      <c r="B840" s="5" t="n"/>
      <c r="C840" s="16" t="n"/>
      <c r="D840" s="20" t="n"/>
      <c r="E840" s="20" t="n"/>
      <c r="F840" s="5" t="n"/>
      <c r="G840" s="18">
        <f>IF(OR(B840&amp;""="",NOT(ISNUMBER(D840))),"",ROUND(D840*N(E840),2))</f>
        <v/>
      </c>
      <c r="H840" s="6">
        <f>IF(B840&amp;""="","",IFERROR(INDEX('المركبات'!$B$6:$B$205,MATCH(B840&amp;"",'المركبات'!$A$6:$A$205,0))&amp;"","كود غير موجود"))</f>
        <v/>
      </c>
      <c r="I840" s="21">
        <f>IF(OR(B840&amp;""="",NOT(ISNUMBER(C840))),"",IF(COUNTIFS($B$6:$B$2005,B840&amp;"",$C$6:$C$2005,"&gt;"&amp;C840)=0,1,0))</f>
        <v/>
      </c>
    </row>
    <row r="841">
      <c r="A841" s="13" t="n"/>
      <c r="B841" s="5" t="n"/>
      <c r="C841" s="16" t="n"/>
      <c r="D841" s="20" t="n"/>
      <c r="E841" s="20" t="n"/>
      <c r="F841" s="5" t="n"/>
      <c r="G841" s="18">
        <f>IF(OR(B841&amp;""="",NOT(ISNUMBER(D841))),"",ROUND(D841*N(E841),2))</f>
        <v/>
      </c>
      <c r="H841" s="6">
        <f>IF(B841&amp;""="","",IFERROR(INDEX('المركبات'!$B$6:$B$205,MATCH(B841&amp;"",'المركبات'!$A$6:$A$205,0))&amp;"","كود غير موجود"))</f>
        <v/>
      </c>
      <c r="I841" s="21">
        <f>IF(OR(B841&amp;""="",NOT(ISNUMBER(C841))),"",IF(COUNTIFS($B$6:$B$2005,B841&amp;"",$C$6:$C$2005,"&gt;"&amp;C841)=0,1,0))</f>
        <v/>
      </c>
    </row>
    <row r="842">
      <c r="A842" s="13" t="n"/>
      <c r="B842" s="5" t="n"/>
      <c r="C842" s="16" t="n"/>
      <c r="D842" s="20" t="n"/>
      <c r="E842" s="20" t="n"/>
      <c r="F842" s="5" t="n"/>
      <c r="G842" s="18">
        <f>IF(OR(B842&amp;""="",NOT(ISNUMBER(D842))),"",ROUND(D842*N(E842),2))</f>
        <v/>
      </c>
      <c r="H842" s="6">
        <f>IF(B842&amp;""="","",IFERROR(INDEX('المركبات'!$B$6:$B$205,MATCH(B842&amp;"",'المركبات'!$A$6:$A$205,0))&amp;"","كود غير موجود"))</f>
        <v/>
      </c>
      <c r="I842" s="21">
        <f>IF(OR(B842&amp;""="",NOT(ISNUMBER(C842))),"",IF(COUNTIFS($B$6:$B$2005,B842&amp;"",$C$6:$C$2005,"&gt;"&amp;C842)=0,1,0))</f>
        <v/>
      </c>
    </row>
    <row r="843">
      <c r="A843" s="13" t="n"/>
      <c r="B843" s="5" t="n"/>
      <c r="C843" s="16" t="n"/>
      <c r="D843" s="20" t="n"/>
      <c r="E843" s="20" t="n"/>
      <c r="F843" s="5" t="n"/>
      <c r="G843" s="18">
        <f>IF(OR(B843&amp;""="",NOT(ISNUMBER(D843))),"",ROUND(D843*N(E843),2))</f>
        <v/>
      </c>
      <c r="H843" s="6">
        <f>IF(B843&amp;""="","",IFERROR(INDEX('المركبات'!$B$6:$B$205,MATCH(B843&amp;"",'المركبات'!$A$6:$A$205,0))&amp;"","كود غير موجود"))</f>
        <v/>
      </c>
      <c r="I843" s="21">
        <f>IF(OR(B843&amp;""="",NOT(ISNUMBER(C843))),"",IF(COUNTIFS($B$6:$B$2005,B843&amp;"",$C$6:$C$2005,"&gt;"&amp;C843)=0,1,0))</f>
        <v/>
      </c>
    </row>
    <row r="844">
      <c r="A844" s="13" t="n"/>
      <c r="B844" s="5" t="n"/>
      <c r="C844" s="16" t="n"/>
      <c r="D844" s="20" t="n"/>
      <c r="E844" s="20" t="n"/>
      <c r="F844" s="5" t="n"/>
      <c r="G844" s="18">
        <f>IF(OR(B844&amp;""="",NOT(ISNUMBER(D844))),"",ROUND(D844*N(E844),2))</f>
        <v/>
      </c>
      <c r="H844" s="6">
        <f>IF(B844&amp;""="","",IFERROR(INDEX('المركبات'!$B$6:$B$205,MATCH(B844&amp;"",'المركبات'!$A$6:$A$205,0))&amp;"","كود غير موجود"))</f>
        <v/>
      </c>
      <c r="I844" s="21">
        <f>IF(OR(B844&amp;""="",NOT(ISNUMBER(C844))),"",IF(COUNTIFS($B$6:$B$2005,B844&amp;"",$C$6:$C$2005,"&gt;"&amp;C844)=0,1,0))</f>
        <v/>
      </c>
    </row>
    <row r="845">
      <c r="A845" s="13" t="n"/>
      <c r="B845" s="5" t="n"/>
      <c r="C845" s="16" t="n"/>
      <c r="D845" s="20" t="n"/>
      <c r="E845" s="20" t="n"/>
      <c r="F845" s="5" t="n"/>
      <c r="G845" s="18">
        <f>IF(OR(B845&amp;""="",NOT(ISNUMBER(D845))),"",ROUND(D845*N(E845),2))</f>
        <v/>
      </c>
      <c r="H845" s="6">
        <f>IF(B845&amp;""="","",IFERROR(INDEX('المركبات'!$B$6:$B$205,MATCH(B845&amp;"",'المركبات'!$A$6:$A$205,0))&amp;"","كود غير موجود"))</f>
        <v/>
      </c>
      <c r="I845" s="21">
        <f>IF(OR(B845&amp;""="",NOT(ISNUMBER(C845))),"",IF(COUNTIFS($B$6:$B$2005,B845&amp;"",$C$6:$C$2005,"&gt;"&amp;C845)=0,1,0))</f>
        <v/>
      </c>
    </row>
    <row r="846">
      <c r="A846" s="13" t="n"/>
      <c r="B846" s="5" t="n"/>
      <c r="C846" s="16" t="n"/>
      <c r="D846" s="20" t="n"/>
      <c r="E846" s="20" t="n"/>
      <c r="F846" s="5" t="n"/>
      <c r="G846" s="18">
        <f>IF(OR(B846&amp;""="",NOT(ISNUMBER(D846))),"",ROUND(D846*N(E846),2))</f>
        <v/>
      </c>
      <c r="H846" s="6">
        <f>IF(B846&amp;""="","",IFERROR(INDEX('المركبات'!$B$6:$B$205,MATCH(B846&amp;"",'المركبات'!$A$6:$A$205,0))&amp;"","كود غير موجود"))</f>
        <v/>
      </c>
      <c r="I846" s="21">
        <f>IF(OR(B846&amp;""="",NOT(ISNUMBER(C846))),"",IF(COUNTIFS($B$6:$B$2005,B846&amp;"",$C$6:$C$2005,"&gt;"&amp;C846)=0,1,0))</f>
        <v/>
      </c>
    </row>
    <row r="847">
      <c r="A847" s="13" t="n"/>
      <c r="B847" s="5" t="n"/>
      <c r="C847" s="16" t="n"/>
      <c r="D847" s="20" t="n"/>
      <c r="E847" s="20" t="n"/>
      <c r="F847" s="5" t="n"/>
      <c r="G847" s="18">
        <f>IF(OR(B847&amp;""="",NOT(ISNUMBER(D847))),"",ROUND(D847*N(E847),2))</f>
        <v/>
      </c>
      <c r="H847" s="6">
        <f>IF(B847&amp;""="","",IFERROR(INDEX('المركبات'!$B$6:$B$205,MATCH(B847&amp;"",'المركبات'!$A$6:$A$205,0))&amp;"","كود غير موجود"))</f>
        <v/>
      </c>
      <c r="I847" s="21">
        <f>IF(OR(B847&amp;""="",NOT(ISNUMBER(C847))),"",IF(COUNTIFS($B$6:$B$2005,B847&amp;"",$C$6:$C$2005,"&gt;"&amp;C847)=0,1,0))</f>
        <v/>
      </c>
    </row>
    <row r="848">
      <c r="A848" s="13" t="n"/>
      <c r="B848" s="5" t="n"/>
      <c r="C848" s="16" t="n"/>
      <c r="D848" s="20" t="n"/>
      <c r="E848" s="20" t="n"/>
      <c r="F848" s="5" t="n"/>
      <c r="G848" s="18">
        <f>IF(OR(B848&amp;""="",NOT(ISNUMBER(D848))),"",ROUND(D848*N(E848),2))</f>
        <v/>
      </c>
      <c r="H848" s="6">
        <f>IF(B848&amp;""="","",IFERROR(INDEX('المركبات'!$B$6:$B$205,MATCH(B848&amp;"",'المركبات'!$A$6:$A$205,0))&amp;"","كود غير موجود"))</f>
        <v/>
      </c>
      <c r="I848" s="21">
        <f>IF(OR(B848&amp;""="",NOT(ISNUMBER(C848))),"",IF(COUNTIFS($B$6:$B$2005,B848&amp;"",$C$6:$C$2005,"&gt;"&amp;C848)=0,1,0))</f>
        <v/>
      </c>
    </row>
    <row r="849">
      <c r="A849" s="13" t="n"/>
      <c r="B849" s="5" t="n"/>
      <c r="C849" s="16" t="n"/>
      <c r="D849" s="20" t="n"/>
      <c r="E849" s="20" t="n"/>
      <c r="F849" s="5" t="n"/>
      <c r="G849" s="18">
        <f>IF(OR(B849&amp;""="",NOT(ISNUMBER(D849))),"",ROUND(D849*N(E849),2))</f>
        <v/>
      </c>
      <c r="H849" s="6">
        <f>IF(B849&amp;""="","",IFERROR(INDEX('المركبات'!$B$6:$B$205,MATCH(B849&amp;"",'المركبات'!$A$6:$A$205,0))&amp;"","كود غير موجود"))</f>
        <v/>
      </c>
      <c r="I849" s="21">
        <f>IF(OR(B849&amp;""="",NOT(ISNUMBER(C849))),"",IF(COUNTIFS($B$6:$B$2005,B849&amp;"",$C$6:$C$2005,"&gt;"&amp;C849)=0,1,0))</f>
        <v/>
      </c>
    </row>
    <row r="850">
      <c r="A850" s="13" t="n"/>
      <c r="B850" s="5" t="n"/>
      <c r="C850" s="16" t="n"/>
      <c r="D850" s="20" t="n"/>
      <c r="E850" s="20" t="n"/>
      <c r="F850" s="5" t="n"/>
      <c r="G850" s="18">
        <f>IF(OR(B850&amp;""="",NOT(ISNUMBER(D850))),"",ROUND(D850*N(E850),2))</f>
        <v/>
      </c>
      <c r="H850" s="6">
        <f>IF(B850&amp;""="","",IFERROR(INDEX('المركبات'!$B$6:$B$205,MATCH(B850&amp;"",'المركبات'!$A$6:$A$205,0))&amp;"","كود غير موجود"))</f>
        <v/>
      </c>
      <c r="I850" s="21">
        <f>IF(OR(B850&amp;""="",NOT(ISNUMBER(C850))),"",IF(COUNTIFS($B$6:$B$2005,B850&amp;"",$C$6:$C$2005,"&gt;"&amp;C850)=0,1,0))</f>
        <v/>
      </c>
    </row>
    <row r="851">
      <c r="A851" s="13" t="n"/>
      <c r="B851" s="5" t="n"/>
      <c r="C851" s="16" t="n"/>
      <c r="D851" s="20" t="n"/>
      <c r="E851" s="20" t="n"/>
      <c r="F851" s="5" t="n"/>
      <c r="G851" s="18">
        <f>IF(OR(B851&amp;""="",NOT(ISNUMBER(D851))),"",ROUND(D851*N(E851),2))</f>
        <v/>
      </c>
      <c r="H851" s="6">
        <f>IF(B851&amp;""="","",IFERROR(INDEX('المركبات'!$B$6:$B$205,MATCH(B851&amp;"",'المركبات'!$A$6:$A$205,0))&amp;"","كود غير موجود"))</f>
        <v/>
      </c>
      <c r="I851" s="21">
        <f>IF(OR(B851&amp;""="",NOT(ISNUMBER(C851))),"",IF(COUNTIFS($B$6:$B$2005,B851&amp;"",$C$6:$C$2005,"&gt;"&amp;C851)=0,1,0))</f>
        <v/>
      </c>
    </row>
    <row r="852">
      <c r="A852" s="13" t="n"/>
      <c r="B852" s="5" t="n"/>
      <c r="C852" s="16" t="n"/>
      <c r="D852" s="20" t="n"/>
      <c r="E852" s="20" t="n"/>
      <c r="F852" s="5" t="n"/>
      <c r="G852" s="18">
        <f>IF(OR(B852&amp;""="",NOT(ISNUMBER(D852))),"",ROUND(D852*N(E852),2))</f>
        <v/>
      </c>
      <c r="H852" s="6">
        <f>IF(B852&amp;""="","",IFERROR(INDEX('المركبات'!$B$6:$B$205,MATCH(B852&amp;"",'المركبات'!$A$6:$A$205,0))&amp;"","كود غير موجود"))</f>
        <v/>
      </c>
      <c r="I852" s="21">
        <f>IF(OR(B852&amp;""="",NOT(ISNUMBER(C852))),"",IF(COUNTIFS($B$6:$B$2005,B852&amp;"",$C$6:$C$2005,"&gt;"&amp;C852)=0,1,0))</f>
        <v/>
      </c>
    </row>
    <row r="853">
      <c r="A853" s="13" t="n"/>
      <c r="B853" s="5" t="n"/>
      <c r="C853" s="16" t="n"/>
      <c r="D853" s="20" t="n"/>
      <c r="E853" s="20" t="n"/>
      <c r="F853" s="5" t="n"/>
      <c r="G853" s="18">
        <f>IF(OR(B853&amp;""="",NOT(ISNUMBER(D853))),"",ROUND(D853*N(E853),2))</f>
        <v/>
      </c>
      <c r="H853" s="6">
        <f>IF(B853&amp;""="","",IFERROR(INDEX('المركبات'!$B$6:$B$205,MATCH(B853&amp;"",'المركبات'!$A$6:$A$205,0))&amp;"","كود غير موجود"))</f>
        <v/>
      </c>
      <c r="I853" s="21">
        <f>IF(OR(B853&amp;""="",NOT(ISNUMBER(C853))),"",IF(COUNTIFS($B$6:$B$2005,B853&amp;"",$C$6:$C$2005,"&gt;"&amp;C853)=0,1,0))</f>
        <v/>
      </c>
    </row>
    <row r="854">
      <c r="A854" s="13" t="n"/>
      <c r="B854" s="5" t="n"/>
      <c r="C854" s="16" t="n"/>
      <c r="D854" s="20" t="n"/>
      <c r="E854" s="20" t="n"/>
      <c r="F854" s="5" t="n"/>
      <c r="G854" s="18">
        <f>IF(OR(B854&amp;""="",NOT(ISNUMBER(D854))),"",ROUND(D854*N(E854),2))</f>
        <v/>
      </c>
      <c r="H854" s="6">
        <f>IF(B854&amp;""="","",IFERROR(INDEX('المركبات'!$B$6:$B$205,MATCH(B854&amp;"",'المركبات'!$A$6:$A$205,0))&amp;"","كود غير موجود"))</f>
        <v/>
      </c>
      <c r="I854" s="21">
        <f>IF(OR(B854&amp;""="",NOT(ISNUMBER(C854))),"",IF(COUNTIFS($B$6:$B$2005,B854&amp;"",$C$6:$C$2005,"&gt;"&amp;C854)=0,1,0))</f>
        <v/>
      </c>
    </row>
    <row r="855">
      <c r="A855" s="13" t="n"/>
      <c r="B855" s="5" t="n"/>
      <c r="C855" s="16" t="n"/>
      <c r="D855" s="20" t="n"/>
      <c r="E855" s="20" t="n"/>
      <c r="F855" s="5" t="n"/>
      <c r="G855" s="18">
        <f>IF(OR(B855&amp;""="",NOT(ISNUMBER(D855))),"",ROUND(D855*N(E855),2))</f>
        <v/>
      </c>
      <c r="H855" s="6">
        <f>IF(B855&amp;""="","",IFERROR(INDEX('المركبات'!$B$6:$B$205,MATCH(B855&amp;"",'المركبات'!$A$6:$A$205,0))&amp;"","كود غير موجود"))</f>
        <v/>
      </c>
      <c r="I855" s="21">
        <f>IF(OR(B855&amp;""="",NOT(ISNUMBER(C855))),"",IF(COUNTIFS($B$6:$B$2005,B855&amp;"",$C$6:$C$2005,"&gt;"&amp;C855)=0,1,0))</f>
        <v/>
      </c>
    </row>
    <row r="856">
      <c r="A856" s="13" t="n"/>
      <c r="B856" s="5" t="n"/>
      <c r="C856" s="16" t="n"/>
      <c r="D856" s="20" t="n"/>
      <c r="E856" s="20" t="n"/>
      <c r="F856" s="5" t="n"/>
      <c r="G856" s="18">
        <f>IF(OR(B856&amp;""="",NOT(ISNUMBER(D856))),"",ROUND(D856*N(E856),2))</f>
        <v/>
      </c>
      <c r="H856" s="6">
        <f>IF(B856&amp;""="","",IFERROR(INDEX('المركبات'!$B$6:$B$205,MATCH(B856&amp;"",'المركبات'!$A$6:$A$205,0))&amp;"","كود غير موجود"))</f>
        <v/>
      </c>
      <c r="I856" s="21">
        <f>IF(OR(B856&amp;""="",NOT(ISNUMBER(C856))),"",IF(COUNTIFS($B$6:$B$2005,B856&amp;"",$C$6:$C$2005,"&gt;"&amp;C856)=0,1,0))</f>
        <v/>
      </c>
    </row>
    <row r="857">
      <c r="A857" s="13" t="n"/>
      <c r="B857" s="5" t="n"/>
      <c r="C857" s="16" t="n"/>
      <c r="D857" s="20" t="n"/>
      <c r="E857" s="20" t="n"/>
      <c r="F857" s="5" t="n"/>
      <c r="G857" s="18">
        <f>IF(OR(B857&amp;""="",NOT(ISNUMBER(D857))),"",ROUND(D857*N(E857),2))</f>
        <v/>
      </c>
      <c r="H857" s="6">
        <f>IF(B857&amp;""="","",IFERROR(INDEX('المركبات'!$B$6:$B$205,MATCH(B857&amp;"",'المركبات'!$A$6:$A$205,0))&amp;"","كود غير موجود"))</f>
        <v/>
      </c>
      <c r="I857" s="21">
        <f>IF(OR(B857&amp;""="",NOT(ISNUMBER(C857))),"",IF(COUNTIFS($B$6:$B$2005,B857&amp;"",$C$6:$C$2005,"&gt;"&amp;C857)=0,1,0))</f>
        <v/>
      </c>
    </row>
    <row r="858">
      <c r="A858" s="13" t="n"/>
      <c r="B858" s="5" t="n"/>
      <c r="C858" s="16" t="n"/>
      <c r="D858" s="20" t="n"/>
      <c r="E858" s="20" t="n"/>
      <c r="F858" s="5" t="n"/>
      <c r="G858" s="18">
        <f>IF(OR(B858&amp;""="",NOT(ISNUMBER(D858))),"",ROUND(D858*N(E858),2))</f>
        <v/>
      </c>
      <c r="H858" s="6">
        <f>IF(B858&amp;""="","",IFERROR(INDEX('المركبات'!$B$6:$B$205,MATCH(B858&amp;"",'المركبات'!$A$6:$A$205,0))&amp;"","كود غير موجود"))</f>
        <v/>
      </c>
      <c r="I858" s="21">
        <f>IF(OR(B858&amp;""="",NOT(ISNUMBER(C858))),"",IF(COUNTIFS($B$6:$B$2005,B858&amp;"",$C$6:$C$2005,"&gt;"&amp;C858)=0,1,0))</f>
        <v/>
      </c>
    </row>
    <row r="859">
      <c r="A859" s="13" t="n"/>
      <c r="B859" s="5" t="n"/>
      <c r="C859" s="16" t="n"/>
      <c r="D859" s="20" t="n"/>
      <c r="E859" s="20" t="n"/>
      <c r="F859" s="5" t="n"/>
      <c r="G859" s="18">
        <f>IF(OR(B859&amp;""="",NOT(ISNUMBER(D859))),"",ROUND(D859*N(E859),2))</f>
        <v/>
      </c>
      <c r="H859" s="6">
        <f>IF(B859&amp;""="","",IFERROR(INDEX('المركبات'!$B$6:$B$205,MATCH(B859&amp;"",'المركبات'!$A$6:$A$205,0))&amp;"","كود غير موجود"))</f>
        <v/>
      </c>
      <c r="I859" s="21">
        <f>IF(OR(B859&amp;""="",NOT(ISNUMBER(C859))),"",IF(COUNTIFS($B$6:$B$2005,B859&amp;"",$C$6:$C$2005,"&gt;"&amp;C859)=0,1,0))</f>
        <v/>
      </c>
    </row>
    <row r="860">
      <c r="A860" s="13" t="n"/>
      <c r="B860" s="5" t="n"/>
      <c r="C860" s="16" t="n"/>
      <c r="D860" s="20" t="n"/>
      <c r="E860" s="20" t="n"/>
      <c r="F860" s="5" t="n"/>
      <c r="G860" s="18">
        <f>IF(OR(B860&amp;""="",NOT(ISNUMBER(D860))),"",ROUND(D860*N(E860),2))</f>
        <v/>
      </c>
      <c r="H860" s="6">
        <f>IF(B860&amp;""="","",IFERROR(INDEX('المركبات'!$B$6:$B$205,MATCH(B860&amp;"",'المركبات'!$A$6:$A$205,0))&amp;"","كود غير موجود"))</f>
        <v/>
      </c>
      <c r="I860" s="21">
        <f>IF(OR(B860&amp;""="",NOT(ISNUMBER(C860))),"",IF(COUNTIFS($B$6:$B$2005,B860&amp;"",$C$6:$C$2005,"&gt;"&amp;C860)=0,1,0))</f>
        <v/>
      </c>
    </row>
    <row r="861">
      <c r="A861" s="13" t="n"/>
      <c r="B861" s="5" t="n"/>
      <c r="C861" s="16" t="n"/>
      <c r="D861" s="20" t="n"/>
      <c r="E861" s="20" t="n"/>
      <c r="F861" s="5" t="n"/>
      <c r="G861" s="18">
        <f>IF(OR(B861&amp;""="",NOT(ISNUMBER(D861))),"",ROUND(D861*N(E861),2))</f>
        <v/>
      </c>
      <c r="H861" s="6">
        <f>IF(B861&amp;""="","",IFERROR(INDEX('المركبات'!$B$6:$B$205,MATCH(B861&amp;"",'المركبات'!$A$6:$A$205,0))&amp;"","كود غير موجود"))</f>
        <v/>
      </c>
      <c r="I861" s="21">
        <f>IF(OR(B861&amp;""="",NOT(ISNUMBER(C861))),"",IF(COUNTIFS($B$6:$B$2005,B861&amp;"",$C$6:$C$2005,"&gt;"&amp;C861)=0,1,0))</f>
        <v/>
      </c>
    </row>
    <row r="862">
      <c r="A862" s="13" t="n"/>
      <c r="B862" s="5" t="n"/>
      <c r="C862" s="16" t="n"/>
      <c r="D862" s="20" t="n"/>
      <c r="E862" s="20" t="n"/>
      <c r="F862" s="5" t="n"/>
      <c r="G862" s="18">
        <f>IF(OR(B862&amp;""="",NOT(ISNUMBER(D862))),"",ROUND(D862*N(E862),2))</f>
        <v/>
      </c>
      <c r="H862" s="6">
        <f>IF(B862&amp;""="","",IFERROR(INDEX('المركبات'!$B$6:$B$205,MATCH(B862&amp;"",'المركبات'!$A$6:$A$205,0))&amp;"","كود غير موجود"))</f>
        <v/>
      </c>
      <c r="I862" s="21">
        <f>IF(OR(B862&amp;""="",NOT(ISNUMBER(C862))),"",IF(COUNTIFS($B$6:$B$2005,B862&amp;"",$C$6:$C$2005,"&gt;"&amp;C862)=0,1,0))</f>
        <v/>
      </c>
    </row>
    <row r="863">
      <c r="A863" s="13" t="n"/>
      <c r="B863" s="5" t="n"/>
      <c r="C863" s="16" t="n"/>
      <c r="D863" s="20" t="n"/>
      <c r="E863" s="20" t="n"/>
      <c r="F863" s="5" t="n"/>
      <c r="G863" s="18">
        <f>IF(OR(B863&amp;""="",NOT(ISNUMBER(D863))),"",ROUND(D863*N(E863),2))</f>
        <v/>
      </c>
      <c r="H863" s="6">
        <f>IF(B863&amp;""="","",IFERROR(INDEX('المركبات'!$B$6:$B$205,MATCH(B863&amp;"",'المركبات'!$A$6:$A$205,0))&amp;"","كود غير موجود"))</f>
        <v/>
      </c>
      <c r="I863" s="21">
        <f>IF(OR(B863&amp;""="",NOT(ISNUMBER(C863))),"",IF(COUNTIFS($B$6:$B$2005,B863&amp;"",$C$6:$C$2005,"&gt;"&amp;C863)=0,1,0))</f>
        <v/>
      </c>
    </row>
    <row r="864">
      <c r="A864" s="13" t="n"/>
      <c r="B864" s="5" t="n"/>
      <c r="C864" s="16" t="n"/>
      <c r="D864" s="20" t="n"/>
      <c r="E864" s="20" t="n"/>
      <c r="F864" s="5" t="n"/>
      <c r="G864" s="18">
        <f>IF(OR(B864&amp;""="",NOT(ISNUMBER(D864))),"",ROUND(D864*N(E864),2))</f>
        <v/>
      </c>
      <c r="H864" s="6">
        <f>IF(B864&amp;""="","",IFERROR(INDEX('المركبات'!$B$6:$B$205,MATCH(B864&amp;"",'المركبات'!$A$6:$A$205,0))&amp;"","كود غير موجود"))</f>
        <v/>
      </c>
      <c r="I864" s="21">
        <f>IF(OR(B864&amp;""="",NOT(ISNUMBER(C864))),"",IF(COUNTIFS($B$6:$B$2005,B864&amp;"",$C$6:$C$2005,"&gt;"&amp;C864)=0,1,0))</f>
        <v/>
      </c>
    </row>
    <row r="865">
      <c r="A865" s="13" t="n"/>
      <c r="B865" s="5" t="n"/>
      <c r="C865" s="16" t="n"/>
      <c r="D865" s="20" t="n"/>
      <c r="E865" s="20" t="n"/>
      <c r="F865" s="5" t="n"/>
      <c r="G865" s="18">
        <f>IF(OR(B865&amp;""="",NOT(ISNUMBER(D865))),"",ROUND(D865*N(E865),2))</f>
        <v/>
      </c>
      <c r="H865" s="6">
        <f>IF(B865&amp;""="","",IFERROR(INDEX('المركبات'!$B$6:$B$205,MATCH(B865&amp;"",'المركبات'!$A$6:$A$205,0))&amp;"","كود غير موجود"))</f>
        <v/>
      </c>
      <c r="I865" s="21">
        <f>IF(OR(B865&amp;""="",NOT(ISNUMBER(C865))),"",IF(COUNTIFS($B$6:$B$2005,B865&amp;"",$C$6:$C$2005,"&gt;"&amp;C865)=0,1,0))</f>
        <v/>
      </c>
    </row>
    <row r="866">
      <c r="A866" s="13" t="n"/>
      <c r="B866" s="5" t="n"/>
      <c r="C866" s="16" t="n"/>
      <c r="D866" s="20" t="n"/>
      <c r="E866" s="20" t="n"/>
      <c r="F866" s="5" t="n"/>
      <c r="G866" s="18">
        <f>IF(OR(B866&amp;""="",NOT(ISNUMBER(D866))),"",ROUND(D866*N(E866),2))</f>
        <v/>
      </c>
      <c r="H866" s="6">
        <f>IF(B866&amp;""="","",IFERROR(INDEX('المركبات'!$B$6:$B$205,MATCH(B866&amp;"",'المركبات'!$A$6:$A$205,0))&amp;"","كود غير موجود"))</f>
        <v/>
      </c>
      <c r="I866" s="21">
        <f>IF(OR(B866&amp;""="",NOT(ISNUMBER(C866))),"",IF(COUNTIFS($B$6:$B$2005,B866&amp;"",$C$6:$C$2005,"&gt;"&amp;C866)=0,1,0))</f>
        <v/>
      </c>
    </row>
    <row r="867">
      <c r="A867" s="13" t="n"/>
      <c r="B867" s="5" t="n"/>
      <c r="C867" s="16" t="n"/>
      <c r="D867" s="20" t="n"/>
      <c r="E867" s="20" t="n"/>
      <c r="F867" s="5" t="n"/>
      <c r="G867" s="18">
        <f>IF(OR(B867&amp;""="",NOT(ISNUMBER(D867))),"",ROUND(D867*N(E867),2))</f>
        <v/>
      </c>
      <c r="H867" s="6">
        <f>IF(B867&amp;""="","",IFERROR(INDEX('المركبات'!$B$6:$B$205,MATCH(B867&amp;"",'المركبات'!$A$6:$A$205,0))&amp;"","كود غير موجود"))</f>
        <v/>
      </c>
      <c r="I867" s="21">
        <f>IF(OR(B867&amp;""="",NOT(ISNUMBER(C867))),"",IF(COUNTIFS($B$6:$B$2005,B867&amp;"",$C$6:$C$2005,"&gt;"&amp;C867)=0,1,0))</f>
        <v/>
      </c>
    </row>
    <row r="868">
      <c r="A868" s="13" t="n"/>
      <c r="B868" s="5" t="n"/>
      <c r="C868" s="16" t="n"/>
      <c r="D868" s="20" t="n"/>
      <c r="E868" s="20" t="n"/>
      <c r="F868" s="5" t="n"/>
      <c r="G868" s="18">
        <f>IF(OR(B868&amp;""="",NOT(ISNUMBER(D868))),"",ROUND(D868*N(E868),2))</f>
        <v/>
      </c>
      <c r="H868" s="6">
        <f>IF(B868&amp;""="","",IFERROR(INDEX('المركبات'!$B$6:$B$205,MATCH(B868&amp;"",'المركبات'!$A$6:$A$205,0))&amp;"","كود غير موجود"))</f>
        <v/>
      </c>
      <c r="I868" s="21">
        <f>IF(OR(B868&amp;""="",NOT(ISNUMBER(C868))),"",IF(COUNTIFS($B$6:$B$2005,B868&amp;"",$C$6:$C$2005,"&gt;"&amp;C868)=0,1,0))</f>
        <v/>
      </c>
    </row>
    <row r="869">
      <c r="A869" s="13" t="n"/>
      <c r="B869" s="5" t="n"/>
      <c r="C869" s="16" t="n"/>
      <c r="D869" s="20" t="n"/>
      <c r="E869" s="20" t="n"/>
      <c r="F869" s="5" t="n"/>
      <c r="G869" s="18">
        <f>IF(OR(B869&amp;""="",NOT(ISNUMBER(D869))),"",ROUND(D869*N(E869),2))</f>
        <v/>
      </c>
      <c r="H869" s="6">
        <f>IF(B869&amp;""="","",IFERROR(INDEX('المركبات'!$B$6:$B$205,MATCH(B869&amp;"",'المركبات'!$A$6:$A$205,0))&amp;"","كود غير موجود"))</f>
        <v/>
      </c>
      <c r="I869" s="21">
        <f>IF(OR(B869&amp;""="",NOT(ISNUMBER(C869))),"",IF(COUNTIFS($B$6:$B$2005,B869&amp;"",$C$6:$C$2005,"&gt;"&amp;C869)=0,1,0))</f>
        <v/>
      </c>
    </row>
    <row r="870">
      <c r="A870" s="13" t="n"/>
      <c r="B870" s="5" t="n"/>
      <c r="C870" s="16" t="n"/>
      <c r="D870" s="20" t="n"/>
      <c r="E870" s="20" t="n"/>
      <c r="F870" s="5" t="n"/>
      <c r="G870" s="18">
        <f>IF(OR(B870&amp;""="",NOT(ISNUMBER(D870))),"",ROUND(D870*N(E870),2))</f>
        <v/>
      </c>
      <c r="H870" s="6">
        <f>IF(B870&amp;""="","",IFERROR(INDEX('المركبات'!$B$6:$B$205,MATCH(B870&amp;"",'المركبات'!$A$6:$A$205,0))&amp;"","كود غير موجود"))</f>
        <v/>
      </c>
      <c r="I870" s="21">
        <f>IF(OR(B870&amp;""="",NOT(ISNUMBER(C870))),"",IF(COUNTIFS($B$6:$B$2005,B870&amp;"",$C$6:$C$2005,"&gt;"&amp;C870)=0,1,0))</f>
        <v/>
      </c>
    </row>
    <row r="871">
      <c r="A871" s="13" t="n"/>
      <c r="B871" s="5" t="n"/>
      <c r="C871" s="16" t="n"/>
      <c r="D871" s="20" t="n"/>
      <c r="E871" s="20" t="n"/>
      <c r="F871" s="5" t="n"/>
      <c r="G871" s="18">
        <f>IF(OR(B871&amp;""="",NOT(ISNUMBER(D871))),"",ROUND(D871*N(E871),2))</f>
        <v/>
      </c>
      <c r="H871" s="6">
        <f>IF(B871&amp;""="","",IFERROR(INDEX('المركبات'!$B$6:$B$205,MATCH(B871&amp;"",'المركبات'!$A$6:$A$205,0))&amp;"","كود غير موجود"))</f>
        <v/>
      </c>
      <c r="I871" s="21">
        <f>IF(OR(B871&amp;""="",NOT(ISNUMBER(C871))),"",IF(COUNTIFS($B$6:$B$2005,B871&amp;"",$C$6:$C$2005,"&gt;"&amp;C871)=0,1,0))</f>
        <v/>
      </c>
    </row>
    <row r="872">
      <c r="A872" s="13" t="n"/>
      <c r="B872" s="5" t="n"/>
      <c r="C872" s="16" t="n"/>
      <c r="D872" s="20" t="n"/>
      <c r="E872" s="20" t="n"/>
      <c r="F872" s="5" t="n"/>
      <c r="G872" s="18">
        <f>IF(OR(B872&amp;""="",NOT(ISNUMBER(D872))),"",ROUND(D872*N(E872),2))</f>
        <v/>
      </c>
      <c r="H872" s="6">
        <f>IF(B872&amp;""="","",IFERROR(INDEX('المركبات'!$B$6:$B$205,MATCH(B872&amp;"",'المركبات'!$A$6:$A$205,0))&amp;"","كود غير موجود"))</f>
        <v/>
      </c>
      <c r="I872" s="21">
        <f>IF(OR(B872&amp;""="",NOT(ISNUMBER(C872))),"",IF(COUNTIFS($B$6:$B$2005,B872&amp;"",$C$6:$C$2005,"&gt;"&amp;C872)=0,1,0))</f>
        <v/>
      </c>
    </row>
    <row r="873">
      <c r="A873" s="13" t="n"/>
      <c r="B873" s="5" t="n"/>
      <c r="C873" s="16" t="n"/>
      <c r="D873" s="20" t="n"/>
      <c r="E873" s="20" t="n"/>
      <c r="F873" s="5" t="n"/>
      <c r="G873" s="18">
        <f>IF(OR(B873&amp;""="",NOT(ISNUMBER(D873))),"",ROUND(D873*N(E873),2))</f>
        <v/>
      </c>
      <c r="H873" s="6">
        <f>IF(B873&amp;""="","",IFERROR(INDEX('المركبات'!$B$6:$B$205,MATCH(B873&amp;"",'المركبات'!$A$6:$A$205,0))&amp;"","كود غير موجود"))</f>
        <v/>
      </c>
      <c r="I873" s="21">
        <f>IF(OR(B873&amp;""="",NOT(ISNUMBER(C873))),"",IF(COUNTIFS($B$6:$B$2005,B873&amp;"",$C$6:$C$2005,"&gt;"&amp;C873)=0,1,0))</f>
        <v/>
      </c>
    </row>
    <row r="874">
      <c r="A874" s="13" t="n"/>
      <c r="B874" s="5" t="n"/>
      <c r="C874" s="16" t="n"/>
      <c r="D874" s="20" t="n"/>
      <c r="E874" s="20" t="n"/>
      <c r="F874" s="5" t="n"/>
      <c r="G874" s="18">
        <f>IF(OR(B874&amp;""="",NOT(ISNUMBER(D874))),"",ROUND(D874*N(E874),2))</f>
        <v/>
      </c>
      <c r="H874" s="6">
        <f>IF(B874&amp;""="","",IFERROR(INDEX('المركبات'!$B$6:$B$205,MATCH(B874&amp;"",'المركبات'!$A$6:$A$205,0))&amp;"","كود غير موجود"))</f>
        <v/>
      </c>
      <c r="I874" s="21">
        <f>IF(OR(B874&amp;""="",NOT(ISNUMBER(C874))),"",IF(COUNTIFS($B$6:$B$2005,B874&amp;"",$C$6:$C$2005,"&gt;"&amp;C874)=0,1,0))</f>
        <v/>
      </c>
    </row>
    <row r="875">
      <c r="A875" s="13" t="n"/>
      <c r="B875" s="5" t="n"/>
      <c r="C875" s="16" t="n"/>
      <c r="D875" s="20" t="n"/>
      <c r="E875" s="20" t="n"/>
      <c r="F875" s="5" t="n"/>
      <c r="G875" s="18">
        <f>IF(OR(B875&amp;""="",NOT(ISNUMBER(D875))),"",ROUND(D875*N(E875),2))</f>
        <v/>
      </c>
      <c r="H875" s="6">
        <f>IF(B875&amp;""="","",IFERROR(INDEX('المركبات'!$B$6:$B$205,MATCH(B875&amp;"",'المركبات'!$A$6:$A$205,0))&amp;"","كود غير موجود"))</f>
        <v/>
      </c>
      <c r="I875" s="21">
        <f>IF(OR(B875&amp;""="",NOT(ISNUMBER(C875))),"",IF(COUNTIFS($B$6:$B$2005,B875&amp;"",$C$6:$C$2005,"&gt;"&amp;C875)=0,1,0))</f>
        <v/>
      </c>
    </row>
    <row r="876">
      <c r="A876" s="13" t="n"/>
      <c r="B876" s="5" t="n"/>
      <c r="C876" s="16" t="n"/>
      <c r="D876" s="20" t="n"/>
      <c r="E876" s="20" t="n"/>
      <c r="F876" s="5" t="n"/>
      <c r="G876" s="18">
        <f>IF(OR(B876&amp;""="",NOT(ISNUMBER(D876))),"",ROUND(D876*N(E876),2))</f>
        <v/>
      </c>
      <c r="H876" s="6">
        <f>IF(B876&amp;""="","",IFERROR(INDEX('المركبات'!$B$6:$B$205,MATCH(B876&amp;"",'المركبات'!$A$6:$A$205,0))&amp;"","كود غير موجود"))</f>
        <v/>
      </c>
      <c r="I876" s="21">
        <f>IF(OR(B876&amp;""="",NOT(ISNUMBER(C876))),"",IF(COUNTIFS($B$6:$B$2005,B876&amp;"",$C$6:$C$2005,"&gt;"&amp;C876)=0,1,0))</f>
        <v/>
      </c>
    </row>
    <row r="877">
      <c r="A877" s="13" t="n"/>
      <c r="B877" s="5" t="n"/>
      <c r="C877" s="16" t="n"/>
      <c r="D877" s="20" t="n"/>
      <c r="E877" s="20" t="n"/>
      <c r="F877" s="5" t="n"/>
      <c r="G877" s="18">
        <f>IF(OR(B877&amp;""="",NOT(ISNUMBER(D877))),"",ROUND(D877*N(E877),2))</f>
        <v/>
      </c>
      <c r="H877" s="6">
        <f>IF(B877&amp;""="","",IFERROR(INDEX('المركبات'!$B$6:$B$205,MATCH(B877&amp;"",'المركبات'!$A$6:$A$205,0))&amp;"","كود غير موجود"))</f>
        <v/>
      </c>
      <c r="I877" s="21">
        <f>IF(OR(B877&amp;""="",NOT(ISNUMBER(C877))),"",IF(COUNTIFS($B$6:$B$2005,B877&amp;"",$C$6:$C$2005,"&gt;"&amp;C877)=0,1,0))</f>
        <v/>
      </c>
    </row>
    <row r="878">
      <c r="A878" s="13" t="n"/>
      <c r="B878" s="5" t="n"/>
      <c r="C878" s="16" t="n"/>
      <c r="D878" s="20" t="n"/>
      <c r="E878" s="20" t="n"/>
      <c r="F878" s="5" t="n"/>
      <c r="G878" s="18">
        <f>IF(OR(B878&amp;""="",NOT(ISNUMBER(D878))),"",ROUND(D878*N(E878),2))</f>
        <v/>
      </c>
      <c r="H878" s="6">
        <f>IF(B878&amp;""="","",IFERROR(INDEX('المركبات'!$B$6:$B$205,MATCH(B878&amp;"",'المركبات'!$A$6:$A$205,0))&amp;"","كود غير موجود"))</f>
        <v/>
      </c>
      <c r="I878" s="21">
        <f>IF(OR(B878&amp;""="",NOT(ISNUMBER(C878))),"",IF(COUNTIFS($B$6:$B$2005,B878&amp;"",$C$6:$C$2005,"&gt;"&amp;C878)=0,1,0))</f>
        <v/>
      </c>
    </row>
    <row r="879">
      <c r="A879" s="13" t="n"/>
      <c r="B879" s="5" t="n"/>
      <c r="C879" s="16" t="n"/>
      <c r="D879" s="20" t="n"/>
      <c r="E879" s="20" t="n"/>
      <c r="F879" s="5" t="n"/>
      <c r="G879" s="18">
        <f>IF(OR(B879&amp;""="",NOT(ISNUMBER(D879))),"",ROUND(D879*N(E879),2))</f>
        <v/>
      </c>
      <c r="H879" s="6">
        <f>IF(B879&amp;""="","",IFERROR(INDEX('المركبات'!$B$6:$B$205,MATCH(B879&amp;"",'المركبات'!$A$6:$A$205,0))&amp;"","كود غير موجود"))</f>
        <v/>
      </c>
      <c r="I879" s="21">
        <f>IF(OR(B879&amp;""="",NOT(ISNUMBER(C879))),"",IF(COUNTIFS($B$6:$B$2005,B879&amp;"",$C$6:$C$2005,"&gt;"&amp;C879)=0,1,0))</f>
        <v/>
      </c>
    </row>
    <row r="880">
      <c r="A880" s="13" t="n"/>
      <c r="B880" s="5" t="n"/>
      <c r="C880" s="16" t="n"/>
      <c r="D880" s="20" t="n"/>
      <c r="E880" s="20" t="n"/>
      <c r="F880" s="5" t="n"/>
      <c r="G880" s="18">
        <f>IF(OR(B880&amp;""="",NOT(ISNUMBER(D880))),"",ROUND(D880*N(E880),2))</f>
        <v/>
      </c>
      <c r="H880" s="6">
        <f>IF(B880&amp;""="","",IFERROR(INDEX('المركبات'!$B$6:$B$205,MATCH(B880&amp;"",'المركبات'!$A$6:$A$205,0))&amp;"","كود غير موجود"))</f>
        <v/>
      </c>
      <c r="I880" s="21">
        <f>IF(OR(B880&amp;""="",NOT(ISNUMBER(C880))),"",IF(COUNTIFS($B$6:$B$2005,B880&amp;"",$C$6:$C$2005,"&gt;"&amp;C880)=0,1,0))</f>
        <v/>
      </c>
    </row>
    <row r="881">
      <c r="A881" s="13" t="n"/>
      <c r="B881" s="5" t="n"/>
      <c r="C881" s="16" t="n"/>
      <c r="D881" s="20" t="n"/>
      <c r="E881" s="20" t="n"/>
      <c r="F881" s="5" t="n"/>
      <c r="G881" s="18">
        <f>IF(OR(B881&amp;""="",NOT(ISNUMBER(D881))),"",ROUND(D881*N(E881),2))</f>
        <v/>
      </c>
      <c r="H881" s="6">
        <f>IF(B881&amp;""="","",IFERROR(INDEX('المركبات'!$B$6:$B$205,MATCH(B881&amp;"",'المركبات'!$A$6:$A$205,0))&amp;"","كود غير موجود"))</f>
        <v/>
      </c>
      <c r="I881" s="21">
        <f>IF(OR(B881&amp;""="",NOT(ISNUMBER(C881))),"",IF(COUNTIFS($B$6:$B$2005,B881&amp;"",$C$6:$C$2005,"&gt;"&amp;C881)=0,1,0))</f>
        <v/>
      </c>
    </row>
    <row r="882">
      <c r="A882" s="13" t="n"/>
      <c r="B882" s="5" t="n"/>
      <c r="C882" s="16" t="n"/>
      <c r="D882" s="20" t="n"/>
      <c r="E882" s="20" t="n"/>
      <c r="F882" s="5" t="n"/>
      <c r="G882" s="18">
        <f>IF(OR(B882&amp;""="",NOT(ISNUMBER(D882))),"",ROUND(D882*N(E882),2))</f>
        <v/>
      </c>
      <c r="H882" s="6">
        <f>IF(B882&amp;""="","",IFERROR(INDEX('المركبات'!$B$6:$B$205,MATCH(B882&amp;"",'المركبات'!$A$6:$A$205,0))&amp;"","كود غير موجود"))</f>
        <v/>
      </c>
      <c r="I882" s="21">
        <f>IF(OR(B882&amp;""="",NOT(ISNUMBER(C882))),"",IF(COUNTIFS($B$6:$B$2005,B882&amp;"",$C$6:$C$2005,"&gt;"&amp;C882)=0,1,0))</f>
        <v/>
      </c>
    </row>
    <row r="883">
      <c r="A883" s="13" t="n"/>
      <c r="B883" s="5" t="n"/>
      <c r="C883" s="16" t="n"/>
      <c r="D883" s="20" t="n"/>
      <c r="E883" s="20" t="n"/>
      <c r="F883" s="5" t="n"/>
      <c r="G883" s="18">
        <f>IF(OR(B883&amp;""="",NOT(ISNUMBER(D883))),"",ROUND(D883*N(E883),2))</f>
        <v/>
      </c>
      <c r="H883" s="6">
        <f>IF(B883&amp;""="","",IFERROR(INDEX('المركبات'!$B$6:$B$205,MATCH(B883&amp;"",'المركبات'!$A$6:$A$205,0))&amp;"","كود غير موجود"))</f>
        <v/>
      </c>
      <c r="I883" s="21">
        <f>IF(OR(B883&amp;""="",NOT(ISNUMBER(C883))),"",IF(COUNTIFS($B$6:$B$2005,B883&amp;"",$C$6:$C$2005,"&gt;"&amp;C883)=0,1,0))</f>
        <v/>
      </c>
    </row>
    <row r="884">
      <c r="A884" s="13" t="n"/>
      <c r="B884" s="5" t="n"/>
      <c r="C884" s="16" t="n"/>
      <c r="D884" s="20" t="n"/>
      <c r="E884" s="20" t="n"/>
      <c r="F884" s="5" t="n"/>
      <c r="G884" s="18">
        <f>IF(OR(B884&amp;""="",NOT(ISNUMBER(D884))),"",ROUND(D884*N(E884),2))</f>
        <v/>
      </c>
      <c r="H884" s="6">
        <f>IF(B884&amp;""="","",IFERROR(INDEX('المركبات'!$B$6:$B$205,MATCH(B884&amp;"",'المركبات'!$A$6:$A$205,0))&amp;"","كود غير موجود"))</f>
        <v/>
      </c>
      <c r="I884" s="21">
        <f>IF(OR(B884&amp;""="",NOT(ISNUMBER(C884))),"",IF(COUNTIFS($B$6:$B$2005,B884&amp;"",$C$6:$C$2005,"&gt;"&amp;C884)=0,1,0))</f>
        <v/>
      </c>
    </row>
    <row r="885">
      <c r="A885" s="13" t="n"/>
      <c r="B885" s="5" t="n"/>
      <c r="C885" s="16" t="n"/>
      <c r="D885" s="20" t="n"/>
      <c r="E885" s="20" t="n"/>
      <c r="F885" s="5" t="n"/>
      <c r="G885" s="18">
        <f>IF(OR(B885&amp;""="",NOT(ISNUMBER(D885))),"",ROUND(D885*N(E885),2))</f>
        <v/>
      </c>
      <c r="H885" s="6">
        <f>IF(B885&amp;""="","",IFERROR(INDEX('المركبات'!$B$6:$B$205,MATCH(B885&amp;"",'المركبات'!$A$6:$A$205,0))&amp;"","كود غير موجود"))</f>
        <v/>
      </c>
      <c r="I885" s="21">
        <f>IF(OR(B885&amp;""="",NOT(ISNUMBER(C885))),"",IF(COUNTIFS($B$6:$B$2005,B885&amp;"",$C$6:$C$2005,"&gt;"&amp;C885)=0,1,0))</f>
        <v/>
      </c>
    </row>
    <row r="886">
      <c r="A886" s="13" t="n"/>
      <c r="B886" s="5" t="n"/>
      <c r="C886" s="16" t="n"/>
      <c r="D886" s="20" t="n"/>
      <c r="E886" s="20" t="n"/>
      <c r="F886" s="5" t="n"/>
      <c r="G886" s="18">
        <f>IF(OR(B886&amp;""="",NOT(ISNUMBER(D886))),"",ROUND(D886*N(E886),2))</f>
        <v/>
      </c>
      <c r="H886" s="6">
        <f>IF(B886&amp;""="","",IFERROR(INDEX('المركبات'!$B$6:$B$205,MATCH(B886&amp;"",'المركبات'!$A$6:$A$205,0))&amp;"","كود غير موجود"))</f>
        <v/>
      </c>
      <c r="I886" s="21">
        <f>IF(OR(B886&amp;""="",NOT(ISNUMBER(C886))),"",IF(COUNTIFS($B$6:$B$2005,B886&amp;"",$C$6:$C$2005,"&gt;"&amp;C886)=0,1,0))</f>
        <v/>
      </c>
    </row>
    <row r="887">
      <c r="A887" s="13" t="n"/>
      <c r="B887" s="5" t="n"/>
      <c r="C887" s="16" t="n"/>
      <c r="D887" s="20" t="n"/>
      <c r="E887" s="20" t="n"/>
      <c r="F887" s="5" t="n"/>
      <c r="G887" s="18">
        <f>IF(OR(B887&amp;""="",NOT(ISNUMBER(D887))),"",ROUND(D887*N(E887),2))</f>
        <v/>
      </c>
      <c r="H887" s="6">
        <f>IF(B887&amp;""="","",IFERROR(INDEX('المركبات'!$B$6:$B$205,MATCH(B887&amp;"",'المركبات'!$A$6:$A$205,0))&amp;"","كود غير موجود"))</f>
        <v/>
      </c>
      <c r="I887" s="21">
        <f>IF(OR(B887&amp;""="",NOT(ISNUMBER(C887))),"",IF(COUNTIFS($B$6:$B$2005,B887&amp;"",$C$6:$C$2005,"&gt;"&amp;C887)=0,1,0))</f>
        <v/>
      </c>
    </row>
    <row r="888">
      <c r="A888" s="13" t="n"/>
      <c r="B888" s="5" t="n"/>
      <c r="C888" s="16" t="n"/>
      <c r="D888" s="20" t="n"/>
      <c r="E888" s="20" t="n"/>
      <c r="F888" s="5" t="n"/>
      <c r="G888" s="18">
        <f>IF(OR(B888&amp;""="",NOT(ISNUMBER(D888))),"",ROUND(D888*N(E888),2))</f>
        <v/>
      </c>
      <c r="H888" s="6">
        <f>IF(B888&amp;""="","",IFERROR(INDEX('المركبات'!$B$6:$B$205,MATCH(B888&amp;"",'المركبات'!$A$6:$A$205,0))&amp;"","كود غير موجود"))</f>
        <v/>
      </c>
      <c r="I888" s="21">
        <f>IF(OR(B888&amp;""="",NOT(ISNUMBER(C888))),"",IF(COUNTIFS($B$6:$B$2005,B888&amp;"",$C$6:$C$2005,"&gt;"&amp;C888)=0,1,0))</f>
        <v/>
      </c>
    </row>
    <row r="889">
      <c r="A889" s="13" t="n"/>
      <c r="B889" s="5" t="n"/>
      <c r="C889" s="16" t="n"/>
      <c r="D889" s="20" t="n"/>
      <c r="E889" s="20" t="n"/>
      <c r="F889" s="5" t="n"/>
      <c r="G889" s="18">
        <f>IF(OR(B889&amp;""="",NOT(ISNUMBER(D889))),"",ROUND(D889*N(E889),2))</f>
        <v/>
      </c>
      <c r="H889" s="6">
        <f>IF(B889&amp;""="","",IFERROR(INDEX('المركبات'!$B$6:$B$205,MATCH(B889&amp;"",'المركبات'!$A$6:$A$205,0))&amp;"","كود غير موجود"))</f>
        <v/>
      </c>
      <c r="I889" s="21">
        <f>IF(OR(B889&amp;""="",NOT(ISNUMBER(C889))),"",IF(COUNTIFS($B$6:$B$2005,B889&amp;"",$C$6:$C$2005,"&gt;"&amp;C889)=0,1,0))</f>
        <v/>
      </c>
    </row>
    <row r="890">
      <c r="A890" s="13" t="n"/>
      <c r="B890" s="5" t="n"/>
      <c r="C890" s="16" t="n"/>
      <c r="D890" s="20" t="n"/>
      <c r="E890" s="20" t="n"/>
      <c r="F890" s="5" t="n"/>
      <c r="G890" s="18">
        <f>IF(OR(B890&amp;""="",NOT(ISNUMBER(D890))),"",ROUND(D890*N(E890),2))</f>
        <v/>
      </c>
      <c r="H890" s="6">
        <f>IF(B890&amp;""="","",IFERROR(INDEX('المركبات'!$B$6:$B$205,MATCH(B890&amp;"",'المركبات'!$A$6:$A$205,0))&amp;"","كود غير موجود"))</f>
        <v/>
      </c>
      <c r="I890" s="21">
        <f>IF(OR(B890&amp;""="",NOT(ISNUMBER(C890))),"",IF(COUNTIFS($B$6:$B$2005,B890&amp;"",$C$6:$C$2005,"&gt;"&amp;C890)=0,1,0))</f>
        <v/>
      </c>
    </row>
    <row r="891">
      <c r="A891" s="13" t="n"/>
      <c r="B891" s="5" t="n"/>
      <c r="C891" s="16" t="n"/>
      <c r="D891" s="20" t="n"/>
      <c r="E891" s="20" t="n"/>
      <c r="F891" s="5" t="n"/>
      <c r="G891" s="18">
        <f>IF(OR(B891&amp;""="",NOT(ISNUMBER(D891))),"",ROUND(D891*N(E891),2))</f>
        <v/>
      </c>
      <c r="H891" s="6">
        <f>IF(B891&amp;""="","",IFERROR(INDEX('المركبات'!$B$6:$B$205,MATCH(B891&amp;"",'المركبات'!$A$6:$A$205,0))&amp;"","كود غير موجود"))</f>
        <v/>
      </c>
      <c r="I891" s="21">
        <f>IF(OR(B891&amp;""="",NOT(ISNUMBER(C891))),"",IF(COUNTIFS($B$6:$B$2005,B891&amp;"",$C$6:$C$2005,"&gt;"&amp;C891)=0,1,0))</f>
        <v/>
      </c>
    </row>
    <row r="892">
      <c r="A892" s="13" t="n"/>
      <c r="B892" s="5" t="n"/>
      <c r="C892" s="16" t="n"/>
      <c r="D892" s="20" t="n"/>
      <c r="E892" s="20" t="n"/>
      <c r="F892" s="5" t="n"/>
      <c r="G892" s="18">
        <f>IF(OR(B892&amp;""="",NOT(ISNUMBER(D892))),"",ROUND(D892*N(E892),2))</f>
        <v/>
      </c>
      <c r="H892" s="6">
        <f>IF(B892&amp;""="","",IFERROR(INDEX('المركبات'!$B$6:$B$205,MATCH(B892&amp;"",'المركبات'!$A$6:$A$205,0))&amp;"","كود غير موجود"))</f>
        <v/>
      </c>
      <c r="I892" s="21">
        <f>IF(OR(B892&amp;""="",NOT(ISNUMBER(C892))),"",IF(COUNTIFS($B$6:$B$2005,B892&amp;"",$C$6:$C$2005,"&gt;"&amp;C892)=0,1,0))</f>
        <v/>
      </c>
    </row>
    <row r="893">
      <c r="A893" s="13" t="n"/>
      <c r="B893" s="5" t="n"/>
      <c r="C893" s="16" t="n"/>
      <c r="D893" s="20" t="n"/>
      <c r="E893" s="20" t="n"/>
      <c r="F893" s="5" t="n"/>
      <c r="G893" s="18">
        <f>IF(OR(B893&amp;""="",NOT(ISNUMBER(D893))),"",ROUND(D893*N(E893),2))</f>
        <v/>
      </c>
      <c r="H893" s="6">
        <f>IF(B893&amp;""="","",IFERROR(INDEX('المركبات'!$B$6:$B$205,MATCH(B893&amp;"",'المركبات'!$A$6:$A$205,0))&amp;"","كود غير موجود"))</f>
        <v/>
      </c>
      <c r="I893" s="21">
        <f>IF(OR(B893&amp;""="",NOT(ISNUMBER(C893))),"",IF(COUNTIFS($B$6:$B$2005,B893&amp;"",$C$6:$C$2005,"&gt;"&amp;C893)=0,1,0))</f>
        <v/>
      </c>
    </row>
    <row r="894">
      <c r="A894" s="13" t="n"/>
      <c r="B894" s="5" t="n"/>
      <c r="C894" s="16" t="n"/>
      <c r="D894" s="20" t="n"/>
      <c r="E894" s="20" t="n"/>
      <c r="F894" s="5" t="n"/>
      <c r="G894" s="18">
        <f>IF(OR(B894&amp;""="",NOT(ISNUMBER(D894))),"",ROUND(D894*N(E894),2))</f>
        <v/>
      </c>
      <c r="H894" s="6">
        <f>IF(B894&amp;""="","",IFERROR(INDEX('المركبات'!$B$6:$B$205,MATCH(B894&amp;"",'المركبات'!$A$6:$A$205,0))&amp;"","كود غير موجود"))</f>
        <v/>
      </c>
      <c r="I894" s="21">
        <f>IF(OR(B894&amp;""="",NOT(ISNUMBER(C894))),"",IF(COUNTIFS($B$6:$B$2005,B894&amp;"",$C$6:$C$2005,"&gt;"&amp;C894)=0,1,0))</f>
        <v/>
      </c>
    </row>
    <row r="895">
      <c r="A895" s="13" t="n"/>
      <c r="B895" s="5" t="n"/>
      <c r="C895" s="16" t="n"/>
      <c r="D895" s="20" t="n"/>
      <c r="E895" s="20" t="n"/>
      <c r="F895" s="5" t="n"/>
      <c r="G895" s="18">
        <f>IF(OR(B895&amp;""="",NOT(ISNUMBER(D895))),"",ROUND(D895*N(E895),2))</f>
        <v/>
      </c>
      <c r="H895" s="6">
        <f>IF(B895&amp;""="","",IFERROR(INDEX('المركبات'!$B$6:$B$205,MATCH(B895&amp;"",'المركبات'!$A$6:$A$205,0))&amp;"","كود غير موجود"))</f>
        <v/>
      </c>
      <c r="I895" s="21">
        <f>IF(OR(B895&amp;""="",NOT(ISNUMBER(C895))),"",IF(COUNTIFS($B$6:$B$2005,B895&amp;"",$C$6:$C$2005,"&gt;"&amp;C895)=0,1,0))</f>
        <v/>
      </c>
    </row>
    <row r="896">
      <c r="A896" s="13" t="n"/>
      <c r="B896" s="5" t="n"/>
      <c r="C896" s="16" t="n"/>
      <c r="D896" s="20" t="n"/>
      <c r="E896" s="20" t="n"/>
      <c r="F896" s="5" t="n"/>
      <c r="G896" s="18">
        <f>IF(OR(B896&amp;""="",NOT(ISNUMBER(D896))),"",ROUND(D896*N(E896),2))</f>
        <v/>
      </c>
      <c r="H896" s="6">
        <f>IF(B896&amp;""="","",IFERROR(INDEX('المركبات'!$B$6:$B$205,MATCH(B896&amp;"",'المركبات'!$A$6:$A$205,0))&amp;"","كود غير موجود"))</f>
        <v/>
      </c>
      <c r="I896" s="21">
        <f>IF(OR(B896&amp;""="",NOT(ISNUMBER(C896))),"",IF(COUNTIFS($B$6:$B$2005,B896&amp;"",$C$6:$C$2005,"&gt;"&amp;C896)=0,1,0))</f>
        <v/>
      </c>
    </row>
    <row r="897">
      <c r="A897" s="13" t="n"/>
      <c r="B897" s="5" t="n"/>
      <c r="C897" s="16" t="n"/>
      <c r="D897" s="20" t="n"/>
      <c r="E897" s="20" t="n"/>
      <c r="F897" s="5" t="n"/>
      <c r="G897" s="18">
        <f>IF(OR(B897&amp;""="",NOT(ISNUMBER(D897))),"",ROUND(D897*N(E897),2))</f>
        <v/>
      </c>
      <c r="H897" s="6">
        <f>IF(B897&amp;""="","",IFERROR(INDEX('المركبات'!$B$6:$B$205,MATCH(B897&amp;"",'المركبات'!$A$6:$A$205,0))&amp;"","كود غير موجود"))</f>
        <v/>
      </c>
      <c r="I897" s="21">
        <f>IF(OR(B897&amp;""="",NOT(ISNUMBER(C897))),"",IF(COUNTIFS($B$6:$B$2005,B897&amp;"",$C$6:$C$2005,"&gt;"&amp;C897)=0,1,0))</f>
        <v/>
      </c>
    </row>
    <row r="898">
      <c r="A898" s="13" t="n"/>
      <c r="B898" s="5" t="n"/>
      <c r="C898" s="16" t="n"/>
      <c r="D898" s="20" t="n"/>
      <c r="E898" s="20" t="n"/>
      <c r="F898" s="5" t="n"/>
      <c r="G898" s="18">
        <f>IF(OR(B898&amp;""="",NOT(ISNUMBER(D898))),"",ROUND(D898*N(E898),2))</f>
        <v/>
      </c>
      <c r="H898" s="6">
        <f>IF(B898&amp;""="","",IFERROR(INDEX('المركبات'!$B$6:$B$205,MATCH(B898&amp;"",'المركبات'!$A$6:$A$205,0))&amp;"","كود غير موجود"))</f>
        <v/>
      </c>
      <c r="I898" s="21">
        <f>IF(OR(B898&amp;""="",NOT(ISNUMBER(C898))),"",IF(COUNTIFS($B$6:$B$2005,B898&amp;"",$C$6:$C$2005,"&gt;"&amp;C898)=0,1,0))</f>
        <v/>
      </c>
    </row>
    <row r="899">
      <c r="A899" s="13" t="n"/>
      <c r="B899" s="5" t="n"/>
      <c r="C899" s="16" t="n"/>
      <c r="D899" s="20" t="n"/>
      <c r="E899" s="20" t="n"/>
      <c r="F899" s="5" t="n"/>
      <c r="G899" s="18">
        <f>IF(OR(B899&amp;""="",NOT(ISNUMBER(D899))),"",ROUND(D899*N(E899),2))</f>
        <v/>
      </c>
      <c r="H899" s="6">
        <f>IF(B899&amp;""="","",IFERROR(INDEX('المركبات'!$B$6:$B$205,MATCH(B899&amp;"",'المركبات'!$A$6:$A$205,0))&amp;"","كود غير موجود"))</f>
        <v/>
      </c>
      <c r="I899" s="21">
        <f>IF(OR(B899&amp;""="",NOT(ISNUMBER(C899))),"",IF(COUNTIFS($B$6:$B$2005,B899&amp;"",$C$6:$C$2005,"&gt;"&amp;C899)=0,1,0))</f>
        <v/>
      </c>
    </row>
    <row r="900">
      <c r="A900" s="13" t="n"/>
      <c r="B900" s="5" t="n"/>
      <c r="C900" s="16" t="n"/>
      <c r="D900" s="20" t="n"/>
      <c r="E900" s="20" t="n"/>
      <c r="F900" s="5" t="n"/>
      <c r="G900" s="18">
        <f>IF(OR(B900&amp;""="",NOT(ISNUMBER(D900))),"",ROUND(D900*N(E900),2))</f>
        <v/>
      </c>
      <c r="H900" s="6">
        <f>IF(B900&amp;""="","",IFERROR(INDEX('المركبات'!$B$6:$B$205,MATCH(B900&amp;"",'المركبات'!$A$6:$A$205,0))&amp;"","كود غير موجود"))</f>
        <v/>
      </c>
      <c r="I900" s="21">
        <f>IF(OR(B900&amp;""="",NOT(ISNUMBER(C900))),"",IF(COUNTIFS($B$6:$B$2005,B900&amp;"",$C$6:$C$2005,"&gt;"&amp;C900)=0,1,0))</f>
        <v/>
      </c>
    </row>
    <row r="901">
      <c r="A901" s="13" t="n"/>
      <c r="B901" s="5" t="n"/>
      <c r="C901" s="16" t="n"/>
      <c r="D901" s="20" t="n"/>
      <c r="E901" s="20" t="n"/>
      <c r="F901" s="5" t="n"/>
      <c r="G901" s="18">
        <f>IF(OR(B901&amp;""="",NOT(ISNUMBER(D901))),"",ROUND(D901*N(E901),2))</f>
        <v/>
      </c>
      <c r="H901" s="6">
        <f>IF(B901&amp;""="","",IFERROR(INDEX('المركبات'!$B$6:$B$205,MATCH(B901&amp;"",'المركبات'!$A$6:$A$205,0))&amp;"","كود غير موجود"))</f>
        <v/>
      </c>
      <c r="I901" s="21">
        <f>IF(OR(B901&amp;""="",NOT(ISNUMBER(C901))),"",IF(COUNTIFS($B$6:$B$2005,B901&amp;"",$C$6:$C$2005,"&gt;"&amp;C901)=0,1,0))</f>
        <v/>
      </c>
    </row>
    <row r="902">
      <c r="A902" s="13" t="n"/>
      <c r="B902" s="5" t="n"/>
      <c r="C902" s="16" t="n"/>
      <c r="D902" s="20" t="n"/>
      <c r="E902" s="20" t="n"/>
      <c r="F902" s="5" t="n"/>
      <c r="G902" s="18">
        <f>IF(OR(B902&amp;""="",NOT(ISNUMBER(D902))),"",ROUND(D902*N(E902),2))</f>
        <v/>
      </c>
      <c r="H902" s="6">
        <f>IF(B902&amp;""="","",IFERROR(INDEX('المركبات'!$B$6:$B$205,MATCH(B902&amp;"",'المركبات'!$A$6:$A$205,0))&amp;"","كود غير موجود"))</f>
        <v/>
      </c>
      <c r="I902" s="21">
        <f>IF(OR(B902&amp;""="",NOT(ISNUMBER(C902))),"",IF(COUNTIFS($B$6:$B$2005,B902&amp;"",$C$6:$C$2005,"&gt;"&amp;C902)=0,1,0))</f>
        <v/>
      </c>
    </row>
    <row r="903">
      <c r="A903" s="13" t="n"/>
      <c r="B903" s="5" t="n"/>
      <c r="C903" s="16" t="n"/>
      <c r="D903" s="20" t="n"/>
      <c r="E903" s="20" t="n"/>
      <c r="F903" s="5" t="n"/>
      <c r="G903" s="18">
        <f>IF(OR(B903&amp;""="",NOT(ISNUMBER(D903))),"",ROUND(D903*N(E903),2))</f>
        <v/>
      </c>
      <c r="H903" s="6">
        <f>IF(B903&amp;""="","",IFERROR(INDEX('المركبات'!$B$6:$B$205,MATCH(B903&amp;"",'المركبات'!$A$6:$A$205,0))&amp;"","كود غير موجود"))</f>
        <v/>
      </c>
      <c r="I903" s="21">
        <f>IF(OR(B903&amp;""="",NOT(ISNUMBER(C903))),"",IF(COUNTIFS($B$6:$B$2005,B903&amp;"",$C$6:$C$2005,"&gt;"&amp;C903)=0,1,0))</f>
        <v/>
      </c>
    </row>
    <row r="904">
      <c r="A904" s="13" t="n"/>
      <c r="B904" s="5" t="n"/>
      <c r="C904" s="16" t="n"/>
      <c r="D904" s="20" t="n"/>
      <c r="E904" s="20" t="n"/>
      <c r="F904" s="5" t="n"/>
      <c r="G904" s="18">
        <f>IF(OR(B904&amp;""="",NOT(ISNUMBER(D904))),"",ROUND(D904*N(E904),2))</f>
        <v/>
      </c>
      <c r="H904" s="6">
        <f>IF(B904&amp;""="","",IFERROR(INDEX('المركبات'!$B$6:$B$205,MATCH(B904&amp;"",'المركبات'!$A$6:$A$205,0))&amp;"","كود غير موجود"))</f>
        <v/>
      </c>
      <c r="I904" s="21">
        <f>IF(OR(B904&amp;""="",NOT(ISNUMBER(C904))),"",IF(COUNTIFS($B$6:$B$2005,B904&amp;"",$C$6:$C$2005,"&gt;"&amp;C904)=0,1,0))</f>
        <v/>
      </c>
    </row>
    <row r="905">
      <c r="A905" s="13" t="n"/>
      <c r="B905" s="5" t="n"/>
      <c r="C905" s="16" t="n"/>
      <c r="D905" s="20" t="n"/>
      <c r="E905" s="20" t="n"/>
      <c r="F905" s="5" t="n"/>
      <c r="G905" s="18">
        <f>IF(OR(B905&amp;""="",NOT(ISNUMBER(D905))),"",ROUND(D905*N(E905),2))</f>
        <v/>
      </c>
      <c r="H905" s="6">
        <f>IF(B905&amp;""="","",IFERROR(INDEX('المركبات'!$B$6:$B$205,MATCH(B905&amp;"",'المركبات'!$A$6:$A$205,0))&amp;"","كود غير موجود"))</f>
        <v/>
      </c>
      <c r="I905" s="21">
        <f>IF(OR(B905&amp;""="",NOT(ISNUMBER(C905))),"",IF(COUNTIFS($B$6:$B$2005,B905&amp;"",$C$6:$C$2005,"&gt;"&amp;C905)=0,1,0))</f>
        <v/>
      </c>
    </row>
    <row r="906">
      <c r="A906" s="13" t="n"/>
      <c r="B906" s="5" t="n"/>
      <c r="C906" s="16" t="n"/>
      <c r="D906" s="20" t="n"/>
      <c r="E906" s="20" t="n"/>
      <c r="F906" s="5" t="n"/>
      <c r="G906" s="18">
        <f>IF(OR(B906&amp;""="",NOT(ISNUMBER(D906))),"",ROUND(D906*N(E906),2))</f>
        <v/>
      </c>
      <c r="H906" s="6">
        <f>IF(B906&amp;""="","",IFERROR(INDEX('المركبات'!$B$6:$B$205,MATCH(B906&amp;"",'المركبات'!$A$6:$A$205,0))&amp;"","كود غير موجود"))</f>
        <v/>
      </c>
      <c r="I906" s="21">
        <f>IF(OR(B906&amp;""="",NOT(ISNUMBER(C906))),"",IF(COUNTIFS($B$6:$B$2005,B906&amp;"",$C$6:$C$2005,"&gt;"&amp;C906)=0,1,0))</f>
        <v/>
      </c>
    </row>
    <row r="907">
      <c r="A907" s="13" t="n"/>
      <c r="B907" s="5" t="n"/>
      <c r="C907" s="16" t="n"/>
      <c r="D907" s="20" t="n"/>
      <c r="E907" s="20" t="n"/>
      <c r="F907" s="5" t="n"/>
      <c r="G907" s="18">
        <f>IF(OR(B907&amp;""="",NOT(ISNUMBER(D907))),"",ROUND(D907*N(E907),2))</f>
        <v/>
      </c>
      <c r="H907" s="6">
        <f>IF(B907&amp;""="","",IFERROR(INDEX('المركبات'!$B$6:$B$205,MATCH(B907&amp;"",'المركبات'!$A$6:$A$205,0))&amp;"","كود غير موجود"))</f>
        <v/>
      </c>
      <c r="I907" s="21">
        <f>IF(OR(B907&amp;""="",NOT(ISNUMBER(C907))),"",IF(COUNTIFS($B$6:$B$2005,B907&amp;"",$C$6:$C$2005,"&gt;"&amp;C907)=0,1,0))</f>
        <v/>
      </c>
    </row>
    <row r="908">
      <c r="A908" s="13" t="n"/>
      <c r="B908" s="5" t="n"/>
      <c r="C908" s="16" t="n"/>
      <c r="D908" s="20" t="n"/>
      <c r="E908" s="20" t="n"/>
      <c r="F908" s="5" t="n"/>
      <c r="G908" s="18">
        <f>IF(OR(B908&amp;""="",NOT(ISNUMBER(D908))),"",ROUND(D908*N(E908),2))</f>
        <v/>
      </c>
      <c r="H908" s="6">
        <f>IF(B908&amp;""="","",IFERROR(INDEX('المركبات'!$B$6:$B$205,MATCH(B908&amp;"",'المركبات'!$A$6:$A$205,0))&amp;"","كود غير موجود"))</f>
        <v/>
      </c>
      <c r="I908" s="21">
        <f>IF(OR(B908&amp;""="",NOT(ISNUMBER(C908))),"",IF(COUNTIFS($B$6:$B$2005,B908&amp;"",$C$6:$C$2005,"&gt;"&amp;C908)=0,1,0))</f>
        <v/>
      </c>
    </row>
    <row r="909">
      <c r="A909" s="13" t="n"/>
      <c r="B909" s="5" t="n"/>
      <c r="C909" s="16" t="n"/>
      <c r="D909" s="20" t="n"/>
      <c r="E909" s="20" t="n"/>
      <c r="F909" s="5" t="n"/>
      <c r="G909" s="18">
        <f>IF(OR(B909&amp;""="",NOT(ISNUMBER(D909))),"",ROUND(D909*N(E909),2))</f>
        <v/>
      </c>
      <c r="H909" s="6">
        <f>IF(B909&amp;""="","",IFERROR(INDEX('المركبات'!$B$6:$B$205,MATCH(B909&amp;"",'المركبات'!$A$6:$A$205,0))&amp;"","كود غير موجود"))</f>
        <v/>
      </c>
      <c r="I909" s="21">
        <f>IF(OR(B909&amp;""="",NOT(ISNUMBER(C909))),"",IF(COUNTIFS($B$6:$B$2005,B909&amp;"",$C$6:$C$2005,"&gt;"&amp;C909)=0,1,0))</f>
        <v/>
      </c>
    </row>
    <row r="910">
      <c r="A910" s="13" t="n"/>
      <c r="B910" s="5" t="n"/>
      <c r="C910" s="16" t="n"/>
      <c r="D910" s="20" t="n"/>
      <c r="E910" s="20" t="n"/>
      <c r="F910" s="5" t="n"/>
      <c r="G910" s="18">
        <f>IF(OR(B910&amp;""="",NOT(ISNUMBER(D910))),"",ROUND(D910*N(E910),2))</f>
        <v/>
      </c>
      <c r="H910" s="6">
        <f>IF(B910&amp;""="","",IFERROR(INDEX('المركبات'!$B$6:$B$205,MATCH(B910&amp;"",'المركبات'!$A$6:$A$205,0))&amp;"","كود غير موجود"))</f>
        <v/>
      </c>
      <c r="I910" s="21">
        <f>IF(OR(B910&amp;""="",NOT(ISNUMBER(C910))),"",IF(COUNTIFS($B$6:$B$2005,B910&amp;"",$C$6:$C$2005,"&gt;"&amp;C910)=0,1,0))</f>
        <v/>
      </c>
    </row>
    <row r="911">
      <c r="A911" s="13" t="n"/>
      <c r="B911" s="5" t="n"/>
      <c r="C911" s="16" t="n"/>
      <c r="D911" s="20" t="n"/>
      <c r="E911" s="20" t="n"/>
      <c r="F911" s="5" t="n"/>
      <c r="G911" s="18">
        <f>IF(OR(B911&amp;""="",NOT(ISNUMBER(D911))),"",ROUND(D911*N(E911),2))</f>
        <v/>
      </c>
      <c r="H911" s="6">
        <f>IF(B911&amp;""="","",IFERROR(INDEX('المركبات'!$B$6:$B$205,MATCH(B911&amp;"",'المركبات'!$A$6:$A$205,0))&amp;"","كود غير موجود"))</f>
        <v/>
      </c>
      <c r="I911" s="21">
        <f>IF(OR(B911&amp;""="",NOT(ISNUMBER(C911))),"",IF(COUNTIFS($B$6:$B$2005,B911&amp;"",$C$6:$C$2005,"&gt;"&amp;C911)=0,1,0))</f>
        <v/>
      </c>
    </row>
    <row r="912">
      <c r="A912" s="13" t="n"/>
      <c r="B912" s="5" t="n"/>
      <c r="C912" s="16" t="n"/>
      <c r="D912" s="20" t="n"/>
      <c r="E912" s="20" t="n"/>
      <c r="F912" s="5" t="n"/>
      <c r="G912" s="18">
        <f>IF(OR(B912&amp;""="",NOT(ISNUMBER(D912))),"",ROUND(D912*N(E912),2))</f>
        <v/>
      </c>
      <c r="H912" s="6">
        <f>IF(B912&amp;""="","",IFERROR(INDEX('المركبات'!$B$6:$B$205,MATCH(B912&amp;"",'المركبات'!$A$6:$A$205,0))&amp;"","كود غير موجود"))</f>
        <v/>
      </c>
      <c r="I912" s="21">
        <f>IF(OR(B912&amp;""="",NOT(ISNUMBER(C912))),"",IF(COUNTIFS($B$6:$B$2005,B912&amp;"",$C$6:$C$2005,"&gt;"&amp;C912)=0,1,0))</f>
        <v/>
      </c>
    </row>
    <row r="913">
      <c r="A913" s="13" t="n"/>
      <c r="B913" s="5" t="n"/>
      <c r="C913" s="16" t="n"/>
      <c r="D913" s="20" t="n"/>
      <c r="E913" s="20" t="n"/>
      <c r="F913" s="5" t="n"/>
      <c r="G913" s="18">
        <f>IF(OR(B913&amp;""="",NOT(ISNUMBER(D913))),"",ROUND(D913*N(E913),2))</f>
        <v/>
      </c>
      <c r="H913" s="6">
        <f>IF(B913&amp;""="","",IFERROR(INDEX('المركبات'!$B$6:$B$205,MATCH(B913&amp;"",'المركبات'!$A$6:$A$205,0))&amp;"","كود غير موجود"))</f>
        <v/>
      </c>
      <c r="I913" s="21">
        <f>IF(OR(B913&amp;""="",NOT(ISNUMBER(C913))),"",IF(COUNTIFS($B$6:$B$2005,B913&amp;"",$C$6:$C$2005,"&gt;"&amp;C913)=0,1,0))</f>
        <v/>
      </c>
    </row>
    <row r="914">
      <c r="A914" s="13" t="n"/>
      <c r="B914" s="5" t="n"/>
      <c r="C914" s="16" t="n"/>
      <c r="D914" s="20" t="n"/>
      <c r="E914" s="20" t="n"/>
      <c r="F914" s="5" t="n"/>
      <c r="G914" s="18">
        <f>IF(OR(B914&amp;""="",NOT(ISNUMBER(D914))),"",ROUND(D914*N(E914),2))</f>
        <v/>
      </c>
      <c r="H914" s="6">
        <f>IF(B914&amp;""="","",IFERROR(INDEX('المركبات'!$B$6:$B$205,MATCH(B914&amp;"",'المركبات'!$A$6:$A$205,0))&amp;"","كود غير موجود"))</f>
        <v/>
      </c>
      <c r="I914" s="21">
        <f>IF(OR(B914&amp;""="",NOT(ISNUMBER(C914))),"",IF(COUNTIFS($B$6:$B$2005,B914&amp;"",$C$6:$C$2005,"&gt;"&amp;C914)=0,1,0))</f>
        <v/>
      </c>
    </row>
    <row r="915">
      <c r="A915" s="13" t="n"/>
      <c r="B915" s="5" t="n"/>
      <c r="C915" s="16" t="n"/>
      <c r="D915" s="20" t="n"/>
      <c r="E915" s="20" t="n"/>
      <c r="F915" s="5" t="n"/>
      <c r="G915" s="18">
        <f>IF(OR(B915&amp;""="",NOT(ISNUMBER(D915))),"",ROUND(D915*N(E915),2))</f>
        <v/>
      </c>
      <c r="H915" s="6">
        <f>IF(B915&amp;""="","",IFERROR(INDEX('المركبات'!$B$6:$B$205,MATCH(B915&amp;"",'المركبات'!$A$6:$A$205,0))&amp;"","كود غير موجود"))</f>
        <v/>
      </c>
      <c r="I915" s="21">
        <f>IF(OR(B915&amp;""="",NOT(ISNUMBER(C915))),"",IF(COUNTIFS($B$6:$B$2005,B915&amp;"",$C$6:$C$2005,"&gt;"&amp;C915)=0,1,0))</f>
        <v/>
      </c>
    </row>
    <row r="916">
      <c r="A916" s="13" t="n"/>
      <c r="B916" s="5" t="n"/>
      <c r="C916" s="16" t="n"/>
      <c r="D916" s="20" t="n"/>
      <c r="E916" s="20" t="n"/>
      <c r="F916" s="5" t="n"/>
      <c r="G916" s="18">
        <f>IF(OR(B916&amp;""="",NOT(ISNUMBER(D916))),"",ROUND(D916*N(E916),2))</f>
        <v/>
      </c>
      <c r="H916" s="6">
        <f>IF(B916&amp;""="","",IFERROR(INDEX('المركبات'!$B$6:$B$205,MATCH(B916&amp;"",'المركبات'!$A$6:$A$205,0))&amp;"","كود غير موجود"))</f>
        <v/>
      </c>
      <c r="I916" s="21">
        <f>IF(OR(B916&amp;""="",NOT(ISNUMBER(C916))),"",IF(COUNTIFS($B$6:$B$2005,B916&amp;"",$C$6:$C$2005,"&gt;"&amp;C916)=0,1,0))</f>
        <v/>
      </c>
    </row>
    <row r="917">
      <c r="A917" s="13" t="n"/>
      <c r="B917" s="5" t="n"/>
      <c r="C917" s="16" t="n"/>
      <c r="D917" s="20" t="n"/>
      <c r="E917" s="20" t="n"/>
      <c r="F917" s="5" t="n"/>
      <c r="G917" s="18">
        <f>IF(OR(B917&amp;""="",NOT(ISNUMBER(D917))),"",ROUND(D917*N(E917),2))</f>
        <v/>
      </c>
      <c r="H917" s="6">
        <f>IF(B917&amp;""="","",IFERROR(INDEX('المركبات'!$B$6:$B$205,MATCH(B917&amp;"",'المركبات'!$A$6:$A$205,0))&amp;"","كود غير موجود"))</f>
        <v/>
      </c>
      <c r="I917" s="21">
        <f>IF(OR(B917&amp;""="",NOT(ISNUMBER(C917))),"",IF(COUNTIFS($B$6:$B$2005,B917&amp;"",$C$6:$C$2005,"&gt;"&amp;C917)=0,1,0))</f>
        <v/>
      </c>
    </row>
    <row r="918">
      <c r="A918" s="13" t="n"/>
      <c r="B918" s="5" t="n"/>
      <c r="C918" s="16" t="n"/>
      <c r="D918" s="20" t="n"/>
      <c r="E918" s="20" t="n"/>
      <c r="F918" s="5" t="n"/>
      <c r="G918" s="18">
        <f>IF(OR(B918&amp;""="",NOT(ISNUMBER(D918))),"",ROUND(D918*N(E918),2))</f>
        <v/>
      </c>
      <c r="H918" s="6">
        <f>IF(B918&amp;""="","",IFERROR(INDEX('المركبات'!$B$6:$B$205,MATCH(B918&amp;"",'المركبات'!$A$6:$A$205,0))&amp;"","كود غير موجود"))</f>
        <v/>
      </c>
      <c r="I918" s="21">
        <f>IF(OR(B918&amp;""="",NOT(ISNUMBER(C918))),"",IF(COUNTIFS($B$6:$B$2005,B918&amp;"",$C$6:$C$2005,"&gt;"&amp;C918)=0,1,0))</f>
        <v/>
      </c>
    </row>
    <row r="919">
      <c r="A919" s="13" t="n"/>
      <c r="B919" s="5" t="n"/>
      <c r="C919" s="16" t="n"/>
      <c r="D919" s="20" t="n"/>
      <c r="E919" s="20" t="n"/>
      <c r="F919" s="5" t="n"/>
      <c r="G919" s="18">
        <f>IF(OR(B919&amp;""="",NOT(ISNUMBER(D919))),"",ROUND(D919*N(E919),2))</f>
        <v/>
      </c>
      <c r="H919" s="6">
        <f>IF(B919&amp;""="","",IFERROR(INDEX('المركبات'!$B$6:$B$205,MATCH(B919&amp;"",'المركبات'!$A$6:$A$205,0))&amp;"","كود غير موجود"))</f>
        <v/>
      </c>
      <c r="I919" s="21">
        <f>IF(OR(B919&amp;""="",NOT(ISNUMBER(C919))),"",IF(COUNTIFS($B$6:$B$2005,B919&amp;"",$C$6:$C$2005,"&gt;"&amp;C919)=0,1,0))</f>
        <v/>
      </c>
    </row>
    <row r="920">
      <c r="A920" s="13" t="n"/>
      <c r="B920" s="5" t="n"/>
      <c r="C920" s="16" t="n"/>
      <c r="D920" s="20" t="n"/>
      <c r="E920" s="20" t="n"/>
      <c r="F920" s="5" t="n"/>
      <c r="G920" s="18">
        <f>IF(OR(B920&amp;""="",NOT(ISNUMBER(D920))),"",ROUND(D920*N(E920),2))</f>
        <v/>
      </c>
      <c r="H920" s="6">
        <f>IF(B920&amp;""="","",IFERROR(INDEX('المركبات'!$B$6:$B$205,MATCH(B920&amp;"",'المركبات'!$A$6:$A$205,0))&amp;"","كود غير موجود"))</f>
        <v/>
      </c>
      <c r="I920" s="21">
        <f>IF(OR(B920&amp;""="",NOT(ISNUMBER(C920))),"",IF(COUNTIFS($B$6:$B$2005,B920&amp;"",$C$6:$C$2005,"&gt;"&amp;C920)=0,1,0))</f>
        <v/>
      </c>
    </row>
    <row r="921">
      <c r="A921" s="13" t="n"/>
      <c r="B921" s="5" t="n"/>
      <c r="C921" s="16" t="n"/>
      <c r="D921" s="20" t="n"/>
      <c r="E921" s="20" t="n"/>
      <c r="F921" s="5" t="n"/>
      <c r="G921" s="18">
        <f>IF(OR(B921&amp;""="",NOT(ISNUMBER(D921))),"",ROUND(D921*N(E921),2))</f>
        <v/>
      </c>
      <c r="H921" s="6">
        <f>IF(B921&amp;""="","",IFERROR(INDEX('المركبات'!$B$6:$B$205,MATCH(B921&amp;"",'المركبات'!$A$6:$A$205,0))&amp;"","كود غير موجود"))</f>
        <v/>
      </c>
      <c r="I921" s="21">
        <f>IF(OR(B921&amp;""="",NOT(ISNUMBER(C921))),"",IF(COUNTIFS($B$6:$B$2005,B921&amp;"",$C$6:$C$2005,"&gt;"&amp;C921)=0,1,0))</f>
        <v/>
      </c>
    </row>
    <row r="922">
      <c r="A922" s="13" t="n"/>
      <c r="B922" s="5" t="n"/>
      <c r="C922" s="16" t="n"/>
      <c r="D922" s="20" t="n"/>
      <c r="E922" s="20" t="n"/>
      <c r="F922" s="5" t="n"/>
      <c r="G922" s="18">
        <f>IF(OR(B922&amp;""="",NOT(ISNUMBER(D922))),"",ROUND(D922*N(E922),2))</f>
        <v/>
      </c>
      <c r="H922" s="6">
        <f>IF(B922&amp;""="","",IFERROR(INDEX('المركبات'!$B$6:$B$205,MATCH(B922&amp;"",'المركبات'!$A$6:$A$205,0))&amp;"","كود غير موجود"))</f>
        <v/>
      </c>
      <c r="I922" s="21">
        <f>IF(OR(B922&amp;""="",NOT(ISNUMBER(C922))),"",IF(COUNTIFS($B$6:$B$2005,B922&amp;"",$C$6:$C$2005,"&gt;"&amp;C922)=0,1,0))</f>
        <v/>
      </c>
    </row>
    <row r="923">
      <c r="A923" s="13" t="n"/>
      <c r="B923" s="5" t="n"/>
      <c r="C923" s="16" t="n"/>
      <c r="D923" s="20" t="n"/>
      <c r="E923" s="20" t="n"/>
      <c r="F923" s="5" t="n"/>
      <c r="G923" s="18">
        <f>IF(OR(B923&amp;""="",NOT(ISNUMBER(D923))),"",ROUND(D923*N(E923),2))</f>
        <v/>
      </c>
      <c r="H923" s="6">
        <f>IF(B923&amp;""="","",IFERROR(INDEX('المركبات'!$B$6:$B$205,MATCH(B923&amp;"",'المركبات'!$A$6:$A$205,0))&amp;"","كود غير موجود"))</f>
        <v/>
      </c>
      <c r="I923" s="21">
        <f>IF(OR(B923&amp;""="",NOT(ISNUMBER(C923))),"",IF(COUNTIFS($B$6:$B$2005,B923&amp;"",$C$6:$C$2005,"&gt;"&amp;C923)=0,1,0))</f>
        <v/>
      </c>
    </row>
    <row r="924">
      <c r="A924" s="13" t="n"/>
      <c r="B924" s="5" t="n"/>
      <c r="C924" s="16" t="n"/>
      <c r="D924" s="20" t="n"/>
      <c r="E924" s="20" t="n"/>
      <c r="F924" s="5" t="n"/>
      <c r="G924" s="18">
        <f>IF(OR(B924&amp;""="",NOT(ISNUMBER(D924))),"",ROUND(D924*N(E924),2))</f>
        <v/>
      </c>
      <c r="H924" s="6">
        <f>IF(B924&amp;""="","",IFERROR(INDEX('المركبات'!$B$6:$B$205,MATCH(B924&amp;"",'المركبات'!$A$6:$A$205,0))&amp;"","كود غير موجود"))</f>
        <v/>
      </c>
      <c r="I924" s="21">
        <f>IF(OR(B924&amp;""="",NOT(ISNUMBER(C924))),"",IF(COUNTIFS($B$6:$B$2005,B924&amp;"",$C$6:$C$2005,"&gt;"&amp;C924)=0,1,0))</f>
        <v/>
      </c>
    </row>
    <row r="925">
      <c r="A925" s="13" t="n"/>
      <c r="B925" s="5" t="n"/>
      <c r="C925" s="16" t="n"/>
      <c r="D925" s="20" t="n"/>
      <c r="E925" s="20" t="n"/>
      <c r="F925" s="5" t="n"/>
      <c r="G925" s="18">
        <f>IF(OR(B925&amp;""="",NOT(ISNUMBER(D925))),"",ROUND(D925*N(E925),2))</f>
        <v/>
      </c>
      <c r="H925" s="6">
        <f>IF(B925&amp;""="","",IFERROR(INDEX('المركبات'!$B$6:$B$205,MATCH(B925&amp;"",'المركبات'!$A$6:$A$205,0))&amp;"","كود غير موجود"))</f>
        <v/>
      </c>
      <c r="I925" s="21">
        <f>IF(OR(B925&amp;""="",NOT(ISNUMBER(C925))),"",IF(COUNTIFS($B$6:$B$2005,B925&amp;"",$C$6:$C$2005,"&gt;"&amp;C925)=0,1,0))</f>
        <v/>
      </c>
    </row>
    <row r="926">
      <c r="A926" s="13" t="n"/>
      <c r="B926" s="5" t="n"/>
      <c r="C926" s="16" t="n"/>
      <c r="D926" s="20" t="n"/>
      <c r="E926" s="20" t="n"/>
      <c r="F926" s="5" t="n"/>
      <c r="G926" s="18">
        <f>IF(OR(B926&amp;""="",NOT(ISNUMBER(D926))),"",ROUND(D926*N(E926),2))</f>
        <v/>
      </c>
      <c r="H926" s="6">
        <f>IF(B926&amp;""="","",IFERROR(INDEX('المركبات'!$B$6:$B$205,MATCH(B926&amp;"",'المركبات'!$A$6:$A$205,0))&amp;"","كود غير موجود"))</f>
        <v/>
      </c>
      <c r="I926" s="21">
        <f>IF(OR(B926&amp;""="",NOT(ISNUMBER(C926))),"",IF(COUNTIFS($B$6:$B$2005,B926&amp;"",$C$6:$C$2005,"&gt;"&amp;C926)=0,1,0))</f>
        <v/>
      </c>
    </row>
    <row r="927">
      <c r="A927" s="13" t="n"/>
      <c r="B927" s="5" t="n"/>
      <c r="C927" s="16" t="n"/>
      <c r="D927" s="20" t="n"/>
      <c r="E927" s="20" t="n"/>
      <c r="F927" s="5" t="n"/>
      <c r="G927" s="18">
        <f>IF(OR(B927&amp;""="",NOT(ISNUMBER(D927))),"",ROUND(D927*N(E927),2))</f>
        <v/>
      </c>
      <c r="H927" s="6">
        <f>IF(B927&amp;""="","",IFERROR(INDEX('المركبات'!$B$6:$B$205,MATCH(B927&amp;"",'المركبات'!$A$6:$A$205,0))&amp;"","كود غير موجود"))</f>
        <v/>
      </c>
      <c r="I927" s="21">
        <f>IF(OR(B927&amp;""="",NOT(ISNUMBER(C927))),"",IF(COUNTIFS($B$6:$B$2005,B927&amp;"",$C$6:$C$2005,"&gt;"&amp;C927)=0,1,0))</f>
        <v/>
      </c>
    </row>
    <row r="928">
      <c r="A928" s="13" t="n"/>
      <c r="B928" s="5" t="n"/>
      <c r="C928" s="16" t="n"/>
      <c r="D928" s="20" t="n"/>
      <c r="E928" s="20" t="n"/>
      <c r="F928" s="5" t="n"/>
      <c r="G928" s="18">
        <f>IF(OR(B928&amp;""="",NOT(ISNUMBER(D928))),"",ROUND(D928*N(E928),2))</f>
        <v/>
      </c>
      <c r="H928" s="6">
        <f>IF(B928&amp;""="","",IFERROR(INDEX('المركبات'!$B$6:$B$205,MATCH(B928&amp;"",'المركبات'!$A$6:$A$205,0))&amp;"","كود غير موجود"))</f>
        <v/>
      </c>
      <c r="I928" s="21">
        <f>IF(OR(B928&amp;""="",NOT(ISNUMBER(C928))),"",IF(COUNTIFS($B$6:$B$2005,B928&amp;"",$C$6:$C$2005,"&gt;"&amp;C928)=0,1,0))</f>
        <v/>
      </c>
    </row>
    <row r="929">
      <c r="A929" s="13" t="n"/>
      <c r="B929" s="5" t="n"/>
      <c r="C929" s="16" t="n"/>
      <c r="D929" s="20" t="n"/>
      <c r="E929" s="20" t="n"/>
      <c r="F929" s="5" t="n"/>
      <c r="G929" s="18">
        <f>IF(OR(B929&amp;""="",NOT(ISNUMBER(D929))),"",ROUND(D929*N(E929),2))</f>
        <v/>
      </c>
      <c r="H929" s="6">
        <f>IF(B929&amp;""="","",IFERROR(INDEX('المركبات'!$B$6:$B$205,MATCH(B929&amp;"",'المركبات'!$A$6:$A$205,0))&amp;"","كود غير موجود"))</f>
        <v/>
      </c>
      <c r="I929" s="21">
        <f>IF(OR(B929&amp;""="",NOT(ISNUMBER(C929))),"",IF(COUNTIFS($B$6:$B$2005,B929&amp;"",$C$6:$C$2005,"&gt;"&amp;C929)=0,1,0))</f>
        <v/>
      </c>
    </row>
    <row r="930">
      <c r="A930" s="13" t="n"/>
      <c r="B930" s="5" t="n"/>
      <c r="C930" s="16" t="n"/>
      <c r="D930" s="20" t="n"/>
      <c r="E930" s="20" t="n"/>
      <c r="F930" s="5" t="n"/>
      <c r="G930" s="18">
        <f>IF(OR(B930&amp;""="",NOT(ISNUMBER(D930))),"",ROUND(D930*N(E930),2))</f>
        <v/>
      </c>
      <c r="H930" s="6">
        <f>IF(B930&amp;""="","",IFERROR(INDEX('المركبات'!$B$6:$B$205,MATCH(B930&amp;"",'المركبات'!$A$6:$A$205,0))&amp;"","كود غير موجود"))</f>
        <v/>
      </c>
      <c r="I930" s="21">
        <f>IF(OR(B930&amp;""="",NOT(ISNUMBER(C930))),"",IF(COUNTIFS($B$6:$B$2005,B930&amp;"",$C$6:$C$2005,"&gt;"&amp;C930)=0,1,0))</f>
        <v/>
      </c>
    </row>
    <row r="931">
      <c r="A931" s="13" t="n"/>
      <c r="B931" s="5" t="n"/>
      <c r="C931" s="16" t="n"/>
      <c r="D931" s="20" t="n"/>
      <c r="E931" s="20" t="n"/>
      <c r="F931" s="5" t="n"/>
      <c r="G931" s="18">
        <f>IF(OR(B931&amp;""="",NOT(ISNUMBER(D931))),"",ROUND(D931*N(E931),2))</f>
        <v/>
      </c>
      <c r="H931" s="6">
        <f>IF(B931&amp;""="","",IFERROR(INDEX('المركبات'!$B$6:$B$205,MATCH(B931&amp;"",'المركبات'!$A$6:$A$205,0))&amp;"","كود غير موجود"))</f>
        <v/>
      </c>
      <c r="I931" s="21">
        <f>IF(OR(B931&amp;""="",NOT(ISNUMBER(C931))),"",IF(COUNTIFS($B$6:$B$2005,B931&amp;"",$C$6:$C$2005,"&gt;"&amp;C931)=0,1,0))</f>
        <v/>
      </c>
    </row>
    <row r="932">
      <c r="A932" s="13" t="n"/>
      <c r="B932" s="5" t="n"/>
      <c r="C932" s="16" t="n"/>
      <c r="D932" s="20" t="n"/>
      <c r="E932" s="20" t="n"/>
      <c r="F932" s="5" t="n"/>
      <c r="G932" s="18">
        <f>IF(OR(B932&amp;""="",NOT(ISNUMBER(D932))),"",ROUND(D932*N(E932),2))</f>
        <v/>
      </c>
      <c r="H932" s="6">
        <f>IF(B932&amp;""="","",IFERROR(INDEX('المركبات'!$B$6:$B$205,MATCH(B932&amp;"",'المركبات'!$A$6:$A$205,0))&amp;"","كود غير موجود"))</f>
        <v/>
      </c>
      <c r="I932" s="21">
        <f>IF(OR(B932&amp;""="",NOT(ISNUMBER(C932))),"",IF(COUNTIFS($B$6:$B$2005,B932&amp;"",$C$6:$C$2005,"&gt;"&amp;C932)=0,1,0))</f>
        <v/>
      </c>
    </row>
    <row r="933">
      <c r="A933" s="13" t="n"/>
      <c r="B933" s="5" t="n"/>
      <c r="C933" s="16" t="n"/>
      <c r="D933" s="20" t="n"/>
      <c r="E933" s="20" t="n"/>
      <c r="F933" s="5" t="n"/>
      <c r="G933" s="18">
        <f>IF(OR(B933&amp;""="",NOT(ISNUMBER(D933))),"",ROUND(D933*N(E933),2))</f>
        <v/>
      </c>
      <c r="H933" s="6">
        <f>IF(B933&amp;""="","",IFERROR(INDEX('المركبات'!$B$6:$B$205,MATCH(B933&amp;"",'المركبات'!$A$6:$A$205,0))&amp;"","كود غير موجود"))</f>
        <v/>
      </c>
      <c r="I933" s="21">
        <f>IF(OR(B933&amp;""="",NOT(ISNUMBER(C933))),"",IF(COUNTIFS($B$6:$B$2005,B933&amp;"",$C$6:$C$2005,"&gt;"&amp;C933)=0,1,0))</f>
        <v/>
      </c>
    </row>
    <row r="934">
      <c r="A934" s="13" t="n"/>
      <c r="B934" s="5" t="n"/>
      <c r="C934" s="16" t="n"/>
      <c r="D934" s="20" t="n"/>
      <c r="E934" s="20" t="n"/>
      <c r="F934" s="5" t="n"/>
      <c r="G934" s="18">
        <f>IF(OR(B934&amp;""="",NOT(ISNUMBER(D934))),"",ROUND(D934*N(E934),2))</f>
        <v/>
      </c>
      <c r="H934" s="6">
        <f>IF(B934&amp;""="","",IFERROR(INDEX('المركبات'!$B$6:$B$205,MATCH(B934&amp;"",'المركبات'!$A$6:$A$205,0))&amp;"","كود غير موجود"))</f>
        <v/>
      </c>
      <c r="I934" s="21">
        <f>IF(OR(B934&amp;""="",NOT(ISNUMBER(C934))),"",IF(COUNTIFS($B$6:$B$2005,B934&amp;"",$C$6:$C$2005,"&gt;"&amp;C934)=0,1,0))</f>
        <v/>
      </c>
    </row>
    <row r="935">
      <c r="A935" s="13" t="n"/>
      <c r="B935" s="5" t="n"/>
      <c r="C935" s="16" t="n"/>
      <c r="D935" s="20" t="n"/>
      <c r="E935" s="20" t="n"/>
      <c r="F935" s="5" t="n"/>
      <c r="G935" s="18">
        <f>IF(OR(B935&amp;""="",NOT(ISNUMBER(D935))),"",ROUND(D935*N(E935),2))</f>
        <v/>
      </c>
      <c r="H935" s="6">
        <f>IF(B935&amp;""="","",IFERROR(INDEX('المركبات'!$B$6:$B$205,MATCH(B935&amp;"",'المركبات'!$A$6:$A$205,0))&amp;"","كود غير موجود"))</f>
        <v/>
      </c>
      <c r="I935" s="21">
        <f>IF(OR(B935&amp;""="",NOT(ISNUMBER(C935))),"",IF(COUNTIFS($B$6:$B$2005,B935&amp;"",$C$6:$C$2005,"&gt;"&amp;C935)=0,1,0))</f>
        <v/>
      </c>
    </row>
    <row r="936">
      <c r="A936" s="13" t="n"/>
      <c r="B936" s="5" t="n"/>
      <c r="C936" s="16" t="n"/>
      <c r="D936" s="20" t="n"/>
      <c r="E936" s="20" t="n"/>
      <c r="F936" s="5" t="n"/>
      <c r="G936" s="18">
        <f>IF(OR(B936&amp;""="",NOT(ISNUMBER(D936))),"",ROUND(D936*N(E936),2))</f>
        <v/>
      </c>
      <c r="H936" s="6">
        <f>IF(B936&amp;""="","",IFERROR(INDEX('المركبات'!$B$6:$B$205,MATCH(B936&amp;"",'المركبات'!$A$6:$A$205,0))&amp;"","كود غير موجود"))</f>
        <v/>
      </c>
      <c r="I936" s="21">
        <f>IF(OR(B936&amp;""="",NOT(ISNUMBER(C936))),"",IF(COUNTIFS($B$6:$B$2005,B936&amp;"",$C$6:$C$2005,"&gt;"&amp;C936)=0,1,0))</f>
        <v/>
      </c>
    </row>
    <row r="937">
      <c r="A937" s="13" t="n"/>
      <c r="B937" s="5" t="n"/>
      <c r="C937" s="16" t="n"/>
      <c r="D937" s="20" t="n"/>
      <c r="E937" s="20" t="n"/>
      <c r="F937" s="5" t="n"/>
      <c r="G937" s="18">
        <f>IF(OR(B937&amp;""="",NOT(ISNUMBER(D937))),"",ROUND(D937*N(E937),2))</f>
        <v/>
      </c>
      <c r="H937" s="6">
        <f>IF(B937&amp;""="","",IFERROR(INDEX('المركبات'!$B$6:$B$205,MATCH(B937&amp;"",'المركبات'!$A$6:$A$205,0))&amp;"","كود غير موجود"))</f>
        <v/>
      </c>
      <c r="I937" s="21">
        <f>IF(OR(B937&amp;""="",NOT(ISNUMBER(C937))),"",IF(COUNTIFS($B$6:$B$2005,B937&amp;"",$C$6:$C$2005,"&gt;"&amp;C937)=0,1,0))</f>
        <v/>
      </c>
    </row>
    <row r="938">
      <c r="A938" s="13" t="n"/>
      <c r="B938" s="5" t="n"/>
      <c r="C938" s="16" t="n"/>
      <c r="D938" s="20" t="n"/>
      <c r="E938" s="20" t="n"/>
      <c r="F938" s="5" t="n"/>
      <c r="G938" s="18">
        <f>IF(OR(B938&amp;""="",NOT(ISNUMBER(D938))),"",ROUND(D938*N(E938),2))</f>
        <v/>
      </c>
      <c r="H938" s="6">
        <f>IF(B938&amp;""="","",IFERROR(INDEX('المركبات'!$B$6:$B$205,MATCH(B938&amp;"",'المركبات'!$A$6:$A$205,0))&amp;"","كود غير موجود"))</f>
        <v/>
      </c>
      <c r="I938" s="21">
        <f>IF(OR(B938&amp;""="",NOT(ISNUMBER(C938))),"",IF(COUNTIFS($B$6:$B$2005,B938&amp;"",$C$6:$C$2005,"&gt;"&amp;C938)=0,1,0))</f>
        <v/>
      </c>
    </row>
    <row r="939">
      <c r="A939" s="13" t="n"/>
      <c r="B939" s="5" t="n"/>
      <c r="C939" s="16" t="n"/>
      <c r="D939" s="20" t="n"/>
      <c r="E939" s="20" t="n"/>
      <c r="F939" s="5" t="n"/>
      <c r="G939" s="18">
        <f>IF(OR(B939&amp;""="",NOT(ISNUMBER(D939))),"",ROUND(D939*N(E939),2))</f>
        <v/>
      </c>
      <c r="H939" s="6">
        <f>IF(B939&amp;""="","",IFERROR(INDEX('المركبات'!$B$6:$B$205,MATCH(B939&amp;"",'المركبات'!$A$6:$A$205,0))&amp;"","كود غير موجود"))</f>
        <v/>
      </c>
      <c r="I939" s="21">
        <f>IF(OR(B939&amp;""="",NOT(ISNUMBER(C939))),"",IF(COUNTIFS($B$6:$B$2005,B939&amp;"",$C$6:$C$2005,"&gt;"&amp;C939)=0,1,0))</f>
        <v/>
      </c>
    </row>
    <row r="940">
      <c r="A940" s="13" t="n"/>
      <c r="B940" s="5" t="n"/>
      <c r="C940" s="16" t="n"/>
      <c r="D940" s="20" t="n"/>
      <c r="E940" s="20" t="n"/>
      <c r="F940" s="5" t="n"/>
      <c r="G940" s="18">
        <f>IF(OR(B940&amp;""="",NOT(ISNUMBER(D940))),"",ROUND(D940*N(E940),2))</f>
        <v/>
      </c>
      <c r="H940" s="6">
        <f>IF(B940&amp;""="","",IFERROR(INDEX('المركبات'!$B$6:$B$205,MATCH(B940&amp;"",'المركبات'!$A$6:$A$205,0))&amp;"","كود غير موجود"))</f>
        <v/>
      </c>
      <c r="I940" s="21">
        <f>IF(OR(B940&amp;""="",NOT(ISNUMBER(C940))),"",IF(COUNTIFS($B$6:$B$2005,B940&amp;"",$C$6:$C$2005,"&gt;"&amp;C940)=0,1,0))</f>
        <v/>
      </c>
    </row>
    <row r="941">
      <c r="A941" s="13" t="n"/>
      <c r="B941" s="5" t="n"/>
      <c r="C941" s="16" t="n"/>
      <c r="D941" s="20" t="n"/>
      <c r="E941" s="20" t="n"/>
      <c r="F941" s="5" t="n"/>
      <c r="G941" s="18">
        <f>IF(OR(B941&amp;""="",NOT(ISNUMBER(D941))),"",ROUND(D941*N(E941),2))</f>
        <v/>
      </c>
      <c r="H941" s="6">
        <f>IF(B941&amp;""="","",IFERROR(INDEX('المركبات'!$B$6:$B$205,MATCH(B941&amp;"",'المركبات'!$A$6:$A$205,0))&amp;"","كود غير موجود"))</f>
        <v/>
      </c>
      <c r="I941" s="21">
        <f>IF(OR(B941&amp;""="",NOT(ISNUMBER(C941))),"",IF(COUNTIFS($B$6:$B$2005,B941&amp;"",$C$6:$C$2005,"&gt;"&amp;C941)=0,1,0))</f>
        <v/>
      </c>
    </row>
    <row r="942">
      <c r="A942" s="13" t="n"/>
      <c r="B942" s="5" t="n"/>
      <c r="C942" s="16" t="n"/>
      <c r="D942" s="20" t="n"/>
      <c r="E942" s="20" t="n"/>
      <c r="F942" s="5" t="n"/>
      <c r="G942" s="18">
        <f>IF(OR(B942&amp;""="",NOT(ISNUMBER(D942))),"",ROUND(D942*N(E942),2))</f>
        <v/>
      </c>
      <c r="H942" s="6">
        <f>IF(B942&amp;""="","",IFERROR(INDEX('المركبات'!$B$6:$B$205,MATCH(B942&amp;"",'المركبات'!$A$6:$A$205,0))&amp;"","كود غير موجود"))</f>
        <v/>
      </c>
      <c r="I942" s="21">
        <f>IF(OR(B942&amp;""="",NOT(ISNUMBER(C942))),"",IF(COUNTIFS($B$6:$B$2005,B942&amp;"",$C$6:$C$2005,"&gt;"&amp;C942)=0,1,0))</f>
        <v/>
      </c>
    </row>
    <row r="943">
      <c r="A943" s="13" t="n"/>
      <c r="B943" s="5" t="n"/>
      <c r="C943" s="16" t="n"/>
      <c r="D943" s="20" t="n"/>
      <c r="E943" s="20" t="n"/>
      <c r="F943" s="5" t="n"/>
      <c r="G943" s="18">
        <f>IF(OR(B943&amp;""="",NOT(ISNUMBER(D943))),"",ROUND(D943*N(E943),2))</f>
        <v/>
      </c>
      <c r="H943" s="6">
        <f>IF(B943&amp;""="","",IFERROR(INDEX('المركبات'!$B$6:$B$205,MATCH(B943&amp;"",'المركبات'!$A$6:$A$205,0))&amp;"","كود غير موجود"))</f>
        <v/>
      </c>
      <c r="I943" s="21">
        <f>IF(OR(B943&amp;""="",NOT(ISNUMBER(C943))),"",IF(COUNTIFS($B$6:$B$2005,B943&amp;"",$C$6:$C$2005,"&gt;"&amp;C943)=0,1,0))</f>
        <v/>
      </c>
    </row>
    <row r="944">
      <c r="A944" s="13" t="n"/>
      <c r="B944" s="5" t="n"/>
      <c r="C944" s="16" t="n"/>
      <c r="D944" s="20" t="n"/>
      <c r="E944" s="20" t="n"/>
      <c r="F944" s="5" t="n"/>
      <c r="G944" s="18">
        <f>IF(OR(B944&amp;""="",NOT(ISNUMBER(D944))),"",ROUND(D944*N(E944),2))</f>
        <v/>
      </c>
      <c r="H944" s="6">
        <f>IF(B944&amp;""="","",IFERROR(INDEX('المركبات'!$B$6:$B$205,MATCH(B944&amp;"",'المركبات'!$A$6:$A$205,0))&amp;"","كود غير موجود"))</f>
        <v/>
      </c>
      <c r="I944" s="21">
        <f>IF(OR(B944&amp;""="",NOT(ISNUMBER(C944))),"",IF(COUNTIFS($B$6:$B$2005,B944&amp;"",$C$6:$C$2005,"&gt;"&amp;C944)=0,1,0))</f>
        <v/>
      </c>
    </row>
    <row r="945">
      <c r="A945" s="13" t="n"/>
      <c r="B945" s="5" t="n"/>
      <c r="C945" s="16" t="n"/>
      <c r="D945" s="20" t="n"/>
      <c r="E945" s="20" t="n"/>
      <c r="F945" s="5" t="n"/>
      <c r="G945" s="18">
        <f>IF(OR(B945&amp;""="",NOT(ISNUMBER(D945))),"",ROUND(D945*N(E945),2))</f>
        <v/>
      </c>
      <c r="H945" s="6">
        <f>IF(B945&amp;""="","",IFERROR(INDEX('المركبات'!$B$6:$B$205,MATCH(B945&amp;"",'المركبات'!$A$6:$A$205,0))&amp;"","كود غير موجود"))</f>
        <v/>
      </c>
      <c r="I945" s="21">
        <f>IF(OR(B945&amp;""="",NOT(ISNUMBER(C945))),"",IF(COUNTIFS($B$6:$B$2005,B945&amp;"",$C$6:$C$2005,"&gt;"&amp;C945)=0,1,0))</f>
        <v/>
      </c>
    </row>
    <row r="946">
      <c r="A946" s="13" t="n"/>
      <c r="B946" s="5" t="n"/>
      <c r="C946" s="16" t="n"/>
      <c r="D946" s="20" t="n"/>
      <c r="E946" s="20" t="n"/>
      <c r="F946" s="5" t="n"/>
      <c r="G946" s="18">
        <f>IF(OR(B946&amp;""="",NOT(ISNUMBER(D946))),"",ROUND(D946*N(E946),2))</f>
        <v/>
      </c>
      <c r="H946" s="6">
        <f>IF(B946&amp;""="","",IFERROR(INDEX('المركبات'!$B$6:$B$205,MATCH(B946&amp;"",'المركبات'!$A$6:$A$205,0))&amp;"","كود غير موجود"))</f>
        <v/>
      </c>
      <c r="I946" s="21">
        <f>IF(OR(B946&amp;""="",NOT(ISNUMBER(C946))),"",IF(COUNTIFS($B$6:$B$2005,B946&amp;"",$C$6:$C$2005,"&gt;"&amp;C946)=0,1,0))</f>
        <v/>
      </c>
    </row>
    <row r="947">
      <c r="A947" s="13" t="n"/>
      <c r="B947" s="5" t="n"/>
      <c r="C947" s="16" t="n"/>
      <c r="D947" s="20" t="n"/>
      <c r="E947" s="20" t="n"/>
      <c r="F947" s="5" t="n"/>
      <c r="G947" s="18">
        <f>IF(OR(B947&amp;""="",NOT(ISNUMBER(D947))),"",ROUND(D947*N(E947),2))</f>
        <v/>
      </c>
      <c r="H947" s="6">
        <f>IF(B947&amp;""="","",IFERROR(INDEX('المركبات'!$B$6:$B$205,MATCH(B947&amp;"",'المركبات'!$A$6:$A$205,0))&amp;"","كود غير موجود"))</f>
        <v/>
      </c>
      <c r="I947" s="21">
        <f>IF(OR(B947&amp;""="",NOT(ISNUMBER(C947))),"",IF(COUNTIFS($B$6:$B$2005,B947&amp;"",$C$6:$C$2005,"&gt;"&amp;C947)=0,1,0))</f>
        <v/>
      </c>
    </row>
    <row r="948">
      <c r="A948" s="13" t="n"/>
      <c r="B948" s="5" t="n"/>
      <c r="C948" s="16" t="n"/>
      <c r="D948" s="20" t="n"/>
      <c r="E948" s="20" t="n"/>
      <c r="F948" s="5" t="n"/>
      <c r="G948" s="18">
        <f>IF(OR(B948&amp;""="",NOT(ISNUMBER(D948))),"",ROUND(D948*N(E948),2))</f>
        <v/>
      </c>
      <c r="H948" s="6">
        <f>IF(B948&amp;""="","",IFERROR(INDEX('المركبات'!$B$6:$B$205,MATCH(B948&amp;"",'المركبات'!$A$6:$A$205,0))&amp;"","كود غير موجود"))</f>
        <v/>
      </c>
      <c r="I948" s="21">
        <f>IF(OR(B948&amp;""="",NOT(ISNUMBER(C948))),"",IF(COUNTIFS($B$6:$B$2005,B948&amp;"",$C$6:$C$2005,"&gt;"&amp;C948)=0,1,0))</f>
        <v/>
      </c>
    </row>
    <row r="949">
      <c r="A949" s="13" t="n"/>
      <c r="B949" s="5" t="n"/>
      <c r="C949" s="16" t="n"/>
      <c r="D949" s="20" t="n"/>
      <c r="E949" s="20" t="n"/>
      <c r="F949" s="5" t="n"/>
      <c r="G949" s="18">
        <f>IF(OR(B949&amp;""="",NOT(ISNUMBER(D949))),"",ROUND(D949*N(E949),2))</f>
        <v/>
      </c>
      <c r="H949" s="6">
        <f>IF(B949&amp;""="","",IFERROR(INDEX('المركبات'!$B$6:$B$205,MATCH(B949&amp;"",'المركبات'!$A$6:$A$205,0))&amp;"","كود غير موجود"))</f>
        <v/>
      </c>
      <c r="I949" s="21">
        <f>IF(OR(B949&amp;""="",NOT(ISNUMBER(C949))),"",IF(COUNTIFS($B$6:$B$2005,B949&amp;"",$C$6:$C$2005,"&gt;"&amp;C949)=0,1,0))</f>
        <v/>
      </c>
    </row>
    <row r="950">
      <c r="A950" s="13" t="n"/>
      <c r="B950" s="5" t="n"/>
      <c r="C950" s="16" t="n"/>
      <c r="D950" s="20" t="n"/>
      <c r="E950" s="20" t="n"/>
      <c r="F950" s="5" t="n"/>
      <c r="G950" s="18">
        <f>IF(OR(B950&amp;""="",NOT(ISNUMBER(D950))),"",ROUND(D950*N(E950),2))</f>
        <v/>
      </c>
      <c r="H950" s="6">
        <f>IF(B950&amp;""="","",IFERROR(INDEX('المركبات'!$B$6:$B$205,MATCH(B950&amp;"",'المركبات'!$A$6:$A$205,0))&amp;"","كود غير موجود"))</f>
        <v/>
      </c>
      <c r="I950" s="21">
        <f>IF(OR(B950&amp;""="",NOT(ISNUMBER(C950))),"",IF(COUNTIFS($B$6:$B$2005,B950&amp;"",$C$6:$C$2005,"&gt;"&amp;C950)=0,1,0))</f>
        <v/>
      </c>
    </row>
    <row r="951">
      <c r="A951" s="13" t="n"/>
      <c r="B951" s="5" t="n"/>
      <c r="C951" s="16" t="n"/>
      <c r="D951" s="20" t="n"/>
      <c r="E951" s="20" t="n"/>
      <c r="F951" s="5" t="n"/>
      <c r="G951" s="18">
        <f>IF(OR(B951&amp;""="",NOT(ISNUMBER(D951))),"",ROUND(D951*N(E951),2))</f>
        <v/>
      </c>
      <c r="H951" s="6">
        <f>IF(B951&amp;""="","",IFERROR(INDEX('المركبات'!$B$6:$B$205,MATCH(B951&amp;"",'المركبات'!$A$6:$A$205,0))&amp;"","كود غير موجود"))</f>
        <v/>
      </c>
      <c r="I951" s="21">
        <f>IF(OR(B951&amp;""="",NOT(ISNUMBER(C951))),"",IF(COUNTIFS($B$6:$B$2005,B951&amp;"",$C$6:$C$2005,"&gt;"&amp;C951)=0,1,0))</f>
        <v/>
      </c>
    </row>
    <row r="952">
      <c r="A952" s="13" t="n"/>
      <c r="B952" s="5" t="n"/>
      <c r="C952" s="16" t="n"/>
      <c r="D952" s="20" t="n"/>
      <c r="E952" s="20" t="n"/>
      <c r="F952" s="5" t="n"/>
      <c r="G952" s="18">
        <f>IF(OR(B952&amp;""="",NOT(ISNUMBER(D952))),"",ROUND(D952*N(E952),2))</f>
        <v/>
      </c>
      <c r="H952" s="6">
        <f>IF(B952&amp;""="","",IFERROR(INDEX('المركبات'!$B$6:$B$205,MATCH(B952&amp;"",'المركبات'!$A$6:$A$205,0))&amp;"","كود غير موجود"))</f>
        <v/>
      </c>
      <c r="I952" s="21">
        <f>IF(OR(B952&amp;""="",NOT(ISNUMBER(C952))),"",IF(COUNTIFS($B$6:$B$2005,B952&amp;"",$C$6:$C$2005,"&gt;"&amp;C952)=0,1,0))</f>
        <v/>
      </c>
    </row>
    <row r="953">
      <c r="A953" s="13" t="n"/>
      <c r="B953" s="5" t="n"/>
      <c r="C953" s="16" t="n"/>
      <c r="D953" s="20" t="n"/>
      <c r="E953" s="20" t="n"/>
      <c r="F953" s="5" t="n"/>
      <c r="G953" s="18">
        <f>IF(OR(B953&amp;""="",NOT(ISNUMBER(D953))),"",ROUND(D953*N(E953),2))</f>
        <v/>
      </c>
      <c r="H953" s="6">
        <f>IF(B953&amp;""="","",IFERROR(INDEX('المركبات'!$B$6:$B$205,MATCH(B953&amp;"",'المركبات'!$A$6:$A$205,0))&amp;"","كود غير موجود"))</f>
        <v/>
      </c>
      <c r="I953" s="21">
        <f>IF(OR(B953&amp;""="",NOT(ISNUMBER(C953))),"",IF(COUNTIFS($B$6:$B$2005,B953&amp;"",$C$6:$C$2005,"&gt;"&amp;C953)=0,1,0))</f>
        <v/>
      </c>
    </row>
    <row r="954">
      <c r="A954" s="13" t="n"/>
      <c r="B954" s="5" t="n"/>
      <c r="C954" s="16" t="n"/>
      <c r="D954" s="20" t="n"/>
      <c r="E954" s="20" t="n"/>
      <c r="F954" s="5" t="n"/>
      <c r="G954" s="18">
        <f>IF(OR(B954&amp;""="",NOT(ISNUMBER(D954))),"",ROUND(D954*N(E954),2))</f>
        <v/>
      </c>
      <c r="H954" s="6">
        <f>IF(B954&amp;""="","",IFERROR(INDEX('المركبات'!$B$6:$B$205,MATCH(B954&amp;"",'المركبات'!$A$6:$A$205,0))&amp;"","كود غير موجود"))</f>
        <v/>
      </c>
      <c r="I954" s="21">
        <f>IF(OR(B954&amp;""="",NOT(ISNUMBER(C954))),"",IF(COUNTIFS($B$6:$B$2005,B954&amp;"",$C$6:$C$2005,"&gt;"&amp;C954)=0,1,0))</f>
        <v/>
      </c>
    </row>
    <row r="955">
      <c r="A955" s="13" t="n"/>
      <c r="B955" s="5" t="n"/>
      <c r="C955" s="16" t="n"/>
      <c r="D955" s="20" t="n"/>
      <c r="E955" s="20" t="n"/>
      <c r="F955" s="5" t="n"/>
      <c r="G955" s="18">
        <f>IF(OR(B955&amp;""="",NOT(ISNUMBER(D955))),"",ROUND(D955*N(E955),2))</f>
        <v/>
      </c>
      <c r="H955" s="6">
        <f>IF(B955&amp;""="","",IFERROR(INDEX('المركبات'!$B$6:$B$205,MATCH(B955&amp;"",'المركبات'!$A$6:$A$205,0))&amp;"","كود غير موجود"))</f>
        <v/>
      </c>
      <c r="I955" s="21">
        <f>IF(OR(B955&amp;""="",NOT(ISNUMBER(C955))),"",IF(COUNTIFS($B$6:$B$2005,B955&amp;"",$C$6:$C$2005,"&gt;"&amp;C955)=0,1,0))</f>
        <v/>
      </c>
    </row>
    <row r="956">
      <c r="A956" s="13" t="n"/>
      <c r="B956" s="5" t="n"/>
      <c r="C956" s="16" t="n"/>
      <c r="D956" s="20" t="n"/>
      <c r="E956" s="20" t="n"/>
      <c r="F956" s="5" t="n"/>
      <c r="G956" s="18">
        <f>IF(OR(B956&amp;""="",NOT(ISNUMBER(D956))),"",ROUND(D956*N(E956),2))</f>
        <v/>
      </c>
      <c r="H956" s="6">
        <f>IF(B956&amp;""="","",IFERROR(INDEX('المركبات'!$B$6:$B$205,MATCH(B956&amp;"",'المركبات'!$A$6:$A$205,0))&amp;"","كود غير موجود"))</f>
        <v/>
      </c>
      <c r="I956" s="21">
        <f>IF(OR(B956&amp;""="",NOT(ISNUMBER(C956))),"",IF(COUNTIFS($B$6:$B$2005,B956&amp;"",$C$6:$C$2005,"&gt;"&amp;C956)=0,1,0))</f>
        <v/>
      </c>
    </row>
    <row r="957">
      <c r="A957" s="13" t="n"/>
      <c r="B957" s="5" t="n"/>
      <c r="C957" s="16" t="n"/>
      <c r="D957" s="20" t="n"/>
      <c r="E957" s="20" t="n"/>
      <c r="F957" s="5" t="n"/>
      <c r="G957" s="18">
        <f>IF(OR(B957&amp;""="",NOT(ISNUMBER(D957))),"",ROUND(D957*N(E957),2))</f>
        <v/>
      </c>
      <c r="H957" s="6">
        <f>IF(B957&amp;""="","",IFERROR(INDEX('المركبات'!$B$6:$B$205,MATCH(B957&amp;"",'المركبات'!$A$6:$A$205,0))&amp;"","كود غير موجود"))</f>
        <v/>
      </c>
      <c r="I957" s="21">
        <f>IF(OR(B957&amp;""="",NOT(ISNUMBER(C957))),"",IF(COUNTIFS($B$6:$B$2005,B957&amp;"",$C$6:$C$2005,"&gt;"&amp;C957)=0,1,0))</f>
        <v/>
      </c>
    </row>
    <row r="958">
      <c r="A958" s="13" t="n"/>
      <c r="B958" s="5" t="n"/>
      <c r="C958" s="16" t="n"/>
      <c r="D958" s="20" t="n"/>
      <c r="E958" s="20" t="n"/>
      <c r="F958" s="5" t="n"/>
      <c r="G958" s="18">
        <f>IF(OR(B958&amp;""="",NOT(ISNUMBER(D958))),"",ROUND(D958*N(E958),2))</f>
        <v/>
      </c>
      <c r="H958" s="6">
        <f>IF(B958&amp;""="","",IFERROR(INDEX('المركبات'!$B$6:$B$205,MATCH(B958&amp;"",'المركبات'!$A$6:$A$205,0))&amp;"","كود غير موجود"))</f>
        <v/>
      </c>
      <c r="I958" s="21">
        <f>IF(OR(B958&amp;""="",NOT(ISNUMBER(C958))),"",IF(COUNTIFS($B$6:$B$2005,B958&amp;"",$C$6:$C$2005,"&gt;"&amp;C958)=0,1,0))</f>
        <v/>
      </c>
    </row>
    <row r="959">
      <c r="A959" s="13" t="n"/>
      <c r="B959" s="5" t="n"/>
      <c r="C959" s="16" t="n"/>
      <c r="D959" s="20" t="n"/>
      <c r="E959" s="20" t="n"/>
      <c r="F959" s="5" t="n"/>
      <c r="G959" s="18">
        <f>IF(OR(B959&amp;""="",NOT(ISNUMBER(D959))),"",ROUND(D959*N(E959),2))</f>
        <v/>
      </c>
      <c r="H959" s="6">
        <f>IF(B959&amp;""="","",IFERROR(INDEX('المركبات'!$B$6:$B$205,MATCH(B959&amp;"",'المركبات'!$A$6:$A$205,0))&amp;"","كود غير موجود"))</f>
        <v/>
      </c>
      <c r="I959" s="21">
        <f>IF(OR(B959&amp;""="",NOT(ISNUMBER(C959))),"",IF(COUNTIFS($B$6:$B$2005,B959&amp;"",$C$6:$C$2005,"&gt;"&amp;C959)=0,1,0))</f>
        <v/>
      </c>
    </row>
    <row r="960">
      <c r="A960" s="13" t="n"/>
      <c r="B960" s="5" t="n"/>
      <c r="C960" s="16" t="n"/>
      <c r="D960" s="20" t="n"/>
      <c r="E960" s="20" t="n"/>
      <c r="F960" s="5" t="n"/>
      <c r="G960" s="18">
        <f>IF(OR(B960&amp;""="",NOT(ISNUMBER(D960))),"",ROUND(D960*N(E960),2))</f>
        <v/>
      </c>
      <c r="H960" s="6">
        <f>IF(B960&amp;""="","",IFERROR(INDEX('المركبات'!$B$6:$B$205,MATCH(B960&amp;"",'المركبات'!$A$6:$A$205,0))&amp;"","كود غير موجود"))</f>
        <v/>
      </c>
      <c r="I960" s="21">
        <f>IF(OR(B960&amp;""="",NOT(ISNUMBER(C960))),"",IF(COUNTIFS($B$6:$B$2005,B960&amp;"",$C$6:$C$2005,"&gt;"&amp;C960)=0,1,0))</f>
        <v/>
      </c>
    </row>
    <row r="961">
      <c r="A961" s="13" t="n"/>
      <c r="B961" s="5" t="n"/>
      <c r="C961" s="16" t="n"/>
      <c r="D961" s="20" t="n"/>
      <c r="E961" s="20" t="n"/>
      <c r="F961" s="5" t="n"/>
      <c r="G961" s="18">
        <f>IF(OR(B961&amp;""="",NOT(ISNUMBER(D961))),"",ROUND(D961*N(E961),2))</f>
        <v/>
      </c>
      <c r="H961" s="6">
        <f>IF(B961&amp;""="","",IFERROR(INDEX('المركبات'!$B$6:$B$205,MATCH(B961&amp;"",'المركبات'!$A$6:$A$205,0))&amp;"","كود غير موجود"))</f>
        <v/>
      </c>
      <c r="I961" s="21">
        <f>IF(OR(B961&amp;""="",NOT(ISNUMBER(C961))),"",IF(COUNTIFS($B$6:$B$2005,B961&amp;"",$C$6:$C$2005,"&gt;"&amp;C961)=0,1,0))</f>
        <v/>
      </c>
    </row>
    <row r="962">
      <c r="A962" s="13" t="n"/>
      <c r="B962" s="5" t="n"/>
      <c r="C962" s="16" t="n"/>
      <c r="D962" s="20" t="n"/>
      <c r="E962" s="20" t="n"/>
      <c r="F962" s="5" t="n"/>
      <c r="G962" s="18">
        <f>IF(OR(B962&amp;""="",NOT(ISNUMBER(D962))),"",ROUND(D962*N(E962),2))</f>
        <v/>
      </c>
      <c r="H962" s="6">
        <f>IF(B962&amp;""="","",IFERROR(INDEX('المركبات'!$B$6:$B$205,MATCH(B962&amp;"",'المركبات'!$A$6:$A$205,0))&amp;"","كود غير موجود"))</f>
        <v/>
      </c>
      <c r="I962" s="21">
        <f>IF(OR(B962&amp;""="",NOT(ISNUMBER(C962))),"",IF(COUNTIFS($B$6:$B$2005,B962&amp;"",$C$6:$C$2005,"&gt;"&amp;C962)=0,1,0))</f>
        <v/>
      </c>
    </row>
    <row r="963">
      <c r="A963" s="13" t="n"/>
      <c r="B963" s="5" t="n"/>
      <c r="C963" s="16" t="n"/>
      <c r="D963" s="20" t="n"/>
      <c r="E963" s="20" t="n"/>
      <c r="F963" s="5" t="n"/>
      <c r="G963" s="18">
        <f>IF(OR(B963&amp;""="",NOT(ISNUMBER(D963))),"",ROUND(D963*N(E963),2))</f>
        <v/>
      </c>
      <c r="H963" s="6">
        <f>IF(B963&amp;""="","",IFERROR(INDEX('المركبات'!$B$6:$B$205,MATCH(B963&amp;"",'المركبات'!$A$6:$A$205,0))&amp;"","كود غير موجود"))</f>
        <v/>
      </c>
      <c r="I963" s="21">
        <f>IF(OR(B963&amp;""="",NOT(ISNUMBER(C963))),"",IF(COUNTIFS($B$6:$B$2005,B963&amp;"",$C$6:$C$2005,"&gt;"&amp;C963)=0,1,0))</f>
        <v/>
      </c>
    </row>
    <row r="964">
      <c r="A964" s="13" t="n"/>
      <c r="B964" s="5" t="n"/>
      <c r="C964" s="16" t="n"/>
      <c r="D964" s="20" t="n"/>
      <c r="E964" s="20" t="n"/>
      <c r="F964" s="5" t="n"/>
      <c r="G964" s="18">
        <f>IF(OR(B964&amp;""="",NOT(ISNUMBER(D964))),"",ROUND(D964*N(E964),2))</f>
        <v/>
      </c>
      <c r="H964" s="6">
        <f>IF(B964&amp;""="","",IFERROR(INDEX('المركبات'!$B$6:$B$205,MATCH(B964&amp;"",'المركبات'!$A$6:$A$205,0))&amp;"","كود غير موجود"))</f>
        <v/>
      </c>
      <c r="I964" s="21">
        <f>IF(OR(B964&amp;""="",NOT(ISNUMBER(C964))),"",IF(COUNTIFS($B$6:$B$2005,B964&amp;"",$C$6:$C$2005,"&gt;"&amp;C964)=0,1,0))</f>
        <v/>
      </c>
    </row>
    <row r="965">
      <c r="A965" s="13" t="n"/>
      <c r="B965" s="5" t="n"/>
      <c r="C965" s="16" t="n"/>
      <c r="D965" s="20" t="n"/>
      <c r="E965" s="20" t="n"/>
      <c r="F965" s="5" t="n"/>
      <c r="G965" s="18">
        <f>IF(OR(B965&amp;""="",NOT(ISNUMBER(D965))),"",ROUND(D965*N(E965),2))</f>
        <v/>
      </c>
      <c r="H965" s="6">
        <f>IF(B965&amp;""="","",IFERROR(INDEX('المركبات'!$B$6:$B$205,MATCH(B965&amp;"",'المركبات'!$A$6:$A$205,0))&amp;"","كود غير موجود"))</f>
        <v/>
      </c>
      <c r="I965" s="21">
        <f>IF(OR(B965&amp;""="",NOT(ISNUMBER(C965))),"",IF(COUNTIFS($B$6:$B$2005,B965&amp;"",$C$6:$C$2005,"&gt;"&amp;C965)=0,1,0))</f>
        <v/>
      </c>
    </row>
    <row r="966">
      <c r="A966" s="13" t="n"/>
      <c r="B966" s="5" t="n"/>
      <c r="C966" s="16" t="n"/>
      <c r="D966" s="20" t="n"/>
      <c r="E966" s="20" t="n"/>
      <c r="F966" s="5" t="n"/>
      <c r="G966" s="18">
        <f>IF(OR(B966&amp;""="",NOT(ISNUMBER(D966))),"",ROUND(D966*N(E966),2))</f>
        <v/>
      </c>
      <c r="H966" s="6">
        <f>IF(B966&amp;""="","",IFERROR(INDEX('المركبات'!$B$6:$B$205,MATCH(B966&amp;"",'المركبات'!$A$6:$A$205,0))&amp;"","كود غير موجود"))</f>
        <v/>
      </c>
      <c r="I966" s="21">
        <f>IF(OR(B966&amp;""="",NOT(ISNUMBER(C966))),"",IF(COUNTIFS($B$6:$B$2005,B966&amp;"",$C$6:$C$2005,"&gt;"&amp;C966)=0,1,0))</f>
        <v/>
      </c>
    </row>
    <row r="967">
      <c r="A967" s="13" t="n"/>
      <c r="B967" s="5" t="n"/>
      <c r="C967" s="16" t="n"/>
      <c r="D967" s="20" t="n"/>
      <c r="E967" s="20" t="n"/>
      <c r="F967" s="5" t="n"/>
      <c r="G967" s="18">
        <f>IF(OR(B967&amp;""="",NOT(ISNUMBER(D967))),"",ROUND(D967*N(E967),2))</f>
        <v/>
      </c>
      <c r="H967" s="6">
        <f>IF(B967&amp;""="","",IFERROR(INDEX('المركبات'!$B$6:$B$205,MATCH(B967&amp;"",'المركبات'!$A$6:$A$205,0))&amp;"","كود غير موجود"))</f>
        <v/>
      </c>
      <c r="I967" s="21">
        <f>IF(OR(B967&amp;""="",NOT(ISNUMBER(C967))),"",IF(COUNTIFS($B$6:$B$2005,B967&amp;"",$C$6:$C$2005,"&gt;"&amp;C967)=0,1,0))</f>
        <v/>
      </c>
    </row>
    <row r="968">
      <c r="A968" s="13" t="n"/>
      <c r="B968" s="5" t="n"/>
      <c r="C968" s="16" t="n"/>
      <c r="D968" s="20" t="n"/>
      <c r="E968" s="20" t="n"/>
      <c r="F968" s="5" t="n"/>
      <c r="G968" s="18">
        <f>IF(OR(B968&amp;""="",NOT(ISNUMBER(D968))),"",ROUND(D968*N(E968),2))</f>
        <v/>
      </c>
      <c r="H968" s="6">
        <f>IF(B968&amp;""="","",IFERROR(INDEX('المركبات'!$B$6:$B$205,MATCH(B968&amp;"",'المركبات'!$A$6:$A$205,0))&amp;"","كود غير موجود"))</f>
        <v/>
      </c>
      <c r="I968" s="21">
        <f>IF(OR(B968&amp;""="",NOT(ISNUMBER(C968))),"",IF(COUNTIFS($B$6:$B$2005,B968&amp;"",$C$6:$C$2005,"&gt;"&amp;C968)=0,1,0))</f>
        <v/>
      </c>
    </row>
    <row r="969">
      <c r="A969" s="13" t="n"/>
      <c r="B969" s="5" t="n"/>
      <c r="C969" s="16" t="n"/>
      <c r="D969" s="20" t="n"/>
      <c r="E969" s="20" t="n"/>
      <c r="F969" s="5" t="n"/>
      <c r="G969" s="18">
        <f>IF(OR(B969&amp;""="",NOT(ISNUMBER(D969))),"",ROUND(D969*N(E969),2))</f>
        <v/>
      </c>
      <c r="H969" s="6">
        <f>IF(B969&amp;""="","",IFERROR(INDEX('المركبات'!$B$6:$B$205,MATCH(B969&amp;"",'المركبات'!$A$6:$A$205,0))&amp;"","كود غير موجود"))</f>
        <v/>
      </c>
      <c r="I969" s="21">
        <f>IF(OR(B969&amp;""="",NOT(ISNUMBER(C969))),"",IF(COUNTIFS($B$6:$B$2005,B969&amp;"",$C$6:$C$2005,"&gt;"&amp;C969)=0,1,0))</f>
        <v/>
      </c>
    </row>
    <row r="970">
      <c r="A970" s="13" t="n"/>
      <c r="B970" s="5" t="n"/>
      <c r="C970" s="16" t="n"/>
      <c r="D970" s="20" t="n"/>
      <c r="E970" s="20" t="n"/>
      <c r="F970" s="5" t="n"/>
      <c r="G970" s="18">
        <f>IF(OR(B970&amp;""="",NOT(ISNUMBER(D970))),"",ROUND(D970*N(E970),2))</f>
        <v/>
      </c>
      <c r="H970" s="6">
        <f>IF(B970&amp;""="","",IFERROR(INDEX('المركبات'!$B$6:$B$205,MATCH(B970&amp;"",'المركبات'!$A$6:$A$205,0))&amp;"","كود غير موجود"))</f>
        <v/>
      </c>
      <c r="I970" s="21">
        <f>IF(OR(B970&amp;""="",NOT(ISNUMBER(C970))),"",IF(COUNTIFS($B$6:$B$2005,B970&amp;"",$C$6:$C$2005,"&gt;"&amp;C970)=0,1,0))</f>
        <v/>
      </c>
    </row>
    <row r="971">
      <c r="A971" s="13" t="n"/>
      <c r="B971" s="5" t="n"/>
      <c r="C971" s="16" t="n"/>
      <c r="D971" s="20" t="n"/>
      <c r="E971" s="20" t="n"/>
      <c r="F971" s="5" t="n"/>
      <c r="G971" s="18">
        <f>IF(OR(B971&amp;""="",NOT(ISNUMBER(D971))),"",ROUND(D971*N(E971),2))</f>
        <v/>
      </c>
      <c r="H971" s="6">
        <f>IF(B971&amp;""="","",IFERROR(INDEX('المركبات'!$B$6:$B$205,MATCH(B971&amp;"",'المركبات'!$A$6:$A$205,0))&amp;"","كود غير موجود"))</f>
        <v/>
      </c>
      <c r="I971" s="21">
        <f>IF(OR(B971&amp;""="",NOT(ISNUMBER(C971))),"",IF(COUNTIFS($B$6:$B$2005,B971&amp;"",$C$6:$C$2005,"&gt;"&amp;C971)=0,1,0))</f>
        <v/>
      </c>
    </row>
    <row r="972">
      <c r="A972" s="13" t="n"/>
      <c r="B972" s="5" t="n"/>
      <c r="C972" s="16" t="n"/>
      <c r="D972" s="20" t="n"/>
      <c r="E972" s="20" t="n"/>
      <c r="F972" s="5" t="n"/>
      <c r="G972" s="18">
        <f>IF(OR(B972&amp;""="",NOT(ISNUMBER(D972))),"",ROUND(D972*N(E972),2))</f>
        <v/>
      </c>
      <c r="H972" s="6">
        <f>IF(B972&amp;""="","",IFERROR(INDEX('المركبات'!$B$6:$B$205,MATCH(B972&amp;"",'المركبات'!$A$6:$A$205,0))&amp;"","كود غير موجود"))</f>
        <v/>
      </c>
      <c r="I972" s="21">
        <f>IF(OR(B972&amp;""="",NOT(ISNUMBER(C972))),"",IF(COUNTIFS($B$6:$B$2005,B972&amp;"",$C$6:$C$2005,"&gt;"&amp;C972)=0,1,0))</f>
        <v/>
      </c>
    </row>
    <row r="973">
      <c r="A973" s="13" t="n"/>
      <c r="B973" s="5" t="n"/>
      <c r="C973" s="16" t="n"/>
      <c r="D973" s="20" t="n"/>
      <c r="E973" s="20" t="n"/>
      <c r="F973" s="5" t="n"/>
      <c r="G973" s="18">
        <f>IF(OR(B973&amp;""="",NOT(ISNUMBER(D973))),"",ROUND(D973*N(E973),2))</f>
        <v/>
      </c>
      <c r="H973" s="6">
        <f>IF(B973&amp;""="","",IFERROR(INDEX('المركبات'!$B$6:$B$205,MATCH(B973&amp;"",'المركبات'!$A$6:$A$205,0))&amp;"","كود غير موجود"))</f>
        <v/>
      </c>
      <c r="I973" s="21">
        <f>IF(OR(B973&amp;""="",NOT(ISNUMBER(C973))),"",IF(COUNTIFS($B$6:$B$2005,B973&amp;"",$C$6:$C$2005,"&gt;"&amp;C973)=0,1,0))</f>
        <v/>
      </c>
    </row>
    <row r="974">
      <c r="A974" s="13" t="n"/>
      <c r="B974" s="5" t="n"/>
      <c r="C974" s="16" t="n"/>
      <c r="D974" s="20" t="n"/>
      <c r="E974" s="20" t="n"/>
      <c r="F974" s="5" t="n"/>
      <c r="G974" s="18">
        <f>IF(OR(B974&amp;""="",NOT(ISNUMBER(D974))),"",ROUND(D974*N(E974),2))</f>
        <v/>
      </c>
      <c r="H974" s="6">
        <f>IF(B974&amp;""="","",IFERROR(INDEX('المركبات'!$B$6:$B$205,MATCH(B974&amp;"",'المركبات'!$A$6:$A$205,0))&amp;"","كود غير موجود"))</f>
        <v/>
      </c>
      <c r="I974" s="21">
        <f>IF(OR(B974&amp;""="",NOT(ISNUMBER(C974))),"",IF(COUNTIFS($B$6:$B$2005,B974&amp;"",$C$6:$C$2005,"&gt;"&amp;C974)=0,1,0))</f>
        <v/>
      </c>
    </row>
    <row r="975">
      <c r="A975" s="13" t="n"/>
      <c r="B975" s="5" t="n"/>
      <c r="C975" s="16" t="n"/>
      <c r="D975" s="20" t="n"/>
      <c r="E975" s="20" t="n"/>
      <c r="F975" s="5" t="n"/>
      <c r="G975" s="18">
        <f>IF(OR(B975&amp;""="",NOT(ISNUMBER(D975))),"",ROUND(D975*N(E975),2))</f>
        <v/>
      </c>
      <c r="H975" s="6">
        <f>IF(B975&amp;""="","",IFERROR(INDEX('المركبات'!$B$6:$B$205,MATCH(B975&amp;"",'المركبات'!$A$6:$A$205,0))&amp;"","كود غير موجود"))</f>
        <v/>
      </c>
      <c r="I975" s="21">
        <f>IF(OR(B975&amp;""="",NOT(ISNUMBER(C975))),"",IF(COUNTIFS($B$6:$B$2005,B975&amp;"",$C$6:$C$2005,"&gt;"&amp;C975)=0,1,0))</f>
        <v/>
      </c>
    </row>
    <row r="976">
      <c r="A976" s="13" t="n"/>
      <c r="B976" s="5" t="n"/>
      <c r="C976" s="16" t="n"/>
      <c r="D976" s="20" t="n"/>
      <c r="E976" s="20" t="n"/>
      <c r="F976" s="5" t="n"/>
      <c r="G976" s="18">
        <f>IF(OR(B976&amp;""="",NOT(ISNUMBER(D976))),"",ROUND(D976*N(E976),2))</f>
        <v/>
      </c>
      <c r="H976" s="6">
        <f>IF(B976&amp;""="","",IFERROR(INDEX('المركبات'!$B$6:$B$205,MATCH(B976&amp;"",'المركبات'!$A$6:$A$205,0))&amp;"","كود غير موجود"))</f>
        <v/>
      </c>
      <c r="I976" s="21">
        <f>IF(OR(B976&amp;""="",NOT(ISNUMBER(C976))),"",IF(COUNTIFS($B$6:$B$2005,B976&amp;"",$C$6:$C$2005,"&gt;"&amp;C976)=0,1,0))</f>
        <v/>
      </c>
    </row>
    <row r="977">
      <c r="A977" s="13" t="n"/>
      <c r="B977" s="5" t="n"/>
      <c r="C977" s="16" t="n"/>
      <c r="D977" s="20" t="n"/>
      <c r="E977" s="20" t="n"/>
      <c r="F977" s="5" t="n"/>
      <c r="G977" s="18">
        <f>IF(OR(B977&amp;""="",NOT(ISNUMBER(D977))),"",ROUND(D977*N(E977),2))</f>
        <v/>
      </c>
      <c r="H977" s="6">
        <f>IF(B977&amp;""="","",IFERROR(INDEX('المركبات'!$B$6:$B$205,MATCH(B977&amp;"",'المركبات'!$A$6:$A$205,0))&amp;"","كود غير موجود"))</f>
        <v/>
      </c>
      <c r="I977" s="21">
        <f>IF(OR(B977&amp;""="",NOT(ISNUMBER(C977))),"",IF(COUNTIFS($B$6:$B$2005,B977&amp;"",$C$6:$C$2005,"&gt;"&amp;C977)=0,1,0))</f>
        <v/>
      </c>
    </row>
    <row r="978">
      <c r="A978" s="13" t="n"/>
      <c r="B978" s="5" t="n"/>
      <c r="C978" s="16" t="n"/>
      <c r="D978" s="20" t="n"/>
      <c r="E978" s="20" t="n"/>
      <c r="F978" s="5" t="n"/>
      <c r="G978" s="18">
        <f>IF(OR(B978&amp;""="",NOT(ISNUMBER(D978))),"",ROUND(D978*N(E978),2))</f>
        <v/>
      </c>
      <c r="H978" s="6">
        <f>IF(B978&amp;""="","",IFERROR(INDEX('المركبات'!$B$6:$B$205,MATCH(B978&amp;"",'المركبات'!$A$6:$A$205,0))&amp;"","كود غير موجود"))</f>
        <v/>
      </c>
      <c r="I978" s="21">
        <f>IF(OR(B978&amp;""="",NOT(ISNUMBER(C978))),"",IF(COUNTIFS($B$6:$B$2005,B978&amp;"",$C$6:$C$2005,"&gt;"&amp;C978)=0,1,0))</f>
        <v/>
      </c>
    </row>
    <row r="979">
      <c r="A979" s="13" t="n"/>
      <c r="B979" s="5" t="n"/>
      <c r="C979" s="16" t="n"/>
      <c r="D979" s="20" t="n"/>
      <c r="E979" s="20" t="n"/>
      <c r="F979" s="5" t="n"/>
      <c r="G979" s="18">
        <f>IF(OR(B979&amp;""="",NOT(ISNUMBER(D979))),"",ROUND(D979*N(E979),2))</f>
        <v/>
      </c>
      <c r="H979" s="6">
        <f>IF(B979&amp;""="","",IFERROR(INDEX('المركبات'!$B$6:$B$205,MATCH(B979&amp;"",'المركبات'!$A$6:$A$205,0))&amp;"","كود غير موجود"))</f>
        <v/>
      </c>
      <c r="I979" s="21">
        <f>IF(OR(B979&amp;""="",NOT(ISNUMBER(C979))),"",IF(COUNTIFS($B$6:$B$2005,B979&amp;"",$C$6:$C$2005,"&gt;"&amp;C979)=0,1,0))</f>
        <v/>
      </c>
    </row>
    <row r="980">
      <c r="A980" s="13" t="n"/>
      <c r="B980" s="5" t="n"/>
      <c r="C980" s="16" t="n"/>
      <c r="D980" s="20" t="n"/>
      <c r="E980" s="20" t="n"/>
      <c r="F980" s="5" t="n"/>
      <c r="G980" s="18">
        <f>IF(OR(B980&amp;""="",NOT(ISNUMBER(D980))),"",ROUND(D980*N(E980),2))</f>
        <v/>
      </c>
      <c r="H980" s="6">
        <f>IF(B980&amp;""="","",IFERROR(INDEX('المركبات'!$B$6:$B$205,MATCH(B980&amp;"",'المركبات'!$A$6:$A$205,0))&amp;"","كود غير موجود"))</f>
        <v/>
      </c>
      <c r="I980" s="21">
        <f>IF(OR(B980&amp;""="",NOT(ISNUMBER(C980))),"",IF(COUNTIFS($B$6:$B$2005,B980&amp;"",$C$6:$C$2005,"&gt;"&amp;C980)=0,1,0))</f>
        <v/>
      </c>
    </row>
    <row r="981">
      <c r="A981" s="13" t="n"/>
      <c r="B981" s="5" t="n"/>
      <c r="C981" s="16" t="n"/>
      <c r="D981" s="20" t="n"/>
      <c r="E981" s="20" t="n"/>
      <c r="F981" s="5" t="n"/>
      <c r="G981" s="18">
        <f>IF(OR(B981&amp;""="",NOT(ISNUMBER(D981))),"",ROUND(D981*N(E981),2))</f>
        <v/>
      </c>
      <c r="H981" s="6">
        <f>IF(B981&amp;""="","",IFERROR(INDEX('المركبات'!$B$6:$B$205,MATCH(B981&amp;"",'المركبات'!$A$6:$A$205,0))&amp;"","كود غير موجود"))</f>
        <v/>
      </c>
      <c r="I981" s="21">
        <f>IF(OR(B981&amp;""="",NOT(ISNUMBER(C981))),"",IF(COUNTIFS($B$6:$B$2005,B981&amp;"",$C$6:$C$2005,"&gt;"&amp;C981)=0,1,0))</f>
        <v/>
      </c>
    </row>
    <row r="982">
      <c r="A982" s="13" t="n"/>
      <c r="B982" s="5" t="n"/>
      <c r="C982" s="16" t="n"/>
      <c r="D982" s="20" t="n"/>
      <c r="E982" s="20" t="n"/>
      <c r="F982" s="5" t="n"/>
      <c r="G982" s="18">
        <f>IF(OR(B982&amp;""="",NOT(ISNUMBER(D982))),"",ROUND(D982*N(E982),2))</f>
        <v/>
      </c>
      <c r="H982" s="6">
        <f>IF(B982&amp;""="","",IFERROR(INDEX('المركبات'!$B$6:$B$205,MATCH(B982&amp;"",'المركبات'!$A$6:$A$205,0))&amp;"","كود غير موجود"))</f>
        <v/>
      </c>
      <c r="I982" s="21">
        <f>IF(OR(B982&amp;""="",NOT(ISNUMBER(C982))),"",IF(COUNTIFS($B$6:$B$2005,B982&amp;"",$C$6:$C$2005,"&gt;"&amp;C982)=0,1,0))</f>
        <v/>
      </c>
    </row>
    <row r="983">
      <c r="A983" s="13" t="n"/>
      <c r="B983" s="5" t="n"/>
      <c r="C983" s="16" t="n"/>
      <c r="D983" s="20" t="n"/>
      <c r="E983" s="20" t="n"/>
      <c r="F983" s="5" t="n"/>
      <c r="G983" s="18">
        <f>IF(OR(B983&amp;""="",NOT(ISNUMBER(D983))),"",ROUND(D983*N(E983),2))</f>
        <v/>
      </c>
      <c r="H983" s="6">
        <f>IF(B983&amp;""="","",IFERROR(INDEX('المركبات'!$B$6:$B$205,MATCH(B983&amp;"",'المركبات'!$A$6:$A$205,0))&amp;"","كود غير موجود"))</f>
        <v/>
      </c>
      <c r="I983" s="21">
        <f>IF(OR(B983&amp;""="",NOT(ISNUMBER(C983))),"",IF(COUNTIFS($B$6:$B$2005,B983&amp;"",$C$6:$C$2005,"&gt;"&amp;C983)=0,1,0))</f>
        <v/>
      </c>
    </row>
    <row r="984">
      <c r="A984" s="13" t="n"/>
      <c r="B984" s="5" t="n"/>
      <c r="C984" s="16" t="n"/>
      <c r="D984" s="20" t="n"/>
      <c r="E984" s="20" t="n"/>
      <c r="F984" s="5" t="n"/>
      <c r="G984" s="18">
        <f>IF(OR(B984&amp;""="",NOT(ISNUMBER(D984))),"",ROUND(D984*N(E984),2))</f>
        <v/>
      </c>
      <c r="H984" s="6">
        <f>IF(B984&amp;""="","",IFERROR(INDEX('المركبات'!$B$6:$B$205,MATCH(B984&amp;"",'المركبات'!$A$6:$A$205,0))&amp;"","كود غير موجود"))</f>
        <v/>
      </c>
      <c r="I984" s="21">
        <f>IF(OR(B984&amp;""="",NOT(ISNUMBER(C984))),"",IF(COUNTIFS($B$6:$B$2005,B984&amp;"",$C$6:$C$2005,"&gt;"&amp;C984)=0,1,0))</f>
        <v/>
      </c>
    </row>
    <row r="985">
      <c r="A985" s="13" t="n"/>
      <c r="B985" s="5" t="n"/>
      <c r="C985" s="16" t="n"/>
      <c r="D985" s="20" t="n"/>
      <c r="E985" s="20" t="n"/>
      <c r="F985" s="5" t="n"/>
      <c r="G985" s="18">
        <f>IF(OR(B985&amp;""="",NOT(ISNUMBER(D985))),"",ROUND(D985*N(E985),2))</f>
        <v/>
      </c>
      <c r="H985" s="6">
        <f>IF(B985&amp;""="","",IFERROR(INDEX('المركبات'!$B$6:$B$205,MATCH(B985&amp;"",'المركبات'!$A$6:$A$205,0))&amp;"","كود غير موجود"))</f>
        <v/>
      </c>
      <c r="I985" s="21">
        <f>IF(OR(B985&amp;""="",NOT(ISNUMBER(C985))),"",IF(COUNTIFS($B$6:$B$2005,B985&amp;"",$C$6:$C$2005,"&gt;"&amp;C985)=0,1,0))</f>
        <v/>
      </c>
    </row>
    <row r="986">
      <c r="A986" s="13" t="n"/>
      <c r="B986" s="5" t="n"/>
      <c r="C986" s="16" t="n"/>
      <c r="D986" s="20" t="n"/>
      <c r="E986" s="20" t="n"/>
      <c r="F986" s="5" t="n"/>
      <c r="G986" s="18">
        <f>IF(OR(B986&amp;""="",NOT(ISNUMBER(D986))),"",ROUND(D986*N(E986),2))</f>
        <v/>
      </c>
      <c r="H986" s="6">
        <f>IF(B986&amp;""="","",IFERROR(INDEX('المركبات'!$B$6:$B$205,MATCH(B986&amp;"",'المركبات'!$A$6:$A$205,0))&amp;"","كود غير موجود"))</f>
        <v/>
      </c>
      <c r="I986" s="21">
        <f>IF(OR(B986&amp;""="",NOT(ISNUMBER(C986))),"",IF(COUNTIFS($B$6:$B$2005,B986&amp;"",$C$6:$C$2005,"&gt;"&amp;C986)=0,1,0))</f>
        <v/>
      </c>
    </row>
    <row r="987">
      <c r="A987" s="13" t="n"/>
      <c r="B987" s="5" t="n"/>
      <c r="C987" s="16" t="n"/>
      <c r="D987" s="20" t="n"/>
      <c r="E987" s="20" t="n"/>
      <c r="F987" s="5" t="n"/>
      <c r="G987" s="18">
        <f>IF(OR(B987&amp;""="",NOT(ISNUMBER(D987))),"",ROUND(D987*N(E987),2))</f>
        <v/>
      </c>
      <c r="H987" s="6">
        <f>IF(B987&amp;""="","",IFERROR(INDEX('المركبات'!$B$6:$B$205,MATCH(B987&amp;"",'المركبات'!$A$6:$A$205,0))&amp;"","كود غير موجود"))</f>
        <v/>
      </c>
      <c r="I987" s="21">
        <f>IF(OR(B987&amp;""="",NOT(ISNUMBER(C987))),"",IF(COUNTIFS($B$6:$B$2005,B987&amp;"",$C$6:$C$2005,"&gt;"&amp;C987)=0,1,0))</f>
        <v/>
      </c>
    </row>
    <row r="988">
      <c r="A988" s="13" t="n"/>
      <c r="B988" s="5" t="n"/>
      <c r="C988" s="16" t="n"/>
      <c r="D988" s="20" t="n"/>
      <c r="E988" s="20" t="n"/>
      <c r="F988" s="5" t="n"/>
      <c r="G988" s="18">
        <f>IF(OR(B988&amp;""="",NOT(ISNUMBER(D988))),"",ROUND(D988*N(E988),2))</f>
        <v/>
      </c>
      <c r="H988" s="6">
        <f>IF(B988&amp;""="","",IFERROR(INDEX('المركبات'!$B$6:$B$205,MATCH(B988&amp;"",'المركبات'!$A$6:$A$205,0))&amp;"","كود غير موجود"))</f>
        <v/>
      </c>
      <c r="I988" s="21">
        <f>IF(OR(B988&amp;""="",NOT(ISNUMBER(C988))),"",IF(COUNTIFS($B$6:$B$2005,B988&amp;"",$C$6:$C$2005,"&gt;"&amp;C988)=0,1,0))</f>
        <v/>
      </c>
    </row>
    <row r="989">
      <c r="A989" s="13" t="n"/>
      <c r="B989" s="5" t="n"/>
      <c r="C989" s="16" t="n"/>
      <c r="D989" s="20" t="n"/>
      <c r="E989" s="20" t="n"/>
      <c r="F989" s="5" t="n"/>
      <c r="G989" s="18">
        <f>IF(OR(B989&amp;""="",NOT(ISNUMBER(D989))),"",ROUND(D989*N(E989),2))</f>
        <v/>
      </c>
      <c r="H989" s="6">
        <f>IF(B989&amp;""="","",IFERROR(INDEX('المركبات'!$B$6:$B$205,MATCH(B989&amp;"",'المركبات'!$A$6:$A$205,0))&amp;"","كود غير موجود"))</f>
        <v/>
      </c>
      <c r="I989" s="21">
        <f>IF(OR(B989&amp;""="",NOT(ISNUMBER(C989))),"",IF(COUNTIFS($B$6:$B$2005,B989&amp;"",$C$6:$C$2005,"&gt;"&amp;C989)=0,1,0))</f>
        <v/>
      </c>
    </row>
    <row r="990">
      <c r="A990" s="13" t="n"/>
      <c r="B990" s="5" t="n"/>
      <c r="C990" s="16" t="n"/>
      <c r="D990" s="20" t="n"/>
      <c r="E990" s="20" t="n"/>
      <c r="F990" s="5" t="n"/>
      <c r="G990" s="18">
        <f>IF(OR(B990&amp;""="",NOT(ISNUMBER(D990))),"",ROUND(D990*N(E990),2))</f>
        <v/>
      </c>
      <c r="H990" s="6">
        <f>IF(B990&amp;""="","",IFERROR(INDEX('المركبات'!$B$6:$B$205,MATCH(B990&amp;"",'المركبات'!$A$6:$A$205,0))&amp;"","كود غير موجود"))</f>
        <v/>
      </c>
      <c r="I990" s="21">
        <f>IF(OR(B990&amp;""="",NOT(ISNUMBER(C990))),"",IF(COUNTIFS($B$6:$B$2005,B990&amp;"",$C$6:$C$2005,"&gt;"&amp;C990)=0,1,0))</f>
        <v/>
      </c>
    </row>
    <row r="991">
      <c r="A991" s="13" t="n"/>
      <c r="B991" s="5" t="n"/>
      <c r="C991" s="16" t="n"/>
      <c r="D991" s="20" t="n"/>
      <c r="E991" s="20" t="n"/>
      <c r="F991" s="5" t="n"/>
      <c r="G991" s="18">
        <f>IF(OR(B991&amp;""="",NOT(ISNUMBER(D991))),"",ROUND(D991*N(E991),2))</f>
        <v/>
      </c>
      <c r="H991" s="6">
        <f>IF(B991&amp;""="","",IFERROR(INDEX('المركبات'!$B$6:$B$205,MATCH(B991&amp;"",'المركبات'!$A$6:$A$205,0))&amp;"","كود غير موجود"))</f>
        <v/>
      </c>
      <c r="I991" s="21">
        <f>IF(OR(B991&amp;""="",NOT(ISNUMBER(C991))),"",IF(COUNTIFS($B$6:$B$2005,B991&amp;"",$C$6:$C$2005,"&gt;"&amp;C991)=0,1,0))</f>
        <v/>
      </c>
    </row>
    <row r="992">
      <c r="A992" s="13" t="n"/>
      <c r="B992" s="5" t="n"/>
      <c r="C992" s="16" t="n"/>
      <c r="D992" s="20" t="n"/>
      <c r="E992" s="20" t="n"/>
      <c r="F992" s="5" t="n"/>
      <c r="G992" s="18">
        <f>IF(OR(B992&amp;""="",NOT(ISNUMBER(D992))),"",ROUND(D992*N(E992),2))</f>
        <v/>
      </c>
      <c r="H992" s="6">
        <f>IF(B992&amp;""="","",IFERROR(INDEX('المركبات'!$B$6:$B$205,MATCH(B992&amp;"",'المركبات'!$A$6:$A$205,0))&amp;"","كود غير موجود"))</f>
        <v/>
      </c>
      <c r="I992" s="21">
        <f>IF(OR(B992&amp;""="",NOT(ISNUMBER(C992))),"",IF(COUNTIFS($B$6:$B$2005,B992&amp;"",$C$6:$C$2005,"&gt;"&amp;C992)=0,1,0))</f>
        <v/>
      </c>
    </row>
    <row r="993">
      <c r="A993" s="13" t="n"/>
      <c r="B993" s="5" t="n"/>
      <c r="C993" s="16" t="n"/>
      <c r="D993" s="20" t="n"/>
      <c r="E993" s="20" t="n"/>
      <c r="F993" s="5" t="n"/>
      <c r="G993" s="18">
        <f>IF(OR(B993&amp;""="",NOT(ISNUMBER(D993))),"",ROUND(D993*N(E993),2))</f>
        <v/>
      </c>
      <c r="H993" s="6">
        <f>IF(B993&amp;""="","",IFERROR(INDEX('المركبات'!$B$6:$B$205,MATCH(B993&amp;"",'المركبات'!$A$6:$A$205,0))&amp;"","كود غير موجود"))</f>
        <v/>
      </c>
      <c r="I993" s="21">
        <f>IF(OR(B993&amp;""="",NOT(ISNUMBER(C993))),"",IF(COUNTIFS($B$6:$B$2005,B993&amp;"",$C$6:$C$2005,"&gt;"&amp;C993)=0,1,0))</f>
        <v/>
      </c>
    </row>
    <row r="994">
      <c r="A994" s="13" t="n"/>
      <c r="B994" s="5" t="n"/>
      <c r="C994" s="16" t="n"/>
      <c r="D994" s="20" t="n"/>
      <c r="E994" s="20" t="n"/>
      <c r="F994" s="5" t="n"/>
      <c r="G994" s="18">
        <f>IF(OR(B994&amp;""="",NOT(ISNUMBER(D994))),"",ROUND(D994*N(E994),2))</f>
        <v/>
      </c>
      <c r="H994" s="6">
        <f>IF(B994&amp;""="","",IFERROR(INDEX('المركبات'!$B$6:$B$205,MATCH(B994&amp;"",'المركبات'!$A$6:$A$205,0))&amp;"","كود غير موجود"))</f>
        <v/>
      </c>
      <c r="I994" s="21">
        <f>IF(OR(B994&amp;""="",NOT(ISNUMBER(C994))),"",IF(COUNTIFS($B$6:$B$2005,B994&amp;"",$C$6:$C$2005,"&gt;"&amp;C994)=0,1,0))</f>
        <v/>
      </c>
    </row>
    <row r="995">
      <c r="A995" s="13" t="n"/>
      <c r="B995" s="5" t="n"/>
      <c r="C995" s="16" t="n"/>
      <c r="D995" s="20" t="n"/>
      <c r="E995" s="20" t="n"/>
      <c r="F995" s="5" t="n"/>
      <c r="G995" s="18">
        <f>IF(OR(B995&amp;""="",NOT(ISNUMBER(D995))),"",ROUND(D995*N(E995),2))</f>
        <v/>
      </c>
      <c r="H995" s="6">
        <f>IF(B995&amp;""="","",IFERROR(INDEX('المركبات'!$B$6:$B$205,MATCH(B995&amp;"",'المركبات'!$A$6:$A$205,0))&amp;"","كود غير موجود"))</f>
        <v/>
      </c>
      <c r="I995" s="21">
        <f>IF(OR(B995&amp;""="",NOT(ISNUMBER(C995))),"",IF(COUNTIFS($B$6:$B$2005,B995&amp;"",$C$6:$C$2005,"&gt;"&amp;C995)=0,1,0))</f>
        <v/>
      </c>
    </row>
    <row r="996">
      <c r="A996" s="13" t="n"/>
      <c r="B996" s="5" t="n"/>
      <c r="C996" s="16" t="n"/>
      <c r="D996" s="20" t="n"/>
      <c r="E996" s="20" t="n"/>
      <c r="F996" s="5" t="n"/>
      <c r="G996" s="18">
        <f>IF(OR(B996&amp;""="",NOT(ISNUMBER(D996))),"",ROUND(D996*N(E996),2))</f>
        <v/>
      </c>
      <c r="H996" s="6">
        <f>IF(B996&amp;""="","",IFERROR(INDEX('المركبات'!$B$6:$B$205,MATCH(B996&amp;"",'المركبات'!$A$6:$A$205,0))&amp;"","كود غير موجود"))</f>
        <v/>
      </c>
      <c r="I996" s="21">
        <f>IF(OR(B996&amp;""="",NOT(ISNUMBER(C996))),"",IF(COUNTIFS($B$6:$B$2005,B996&amp;"",$C$6:$C$2005,"&gt;"&amp;C996)=0,1,0))</f>
        <v/>
      </c>
    </row>
    <row r="997">
      <c r="A997" s="13" t="n"/>
      <c r="B997" s="5" t="n"/>
      <c r="C997" s="16" t="n"/>
      <c r="D997" s="20" t="n"/>
      <c r="E997" s="20" t="n"/>
      <c r="F997" s="5" t="n"/>
      <c r="G997" s="18">
        <f>IF(OR(B997&amp;""="",NOT(ISNUMBER(D997))),"",ROUND(D997*N(E997),2))</f>
        <v/>
      </c>
      <c r="H997" s="6">
        <f>IF(B997&amp;""="","",IFERROR(INDEX('المركبات'!$B$6:$B$205,MATCH(B997&amp;"",'المركبات'!$A$6:$A$205,0))&amp;"","كود غير موجود"))</f>
        <v/>
      </c>
      <c r="I997" s="21">
        <f>IF(OR(B997&amp;""="",NOT(ISNUMBER(C997))),"",IF(COUNTIFS($B$6:$B$2005,B997&amp;"",$C$6:$C$2005,"&gt;"&amp;C997)=0,1,0))</f>
        <v/>
      </c>
    </row>
    <row r="998">
      <c r="A998" s="13" t="n"/>
      <c r="B998" s="5" t="n"/>
      <c r="C998" s="16" t="n"/>
      <c r="D998" s="20" t="n"/>
      <c r="E998" s="20" t="n"/>
      <c r="F998" s="5" t="n"/>
      <c r="G998" s="18">
        <f>IF(OR(B998&amp;""="",NOT(ISNUMBER(D998))),"",ROUND(D998*N(E998),2))</f>
        <v/>
      </c>
      <c r="H998" s="6">
        <f>IF(B998&amp;""="","",IFERROR(INDEX('المركبات'!$B$6:$B$205,MATCH(B998&amp;"",'المركبات'!$A$6:$A$205,0))&amp;"","كود غير موجود"))</f>
        <v/>
      </c>
      <c r="I998" s="21">
        <f>IF(OR(B998&amp;""="",NOT(ISNUMBER(C998))),"",IF(COUNTIFS($B$6:$B$2005,B998&amp;"",$C$6:$C$2005,"&gt;"&amp;C998)=0,1,0))</f>
        <v/>
      </c>
    </row>
    <row r="999">
      <c r="A999" s="13" t="n"/>
      <c r="B999" s="5" t="n"/>
      <c r="C999" s="16" t="n"/>
      <c r="D999" s="20" t="n"/>
      <c r="E999" s="20" t="n"/>
      <c r="F999" s="5" t="n"/>
      <c r="G999" s="18">
        <f>IF(OR(B999&amp;""="",NOT(ISNUMBER(D999))),"",ROUND(D999*N(E999),2))</f>
        <v/>
      </c>
      <c r="H999" s="6">
        <f>IF(B999&amp;""="","",IFERROR(INDEX('المركبات'!$B$6:$B$205,MATCH(B999&amp;"",'المركبات'!$A$6:$A$205,0))&amp;"","كود غير موجود"))</f>
        <v/>
      </c>
      <c r="I999" s="21">
        <f>IF(OR(B999&amp;""="",NOT(ISNUMBER(C999))),"",IF(COUNTIFS($B$6:$B$2005,B999&amp;"",$C$6:$C$2005,"&gt;"&amp;C999)=0,1,0))</f>
        <v/>
      </c>
    </row>
    <row r="1000">
      <c r="A1000" s="13" t="n"/>
      <c r="B1000" s="5" t="n"/>
      <c r="C1000" s="16" t="n"/>
      <c r="D1000" s="20" t="n"/>
      <c r="E1000" s="20" t="n"/>
      <c r="F1000" s="5" t="n"/>
      <c r="G1000" s="18">
        <f>IF(OR(B1000&amp;""="",NOT(ISNUMBER(D1000))),"",ROUND(D1000*N(E1000),2))</f>
        <v/>
      </c>
      <c r="H1000" s="6">
        <f>IF(B1000&amp;""="","",IFERROR(INDEX('المركبات'!$B$6:$B$205,MATCH(B1000&amp;"",'المركبات'!$A$6:$A$205,0))&amp;"","كود غير موجود"))</f>
        <v/>
      </c>
      <c r="I1000" s="21">
        <f>IF(OR(B1000&amp;""="",NOT(ISNUMBER(C1000))),"",IF(COUNTIFS($B$6:$B$2005,B1000&amp;"",$C$6:$C$2005,"&gt;"&amp;C1000)=0,1,0))</f>
        <v/>
      </c>
    </row>
    <row r="1001">
      <c r="A1001" s="13" t="n"/>
      <c r="B1001" s="5" t="n"/>
      <c r="C1001" s="16" t="n"/>
      <c r="D1001" s="20" t="n"/>
      <c r="E1001" s="20" t="n"/>
      <c r="F1001" s="5" t="n"/>
      <c r="G1001" s="18">
        <f>IF(OR(B1001&amp;""="",NOT(ISNUMBER(D1001))),"",ROUND(D1001*N(E1001),2))</f>
        <v/>
      </c>
      <c r="H1001" s="6">
        <f>IF(B1001&amp;""="","",IFERROR(INDEX('المركبات'!$B$6:$B$205,MATCH(B1001&amp;"",'المركبات'!$A$6:$A$205,0))&amp;"","كود غير موجود"))</f>
        <v/>
      </c>
      <c r="I1001" s="21">
        <f>IF(OR(B1001&amp;""="",NOT(ISNUMBER(C1001))),"",IF(COUNTIFS($B$6:$B$2005,B1001&amp;"",$C$6:$C$2005,"&gt;"&amp;C1001)=0,1,0))</f>
        <v/>
      </c>
    </row>
    <row r="1002">
      <c r="A1002" s="13" t="n"/>
      <c r="B1002" s="5" t="n"/>
      <c r="C1002" s="16" t="n"/>
      <c r="D1002" s="20" t="n"/>
      <c r="E1002" s="20" t="n"/>
      <c r="F1002" s="5" t="n"/>
      <c r="G1002" s="18">
        <f>IF(OR(B1002&amp;""="",NOT(ISNUMBER(D1002))),"",ROUND(D1002*N(E1002),2))</f>
        <v/>
      </c>
      <c r="H1002" s="6">
        <f>IF(B1002&amp;""="","",IFERROR(INDEX('المركبات'!$B$6:$B$205,MATCH(B1002&amp;"",'المركبات'!$A$6:$A$205,0))&amp;"","كود غير موجود"))</f>
        <v/>
      </c>
      <c r="I1002" s="21">
        <f>IF(OR(B1002&amp;""="",NOT(ISNUMBER(C1002))),"",IF(COUNTIFS($B$6:$B$2005,B1002&amp;"",$C$6:$C$2005,"&gt;"&amp;C1002)=0,1,0))</f>
        <v/>
      </c>
    </row>
    <row r="1003">
      <c r="A1003" s="13" t="n"/>
      <c r="B1003" s="5" t="n"/>
      <c r="C1003" s="16" t="n"/>
      <c r="D1003" s="20" t="n"/>
      <c r="E1003" s="20" t="n"/>
      <c r="F1003" s="5" t="n"/>
      <c r="G1003" s="18">
        <f>IF(OR(B1003&amp;""="",NOT(ISNUMBER(D1003))),"",ROUND(D1003*N(E1003),2))</f>
        <v/>
      </c>
      <c r="H1003" s="6">
        <f>IF(B1003&amp;""="","",IFERROR(INDEX('المركبات'!$B$6:$B$205,MATCH(B1003&amp;"",'المركبات'!$A$6:$A$205,0))&amp;"","كود غير موجود"))</f>
        <v/>
      </c>
      <c r="I1003" s="21">
        <f>IF(OR(B1003&amp;""="",NOT(ISNUMBER(C1003))),"",IF(COUNTIFS($B$6:$B$2005,B1003&amp;"",$C$6:$C$2005,"&gt;"&amp;C1003)=0,1,0))</f>
        <v/>
      </c>
    </row>
    <row r="1004">
      <c r="A1004" s="13" t="n"/>
      <c r="B1004" s="5" t="n"/>
      <c r="C1004" s="16" t="n"/>
      <c r="D1004" s="20" t="n"/>
      <c r="E1004" s="20" t="n"/>
      <c r="F1004" s="5" t="n"/>
      <c r="G1004" s="18">
        <f>IF(OR(B1004&amp;""="",NOT(ISNUMBER(D1004))),"",ROUND(D1004*N(E1004),2))</f>
        <v/>
      </c>
      <c r="H1004" s="6">
        <f>IF(B1004&amp;""="","",IFERROR(INDEX('المركبات'!$B$6:$B$205,MATCH(B1004&amp;"",'المركبات'!$A$6:$A$205,0))&amp;"","كود غير موجود"))</f>
        <v/>
      </c>
      <c r="I1004" s="21">
        <f>IF(OR(B1004&amp;""="",NOT(ISNUMBER(C1004))),"",IF(COUNTIFS($B$6:$B$2005,B1004&amp;"",$C$6:$C$2005,"&gt;"&amp;C1004)=0,1,0))</f>
        <v/>
      </c>
    </row>
    <row r="1005">
      <c r="A1005" s="13" t="n"/>
      <c r="B1005" s="5" t="n"/>
      <c r="C1005" s="16" t="n"/>
      <c r="D1005" s="20" t="n"/>
      <c r="E1005" s="20" t="n"/>
      <c r="F1005" s="5" t="n"/>
      <c r="G1005" s="18">
        <f>IF(OR(B1005&amp;""="",NOT(ISNUMBER(D1005))),"",ROUND(D1005*N(E1005),2))</f>
        <v/>
      </c>
      <c r="H1005" s="6">
        <f>IF(B1005&amp;""="","",IFERROR(INDEX('المركبات'!$B$6:$B$205,MATCH(B1005&amp;"",'المركبات'!$A$6:$A$205,0))&amp;"","كود غير موجود"))</f>
        <v/>
      </c>
      <c r="I1005" s="21">
        <f>IF(OR(B1005&amp;""="",NOT(ISNUMBER(C1005))),"",IF(COUNTIFS($B$6:$B$2005,B1005&amp;"",$C$6:$C$2005,"&gt;"&amp;C1005)=0,1,0))</f>
        <v/>
      </c>
    </row>
    <row r="1006">
      <c r="A1006" s="13" t="n"/>
      <c r="B1006" s="5" t="n"/>
      <c r="C1006" s="16" t="n"/>
      <c r="D1006" s="20" t="n"/>
      <c r="E1006" s="20" t="n"/>
      <c r="F1006" s="5" t="n"/>
      <c r="G1006" s="18">
        <f>IF(OR(B1006&amp;""="",NOT(ISNUMBER(D1006))),"",ROUND(D1006*N(E1006),2))</f>
        <v/>
      </c>
      <c r="H1006" s="6">
        <f>IF(B1006&amp;""="","",IFERROR(INDEX('المركبات'!$B$6:$B$205,MATCH(B1006&amp;"",'المركبات'!$A$6:$A$205,0))&amp;"","كود غير موجود"))</f>
        <v/>
      </c>
      <c r="I1006" s="21">
        <f>IF(OR(B1006&amp;""="",NOT(ISNUMBER(C1006))),"",IF(COUNTIFS($B$6:$B$2005,B1006&amp;"",$C$6:$C$2005,"&gt;"&amp;C1006)=0,1,0))</f>
        <v/>
      </c>
    </row>
    <row r="1007">
      <c r="A1007" s="13" t="n"/>
      <c r="B1007" s="5" t="n"/>
      <c r="C1007" s="16" t="n"/>
      <c r="D1007" s="20" t="n"/>
      <c r="E1007" s="20" t="n"/>
      <c r="F1007" s="5" t="n"/>
      <c r="G1007" s="18">
        <f>IF(OR(B1007&amp;""="",NOT(ISNUMBER(D1007))),"",ROUND(D1007*N(E1007),2))</f>
        <v/>
      </c>
      <c r="H1007" s="6">
        <f>IF(B1007&amp;""="","",IFERROR(INDEX('المركبات'!$B$6:$B$205,MATCH(B1007&amp;"",'المركبات'!$A$6:$A$205,0))&amp;"","كود غير موجود"))</f>
        <v/>
      </c>
      <c r="I1007" s="21">
        <f>IF(OR(B1007&amp;""="",NOT(ISNUMBER(C1007))),"",IF(COUNTIFS($B$6:$B$2005,B1007&amp;"",$C$6:$C$2005,"&gt;"&amp;C1007)=0,1,0))</f>
        <v/>
      </c>
    </row>
    <row r="1008">
      <c r="A1008" s="13" t="n"/>
      <c r="B1008" s="5" t="n"/>
      <c r="C1008" s="16" t="n"/>
      <c r="D1008" s="20" t="n"/>
      <c r="E1008" s="20" t="n"/>
      <c r="F1008" s="5" t="n"/>
      <c r="G1008" s="18">
        <f>IF(OR(B1008&amp;""="",NOT(ISNUMBER(D1008))),"",ROUND(D1008*N(E1008),2))</f>
        <v/>
      </c>
      <c r="H1008" s="6">
        <f>IF(B1008&amp;""="","",IFERROR(INDEX('المركبات'!$B$6:$B$205,MATCH(B1008&amp;"",'المركبات'!$A$6:$A$205,0))&amp;"","كود غير موجود"))</f>
        <v/>
      </c>
      <c r="I1008" s="21">
        <f>IF(OR(B1008&amp;""="",NOT(ISNUMBER(C1008))),"",IF(COUNTIFS($B$6:$B$2005,B1008&amp;"",$C$6:$C$2005,"&gt;"&amp;C1008)=0,1,0))</f>
        <v/>
      </c>
    </row>
    <row r="1009">
      <c r="A1009" s="13" t="n"/>
      <c r="B1009" s="5" t="n"/>
      <c r="C1009" s="16" t="n"/>
      <c r="D1009" s="20" t="n"/>
      <c r="E1009" s="20" t="n"/>
      <c r="F1009" s="5" t="n"/>
      <c r="G1009" s="18">
        <f>IF(OR(B1009&amp;""="",NOT(ISNUMBER(D1009))),"",ROUND(D1009*N(E1009),2))</f>
        <v/>
      </c>
      <c r="H1009" s="6">
        <f>IF(B1009&amp;""="","",IFERROR(INDEX('المركبات'!$B$6:$B$205,MATCH(B1009&amp;"",'المركبات'!$A$6:$A$205,0))&amp;"","كود غير موجود"))</f>
        <v/>
      </c>
      <c r="I1009" s="21">
        <f>IF(OR(B1009&amp;""="",NOT(ISNUMBER(C1009))),"",IF(COUNTIFS($B$6:$B$2005,B1009&amp;"",$C$6:$C$2005,"&gt;"&amp;C1009)=0,1,0))</f>
        <v/>
      </c>
    </row>
    <row r="1010">
      <c r="A1010" s="13" t="n"/>
      <c r="B1010" s="5" t="n"/>
      <c r="C1010" s="16" t="n"/>
      <c r="D1010" s="20" t="n"/>
      <c r="E1010" s="20" t="n"/>
      <c r="F1010" s="5" t="n"/>
      <c r="G1010" s="18">
        <f>IF(OR(B1010&amp;""="",NOT(ISNUMBER(D1010))),"",ROUND(D1010*N(E1010),2))</f>
        <v/>
      </c>
      <c r="H1010" s="6">
        <f>IF(B1010&amp;""="","",IFERROR(INDEX('المركبات'!$B$6:$B$205,MATCH(B1010&amp;"",'المركبات'!$A$6:$A$205,0))&amp;"","كود غير موجود"))</f>
        <v/>
      </c>
      <c r="I1010" s="21">
        <f>IF(OR(B1010&amp;""="",NOT(ISNUMBER(C1010))),"",IF(COUNTIFS($B$6:$B$2005,B1010&amp;"",$C$6:$C$2005,"&gt;"&amp;C1010)=0,1,0))</f>
        <v/>
      </c>
    </row>
    <row r="1011">
      <c r="A1011" s="13" t="n"/>
      <c r="B1011" s="5" t="n"/>
      <c r="C1011" s="16" t="n"/>
      <c r="D1011" s="20" t="n"/>
      <c r="E1011" s="20" t="n"/>
      <c r="F1011" s="5" t="n"/>
      <c r="G1011" s="18">
        <f>IF(OR(B1011&amp;""="",NOT(ISNUMBER(D1011))),"",ROUND(D1011*N(E1011),2))</f>
        <v/>
      </c>
      <c r="H1011" s="6">
        <f>IF(B1011&amp;""="","",IFERROR(INDEX('المركبات'!$B$6:$B$205,MATCH(B1011&amp;"",'المركبات'!$A$6:$A$205,0))&amp;"","كود غير موجود"))</f>
        <v/>
      </c>
      <c r="I1011" s="21">
        <f>IF(OR(B1011&amp;""="",NOT(ISNUMBER(C1011))),"",IF(COUNTIFS($B$6:$B$2005,B1011&amp;"",$C$6:$C$2005,"&gt;"&amp;C1011)=0,1,0))</f>
        <v/>
      </c>
    </row>
    <row r="1012">
      <c r="A1012" s="13" t="n"/>
      <c r="B1012" s="5" t="n"/>
      <c r="C1012" s="16" t="n"/>
      <c r="D1012" s="20" t="n"/>
      <c r="E1012" s="20" t="n"/>
      <c r="F1012" s="5" t="n"/>
      <c r="G1012" s="18">
        <f>IF(OR(B1012&amp;""="",NOT(ISNUMBER(D1012))),"",ROUND(D1012*N(E1012),2))</f>
        <v/>
      </c>
      <c r="H1012" s="6">
        <f>IF(B1012&amp;""="","",IFERROR(INDEX('المركبات'!$B$6:$B$205,MATCH(B1012&amp;"",'المركبات'!$A$6:$A$205,0))&amp;"","كود غير موجود"))</f>
        <v/>
      </c>
      <c r="I1012" s="21">
        <f>IF(OR(B1012&amp;""="",NOT(ISNUMBER(C1012))),"",IF(COUNTIFS($B$6:$B$2005,B1012&amp;"",$C$6:$C$2005,"&gt;"&amp;C1012)=0,1,0))</f>
        <v/>
      </c>
    </row>
    <row r="1013">
      <c r="A1013" s="13" t="n"/>
      <c r="B1013" s="5" t="n"/>
      <c r="C1013" s="16" t="n"/>
      <c r="D1013" s="20" t="n"/>
      <c r="E1013" s="20" t="n"/>
      <c r="F1013" s="5" t="n"/>
      <c r="G1013" s="18">
        <f>IF(OR(B1013&amp;""="",NOT(ISNUMBER(D1013))),"",ROUND(D1013*N(E1013),2))</f>
        <v/>
      </c>
      <c r="H1013" s="6">
        <f>IF(B1013&amp;""="","",IFERROR(INDEX('المركبات'!$B$6:$B$205,MATCH(B1013&amp;"",'المركبات'!$A$6:$A$205,0))&amp;"","كود غير موجود"))</f>
        <v/>
      </c>
      <c r="I1013" s="21">
        <f>IF(OR(B1013&amp;""="",NOT(ISNUMBER(C1013))),"",IF(COUNTIFS($B$6:$B$2005,B1013&amp;"",$C$6:$C$2005,"&gt;"&amp;C1013)=0,1,0))</f>
        <v/>
      </c>
    </row>
    <row r="1014">
      <c r="A1014" s="13" t="n"/>
      <c r="B1014" s="5" t="n"/>
      <c r="C1014" s="16" t="n"/>
      <c r="D1014" s="20" t="n"/>
      <c r="E1014" s="20" t="n"/>
      <c r="F1014" s="5" t="n"/>
      <c r="G1014" s="18">
        <f>IF(OR(B1014&amp;""="",NOT(ISNUMBER(D1014))),"",ROUND(D1014*N(E1014),2))</f>
        <v/>
      </c>
      <c r="H1014" s="6">
        <f>IF(B1014&amp;""="","",IFERROR(INDEX('المركبات'!$B$6:$B$205,MATCH(B1014&amp;"",'المركبات'!$A$6:$A$205,0))&amp;"","كود غير موجود"))</f>
        <v/>
      </c>
      <c r="I1014" s="21">
        <f>IF(OR(B1014&amp;""="",NOT(ISNUMBER(C1014))),"",IF(COUNTIFS($B$6:$B$2005,B1014&amp;"",$C$6:$C$2005,"&gt;"&amp;C1014)=0,1,0))</f>
        <v/>
      </c>
    </row>
    <row r="1015">
      <c r="A1015" s="13" t="n"/>
      <c r="B1015" s="5" t="n"/>
      <c r="C1015" s="16" t="n"/>
      <c r="D1015" s="20" t="n"/>
      <c r="E1015" s="20" t="n"/>
      <c r="F1015" s="5" t="n"/>
      <c r="G1015" s="18">
        <f>IF(OR(B1015&amp;""="",NOT(ISNUMBER(D1015))),"",ROUND(D1015*N(E1015),2))</f>
        <v/>
      </c>
      <c r="H1015" s="6">
        <f>IF(B1015&amp;""="","",IFERROR(INDEX('المركبات'!$B$6:$B$205,MATCH(B1015&amp;"",'المركبات'!$A$6:$A$205,0))&amp;"","كود غير موجود"))</f>
        <v/>
      </c>
      <c r="I1015" s="21">
        <f>IF(OR(B1015&amp;""="",NOT(ISNUMBER(C1015))),"",IF(COUNTIFS($B$6:$B$2005,B1015&amp;"",$C$6:$C$2005,"&gt;"&amp;C1015)=0,1,0))</f>
        <v/>
      </c>
    </row>
    <row r="1016">
      <c r="A1016" s="13" t="n"/>
      <c r="B1016" s="5" t="n"/>
      <c r="C1016" s="16" t="n"/>
      <c r="D1016" s="20" t="n"/>
      <c r="E1016" s="20" t="n"/>
      <c r="F1016" s="5" t="n"/>
      <c r="G1016" s="18">
        <f>IF(OR(B1016&amp;""="",NOT(ISNUMBER(D1016))),"",ROUND(D1016*N(E1016),2))</f>
        <v/>
      </c>
      <c r="H1016" s="6">
        <f>IF(B1016&amp;""="","",IFERROR(INDEX('المركبات'!$B$6:$B$205,MATCH(B1016&amp;"",'المركبات'!$A$6:$A$205,0))&amp;"","كود غير موجود"))</f>
        <v/>
      </c>
      <c r="I1016" s="21">
        <f>IF(OR(B1016&amp;""="",NOT(ISNUMBER(C1016))),"",IF(COUNTIFS($B$6:$B$2005,B1016&amp;"",$C$6:$C$2005,"&gt;"&amp;C1016)=0,1,0))</f>
        <v/>
      </c>
    </row>
    <row r="1017">
      <c r="A1017" s="13" t="n"/>
      <c r="B1017" s="5" t="n"/>
      <c r="C1017" s="16" t="n"/>
      <c r="D1017" s="20" t="n"/>
      <c r="E1017" s="20" t="n"/>
      <c r="F1017" s="5" t="n"/>
      <c r="G1017" s="18">
        <f>IF(OR(B1017&amp;""="",NOT(ISNUMBER(D1017))),"",ROUND(D1017*N(E1017),2))</f>
        <v/>
      </c>
      <c r="H1017" s="6">
        <f>IF(B1017&amp;""="","",IFERROR(INDEX('المركبات'!$B$6:$B$205,MATCH(B1017&amp;"",'المركبات'!$A$6:$A$205,0))&amp;"","كود غير موجود"))</f>
        <v/>
      </c>
      <c r="I1017" s="21">
        <f>IF(OR(B1017&amp;""="",NOT(ISNUMBER(C1017))),"",IF(COUNTIFS($B$6:$B$2005,B1017&amp;"",$C$6:$C$2005,"&gt;"&amp;C1017)=0,1,0))</f>
        <v/>
      </c>
    </row>
    <row r="1018">
      <c r="A1018" s="13" t="n"/>
      <c r="B1018" s="5" t="n"/>
      <c r="C1018" s="16" t="n"/>
      <c r="D1018" s="20" t="n"/>
      <c r="E1018" s="20" t="n"/>
      <c r="F1018" s="5" t="n"/>
      <c r="G1018" s="18">
        <f>IF(OR(B1018&amp;""="",NOT(ISNUMBER(D1018))),"",ROUND(D1018*N(E1018),2))</f>
        <v/>
      </c>
      <c r="H1018" s="6">
        <f>IF(B1018&amp;""="","",IFERROR(INDEX('المركبات'!$B$6:$B$205,MATCH(B1018&amp;"",'المركبات'!$A$6:$A$205,0))&amp;"","كود غير موجود"))</f>
        <v/>
      </c>
      <c r="I1018" s="21">
        <f>IF(OR(B1018&amp;""="",NOT(ISNUMBER(C1018))),"",IF(COUNTIFS($B$6:$B$2005,B1018&amp;"",$C$6:$C$2005,"&gt;"&amp;C1018)=0,1,0))</f>
        <v/>
      </c>
    </row>
    <row r="1019">
      <c r="A1019" s="13" t="n"/>
      <c r="B1019" s="5" t="n"/>
      <c r="C1019" s="16" t="n"/>
      <c r="D1019" s="20" t="n"/>
      <c r="E1019" s="20" t="n"/>
      <c r="F1019" s="5" t="n"/>
      <c r="G1019" s="18">
        <f>IF(OR(B1019&amp;""="",NOT(ISNUMBER(D1019))),"",ROUND(D1019*N(E1019),2))</f>
        <v/>
      </c>
      <c r="H1019" s="6">
        <f>IF(B1019&amp;""="","",IFERROR(INDEX('المركبات'!$B$6:$B$205,MATCH(B1019&amp;"",'المركبات'!$A$6:$A$205,0))&amp;"","كود غير موجود"))</f>
        <v/>
      </c>
      <c r="I1019" s="21">
        <f>IF(OR(B1019&amp;""="",NOT(ISNUMBER(C1019))),"",IF(COUNTIFS($B$6:$B$2005,B1019&amp;"",$C$6:$C$2005,"&gt;"&amp;C1019)=0,1,0))</f>
        <v/>
      </c>
    </row>
    <row r="1020">
      <c r="A1020" s="13" t="n"/>
      <c r="B1020" s="5" t="n"/>
      <c r="C1020" s="16" t="n"/>
      <c r="D1020" s="20" t="n"/>
      <c r="E1020" s="20" t="n"/>
      <c r="F1020" s="5" t="n"/>
      <c r="G1020" s="18">
        <f>IF(OR(B1020&amp;""="",NOT(ISNUMBER(D1020))),"",ROUND(D1020*N(E1020),2))</f>
        <v/>
      </c>
      <c r="H1020" s="6">
        <f>IF(B1020&amp;""="","",IFERROR(INDEX('المركبات'!$B$6:$B$205,MATCH(B1020&amp;"",'المركبات'!$A$6:$A$205,0))&amp;"","كود غير موجود"))</f>
        <v/>
      </c>
      <c r="I1020" s="21">
        <f>IF(OR(B1020&amp;""="",NOT(ISNUMBER(C1020))),"",IF(COUNTIFS($B$6:$B$2005,B1020&amp;"",$C$6:$C$2005,"&gt;"&amp;C1020)=0,1,0))</f>
        <v/>
      </c>
    </row>
    <row r="1021">
      <c r="A1021" s="13" t="n"/>
      <c r="B1021" s="5" t="n"/>
      <c r="C1021" s="16" t="n"/>
      <c r="D1021" s="20" t="n"/>
      <c r="E1021" s="20" t="n"/>
      <c r="F1021" s="5" t="n"/>
      <c r="G1021" s="18">
        <f>IF(OR(B1021&amp;""="",NOT(ISNUMBER(D1021))),"",ROUND(D1021*N(E1021),2))</f>
        <v/>
      </c>
      <c r="H1021" s="6">
        <f>IF(B1021&amp;""="","",IFERROR(INDEX('المركبات'!$B$6:$B$205,MATCH(B1021&amp;"",'المركبات'!$A$6:$A$205,0))&amp;"","كود غير موجود"))</f>
        <v/>
      </c>
      <c r="I1021" s="21">
        <f>IF(OR(B1021&amp;""="",NOT(ISNUMBER(C1021))),"",IF(COUNTIFS($B$6:$B$2005,B1021&amp;"",$C$6:$C$2005,"&gt;"&amp;C1021)=0,1,0))</f>
        <v/>
      </c>
    </row>
    <row r="1022">
      <c r="A1022" s="13" t="n"/>
      <c r="B1022" s="5" t="n"/>
      <c r="C1022" s="16" t="n"/>
      <c r="D1022" s="20" t="n"/>
      <c r="E1022" s="20" t="n"/>
      <c r="F1022" s="5" t="n"/>
      <c r="G1022" s="18">
        <f>IF(OR(B1022&amp;""="",NOT(ISNUMBER(D1022))),"",ROUND(D1022*N(E1022),2))</f>
        <v/>
      </c>
      <c r="H1022" s="6">
        <f>IF(B1022&amp;""="","",IFERROR(INDEX('المركبات'!$B$6:$B$205,MATCH(B1022&amp;"",'المركبات'!$A$6:$A$205,0))&amp;"","كود غير موجود"))</f>
        <v/>
      </c>
      <c r="I1022" s="21">
        <f>IF(OR(B1022&amp;""="",NOT(ISNUMBER(C1022))),"",IF(COUNTIFS($B$6:$B$2005,B1022&amp;"",$C$6:$C$2005,"&gt;"&amp;C1022)=0,1,0))</f>
        <v/>
      </c>
    </row>
    <row r="1023">
      <c r="A1023" s="13" t="n"/>
      <c r="B1023" s="5" t="n"/>
      <c r="C1023" s="16" t="n"/>
      <c r="D1023" s="20" t="n"/>
      <c r="E1023" s="20" t="n"/>
      <c r="F1023" s="5" t="n"/>
      <c r="G1023" s="18">
        <f>IF(OR(B1023&amp;""="",NOT(ISNUMBER(D1023))),"",ROUND(D1023*N(E1023),2))</f>
        <v/>
      </c>
      <c r="H1023" s="6">
        <f>IF(B1023&amp;""="","",IFERROR(INDEX('المركبات'!$B$6:$B$205,MATCH(B1023&amp;"",'المركبات'!$A$6:$A$205,0))&amp;"","كود غير موجود"))</f>
        <v/>
      </c>
      <c r="I1023" s="21">
        <f>IF(OR(B1023&amp;""="",NOT(ISNUMBER(C1023))),"",IF(COUNTIFS($B$6:$B$2005,B1023&amp;"",$C$6:$C$2005,"&gt;"&amp;C1023)=0,1,0))</f>
        <v/>
      </c>
    </row>
    <row r="1024">
      <c r="A1024" s="13" t="n"/>
      <c r="B1024" s="5" t="n"/>
      <c r="C1024" s="16" t="n"/>
      <c r="D1024" s="20" t="n"/>
      <c r="E1024" s="20" t="n"/>
      <c r="F1024" s="5" t="n"/>
      <c r="G1024" s="18">
        <f>IF(OR(B1024&amp;""="",NOT(ISNUMBER(D1024))),"",ROUND(D1024*N(E1024),2))</f>
        <v/>
      </c>
      <c r="H1024" s="6">
        <f>IF(B1024&amp;""="","",IFERROR(INDEX('المركبات'!$B$6:$B$205,MATCH(B1024&amp;"",'المركبات'!$A$6:$A$205,0))&amp;"","كود غير موجود"))</f>
        <v/>
      </c>
      <c r="I1024" s="21">
        <f>IF(OR(B1024&amp;""="",NOT(ISNUMBER(C1024))),"",IF(COUNTIFS($B$6:$B$2005,B1024&amp;"",$C$6:$C$2005,"&gt;"&amp;C1024)=0,1,0))</f>
        <v/>
      </c>
    </row>
    <row r="1025">
      <c r="A1025" s="13" t="n"/>
      <c r="B1025" s="5" t="n"/>
      <c r="C1025" s="16" t="n"/>
      <c r="D1025" s="20" t="n"/>
      <c r="E1025" s="20" t="n"/>
      <c r="F1025" s="5" t="n"/>
      <c r="G1025" s="18">
        <f>IF(OR(B1025&amp;""="",NOT(ISNUMBER(D1025))),"",ROUND(D1025*N(E1025),2))</f>
        <v/>
      </c>
      <c r="H1025" s="6">
        <f>IF(B1025&amp;""="","",IFERROR(INDEX('المركبات'!$B$6:$B$205,MATCH(B1025&amp;"",'المركبات'!$A$6:$A$205,0))&amp;"","كود غير موجود"))</f>
        <v/>
      </c>
      <c r="I1025" s="21">
        <f>IF(OR(B1025&amp;""="",NOT(ISNUMBER(C1025))),"",IF(COUNTIFS($B$6:$B$2005,B1025&amp;"",$C$6:$C$2005,"&gt;"&amp;C1025)=0,1,0))</f>
        <v/>
      </c>
    </row>
    <row r="1026">
      <c r="A1026" s="13" t="n"/>
      <c r="B1026" s="5" t="n"/>
      <c r="C1026" s="16" t="n"/>
      <c r="D1026" s="20" t="n"/>
      <c r="E1026" s="20" t="n"/>
      <c r="F1026" s="5" t="n"/>
      <c r="G1026" s="18">
        <f>IF(OR(B1026&amp;""="",NOT(ISNUMBER(D1026))),"",ROUND(D1026*N(E1026),2))</f>
        <v/>
      </c>
      <c r="H1026" s="6">
        <f>IF(B1026&amp;""="","",IFERROR(INDEX('المركبات'!$B$6:$B$205,MATCH(B1026&amp;"",'المركبات'!$A$6:$A$205,0))&amp;"","كود غير موجود"))</f>
        <v/>
      </c>
      <c r="I1026" s="21">
        <f>IF(OR(B1026&amp;""="",NOT(ISNUMBER(C1026))),"",IF(COUNTIFS($B$6:$B$2005,B1026&amp;"",$C$6:$C$2005,"&gt;"&amp;C1026)=0,1,0))</f>
        <v/>
      </c>
    </row>
    <row r="1027">
      <c r="A1027" s="13" t="n"/>
      <c r="B1027" s="5" t="n"/>
      <c r="C1027" s="16" t="n"/>
      <c r="D1027" s="20" t="n"/>
      <c r="E1027" s="20" t="n"/>
      <c r="F1027" s="5" t="n"/>
      <c r="G1027" s="18">
        <f>IF(OR(B1027&amp;""="",NOT(ISNUMBER(D1027))),"",ROUND(D1027*N(E1027),2))</f>
        <v/>
      </c>
      <c r="H1027" s="6">
        <f>IF(B1027&amp;""="","",IFERROR(INDEX('المركبات'!$B$6:$B$205,MATCH(B1027&amp;"",'المركبات'!$A$6:$A$205,0))&amp;"","كود غير موجود"))</f>
        <v/>
      </c>
      <c r="I1027" s="21">
        <f>IF(OR(B1027&amp;""="",NOT(ISNUMBER(C1027))),"",IF(COUNTIFS($B$6:$B$2005,B1027&amp;"",$C$6:$C$2005,"&gt;"&amp;C1027)=0,1,0))</f>
        <v/>
      </c>
    </row>
    <row r="1028">
      <c r="A1028" s="13" t="n"/>
      <c r="B1028" s="5" t="n"/>
      <c r="C1028" s="16" t="n"/>
      <c r="D1028" s="20" t="n"/>
      <c r="E1028" s="20" t="n"/>
      <c r="F1028" s="5" t="n"/>
      <c r="G1028" s="18">
        <f>IF(OR(B1028&amp;""="",NOT(ISNUMBER(D1028))),"",ROUND(D1028*N(E1028),2))</f>
        <v/>
      </c>
      <c r="H1028" s="6">
        <f>IF(B1028&amp;""="","",IFERROR(INDEX('المركبات'!$B$6:$B$205,MATCH(B1028&amp;"",'المركبات'!$A$6:$A$205,0))&amp;"","كود غير موجود"))</f>
        <v/>
      </c>
      <c r="I1028" s="21">
        <f>IF(OR(B1028&amp;""="",NOT(ISNUMBER(C1028))),"",IF(COUNTIFS($B$6:$B$2005,B1028&amp;"",$C$6:$C$2005,"&gt;"&amp;C1028)=0,1,0))</f>
        <v/>
      </c>
    </row>
    <row r="1029">
      <c r="A1029" s="13" t="n"/>
      <c r="B1029" s="5" t="n"/>
      <c r="C1029" s="16" t="n"/>
      <c r="D1029" s="20" t="n"/>
      <c r="E1029" s="20" t="n"/>
      <c r="F1029" s="5" t="n"/>
      <c r="G1029" s="18">
        <f>IF(OR(B1029&amp;""="",NOT(ISNUMBER(D1029))),"",ROUND(D1029*N(E1029),2))</f>
        <v/>
      </c>
      <c r="H1029" s="6">
        <f>IF(B1029&amp;""="","",IFERROR(INDEX('المركبات'!$B$6:$B$205,MATCH(B1029&amp;"",'المركبات'!$A$6:$A$205,0))&amp;"","كود غير موجود"))</f>
        <v/>
      </c>
      <c r="I1029" s="21">
        <f>IF(OR(B1029&amp;""="",NOT(ISNUMBER(C1029))),"",IF(COUNTIFS($B$6:$B$2005,B1029&amp;"",$C$6:$C$2005,"&gt;"&amp;C1029)=0,1,0))</f>
        <v/>
      </c>
    </row>
    <row r="1030">
      <c r="A1030" s="13" t="n"/>
      <c r="B1030" s="5" t="n"/>
      <c r="C1030" s="16" t="n"/>
      <c r="D1030" s="20" t="n"/>
      <c r="E1030" s="20" t="n"/>
      <c r="F1030" s="5" t="n"/>
      <c r="G1030" s="18">
        <f>IF(OR(B1030&amp;""="",NOT(ISNUMBER(D1030))),"",ROUND(D1030*N(E1030),2))</f>
        <v/>
      </c>
      <c r="H1030" s="6">
        <f>IF(B1030&amp;""="","",IFERROR(INDEX('المركبات'!$B$6:$B$205,MATCH(B1030&amp;"",'المركبات'!$A$6:$A$205,0))&amp;"","كود غير موجود"))</f>
        <v/>
      </c>
      <c r="I1030" s="21">
        <f>IF(OR(B1030&amp;""="",NOT(ISNUMBER(C1030))),"",IF(COUNTIFS($B$6:$B$2005,B1030&amp;"",$C$6:$C$2005,"&gt;"&amp;C1030)=0,1,0))</f>
        <v/>
      </c>
    </row>
    <row r="1031">
      <c r="A1031" s="13" t="n"/>
      <c r="B1031" s="5" t="n"/>
      <c r="C1031" s="16" t="n"/>
      <c r="D1031" s="20" t="n"/>
      <c r="E1031" s="20" t="n"/>
      <c r="F1031" s="5" t="n"/>
      <c r="G1031" s="18">
        <f>IF(OR(B1031&amp;""="",NOT(ISNUMBER(D1031))),"",ROUND(D1031*N(E1031),2))</f>
        <v/>
      </c>
      <c r="H1031" s="6">
        <f>IF(B1031&amp;""="","",IFERROR(INDEX('المركبات'!$B$6:$B$205,MATCH(B1031&amp;"",'المركبات'!$A$6:$A$205,0))&amp;"","كود غير موجود"))</f>
        <v/>
      </c>
      <c r="I1031" s="21">
        <f>IF(OR(B1031&amp;""="",NOT(ISNUMBER(C1031))),"",IF(COUNTIFS($B$6:$B$2005,B1031&amp;"",$C$6:$C$2005,"&gt;"&amp;C1031)=0,1,0))</f>
        <v/>
      </c>
    </row>
    <row r="1032">
      <c r="A1032" s="13" t="n"/>
      <c r="B1032" s="5" t="n"/>
      <c r="C1032" s="16" t="n"/>
      <c r="D1032" s="20" t="n"/>
      <c r="E1032" s="20" t="n"/>
      <c r="F1032" s="5" t="n"/>
      <c r="G1032" s="18">
        <f>IF(OR(B1032&amp;""="",NOT(ISNUMBER(D1032))),"",ROUND(D1032*N(E1032),2))</f>
        <v/>
      </c>
      <c r="H1032" s="6">
        <f>IF(B1032&amp;""="","",IFERROR(INDEX('المركبات'!$B$6:$B$205,MATCH(B1032&amp;"",'المركبات'!$A$6:$A$205,0))&amp;"","كود غير موجود"))</f>
        <v/>
      </c>
      <c r="I1032" s="21">
        <f>IF(OR(B1032&amp;""="",NOT(ISNUMBER(C1032))),"",IF(COUNTIFS($B$6:$B$2005,B1032&amp;"",$C$6:$C$2005,"&gt;"&amp;C1032)=0,1,0))</f>
        <v/>
      </c>
    </row>
    <row r="1033">
      <c r="A1033" s="13" t="n"/>
      <c r="B1033" s="5" t="n"/>
      <c r="C1033" s="16" t="n"/>
      <c r="D1033" s="20" t="n"/>
      <c r="E1033" s="20" t="n"/>
      <c r="F1033" s="5" t="n"/>
      <c r="G1033" s="18">
        <f>IF(OR(B1033&amp;""="",NOT(ISNUMBER(D1033))),"",ROUND(D1033*N(E1033),2))</f>
        <v/>
      </c>
      <c r="H1033" s="6">
        <f>IF(B1033&amp;""="","",IFERROR(INDEX('المركبات'!$B$6:$B$205,MATCH(B1033&amp;"",'المركبات'!$A$6:$A$205,0))&amp;"","كود غير موجود"))</f>
        <v/>
      </c>
      <c r="I1033" s="21">
        <f>IF(OR(B1033&amp;""="",NOT(ISNUMBER(C1033))),"",IF(COUNTIFS($B$6:$B$2005,B1033&amp;"",$C$6:$C$2005,"&gt;"&amp;C1033)=0,1,0))</f>
        <v/>
      </c>
    </row>
    <row r="1034">
      <c r="A1034" s="13" t="n"/>
      <c r="B1034" s="5" t="n"/>
      <c r="C1034" s="16" t="n"/>
      <c r="D1034" s="20" t="n"/>
      <c r="E1034" s="20" t="n"/>
      <c r="F1034" s="5" t="n"/>
      <c r="G1034" s="18">
        <f>IF(OR(B1034&amp;""="",NOT(ISNUMBER(D1034))),"",ROUND(D1034*N(E1034),2))</f>
        <v/>
      </c>
      <c r="H1034" s="6">
        <f>IF(B1034&amp;""="","",IFERROR(INDEX('المركبات'!$B$6:$B$205,MATCH(B1034&amp;"",'المركبات'!$A$6:$A$205,0))&amp;"","كود غير موجود"))</f>
        <v/>
      </c>
      <c r="I1034" s="21">
        <f>IF(OR(B1034&amp;""="",NOT(ISNUMBER(C1034))),"",IF(COUNTIFS($B$6:$B$2005,B1034&amp;"",$C$6:$C$2005,"&gt;"&amp;C1034)=0,1,0))</f>
        <v/>
      </c>
    </row>
    <row r="1035">
      <c r="A1035" s="13" t="n"/>
      <c r="B1035" s="5" t="n"/>
      <c r="C1035" s="16" t="n"/>
      <c r="D1035" s="20" t="n"/>
      <c r="E1035" s="20" t="n"/>
      <c r="F1035" s="5" t="n"/>
      <c r="G1035" s="18">
        <f>IF(OR(B1035&amp;""="",NOT(ISNUMBER(D1035))),"",ROUND(D1035*N(E1035),2))</f>
        <v/>
      </c>
      <c r="H1035" s="6">
        <f>IF(B1035&amp;""="","",IFERROR(INDEX('المركبات'!$B$6:$B$205,MATCH(B1035&amp;"",'المركبات'!$A$6:$A$205,0))&amp;"","كود غير موجود"))</f>
        <v/>
      </c>
      <c r="I1035" s="21">
        <f>IF(OR(B1035&amp;""="",NOT(ISNUMBER(C1035))),"",IF(COUNTIFS($B$6:$B$2005,B1035&amp;"",$C$6:$C$2005,"&gt;"&amp;C1035)=0,1,0))</f>
        <v/>
      </c>
    </row>
    <row r="1036">
      <c r="A1036" s="13" t="n"/>
      <c r="B1036" s="5" t="n"/>
      <c r="C1036" s="16" t="n"/>
      <c r="D1036" s="20" t="n"/>
      <c r="E1036" s="20" t="n"/>
      <c r="F1036" s="5" t="n"/>
      <c r="G1036" s="18">
        <f>IF(OR(B1036&amp;""="",NOT(ISNUMBER(D1036))),"",ROUND(D1036*N(E1036),2))</f>
        <v/>
      </c>
      <c r="H1036" s="6">
        <f>IF(B1036&amp;""="","",IFERROR(INDEX('المركبات'!$B$6:$B$205,MATCH(B1036&amp;"",'المركبات'!$A$6:$A$205,0))&amp;"","كود غير موجود"))</f>
        <v/>
      </c>
      <c r="I1036" s="21">
        <f>IF(OR(B1036&amp;""="",NOT(ISNUMBER(C1036))),"",IF(COUNTIFS($B$6:$B$2005,B1036&amp;"",$C$6:$C$2005,"&gt;"&amp;C1036)=0,1,0))</f>
        <v/>
      </c>
    </row>
    <row r="1037">
      <c r="A1037" s="13" t="n"/>
      <c r="B1037" s="5" t="n"/>
      <c r="C1037" s="16" t="n"/>
      <c r="D1037" s="20" t="n"/>
      <c r="E1037" s="20" t="n"/>
      <c r="F1037" s="5" t="n"/>
      <c r="G1037" s="18">
        <f>IF(OR(B1037&amp;""="",NOT(ISNUMBER(D1037))),"",ROUND(D1037*N(E1037),2))</f>
        <v/>
      </c>
      <c r="H1037" s="6">
        <f>IF(B1037&amp;""="","",IFERROR(INDEX('المركبات'!$B$6:$B$205,MATCH(B1037&amp;"",'المركبات'!$A$6:$A$205,0))&amp;"","كود غير موجود"))</f>
        <v/>
      </c>
      <c r="I1037" s="21">
        <f>IF(OR(B1037&amp;""="",NOT(ISNUMBER(C1037))),"",IF(COUNTIFS($B$6:$B$2005,B1037&amp;"",$C$6:$C$2005,"&gt;"&amp;C1037)=0,1,0))</f>
        <v/>
      </c>
    </row>
    <row r="1038">
      <c r="A1038" s="13" t="n"/>
      <c r="B1038" s="5" t="n"/>
      <c r="C1038" s="16" t="n"/>
      <c r="D1038" s="20" t="n"/>
      <c r="E1038" s="20" t="n"/>
      <c r="F1038" s="5" t="n"/>
      <c r="G1038" s="18">
        <f>IF(OR(B1038&amp;""="",NOT(ISNUMBER(D1038))),"",ROUND(D1038*N(E1038),2))</f>
        <v/>
      </c>
      <c r="H1038" s="6">
        <f>IF(B1038&amp;""="","",IFERROR(INDEX('المركبات'!$B$6:$B$205,MATCH(B1038&amp;"",'المركبات'!$A$6:$A$205,0))&amp;"","كود غير موجود"))</f>
        <v/>
      </c>
      <c r="I1038" s="21">
        <f>IF(OR(B1038&amp;""="",NOT(ISNUMBER(C1038))),"",IF(COUNTIFS($B$6:$B$2005,B1038&amp;"",$C$6:$C$2005,"&gt;"&amp;C1038)=0,1,0))</f>
        <v/>
      </c>
    </row>
    <row r="1039">
      <c r="A1039" s="13" t="n"/>
      <c r="B1039" s="5" t="n"/>
      <c r="C1039" s="16" t="n"/>
      <c r="D1039" s="20" t="n"/>
      <c r="E1039" s="20" t="n"/>
      <c r="F1039" s="5" t="n"/>
      <c r="G1039" s="18">
        <f>IF(OR(B1039&amp;""="",NOT(ISNUMBER(D1039))),"",ROUND(D1039*N(E1039),2))</f>
        <v/>
      </c>
      <c r="H1039" s="6">
        <f>IF(B1039&amp;""="","",IFERROR(INDEX('المركبات'!$B$6:$B$205,MATCH(B1039&amp;"",'المركبات'!$A$6:$A$205,0))&amp;"","كود غير موجود"))</f>
        <v/>
      </c>
      <c r="I1039" s="21">
        <f>IF(OR(B1039&amp;""="",NOT(ISNUMBER(C1039))),"",IF(COUNTIFS($B$6:$B$2005,B1039&amp;"",$C$6:$C$2005,"&gt;"&amp;C1039)=0,1,0))</f>
        <v/>
      </c>
    </row>
    <row r="1040">
      <c r="A1040" s="13" t="n"/>
      <c r="B1040" s="5" t="n"/>
      <c r="C1040" s="16" t="n"/>
      <c r="D1040" s="20" t="n"/>
      <c r="E1040" s="20" t="n"/>
      <c r="F1040" s="5" t="n"/>
      <c r="G1040" s="18">
        <f>IF(OR(B1040&amp;""="",NOT(ISNUMBER(D1040))),"",ROUND(D1040*N(E1040),2))</f>
        <v/>
      </c>
      <c r="H1040" s="6">
        <f>IF(B1040&amp;""="","",IFERROR(INDEX('المركبات'!$B$6:$B$205,MATCH(B1040&amp;"",'المركبات'!$A$6:$A$205,0))&amp;"","كود غير موجود"))</f>
        <v/>
      </c>
      <c r="I1040" s="21">
        <f>IF(OR(B1040&amp;""="",NOT(ISNUMBER(C1040))),"",IF(COUNTIFS($B$6:$B$2005,B1040&amp;"",$C$6:$C$2005,"&gt;"&amp;C1040)=0,1,0))</f>
        <v/>
      </c>
    </row>
    <row r="1041">
      <c r="A1041" s="13" t="n"/>
      <c r="B1041" s="5" t="n"/>
      <c r="C1041" s="16" t="n"/>
      <c r="D1041" s="20" t="n"/>
      <c r="E1041" s="20" t="n"/>
      <c r="F1041" s="5" t="n"/>
      <c r="G1041" s="18">
        <f>IF(OR(B1041&amp;""="",NOT(ISNUMBER(D1041))),"",ROUND(D1041*N(E1041),2))</f>
        <v/>
      </c>
      <c r="H1041" s="6">
        <f>IF(B1041&amp;""="","",IFERROR(INDEX('المركبات'!$B$6:$B$205,MATCH(B1041&amp;"",'المركبات'!$A$6:$A$205,0))&amp;"","كود غير موجود"))</f>
        <v/>
      </c>
      <c r="I1041" s="21">
        <f>IF(OR(B1041&amp;""="",NOT(ISNUMBER(C1041))),"",IF(COUNTIFS($B$6:$B$2005,B1041&amp;"",$C$6:$C$2005,"&gt;"&amp;C1041)=0,1,0))</f>
        <v/>
      </c>
    </row>
    <row r="1042">
      <c r="A1042" s="13" t="n"/>
      <c r="B1042" s="5" t="n"/>
      <c r="C1042" s="16" t="n"/>
      <c r="D1042" s="20" t="n"/>
      <c r="E1042" s="20" t="n"/>
      <c r="F1042" s="5" t="n"/>
      <c r="G1042" s="18">
        <f>IF(OR(B1042&amp;""="",NOT(ISNUMBER(D1042))),"",ROUND(D1042*N(E1042),2))</f>
        <v/>
      </c>
      <c r="H1042" s="6">
        <f>IF(B1042&amp;""="","",IFERROR(INDEX('المركبات'!$B$6:$B$205,MATCH(B1042&amp;"",'المركبات'!$A$6:$A$205,0))&amp;"","كود غير موجود"))</f>
        <v/>
      </c>
      <c r="I1042" s="21">
        <f>IF(OR(B1042&amp;""="",NOT(ISNUMBER(C1042))),"",IF(COUNTIFS($B$6:$B$2005,B1042&amp;"",$C$6:$C$2005,"&gt;"&amp;C1042)=0,1,0))</f>
        <v/>
      </c>
    </row>
    <row r="1043">
      <c r="A1043" s="13" t="n"/>
      <c r="B1043" s="5" t="n"/>
      <c r="C1043" s="16" t="n"/>
      <c r="D1043" s="20" t="n"/>
      <c r="E1043" s="20" t="n"/>
      <c r="F1043" s="5" t="n"/>
      <c r="G1043" s="18">
        <f>IF(OR(B1043&amp;""="",NOT(ISNUMBER(D1043))),"",ROUND(D1043*N(E1043),2))</f>
        <v/>
      </c>
      <c r="H1043" s="6">
        <f>IF(B1043&amp;""="","",IFERROR(INDEX('المركبات'!$B$6:$B$205,MATCH(B1043&amp;"",'المركبات'!$A$6:$A$205,0))&amp;"","كود غير موجود"))</f>
        <v/>
      </c>
      <c r="I1043" s="21">
        <f>IF(OR(B1043&amp;""="",NOT(ISNUMBER(C1043))),"",IF(COUNTIFS($B$6:$B$2005,B1043&amp;"",$C$6:$C$2005,"&gt;"&amp;C1043)=0,1,0))</f>
        <v/>
      </c>
    </row>
    <row r="1044">
      <c r="A1044" s="13" t="n"/>
      <c r="B1044" s="5" t="n"/>
      <c r="C1044" s="16" t="n"/>
      <c r="D1044" s="20" t="n"/>
      <c r="E1044" s="20" t="n"/>
      <c r="F1044" s="5" t="n"/>
      <c r="G1044" s="18">
        <f>IF(OR(B1044&amp;""="",NOT(ISNUMBER(D1044))),"",ROUND(D1044*N(E1044),2))</f>
        <v/>
      </c>
      <c r="H1044" s="6">
        <f>IF(B1044&amp;""="","",IFERROR(INDEX('المركبات'!$B$6:$B$205,MATCH(B1044&amp;"",'المركبات'!$A$6:$A$205,0))&amp;"","كود غير موجود"))</f>
        <v/>
      </c>
      <c r="I1044" s="21">
        <f>IF(OR(B1044&amp;""="",NOT(ISNUMBER(C1044))),"",IF(COUNTIFS($B$6:$B$2005,B1044&amp;"",$C$6:$C$2005,"&gt;"&amp;C1044)=0,1,0))</f>
        <v/>
      </c>
    </row>
    <row r="1045">
      <c r="A1045" s="13" t="n"/>
      <c r="B1045" s="5" t="n"/>
      <c r="C1045" s="16" t="n"/>
      <c r="D1045" s="20" t="n"/>
      <c r="E1045" s="20" t="n"/>
      <c r="F1045" s="5" t="n"/>
      <c r="G1045" s="18">
        <f>IF(OR(B1045&amp;""="",NOT(ISNUMBER(D1045))),"",ROUND(D1045*N(E1045),2))</f>
        <v/>
      </c>
      <c r="H1045" s="6">
        <f>IF(B1045&amp;""="","",IFERROR(INDEX('المركبات'!$B$6:$B$205,MATCH(B1045&amp;"",'المركبات'!$A$6:$A$205,0))&amp;"","كود غير موجود"))</f>
        <v/>
      </c>
      <c r="I1045" s="21">
        <f>IF(OR(B1045&amp;""="",NOT(ISNUMBER(C1045))),"",IF(COUNTIFS($B$6:$B$2005,B1045&amp;"",$C$6:$C$2005,"&gt;"&amp;C1045)=0,1,0))</f>
        <v/>
      </c>
    </row>
    <row r="1046">
      <c r="A1046" s="13" t="n"/>
      <c r="B1046" s="5" t="n"/>
      <c r="C1046" s="16" t="n"/>
      <c r="D1046" s="20" t="n"/>
      <c r="E1046" s="20" t="n"/>
      <c r="F1046" s="5" t="n"/>
      <c r="G1046" s="18">
        <f>IF(OR(B1046&amp;""="",NOT(ISNUMBER(D1046))),"",ROUND(D1046*N(E1046),2))</f>
        <v/>
      </c>
      <c r="H1046" s="6">
        <f>IF(B1046&amp;""="","",IFERROR(INDEX('المركبات'!$B$6:$B$205,MATCH(B1046&amp;"",'المركبات'!$A$6:$A$205,0))&amp;"","كود غير موجود"))</f>
        <v/>
      </c>
      <c r="I1046" s="21">
        <f>IF(OR(B1046&amp;""="",NOT(ISNUMBER(C1046))),"",IF(COUNTIFS($B$6:$B$2005,B1046&amp;"",$C$6:$C$2005,"&gt;"&amp;C1046)=0,1,0))</f>
        <v/>
      </c>
    </row>
    <row r="1047">
      <c r="A1047" s="13" t="n"/>
      <c r="B1047" s="5" t="n"/>
      <c r="C1047" s="16" t="n"/>
      <c r="D1047" s="20" t="n"/>
      <c r="E1047" s="20" t="n"/>
      <c r="F1047" s="5" t="n"/>
      <c r="G1047" s="18">
        <f>IF(OR(B1047&amp;""="",NOT(ISNUMBER(D1047))),"",ROUND(D1047*N(E1047),2))</f>
        <v/>
      </c>
      <c r="H1047" s="6">
        <f>IF(B1047&amp;""="","",IFERROR(INDEX('المركبات'!$B$6:$B$205,MATCH(B1047&amp;"",'المركبات'!$A$6:$A$205,0))&amp;"","كود غير موجود"))</f>
        <v/>
      </c>
      <c r="I1047" s="21">
        <f>IF(OR(B1047&amp;""="",NOT(ISNUMBER(C1047))),"",IF(COUNTIFS($B$6:$B$2005,B1047&amp;"",$C$6:$C$2005,"&gt;"&amp;C1047)=0,1,0))</f>
        <v/>
      </c>
    </row>
    <row r="1048">
      <c r="A1048" s="13" t="n"/>
      <c r="B1048" s="5" t="n"/>
      <c r="C1048" s="16" t="n"/>
      <c r="D1048" s="20" t="n"/>
      <c r="E1048" s="20" t="n"/>
      <c r="F1048" s="5" t="n"/>
      <c r="G1048" s="18">
        <f>IF(OR(B1048&amp;""="",NOT(ISNUMBER(D1048))),"",ROUND(D1048*N(E1048),2))</f>
        <v/>
      </c>
      <c r="H1048" s="6">
        <f>IF(B1048&amp;""="","",IFERROR(INDEX('المركبات'!$B$6:$B$205,MATCH(B1048&amp;"",'المركبات'!$A$6:$A$205,0))&amp;"","كود غير موجود"))</f>
        <v/>
      </c>
      <c r="I1048" s="21">
        <f>IF(OR(B1048&amp;""="",NOT(ISNUMBER(C1048))),"",IF(COUNTIFS($B$6:$B$2005,B1048&amp;"",$C$6:$C$2005,"&gt;"&amp;C1048)=0,1,0))</f>
        <v/>
      </c>
    </row>
    <row r="1049">
      <c r="A1049" s="13" t="n"/>
      <c r="B1049" s="5" t="n"/>
      <c r="C1049" s="16" t="n"/>
      <c r="D1049" s="20" t="n"/>
      <c r="E1049" s="20" t="n"/>
      <c r="F1049" s="5" t="n"/>
      <c r="G1049" s="18">
        <f>IF(OR(B1049&amp;""="",NOT(ISNUMBER(D1049))),"",ROUND(D1049*N(E1049),2))</f>
        <v/>
      </c>
      <c r="H1049" s="6">
        <f>IF(B1049&amp;""="","",IFERROR(INDEX('المركبات'!$B$6:$B$205,MATCH(B1049&amp;"",'المركبات'!$A$6:$A$205,0))&amp;"","كود غير موجود"))</f>
        <v/>
      </c>
      <c r="I1049" s="21">
        <f>IF(OR(B1049&amp;""="",NOT(ISNUMBER(C1049))),"",IF(COUNTIFS($B$6:$B$2005,B1049&amp;"",$C$6:$C$2005,"&gt;"&amp;C1049)=0,1,0))</f>
        <v/>
      </c>
    </row>
    <row r="1050">
      <c r="A1050" s="13" t="n"/>
      <c r="B1050" s="5" t="n"/>
      <c r="C1050" s="16" t="n"/>
      <c r="D1050" s="20" t="n"/>
      <c r="E1050" s="20" t="n"/>
      <c r="F1050" s="5" t="n"/>
      <c r="G1050" s="18">
        <f>IF(OR(B1050&amp;""="",NOT(ISNUMBER(D1050))),"",ROUND(D1050*N(E1050),2))</f>
        <v/>
      </c>
      <c r="H1050" s="6">
        <f>IF(B1050&amp;""="","",IFERROR(INDEX('المركبات'!$B$6:$B$205,MATCH(B1050&amp;"",'المركبات'!$A$6:$A$205,0))&amp;"","كود غير موجود"))</f>
        <v/>
      </c>
      <c r="I1050" s="21">
        <f>IF(OR(B1050&amp;""="",NOT(ISNUMBER(C1050))),"",IF(COUNTIFS($B$6:$B$2005,B1050&amp;"",$C$6:$C$2005,"&gt;"&amp;C1050)=0,1,0))</f>
        <v/>
      </c>
    </row>
    <row r="1051">
      <c r="A1051" s="13" t="n"/>
      <c r="B1051" s="5" t="n"/>
      <c r="C1051" s="16" t="n"/>
      <c r="D1051" s="20" t="n"/>
      <c r="E1051" s="20" t="n"/>
      <c r="F1051" s="5" t="n"/>
      <c r="G1051" s="18">
        <f>IF(OR(B1051&amp;""="",NOT(ISNUMBER(D1051))),"",ROUND(D1051*N(E1051),2))</f>
        <v/>
      </c>
      <c r="H1051" s="6">
        <f>IF(B1051&amp;""="","",IFERROR(INDEX('المركبات'!$B$6:$B$205,MATCH(B1051&amp;"",'المركبات'!$A$6:$A$205,0))&amp;"","كود غير موجود"))</f>
        <v/>
      </c>
      <c r="I1051" s="21">
        <f>IF(OR(B1051&amp;""="",NOT(ISNUMBER(C1051))),"",IF(COUNTIFS($B$6:$B$2005,B1051&amp;"",$C$6:$C$2005,"&gt;"&amp;C1051)=0,1,0))</f>
        <v/>
      </c>
    </row>
    <row r="1052">
      <c r="A1052" s="13" t="n"/>
      <c r="B1052" s="5" t="n"/>
      <c r="C1052" s="16" t="n"/>
      <c r="D1052" s="20" t="n"/>
      <c r="E1052" s="20" t="n"/>
      <c r="F1052" s="5" t="n"/>
      <c r="G1052" s="18">
        <f>IF(OR(B1052&amp;""="",NOT(ISNUMBER(D1052))),"",ROUND(D1052*N(E1052),2))</f>
        <v/>
      </c>
      <c r="H1052" s="6">
        <f>IF(B1052&amp;""="","",IFERROR(INDEX('المركبات'!$B$6:$B$205,MATCH(B1052&amp;"",'المركبات'!$A$6:$A$205,0))&amp;"","كود غير موجود"))</f>
        <v/>
      </c>
      <c r="I1052" s="21">
        <f>IF(OR(B1052&amp;""="",NOT(ISNUMBER(C1052))),"",IF(COUNTIFS($B$6:$B$2005,B1052&amp;"",$C$6:$C$2005,"&gt;"&amp;C1052)=0,1,0))</f>
        <v/>
      </c>
    </row>
    <row r="1053">
      <c r="A1053" s="13" t="n"/>
      <c r="B1053" s="5" t="n"/>
      <c r="C1053" s="16" t="n"/>
      <c r="D1053" s="20" t="n"/>
      <c r="E1053" s="20" t="n"/>
      <c r="F1053" s="5" t="n"/>
      <c r="G1053" s="18">
        <f>IF(OR(B1053&amp;""="",NOT(ISNUMBER(D1053))),"",ROUND(D1053*N(E1053),2))</f>
        <v/>
      </c>
      <c r="H1053" s="6">
        <f>IF(B1053&amp;""="","",IFERROR(INDEX('المركبات'!$B$6:$B$205,MATCH(B1053&amp;"",'المركبات'!$A$6:$A$205,0))&amp;"","كود غير موجود"))</f>
        <v/>
      </c>
      <c r="I1053" s="21">
        <f>IF(OR(B1053&amp;""="",NOT(ISNUMBER(C1053))),"",IF(COUNTIFS($B$6:$B$2005,B1053&amp;"",$C$6:$C$2005,"&gt;"&amp;C1053)=0,1,0))</f>
        <v/>
      </c>
    </row>
    <row r="1054">
      <c r="A1054" s="13" t="n"/>
      <c r="B1054" s="5" t="n"/>
      <c r="C1054" s="16" t="n"/>
      <c r="D1054" s="20" t="n"/>
      <c r="E1054" s="20" t="n"/>
      <c r="F1054" s="5" t="n"/>
      <c r="G1054" s="18">
        <f>IF(OR(B1054&amp;""="",NOT(ISNUMBER(D1054))),"",ROUND(D1054*N(E1054),2))</f>
        <v/>
      </c>
      <c r="H1054" s="6">
        <f>IF(B1054&amp;""="","",IFERROR(INDEX('المركبات'!$B$6:$B$205,MATCH(B1054&amp;"",'المركبات'!$A$6:$A$205,0))&amp;"","كود غير موجود"))</f>
        <v/>
      </c>
      <c r="I1054" s="21">
        <f>IF(OR(B1054&amp;""="",NOT(ISNUMBER(C1054))),"",IF(COUNTIFS($B$6:$B$2005,B1054&amp;"",$C$6:$C$2005,"&gt;"&amp;C1054)=0,1,0))</f>
        <v/>
      </c>
    </row>
    <row r="1055">
      <c r="A1055" s="13" t="n"/>
      <c r="B1055" s="5" t="n"/>
      <c r="C1055" s="16" t="n"/>
      <c r="D1055" s="20" t="n"/>
      <c r="E1055" s="20" t="n"/>
      <c r="F1055" s="5" t="n"/>
      <c r="G1055" s="18">
        <f>IF(OR(B1055&amp;""="",NOT(ISNUMBER(D1055))),"",ROUND(D1055*N(E1055),2))</f>
        <v/>
      </c>
      <c r="H1055" s="6">
        <f>IF(B1055&amp;""="","",IFERROR(INDEX('المركبات'!$B$6:$B$205,MATCH(B1055&amp;"",'المركبات'!$A$6:$A$205,0))&amp;"","كود غير موجود"))</f>
        <v/>
      </c>
      <c r="I1055" s="21">
        <f>IF(OR(B1055&amp;""="",NOT(ISNUMBER(C1055))),"",IF(COUNTIFS($B$6:$B$2005,B1055&amp;"",$C$6:$C$2005,"&gt;"&amp;C1055)=0,1,0))</f>
        <v/>
      </c>
    </row>
    <row r="1056">
      <c r="A1056" s="13" t="n"/>
      <c r="B1056" s="5" t="n"/>
      <c r="C1056" s="16" t="n"/>
      <c r="D1056" s="20" t="n"/>
      <c r="E1056" s="20" t="n"/>
      <c r="F1056" s="5" t="n"/>
      <c r="G1056" s="18">
        <f>IF(OR(B1056&amp;""="",NOT(ISNUMBER(D1056))),"",ROUND(D1056*N(E1056),2))</f>
        <v/>
      </c>
      <c r="H1056" s="6">
        <f>IF(B1056&amp;""="","",IFERROR(INDEX('المركبات'!$B$6:$B$205,MATCH(B1056&amp;"",'المركبات'!$A$6:$A$205,0))&amp;"","كود غير موجود"))</f>
        <v/>
      </c>
      <c r="I1056" s="21">
        <f>IF(OR(B1056&amp;""="",NOT(ISNUMBER(C1056))),"",IF(COUNTIFS($B$6:$B$2005,B1056&amp;"",$C$6:$C$2005,"&gt;"&amp;C1056)=0,1,0))</f>
        <v/>
      </c>
    </row>
    <row r="1057">
      <c r="A1057" s="13" t="n"/>
      <c r="B1057" s="5" t="n"/>
      <c r="C1057" s="16" t="n"/>
      <c r="D1057" s="20" t="n"/>
      <c r="E1057" s="20" t="n"/>
      <c r="F1057" s="5" t="n"/>
      <c r="G1057" s="18">
        <f>IF(OR(B1057&amp;""="",NOT(ISNUMBER(D1057))),"",ROUND(D1057*N(E1057),2))</f>
        <v/>
      </c>
      <c r="H1057" s="6">
        <f>IF(B1057&amp;""="","",IFERROR(INDEX('المركبات'!$B$6:$B$205,MATCH(B1057&amp;"",'المركبات'!$A$6:$A$205,0))&amp;"","كود غير موجود"))</f>
        <v/>
      </c>
      <c r="I1057" s="21">
        <f>IF(OR(B1057&amp;""="",NOT(ISNUMBER(C1057))),"",IF(COUNTIFS($B$6:$B$2005,B1057&amp;"",$C$6:$C$2005,"&gt;"&amp;C1057)=0,1,0))</f>
        <v/>
      </c>
    </row>
    <row r="1058">
      <c r="A1058" s="13" t="n"/>
      <c r="B1058" s="5" t="n"/>
      <c r="C1058" s="16" t="n"/>
      <c r="D1058" s="20" t="n"/>
      <c r="E1058" s="20" t="n"/>
      <c r="F1058" s="5" t="n"/>
      <c r="G1058" s="18">
        <f>IF(OR(B1058&amp;""="",NOT(ISNUMBER(D1058))),"",ROUND(D1058*N(E1058),2))</f>
        <v/>
      </c>
      <c r="H1058" s="6">
        <f>IF(B1058&amp;""="","",IFERROR(INDEX('المركبات'!$B$6:$B$205,MATCH(B1058&amp;"",'المركبات'!$A$6:$A$205,0))&amp;"","كود غير موجود"))</f>
        <v/>
      </c>
      <c r="I1058" s="21">
        <f>IF(OR(B1058&amp;""="",NOT(ISNUMBER(C1058))),"",IF(COUNTIFS($B$6:$B$2005,B1058&amp;"",$C$6:$C$2005,"&gt;"&amp;C1058)=0,1,0))</f>
        <v/>
      </c>
    </row>
    <row r="1059">
      <c r="A1059" s="13" t="n"/>
      <c r="B1059" s="5" t="n"/>
      <c r="C1059" s="16" t="n"/>
      <c r="D1059" s="20" t="n"/>
      <c r="E1059" s="20" t="n"/>
      <c r="F1059" s="5" t="n"/>
      <c r="G1059" s="18">
        <f>IF(OR(B1059&amp;""="",NOT(ISNUMBER(D1059))),"",ROUND(D1059*N(E1059),2))</f>
        <v/>
      </c>
      <c r="H1059" s="6">
        <f>IF(B1059&amp;""="","",IFERROR(INDEX('المركبات'!$B$6:$B$205,MATCH(B1059&amp;"",'المركبات'!$A$6:$A$205,0))&amp;"","كود غير موجود"))</f>
        <v/>
      </c>
      <c r="I1059" s="21">
        <f>IF(OR(B1059&amp;""="",NOT(ISNUMBER(C1059))),"",IF(COUNTIFS($B$6:$B$2005,B1059&amp;"",$C$6:$C$2005,"&gt;"&amp;C1059)=0,1,0))</f>
        <v/>
      </c>
    </row>
    <row r="1060">
      <c r="A1060" s="13" t="n"/>
      <c r="B1060" s="5" t="n"/>
      <c r="C1060" s="16" t="n"/>
      <c r="D1060" s="20" t="n"/>
      <c r="E1060" s="20" t="n"/>
      <c r="F1060" s="5" t="n"/>
      <c r="G1060" s="18">
        <f>IF(OR(B1060&amp;""="",NOT(ISNUMBER(D1060))),"",ROUND(D1060*N(E1060),2))</f>
        <v/>
      </c>
      <c r="H1060" s="6">
        <f>IF(B1060&amp;""="","",IFERROR(INDEX('المركبات'!$B$6:$B$205,MATCH(B1060&amp;"",'المركبات'!$A$6:$A$205,0))&amp;"","كود غير موجود"))</f>
        <v/>
      </c>
      <c r="I1060" s="21">
        <f>IF(OR(B1060&amp;""="",NOT(ISNUMBER(C1060))),"",IF(COUNTIFS($B$6:$B$2005,B1060&amp;"",$C$6:$C$2005,"&gt;"&amp;C1060)=0,1,0))</f>
        <v/>
      </c>
    </row>
    <row r="1061">
      <c r="A1061" s="13" t="n"/>
      <c r="B1061" s="5" t="n"/>
      <c r="C1061" s="16" t="n"/>
      <c r="D1061" s="20" t="n"/>
      <c r="E1061" s="20" t="n"/>
      <c r="F1061" s="5" t="n"/>
      <c r="G1061" s="18">
        <f>IF(OR(B1061&amp;""="",NOT(ISNUMBER(D1061))),"",ROUND(D1061*N(E1061),2))</f>
        <v/>
      </c>
      <c r="H1061" s="6">
        <f>IF(B1061&amp;""="","",IFERROR(INDEX('المركبات'!$B$6:$B$205,MATCH(B1061&amp;"",'المركبات'!$A$6:$A$205,0))&amp;"","كود غير موجود"))</f>
        <v/>
      </c>
      <c r="I1061" s="21">
        <f>IF(OR(B1061&amp;""="",NOT(ISNUMBER(C1061))),"",IF(COUNTIFS($B$6:$B$2005,B1061&amp;"",$C$6:$C$2005,"&gt;"&amp;C1061)=0,1,0))</f>
        <v/>
      </c>
    </row>
    <row r="1062">
      <c r="A1062" s="13" t="n"/>
      <c r="B1062" s="5" t="n"/>
      <c r="C1062" s="16" t="n"/>
      <c r="D1062" s="20" t="n"/>
      <c r="E1062" s="20" t="n"/>
      <c r="F1062" s="5" t="n"/>
      <c r="G1062" s="18">
        <f>IF(OR(B1062&amp;""="",NOT(ISNUMBER(D1062))),"",ROUND(D1062*N(E1062),2))</f>
        <v/>
      </c>
      <c r="H1062" s="6">
        <f>IF(B1062&amp;""="","",IFERROR(INDEX('المركبات'!$B$6:$B$205,MATCH(B1062&amp;"",'المركبات'!$A$6:$A$205,0))&amp;"","كود غير موجود"))</f>
        <v/>
      </c>
      <c r="I1062" s="21">
        <f>IF(OR(B1062&amp;""="",NOT(ISNUMBER(C1062))),"",IF(COUNTIFS($B$6:$B$2005,B1062&amp;"",$C$6:$C$2005,"&gt;"&amp;C1062)=0,1,0))</f>
        <v/>
      </c>
    </row>
    <row r="1063">
      <c r="A1063" s="13" t="n"/>
      <c r="B1063" s="5" t="n"/>
      <c r="C1063" s="16" t="n"/>
      <c r="D1063" s="20" t="n"/>
      <c r="E1063" s="20" t="n"/>
      <c r="F1063" s="5" t="n"/>
      <c r="G1063" s="18">
        <f>IF(OR(B1063&amp;""="",NOT(ISNUMBER(D1063))),"",ROUND(D1063*N(E1063),2))</f>
        <v/>
      </c>
      <c r="H1063" s="6">
        <f>IF(B1063&amp;""="","",IFERROR(INDEX('المركبات'!$B$6:$B$205,MATCH(B1063&amp;"",'المركبات'!$A$6:$A$205,0))&amp;"","كود غير موجود"))</f>
        <v/>
      </c>
      <c r="I1063" s="21">
        <f>IF(OR(B1063&amp;""="",NOT(ISNUMBER(C1063))),"",IF(COUNTIFS($B$6:$B$2005,B1063&amp;"",$C$6:$C$2005,"&gt;"&amp;C1063)=0,1,0))</f>
        <v/>
      </c>
    </row>
    <row r="1064">
      <c r="A1064" s="13" t="n"/>
      <c r="B1064" s="5" t="n"/>
      <c r="C1064" s="16" t="n"/>
      <c r="D1064" s="20" t="n"/>
      <c r="E1064" s="20" t="n"/>
      <c r="F1064" s="5" t="n"/>
      <c r="G1064" s="18">
        <f>IF(OR(B1064&amp;""="",NOT(ISNUMBER(D1064))),"",ROUND(D1064*N(E1064),2))</f>
        <v/>
      </c>
      <c r="H1064" s="6">
        <f>IF(B1064&amp;""="","",IFERROR(INDEX('المركبات'!$B$6:$B$205,MATCH(B1064&amp;"",'المركبات'!$A$6:$A$205,0))&amp;"","كود غير موجود"))</f>
        <v/>
      </c>
      <c r="I1064" s="21">
        <f>IF(OR(B1064&amp;""="",NOT(ISNUMBER(C1064))),"",IF(COUNTIFS($B$6:$B$2005,B1064&amp;"",$C$6:$C$2005,"&gt;"&amp;C1064)=0,1,0))</f>
        <v/>
      </c>
    </row>
    <row r="1065">
      <c r="A1065" s="13" t="n"/>
      <c r="B1065" s="5" t="n"/>
      <c r="C1065" s="16" t="n"/>
      <c r="D1065" s="20" t="n"/>
      <c r="E1065" s="20" t="n"/>
      <c r="F1065" s="5" t="n"/>
      <c r="G1065" s="18">
        <f>IF(OR(B1065&amp;""="",NOT(ISNUMBER(D1065))),"",ROUND(D1065*N(E1065),2))</f>
        <v/>
      </c>
      <c r="H1065" s="6">
        <f>IF(B1065&amp;""="","",IFERROR(INDEX('المركبات'!$B$6:$B$205,MATCH(B1065&amp;"",'المركبات'!$A$6:$A$205,0))&amp;"","كود غير موجود"))</f>
        <v/>
      </c>
      <c r="I1065" s="21">
        <f>IF(OR(B1065&amp;""="",NOT(ISNUMBER(C1065))),"",IF(COUNTIFS($B$6:$B$2005,B1065&amp;"",$C$6:$C$2005,"&gt;"&amp;C1065)=0,1,0))</f>
        <v/>
      </c>
    </row>
    <row r="1066">
      <c r="A1066" s="13" t="n"/>
      <c r="B1066" s="5" t="n"/>
      <c r="C1066" s="16" t="n"/>
      <c r="D1066" s="20" t="n"/>
      <c r="E1066" s="20" t="n"/>
      <c r="F1066" s="5" t="n"/>
      <c r="G1066" s="18">
        <f>IF(OR(B1066&amp;""="",NOT(ISNUMBER(D1066))),"",ROUND(D1066*N(E1066),2))</f>
        <v/>
      </c>
      <c r="H1066" s="6">
        <f>IF(B1066&amp;""="","",IFERROR(INDEX('المركبات'!$B$6:$B$205,MATCH(B1066&amp;"",'المركبات'!$A$6:$A$205,0))&amp;"","كود غير موجود"))</f>
        <v/>
      </c>
      <c r="I1066" s="21">
        <f>IF(OR(B1066&amp;""="",NOT(ISNUMBER(C1066))),"",IF(COUNTIFS($B$6:$B$2005,B1066&amp;"",$C$6:$C$2005,"&gt;"&amp;C1066)=0,1,0))</f>
        <v/>
      </c>
    </row>
    <row r="1067">
      <c r="A1067" s="13" t="n"/>
      <c r="B1067" s="5" t="n"/>
      <c r="C1067" s="16" t="n"/>
      <c r="D1067" s="20" t="n"/>
      <c r="E1067" s="20" t="n"/>
      <c r="F1067" s="5" t="n"/>
      <c r="G1067" s="18">
        <f>IF(OR(B1067&amp;""="",NOT(ISNUMBER(D1067))),"",ROUND(D1067*N(E1067),2))</f>
        <v/>
      </c>
      <c r="H1067" s="6">
        <f>IF(B1067&amp;""="","",IFERROR(INDEX('المركبات'!$B$6:$B$205,MATCH(B1067&amp;"",'المركبات'!$A$6:$A$205,0))&amp;"","كود غير موجود"))</f>
        <v/>
      </c>
      <c r="I1067" s="21">
        <f>IF(OR(B1067&amp;""="",NOT(ISNUMBER(C1067))),"",IF(COUNTIFS($B$6:$B$2005,B1067&amp;"",$C$6:$C$2005,"&gt;"&amp;C1067)=0,1,0))</f>
        <v/>
      </c>
    </row>
    <row r="1068">
      <c r="A1068" s="13" t="n"/>
      <c r="B1068" s="5" t="n"/>
      <c r="C1068" s="16" t="n"/>
      <c r="D1068" s="20" t="n"/>
      <c r="E1068" s="20" t="n"/>
      <c r="F1068" s="5" t="n"/>
      <c r="G1068" s="18">
        <f>IF(OR(B1068&amp;""="",NOT(ISNUMBER(D1068))),"",ROUND(D1068*N(E1068),2))</f>
        <v/>
      </c>
      <c r="H1068" s="6">
        <f>IF(B1068&amp;""="","",IFERROR(INDEX('المركبات'!$B$6:$B$205,MATCH(B1068&amp;"",'المركبات'!$A$6:$A$205,0))&amp;"","كود غير موجود"))</f>
        <v/>
      </c>
      <c r="I1068" s="21">
        <f>IF(OR(B1068&amp;""="",NOT(ISNUMBER(C1068))),"",IF(COUNTIFS($B$6:$B$2005,B1068&amp;"",$C$6:$C$2005,"&gt;"&amp;C1068)=0,1,0))</f>
        <v/>
      </c>
    </row>
    <row r="1069">
      <c r="A1069" s="13" t="n"/>
      <c r="B1069" s="5" t="n"/>
      <c r="C1069" s="16" t="n"/>
      <c r="D1069" s="20" t="n"/>
      <c r="E1069" s="20" t="n"/>
      <c r="F1069" s="5" t="n"/>
      <c r="G1069" s="18">
        <f>IF(OR(B1069&amp;""="",NOT(ISNUMBER(D1069))),"",ROUND(D1069*N(E1069),2))</f>
        <v/>
      </c>
      <c r="H1069" s="6">
        <f>IF(B1069&amp;""="","",IFERROR(INDEX('المركبات'!$B$6:$B$205,MATCH(B1069&amp;"",'المركبات'!$A$6:$A$205,0))&amp;"","كود غير موجود"))</f>
        <v/>
      </c>
      <c r="I1069" s="21">
        <f>IF(OR(B1069&amp;""="",NOT(ISNUMBER(C1069))),"",IF(COUNTIFS($B$6:$B$2005,B1069&amp;"",$C$6:$C$2005,"&gt;"&amp;C1069)=0,1,0))</f>
        <v/>
      </c>
    </row>
    <row r="1070">
      <c r="A1070" s="13" t="n"/>
      <c r="B1070" s="5" t="n"/>
      <c r="C1070" s="16" t="n"/>
      <c r="D1070" s="20" t="n"/>
      <c r="E1070" s="20" t="n"/>
      <c r="F1070" s="5" t="n"/>
      <c r="G1070" s="18">
        <f>IF(OR(B1070&amp;""="",NOT(ISNUMBER(D1070))),"",ROUND(D1070*N(E1070),2))</f>
        <v/>
      </c>
      <c r="H1070" s="6">
        <f>IF(B1070&amp;""="","",IFERROR(INDEX('المركبات'!$B$6:$B$205,MATCH(B1070&amp;"",'المركبات'!$A$6:$A$205,0))&amp;"","كود غير موجود"))</f>
        <v/>
      </c>
      <c r="I1070" s="21">
        <f>IF(OR(B1070&amp;""="",NOT(ISNUMBER(C1070))),"",IF(COUNTIFS($B$6:$B$2005,B1070&amp;"",$C$6:$C$2005,"&gt;"&amp;C1070)=0,1,0))</f>
        <v/>
      </c>
    </row>
    <row r="1071">
      <c r="A1071" s="13" t="n"/>
      <c r="B1071" s="5" t="n"/>
      <c r="C1071" s="16" t="n"/>
      <c r="D1071" s="20" t="n"/>
      <c r="E1071" s="20" t="n"/>
      <c r="F1071" s="5" t="n"/>
      <c r="G1071" s="18">
        <f>IF(OR(B1071&amp;""="",NOT(ISNUMBER(D1071))),"",ROUND(D1071*N(E1071),2))</f>
        <v/>
      </c>
      <c r="H1071" s="6">
        <f>IF(B1071&amp;""="","",IFERROR(INDEX('المركبات'!$B$6:$B$205,MATCH(B1071&amp;"",'المركبات'!$A$6:$A$205,0))&amp;"","كود غير موجود"))</f>
        <v/>
      </c>
      <c r="I1071" s="21">
        <f>IF(OR(B1071&amp;""="",NOT(ISNUMBER(C1071))),"",IF(COUNTIFS($B$6:$B$2005,B1071&amp;"",$C$6:$C$2005,"&gt;"&amp;C1071)=0,1,0))</f>
        <v/>
      </c>
    </row>
    <row r="1072">
      <c r="A1072" s="13" t="n"/>
      <c r="B1072" s="5" t="n"/>
      <c r="C1072" s="16" t="n"/>
      <c r="D1072" s="20" t="n"/>
      <c r="E1072" s="20" t="n"/>
      <c r="F1072" s="5" t="n"/>
      <c r="G1072" s="18">
        <f>IF(OR(B1072&amp;""="",NOT(ISNUMBER(D1072))),"",ROUND(D1072*N(E1072),2))</f>
        <v/>
      </c>
      <c r="H1072" s="6">
        <f>IF(B1072&amp;""="","",IFERROR(INDEX('المركبات'!$B$6:$B$205,MATCH(B1072&amp;"",'المركبات'!$A$6:$A$205,0))&amp;"","كود غير موجود"))</f>
        <v/>
      </c>
      <c r="I1072" s="21">
        <f>IF(OR(B1072&amp;""="",NOT(ISNUMBER(C1072))),"",IF(COUNTIFS($B$6:$B$2005,B1072&amp;"",$C$6:$C$2005,"&gt;"&amp;C1072)=0,1,0))</f>
        <v/>
      </c>
    </row>
    <row r="1073">
      <c r="A1073" s="13" t="n"/>
      <c r="B1073" s="5" t="n"/>
      <c r="C1073" s="16" t="n"/>
      <c r="D1073" s="20" t="n"/>
      <c r="E1073" s="20" t="n"/>
      <c r="F1073" s="5" t="n"/>
      <c r="G1073" s="18">
        <f>IF(OR(B1073&amp;""="",NOT(ISNUMBER(D1073))),"",ROUND(D1073*N(E1073),2))</f>
        <v/>
      </c>
      <c r="H1073" s="6">
        <f>IF(B1073&amp;""="","",IFERROR(INDEX('المركبات'!$B$6:$B$205,MATCH(B1073&amp;"",'المركبات'!$A$6:$A$205,0))&amp;"","كود غير موجود"))</f>
        <v/>
      </c>
      <c r="I1073" s="21">
        <f>IF(OR(B1073&amp;""="",NOT(ISNUMBER(C1073))),"",IF(COUNTIFS($B$6:$B$2005,B1073&amp;"",$C$6:$C$2005,"&gt;"&amp;C1073)=0,1,0))</f>
        <v/>
      </c>
    </row>
    <row r="1074">
      <c r="A1074" s="13" t="n"/>
      <c r="B1074" s="5" t="n"/>
      <c r="C1074" s="16" t="n"/>
      <c r="D1074" s="20" t="n"/>
      <c r="E1074" s="20" t="n"/>
      <c r="F1074" s="5" t="n"/>
      <c r="G1074" s="18">
        <f>IF(OR(B1074&amp;""="",NOT(ISNUMBER(D1074))),"",ROUND(D1074*N(E1074),2))</f>
        <v/>
      </c>
      <c r="H1074" s="6">
        <f>IF(B1074&amp;""="","",IFERROR(INDEX('المركبات'!$B$6:$B$205,MATCH(B1074&amp;"",'المركبات'!$A$6:$A$205,0))&amp;"","كود غير موجود"))</f>
        <v/>
      </c>
      <c r="I1074" s="21">
        <f>IF(OR(B1074&amp;""="",NOT(ISNUMBER(C1074))),"",IF(COUNTIFS($B$6:$B$2005,B1074&amp;"",$C$6:$C$2005,"&gt;"&amp;C1074)=0,1,0))</f>
        <v/>
      </c>
    </row>
    <row r="1075">
      <c r="A1075" s="13" t="n"/>
      <c r="B1075" s="5" t="n"/>
      <c r="C1075" s="16" t="n"/>
      <c r="D1075" s="20" t="n"/>
      <c r="E1075" s="20" t="n"/>
      <c r="F1075" s="5" t="n"/>
      <c r="G1075" s="18">
        <f>IF(OR(B1075&amp;""="",NOT(ISNUMBER(D1075))),"",ROUND(D1075*N(E1075),2))</f>
        <v/>
      </c>
      <c r="H1075" s="6">
        <f>IF(B1075&amp;""="","",IFERROR(INDEX('المركبات'!$B$6:$B$205,MATCH(B1075&amp;"",'المركبات'!$A$6:$A$205,0))&amp;"","كود غير موجود"))</f>
        <v/>
      </c>
      <c r="I1075" s="21">
        <f>IF(OR(B1075&amp;""="",NOT(ISNUMBER(C1075))),"",IF(COUNTIFS($B$6:$B$2005,B1075&amp;"",$C$6:$C$2005,"&gt;"&amp;C1075)=0,1,0))</f>
        <v/>
      </c>
    </row>
    <row r="1076">
      <c r="A1076" s="13" t="n"/>
      <c r="B1076" s="5" t="n"/>
      <c r="C1076" s="16" t="n"/>
      <c r="D1076" s="20" t="n"/>
      <c r="E1076" s="20" t="n"/>
      <c r="F1076" s="5" t="n"/>
      <c r="G1076" s="18">
        <f>IF(OR(B1076&amp;""="",NOT(ISNUMBER(D1076))),"",ROUND(D1076*N(E1076),2))</f>
        <v/>
      </c>
      <c r="H1076" s="6">
        <f>IF(B1076&amp;""="","",IFERROR(INDEX('المركبات'!$B$6:$B$205,MATCH(B1076&amp;"",'المركبات'!$A$6:$A$205,0))&amp;"","كود غير موجود"))</f>
        <v/>
      </c>
      <c r="I1076" s="21">
        <f>IF(OR(B1076&amp;""="",NOT(ISNUMBER(C1076))),"",IF(COUNTIFS($B$6:$B$2005,B1076&amp;"",$C$6:$C$2005,"&gt;"&amp;C1076)=0,1,0))</f>
        <v/>
      </c>
    </row>
    <row r="1077">
      <c r="A1077" s="13" t="n"/>
      <c r="B1077" s="5" t="n"/>
      <c r="C1077" s="16" t="n"/>
      <c r="D1077" s="20" t="n"/>
      <c r="E1077" s="20" t="n"/>
      <c r="F1077" s="5" t="n"/>
      <c r="G1077" s="18">
        <f>IF(OR(B1077&amp;""="",NOT(ISNUMBER(D1077))),"",ROUND(D1077*N(E1077),2))</f>
        <v/>
      </c>
      <c r="H1077" s="6">
        <f>IF(B1077&amp;""="","",IFERROR(INDEX('المركبات'!$B$6:$B$205,MATCH(B1077&amp;"",'المركبات'!$A$6:$A$205,0))&amp;"","كود غير موجود"))</f>
        <v/>
      </c>
      <c r="I1077" s="21">
        <f>IF(OR(B1077&amp;""="",NOT(ISNUMBER(C1077))),"",IF(COUNTIFS($B$6:$B$2005,B1077&amp;"",$C$6:$C$2005,"&gt;"&amp;C1077)=0,1,0))</f>
        <v/>
      </c>
    </row>
    <row r="1078">
      <c r="A1078" s="13" t="n"/>
      <c r="B1078" s="5" t="n"/>
      <c r="C1078" s="16" t="n"/>
      <c r="D1078" s="20" t="n"/>
      <c r="E1078" s="20" t="n"/>
      <c r="F1078" s="5" t="n"/>
      <c r="G1078" s="18">
        <f>IF(OR(B1078&amp;""="",NOT(ISNUMBER(D1078))),"",ROUND(D1078*N(E1078),2))</f>
        <v/>
      </c>
      <c r="H1078" s="6">
        <f>IF(B1078&amp;""="","",IFERROR(INDEX('المركبات'!$B$6:$B$205,MATCH(B1078&amp;"",'المركبات'!$A$6:$A$205,0))&amp;"","كود غير موجود"))</f>
        <v/>
      </c>
      <c r="I1078" s="21">
        <f>IF(OR(B1078&amp;""="",NOT(ISNUMBER(C1078))),"",IF(COUNTIFS($B$6:$B$2005,B1078&amp;"",$C$6:$C$2005,"&gt;"&amp;C1078)=0,1,0))</f>
        <v/>
      </c>
    </row>
    <row r="1079">
      <c r="A1079" s="13" t="n"/>
      <c r="B1079" s="5" t="n"/>
      <c r="C1079" s="16" t="n"/>
      <c r="D1079" s="20" t="n"/>
      <c r="E1079" s="20" t="n"/>
      <c r="F1079" s="5" t="n"/>
      <c r="G1079" s="18">
        <f>IF(OR(B1079&amp;""="",NOT(ISNUMBER(D1079))),"",ROUND(D1079*N(E1079),2))</f>
        <v/>
      </c>
      <c r="H1079" s="6">
        <f>IF(B1079&amp;""="","",IFERROR(INDEX('المركبات'!$B$6:$B$205,MATCH(B1079&amp;"",'المركبات'!$A$6:$A$205,0))&amp;"","كود غير موجود"))</f>
        <v/>
      </c>
      <c r="I1079" s="21">
        <f>IF(OR(B1079&amp;""="",NOT(ISNUMBER(C1079))),"",IF(COUNTIFS($B$6:$B$2005,B1079&amp;"",$C$6:$C$2005,"&gt;"&amp;C1079)=0,1,0))</f>
        <v/>
      </c>
    </row>
    <row r="1080">
      <c r="A1080" s="13" t="n"/>
      <c r="B1080" s="5" t="n"/>
      <c r="C1080" s="16" t="n"/>
      <c r="D1080" s="20" t="n"/>
      <c r="E1080" s="20" t="n"/>
      <c r="F1080" s="5" t="n"/>
      <c r="G1080" s="18">
        <f>IF(OR(B1080&amp;""="",NOT(ISNUMBER(D1080))),"",ROUND(D1080*N(E1080),2))</f>
        <v/>
      </c>
      <c r="H1080" s="6">
        <f>IF(B1080&amp;""="","",IFERROR(INDEX('المركبات'!$B$6:$B$205,MATCH(B1080&amp;"",'المركبات'!$A$6:$A$205,0))&amp;"","كود غير موجود"))</f>
        <v/>
      </c>
      <c r="I1080" s="21">
        <f>IF(OR(B1080&amp;""="",NOT(ISNUMBER(C1080))),"",IF(COUNTIFS($B$6:$B$2005,B1080&amp;"",$C$6:$C$2005,"&gt;"&amp;C1080)=0,1,0))</f>
        <v/>
      </c>
    </row>
    <row r="1081">
      <c r="A1081" s="13" t="n"/>
      <c r="B1081" s="5" t="n"/>
      <c r="C1081" s="16" t="n"/>
      <c r="D1081" s="20" t="n"/>
      <c r="E1081" s="20" t="n"/>
      <c r="F1081" s="5" t="n"/>
      <c r="G1081" s="18">
        <f>IF(OR(B1081&amp;""="",NOT(ISNUMBER(D1081))),"",ROUND(D1081*N(E1081),2))</f>
        <v/>
      </c>
      <c r="H1081" s="6">
        <f>IF(B1081&amp;""="","",IFERROR(INDEX('المركبات'!$B$6:$B$205,MATCH(B1081&amp;"",'المركبات'!$A$6:$A$205,0))&amp;"","كود غير موجود"))</f>
        <v/>
      </c>
      <c r="I1081" s="21">
        <f>IF(OR(B1081&amp;""="",NOT(ISNUMBER(C1081))),"",IF(COUNTIFS($B$6:$B$2005,B1081&amp;"",$C$6:$C$2005,"&gt;"&amp;C1081)=0,1,0))</f>
        <v/>
      </c>
    </row>
    <row r="1082">
      <c r="A1082" s="13" t="n"/>
      <c r="B1082" s="5" t="n"/>
      <c r="C1082" s="16" t="n"/>
      <c r="D1082" s="20" t="n"/>
      <c r="E1082" s="20" t="n"/>
      <c r="F1082" s="5" t="n"/>
      <c r="G1082" s="18">
        <f>IF(OR(B1082&amp;""="",NOT(ISNUMBER(D1082))),"",ROUND(D1082*N(E1082),2))</f>
        <v/>
      </c>
      <c r="H1082" s="6">
        <f>IF(B1082&amp;""="","",IFERROR(INDEX('المركبات'!$B$6:$B$205,MATCH(B1082&amp;"",'المركبات'!$A$6:$A$205,0))&amp;"","كود غير موجود"))</f>
        <v/>
      </c>
      <c r="I1082" s="21">
        <f>IF(OR(B1082&amp;""="",NOT(ISNUMBER(C1082))),"",IF(COUNTIFS($B$6:$B$2005,B1082&amp;"",$C$6:$C$2005,"&gt;"&amp;C1082)=0,1,0))</f>
        <v/>
      </c>
    </row>
    <row r="1083">
      <c r="A1083" s="13" t="n"/>
      <c r="B1083" s="5" t="n"/>
      <c r="C1083" s="16" t="n"/>
      <c r="D1083" s="20" t="n"/>
      <c r="E1083" s="20" t="n"/>
      <c r="F1083" s="5" t="n"/>
      <c r="G1083" s="18">
        <f>IF(OR(B1083&amp;""="",NOT(ISNUMBER(D1083))),"",ROUND(D1083*N(E1083),2))</f>
        <v/>
      </c>
      <c r="H1083" s="6">
        <f>IF(B1083&amp;""="","",IFERROR(INDEX('المركبات'!$B$6:$B$205,MATCH(B1083&amp;"",'المركبات'!$A$6:$A$205,0))&amp;"","كود غير موجود"))</f>
        <v/>
      </c>
      <c r="I1083" s="21">
        <f>IF(OR(B1083&amp;""="",NOT(ISNUMBER(C1083))),"",IF(COUNTIFS($B$6:$B$2005,B1083&amp;"",$C$6:$C$2005,"&gt;"&amp;C1083)=0,1,0))</f>
        <v/>
      </c>
    </row>
    <row r="1084">
      <c r="A1084" s="13" t="n"/>
      <c r="B1084" s="5" t="n"/>
      <c r="C1084" s="16" t="n"/>
      <c r="D1084" s="20" t="n"/>
      <c r="E1084" s="20" t="n"/>
      <c r="F1084" s="5" t="n"/>
      <c r="G1084" s="18">
        <f>IF(OR(B1084&amp;""="",NOT(ISNUMBER(D1084))),"",ROUND(D1084*N(E1084),2))</f>
        <v/>
      </c>
      <c r="H1084" s="6">
        <f>IF(B1084&amp;""="","",IFERROR(INDEX('المركبات'!$B$6:$B$205,MATCH(B1084&amp;"",'المركبات'!$A$6:$A$205,0))&amp;"","كود غير موجود"))</f>
        <v/>
      </c>
      <c r="I1084" s="21">
        <f>IF(OR(B1084&amp;""="",NOT(ISNUMBER(C1084))),"",IF(COUNTIFS($B$6:$B$2005,B1084&amp;"",$C$6:$C$2005,"&gt;"&amp;C1084)=0,1,0))</f>
        <v/>
      </c>
    </row>
    <row r="1085">
      <c r="A1085" s="13" t="n"/>
      <c r="B1085" s="5" t="n"/>
      <c r="C1085" s="16" t="n"/>
      <c r="D1085" s="20" t="n"/>
      <c r="E1085" s="20" t="n"/>
      <c r="F1085" s="5" t="n"/>
      <c r="G1085" s="18">
        <f>IF(OR(B1085&amp;""="",NOT(ISNUMBER(D1085))),"",ROUND(D1085*N(E1085),2))</f>
        <v/>
      </c>
      <c r="H1085" s="6">
        <f>IF(B1085&amp;""="","",IFERROR(INDEX('المركبات'!$B$6:$B$205,MATCH(B1085&amp;"",'المركبات'!$A$6:$A$205,0))&amp;"","كود غير موجود"))</f>
        <v/>
      </c>
      <c r="I1085" s="21">
        <f>IF(OR(B1085&amp;""="",NOT(ISNUMBER(C1085))),"",IF(COUNTIFS($B$6:$B$2005,B1085&amp;"",$C$6:$C$2005,"&gt;"&amp;C1085)=0,1,0))</f>
        <v/>
      </c>
    </row>
    <row r="1086">
      <c r="A1086" s="13" t="n"/>
      <c r="B1086" s="5" t="n"/>
      <c r="C1086" s="16" t="n"/>
      <c r="D1086" s="20" t="n"/>
      <c r="E1086" s="20" t="n"/>
      <c r="F1086" s="5" t="n"/>
      <c r="G1086" s="18">
        <f>IF(OR(B1086&amp;""="",NOT(ISNUMBER(D1086))),"",ROUND(D1086*N(E1086),2))</f>
        <v/>
      </c>
      <c r="H1086" s="6">
        <f>IF(B1086&amp;""="","",IFERROR(INDEX('المركبات'!$B$6:$B$205,MATCH(B1086&amp;"",'المركبات'!$A$6:$A$205,0))&amp;"","كود غير موجود"))</f>
        <v/>
      </c>
      <c r="I1086" s="21">
        <f>IF(OR(B1086&amp;""="",NOT(ISNUMBER(C1086))),"",IF(COUNTIFS($B$6:$B$2005,B1086&amp;"",$C$6:$C$2005,"&gt;"&amp;C1086)=0,1,0))</f>
        <v/>
      </c>
    </row>
    <row r="1087">
      <c r="A1087" s="13" t="n"/>
      <c r="B1087" s="5" t="n"/>
      <c r="C1087" s="16" t="n"/>
      <c r="D1087" s="20" t="n"/>
      <c r="E1087" s="20" t="n"/>
      <c r="F1087" s="5" t="n"/>
      <c r="G1087" s="18">
        <f>IF(OR(B1087&amp;""="",NOT(ISNUMBER(D1087))),"",ROUND(D1087*N(E1087),2))</f>
        <v/>
      </c>
      <c r="H1087" s="6">
        <f>IF(B1087&amp;""="","",IFERROR(INDEX('المركبات'!$B$6:$B$205,MATCH(B1087&amp;"",'المركبات'!$A$6:$A$205,0))&amp;"","كود غير موجود"))</f>
        <v/>
      </c>
      <c r="I1087" s="21">
        <f>IF(OR(B1087&amp;""="",NOT(ISNUMBER(C1087))),"",IF(COUNTIFS($B$6:$B$2005,B1087&amp;"",$C$6:$C$2005,"&gt;"&amp;C1087)=0,1,0))</f>
        <v/>
      </c>
    </row>
    <row r="1088">
      <c r="A1088" s="13" t="n"/>
      <c r="B1088" s="5" t="n"/>
      <c r="C1088" s="16" t="n"/>
      <c r="D1088" s="20" t="n"/>
      <c r="E1088" s="20" t="n"/>
      <c r="F1088" s="5" t="n"/>
      <c r="G1088" s="18">
        <f>IF(OR(B1088&amp;""="",NOT(ISNUMBER(D1088))),"",ROUND(D1088*N(E1088),2))</f>
        <v/>
      </c>
      <c r="H1088" s="6">
        <f>IF(B1088&amp;""="","",IFERROR(INDEX('المركبات'!$B$6:$B$205,MATCH(B1088&amp;"",'المركبات'!$A$6:$A$205,0))&amp;"","كود غير موجود"))</f>
        <v/>
      </c>
      <c r="I1088" s="21">
        <f>IF(OR(B1088&amp;""="",NOT(ISNUMBER(C1088))),"",IF(COUNTIFS($B$6:$B$2005,B1088&amp;"",$C$6:$C$2005,"&gt;"&amp;C1088)=0,1,0))</f>
        <v/>
      </c>
    </row>
    <row r="1089">
      <c r="A1089" s="13" t="n"/>
      <c r="B1089" s="5" t="n"/>
      <c r="C1089" s="16" t="n"/>
      <c r="D1089" s="20" t="n"/>
      <c r="E1089" s="20" t="n"/>
      <c r="F1089" s="5" t="n"/>
      <c r="G1089" s="18">
        <f>IF(OR(B1089&amp;""="",NOT(ISNUMBER(D1089))),"",ROUND(D1089*N(E1089),2))</f>
        <v/>
      </c>
      <c r="H1089" s="6">
        <f>IF(B1089&amp;""="","",IFERROR(INDEX('المركبات'!$B$6:$B$205,MATCH(B1089&amp;"",'المركبات'!$A$6:$A$205,0))&amp;"","كود غير موجود"))</f>
        <v/>
      </c>
      <c r="I1089" s="21">
        <f>IF(OR(B1089&amp;""="",NOT(ISNUMBER(C1089))),"",IF(COUNTIFS($B$6:$B$2005,B1089&amp;"",$C$6:$C$2005,"&gt;"&amp;C1089)=0,1,0))</f>
        <v/>
      </c>
    </row>
    <row r="1090">
      <c r="A1090" s="13" t="n"/>
      <c r="B1090" s="5" t="n"/>
      <c r="C1090" s="16" t="n"/>
      <c r="D1090" s="20" t="n"/>
      <c r="E1090" s="20" t="n"/>
      <c r="F1090" s="5" t="n"/>
      <c r="G1090" s="18">
        <f>IF(OR(B1090&amp;""="",NOT(ISNUMBER(D1090))),"",ROUND(D1090*N(E1090),2))</f>
        <v/>
      </c>
      <c r="H1090" s="6">
        <f>IF(B1090&amp;""="","",IFERROR(INDEX('المركبات'!$B$6:$B$205,MATCH(B1090&amp;"",'المركبات'!$A$6:$A$205,0))&amp;"","كود غير موجود"))</f>
        <v/>
      </c>
      <c r="I1090" s="21">
        <f>IF(OR(B1090&amp;""="",NOT(ISNUMBER(C1090))),"",IF(COUNTIFS($B$6:$B$2005,B1090&amp;"",$C$6:$C$2005,"&gt;"&amp;C1090)=0,1,0))</f>
        <v/>
      </c>
    </row>
    <row r="1091">
      <c r="A1091" s="13" t="n"/>
      <c r="B1091" s="5" t="n"/>
      <c r="C1091" s="16" t="n"/>
      <c r="D1091" s="20" t="n"/>
      <c r="E1091" s="20" t="n"/>
      <c r="F1091" s="5" t="n"/>
      <c r="G1091" s="18">
        <f>IF(OR(B1091&amp;""="",NOT(ISNUMBER(D1091))),"",ROUND(D1091*N(E1091),2))</f>
        <v/>
      </c>
      <c r="H1091" s="6">
        <f>IF(B1091&amp;""="","",IFERROR(INDEX('المركبات'!$B$6:$B$205,MATCH(B1091&amp;"",'المركبات'!$A$6:$A$205,0))&amp;"","كود غير موجود"))</f>
        <v/>
      </c>
      <c r="I1091" s="21">
        <f>IF(OR(B1091&amp;""="",NOT(ISNUMBER(C1091))),"",IF(COUNTIFS($B$6:$B$2005,B1091&amp;"",$C$6:$C$2005,"&gt;"&amp;C1091)=0,1,0))</f>
        <v/>
      </c>
    </row>
    <row r="1092">
      <c r="A1092" s="13" t="n"/>
      <c r="B1092" s="5" t="n"/>
      <c r="C1092" s="16" t="n"/>
      <c r="D1092" s="20" t="n"/>
      <c r="E1092" s="20" t="n"/>
      <c r="F1092" s="5" t="n"/>
      <c r="G1092" s="18">
        <f>IF(OR(B1092&amp;""="",NOT(ISNUMBER(D1092))),"",ROUND(D1092*N(E1092),2))</f>
        <v/>
      </c>
      <c r="H1092" s="6">
        <f>IF(B1092&amp;""="","",IFERROR(INDEX('المركبات'!$B$6:$B$205,MATCH(B1092&amp;"",'المركبات'!$A$6:$A$205,0))&amp;"","كود غير موجود"))</f>
        <v/>
      </c>
      <c r="I1092" s="21">
        <f>IF(OR(B1092&amp;""="",NOT(ISNUMBER(C1092))),"",IF(COUNTIFS($B$6:$B$2005,B1092&amp;"",$C$6:$C$2005,"&gt;"&amp;C1092)=0,1,0))</f>
        <v/>
      </c>
    </row>
    <row r="1093">
      <c r="A1093" s="13" t="n"/>
      <c r="B1093" s="5" t="n"/>
      <c r="C1093" s="16" t="n"/>
      <c r="D1093" s="20" t="n"/>
      <c r="E1093" s="20" t="n"/>
      <c r="F1093" s="5" t="n"/>
      <c r="G1093" s="18">
        <f>IF(OR(B1093&amp;""="",NOT(ISNUMBER(D1093))),"",ROUND(D1093*N(E1093),2))</f>
        <v/>
      </c>
      <c r="H1093" s="6">
        <f>IF(B1093&amp;""="","",IFERROR(INDEX('المركبات'!$B$6:$B$205,MATCH(B1093&amp;"",'المركبات'!$A$6:$A$205,0))&amp;"","كود غير موجود"))</f>
        <v/>
      </c>
      <c r="I1093" s="21">
        <f>IF(OR(B1093&amp;""="",NOT(ISNUMBER(C1093))),"",IF(COUNTIFS($B$6:$B$2005,B1093&amp;"",$C$6:$C$2005,"&gt;"&amp;C1093)=0,1,0))</f>
        <v/>
      </c>
    </row>
    <row r="1094">
      <c r="A1094" s="13" t="n"/>
      <c r="B1094" s="5" t="n"/>
      <c r="C1094" s="16" t="n"/>
      <c r="D1094" s="20" t="n"/>
      <c r="E1094" s="20" t="n"/>
      <c r="F1094" s="5" t="n"/>
      <c r="G1094" s="18">
        <f>IF(OR(B1094&amp;""="",NOT(ISNUMBER(D1094))),"",ROUND(D1094*N(E1094),2))</f>
        <v/>
      </c>
      <c r="H1094" s="6">
        <f>IF(B1094&amp;""="","",IFERROR(INDEX('المركبات'!$B$6:$B$205,MATCH(B1094&amp;"",'المركبات'!$A$6:$A$205,0))&amp;"","كود غير موجود"))</f>
        <v/>
      </c>
      <c r="I1094" s="21">
        <f>IF(OR(B1094&amp;""="",NOT(ISNUMBER(C1094))),"",IF(COUNTIFS($B$6:$B$2005,B1094&amp;"",$C$6:$C$2005,"&gt;"&amp;C1094)=0,1,0))</f>
        <v/>
      </c>
    </row>
    <row r="1095">
      <c r="A1095" s="13" t="n"/>
      <c r="B1095" s="5" t="n"/>
      <c r="C1095" s="16" t="n"/>
      <c r="D1095" s="20" t="n"/>
      <c r="E1095" s="20" t="n"/>
      <c r="F1095" s="5" t="n"/>
      <c r="G1095" s="18">
        <f>IF(OR(B1095&amp;""="",NOT(ISNUMBER(D1095))),"",ROUND(D1095*N(E1095),2))</f>
        <v/>
      </c>
      <c r="H1095" s="6">
        <f>IF(B1095&amp;""="","",IFERROR(INDEX('المركبات'!$B$6:$B$205,MATCH(B1095&amp;"",'المركبات'!$A$6:$A$205,0))&amp;"","كود غير موجود"))</f>
        <v/>
      </c>
      <c r="I1095" s="21">
        <f>IF(OR(B1095&amp;""="",NOT(ISNUMBER(C1095))),"",IF(COUNTIFS($B$6:$B$2005,B1095&amp;"",$C$6:$C$2005,"&gt;"&amp;C1095)=0,1,0))</f>
        <v/>
      </c>
    </row>
    <row r="1096">
      <c r="A1096" s="13" t="n"/>
      <c r="B1096" s="5" t="n"/>
      <c r="C1096" s="16" t="n"/>
      <c r="D1096" s="20" t="n"/>
      <c r="E1096" s="20" t="n"/>
      <c r="F1096" s="5" t="n"/>
      <c r="G1096" s="18">
        <f>IF(OR(B1096&amp;""="",NOT(ISNUMBER(D1096))),"",ROUND(D1096*N(E1096),2))</f>
        <v/>
      </c>
      <c r="H1096" s="6">
        <f>IF(B1096&amp;""="","",IFERROR(INDEX('المركبات'!$B$6:$B$205,MATCH(B1096&amp;"",'المركبات'!$A$6:$A$205,0))&amp;"","كود غير موجود"))</f>
        <v/>
      </c>
      <c r="I1096" s="21">
        <f>IF(OR(B1096&amp;""="",NOT(ISNUMBER(C1096))),"",IF(COUNTIFS($B$6:$B$2005,B1096&amp;"",$C$6:$C$2005,"&gt;"&amp;C1096)=0,1,0))</f>
        <v/>
      </c>
    </row>
    <row r="1097">
      <c r="A1097" s="13" t="n"/>
      <c r="B1097" s="5" t="n"/>
      <c r="C1097" s="16" t="n"/>
      <c r="D1097" s="20" t="n"/>
      <c r="E1097" s="20" t="n"/>
      <c r="F1097" s="5" t="n"/>
      <c r="G1097" s="18">
        <f>IF(OR(B1097&amp;""="",NOT(ISNUMBER(D1097))),"",ROUND(D1097*N(E1097),2))</f>
        <v/>
      </c>
      <c r="H1097" s="6">
        <f>IF(B1097&amp;""="","",IFERROR(INDEX('المركبات'!$B$6:$B$205,MATCH(B1097&amp;"",'المركبات'!$A$6:$A$205,0))&amp;"","كود غير موجود"))</f>
        <v/>
      </c>
      <c r="I1097" s="21">
        <f>IF(OR(B1097&amp;""="",NOT(ISNUMBER(C1097))),"",IF(COUNTIFS($B$6:$B$2005,B1097&amp;"",$C$6:$C$2005,"&gt;"&amp;C1097)=0,1,0))</f>
        <v/>
      </c>
    </row>
    <row r="1098">
      <c r="A1098" s="13" t="n"/>
      <c r="B1098" s="5" t="n"/>
      <c r="C1098" s="16" t="n"/>
      <c r="D1098" s="20" t="n"/>
      <c r="E1098" s="20" t="n"/>
      <c r="F1098" s="5" t="n"/>
      <c r="G1098" s="18">
        <f>IF(OR(B1098&amp;""="",NOT(ISNUMBER(D1098))),"",ROUND(D1098*N(E1098),2))</f>
        <v/>
      </c>
      <c r="H1098" s="6">
        <f>IF(B1098&amp;""="","",IFERROR(INDEX('المركبات'!$B$6:$B$205,MATCH(B1098&amp;"",'المركبات'!$A$6:$A$205,0))&amp;"","كود غير موجود"))</f>
        <v/>
      </c>
      <c r="I1098" s="21">
        <f>IF(OR(B1098&amp;""="",NOT(ISNUMBER(C1098))),"",IF(COUNTIFS($B$6:$B$2005,B1098&amp;"",$C$6:$C$2005,"&gt;"&amp;C1098)=0,1,0))</f>
        <v/>
      </c>
    </row>
    <row r="1099">
      <c r="A1099" s="13" t="n"/>
      <c r="B1099" s="5" t="n"/>
      <c r="C1099" s="16" t="n"/>
      <c r="D1099" s="20" t="n"/>
      <c r="E1099" s="20" t="n"/>
      <c r="F1099" s="5" t="n"/>
      <c r="G1099" s="18">
        <f>IF(OR(B1099&amp;""="",NOT(ISNUMBER(D1099))),"",ROUND(D1099*N(E1099),2))</f>
        <v/>
      </c>
      <c r="H1099" s="6">
        <f>IF(B1099&amp;""="","",IFERROR(INDEX('المركبات'!$B$6:$B$205,MATCH(B1099&amp;"",'المركبات'!$A$6:$A$205,0))&amp;"","كود غير موجود"))</f>
        <v/>
      </c>
      <c r="I1099" s="21">
        <f>IF(OR(B1099&amp;""="",NOT(ISNUMBER(C1099))),"",IF(COUNTIFS($B$6:$B$2005,B1099&amp;"",$C$6:$C$2005,"&gt;"&amp;C1099)=0,1,0))</f>
        <v/>
      </c>
    </row>
    <row r="1100">
      <c r="A1100" s="13" t="n"/>
      <c r="B1100" s="5" t="n"/>
      <c r="C1100" s="16" t="n"/>
      <c r="D1100" s="20" t="n"/>
      <c r="E1100" s="20" t="n"/>
      <c r="F1100" s="5" t="n"/>
      <c r="G1100" s="18">
        <f>IF(OR(B1100&amp;""="",NOT(ISNUMBER(D1100))),"",ROUND(D1100*N(E1100),2))</f>
        <v/>
      </c>
      <c r="H1100" s="6">
        <f>IF(B1100&amp;""="","",IFERROR(INDEX('المركبات'!$B$6:$B$205,MATCH(B1100&amp;"",'المركبات'!$A$6:$A$205,0))&amp;"","كود غير موجود"))</f>
        <v/>
      </c>
      <c r="I1100" s="21">
        <f>IF(OR(B1100&amp;""="",NOT(ISNUMBER(C1100))),"",IF(COUNTIFS($B$6:$B$2005,B1100&amp;"",$C$6:$C$2005,"&gt;"&amp;C1100)=0,1,0))</f>
        <v/>
      </c>
    </row>
    <row r="1101">
      <c r="A1101" s="13" t="n"/>
      <c r="B1101" s="5" t="n"/>
      <c r="C1101" s="16" t="n"/>
      <c r="D1101" s="20" t="n"/>
      <c r="E1101" s="20" t="n"/>
      <c r="F1101" s="5" t="n"/>
      <c r="G1101" s="18">
        <f>IF(OR(B1101&amp;""="",NOT(ISNUMBER(D1101))),"",ROUND(D1101*N(E1101),2))</f>
        <v/>
      </c>
      <c r="H1101" s="6">
        <f>IF(B1101&amp;""="","",IFERROR(INDEX('المركبات'!$B$6:$B$205,MATCH(B1101&amp;"",'المركبات'!$A$6:$A$205,0))&amp;"","كود غير موجود"))</f>
        <v/>
      </c>
      <c r="I1101" s="21">
        <f>IF(OR(B1101&amp;""="",NOT(ISNUMBER(C1101))),"",IF(COUNTIFS($B$6:$B$2005,B1101&amp;"",$C$6:$C$2005,"&gt;"&amp;C1101)=0,1,0))</f>
        <v/>
      </c>
    </row>
    <row r="1102">
      <c r="A1102" s="13" t="n"/>
      <c r="B1102" s="5" t="n"/>
      <c r="C1102" s="16" t="n"/>
      <c r="D1102" s="20" t="n"/>
      <c r="E1102" s="20" t="n"/>
      <c r="F1102" s="5" t="n"/>
      <c r="G1102" s="18">
        <f>IF(OR(B1102&amp;""="",NOT(ISNUMBER(D1102))),"",ROUND(D1102*N(E1102),2))</f>
        <v/>
      </c>
      <c r="H1102" s="6">
        <f>IF(B1102&amp;""="","",IFERROR(INDEX('المركبات'!$B$6:$B$205,MATCH(B1102&amp;"",'المركبات'!$A$6:$A$205,0))&amp;"","كود غير موجود"))</f>
        <v/>
      </c>
      <c r="I1102" s="21">
        <f>IF(OR(B1102&amp;""="",NOT(ISNUMBER(C1102))),"",IF(COUNTIFS($B$6:$B$2005,B1102&amp;"",$C$6:$C$2005,"&gt;"&amp;C1102)=0,1,0))</f>
        <v/>
      </c>
    </row>
    <row r="1103">
      <c r="A1103" s="13" t="n"/>
      <c r="B1103" s="5" t="n"/>
      <c r="C1103" s="16" t="n"/>
      <c r="D1103" s="20" t="n"/>
      <c r="E1103" s="20" t="n"/>
      <c r="F1103" s="5" t="n"/>
      <c r="G1103" s="18">
        <f>IF(OR(B1103&amp;""="",NOT(ISNUMBER(D1103))),"",ROUND(D1103*N(E1103),2))</f>
        <v/>
      </c>
      <c r="H1103" s="6">
        <f>IF(B1103&amp;""="","",IFERROR(INDEX('المركبات'!$B$6:$B$205,MATCH(B1103&amp;"",'المركبات'!$A$6:$A$205,0))&amp;"","كود غير موجود"))</f>
        <v/>
      </c>
      <c r="I1103" s="21">
        <f>IF(OR(B1103&amp;""="",NOT(ISNUMBER(C1103))),"",IF(COUNTIFS($B$6:$B$2005,B1103&amp;"",$C$6:$C$2005,"&gt;"&amp;C1103)=0,1,0))</f>
        <v/>
      </c>
    </row>
    <row r="1104">
      <c r="A1104" s="13" t="n"/>
      <c r="B1104" s="5" t="n"/>
      <c r="C1104" s="16" t="n"/>
      <c r="D1104" s="20" t="n"/>
      <c r="E1104" s="20" t="n"/>
      <c r="F1104" s="5" t="n"/>
      <c r="G1104" s="18">
        <f>IF(OR(B1104&amp;""="",NOT(ISNUMBER(D1104))),"",ROUND(D1104*N(E1104),2))</f>
        <v/>
      </c>
      <c r="H1104" s="6">
        <f>IF(B1104&amp;""="","",IFERROR(INDEX('المركبات'!$B$6:$B$205,MATCH(B1104&amp;"",'المركبات'!$A$6:$A$205,0))&amp;"","كود غير موجود"))</f>
        <v/>
      </c>
      <c r="I1104" s="21">
        <f>IF(OR(B1104&amp;""="",NOT(ISNUMBER(C1104))),"",IF(COUNTIFS($B$6:$B$2005,B1104&amp;"",$C$6:$C$2005,"&gt;"&amp;C1104)=0,1,0))</f>
        <v/>
      </c>
    </row>
    <row r="1105">
      <c r="A1105" s="13" t="n"/>
      <c r="B1105" s="5" t="n"/>
      <c r="C1105" s="16" t="n"/>
      <c r="D1105" s="20" t="n"/>
      <c r="E1105" s="20" t="n"/>
      <c r="F1105" s="5" t="n"/>
      <c r="G1105" s="18">
        <f>IF(OR(B1105&amp;""="",NOT(ISNUMBER(D1105))),"",ROUND(D1105*N(E1105),2))</f>
        <v/>
      </c>
      <c r="H1105" s="6">
        <f>IF(B1105&amp;""="","",IFERROR(INDEX('المركبات'!$B$6:$B$205,MATCH(B1105&amp;"",'المركبات'!$A$6:$A$205,0))&amp;"","كود غير موجود"))</f>
        <v/>
      </c>
      <c r="I1105" s="21">
        <f>IF(OR(B1105&amp;""="",NOT(ISNUMBER(C1105))),"",IF(COUNTIFS($B$6:$B$2005,B1105&amp;"",$C$6:$C$2005,"&gt;"&amp;C1105)=0,1,0))</f>
        <v/>
      </c>
    </row>
    <row r="1106">
      <c r="A1106" s="13" t="n"/>
      <c r="B1106" s="5" t="n"/>
      <c r="C1106" s="16" t="n"/>
      <c r="D1106" s="20" t="n"/>
      <c r="E1106" s="20" t="n"/>
      <c r="F1106" s="5" t="n"/>
      <c r="G1106" s="18">
        <f>IF(OR(B1106&amp;""="",NOT(ISNUMBER(D1106))),"",ROUND(D1106*N(E1106),2))</f>
        <v/>
      </c>
      <c r="H1106" s="6">
        <f>IF(B1106&amp;""="","",IFERROR(INDEX('المركبات'!$B$6:$B$205,MATCH(B1106&amp;"",'المركبات'!$A$6:$A$205,0))&amp;"","كود غير موجود"))</f>
        <v/>
      </c>
      <c r="I1106" s="21">
        <f>IF(OR(B1106&amp;""="",NOT(ISNUMBER(C1106))),"",IF(COUNTIFS($B$6:$B$2005,B1106&amp;"",$C$6:$C$2005,"&gt;"&amp;C1106)=0,1,0))</f>
        <v/>
      </c>
    </row>
    <row r="1107">
      <c r="A1107" s="13" t="n"/>
      <c r="B1107" s="5" t="n"/>
      <c r="C1107" s="16" t="n"/>
      <c r="D1107" s="20" t="n"/>
      <c r="E1107" s="20" t="n"/>
      <c r="F1107" s="5" t="n"/>
      <c r="G1107" s="18">
        <f>IF(OR(B1107&amp;""="",NOT(ISNUMBER(D1107))),"",ROUND(D1107*N(E1107),2))</f>
        <v/>
      </c>
      <c r="H1107" s="6">
        <f>IF(B1107&amp;""="","",IFERROR(INDEX('المركبات'!$B$6:$B$205,MATCH(B1107&amp;"",'المركبات'!$A$6:$A$205,0))&amp;"","كود غير موجود"))</f>
        <v/>
      </c>
      <c r="I1107" s="21">
        <f>IF(OR(B1107&amp;""="",NOT(ISNUMBER(C1107))),"",IF(COUNTIFS($B$6:$B$2005,B1107&amp;"",$C$6:$C$2005,"&gt;"&amp;C1107)=0,1,0))</f>
        <v/>
      </c>
    </row>
    <row r="1108">
      <c r="A1108" s="13" t="n"/>
      <c r="B1108" s="5" t="n"/>
      <c r="C1108" s="16" t="n"/>
      <c r="D1108" s="20" t="n"/>
      <c r="E1108" s="20" t="n"/>
      <c r="F1108" s="5" t="n"/>
      <c r="G1108" s="18">
        <f>IF(OR(B1108&amp;""="",NOT(ISNUMBER(D1108))),"",ROUND(D1108*N(E1108),2))</f>
        <v/>
      </c>
      <c r="H1108" s="6">
        <f>IF(B1108&amp;""="","",IFERROR(INDEX('المركبات'!$B$6:$B$205,MATCH(B1108&amp;"",'المركبات'!$A$6:$A$205,0))&amp;"","كود غير موجود"))</f>
        <v/>
      </c>
      <c r="I1108" s="21">
        <f>IF(OR(B1108&amp;""="",NOT(ISNUMBER(C1108))),"",IF(COUNTIFS($B$6:$B$2005,B1108&amp;"",$C$6:$C$2005,"&gt;"&amp;C1108)=0,1,0))</f>
        <v/>
      </c>
    </row>
    <row r="1109">
      <c r="A1109" s="13" t="n"/>
      <c r="B1109" s="5" t="n"/>
      <c r="C1109" s="16" t="n"/>
      <c r="D1109" s="20" t="n"/>
      <c r="E1109" s="20" t="n"/>
      <c r="F1109" s="5" t="n"/>
      <c r="G1109" s="18">
        <f>IF(OR(B1109&amp;""="",NOT(ISNUMBER(D1109))),"",ROUND(D1109*N(E1109),2))</f>
        <v/>
      </c>
      <c r="H1109" s="6">
        <f>IF(B1109&amp;""="","",IFERROR(INDEX('المركبات'!$B$6:$B$205,MATCH(B1109&amp;"",'المركبات'!$A$6:$A$205,0))&amp;"","كود غير موجود"))</f>
        <v/>
      </c>
      <c r="I1109" s="21">
        <f>IF(OR(B1109&amp;""="",NOT(ISNUMBER(C1109))),"",IF(COUNTIFS($B$6:$B$2005,B1109&amp;"",$C$6:$C$2005,"&gt;"&amp;C1109)=0,1,0))</f>
        <v/>
      </c>
    </row>
    <row r="1110">
      <c r="A1110" s="13" t="n"/>
      <c r="B1110" s="5" t="n"/>
      <c r="C1110" s="16" t="n"/>
      <c r="D1110" s="20" t="n"/>
      <c r="E1110" s="20" t="n"/>
      <c r="F1110" s="5" t="n"/>
      <c r="G1110" s="18">
        <f>IF(OR(B1110&amp;""="",NOT(ISNUMBER(D1110))),"",ROUND(D1110*N(E1110),2))</f>
        <v/>
      </c>
      <c r="H1110" s="6">
        <f>IF(B1110&amp;""="","",IFERROR(INDEX('المركبات'!$B$6:$B$205,MATCH(B1110&amp;"",'المركبات'!$A$6:$A$205,0))&amp;"","كود غير موجود"))</f>
        <v/>
      </c>
      <c r="I1110" s="21">
        <f>IF(OR(B1110&amp;""="",NOT(ISNUMBER(C1110))),"",IF(COUNTIFS($B$6:$B$2005,B1110&amp;"",$C$6:$C$2005,"&gt;"&amp;C1110)=0,1,0))</f>
        <v/>
      </c>
    </row>
    <row r="1111">
      <c r="A1111" s="13" t="n"/>
      <c r="B1111" s="5" t="n"/>
      <c r="C1111" s="16" t="n"/>
      <c r="D1111" s="20" t="n"/>
      <c r="E1111" s="20" t="n"/>
      <c r="F1111" s="5" t="n"/>
      <c r="G1111" s="18">
        <f>IF(OR(B1111&amp;""="",NOT(ISNUMBER(D1111))),"",ROUND(D1111*N(E1111),2))</f>
        <v/>
      </c>
      <c r="H1111" s="6">
        <f>IF(B1111&amp;""="","",IFERROR(INDEX('المركبات'!$B$6:$B$205,MATCH(B1111&amp;"",'المركبات'!$A$6:$A$205,0))&amp;"","كود غير موجود"))</f>
        <v/>
      </c>
      <c r="I1111" s="21">
        <f>IF(OR(B1111&amp;""="",NOT(ISNUMBER(C1111))),"",IF(COUNTIFS($B$6:$B$2005,B1111&amp;"",$C$6:$C$2005,"&gt;"&amp;C1111)=0,1,0))</f>
        <v/>
      </c>
    </row>
    <row r="1112">
      <c r="A1112" s="13" t="n"/>
      <c r="B1112" s="5" t="n"/>
      <c r="C1112" s="16" t="n"/>
      <c r="D1112" s="20" t="n"/>
      <c r="E1112" s="20" t="n"/>
      <c r="F1112" s="5" t="n"/>
      <c r="G1112" s="18">
        <f>IF(OR(B1112&amp;""="",NOT(ISNUMBER(D1112))),"",ROUND(D1112*N(E1112),2))</f>
        <v/>
      </c>
      <c r="H1112" s="6">
        <f>IF(B1112&amp;""="","",IFERROR(INDEX('المركبات'!$B$6:$B$205,MATCH(B1112&amp;"",'المركبات'!$A$6:$A$205,0))&amp;"","كود غير موجود"))</f>
        <v/>
      </c>
      <c r="I1112" s="21">
        <f>IF(OR(B1112&amp;""="",NOT(ISNUMBER(C1112))),"",IF(COUNTIFS($B$6:$B$2005,B1112&amp;"",$C$6:$C$2005,"&gt;"&amp;C1112)=0,1,0))</f>
        <v/>
      </c>
    </row>
    <row r="1113">
      <c r="A1113" s="13" t="n"/>
      <c r="B1113" s="5" t="n"/>
      <c r="C1113" s="16" t="n"/>
      <c r="D1113" s="20" t="n"/>
      <c r="E1113" s="20" t="n"/>
      <c r="F1113" s="5" t="n"/>
      <c r="G1113" s="18">
        <f>IF(OR(B1113&amp;""="",NOT(ISNUMBER(D1113))),"",ROUND(D1113*N(E1113),2))</f>
        <v/>
      </c>
      <c r="H1113" s="6">
        <f>IF(B1113&amp;""="","",IFERROR(INDEX('المركبات'!$B$6:$B$205,MATCH(B1113&amp;"",'المركبات'!$A$6:$A$205,0))&amp;"","كود غير موجود"))</f>
        <v/>
      </c>
      <c r="I1113" s="21">
        <f>IF(OR(B1113&amp;""="",NOT(ISNUMBER(C1113))),"",IF(COUNTIFS($B$6:$B$2005,B1113&amp;"",$C$6:$C$2005,"&gt;"&amp;C1113)=0,1,0))</f>
        <v/>
      </c>
    </row>
    <row r="1114">
      <c r="A1114" s="13" t="n"/>
      <c r="B1114" s="5" t="n"/>
      <c r="C1114" s="16" t="n"/>
      <c r="D1114" s="20" t="n"/>
      <c r="E1114" s="20" t="n"/>
      <c r="F1114" s="5" t="n"/>
      <c r="G1114" s="18">
        <f>IF(OR(B1114&amp;""="",NOT(ISNUMBER(D1114))),"",ROUND(D1114*N(E1114),2))</f>
        <v/>
      </c>
      <c r="H1114" s="6">
        <f>IF(B1114&amp;""="","",IFERROR(INDEX('المركبات'!$B$6:$B$205,MATCH(B1114&amp;"",'المركبات'!$A$6:$A$205,0))&amp;"","كود غير موجود"))</f>
        <v/>
      </c>
      <c r="I1114" s="21">
        <f>IF(OR(B1114&amp;""="",NOT(ISNUMBER(C1114))),"",IF(COUNTIFS($B$6:$B$2005,B1114&amp;"",$C$6:$C$2005,"&gt;"&amp;C1114)=0,1,0))</f>
        <v/>
      </c>
    </row>
    <row r="1115">
      <c r="A1115" s="13" t="n"/>
      <c r="B1115" s="5" t="n"/>
      <c r="C1115" s="16" t="n"/>
      <c r="D1115" s="20" t="n"/>
      <c r="E1115" s="20" t="n"/>
      <c r="F1115" s="5" t="n"/>
      <c r="G1115" s="18">
        <f>IF(OR(B1115&amp;""="",NOT(ISNUMBER(D1115))),"",ROUND(D1115*N(E1115),2))</f>
        <v/>
      </c>
      <c r="H1115" s="6">
        <f>IF(B1115&amp;""="","",IFERROR(INDEX('المركبات'!$B$6:$B$205,MATCH(B1115&amp;"",'المركبات'!$A$6:$A$205,0))&amp;"","كود غير موجود"))</f>
        <v/>
      </c>
      <c r="I1115" s="21">
        <f>IF(OR(B1115&amp;""="",NOT(ISNUMBER(C1115))),"",IF(COUNTIFS($B$6:$B$2005,B1115&amp;"",$C$6:$C$2005,"&gt;"&amp;C1115)=0,1,0))</f>
        <v/>
      </c>
    </row>
    <row r="1116">
      <c r="A1116" s="13" t="n"/>
      <c r="B1116" s="5" t="n"/>
      <c r="C1116" s="16" t="n"/>
      <c r="D1116" s="20" t="n"/>
      <c r="E1116" s="20" t="n"/>
      <c r="F1116" s="5" t="n"/>
      <c r="G1116" s="18">
        <f>IF(OR(B1116&amp;""="",NOT(ISNUMBER(D1116))),"",ROUND(D1116*N(E1116),2))</f>
        <v/>
      </c>
      <c r="H1116" s="6">
        <f>IF(B1116&amp;""="","",IFERROR(INDEX('المركبات'!$B$6:$B$205,MATCH(B1116&amp;"",'المركبات'!$A$6:$A$205,0))&amp;"","كود غير موجود"))</f>
        <v/>
      </c>
      <c r="I1116" s="21">
        <f>IF(OR(B1116&amp;""="",NOT(ISNUMBER(C1116))),"",IF(COUNTIFS($B$6:$B$2005,B1116&amp;"",$C$6:$C$2005,"&gt;"&amp;C1116)=0,1,0))</f>
        <v/>
      </c>
    </row>
    <row r="1117">
      <c r="A1117" s="13" t="n"/>
      <c r="B1117" s="5" t="n"/>
      <c r="C1117" s="16" t="n"/>
      <c r="D1117" s="20" t="n"/>
      <c r="E1117" s="20" t="n"/>
      <c r="F1117" s="5" t="n"/>
      <c r="G1117" s="18">
        <f>IF(OR(B1117&amp;""="",NOT(ISNUMBER(D1117))),"",ROUND(D1117*N(E1117),2))</f>
        <v/>
      </c>
      <c r="H1117" s="6">
        <f>IF(B1117&amp;""="","",IFERROR(INDEX('المركبات'!$B$6:$B$205,MATCH(B1117&amp;"",'المركبات'!$A$6:$A$205,0))&amp;"","كود غير موجود"))</f>
        <v/>
      </c>
      <c r="I1117" s="21">
        <f>IF(OR(B1117&amp;""="",NOT(ISNUMBER(C1117))),"",IF(COUNTIFS($B$6:$B$2005,B1117&amp;"",$C$6:$C$2005,"&gt;"&amp;C1117)=0,1,0))</f>
        <v/>
      </c>
    </row>
    <row r="1118">
      <c r="A1118" s="13" t="n"/>
      <c r="B1118" s="5" t="n"/>
      <c r="C1118" s="16" t="n"/>
      <c r="D1118" s="20" t="n"/>
      <c r="E1118" s="20" t="n"/>
      <c r="F1118" s="5" t="n"/>
      <c r="G1118" s="18">
        <f>IF(OR(B1118&amp;""="",NOT(ISNUMBER(D1118))),"",ROUND(D1118*N(E1118),2))</f>
        <v/>
      </c>
      <c r="H1118" s="6">
        <f>IF(B1118&amp;""="","",IFERROR(INDEX('المركبات'!$B$6:$B$205,MATCH(B1118&amp;"",'المركبات'!$A$6:$A$205,0))&amp;"","كود غير موجود"))</f>
        <v/>
      </c>
      <c r="I1118" s="21">
        <f>IF(OR(B1118&amp;""="",NOT(ISNUMBER(C1118))),"",IF(COUNTIFS($B$6:$B$2005,B1118&amp;"",$C$6:$C$2005,"&gt;"&amp;C1118)=0,1,0))</f>
        <v/>
      </c>
    </row>
    <row r="1119">
      <c r="A1119" s="13" t="n"/>
      <c r="B1119" s="5" t="n"/>
      <c r="C1119" s="16" t="n"/>
      <c r="D1119" s="20" t="n"/>
      <c r="E1119" s="20" t="n"/>
      <c r="F1119" s="5" t="n"/>
      <c r="G1119" s="18">
        <f>IF(OR(B1119&amp;""="",NOT(ISNUMBER(D1119))),"",ROUND(D1119*N(E1119),2))</f>
        <v/>
      </c>
      <c r="H1119" s="6">
        <f>IF(B1119&amp;""="","",IFERROR(INDEX('المركبات'!$B$6:$B$205,MATCH(B1119&amp;"",'المركبات'!$A$6:$A$205,0))&amp;"","كود غير موجود"))</f>
        <v/>
      </c>
      <c r="I1119" s="21">
        <f>IF(OR(B1119&amp;""="",NOT(ISNUMBER(C1119))),"",IF(COUNTIFS($B$6:$B$2005,B1119&amp;"",$C$6:$C$2005,"&gt;"&amp;C1119)=0,1,0))</f>
        <v/>
      </c>
    </row>
    <row r="1120">
      <c r="A1120" s="13" t="n"/>
      <c r="B1120" s="5" t="n"/>
      <c r="C1120" s="16" t="n"/>
      <c r="D1120" s="20" t="n"/>
      <c r="E1120" s="20" t="n"/>
      <c r="F1120" s="5" t="n"/>
      <c r="G1120" s="18">
        <f>IF(OR(B1120&amp;""="",NOT(ISNUMBER(D1120))),"",ROUND(D1120*N(E1120),2))</f>
        <v/>
      </c>
      <c r="H1120" s="6">
        <f>IF(B1120&amp;""="","",IFERROR(INDEX('المركبات'!$B$6:$B$205,MATCH(B1120&amp;"",'المركبات'!$A$6:$A$205,0))&amp;"","كود غير موجود"))</f>
        <v/>
      </c>
      <c r="I1120" s="21">
        <f>IF(OR(B1120&amp;""="",NOT(ISNUMBER(C1120))),"",IF(COUNTIFS($B$6:$B$2005,B1120&amp;"",$C$6:$C$2005,"&gt;"&amp;C1120)=0,1,0))</f>
        <v/>
      </c>
    </row>
    <row r="1121">
      <c r="A1121" s="13" t="n"/>
      <c r="B1121" s="5" t="n"/>
      <c r="C1121" s="16" t="n"/>
      <c r="D1121" s="20" t="n"/>
      <c r="E1121" s="20" t="n"/>
      <c r="F1121" s="5" t="n"/>
      <c r="G1121" s="18">
        <f>IF(OR(B1121&amp;""="",NOT(ISNUMBER(D1121))),"",ROUND(D1121*N(E1121),2))</f>
        <v/>
      </c>
      <c r="H1121" s="6">
        <f>IF(B1121&amp;""="","",IFERROR(INDEX('المركبات'!$B$6:$B$205,MATCH(B1121&amp;"",'المركبات'!$A$6:$A$205,0))&amp;"","كود غير موجود"))</f>
        <v/>
      </c>
      <c r="I1121" s="21">
        <f>IF(OR(B1121&amp;""="",NOT(ISNUMBER(C1121))),"",IF(COUNTIFS($B$6:$B$2005,B1121&amp;"",$C$6:$C$2005,"&gt;"&amp;C1121)=0,1,0))</f>
        <v/>
      </c>
    </row>
    <row r="1122">
      <c r="A1122" s="13" t="n"/>
      <c r="B1122" s="5" t="n"/>
      <c r="C1122" s="16" t="n"/>
      <c r="D1122" s="20" t="n"/>
      <c r="E1122" s="20" t="n"/>
      <c r="F1122" s="5" t="n"/>
      <c r="G1122" s="18">
        <f>IF(OR(B1122&amp;""="",NOT(ISNUMBER(D1122))),"",ROUND(D1122*N(E1122),2))</f>
        <v/>
      </c>
      <c r="H1122" s="6">
        <f>IF(B1122&amp;""="","",IFERROR(INDEX('المركبات'!$B$6:$B$205,MATCH(B1122&amp;"",'المركبات'!$A$6:$A$205,0))&amp;"","كود غير موجود"))</f>
        <v/>
      </c>
      <c r="I1122" s="21">
        <f>IF(OR(B1122&amp;""="",NOT(ISNUMBER(C1122))),"",IF(COUNTIFS($B$6:$B$2005,B1122&amp;"",$C$6:$C$2005,"&gt;"&amp;C1122)=0,1,0))</f>
        <v/>
      </c>
    </row>
    <row r="1123">
      <c r="A1123" s="13" t="n"/>
      <c r="B1123" s="5" t="n"/>
      <c r="C1123" s="16" t="n"/>
      <c r="D1123" s="20" t="n"/>
      <c r="E1123" s="20" t="n"/>
      <c r="F1123" s="5" t="n"/>
      <c r="G1123" s="18">
        <f>IF(OR(B1123&amp;""="",NOT(ISNUMBER(D1123))),"",ROUND(D1123*N(E1123),2))</f>
        <v/>
      </c>
      <c r="H1123" s="6">
        <f>IF(B1123&amp;""="","",IFERROR(INDEX('المركبات'!$B$6:$B$205,MATCH(B1123&amp;"",'المركبات'!$A$6:$A$205,0))&amp;"","كود غير موجود"))</f>
        <v/>
      </c>
      <c r="I1123" s="21">
        <f>IF(OR(B1123&amp;""="",NOT(ISNUMBER(C1123))),"",IF(COUNTIFS($B$6:$B$2005,B1123&amp;"",$C$6:$C$2005,"&gt;"&amp;C1123)=0,1,0))</f>
        <v/>
      </c>
    </row>
    <row r="1124">
      <c r="A1124" s="13" t="n"/>
      <c r="B1124" s="5" t="n"/>
      <c r="C1124" s="16" t="n"/>
      <c r="D1124" s="20" t="n"/>
      <c r="E1124" s="20" t="n"/>
      <c r="F1124" s="5" t="n"/>
      <c r="G1124" s="18">
        <f>IF(OR(B1124&amp;""="",NOT(ISNUMBER(D1124))),"",ROUND(D1124*N(E1124),2))</f>
        <v/>
      </c>
      <c r="H1124" s="6">
        <f>IF(B1124&amp;""="","",IFERROR(INDEX('المركبات'!$B$6:$B$205,MATCH(B1124&amp;"",'المركبات'!$A$6:$A$205,0))&amp;"","كود غير موجود"))</f>
        <v/>
      </c>
      <c r="I1124" s="21">
        <f>IF(OR(B1124&amp;""="",NOT(ISNUMBER(C1124))),"",IF(COUNTIFS($B$6:$B$2005,B1124&amp;"",$C$6:$C$2005,"&gt;"&amp;C1124)=0,1,0))</f>
        <v/>
      </c>
    </row>
    <row r="1125">
      <c r="A1125" s="13" t="n"/>
      <c r="B1125" s="5" t="n"/>
      <c r="C1125" s="16" t="n"/>
      <c r="D1125" s="20" t="n"/>
      <c r="E1125" s="20" t="n"/>
      <c r="F1125" s="5" t="n"/>
      <c r="G1125" s="18">
        <f>IF(OR(B1125&amp;""="",NOT(ISNUMBER(D1125))),"",ROUND(D1125*N(E1125),2))</f>
        <v/>
      </c>
      <c r="H1125" s="6">
        <f>IF(B1125&amp;""="","",IFERROR(INDEX('المركبات'!$B$6:$B$205,MATCH(B1125&amp;"",'المركبات'!$A$6:$A$205,0))&amp;"","كود غير موجود"))</f>
        <v/>
      </c>
      <c r="I1125" s="21">
        <f>IF(OR(B1125&amp;""="",NOT(ISNUMBER(C1125))),"",IF(COUNTIFS($B$6:$B$2005,B1125&amp;"",$C$6:$C$2005,"&gt;"&amp;C1125)=0,1,0))</f>
        <v/>
      </c>
    </row>
    <row r="1126">
      <c r="A1126" s="13" t="n"/>
      <c r="B1126" s="5" t="n"/>
      <c r="C1126" s="16" t="n"/>
      <c r="D1126" s="20" t="n"/>
      <c r="E1126" s="20" t="n"/>
      <c r="F1126" s="5" t="n"/>
      <c r="G1126" s="18">
        <f>IF(OR(B1126&amp;""="",NOT(ISNUMBER(D1126))),"",ROUND(D1126*N(E1126),2))</f>
        <v/>
      </c>
      <c r="H1126" s="6">
        <f>IF(B1126&amp;""="","",IFERROR(INDEX('المركبات'!$B$6:$B$205,MATCH(B1126&amp;"",'المركبات'!$A$6:$A$205,0))&amp;"","كود غير موجود"))</f>
        <v/>
      </c>
      <c r="I1126" s="21">
        <f>IF(OR(B1126&amp;""="",NOT(ISNUMBER(C1126))),"",IF(COUNTIFS($B$6:$B$2005,B1126&amp;"",$C$6:$C$2005,"&gt;"&amp;C1126)=0,1,0))</f>
        <v/>
      </c>
    </row>
    <row r="1127">
      <c r="A1127" s="13" t="n"/>
      <c r="B1127" s="5" t="n"/>
      <c r="C1127" s="16" t="n"/>
      <c r="D1127" s="20" t="n"/>
      <c r="E1127" s="20" t="n"/>
      <c r="F1127" s="5" t="n"/>
      <c r="G1127" s="18">
        <f>IF(OR(B1127&amp;""="",NOT(ISNUMBER(D1127))),"",ROUND(D1127*N(E1127),2))</f>
        <v/>
      </c>
      <c r="H1127" s="6">
        <f>IF(B1127&amp;""="","",IFERROR(INDEX('المركبات'!$B$6:$B$205,MATCH(B1127&amp;"",'المركبات'!$A$6:$A$205,0))&amp;"","كود غير موجود"))</f>
        <v/>
      </c>
      <c r="I1127" s="21">
        <f>IF(OR(B1127&amp;""="",NOT(ISNUMBER(C1127))),"",IF(COUNTIFS($B$6:$B$2005,B1127&amp;"",$C$6:$C$2005,"&gt;"&amp;C1127)=0,1,0))</f>
        <v/>
      </c>
    </row>
    <row r="1128">
      <c r="A1128" s="13" t="n"/>
      <c r="B1128" s="5" t="n"/>
      <c r="C1128" s="16" t="n"/>
      <c r="D1128" s="20" t="n"/>
      <c r="E1128" s="20" t="n"/>
      <c r="F1128" s="5" t="n"/>
      <c r="G1128" s="18">
        <f>IF(OR(B1128&amp;""="",NOT(ISNUMBER(D1128))),"",ROUND(D1128*N(E1128),2))</f>
        <v/>
      </c>
      <c r="H1128" s="6">
        <f>IF(B1128&amp;""="","",IFERROR(INDEX('المركبات'!$B$6:$B$205,MATCH(B1128&amp;"",'المركبات'!$A$6:$A$205,0))&amp;"","كود غير موجود"))</f>
        <v/>
      </c>
      <c r="I1128" s="21">
        <f>IF(OR(B1128&amp;""="",NOT(ISNUMBER(C1128))),"",IF(COUNTIFS($B$6:$B$2005,B1128&amp;"",$C$6:$C$2005,"&gt;"&amp;C1128)=0,1,0))</f>
        <v/>
      </c>
    </row>
    <row r="1129">
      <c r="A1129" s="13" t="n"/>
      <c r="B1129" s="5" t="n"/>
      <c r="C1129" s="16" t="n"/>
      <c r="D1129" s="20" t="n"/>
      <c r="E1129" s="20" t="n"/>
      <c r="F1129" s="5" t="n"/>
      <c r="G1129" s="18">
        <f>IF(OR(B1129&amp;""="",NOT(ISNUMBER(D1129))),"",ROUND(D1129*N(E1129),2))</f>
        <v/>
      </c>
      <c r="H1129" s="6">
        <f>IF(B1129&amp;""="","",IFERROR(INDEX('المركبات'!$B$6:$B$205,MATCH(B1129&amp;"",'المركبات'!$A$6:$A$205,0))&amp;"","كود غير موجود"))</f>
        <v/>
      </c>
      <c r="I1129" s="21">
        <f>IF(OR(B1129&amp;""="",NOT(ISNUMBER(C1129))),"",IF(COUNTIFS($B$6:$B$2005,B1129&amp;"",$C$6:$C$2005,"&gt;"&amp;C1129)=0,1,0))</f>
        <v/>
      </c>
    </row>
    <row r="1130">
      <c r="A1130" s="13" t="n"/>
      <c r="B1130" s="5" t="n"/>
      <c r="C1130" s="16" t="n"/>
      <c r="D1130" s="20" t="n"/>
      <c r="E1130" s="20" t="n"/>
      <c r="F1130" s="5" t="n"/>
      <c r="G1130" s="18">
        <f>IF(OR(B1130&amp;""="",NOT(ISNUMBER(D1130))),"",ROUND(D1130*N(E1130),2))</f>
        <v/>
      </c>
      <c r="H1130" s="6">
        <f>IF(B1130&amp;""="","",IFERROR(INDEX('المركبات'!$B$6:$B$205,MATCH(B1130&amp;"",'المركبات'!$A$6:$A$205,0))&amp;"","كود غير موجود"))</f>
        <v/>
      </c>
      <c r="I1130" s="21">
        <f>IF(OR(B1130&amp;""="",NOT(ISNUMBER(C1130))),"",IF(COUNTIFS($B$6:$B$2005,B1130&amp;"",$C$6:$C$2005,"&gt;"&amp;C1130)=0,1,0))</f>
        <v/>
      </c>
    </row>
    <row r="1131">
      <c r="A1131" s="13" t="n"/>
      <c r="B1131" s="5" t="n"/>
      <c r="C1131" s="16" t="n"/>
      <c r="D1131" s="20" t="n"/>
      <c r="E1131" s="20" t="n"/>
      <c r="F1131" s="5" t="n"/>
      <c r="G1131" s="18">
        <f>IF(OR(B1131&amp;""="",NOT(ISNUMBER(D1131))),"",ROUND(D1131*N(E1131),2))</f>
        <v/>
      </c>
      <c r="H1131" s="6">
        <f>IF(B1131&amp;""="","",IFERROR(INDEX('المركبات'!$B$6:$B$205,MATCH(B1131&amp;"",'المركبات'!$A$6:$A$205,0))&amp;"","كود غير موجود"))</f>
        <v/>
      </c>
      <c r="I1131" s="21">
        <f>IF(OR(B1131&amp;""="",NOT(ISNUMBER(C1131))),"",IF(COUNTIFS($B$6:$B$2005,B1131&amp;"",$C$6:$C$2005,"&gt;"&amp;C1131)=0,1,0))</f>
        <v/>
      </c>
    </row>
    <row r="1132">
      <c r="A1132" s="13" t="n"/>
      <c r="B1132" s="5" t="n"/>
      <c r="C1132" s="16" t="n"/>
      <c r="D1132" s="20" t="n"/>
      <c r="E1132" s="20" t="n"/>
      <c r="F1132" s="5" t="n"/>
      <c r="G1132" s="18">
        <f>IF(OR(B1132&amp;""="",NOT(ISNUMBER(D1132))),"",ROUND(D1132*N(E1132),2))</f>
        <v/>
      </c>
      <c r="H1132" s="6">
        <f>IF(B1132&amp;""="","",IFERROR(INDEX('المركبات'!$B$6:$B$205,MATCH(B1132&amp;"",'المركبات'!$A$6:$A$205,0))&amp;"","كود غير موجود"))</f>
        <v/>
      </c>
      <c r="I1132" s="21">
        <f>IF(OR(B1132&amp;""="",NOT(ISNUMBER(C1132))),"",IF(COUNTIFS($B$6:$B$2005,B1132&amp;"",$C$6:$C$2005,"&gt;"&amp;C1132)=0,1,0))</f>
        <v/>
      </c>
    </row>
    <row r="1133">
      <c r="A1133" s="13" t="n"/>
      <c r="B1133" s="5" t="n"/>
      <c r="C1133" s="16" t="n"/>
      <c r="D1133" s="20" t="n"/>
      <c r="E1133" s="20" t="n"/>
      <c r="F1133" s="5" t="n"/>
      <c r="G1133" s="18">
        <f>IF(OR(B1133&amp;""="",NOT(ISNUMBER(D1133))),"",ROUND(D1133*N(E1133),2))</f>
        <v/>
      </c>
      <c r="H1133" s="6">
        <f>IF(B1133&amp;""="","",IFERROR(INDEX('المركبات'!$B$6:$B$205,MATCH(B1133&amp;"",'المركبات'!$A$6:$A$205,0))&amp;"","كود غير موجود"))</f>
        <v/>
      </c>
      <c r="I1133" s="21">
        <f>IF(OR(B1133&amp;""="",NOT(ISNUMBER(C1133))),"",IF(COUNTIFS($B$6:$B$2005,B1133&amp;"",$C$6:$C$2005,"&gt;"&amp;C1133)=0,1,0))</f>
        <v/>
      </c>
    </row>
    <row r="1134">
      <c r="A1134" s="13" t="n"/>
      <c r="B1134" s="5" t="n"/>
      <c r="C1134" s="16" t="n"/>
      <c r="D1134" s="20" t="n"/>
      <c r="E1134" s="20" t="n"/>
      <c r="F1134" s="5" t="n"/>
      <c r="G1134" s="18">
        <f>IF(OR(B1134&amp;""="",NOT(ISNUMBER(D1134))),"",ROUND(D1134*N(E1134),2))</f>
        <v/>
      </c>
      <c r="H1134" s="6">
        <f>IF(B1134&amp;""="","",IFERROR(INDEX('المركبات'!$B$6:$B$205,MATCH(B1134&amp;"",'المركبات'!$A$6:$A$205,0))&amp;"","كود غير موجود"))</f>
        <v/>
      </c>
      <c r="I1134" s="21">
        <f>IF(OR(B1134&amp;""="",NOT(ISNUMBER(C1134))),"",IF(COUNTIFS($B$6:$B$2005,B1134&amp;"",$C$6:$C$2005,"&gt;"&amp;C1134)=0,1,0))</f>
        <v/>
      </c>
    </row>
    <row r="1135">
      <c r="A1135" s="13" t="n"/>
      <c r="B1135" s="5" t="n"/>
      <c r="C1135" s="16" t="n"/>
      <c r="D1135" s="20" t="n"/>
      <c r="E1135" s="20" t="n"/>
      <c r="F1135" s="5" t="n"/>
      <c r="G1135" s="18">
        <f>IF(OR(B1135&amp;""="",NOT(ISNUMBER(D1135))),"",ROUND(D1135*N(E1135),2))</f>
        <v/>
      </c>
      <c r="H1135" s="6">
        <f>IF(B1135&amp;""="","",IFERROR(INDEX('المركبات'!$B$6:$B$205,MATCH(B1135&amp;"",'المركبات'!$A$6:$A$205,0))&amp;"","كود غير موجود"))</f>
        <v/>
      </c>
      <c r="I1135" s="21">
        <f>IF(OR(B1135&amp;""="",NOT(ISNUMBER(C1135))),"",IF(COUNTIFS($B$6:$B$2005,B1135&amp;"",$C$6:$C$2005,"&gt;"&amp;C1135)=0,1,0))</f>
        <v/>
      </c>
    </row>
    <row r="1136">
      <c r="A1136" s="13" t="n"/>
      <c r="B1136" s="5" t="n"/>
      <c r="C1136" s="16" t="n"/>
      <c r="D1136" s="20" t="n"/>
      <c r="E1136" s="20" t="n"/>
      <c r="F1136" s="5" t="n"/>
      <c r="G1136" s="18">
        <f>IF(OR(B1136&amp;""="",NOT(ISNUMBER(D1136))),"",ROUND(D1136*N(E1136),2))</f>
        <v/>
      </c>
      <c r="H1136" s="6">
        <f>IF(B1136&amp;""="","",IFERROR(INDEX('المركبات'!$B$6:$B$205,MATCH(B1136&amp;"",'المركبات'!$A$6:$A$205,0))&amp;"","كود غير موجود"))</f>
        <v/>
      </c>
      <c r="I1136" s="21">
        <f>IF(OR(B1136&amp;""="",NOT(ISNUMBER(C1136))),"",IF(COUNTIFS($B$6:$B$2005,B1136&amp;"",$C$6:$C$2005,"&gt;"&amp;C1136)=0,1,0))</f>
        <v/>
      </c>
    </row>
    <row r="1137">
      <c r="A1137" s="13" t="n"/>
      <c r="B1137" s="5" t="n"/>
      <c r="C1137" s="16" t="n"/>
      <c r="D1137" s="20" t="n"/>
      <c r="E1137" s="20" t="n"/>
      <c r="F1137" s="5" t="n"/>
      <c r="G1137" s="18">
        <f>IF(OR(B1137&amp;""="",NOT(ISNUMBER(D1137))),"",ROUND(D1137*N(E1137),2))</f>
        <v/>
      </c>
      <c r="H1137" s="6">
        <f>IF(B1137&amp;""="","",IFERROR(INDEX('المركبات'!$B$6:$B$205,MATCH(B1137&amp;"",'المركبات'!$A$6:$A$205,0))&amp;"","كود غير موجود"))</f>
        <v/>
      </c>
      <c r="I1137" s="21">
        <f>IF(OR(B1137&amp;""="",NOT(ISNUMBER(C1137))),"",IF(COUNTIFS($B$6:$B$2005,B1137&amp;"",$C$6:$C$2005,"&gt;"&amp;C1137)=0,1,0))</f>
        <v/>
      </c>
    </row>
    <row r="1138">
      <c r="A1138" s="13" t="n"/>
      <c r="B1138" s="5" t="n"/>
      <c r="C1138" s="16" t="n"/>
      <c r="D1138" s="20" t="n"/>
      <c r="E1138" s="20" t="n"/>
      <c r="F1138" s="5" t="n"/>
      <c r="G1138" s="18">
        <f>IF(OR(B1138&amp;""="",NOT(ISNUMBER(D1138))),"",ROUND(D1138*N(E1138),2))</f>
        <v/>
      </c>
      <c r="H1138" s="6">
        <f>IF(B1138&amp;""="","",IFERROR(INDEX('المركبات'!$B$6:$B$205,MATCH(B1138&amp;"",'المركبات'!$A$6:$A$205,0))&amp;"","كود غير موجود"))</f>
        <v/>
      </c>
      <c r="I1138" s="21">
        <f>IF(OR(B1138&amp;""="",NOT(ISNUMBER(C1138))),"",IF(COUNTIFS($B$6:$B$2005,B1138&amp;"",$C$6:$C$2005,"&gt;"&amp;C1138)=0,1,0))</f>
        <v/>
      </c>
    </row>
    <row r="1139">
      <c r="A1139" s="13" t="n"/>
      <c r="B1139" s="5" t="n"/>
      <c r="C1139" s="16" t="n"/>
      <c r="D1139" s="20" t="n"/>
      <c r="E1139" s="20" t="n"/>
      <c r="F1139" s="5" t="n"/>
      <c r="G1139" s="18">
        <f>IF(OR(B1139&amp;""="",NOT(ISNUMBER(D1139))),"",ROUND(D1139*N(E1139),2))</f>
        <v/>
      </c>
      <c r="H1139" s="6">
        <f>IF(B1139&amp;""="","",IFERROR(INDEX('المركبات'!$B$6:$B$205,MATCH(B1139&amp;"",'المركبات'!$A$6:$A$205,0))&amp;"","كود غير موجود"))</f>
        <v/>
      </c>
      <c r="I1139" s="21">
        <f>IF(OR(B1139&amp;""="",NOT(ISNUMBER(C1139))),"",IF(COUNTIFS($B$6:$B$2005,B1139&amp;"",$C$6:$C$2005,"&gt;"&amp;C1139)=0,1,0))</f>
        <v/>
      </c>
    </row>
    <row r="1140">
      <c r="A1140" s="13" t="n"/>
      <c r="B1140" s="5" t="n"/>
      <c r="C1140" s="16" t="n"/>
      <c r="D1140" s="20" t="n"/>
      <c r="E1140" s="20" t="n"/>
      <c r="F1140" s="5" t="n"/>
      <c r="G1140" s="18">
        <f>IF(OR(B1140&amp;""="",NOT(ISNUMBER(D1140))),"",ROUND(D1140*N(E1140),2))</f>
        <v/>
      </c>
      <c r="H1140" s="6">
        <f>IF(B1140&amp;""="","",IFERROR(INDEX('المركبات'!$B$6:$B$205,MATCH(B1140&amp;"",'المركبات'!$A$6:$A$205,0))&amp;"","كود غير موجود"))</f>
        <v/>
      </c>
      <c r="I1140" s="21">
        <f>IF(OR(B1140&amp;""="",NOT(ISNUMBER(C1140))),"",IF(COUNTIFS($B$6:$B$2005,B1140&amp;"",$C$6:$C$2005,"&gt;"&amp;C1140)=0,1,0))</f>
        <v/>
      </c>
    </row>
    <row r="1141">
      <c r="A1141" s="13" t="n"/>
      <c r="B1141" s="5" t="n"/>
      <c r="C1141" s="16" t="n"/>
      <c r="D1141" s="20" t="n"/>
      <c r="E1141" s="20" t="n"/>
      <c r="F1141" s="5" t="n"/>
      <c r="G1141" s="18">
        <f>IF(OR(B1141&amp;""="",NOT(ISNUMBER(D1141))),"",ROUND(D1141*N(E1141),2))</f>
        <v/>
      </c>
      <c r="H1141" s="6">
        <f>IF(B1141&amp;""="","",IFERROR(INDEX('المركبات'!$B$6:$B$205,MATCH(B1141&amp;"",'المركبات'!$A$6:$A$205,0))&amp;"","كود غير موجود"))</f>
        <v/>
      </c>
      <c r="I1141" s="21">
        <f>IF(OR(B1141&amp;""="",NOT(ISNUMBER(C1141))),"",IF(COUNTIFS($B$6:$B$2005,B1141&amp;"",$C$6:$C$2005,"&gt;"&amp;C1141)=0,1,0))</f>
        <v/>
      </c>
    </row>
    <row r="1142">
      <c r="A1142" s="13" t="n"/>
      <c r="B1142" s="5" t="n"/>
      <c r="C1142" s="16" t="n"/>
      <c r="D1142" s="20" t="n"/>
      <c r="E1142" s="20" t="n"/>
      <c r="F1142" s="5" t="n"/>
      <c r="G1142" s="18">
        <f>IF(OR(B1142&amp;""="",NOT(ISNUMBER(D1142))),"",ROUND(D1142*N(E1142),2))</f>
        <v/>
      </c>
      <c r="H1142" s="6">
        <f>IF(B1142&amp;""="","",IFERROR(INDEX('المركبات'!$B$6:$B$205,MATCH(B1142&amp;"",'المركبات'!$A$6:$A$205,0))&amp;"","كود غير موجود"))</f>
        <v/>
      </c>
      <c r="I1142" s="21">
        <f>IF(OR(B1142&amp;""="",NOT(ISNUMBER(C1142))),"",IF(COUNTIFS($B$6:$B$2005,B1142&amp;"",$C$6:$C$2005,"&gt;"&amp;C1142)=0,1,0))</f>
        <v/>
      </c>
    </row>
    <row r="1143">
      <c r="A1143" s="13" t="n"/>
      <c r="B1143" s="5" t="n"/>
      <c r="C1143" s="16" t="n"/>
      <c r="D1143" s="20" t="n"/>
      <c r="E1143" s="20" t="n"/>
      <c r="F1143" s="5" t="n"/>
      <c r="G1143" s="18">
        <f>IF(OR(B1143&amp;""="",NOT(ISNUMBER(D1143))),"",ROUND(D1143*N(E1143),2))</f>
        <v/>
      </c>
      <c r="H1143" s="6">
        <f>IF(B1143&amp;""="","",IFERROR(INDEX('المركبات'!$B$6:$B$205,MATCH(B1143&amp;"",'المركبات'!$A$6:$A$205,0))&amp;"","كود غير موجود"))</f>
        <v/>
      </c>
      <c r="I1143" s="21">
        <f>IF(OR(B1143&amp;""="",NOT(ISNUMBER(C1143))),"",IF(COUNTIFS($B$6:$B$2005,B1143&amp;"",$C$6:$C$2005,"&gt;"&amp;C1143)=0,1,0))</f>
        <v/>
      </c>
    </row>
    <row r="1144">
      <c r="A1144" s="13" t="n"/>
      <c r="B1144" s="5" t="n"/>
      <c r="C1144" s="16" t="n"/>
      <c r="D1144" s="20" t="n"/>
      <c r="E1144" s="20" t="n"/>
      <c r="F1144" s="5" t="n"/>
      <c r="G1144" s="18">
        <f>IF(OR(B1144&amp;""="",NOT(ISNUMBER(D1144))),"",ROUND(D1144*N(E1144),2))</f>
        <v/>
      </c>
      <c r="H1144" s="6">
        <f>IF(B1144&amp;""="","",IFERROR(INDEX('المركبات'!$B$6:$B$205,MATCH(B1144&amp;"",'المركبات'!$A$6:$A$205,0))&amp;"","كود غير موجود"))</f>
        <v/>
      </c>
      <c r="I1144" s="21">
        <f>IF(OR(B1144&amp;""="",NOT(ISNUMBER(C1144))),"",IF(COUNTIFS($B$6:$B$2005,B1144&amp;"",$C$6:$C$2005,"&gt;"&amp;C1144)=0,1,0))</f>
        <v/>
      </c>
    </row>
    <row r="1145">
      <c r="A1145" s="13" t="n"/>
      <c r="B1145" s="5" t="n"/>
      <c r="C1145" s="16" t="n"/>
      <c r="D1145" s="20" t="n"/>
      <c r="E1145" s="20" t="n"/>
      <c r="F1145" s="5" t="n"/>
      <c r="G1145" s="18">
        <f>IF(OR(B1145&amp;""="",NOT(ISNUMBER(D1145))),"",ROUND(D1145*N(E1145),2))</f>
        <v/>
      </c>
      <c r="H1145" s="6">
        <f>IF(B1145&amp;""="","",IFERROR(INDEX('المركبات'!$B$6:$B$205,MATCH(B1145&amp;"",'المركبات'!$A$6:$A$205,0))&amp;"","كود غير موجود"))</f>
        <v/>
      </c>
      <c r="I1145" s="21">
        <f>IF(OR(B1145&amp;""="",NOT(ISNUMBER(C1145))),"",IF(COUNTIFS($B$6:$B$2005,B1145&amp;"",$C$6:$C$2005,"&gt;"&amp;C1145)=0,1,0))</f>
        <v/>
      </c>
    </row>
    <row r="1146">
      <c r="A1146" s="13" t="n"/>
      <c r="B1146" s="5" t="n"/>
      <c r="C1146" s="16" t="n"/>
      <c r="D1146" s="20" t="n"/>
      <c r="E1146" s="20" t="n"/>
      <c r="F1146" s="5" t="n"/>
      <c r="G1146" s="18">
        <f>IF(OR(B1146&amp;""="",NOT(ISNUMBER(D1146))),"",ROUND(D1146*N(E1146),2))</f>
        <v/>
      </c>
      <c r="H1146" s="6">
        <f>IF(B1146&amp;""="","",IFERROR(INDEX('المركبات'!$B$6:$B$205,MATCH(B1146&amp;"",'المركبات'!$A$6:$A$205,0))&amp;"","كود غير موجود"))</f>
        <v/>
      </c>
      <c r="I1146" s="21">
        <f>IF(OR(B1146&amp;""="",NOT(ISNUMBER(C1146))),"",IF(COUNTIFS($B$6:$B$2005,B1146&amp;"",$C$6:$C$2005,"&gt;"&amp;C1146)=0,1,0))</f>
        <v/>
      </c>
    </row>
    <row r="1147">
      <c r="A1147" s="13" t="n"/>
      <c r="B1147" s="5" t="n"/>
      <c r="C1147" s="16" t="n"/>
      <c r="D1147" s="20" t="n"/>
      <c r="E1147" s="20" t="n"/>
      <c r="F1147" s="5" t="n"/>
      <c r="G1147" s="18">
        <f>IF(OR(B1147&amp;""="",NOT(ISNUMBER(D1147))),"",ROUND(D1147*N(E1147),2))</f>
        <v/>
      </c>
      <c r="H1147" s="6">
        <f>IF(B1147&amp;""="","",IFERROR(INDEX('المركبات'!$B$6:$B$205,MATCH(B1147&amp;"",'المركبات'!$A$6:$A$205,0))&amp;"","كود غير موجود"))</f>
        <v/>
      </c>
      <c r="I1147" s="21">
        <f>IF(OR(B1147&amp;""="",NOT(ISNUMBER(C1147))),"",IF(COUNTIFS($B$6:$B$2005,B1147&amp;"",$C$6:$C$2005,"&gt;"&amp;C1147)=0,1,0))</f>
        <v/>
      </c>
    </row>
    <row r="1148">
      <c r="A1148" s="13" t="n"/>
      <c r="B1148" s="5" t="n"/>
      <c r="C1148" s="16" t="n"/>
      <c r="D1148" s="20" t="n"/>
      <c r="E1148" s="20" t="n"/>
      <c r="F1148" s="5" t="n"/>
      <c r="G1148" s="18">
        <f>IF(OR(B1148&amp;""="",NOT(ISNUMBER(D1148))),"",ROUND(D1148*N(E1148),2))</f>
        <v/>
      </c>
      <c r="H1148" s="6">
        <f>IF(B1148&amp;""="","",IFERROR(INDEX('المركبات'!$B$6:$B$205,MATCH(B1148&amp;"",'المركبات'!$A$6:$A$205,0))&amp;"","كود غير موجود"))</f>
        <v/>
      </c>
      <c r="I1148" s="21">
        <f>IF(OR(B1148&amp;""="",NOT(ISNUMBER(C1148))),"",IF(COUNTIFS($B$6:$B$2005,B1148&amp;"",$C$6:$C$2005,"&gt;"&amp;C1148)=0,1,0))</f>
        <v/>
      </c>
    </row>
    <row r="1149">
      <c r="A1149" s="13" t="n"/>
      <c r="B1149" s="5" t="n"/>
      <c r="C1149" s="16" t="n"/>
      <c r="D1149" s="20" t="n"/>
      <c r="E1149" s="20" t="n"/>
      <c r="F1149" s="5" t="n"/>
      <c r="G1149" s="18">
        <f>IF(OR(B1149&amp;""="",NOT(ISNUMBER(D1149))),"",ROUND(D1149*N(E1149),2))</f>
        <v/>
      </c>
      <c r="H1149" s="6">
        <f>IF(B1149&amp;""="","",IFERROR(INDEX('المركبات'!$B$6:$B$205,MATCH(B1149&amp;"",'المركبات'!$A$6:$A$205,0))&amp;"","كود غير موجود"))</f>
        <v/>
      </c>
      <c r="I1149" s="21">
        <f>IF(OR(B1149&amp;""="",NOT(ISNUMBER(C1149))),"",IF(COUNTIFS($B$6:$B$2005,B1149&amp;"",$C$6:$C$2005,"&gt;"&amp;C1149)=0,1,0))</f>
        <v/>
      </c>
    </row>
    <row r="1150">
      <c r="A1150" s="13" t="n"/>
      <c r="B1150" s="5" t="n"/>
      <c r="C1150" s="16" t="n"/>
      <c r="D1150" s="20" t="n"/>
      <c r="E1150" s="20" t="n"/>
      <c r="F1150" s="5" t="n"/>
      <c r="G1150" s="18">
        <f>IF(OR(B1150&amp;""="",NOT(ISNUMBER(D1150))),"",ROUND(D1150*N(E1150),2))</f>
        <v/>
      </c>
      <c r="H1150" s="6">
        <f>IF(B1150&amp;""="","",IFERROR(INDEX('المركبات'!$B$6:$B$205,MATCH(B1150&amp;"",'المركبات'!$A$6:$A$205,0))&amp;"","كود غير موجود"))</f>
        <v/>
      </c>
      <c r="I1150" s="21">
        <f>IF(OR(B1150&amp;""="",NOT(ISNUMBER(C1150))),"",IF(COUNTIFS($B$6:$B$2005,B1150&amp;"",$C$6:$C$2005,"&gt;"&amp;C1150)=0,1,0))</f>
        <v/>
      </c>
    </row>
    <row r="1151">
      <c r="A1151" s="13" t="n"/>
      <c r="B1151" s="5" t="n"/>
      <c r="C1151" s="16" t="n"/>
      <c r="D1151" s="20" t="n"/>
      <c r="E1151" s="20" t="n"/>
      <c r="F1151" s="5" t="n"/>
      <c r="G1151" s="18">
        <f>IF(OR(B1151&amp;""="",NOT(ISNUMBER(D1151))),"",ROUND(D1151*N(E1151),2))</f>
        <v/>
      </c>
      <c r="H1151" s="6">
        <f>IF(B1151&amp;""="","",IFERROR(INDEX('المركبات'!$B$6:$B$205,MATCH(B1151&amp;"",'المركبات'!$A$6:$A$205,0))&amp;"","كود غير موجود"))</f>
        <v/>
      </c>
      <c r="I1151" s="21">
        <f>IF(OR(B1151&amp;""="",NOT(ISNUMBER(C1151))),"",IF(COUNTIFS($B$6:$B$2005,B1151&amp;"",$C$6:$C$2005,"&gt;"&amp;C1151)=0,1,0))</f>
        <v/>
      </c>
    </row>
    <row r="1152">
      <c r="A1152" s="13" t="n"/>
      <c r="B1152" s="5" t="n"/>
      <c r="C1152" s="16" t="n"/>
      <c r="D1152" s="20" t="n"/>
      <c r="E1152" s="20" t="n"/>
      <c r="F1152" s="5" t="n"/>
      <c r="G1152" s="18">
        <f>IF(OR(B1152&amp;""="",NOT(ISNUMBER(D1152))),"",ROUND(D1152*N(E1152),2))</f>
        <v/>
      </c>
      <c r="H1152" s="6">
        <f>IF(B1152&amp;""="","",IFERROR(INDEX('المركبات'!$B$6:$B$205,MATCH(B1152&amp;"",'المركبات'!$A$6:$A$205,0))&amp;"","كود غير موجود"))</f>
        <v/>
      </c>
      <c r="I1152" s="21">
        <f>IF(OR(B1152&amp;""="",NOT(ISNUMBER(C1152))),"",IF(COUNTIFS($B$6:$B$2005,B1152&amp;"",$C$6:$C$2005,"&gt;"&amp;C1152)=0,1,0))</f>
        <v/>
      </c>
    </row>
    <row r="1153">
      <c r="A1153" s="13" t="n"/>
      <c r="B1153" s="5" t="n"/>
      <c r="C1153" s="16" t="n"/>
      <c r="D1153" s="20" t="n"/>
      <c r="E1153" s="20" t="n"/>
      <c r="F1153" s="5" t="n"/>
      <c r="G1153" s="18">
        <f>IF(OR(B1153&amp;""="",NOT(ISNUMBER(D1153))),"",ROUND(D1153*N(E1153),2))</f>
        <v/>
      </c>
      <c r="H1153" s="6">
        <f>IF(B1153&amp;""="","",IFERROR(INDEX('المركبات'!$B$6:$B$205,MATCH(B1153&amp;"",'المركبات'!$A$6:$A$205,0))&amp;"","كود غير موجود"))</f>
        <v/>
      </c>
      <c r="I1153" s="21">
        <f>IF(OR(B1153&amp;""="",NOT(ISNUMBER(C1153))),"",IF(COUNTIFS($B$6:$B$2005,B1153&amp;"",$C$6:$C$2005,"&gt;"&amp;C1153)=0,1,0))</f>
        <v/>
      </c>
    </row>
    <row r="1154">
      <c r="A1154" s="13" t="n"/>
      <c r="B1154" s="5" t="n"/>
      <c r="C1154" s="16" t="n"/>
      <c r="D1154" s="20" t="n"/>
      <c r="E1154" s="20" t="n"/>
      <c r="F1154" s="5" t="n"/>
      <c r="G1154" s="18">
        <f>IF(OR(B1154&amp;""="",NOT(ISNUMBER(D1154))),"",ROUND(D1154*N(E1154),2))</f>
        <v/>
      </c>
      <c r="H1154" s="6">
        <f>IF(B1154&amp;""="","",IFERROR(INDEX('المركبات'!$B$6:$B$205,MATCH(B1154&amp;"",'المركبات'!$A$6:$A$205,0))&amp;"","كود غير موجود"))</f>
        <v/>
      </c>
      <c r="I1154" s="21">
        <f>IF(OR(B1154&amp;""="",NOT(ISNUMBER(C1154))),"",IF(COUNTIFS($B$6:$B$2005,B1154&amp;"",$C$6:$C$2005,"&gt;"&amp;C1154)=0,1,0))</f>
        <v/>
      </c>
    </row>
    <row r="1155">
      <c r="A1155" s="13" t="n"/>
      <c r="B1155" s="5" t="n"/>
      <c r="C1155" s="16" t="n"/>
      <c r="D1155" s="20" t="n"/>
      <c r="E1155" s="20" t="n"/>
      <c r="F1155" s="5" t="n"/>
      <c r="G1155" s="18">
        <f>IF(OR(B1155&amp;""="",NOT(ISNUMBER(D1155))),"",ROUND(D1155*N(E1155),2))</f>
        <v/>
      </c>
      <c r="H1155" s="6">
        <f>IF(B1155&amp;""="","",IFERROR(INDEX('المركبات'!$B$6:$B$205,MATCH(B1155&amp;"",'المركبات'!$A$6:$A$205,0))&amp;"","كود غير موجود"))</f>
        <v/>
      </c>
      <c r="I1155" s="21">
        <f>IF(OR(B1155&amp;""="",NOT(ISNUMBER(C1155))),"",IF(COUNTIFS($B$6:$B$2005,B1155&amp;"",$C$6:$C$2005,"&gt;"&amp;C1155)=0,1,0))</f>
        <v/>
      </c>
    </row>
    <row r="1156">
      <c r="A1156" s="13" t="n"/>
      <c r="B1156" s="5" t="n"/>
      <c r="C1156" s="16" t="n"/>
      <c r="D1156" s="20" t="n"/>
      <c r="E1156" s="20" t="n"/>
      <c r="F1156" s="5" t="n"/>
      <c r="G1156" s="18">
        <f>IF(OR(B1156&amp;""="",NOT(ISNUMBER(D1156))),"",ROUND(D1156*N(E1156),2))</f>
        <v/>
      </c>
      <c r="H1156" s="6">
        <f>IF(B1156&amp;""="","",IFERROR(INDEX('المركبات'!$B$6:$B$205,MATCH(B1156&amp;"",'المركبات'!$A$6:$A$205,0))&amp;"","كود غير موجود"))</f>
        <v/>
      </c>
      <c r="I1156" s="21">
        <f>IF(OR(B1156&amp;""="",NOT(ISNUMBER(C1156))),"",IF(COUNTIFS($B$6:$B$2005,B1156&amp;"",$C$6:$C$2005,"&gt;"&amp;C1156)=0,1,0))</f>
        <v/>
      </c>
    </row>
    <row r="1157">
      <c r="A1157" s="13" t="n"/>
      <c r="B1157" s="5" t="n"/>
      <c r="C1157" s="16" t="n"/>
      <c r="D1157" s="20" t="n"/>
      <c r="E1157" s="20" t="n"/>
      <c r="F1157" s="5" t="n"/>
      <c r="G1157" s="18">
        <f>IF(OR(B1157&amp;""="",NOT(ISNUMBER(D1157))),"",ROUND(D1157*N(E1157),2))</f>
        <v/>
      </c>
      <c r="H1157" s="6">
        <f>IF(B1157&amp;""="","",IFERROR(INDEX('المركبات'!$B$6:$B$205,MATCH(B1157&amp;"",'المركبات'!$A$6:$A$205,0))&amp;"","كود غير موجود"))</f>
        <v/>
      </c>
      <c r="I1157" s="21">
        <f>IF(OR(B1157&amp;""="",NOT(ISNUMBER(C1157))),"",IF(COUNTIFS($B$6:$B$2005,B1157&amp;"",$C$6:$C$2005,"&gt;"&amp;C1157)=0,1,0))</f>
        <v/>
      </c>
    </row>
    <row r="1158">
      <c r="A1158" s="13" t="n"/>
      <c r="B1158" s="5" t="n"/>
      <c r="C1158" s="16" t="n"/>
      <c r="D1158" s="20" t="n"/>
      <c r="E1158" s="20" t="n"/>
      <c r="F1158" s="5" t="n"/>
      <c r="G1158" s="18">
        <f>IF(OR(B1158&amp;""="",NOT(ISNUMBER(D1158))),"",ROUND(D1158*N(E1158),2))</f>
        <v/>
      </c>
      <c r="H1158" s="6">
        <f>IF(B1158&amp;""="","",IFERROR(INDEX('المركبات'!$B$6:$B$205,MATCH(B1158&amp;"",'المركبات'!$A$6:$A$205,0))&amp;"","كود غير موجود"))</f>
        <v/>
      </c>
      <c r="I1158" s="21">
        <f>IF(OR(B1158&amp;""="",NOT(ISNUMBER(C1158))),"",IF(COUNTIFS($B$6:$B$2005,B1158&amp;"",$C$6:$C$2005,"&gt;"&amp;C1158)=0,1,0))</f>
        <v/>
      </c>
    </row>
    <row r="1159">
      <c r="A1159" s="13" t="n"/>
      <c r="B1159" s="5" t="n"/>
      <c r="C1159" s="16" t="n"/>
      <c r="D1159" s="20" t="n"/>
      <c r="E1159" s="20" t="n"/>
      <c r="F1159" s="5" t="n"/>
      <c r="G1159" s="18">
        <f>IF(OR(B1159&amp;""="",NOT(ISNUMBER(D1159))),"",ROUND(D1159*N(E1159),2))</f>
        <v/>
      </c>
      <c r="H1159" s="6">
        <f>IF(B1159&amp;""="","",IFERROR(INDEX('المركبات'!$B$6:$B$205,MATCH(B1159&amp;"",'المركبات'!$A$6:$A$205,0))&amp;"","كود غير موجود"))</f>
        <v/>
      </c>
      <c r="I1159" s="21">
        <f>IF(OR(B1159&amp;""="",NOT(ISNUMBER(C1159))),"",IF(COUNTIFS($B$6:$B$2005,B1159&amp;"",$C$6:$C$2005,"&gt;"&amp;C1159)=0,1,0))</f>
        <v/>
      </c>
    </row>
    <row r="1160">
      <c r="A1160" s="13" t="n"/>
      <c r="B1160" s="5" t="n"/>
      <c r="C1160" s="16" t="n"/>
      <c r="D1160" s="20" t="n"/>
      <c r="E1160" s="20" t="n"/>
      <c r="F1160" s="5" t="n"/>
      <c r="G1160" s="18">
        <f>IF(OR(B1160&amp;""="",NOT(ISNUMBER(D1160))),"",ROUND(D1160*N(E1160),2))</f>
        <v/>
      </c>
      <c r="H1160" s="6">
        <f>IF(B1160&amp;""="","",IFERROR(INDEX('المركبات'!$B$6:$B$205,MATCH(B1160&amp;"",'المركبات'!$A$6:$A$205,0))&amp;"","كود غير موجود"))</f>
        <v/>
      </c>
      <c r="I1160" s="21">
        <f>IF(OR(B1160&amp;""="",NOT(ISNUMBER(C1160))),"",IF(COUNTIFS($B$6:$B$2005,B1160&amp;"",$C$6:$C$2005,"&gt;"&amp;C1160)=0,1,0))</f>
        <v/>
      </c>
    </row>
    <row r="1161">
      <c r="A1161" s="13" t="n"/>
      <c r="B1161" s="5" t="n"/>
      <c r="C1161" s="16" t="n"/>
      <c r="D1161" s="20" t="n"/>
      <c r="E1161" s="20" t="n"/>
      <c r="F1161" s="5" t="n"/>
      <c r="G1161" s="18">
        <f>IF(OR(B1161&amp;""="",NOT(ISNUMBER(D1161))),"",ROUND(D1161*N(E1161),2))</f>
        <v/>
      </c>
      <c r="H1161" s="6">
        <f>IF(B1161&amp;""="","",IFERROR(INDEX('المركبات'!$B$6:$B$205,MATCH(B1161&amp;"",'المركبات'!$A$6:$A$205,0))&amp;"","كود غير موجود"))</f>
        <v/>
      </c>
      <c r="I1161" s="21">
        <f>IF(OR(B1161&amp;""="",NOT(ISNUMBER(C1161))),"",IF(COUNTIFS($B$6:$B$2005,B1161&amp;"",$C$6:$C$2005,"&gt;"&amp;C1161)=0,1,0))</f>
        <v/>
      </c>
    </row>
    <row r="1162">
      <c r="A1162" s="13" t="n"/>
      <c r="B1162" s="5" t="n"/>
      <c r="C1162" s="16" t="n"/>
      <c r="D1162" s="20" t="n"/>
      <c r="E1162" s="20" t="n"/>
      <c r="F1162" s="5" t="n"/>
      <c r="G1162" s="18">
        <f>IF(OR(B1162&amp;""="",NOT(ISNUMBER(D1162))),"",ROUND(D1162*N(E1162),2))</f>
        <v/>
      </c>
      <c r="H1162" s="6">
        <f>IF(B1162&amp;""="","",IFERROR(INDEX('المركبات'!$B$6:$B$205,MATCH(B1162&amp;"",'المركبات'!$A$6:$A$205,0))&amp;"","كود غير موجود"))</f>
        <v/>
      </c>
      <c r="I1162" s="21">
        <f>IF(OR(B1162&amp;""="",NOT(ISNUMBER(C1162))),"",IF(COUNTIFS($B$6:$B$2005,B1162&amp;"",$C$6:$C$2005,"&gt;"&amp;C1162)=0,1,0))</f>
        <v/>
      </c>
    </row>
    <row r="1163">
      <c r="A1163" s="13" t="n"/>
      <c r="B1163" s="5" t="n"/>
      <c r="C1163" s="16" t="n"/>
      <c r="D1163" s="20" t="n"/>
      <c r="E1163" s="20" t="n"/>
      <c r="F1163" s="5" t="n"/>
      <c r="G1163" s="18">
        <f>IF(OR(B1163&amp;""="",NOT(ISNUMBER(D1163))),"",ROUND(D1163*N(E1163),2))</f>
        <v/>
      </c>
      <c r="H1163" s="6">
        <f>IF(B1163&amp;""="","",IFERROR(INDEX('المركبات'!$B$6:$B$205,MATCH(B1163&amp;"",'المركبات'!$A$6:$A$205,0))&amp;"","كود غير موجود"))</f>
        <v/>
      </c>
      <c r="I1163" s="21">
        <f>IF(OR(B1163&amp;""="",NOT(ISNUMBER(C1163))),"",IF(COUNTIFS($B$6:$B$2005,B1163&amp;"",$C$6:$C$2005,"&gt;"&amp;C1163)=0,1,0))</f>
        <v/>
      </c>
    </row>
    <row r="1164">
      <c r="A1164" s="13" t="n"/>
      <c r="B1164" s="5" t="n"/>
      <c r="C1164" s="16" t="n"/>
      <c r="D1164" s="20" t="n"/>
      <c r="E1164" s="20" t="n"/>
      <c r="F1164" s="5" t="n"/>
      <c r="G1164" s="18">
        <f>IF(OR(B1164&amp;""="",NOT(ISNUMBER(D1164))),"",ROUND(D1164*N(E1164),2))</f>
        <v/>
      </c>
      <c r="H1164" s="6">
        <f>IF(B1164&amp;""="","",IFERROR(INDEX('المركبات'!$B$6:$B$205,MATCH(B1164&amp;"",'المركبات'!$A$6:$A$205,0))&amp;"","كود غير موجود"))</f>
        <v/>
      </c>
      <c r="I1164" s="21">
        <f>IF(OR(B1164&amp;""="",NOT(ISNUMBER(C1164))),"",IF(COUNTIFS($B$6:$B$2005,B1164&amp;"",$C$6:$C$2005,"&gt;"&amp;C1164)=0,1,0))</f>
        <v/>
      </c>
    </row>
    <row r="1165">
      <c r="A1165" s="13" t="n"/>
      <c r="B1165" s="5" t="n"/>
      <c r="C1165" s="16" t="n"/>
      <c r="D1165" s="20" t="n"/>
      <c r="E1165" s="20" t="n"/>
      <c r="F1165" s="5" t="n"/>
      <c r="G1165" s="18">
        <f>IF(OR(B1165&amp;""="",NOT(ISNUMBER(D1165))),"",ROUND(D1165*N(E1165),2))</f>
        <v/>
      </c>
      <c r="H1165" s="6">
        <f>IF(B1165&amp;""="","",IFERROR(INDEX('المركبات'!$B$6:$B$205,MATCH(B1165&amp;"",'المركبات'!$A$6:$A$205,0))&amp;"","كود غير موجود"))</f>
        <v/>
      </c>
      <c r="I1165" s="21">
        <f>IF(OR(B1165&amp;""="",NOT(ISNUMBER(C1165))),"",IF(COUNTIFS($B$6:$B$2005,B1165&amp;"",$C$6:$C$2005,"&gt;"&amp;C1165)=0,1,0))</f>
        <v/>
      </c>
    </row>
    <row r="1166">
      <c r="A1166" s="13" t="n"/>
      <c r="B1166" s="5" t="n"/>
      <c r="C1166" s="16" t="n"/>
      <c r="D1166" s="20" t="n"/>
      <c r="E1166" s="20" t="n"/>
      <c r="F1166" s="5" t="n"/>
      <c r="G1166" s="18">
        <f>IF(OR(B1166&amp;""="",NOT(ISNUMBER(D1166))),"",ROUND(D1166*N(E1166),2))</f>
        <v/>
      </c>
      <c r="H1166" s="6">
        <f>IF(B1166&amp;""="","",IFERROR(INDEX('المركبات'!$B$6:$B$205,MATCH(B1166&amp;"",'المركبات'!$A$6:$A$205,0))&amp;"","كود غير موجود"))</f>
        <v/>
      </c>
      <c r="I1166" s="21">
        <f>IF(OR(B1166&amp;""="",NOT(ISNUMBER(C1166))),"",IF(COUNTIFS($B$6:$B$2005,B1166&amp;"",$C$6:$C$2005,"&gt;"&amp;C1166)=0,1,0))</f>
        <v/>
      </c>
    </row>
    <row r="1167">
      <c r="A1167" s="13" t="n"/>
      <c r="B1167" s="5" t="n"/>
      <c r="C1167" s="16" t="n"/>
      <c r="D1167" s="20" t="n"/>
      <c r="E1167" s="20" t="n"/>
      <c r="F1167" s="5" t="n"/>
      <c r="G1167" s="18">
        <f>IF(OR(B1167&amp;""="",NOT(ISNUMBER(D1167))),"",ROUND(D1167*N(E1167),2))</f>
        <v/>
      </c>
      <c r="H1167" s="6">
        <f>IF(B1167&amp;""="","",IFERROR(INDEX('المركبات'!$B$6:$B$205,MATCH(B1167&amp;"",'المركبات'!$A$6:$A$205,0))&amp;"","كود غير موجود"))</f>
        <v/>
      </c>
      <c r="I1167" s="21">
        <f>IF(OR(B1167&amp;""="",NOT(ISNUMBER(C1167))),"",IF(COUNTIFS($B$6:$B$2005,B1167&amp;"",$C$6:$C$2005,"&gt;"&amp;C1167)=0,1,0))</f>
        <v/>
      </c>
    </row>
    <row r="1168">
      <c r="A1168" s="13" t="n"/>
      <c r="B1168" s="5" t="n"/>
      <c r="C1168" s="16" t="n"/>
      <c r="D1168" s="20" t="n"/>
      <c r="E1168" s="20" t="n"/>
      <c r="F1168" s="5" t="n"/>
      <c r="G1168" s="18">
        <f>IF(OR(B1168&amp;""="",NOT(ISNUMBER(D1168))),"",ROUND(D1168*N(E1168),2))</f>
        <v/>
      </c>
      <c r="H1168" s="6">
        <f>IF(B1168&amp;""="","",IFERROR(INDEX('المركبات'!$B$6:$B$205,MATCH(B1168&amp;"",'المركبات'!$A$6:$A$205,0))&amp;"","كود غير موجود"))</f>
        <v/>
      </c>
      <c r="I1168" s="21">
        <f>IF(OR(B1168&amp;""="",NOT(ISNUMBER(C1168))),"",IF(COUNTIFS($B$6:$B$2005,B1168&amp;"",$C$6:$C$2005,"&gt;"&amp;C1168)=0,1,0))</f>
        <v/>
      </c>
    </row>
    <row r="1169">
      <c r="A1169" s="13" t="n"/>
      <c r="B1169" s="5" t="n"/>
      <c r="C1169" s="16" t="n"/>
      <c r="D1169" s="20" t="n"/>
      <c r="E1169" s="20" t="n"/>
      <c r="F1169" s="5" t="n"/>
      <c r="G1169" s="18">
        <f>IF(OR(B1169&amp;""="",NOT(ISNUMBER(D1169))),"",ROUND(D1169*N(E1169),2))</f>
        <v/>
      </c>
      <c r="H1169" s="6">
        <f>IF(B1169&amp;""="","",IFERROR(INDEX('المركبات'!$B$6:$B$205,MATCH(B1169&amp;"",'المركبات'!$A$6:$A$205,0))&amp;"","كود غير موجود"))</f>
        <v/>
      </c>
      <c r="I1169" s="21">
        <f>IF(OR(B1169&amp;""="",NOT(ISNUMBER(C1169))),"",IF(COUNTIFS($B$6:$B$2005,B1169&amp;"",$C$6:$C$2005,"&gt;"&amp;C1169)=0,1,0))</f>
        <v/>
      </c>
    </row>
    <row r="1170">
      <c r="A1170" s="13" t="n"/>
      <c r="B1170" s="5" t="n"/>
      <c r="C1170" s="16" t="n"/>
      <c r="D1170" s="20" t="n"/>
      <c r="E1170" s="20" t="n"/>
      <c r="F1170" s="5" t="n"/>
      <c r="G1170" s="18">
        <f>IF(OR(B1170&amp;""="",NOT(ISNUMBER(D1170))),"",ROUND(D1170*N(E1170),2))</f>
        <v/>
      </c>
      <c r="H1170" s="6">
        <f>IF(B1170&amp;""="","",IFERROR(INDEX('المركبات'!$B$6:$B$205,MATCH(B1170&amp;"",'المركبات'!$A$6:$A$205,0))&amp;"","كود غير موجود"))</f>
        <v/>
      </c>
      <c r="I1170" s="21">
        <f>IF(OR(B1170&amp;""="",NOT(ISNUMBER(C1170))),"",IF(COUNTIFS($B$6:$B$2005,B1170&amp;"",$C$6:$C$2005,"&gt;"&amp;C1170)=0,1,0))</f>
        <v/>
      </c>
    </row>
    <row r="1171">
      <c r="A1171" s="13" t="n"/>
      <c r="B1171" s="5" t="n"/>
      <c r="C1171" s="16" t="n"/>
      <c r="D1171" s="20" t="n"/>
      <c r="E1171" s="20" t="n"/>
      <c r="F1171" s="5" t="n"/>
      <c r="G1171" s="18">
        <f>IF(OR(B1171&amp;""="",NOT(ISNUMBER(D1171))),"",ROUND(D1171*N(E1171),2))</f>
        <v/>
      </c>
      <c r="H1171" s="6">
        <f>IF(B1171&amp;""="","",IFERROR(INDEX('المركبات'!$B$6:$B$205,MATCH(B1171&amp;"",'المركبات'!$A$6:$A$205,0))&amp;"","كود غير موجود"))</f>
        <v/>
      </c>
      <c r="I1171" s="21">
        <f>IF(OR(B1171&amp;""="",NOT(ISNUMBER(C1171))),"",IF(COUNTIFS($B$6:$B$2005,B1171&amp;"",$C$6:$C$2005,"&gt;"&amp;C1171)=0,1,0))</f>
        <v/>
      </c>
    </row>
    <row r="1172">
      <c r="A1172" s="13" t="n"/>
      <c r="B1172" s="5" t="n"/>
      <c r="C1172" s="16" t="n"/>
      <c r="D1172" s="20" t="n"/>
      <c r="E1172" s="20" t="n"/>
      <c r="F1172" s="5" t="n"/>
      <c r="G1172" s="18">
        <f>IF(OR(B1172&amp;""="",NOT(ISNUMBER(D1172))),"",ROUND(D1172*N(E1172),2))</f>
        <v/>
      </c>
      <c r="H1172" s="6">
        <f>IF(B1172&amp;""="","",IFERROR(INDEX('المركبات'!$B$6:$B$205,MATCH(B1172&amp;"",'المركبات'!$A$6:$A$205,0))&amp;"","كود غير موجود"))</f>
        <v/>
      </c>
      <c r="I1172" s="21">
        <f>IF(OR(B1172&amp;""="",NOT(ISNUMBER(C1172))),"",IF(COUNTIFS($B$6:$B$2005,B1172&amp;"",$C$6:$C$2005,"&gt;"&amp;C1172)=0,1,0))</f>
        <v/>
      </c>
    </row>
    <row r="1173">
      <c r="A1173" s="13" t="n"/>
      <c r="B1173" s="5" t="n"/>
      <c r="C1173" s="16" t="n"/>
      <c r="D1173" s="20" t="n"/>
      <c r="E1173" s="20" t="n"/>
      <c r="F1173" s="5" t="n"/>
      <c r="G1173" s="18">
        <f>IF(OR(B1173&amp;""="",NOT(ISNUMBER(D1173))),"",ROUND(D1173*N(E1173),2))</f>
        <v/>
      </c>
      <c r="H1173" s="6">
        <f>IF(B1173&amp;""="","",IFERROR(INDEX('المركبات'!$B$6:$B$205,MATCH(B1173&amp;"",'المركبات'!$A$6:$A$205,0))&amp;"","كود غير موجود"))</f>
        <v/>
      </c>
      <c r="I1173" s="21">
        <f>IF(OR(B1173&amp;""="",NOT(ISNUMBER(C1173))),"",IF(COUNTIFS($B$6:$B$2005,B1173&amp;"",$C$6:$C$2005,"&gt;"&amp;C1173)=0,1,0))</f>
        <v/>
      </c>
    </row>
    <row r="1174">
      <c r="A1174" s="13" t="n"/>
      <c r="B1174" s="5" t="n"/>
      <c r="C1174" s="16" t="n"/>
      <c r="D1174" s="20" t="n"/>
      <c r="E1174" s="20" t="n"/>
      <c r="F1174" s="5" t="n"/>
      <c r="G1174" s="18">
        <f>IF(OR(B1174&amp;""="",NOT(ISNUMBER(D1174))),"",ROUND(D1174*N(E1174),2))</f>
        <v/>
      </c>
      <c r="H1174" s="6">
        <f>IF(B1174&amp;""="","",IFERROR(INDEX('المركبات'!$B$6:$B$205,MATCH(B1174&amp;"",'المركبات'!$A$6:$A$205,0))&amp;"","كود غير موجود"))</f>
        <v/>
      </c>
      <c r="I1174" s="21">
        <f>IF(OR(B1174&amp;""="",NOT(ISNUMBER(C1174))),"",IF(COUNTIFS($B$6:$B$2005,B1174&amp;"",$C$6:$C$2005,"&gt;"&amp;C1174)=0,1,0))</f>
        <v/>
      </c>
    </row>
    <row r="1175">
      <c r="A1175" s="13" t="n"/>
      <c r="B1175" s="5" t="n"/>
      <c r="C1175" s="16" t="n"/>
      <c r="D1175" s="20" t="n"/>
      <c r="E1175" s="20" t="n"/>
      <c r="F1175" s="5" t="n"/>
      <c r="G1175" s="18">
        <f>IF(OR(B1175&amp;""="",NOT(ISNUMBER(D1175))),"",ROUND(D1175*N(E1175),2))</f>
        <v/>
      </c>
      <c r="H1175" s="6">
        <f>IF(B1175&amp;""="","",IFERROR(INDEX('المركبات'!$B$6:$B$205,MATCH(B1175&amp;"",'المركبات'!$A$6:$A$205,0))&amp;"","كود غير موجود"))</f>
        <v/>
      </c>
      <c r="I1175" s="21">
        <f>IF(OR(B1175&amp;""="",NOT(ISNUMBER(C1175))),"",IF(COUNTIFS($B$6:$B$2005,B1175&amp;"",$C$6:$C$2005,"&gt;"&amp;C1175)=0,1,0))</f>
        <v/>
      </c>
    </row>
    <row r="1176">
      <c r="A1176" s="13" t="n"/>
      <c r="B1176" s="5" t="n"/>
      <c r="C1176" s="16" t="n"/>
      <c r="D1176" s="20" t="n"/>
      <c r="E1176" s="20" t="n"/>
      <c r="F1176" s="5" t="n"/>
      <c r="G1176" s="18">
        <f>IF(OR(B1176&amp;""="",NOT(ISNUMBER(D1176))),"",ROUND(D1176*N(E1176),2))</f>
        <v/>
      </c>
      <c r="H1176" s="6">
        <f>IF(B1176&amp;""="","",IFERROR(INDEX('المركبات'!$B$6:$B$205,MATCH(B1176&amp;"",'المركبات'!$A$6:$A$205,0))&amp;"","كود غير موجود"))</f>
        <v/>
      </c>
      <c r="I1176" s="21">
        <f>IF(OR(B1176&amp;""="",NOT(ISNUMBER(C1176))),"",IF(COUNTIFS($B$6:$B$2005,B1176&amp;"",$C$6:$C$2005,"&gt;"&amp;C1176)=0,1,0))</f>
        <v/>
      </c>
    </row>
    <row r="1177">
      <c r="A1177" s="13" t="n"/>
      <c r="B1177" s="5" t="n"/>
      <c r="C1177" s="16" t="n"/>
      <c r="D1177" s="20" t="n"/>
      <c r="E1177" s="20" t="n"/>
      <c r="F1177" s="5" t="n"/>
      <c r="G1177" s="18">
        <f>IF(OR(B1177&amp;""="",NOT(ISNUMBER(D1177))),"",ROUND(D1177*N(E1177),2))</f>
        <v/>
      </c>
      <c r="H1177" s="6">
        <f>IF(B1177&amp;""="","",IFERROR(INDEX('المركبات'!$B$6:$B$205,MATCH(B1177&amp;"",'المركبات'!$A$6:$A$205,0))&amp;"","كود غير موجود"))</f>
        <v/>
      </c>
      <c r="I1177" s="21">
        <f>IF(OR(B1177&amp;""="",NOT(ISNUMBER(C1177))),"",IF(COUNTIFS($B$6:$B$2005,B1177&amp;"",$C$6:$C$2005,"&gt;"&amp;C1177)=0,1,0))</f>
        <v/>
      </c>
    </row>
    <row r="1178">
      <c r="A1178" s="13" t="n"/>
      <c r="B1178" s="5" t="n"/>
      <c r="C1178" s="16" t="n"/>
      <c r="D1178" s="20" t="n"/>
      <c r="E1178" s="20" t="n"/>
      <c r="F1178" s="5" t="n"/>
      <c r="G1178" s="18">
        <f>IF(OR(B1178&amp;""="",NOT(ISNUMBER(D1178))),"",ROUND(D1178*N(E1178),2))</f>
        <v/>
      </c>
      <c r="H1178" s="6">
        <f>IF(B1178&amp;""="","",IFERROR(INDEX('المركبات'!$B$6:$B$205,MATCH(B1178&amp;"",'المركبات'!$A$6:$A$205,0))&amp;"","كود غير موجود"))</f>
        <v/>
      </c>
      <c r="I1178" s="21">
        <f>IF(OR(B1178&amp;""="",NOT(ISNUMBER(C1178))),"",IF(COUNTIFS($B$6:$B$2005,B1178&amp;"",$C$6:$C$2005,"&gt;"&amp;C1178)=0,1,0))</f>
        <v/>
      </c>
    </row>
    <row r="1179">
      <c r="A1179" s="13" t="n"/>
      <c r="B1179" s="5" t="n"/>
      <c r="C1179" s="16" t="n"/>
      <c r="D1179" s="20" t="n"/>
      <c r="E1179" s="20" t="n"/>
      <c r="F1179" s="5" t="n"/>
      <c r="G1179" s="18">
        <f>IF(OR(B1179&amp;""="",NOT(ISNUMBER(D1179))),"",ROUND(D1179*N(E1179),2))</f>
        <v/>
      </c>
      <c r="H1179" s="6">
        <f>IF(B1179&amp;""="","",IFERROR(INDEX('المركبات'!$B$6:$B$205,MATCH(B1179&amp;"",'المركبات'!$A$6:$A$205,0))&amp;"","كود غير موجود"))</f>
        <v/>
      </c>
      <c r="I1179" s="21">
        <f>IF(OR(B1179&amp;""="",NOT(ISNUMBER(C1179))),"",IF(COUNTIFS($B$6:$B$2005,B1179&amp;"",$C$6:$C$2005,"&gt;"&amp;C1179)=0,1,0))</f>
        <v/>
      </c>
    </row>
    <row r="1180">
      <c r="A1180" s="13" t="n"/>
      <c r="B1180" s="5" t="n"/>
      <c r="C1180" s="16" t="n"/>
      <c r="D1180" s="20" t="n"/>
      <c r="E1180" s="20" t="n"/>
      <c r="F1180" s="5" t="n"/>
      <c r="G1180" s="18">
        <f>IF(OR(B1180&amp;""="",NOT(ISNUMBER(D1180))),"",ROUND(D1180*N(E1180),2))</f>
        <v/>
      </c>
      <c r="H1180" s="6">
        <f>IF(B1180&amp;""="","",IFERROR(INDEX('المركبات'!$B$6:$B$205,MATCH(B1180&amp;"",'المركبات'!$A$6:$A$205,0))&amp;"","كود غير موجود"))</f>
        <v/>
      </c>
      <c r="I1180" s="21">
        <f>IF(OR(B1180&amp;""="",NOT(ISNUMBER(C1180))),"",IF(COUNTIFS($B$6:$B$2005,B1180&amp;"",$C$6:$C$2005,"&gt;"&amp;C1180)=0,1,0))</f>
        <v/>
      </c>
    </row>
    <row r="1181">
      <c r="A1181" s="13" t="n"/>
      <c r="B1181" s="5" t="n"/>
      <c r="C1181" s="16" t="n"/>
      <c r="D1181" s="20" t="n"/>
      <c r="E1181" s="20" t="n"/>
      <c r="F1181" s="5" t="n"/>
      <c r="G1181" s="18">
        <f>IF(OR(B1181&amp;""="",NOT(ISNUMBER(D1181))),"",ROUND(D1181*N(E1181),2))</f>
        <v/>
      </c>
      <c r="H1181" s="6">
        <f>IF(B1181&amp;""="","",IFERROR(INDEX('المركبات'!$B$6:$B$205,MATCH(B1181&amp;"",'المركبات'!$A$6:$A$205,0))&amp;"","كود غير موجود"))</f>
        <v/>
      </c>
      <c r="I1181" s="21">
        <f>IF(OR(B1181&amp;""="",NOT(ISNUMBER(C1181))),"",IF(COUNTIFS($B$6:$B$2005,B1181&amp;"",$C$6:$C$2005,"&gt;"&amp;C1181)=0,1,0))</f>
        <v/>
      </c>
    </row>
    <row r="1182">
      <c r="A1182" s="13" t="n"/>
      <c r="B1182" s="5" t="n"/>
      <c r="C1182" s="16" t="n"/>
      <c r="D1182" s="20" t="n"/>
      <c r="E1182" s="20" t="n"/>
      <c r="F1182" s="5" t="n"/>
      <c r="G1182" s="18">
        <f>IF(OR(B1182&amp;""="",NOT(ISNUMBER(D1182))),"",ROUND(D1182*N(E1182),2))</f>
        <v/>
      </c>
      <c r="H1182" s="6">
        <f>IF(B1182&amp;""="","",IFERROR(INDEX('المركبات'!$B$6:$B$205,MATCH(B1182&amp;"",'المركبات'!$A$6:$A$205,0))&amp;"","كود غير موجود"))</f>
        <v/>
      </c>
      <c r="I1182" s="21">
        <f>IF(OR(B1182&amp;""="",NOT(ISNUMBER(C1182))),"",IF(COUNTIFS($B$6:$B$2005,B1182&amp;"",$C$6:$C$2005,"&gt;"&amp;C1182)=0,1,0))</f>
        <v/>
      </c>
    </row>
    <row r="1183">
      <c r="A1183" s="13" t="n"/>
      <c r="B1183" s="5" t="n"/>
      <c r="C1183" s="16" t="n"/>
      <c r="D1183" s="20" t="n"/>
      <c r="E1183" s="20" t="n"/>
      <c r="F1183" s="5" t="n"/>
      <c r="G1183" s="18">
        <f>IF(OR(B1183&amp;""="",NOT(ISNUMBER(D1183))),"",ROUND(D1183*N(E1183),2))</f>
        <v/>
      </c>
      <c r="H1183" s="6">
        <f>IF(B1183&amp;""="","",IFERROR(INDEX('المركبات'!$B$6:$B$205,MATCH(B1183&amp;"",'المركبات'!$A$6:$A$205,0))&amp;"","كود غير موجود"))</f>
        <v/>
      </c>
      <c r="I1183" s="21">
        <f>IF(OR(B1183&amp;""="",NOT(ISNUMBER(C1183))),"",IF(COUNTIFS($B$6:$B$2005,B1183&amp;"",$C$6:$C$2005,"&gt;"&amp;C1183)=0,1,0))</f>
        <v/>
      </c>
    </row>
    <row r="1184">
      <c r="A1184" s="13" t="n"/>
      <c r="B1184" s="5" t="n"/>
      <c r="C1184" s="16" t="n"/>
      <c r="D1184" s="20" t="n"/>
      <c r="E1184" s="20" t="n"/>
      <c r="F1184" s="5" t="n"/>
      <c r="G1184" s="18">
        <f>IF(OR(B1184&amp;""="",NOT(ISNUMBER(D1184))),"",ROUND(D1184*N(E1184),2))</f>
        <v/>
      </c>
      <c r="H1184" s="6">
        <f>IF(B1184&amp;""="","",IFERROR(INDEX('المركبات'!$B$6:$B$205,MATCH(B1184&amp;"",'المركبات'!$A$6:$A$205,0))&amp;"","كود غير موجود"))</f>
        <v/>
      </c>
      <c r="I1184" s="21">
        <f>IF(OR(B1184&amp;""="",NOT(ISNUMBER(C1184))),"",IF(COUNTIFS($B$6:$B$2005,B1184&amp;"",$C$6:$C$2005,"&gt;"&amp;C1184)=0,1,0))</f>
        <v/>
      </c>
    </row>
    <row r="1185">
      <c r="A1185" s="13" t="n"/>
      <c r="B1185" s="5" t="n"/>
      <c r="C1185" s="16" t="n"/>
      <c r="D1185" s="20" t="n"/>
      <c r="E1185" s="20" t="n"/>
      <c r="F1185" s="5" t="n"/>
      <c r="G1185" s="18">
        <f>IF(OR(B1185&amp;""="",NOT(ISNUMBER(D1185))),"",ROUND(D1185*N(E1185),2))</f>
        <v/>
      </c>
      <c r="H1185" s="6">
        <f>IF(B1185&amp;""="","",IFERROR(INDEX('المركبات'!$B$6:$B$205,MATCH(B1185&amp;"",'المركبات'!$A$6:$A$205,0))&amp;"","كود غير موجود"))</f>
        <v/>
      </c>
      <c r="I1185" s="21">
        <f>IF(OR(B1185&amp;""="",NOT(ISNUMBER(C1185))),"",IF(COUNTIFS($B$6:$B$2005,B1185&amp;"",$C$6:$C$2005,"&gt;"&amp;C1185)=0,1,0))</f>
        <v/>
      </c>
    </row>
    <row r="1186">
      <c r="A1186" s="13" t="n"/>
      <c r="B1186" s="5" t="n"/>
      <c r="C1186" s="16" t="n"/>
      <c r="D1186" s="20" t="n"/>
      <c r="E1186" s="20" t="n"/>
      <c r="F1186" s="5" t="n"/>
      <c r="G1186" s="18">
        <f>IF(OR(B1186&amp;""="",NOT(ISNUMBER(D1186))),"",ROUND(D1186*N(E1186),2))</f>
        <v/>
      </c>
      <c r="H1186" s="6">
        <f>IF(B1186&amp;""="","",IFERROR(INDEX('المركبات'!$B$6:$B$205,MATCH(B1186&amp;"",'المركبات'!$A$6:$A$205,0))&amp;"","كود غير موجود"))</f>
        <v/>
      </c>
      <c r="I1186" s="21">
        <f>IF(OR(B1186&amp;""="",NOT(ISNUMBER(C1186))),"",IF(COUNTIFS($B$6:$B$2005,B1186&amp;"",$C$6:$C$2005,"&gt;"&amp;C1186)=0,1,0))</f>
        <v/>
      </c>
    </row>
    <row r="1187">
      <c r="A1187" s="13" t="n"/>
      <c r="B1187" s="5" t="n"/>
      <c r="C1187" s="16" t="n"/>
      <c r="D1187" s="20" t="n"/>
      <c r="E1187" s="20" t="n"/>
      <c r="F1187" s="5" t="n"/>
      <c r="G1187" s="18">
        <f>IF(OR(B1187&amp;""="",NOT(ISNUMBER(D1187))),"",ROUND(D1187*N(E1187),2))</f>
        <v/>
      </c>
      <c r="H1187" s="6">
        <f>IF(B1187&amp;""="","",IFERROR(INDEX('المركبات'!$B$6:$B$205,MATCH(B1187&amp;"",'المركبات'!$A$6:$A$205,0))&amp;"","كود غير موجود"))</f>
        <v/>
      </c>
      <c r="I1187" s="21">
        <f>IF(OR(B1187&amp;""="",NOT(ISNUMBER(C1187))),"",IF(COUNTIFS($B$6:$B$2005,B1187&amp;"",$C$6:$C$2005,"&gt;"&amp;C1187)=0,1,0))</f>
        <v/>
      </c>
    </row>
    <row r="1188">
      <c r="A1188" s="13" t="n"/>
      <c r="B1188" s="5" t="n"/>
      <c r="C1188" s="16" t="n"/>
      <c r="D1188" s="20" t="n"/>
      <c r="E1188" s="20" t="n"/>
      <c r="F1188" s="5" t="n"/>
      <c r="G1188" s="18">
        <f>IF(OR(B1188&amp;""="",NOT(ISNUMBER(D1188))),"",ROUND(D1188*N(E1188),2))</f>
        <v/>
      </c>
      <c r="H1188" s="6">
        <f>IF(B1188&amp;""="","",IFERROR(INDEX('المركبات'!$B$6:$B$205,MATCH(B1188&amp;"",'المركبات'!$A$6:$A$205,0))&amp;"","كود غير موجود"))</f>
        <v/>
      </c>
      <c r="I1188" s="21">
        <f>IF(OR(B1188&amp;""="",NOT(ISNUMBER(C1188))),"",IF(COUNTIFS($B$6:$B$2005,B1188&amp;"",$C$6:$C$2005,"&gt;"&amp;C1188)=0,1,0))</f>
        <v/>
      </c>
    </row>
    <row r="1189">
      <c r="A1189" s="13" t="n"/>
      <c r="B1189" s="5" t="n"/>
      <c r="C1189" s="16" t="n"/>
      <c r="D1189" s="20" t="n"/>
      <c r="E1189" s="20" t="n"/>
      <c r="F1189" s="5" t="n"/>
      <c r="G1189" s="18">
        <f>IF(OR(B1189&amp;""="",NOT(ISNUMBER(D1189))),"",ROUND(D1189*N(E1189),2))</f>
        <v/>
      </c>
      <c r="H1189" s="6">
        <f>IF(B1189&amp;""="","",IFERROR(INDEX('المركبات'!$B$6:$B$205,MATCH(B1189&amp;"",'المركبات'!$A$6:$A$205,0))&amp;"","كود غير موجود"))</f>
        <v/>
      </c>
      <c r="I1189" s="21">
        <f>IF(OR(B1189&amp;""="",NOT(ISNUMBER(C1189))),"",IF(COUNTIFS($B$6:$B$2005,B1189&amp;"",$C$6:$C$2005,"&gt;"&amp;C1189)=0,1,0))</f>
        <v/>
      </c>
    </row>
    <row r="1190">
      <c r="A1190" s="13" t="n"/>
      <c r="B1190" s="5" t="n"/>
      <c r="C1190" s="16" t="n"/>
      <c r="D1190" s="20" t="n"/>
      <c r="E1190" s="20" t="n"/>
      <c r="F1190" s="5" t="n"/>
      <c r="G1190" s="18">
        <f>IF(OR(B1190&amp;""="",NOT(ISNUMBER(D1190))),"",ROUND(D1190*N(E1190),2))</f>
        <v/>
      </c>
      <c r="H1190" s="6">
        <f>IF(B1190&amp;""="","",IFERROR(INDEX('المركبات'!$B$6:$B$205,MATCH(B1190&amp;"",'المركبات'!$A$6:$A$205,0))&amp;"","كود غير موجود"))</f>
        <v/>
      </c>
      <c r="I1190" s="21">
        <f>IF(OR(B1190&amp;""="",NOT(ISNUMBER(C1190))),"",IF(COUNTIFS($B$6:$B$2005,B1190&amp;"",$C$6:$C$2005,"&gt;"&amp;C1190)=0,1,0))</f>
        <v/>
      </c>
    </row>
    <row r="1191">
      <c r="A1191" s="13" t="n"/>
      <c r="B1191" s="5" t="n"/>
      <c r="C1191" s="16" t="n"/>
      <c r="D1191" s="20" t="n"/>
      <c r="E1191" s="20" t="n"/>
      <c r="F1191" s="5" t="n"/>
      <c r="G1191" s="18">
        <f>IF(OR(B1191&amp;""="",NOT(ISNUMBER(D1191))),"",ROUND(D1191*N(E1191),2))</f>
        <v/>
      </c>
      <c r="H1191" s="6">
        <f>IF(B1191&amp;""="","",IFERROR(INDEX('المركبات'!$B$6:$B$205,MATCH(B1191&amp;"",'المركبات'!$A$6:$A$205,0))&amp;"","كود غير موجود"))</f>
        <v/>
      </c>
      <c r="I1191" s="21">
        <f>IF(OR(B1191&amp;""="",NOT(ISNUMBER(C1191))),"",IF(COUNTIFS($B$6:$B$2005,B1191&amp;"",$C$6:$C$2005,"&gt;"&amp;C1191)=0,1,0))</f>
        <v/>
      </c>
    </row>
    <row r="1192">
      <c r="A1192" s="13" t="n"/>
      <c r="B1192" s="5" t="n"/>
      <c r="C1192" s="16" t="n"/>
      <c r="D1192" s="20" t="n"/>
      <c r="E1192" s="20" t="n"/>
      <c r="F1192" s="5" t="n"/>
      <c r="G1192" s="18">
        <f>IF(OR(B1192&amp;""="",NOT(ISNUMBER(D1192))),"",ROUND(D1192*N(E1192),2))</f>
        <v/>
      </c>
      <c r="H1192" s="6">
        <f>IF(B1192&amp;""="","",IFERROR(INDEX('المركبات'!$B$6:$B$205,MATCH(B1192&amp;"",'المركبات'!$A$6:$A$205,0))&amp;"","كود غير موجود"))</f>
        <v/>
      </c>
      <c r="I1192" s="21">
        <f>IF(OR(B1192&amp;""="",NOT(ISNUMBER(C1192))),"",IF(COUNTIFS($B$6:$B$2005,B1192&amp;"",$C$6:$C$2005,"&gt;"&amp;C1192)=0,1,0))</f>
        <v/>
      </c>
    </row>
    <row r="1193">
      <c r="A1193" s="13" t="n"/>
      <c r="B1193" s="5" t="n"/>
      <c r="C1193" s="16" t="n"/>
      <c r="D1193" s="20" t="n"/>
      <c r="E1193" s="20" t="n"/>
      <c r="F1193" s="5" t="n"/>
      <c r="G1193" s="18">
        <f>IF(OR(B1193&amp;""="",NOT(ISNUMBER(D1193))),"",ROUND(D1193*N(E1193),2))</f>
        <v/>
      </c>
      <c r="H1193" s="6">
        <f>IF(B1193&amp;""="","",IFERROR(INDEX('المركبات'!$B$6:$B$205,MATCH(B1193&amp;"",'المركبات'!$A$6:$A$205,0))&amp;"","كود غير موجود"))</f>
        <v/>
      </c>
      <c r="I1193" s="21">
        <f>IF(OR(B1193&amp;""="",NOT(ISNUMBER(C1193))),"",IF(COUNTIFS($B$6:$B$2005,B1193&amp;"",$C$6:$C$2005,"&gt;"&amp;C1193)=0,1,0))</f>
        <v/>
      </c>
    </row>
    <row r="1194">
      <c r="A1194" s="13" t="n"/>
      <c r="B1194" s="5" t="n"/>
      <c r="C1194" s="16" t="n"/>
      <c r="D1194" s="20" t="n"/>
      <c r="E1194" s="20" t="n"/>
      <c r="F1194" s="5" t="n"/>
      <c r="G1194" s="18">
        <f>IF(OR(B1194&amp;""="",NOT(ISNUMBER(D1194))),"",ROUND(D1194*N(E1194),2))</f>
        <v/>
      </c>
      <c r="H1194" s="6">
        <f>IF(B1194&amp;""="","",IFERROR(INDEX('المركبات'!$B$6:$B$205,MATCH(B1194&amp;"",'المركبات'!$A$6:$A$205,0))&amp;"","كود غير موجود"))</f>
        <v/>
      </c>
      <c r="I1194" s="21">
        <f>IF(OR(B1194&amp;""="",NOT(ISNUMBER(C1194))),"",IF(COUNTIFS($B$6:$B$2005,B1194&amp;"",$C$6:$C$2005,"&gt;"&amp;C1194)=0,1,0))</f>
        <v/>
      </c>
    </row>
    <row r="1195">
      <c r="A1195" s="13" t="n"/>
      <c r="B1195" s="5" t="n"/>
      <c r="C1195" s="16" t="n"/>
      <c r="D1195" s="20" t="n"/>
      <c r="E1195" s="20" t="n"/>
      <c r="F1195" s="5" t="n"/>
      <c r="G1195" s="18">
        <f>IF(OR(B1195&amp;""="",NOT(ISNUMBER(D1195))),"",ROUND(D1195*N(E1195),2))</f>
        <v/>
      </c>
      <c r="H1195" s="6">
        <f>IF(B1195&amp;""="","",IFERROR(INDEX('المركبات'!$B$6:$B$205,MATCH(B1195&amp;"",'المركبات'!$A$6:$A$205,0))&amp;"","كود غير موجود"))</f>
        <v/>
      </c>
      <c r="I1195" s="21">
        <f>IF(OR(B1195&amp;""="",NOT(ISNUMBER(C1195))),"",IF(COUNTIFS($B$6:$B$2005,B1195&amp;"",$C$6:$C$2005,"&gt;"&amp;C1195)=0,1,0))</f>
        <v/>
      </c>
    </row>
    <row r="1196">
      <c r="A1196" s="13" t="n"/>
      <c r="B1196" s="5" t="n"/>
      <c r="C1196" s="16" t="n"/>
      <c r="D1196" s="20" t="n"/>
      <c r="E1196" s="20" t="n"/>
      <c r="F1196" s="5" t="n"/>
      <c r="G1196" s="18">
        <f>IF(OR(B1196&amp;""="",NOT(ISNUMBER(D1196))),"",ROUND(D1196*N(E1196),2))</f>
        <v/>
      </c>
      <c r="H1196" s="6">
        <f>IF(B1196&amp;""="","",IFERROR(INDEX('المركبات'!$B$6:$B$205,MATCH(B1196&amp;"",'المركبات'!$A$6:$A$205,0))&amp;"","كود غير موجود"))</f>
        <v/>
      </c>
      <c r="I1196" s="21">
        <f>IF(OR(B1196&amp;""="",NOT(ISNUMBER(C1196))),"",IF(COUNTIFS($B$6:$B$2005,B1196&amp;"",$C$6:$C$2005,"&gt;"&amp;C1196)=0,1,0))</f>
        <v/>
      </c>
    </row>
    <row r="1197">
      <c r="A1197" s="13" t="n"/>
      <c r="B1197" s="5" t="n"/>
      <c r="C1197" s="16" t="n"/>
      <c r="D1197" s="20" t="n"/>
      <c r="E1197" s="20" t="n"/>
      <c r="F1197" s="5" t="n"/>
      <c r="G1197" s="18">
        <f>IF(OR(B1197&amp;""="",NOT(ISNUMBER(D1197))),"",ROUND(D1197*N(E1197),2))</f>
        <v/>
      </c>
      <c r="H1197" s="6">
        <f>IF(B1197&amp;""="","",IFERROR(INDEX('المركبات'!$B$6:$B$205,MATCH(B1197&amp;"",'المركبات'!$A$6:$A$205,0))&amp;"","كود غير موجود"))</f>
        <v/>
      </c>
      <c r="I1197" s="21">
        <f>IF(OR(B1197&amp;""="",NOT(ISNUMBER(C1197))),"",IF(COUNTIFS($B$6:$B$2005,B1197&amp;"",$C$6:$C$2005,"&gt;"&amp;C1197)=0,1,0))</f>
        <v/>
      </c>
    </row>
    <row r="1198">
      <c r="A1198" s="13" t="n"/>
      <c r="B1198" s="5" t="n"/>
      <c r="C1198" s="16" t="n"/>
      <c r="D1198" s="20" t="n"/>
      <c r="E1198" s="20" t="n"/>
      <c r="F1198" s="5" t="n"/>
      <c r="G1198" s="18">
        <f>IF(OR(B1198&amp;""="",NOT(ISNUMBER(D1198))),"",ROUND(D1198*N(E1198),2))</f>
        <v/>
      </c>
      <c r="H1198" s="6">
        <f>IF(B1198&amp;""="","",IFERROR(INDEX('المركبات'!$B$6:$B$205,MATCH(B1198&amp;"",'المركبات'!$A$6:$A$205,0))&amp;"","كود غير موجود"))</f>
        <v/>
      </c>
      <c r="I1198" s="21">
        <f>IF(OR(B1198&amp;""="",NOT(ISNUMBER(C1198))),"",IF(COUNTIFS($B$6:$B$2005,B1198&amp;"",$C$6:$C$2005,"&gt;"&amp;C1198)=0,1,0))</f>
        <v/>
      </c>
    </row>
    <row r="1199">
      <c r="A1199" s="13" t="n"/>
      <c r="B1199" s="5" t="n"/>
      <c r="C1199" s="16" t="n"/>
      <c r="D1199" s="20" t="n"/>
      <c r="E1199" s="20" t="n"/>
      <c r="F1199" s="5" t="n"/>
      <c r="G1199" s="18">
        <f>IF(OR(B1199&amp;""="",NOT(ISNUMBER(D1199))),"",ROUND(D1199*N(E1199),2))</f>
        <v/>
      </c>
      <c r="H1199" s="6">
        <f>IF(B1199&amp;""="","",IFERROR(INDEX('المركبات'!$B$6:$B$205,MATCH(B1199&amp;"",'المركبات'!$A$6:$A$205,0))&amp;"","كود غير موجود"))</f>
        <v/>
      </c>
      <c r="I1199" s="21">
        <f>IF(OR(B1199&amp;""="",NOT(ISNUMBER(C1199))),"",IF(COUNTIFS($B$6:$B$2005,B1199&amp;"",$C$6:$C$2005,"&gt;"&amp;C1199)=0,1,0))</f>
        <v/>
      </c>
    </row>
    <row r="1200">
      <c r="A1200" s="13" t="n"/>
      <c r="B1200" s="5" t="n"/>
      <c r="C1200" s="16" t="n"/>
      <c r="D1200" s="20" t="n"/>
      <c r="E1200" s="20" t="n"/>
      <c r="F1200" s="5" t="n"/>
      <c r="G1200" s="18">
        <f>IF(OR(B1200&amp;""="",NOT(ISNUMBER(D1200))),"",ROUND(D1200*N(E1200),2))</f>
        <v/>
      </c>
      <c r="H1200" s="6">
        <f>IF(B1200&amp;""="","",IFERROR(INDEX('المركبات'!$B$6:$B$205,MATCH(B1200&amp;"",'المركبات'!$A$6:$A$205,0))&amp;"","كود غير موجود"))</f>
        <v/>
      </c>
      <c r="I1200" s="21">
        <f>IF(OR(B1200&amp;""="",NOT(ISNUMBER(C1200))),"",IF(COUNTIFS($B$6:$B$2005,B1200&amp;"",$C$6:$C$2005,"&gt;"&amp;C1200)=0,1,0))</f>
        <v/>
      </c>
    </row>
    <row r="1201">
      <c r="A1201" s="13" t="n"/>
      <c r="B1201" s="5" t="n"/>
      <c r="C1201" s="16" t="n"/>
      <c r="D1201" s="20" t="n"/>
      <c r="E1201" s="20" t="n"/>
      <c r="F1201" s="5" t="n"/>
      <c r="G1201" s="18">
        <f>IF(OR(B1201&amp;""="",NOT(ISNUMBER(D1201))),"",ROUND(D1201*N(E1201),2))</f>
        <v/>
      </c>
      <c r="H1201" s="6">
        <f>IF(B1201&amp;""="","",IFERROR(INDEX('المركبات'!$B$6:$B$205,MATCH(B1201&amp;"",'المركبات'!$A$6:$A$205,0))&amp;"","كود غير موجود"))</f>
        <v/>
      </c>
      <c r="I1201" s="21">
        <f>IF(OR(B1201&amp;""="",NOT(ISNUMBER(C1201))),"",IF(COUNTIFS($B$6:$B$2005,B1201&amp;"",$C$6:$C$2005,"&gt;"&amp;C1201)=0,1,0))</f>
        <v/>
      </c>
    </row>
    <row r="1202">
      <c r="A1202" s="13" t="n"/>
      <c r="B1202" s="5" t="n"/>
      <c r="C1202" s="16" t="n"/>
      <c r="D1202" s="20" t="n"/>
      <c r="E1202" s="20" t="n"/>
      <c r="F1202" s="5" t="n"/>
      <c r="G1202" s="18">
        <f>IF(OR(B1202&amp;""="",NOT(ISNUMBER(D1202))),"",ROUND(D1202*N(E1202),2))</f>
        <v/>
      </c>
      <c r="H1202" s="6">
        <f>IF(B1202&amp;""="","",IFERROR(INDEX('المركبات'!$B$6:$B$205,MATCH(B1202&amp;"",'المركبات'!$A$6:$A$205,0))&amp;"","كود غير موجود"))</f>
        <v/>
      </c>
      <c r="I1202" s="21">
        <f>IF(OR(B1202&amp;""="",NOT(ISNUMBER(C1202))),"",IF(COUNTIFS($B$6:$B$2005,B1202&amp;"",$C$6:$C$2005,"&gt;"&amp;C1202)=0,1,0))</f>
        <v/>
      </c>
    </row>
    <row r="1203">
      <c r="A1203" s="13" t="n"/>
      <c r="B1203" s="5" t="n"/>
      <c r="C1203" s="16" t="n"/>
      <c r="D1203" s="20" t="n"/>
      <c r="E1203" s="20" t="n"/>
      <c r="F1203" s="5" t="n"/>
      <c r="G1203" s="18">
        <f>IF(OR(B1203&amp;""="",NOT(ISNUMBER(D1203))),"",ROUND(D1203*N(E1203),2))</f>
        <v/>
      </c>
      <c r="H1203" s="6">
        <f>IF(B1203&amp;""="","",IFERROR(INDEX('المركبات'!$B$6:$B$205,MATCH(B1203&amp;"",'المركبات'!$A$6:$A$205,0))&amp;"","كود غير موجود"))</f>
        <v/>
      </c>
      <c r="I1203" s="21">
        <f>IF(OR(B1203&amp;""="",NOT(ISNUMBER(C1203))),"",IF(COUNTIFS($B$6:$B$2005,B1203&amp;"",$C$6:$C$2005,"&gt;"&amp;C1203)=0,1,0))</f>
        <v/>
      </c>
    </row>
    <row r="1204">
      <c r="A1204" s="13" t="n"/>
      <c r="B1204" s="5" t="n"/>
      <c r="C1204" s="16" t="n"/>
      <c r="D1204" s="20" t="n"/>
      <c r="E1204" s="20" t="n"/>
      <c r="F1204" s="5" t="n"/>
      <c r="G1204" s="18">
        <f>IF(OR(B1204&amp;""="",NOT(ISNUMBER(D1204))),"",ROUND(D1204*N(E1204),2))</f>
        <v/>
      </c>
      <c r="H1204" s="6">
        <f>IF(B1204&amp;""="","",IFERROR(INDEX('المركبات'!$B$6:$B$205,MATCH(B1204&amp;"",'المركبات'!$A$6:$A$205,0))&amp;"","كود غير موجود"))</f>
        <v/>
      </c>
      <c r="I1204" s="21">
        <f>IF(OR(B1204&amp;""="",NOT(ISNUMBER(C1204))),"",IF(COUNTIFS($B$6:$B$2005,B1204&amp;"",$C$6:$C$2005,"&gt;"&amp;C1204)=0,1,0))</f>
        <v/>
      </c>
    </row>
    <row r="1205">
      <c r="A1205" s="13" t="n"/>
      <c r="B1205" s="5" t="n"/>
      <c r="C1205" s="16" t="n"/>
      <c r="D1205" s="20" t="n"/>
      <c r="E1205" s="20" t="n"/>
      <c r="F1205" s="5" t="n"/>
      <c r="G1205" s="18">
        <f>IF(OR(B1205&amp;""="",NOT(ISNUMBER(D1205))),"",ROUND(D1205*N(E1205),2))</f>
        <v/>
      </c>
      <c r="H1205" s="6">
        <f>IF(B1205&amp;""="","",IFERROR(INDEX('المركبات'!$B$6:$B$205,MATCH(B1205&amp;"",'المركبات'!$A$6:$A$205,0))&amp;"","كود غير موجود"))</f>
        <v/>
      </c>
      <c r="I1205" s="21">
        <f>IF(OR(B1205&amp;""="",NOT(ISNUMBER(C1205))),"",IF(COUNTIFS($B$6:$B$2005,B1205&amp;"",$C$6:$C$2005,"&gt;"&amp;C1205)=0,1,0))</f>
        <v/>
      </c>
    </row>
    <row r="1206">
      <c r="A1206" s="13" t="n"/>
      <c r="B1206" s="5" t="n"/>
      <c r="C1206" s="16" t="n"/>
      <c r="D1206" s="20" t="n"/>
      <c r="E1206" s="20" t="n"/>
      <c r="F1206" s="5" t="n"/>
      <c r="G1206" s="18">
        <f>IF(OR(B1206&amp;""="",NOT(ISNUMBER(D1206))),"",ROUND(D1206*N(E1206),2))</f>
        <v/>
      </c>
      <c r="H1206" s="6">
        <f>IF(B1206&amp;""="","",IFERROR(INDEX('المركبات'!$B$6:$B$205,MATCH(B1206&amp;"",'المركبات'!$A$6:$A$205,0))&amp;"","كود غير موجود"))</f>
        <v/>
      </c>
      <c r="I1206" s="21">
        <f>IF(OR(B1206&amp;""="",NOT(ISNUMBER(C1206))),"",IF(COUNTIFS($B$6:$B$2005,B1206&amp;"",$C$6:$C$2005,"&gt;"&amp;C1206)=0,1,0))</f>
        <v/>
      </c>
    </row>
    <row r="1207">
      <c r="A1207" s="13" t="n"/>
      <c r="B1207" s="5" t="n"/>
      <c r="C1207" s="16" t="n"/>
      <c r="D1207" s="20" t="n"/>
      <c r="E1207" s="20" t="n"/>
      <c r="F1207" s="5" t="n"/>
      <c r="G1207" s="18">
        <f>IF(OR(B1207&amp;""="",NOT(ISNUMBER(D1207))),"",ROUND(D1207*N(E1207),2))</f>
        <v/>
      </c>
      <c r="H1207" s="6">
        <f>IF(B1207&amp;""="","",IFERROR(INDEX('المركبات'!$B$6:$B$205,MATCH(B1207&amp;"",'المركبات'!$A$6:$A$205,0))&amp;"","كود غير موجود"))</f>
        <v/>
      </c>
      <c r="I1207" s="21">
        <f>IF(OR(B1207&amp;""="",NOT(ISNUMBER(C1207))),"",IF(COUNTIFS($B$6:$B$2005,B1207&amp;"",$C$6:$C$2005,"&gt;"&amp;C1207)=0,1,0))</f>
        <v/>
      </c>
    </row>
    <row r="1208">
      <c r="A1208" s="13" t="n"/>
      <c r="B1208" s="5" t="n"/>
      <c r="C1208" s="16" t="n"/>
      <c r="D1208" s="20" t="n"/>
      <c r="E1208" s="20" t="n"/>
      <c r="F1208" s="5" t="n"/>
      <c r="G1208" s="18">
        <f>IF(OR(B1208&amp;""="",NOT(ISNUMBER(D1208))),"",ROUND(D1208*N(E1208),2))</f>
        <v/>
      </c>
      <c r="H1208" s="6">
        <f>IF(B1208&amp;""="","",IFERROR(INDEX('المركبات'!$B$6:$B$205,MATCH(B1208&amp;"",'المركبات'!$A$6:$A$205,0))&amp;"","كود غير موجود"))</f>
        <v/>
      </c>
      <c r="I1208" s="21">
        <f>IF(OR(B1208&amp;""="",NOT(ISNUMBER(C1208))),"",IF(COUNTIFS($B$6:$B$2005,B1208&amp;"",$C$6:$C$2005,"&gt;"&amp;C1208)=0,1,0))</f>
        <v/>
      </c>
    </row>
    <row r="1209">
      <c r="A1209" s="13" t="n"/>
      <c r="B1209" s="5" t="n"/>
      <c r="C1209" s="16" t="n"/>
      <c r="D1209" s="20" t="n"/>
      <c r="E1209" s="20" t="n"/>
      <c r="F1209" s="5" t="n"/>
      <c r="G1209" s="18">
        <f>IF(OR(B1209&amp;""="",NOT(ISNUMBER(D1209))),"",ROUND(D1209*N(E1209),2))</f>
        <v/>
      </c>
      <c r="H1209" s="6">
        <f>IF(B1209&amp;""="","",IFERROR(INDEX('المركبات'!$B$6:$B$205,MATCH(B1209&amp;"",'المركبات'!$A$6:$A$205,0))&amp;"","كود غير موجود"))</f>
        <v/>
      </c>
      <c r="I1209" s="21">
        <f>IF(OR(B1209&amp;""="",NOT(ISNUMBER(C1209))),"",IF(COUNTIFS($B$6:$B$2005,B1209&amp;"",$C$6:$C$2005,"&gt;"&amp;C1209)=0,1,0))</f>
        <v/>
      </c>
    </row>
    <row r="1210">
      <c r="A1210" s="13" t="n"/>
      <c r="B1210" s="5" t="n"/>
      <c r="C1210" s="16" t="n"/>
      <c r="D1210" s="20" t="n"/>
      <c r="E1210" s="20" t="n"/>
      <c r="F1210" s="5" t="n"/>
      <c r="G1210" s="18">
        <f>IF(OR(B1210&amp;""="",NOT(ISNUMBER(D1210))),"",ROUND(D1210*N(E1210),2))</f>
        <v/>
      </c>
      <c r="H1210" s="6">
        <f>IF(B1210&amp;""="","",IFERROR(INDEX('المركبات'!$B$6:$B$205,MATCH(B1210&amp;"",'المركبات'!$A$6:$A$205,0))&amp;"","كود غير موجود"))</f>
        <v/>
      </c>
      <c r="I1210" s="21">
        <f>IF(OR(B1210&amp;""="",NOT(ISNUMBER(C1210))),"",IF(COUNTIFS($B$6:$B$2005,B1210&amp;"",$C$6:$C$2005,"&gt;"&amp;C1210)=0,1,0))</f>
        <v/>
      </c>
    </row>
    <row r="1211">
      <c r="A1211" s="13" t="n"/>
      <c r="B1211" s="5" t="n"/>
      <c r="C1211" s="16" t="n"/>
      <c r="D1211" s="20" t="n"/>
      <c r="E1211" s="20" t="n"/>
      <c r="F1211" s="5" t="n"/>
      <c r="G1211" s="18">
        <f>IF(OR(B1211&amp;""="",NOT(ISNUMBER(D1211))),"",ROUND(D1211*N(E1211),2))</f>
        <v/>
      </c>
      <c r="H1211" s="6">
        <f>IF(B1211&amp;""="","",IFERROR(INDEX('المركبات'!$B$6:$B$205,MATCH(B1211&amp;"",'المركبات'!$A$6:$A$205,0))&amp;"","كود غير موجود"))</f>
        <v/>
      </c>
      <c r="I1211" s="21">
        <f>IF(OR(B1211&amp;""="",NOT(ISNUMBER(C1211))),"",IF(COUNTIFS($B$6:$B$2005,B1211&amp;"",$C$6:$C$2005,"&gt;"&amp;C1211)=0,1,0))</f>
        <v/>
      </c>
    </row>
    <row r="1212">
      <c r="A1212" s="13" t="n"/>
      <c r="B1212" s="5" t="n"/>
      <c r="C1212" s="16" t="n"/>
      <c r="D1212" s="20" t="n"/>
      <c r="E1212" s="20" t="n"/>
      <c r="F1212" s="5" t="n"/>
      <c r="G1212" s="18">
        <f>IF(OR(B1212&amp;""="",NOT(ISNUMBER(D1212))),"",ROUND(D1212*N(E1212),2))</f>
        <v/>
      </c>
      <c r="H1212" s="6">
        <f>IF(B1212&amp;""="","",IFERROR(INDEX('المركبات'!$B$6:$B$205,MATCH(B1212&amp;"",'المركبات'!$A$6:$A$205,0))&amp;"","كود غير موجود"))</f>
        <v/>
      </c>
      <c r="I1212" s="21">
        <f>IF(OR(B1212&amp;""="",NOT(ISNUMBER(C1212))),"",IF(COUNTIFS($B$6:$B$2005,B1212&amp;"",$C$6:$C$2005,"&gt;"&amp;C1212)=0,1,0))</f>
        <v/>
      </c>
    </row>
    <row r="1213">
      <c r="A1213" s="13" t="n"/>
      <c r="B1213" s="5" t="n"/>
      <c r="C1213" s="16" t="n"/>
      <c r="D1213" s="20" t="n"/>
      <c r="E1213" s="20" t="n"/>
      <c r="F1213" s="5" t="n"/>
      <c r="G1213" s="18">
        <f>IF(OR(B1213&amp;""="",NOT(ISNUMBER(D1213))),"",ROUND(D1213*N(E1213),2))</f>
        <v/>
      </c>
      <c r="H1213" s="6">
        <f>IF(B1213&amp;""="","",IFERROR(INDEX('المركبات'!$B$6:$B$205,MATCH(B1213&amp;"",'المركبات'!$A$6:$A$205,0))&amp;"","كود غير موجود"))</f>
        <v/>
      </c>
      <c r="I1213" s="21">
        <f>IF(OR(B1213&amp;""="",NOT(ISNUMBER(C1213))),"",IF(COUNTIFS($B$6:$B$2005,B1213&amp;"",$C$6:$C$2005,"&gt;"&amp;C1213)=0,1,0))</f>
        <v/>
      </c>
    </row>
    <row r="1214">
      <c r="A1214" s="13" t="n"/>
      <c r="B1214" s="5" t="n"/>
      <c r="C1214" s="16" t="n"/>
      <c r="D1214" s="20" t="n"/>
      <c r="E1214" s="20" t="n"/>
      <c r="F1214" s="5" t="n"/>
      <c r="G1214" s="18">
        <f>IF(OR(B1214&amp;""="",NOT(ISNUMBER(D1214))),"",ROUND(D1214*N(E1214),2))</f>
        <v/>
      </c>
      <c r="H1214" s="6">
        <f>IF(B1214&amp;""="","",IFERROR(INDEX('المركبات'!$B$6:$B$205,MATCH(B1214&amp;"",'المركبات'!$A$6:$A$205,0))&amp;"","كود غير موجود"))</f>
        <v/>
      </c>
      <c r="I1214" s="21">
        <f>IF(OR(B1214&amp;""="",NOT(ISNUMBER(C1214))),"",IF(COUNTIFS($B$6:$B$2005,B1214&amp;"",$C$6:$C$2005,"&gt;"&amp;C1214)=0,1,0))</f>
        <v/>
      </c>
    </row>
    <row r="1215">
      <c r="A1215" s="13" t="n"/>
      <c r="B1215" s="5" t="n"/>
      <c r="C1215" s="16" t="n"/>
      <c r="D1215" s="20" t="n"/>
      <c r="E1215" s="20" t="n"/>
      <c r="F1215" s="5" t="n"/>
      <c r="G1215" s="18">
        <f>IF(OR(B1215&amp;""="",NOT(ISNUMBER(D1215))),"",ROUND(D1215*N(E1215),2))</f>
        <v/>
      </c>
      <c r="H1215" s="6">
        <f>IF(B1215&amp;""="","",IFERROR(INDEX('المركبات'!$B$6:$B$205,MATCH(B1215&amp;"",'المركبات'!$A$6:$A$205,0))&amp;"","كود غير موجود"))</f>
        <v/>
      </c>
      <c r="I1215" s="21">
        <f>IF(OR(B1215&amp;""="",NOT(ISNUMBER(C1215))),"",IF(COUNTIFS($B$6:$B$2005,B1215&amp;"",$C$6:$C$2005,"&gt;"&amp;C1215)=0,1,0))</f>
        <v/>
      </c>
    </row>
    <row r="1216">
      <c r="A1216" s="13" t="n"/>
      <c r="B1216" s="5" t="n"/>
      <c r="C1216" s="16" t="n"/>
      <c r="D1216" s="20" t="n"/>
      <c r="E1216" s="20" t="n"/>
      <c r="F1216" s="5" t="n"/>
      <c r="G1216" s="18">
        <f>IF(OR(B1216&amp;""="",NOT(ISNUMBER(D1216))),"",ROUND(D1216*N(E1216),2))</f>
        <v/>
      </c>
      <c r="H1216" s="6">
        <f>IF(B1216&amp;""="","",IFERROR(INDEX('المركبات'!$B$6:$B$205,MATCH(B1216&amp;"",'المركبات'!$A$6:$A$205,0))&amp;"","كود غير موجود"))</f>
        <v/>
      </c>
      <c r="I1216" s="21">
        <f>IF(OR(B1216&amp;""="",NOT(ISNUMBER(C1216))),"",IF(COUNTIFS($B$6:$B$2005,B1216&amp;"",$C$6:$C$2005,"&gt;"&amp;C1216)=0,1,0))</f>
        <v/>
      </c>
    </row>
    <row r="1217">
      <c r="A1217" s="13" t="n"/>
      <c r="B1217" s="5" t="n"/>
      <c r="C1217" s="16" t="n"/>
      <c r="D1217" s="20" t="n"/>
      <c r="E1217" s="20" t="n"/>
      <c r="F1217" s="5" t="n"/>
      <c r="G1217" s="18">
        <f>IF(OR(B1217&amp;""="",NOT(ISNUMBER(D1217))),"",ROUND(D1217*N(E1217),2))</f>
        <v/>
      </c>
      <c r="H1217" s="6">
        <f>IF(B1217&amp;""="","",IFERROR(INDEX('المركبات'!$B$6:$B$205,MATCH(B1217&amp;"",'المركبات'!$A$6:$A$205,0))&amp;"","كود غير موجود"))</f>
        <v/>
      </c>
      <c r="I1217" s="21">
        <f>IF(OR(B1217&amp;""="",NOT(ISNUMBER(C1217))),"",IF(COUNTIFS($B$6:$B$2005,B1217&amp;"",$C$6:$C$2005,"&gt;"&amp;C1217)=0,1,0))</f>
        <v/>
      </c>
    </row>
    <row r="1218">
      <c r="A1218" s="13" t="n"/>
      <c r="B1218" s="5" t="n"/>
      <c r="C1218" s="16" t="n"/>
      <c r="D1218" s="20" t="n"/>
      <c r="E1218" s="20" t="n"/>
      <c r="F1218" s="5" t="n"/>
      <c r="G1218" s="18">
        <f>IF(OR(B1218&amp;""="",NOT(ISNUMBER(D1218))),"",ROUND(D1218*N(E1218),2))</f>
        <v/>
      </c>
      <c r="H1218" s="6">
        <f>IF(B1218&amp;""="","",IFERROR(INDEX('المركبات'!$B$6:$B$205,MATCH(B1218&amp;"",'المركبات'!$A$6:$A$205,0))&amp;"","كود غير موجود"))</f>
        <v/>
      </c>
      <c r="I1218" s="21">
        <f>IF(OR(B1218&amp;""="",NOT(ISNUMBER(C1218))),"",IF(COUNTIFS($B$6:$B$2005,B1218&amp;"",$C$6:$C$2005,"&gt;"&amp;C1218)=0,1,0))</f>
        <v/>
      </c>
    </row>
    <row r="1219">
      <c r="A1219" s="13" t="n"/>
      <c r="B1219" s="5" t="n"/>
      <c r="C1219" s="16" t="n"/>
      <c r="D1219" s="20" t="n"/>
      <c r="E1219" s="20" t="n"/>
      <c r="F1219" s="5" t="n"/>
      <c r="G1219" s="18">
        <f>IF(OR(B1219&amp;""="",NOT(ISNUMBER(D1219))),"",ROUND(D1219*N(E1219),2))</f>
        <v/>
      </c>
      <c r="H1219" s="6">
        <f>IF(B1219&amp;""="","",IFERROR(INDEX('المركبات'!$B$6:$B$205,MATCH(B1219&amp;"",'المركبات'!$A$6:$A$205,0))&amp;"","كود غير موجود"))</f>
        <v/>
      </c>
      <c r="I1219" s="21">
        <f>IF(OR(B1219&amp;""="",NOT(ISNUMBER(C1219))),"",IF(COUNTIFS($B$6:$B$2005,B1219&amp;"",$C$6:$C$2005,"&gt;"&amp;C1219)=0,1,0))</f>
        <v/>
      </c>
    </row>
    <row r="1220">
      <c r="A1220" s="13" t="n"/>
      <c r="B1220" s="5" t="n"/>
      <c r="C1220" s="16" t="n"/>
      <c r="D1220" s="20" t="n"/>
      <c r="E1220" s="20" t="n"/>
      <c r="F1220" s="5" t="n"/>
      <c r="G1220" s="18">
        <f>IF(OR(B1220&amp;""="",NOT(ISNUMBER(D1220))),"",ROUND(D1220*N(E1220),2))</f>
        <v/>
      </c>
      <c r="H1220" s="6">
        <f>IF(B1220&amp;""="","",IFERROR(INDEX('المركبات'!$B$6:$B$205,MATCH(B1220&amp;"",'المركبات'!$A$6:$A$205,0))&amp;"","كود غير موجود"))</f>
        <v/>
      </c>
      <c r="I1220" s="21">
        <f>IF(OR(B1220&amp;""="",NOT(ISNUMBER(C1220))),"",IF(COUNTIFS($B$6:$B$2005,B1220&amp;"",$C$6:$C$2005,"&gt;"&amp;C1220)=0,1,0))</f>
        <v/>
      </c>
    </row>
    <row r="1221">
      <c r="A1221" s="13" t="n"/>
      <c r="B1221" s="5" t="n"/>
      <c r="C1221" s="16" t="n"/>
      <c r="D1221" s="20" t="n"/>
      <c r="E1221" s="20" t="n"/>
      <c r="F1221" s="5" t="n"/>
      <c r="G1221" s="18">
        <f>IF(OR(B1221&amp;""="",NOT(ISNUMBER(D1221))),"",ROUND(D1221*N(E1221),2))</f>
        <v/>
      </c>
      <c r="H1221" s="6">
        <f>IF(B1221&amp;""="","",IFERROR(INDEX('المركبات'!$B$6:$B$205,MATCH(B1221&amp;"",'المركبات'!$A$6:$A$205,0))&amp;"","كود غير موجود"))</f>
        <v/>
      </c>
      <c r="I1221" s="21">
        <f>IF(OR(B1221&amp;""="",NOT(ISNUMBER(C1221))),"",IF(COUNTIFS($B$6:$B$2005,B1221&amp;"",$C$6:$C$2005,"&gt;"&amp;C1221)=0,1,0))</f>
        <v/>
      </c>
    </row>
    <row r="1222">
      <c r="A1222" s="13" t="n"/>
      <c r="B1222" s="5" t="n"/>
      <c r="C1222" s="16" t="n"/>
      <c r="D1222" s="20" t="n"/>
      <c r="E1222" s="20" t="n"/>
      <c r="F1222" s="5" t="n"/>
      <c r="G1222" s="18">
        <f>IF(OR(B1222&amp;""="",NOT(ISNUMBER(D1222))),"",ROUND(D1222*N(E1222),2))</f>
        <v/>
      </c>
      <c r="H1222" s="6">
        <f>IF(B1222&amp;""="","",IFERROR(INDEX('المركبات'!$B$6:$B$205,MATCH(B1222&amp;"",'المركبات'!$A$6:$A$205,0))&amp;"","كود غير موجود"))</f>
        <v/>
      </c>
      <c r="I1222" s="21">
        <f>IF(OR(B1222&amp;""="",NOT(ISNUMBER(C1222))),"",IF(COUNTIFS($B$6:$B$2005,B1222&amp;"",$C$6:$C$2005,"&gt;"&amp;C1222)=0,1,0))</f>
        <v/>
      </c>
    </row>
    <row r="1223">
      <c r="A1223" s="13" t="n"/>
      <c r="B1223" s="5" t="n"/>
      <c r="C1223" s="16" t="n"/>
      <c r="D1223" s="20" t="n"/>
      <c r="E1223" s="20" t="n"/>
      <c r="F1223" s="5" t="n"/>
      <c r="G1223" s="18">
        <f>IF(OR(B1223&amp;""="",NOT(ISNUMBER(D1223))),"",ROUND(D1223*N(E1223),2))</f>
        <v/>
      </c>
      <c r="H1223" s="6">
        <f>IF(B1223&amp;""="","",IFERROR(INDEX('المركبات'!$B$6:$B$205,MATCH(B1223&amp;"",'المركبات'!$A$6:$A$205,0))&amp;"","كود غير موجود"))</f>
        <v/>
      </c>
      <c r="I1223" s="21">
        <f>IF(OR(B1223&amp;""="",NOT(ISNUMBER(C1223))),"",IF(COUNTIFS($B$6:$B$2005,B1223&amp;"",$C$6:$C$2005,"&gt;"&amp;C1223)=0,1,0))</f>
        <v/>
      </c>
    </row>
    <row r="1224">
      <c r="A1224" s="13" t="n"/>
      <c r="B1224" s="5" t="n"/>
      <c r="C1224" s="16" t="n"/>
      <c r="D1224" s="20" t="n"/>
      <c r="E1224" s="20" t="n"/>
      <c r="F1224" s="5" t="n"/>
      <c r="G1224" s="18">
        <f>IF(OR(B1224&amp;""="",NOT(ISNUMBER(D1224))),"",ROUND(D1224*N(E1224),2))</f>
        <v/>
      </c>
      <c r="H1224" s="6">
        <f>IF(B1224&amp;""="","",IFERROR(INDEX('المركبات'!$B$6:$B$205,MATCH(B1224&amp;"",'المركبات'!$A$6:$A$205,0))&amp;"","كود غير موجود"))</f>
        <v/>
      </c>
      <c r="I1224" s="21">
        <f>IF(OR(B1224&amp;""="",NOT(ISNUMBER(C1224))),"",IF(COUNTIFS($B$6:$B$2005,B1224&amp;"",$C$6:$C$2005,"&gt;"&amp;C1224)=0,1,0))</f>
        <v/>
      </c>
    </row>
    <row r="1225">
      <c r="A1225" s="13" t="n"/>
      <c r="B1225" s="5" t="n"/>
      <c r="C1225" s="16" t="n"/>
      <c r="D1225" s="20" t="n"/>
      <c r="E1225" s="20" t="n"/>
      <c r="F1225" s="5" t="n"/>
      <c r="G1225" s="18">
        <f>IF(OR(B1225&amp;""="",NOT(ISNUMBER(D1225))),"",ROUND(D1225*N(E1225),2))</f>
        <v/>
      </c>
      <c r="H1225" s="6">
        <f>IF(B1225&amp;""="","",IFERROR(INDEX('المركبات'!$B$6:$B$205,MATCH(B1225&amp;"",'المركبات'!$A$6:$A$205,0))&amp;"","كود غير موجود"))</f>
        <v/>
      </c>
      <c r="I1225" s="21">
        <f>IF(OR(B1225&amp;""="",NOT(ISNUMBER(C1225))),"",IF(COUNTIFS($B$6:$B$2005,B1225&amp;"",$C$6:$C$2005,"&gt;"&amp;C1225)=0,1,0))</f>
        <v/>
      </c>
    </row>
    <row r="1226">
      <c r="A1226" s="13" t="n"/>
      <c r="B1226" s="5" t="n"/>
      <c r="C1226" s="16" t="n"/>
      <c r="D1226" s="20" t="n"/>
      <c r="E1226" s="20" t="n"/>
      <c r="F1226" s="5" t="n"/>
      <c r="G1226" s="18">
        <f>IF(OR(B1226&amp;""="",NOT(ISNUMBER(D1226))),"",ROUND(D1226*N(E1226),2))</f>
        <v/>
      </c>
      <c r="H1226" s="6">
        <f>IF(B1226&amp;""="","",IFERROR(INDEX('المركبات'!$B$6:$B$205,MATCH(B1226&amp;"",'المركبات'!$A$6:$A$205,0))&amp;"","كود غير موجود"))</f>
        <v/>
      </c>
      <c r="I1226" s="21">
        <f>IF(OR(B1226&amp;""="",NOT(ISNUMBER(C1226))),"",IF(COUNTIFS($B$6:$B$2005,B1226&amp;"",$C$6:$C$2005,"&gt;"&amp;C1226)=0,1,0))</f>
        <v/>
      </c>
    </row>
    <row r="1227">
      <c r="A1227" s="13" t="n"/>
      <c r="B1227" s="5" t="n"/>
      <c r="C1227" s="16" t="n"/>
      <c r="D1227" s="20" t="n"/>
      <c r="E1227" s="20" t="n"/>
      <c r="F1227" s="5" t="n"/>
      <c r="G1227" s="18">
        <f>IF(OR(B1227&amp;""="",NOT(ISNUMBER(D1227))),"",ROUND(D1227*N(E1227),2))</f>
        <v/>
      </c>
      <c r="H1227" s="6">
        <f>IF(B1227&amp;""="","",IFERROR(INDEX('المركبات'!$B$6:$B$205,MATCH(B1227&amp;"",'المركبات'!$A$6:$A$205,0))&amp;"","كود غير موجود"))</f>
        <v/>
      </c>
      <c r="I1227" s="21">
        <f>IF(OR(B1227&amp;""="",NOT(ISNUMBER(C1227))),"",IF(COUNTIFS($B$6:$B$2005,B1227&amp;"",$C$6:$C$2005,"&gt;"&amp;C1227)=0,1,0))</f>
        <v/>
      </c>
    </row>
    <row r="1228">
      <c r="A1228" s="13" t="n"/>
      <c r="B1228" s="5" t="n"/>
      <c r="C1228" s="16" t="n"/>
      <c r="D1228" s="20" t="n"/>
      <c r="E1228" s="20" t="n"/>
      <c r="F1228" s="5" t="n"/>
      <c r="G1228" s="18">
        <f>IF(OR(B1228&amp;""="",NOT(ISNUMBER(D1228))),"",ROUND(D1228*N(E1228),2))</f>
        <v/>
      </c>
      <c r="H1228" s="6">
        <f>IF(B1228&amp;""="","",IFERROR(INDEX('المركبات'!$B$6:$B$205,MATCH(B1228&amp;"",'المركبات'!$A$6:$A$205,0))&amp;"","كود غير موجود"))</f>
        <v/>
      </c>
      <c r="I1228" s="21">
        <f>IF(OR(B1228&amp;""="",NOT(ISNUMBER(C1228))),"",IF(COUNTIFS($B$6:$B$2005,B1228&amp;"",$C$6:$C$2005,"&gt;"&amp;C1228)=0,1,0))</f>
        <v/>
      </c>
    </row>
    <row r="1229">
      <c r="A1229" s="13" t="n"/>
      <c r="B1229" s="5" t="n"/>
      <c r="C1229" s="16" t="n"/>
      <c r="D1229" s="20" t="n"/>
      <c r="E1229" s="20" t="n"/>
      <c r="F1229" s="5" t="n"/>
      <c r="G1229" s="18">
        <f>IF(OR(B1229&amp;""="",NOT(ISNUMBER(D1229))),"",ROUND(D1229*N(E1229),2))</f>
        <v/>
      </c>
      <c r="H1229" s="6">
        <f>IF(B1229&amp;""="","",IFERROR(INDEX('المركبات'!$B$6:$B$205,MATCH(B1229&amp;"",'المركبات'!$A$6:$A$205,0))&amp;"","كود غير موجود"))</f>
        <v/>
      </c>
      <c r="I1229" s="21">
        <f>IF(OR(B1229&amp;""="",NOT(ISNUMBER(C1229))),"",IF(COUNTIFS($B$6:$B$2005,B1229&amp;"",$C$6:$C$2005,"&gt;"&amp;C1229)=0,1,0))</f>
        <v/>
      </c>
    </row>
    <row r="1230">
      <c r="A1230" s="13" t="n"/>
      <c r="B1230" s="5" t="n"/>
      <c r="C1230" s="16" t="n"/>
      <c r="D1230" s="20" t="n"/>
      <c r="E1230" s="20" t="n"/>
      <c r="F1230" s="5" t="n"/>
      <c r="G1230" s="18">
        <f>IF(OR(B1230&amp;""="",NOT(ISNUMBER(D1230))),"",ROUND(D1230*N(E1230),2))</f>
        <v/>
      </c>
      <c r="H1230" s="6">
        <f>IF(B1230&amp;""="","",IFERROR(INDEX('المركبات'!$B$6:$B$205,MATCH(B1230&amp;"",'المركبات'!$A$6:$A$205,0))&amp;"","كود غير موجود"))</f>
        <v/>
      </c>
      <c r="I1230" s="21">
        <f>IF(OR(B1230&amp;""="",NOT(ISNUMBER(C1230))),"",IF(COUNTIFS($B$6:$B$2005,B1230&amp;"",$C$6:$C$2005,"&gt;"&amp;C1230)=0,1,0))</f>
        <v/>
      </c>
    </row>
    <row r="1231">
      <c r="A1231" s="13" t="n"/>
      <c r="B1231" s="5" t="n"/>
      <c r="C1231" s="16" t="n"/>
      <c r="D1231" s="20" t="n"/>
      <c r="E1231" s="20" t="n"/>
      <c r="F1231" s="5" t="n"/>
      <c r="G1231" s="18">
        <f>IF(OR(B1231&amp;""="",NOT(ISNUMBER(D1231))),"",ROUND(D1231*N(E1231),2))</f>
        <v/>
      </c>
      <c r="H1231" s="6">
        <f>IF(B1231&amp;""="","",IFERROR(INDEX('المركبات'!$B$6:$B$205,MATCH(B1231&amp;"",'المركبات'!$A$6:$A$205,0))&amp;"","كود غير موجود"))</f>
        <v/>
      </c>
      <c r="I1231" s="21">
        <f>IF(OR(B1231&amp;""="",NOT(ISNUMBER(C1231))),"",IF(COUNTIFS($B$6:$B$2005,B1231&amp;"",$C$6:$C$2005,"&gt;"&amp;C1231)=0,1,0))</f>
        <v/>
      </c>
    </row>
    <row r="1232">
      <c r="A1232" s="13" t="n"/>
      <c r="B1232" s="5" t="n"/>
      <c r="C1232" s="16" t="n"/>
      <c r="D1232" s="20" t="n"/>
      <c r="E1232" s="20" t="n"/>
      <c r="F1232" s="5" t="n"/>
      <c r="G1232" s="18">
        <f>IF(OR(B1232&amp;""="",NOT(ISNUMBER(D1232))),"",ROUND(D1232*N(E1232),2))</f>
        <v/>
      </c>
      <c r="H1232" s="6">
        <f>IF(B1232&amp;""="","",IFERROR(INDEX('المركبات'!$B$6:$B$205,MATCH(B1232&amp;"",'المركبات'!$A$6:$A$205,0))&amp;"","كود غير موجود"))</f>
        <v/>
      </c>
      <c r="I1232" s="21">
        <f>IF(OR(B1232&amp;""="",NOT(ISNUMBER(C1232))),"",IF(COUNTIFS($B$6:$B$2005,B1232&amp;"",$C$6:$C$2005,"&gt;"&amp;C1232)=0,1,0))</f>
        <v/>
      </c>
    </row>
    <row r="1233">
      <c r="A1233" s="13" t="n"/>
      <c r="B1233" s="5" t="n"/>
      <c r="C1233" s="16" t="n"/>
      <c r="D1233" s="20" t="n"/>
      <c r="E1233" s="20" t="n"/>
      <c r="F1233" s="5" t="n"/>
      <c r="G1233" s="18">
        <f>IF(OR(B1233&amp;""="",NOT(ISNUMBER(D1233))),"",ROUND(D1233*N(E1233),2))</f>
        <v/>
      </c>
      <c r="H1233" s="6">
        <f>IF(B1233&amp;""="","",IFERROR(INDEX('المركبات'!$B$6:$B$205,MATCH(B1233&amp;"",'المركبات'!$A$6:$A$205,0))&amp;"","كود غير موجود"))</f>
        <v/>
      </c>
      <c r="I1233" s="21">
        <f>IF(OR(B1233&amp;""="",NOT(ISNUMBER(C1233))),"",IF(COUNTIFS($B$6:$B$2005,B1233&amp;"",$C$6:$C$2005,"&gt;"&amp;C1233)=0,1,0))</f>
        <v/>
      </c>
    </row>
    <row r="1234">
      <c r="A1234" s="13" t="n"/>
      <c r="B1234" s="5" t="n"/>
      <c r="C1234" s="16" t="n"/>
      <c r="D1234" s="20" t="n"/>
      <c r="E1234" s="20" t="n"/>
      <c r="F1234" s="5" t="n"/>
      <c r="G1234" s="18">
        <f>IF(OR(B1234&amp;""="",NOT(ISNUMBER(D1234))),"",ROUND(D1234*N(E1234),2))</f>
        <v/>
      </c>
      <c r="H1234" s="6">
        <f>IF(B1234&amp;""="","",IFERROR(INDEX('المركبات'!$B$6:$B$205,MATCH(B1234&amp;"",'المركبات'!$A$6:$A$205,0))&amp;"","كود غير موجود"))</f>
        <v/>
      </c>
      <c r="I1234" s="21">
        <f>IF(OR(B1234&amp;""="",NOT(ISNUMBER(C1234))),"",IF(COUNTIFS($B$6:$B$2005,B1234&amp;"",$C$6:$C$2005,"&gt;"&amp;C1234)=0,1,0))</f>
        <v/>
      </c>
    </row>
    <row r="1235">
      <c r="A1235" s="13" t="n"/>
      <c r="B1235" s="5" t="n"/>
      <c r="C1235" s="16" t="n"/>
      <c r="D1235" s="20" t="n"/>
      <c r="E1235" s="20" t="n"/>
      <c r="F1235" s="5" t="n"/>
      <c r="G1235" s="18">
        <f>IF(OR(B1235&amp;""="",NOT(ISNUMBER(D1235))),"",ROUND(D1235*N(E1235),2))</f>
        <v/>
      </c>
      <c r="H1235" s="6">
        <f>IF(B1235&amp;""="","",IFERROR(INDEX('المركبات'!$B$6:$B$205,MATCH(B1235&amp;"",'المركبات'!$A$6:$A$205,0))&amp;"","كود غير موجود"))</f>
        <v/>
      </c>
      <c r="I1235" s="21">
        <f>IF(OR(B1235&amp;""="",NOT(ISNUMBER(C1235))),"",IF(COUNTIFS($B$6:$B$2005,B1235&amp;"",$C$6:$C$2005,"&gt;"&amp;C1235)=0,1,0))</f>
        <v/>
      </c>
    </row>
    <row r="1236">
      <c r="A1236" s="13" t="n"/>
      <c r="B1236" s="5" t="n"/>
      <c r="C1236" s="16" t="n"/>
      <c r="D1236" s="20" t="n"/>
      <c r="E1236" s="20" t="n"/>
      <c r="F1236" s="5" t="n"/>
      <c r="G1236" s="18">
        <f>IF(OR(B1236&amp;""="",NOT(ISNUMBER(D1236))),"",ROUND(D1236*N(E1236),2))</f>
        <v/>
      </c>
      <c r="H1236" s="6">
        <f>IF(B1236&amp;""="","",IFERROR(INDEX('المركبات'!$B$6:$B$205,MATCH(B1236&amp;"",'المركبات'!$A$6:$A$205,0))&amp;"","كود غير موجود"))</f>
        <v/>
      </c>
      <c r="I1236" s="21">
        <f>IF(OR(B1236&amp;""="",NOT(ISNUMBER(C1236))),"",IF(COUNTIFS($B$6:$B$2005,B1236&amp;"",$C$6:$C$2005,"&gt;"&amp;C1236)=0,1,0))</f>
        <v/>
      </c>
    </row>
    <row r="1237">
      <c r="A1237" s="13" t="n"/>
      <c r="B1237" s="5" t="n"/>
      <c r="C1237" s="16" t="n"/>
      <c r="D1237" s="20" t="n"/>
      <c r="E1237" s="20" t="n"/>
      <c r="F1237" s="5" t="n"/>
      <c r="G1237" s="18">
        <f>IF(OR(B1237&amp;""="",NOT(ISNUMBER(D1237))),"",ROUND(D1237*N(E1237),2))</f>
        <v/>
      </c>
      <c r="H1237" s="6">
        <f>IF(B1237&amp;""="","",IFERROR(INDEX('المركبات'!$B$6:$B$205,MATCH(B1237&amp;"",'المركبات'!$A$6:$A$205,0))&amp;"","كود غير موجود"))</f>
        <v/>
      </c>
      <c r="I1237" s="21">
        <f>IF(OR(B1237&amp;""="",NOT(ISNUMBER(C1237))),"",IF(COUNTIFS($B$6:$B$2005,B1237&amp;"",$C$6:$C$2005,"&gt;"&amp;C1237)=0,1,0))</f>
        <v/>
      </c>
    </row>
    <row r="1238">
      <c r="A1238" s="13" t="n"/>
      <c r="B1238" s="5" t="n"/>
      <c r="C1238" s="16" t="n"/>
      <c r="D1238" s="20" t="n"/>
      <c r="E1238" s="20" t="n"/>
      <c r="F1238" s="5" t="n"/>
      <c r="G1238" s="18">
        <f>IF(OR(B1238&amp;""="",NOT(ISNUMBER(D1238))),"",ROUND(D1238*N(E1238),2))</f>
        <v/>
      </c>
      <c r="H1238" s="6">
        <f>IF(B1238&amp;""="","",IFERROR(INDEX('المركبات'!$B$6:$B$205,MATCH(B1238&amp;"",'المركبات'!$A$6:$A$205,0))&amp;"","كود غير موجود"))</f>
        <v/>
      </c>
      <c r="I1238" s="21">
        <f>IF(OR(B1238&amp;""="",NOT(ISNUMBER(C1238))),"",IF(COUNTIFS($B$6:$B$2005,B1238&amp;"",$C$6:$C$2005,"&gt;"&amp;C1238)=0,1,0))</f>
        <v/>
      </c>
    </row>
    <row r="1239">
      <c r="A1239" s="13" t="n"/>
      <c r="B1239" s="5" t="n"/>
      <c r="C1239" s="16" t="n"/>
      <c r="D1239" s="20" t="n"/>
      <c r="E1239" s="20" t="n"/>
      <c r="F1239" s="5" t="n"/>
      <c r="G1239" s="18">
        <f>IF(OR(B1239&amp;""="",NOT(ISNUMBER(D1239))),"",ROUND(D1239*N(E1239),2))</f>
        <v/>
      </c>
      <c r="H1239" s="6">
        <f>IF(B1239&amp;""="","",IFERROR(INDEX('المركبات'!$B$6:$B$205,MATCH(B1239&amp;"",'المركبات'!$A$6:$A$205,0))&amp;"","كود غير موجود"))</f>
        <v/>
      </c>
      <c r="I1239" s="21">
        <f>IF(OR(B1239&amp;""="",NOT(ISNUMBER(C1239))),"",IF(COUNTIFS($B$6:$B$2005,B1239&amp;"",$C$6:$C$2005,"&gt;"&amp;C1239)=0,1,0))</f>
        <v/>
      </c>
    </row>
    <row r="1240">
      <c r="A1240" s="13" t="n"/>
      <c r="B1240" s="5" t="n"/>
      <c r="C1240" s="16" t="n"/>
      <c r="D1240" s="20" t="n"/>
      <c r="E1240" s="20" t="n"/>
      <c r="F1240" s="5" t="n"/>
      <c r="G1240" s="18">
        <f>IF(OR(B1240&amp;""="",NOT(ISNUMBER(D1240))),"",ROUND(D1240*N(E1240),2))</f>
        <v/>
      </c>
      <c r="H1240" s="6">
        <f>IF(B1240&amp;""="","",IFERROR(INDEX('المركبات'!$B$6:$B$205,MATCH(B1240&amp;"",'المركبات'!$A$6:$A$205,0))&amp;"","كود غير موجود"))</f>
        <v/>
      </c>
      <c r="I1240" s="21">
        <f>IF(OR(B1240&amp;""="",NOT(ISNUMBER(C1240))),"",IF(COUNTIFS($B$6:$B$2005,B1240&amp;"",$C$6:$C$2005,"&gt;"&amp;C1240)=0,1,0))</f>
        <v/>
      </c>
    </row>
    <row r="1241">
      <c r="A1241" s="13" t="n"/>
      <c r="B1241" s="5" t="n"/>
      <c r="C1241" s="16" t="n"/>
      <c r="D1241" s="20" t="n"/>
      <c r="E1241" s="20" t="n"/>
      <c r="F1241" s="5" t="n"/>
      <c r="G1241" s="18">
        <f>IF(OR(B1241&amp;""="",NOT(ISNUMBER(D1241))),"",ROUND(D1241*N(E1241),2))</f>
        <v/>
      </c>
      <c r="H1241" s="6">
        <f>IF(B1241&amp;""="","",IFERROR(INDEX('المركبات'!$B$6:$B$205,MATCH(B1241&amp;"",'المركبات'!$A$6:$A$205,0))&amp;"","كود غير موجود"))</f>
        <v/>
      </c>
      <c r="I1241" s="21">
        <f>IF(OR(B1241&amp;""="",NOT(ISNUMBER(C1241))),"",IF(COUNTIFS($B$6:$B$2005,B1241&amp;"",$C$6:$C$2005,"&gt;"&amp;C1241)=0,1,0))</f>
        <v/>
      </c>
    </row>
    <row r="1242">
      <c r="A1242" s="13" t="n"/>
      <c r="B1242" s="5" t="n"/>
      <c r="C1242" s="16" t="n"/>
      <c r="D1242" s="20" t="n"/>
      <c r="E1242" s="20" t="n"/>
      <c r="F1242" s="5" t="n"/>
      <c r="G1242" s="18">
        <f>IF(OR(B1242&amp;""="",NOT(ISNUMBER(D1242))),"",ROUND(D1242*N(E1242),2))</f>
        <v/>
      </c>
      <c r="H1242" s="6">
        <f>IF(B1242&amp;""="","",IFERROR(INDEX('المركبات'!$B$6:$B$205,MATCH(B1242&amp;"",'المركبات'!$A$6:$A$205,0))&amp;"","كود غير موجود"))</f>
        <v/>
      </c>
      <c r="I1242" s="21">
        <f>IF(OR(B1242&amp;""="",NOT(ISNUMBER(C1242))),"",IF(COUNTIFS($B$6:$B$2005,B1242&amp;"",$C$6:$C$2005,"&gt;"&amp;C1242)=0,1,0))</f>
        <v/>
      </c>
    </row>
    <row r="1243">
      <c r="A1243" s="13" t="n"/>
      <c r="B1243" s="5" t="n"/>
      <c r="C1243" s="16" t="n"/>
      <c r="D1243" s="20" t="n"/>
      <c r="E1243" s="20" t="n"/>
      <c r="F1243" s="5" t="n"/>
      <c r="G1243" s="18">
        <f>IF(OR(B1243&amp;""="",NOT(ISNUMBER(D1243))),"",ROUND(D1243*N(E1243),2))</f>
        <v/>
      </c>
      <c r="H1243" s="6">
        <f>IF(B1243&amp;""="","",IFERROR(INDEX('المركبات'!$B$6:$B$205,MATCH(B1243&amp;"",'المركبات'!$A$6:$A$205,0))&amp;"","كود غير موجود"))</f>
        <v/>
      </c>
      <c r="I1243" s="21">
        <f>IF(OR(B1243&amp;""="",NOT(ISNUMBER(C1243))),"",IF(COUNTIFS($B$6:$B$2005,B1243&amp;"",$C$6:$C$2005,"&gt;"&amp;C1243)=0,1,0))</f>
        <v/>
      </c>
    </row>
    <row r="1244">
      <c r="A1244" s="13" t="n"/>
      <c r="B1244" s="5" t="n"/>
      <c r="C1244" s="16" t="n"/>
      <c r="D1244" s="20" t="n"/>
      <c r="E1244" s="20" t="n"/>
      <c r="F1244" s="5" t="n"/>
      <c r="G1244" s="18">
        <f>IF(OR(B1244&amp;""="",NOT(ISNUMBER(D1244))),"",ROUND(D1244*N(E1244),2))</f>
        <v/>
      </c>
      <c r="H1244" s="6">
        <f>IF(B1244&amp;""="","",IFERROR(INDEX('المركبات'!$B$6:$B$205,MATCH(B1244&amp;"",'المركبات'!$A$6:$A$205,0))&amp;"","كود غير موجود"))</f>
        <v/>
      </c>
      <c r="I1244" s="21">
        <f>IF(OR(B1244&amp;""="",NOT(ISNUMBER(C1244))),"",IF(COUNTIFS($B$6:$B$2005,B1244&amp;"",$C$6:$C$2005,"&gt;"&amp;C1244)=0,1,0))</f>
        <v/>
      </c>
    </row>
    <row r="1245">
      <c r="A1245" s="13" t="n"/>
      <c r="B1245" s="5" t="n"/>
      <c r="C1245" s="16" t="n"/>
      <c r="D1245" s="20" t="n"/>
      <c r="E1245" s="20" t="n"/>
      <c r="F1245" s="5" t="n"/>
      <c r="G1245" s="18">
        <f>IF(OR(B1245&amp;""="",NOT(ISNUMBER(D1245))),"",ROUND(D1245*N(E1245),2))</f>
        <v/>
      </c>
      <c r="H1245" s="6">
        <f>IF(B1245&amp;""="","",IFERROR(INDEX('المركبات'!$B$6:$B$205,MATCH(B1245&amp;"",'المركبات'!$A$6:$A$205,0))&amp;"","كود غير موجود"))</f>
        <v/>
      </c>
      <c r="I1245" s="21">
        <f>IF(OR(B1245&amp;""="",NOT(ISNUMBER(C1245))),"",IF(COUNTIFS($B$6:$B$2005,B1245&amp;"",$C$6:$C$2005,"&gt;"&amp;C1245)=0,1,0))</f>
        <v/>
      </c>
    </row>
    <row r="1246">
      <c r="A1246" s="13" t="n"/>
      <c r="B1246" s="5" t="n"/>
      <c r="C1246" s="16" t="n"/>
      <c r="D1246" s="20" t="n"/>
      <c r="E1246" s="20" t="n"/>
      <c r="F1246" s="5" t="n"/>
      <c r="G1246" s="18">
        <f>IF(OR(B1246&amp;""="",NOT(ISNUMBER(D1246))),"",ROUND(D1246*N(E1246),2))</f>
        <v/>
      </c>
      <c r="H1246" s="6">
        <f>IF(B1246&amp;""="","",IFERROR(INDEX('المركبات'!$B$6:$B$205,MATCH(B1246&amp;"",'المركبات'!$A$6:$A$205,0))&amp;"","كود غير موجود"))</f>
        <v/>
      </c>
      <c r="I1246" s="21">
        <f>IF(OR(B1246&amp;""="",NOT(ISNUMBER(C1246))),"",IF(COUNTIFS($B$6:$B$2005,B1246&amp;"",$C$6:$C$2005,"&gt;"&amp;C1246)=0,1,0))</f>
        <v/>
      </c>
    </row>
    <row r="1247">
      <c r="A1247" s="13" t="n"/>
      <c r="B1247" s="5" t="n"/>
      <c r="C1247" s="16" t="n"/>
      <c r="D1247" s="20" t="n"/>
      <c r="E1247" s="20" t="n"/>
      <c r="F1247" s="5" t="n"/>
      <c r="G1247" s="18">
        <f>IF(OR(B1247&amp;""="",NOT(ISNUMBER(D1247))),"",ROUND(D1247*N(E1247),2))</f>
        <v/>
      </c>
      <c r="H1247" s="6">
        <f>IF(B1247&amp;""="","",IFERROR(INDEX('المركبات'!$B$6:$B$205,MATCH(B1247&amp;"",'المركبات'!$A$6:$A$205,0))&amp;"","كود غير موجود"))</f>
        <v/>
      </c>
      <c r="I1247" s="21">
        <f>IF(OR(B1247&amp;""="",NOT(ISNUMBER(C1247))),"",IF(COUNTIFS($B$6:$B$2005,B1247&amp;"",$C$6:$C$2005,"&gt;"&amp;C1247)=0,1,0))</f>
        <v/>
      </c>
    </row>
    <row r="1248">
      <c r="A1248" s="13" t="n"/>
      <c r="B1248" s="5" t="n"/>
      <c r="C1248" s="16" t="n"/>
      <c r="D1248" s="20" t="n"/>
      <c r="E1248" s="20" t="n"/>
      <c r="F1248" s="5" t="n"/>
      <c r="G1248" s="18">
        <f>IF(OR(B1248&amp;""="",NOT(ISNUMBER(D1248))),"",ROUND(D1248*N(E1248),2))</f>
        <v/>
      </c>
      <c r="H1248" s="6">
        <f>IF(B1248&amp;""="","",IFERROR(INDEX('المركبات'!$B$6:$B$205,MATCH(B1248&amp;"",'المركبات'!$A$6:$A$205,0))&amp;"","كود غير موجود"))</f>
        <v/>
      </c>
      <c r="I1248" s="21">
        <f>IF(OR(B1248&amp;""="",NOT(ISNUMBER(C1248))),"",IF(COUNTIFS($B$6:$B$2005,B1248&amp;"",$C$6:$C$2005,"&gt;"&amp;C1248)=0,1,0))</f>
        <v/>
      </c>
    </row>
    <row r="1249">
      <c r="A1249" s="13" t="n"/>
      <c r="B1249" s="5" t="n"/>
      <c r="C1249" s="16" t="n"/>
      <c r="D1249" s="20" t="n"/>
      <c r="E1249" s="20" t="n"/>
      <c r="F1249" s="5" t="n"/>
      <c r="G1249" s="18">
        <f>IF(OR(B1249&amp;""="",NOT(ISNUMBER(D1249))),"",ROUND(D1249*N(E1249),2))</f>
        <v/>
      </c>
      <c r="H1249" s="6">
        <f>IF(B1249&amp;""="","",IFERROR(INDEX('المركبات'!$B$6:$B$205,MATCH(B1249&amp;"",'المركبات'!$A$6:$A$205,0))&amp;"","كود غير موجود"))</f>
        <v/>
      </c>
      <c r="I1249" s="21">
        <f>IF(OR(B1249&amp;""="",NOT(ISNUMBER(C1249))),"",IF(COUNTIFS($B$6:$B$2005,B1249&amp;"",$C$6:$C$2005,"&gt;"&amp;C1249)=0,1,0))</f>
        <v/>
      </c>
    </row>
    <row r="1250">
      <c r="A1250" s="13" t="n"/>
      <c r="B1250" s="5" t="n"/>
      <c r="C1250" s="16" t="n"/>
      <c r="D1250" s="20" t="n"/>
      <c r="E1250" s="20" t="n"/>
      <c r="F1250" s="5" t="n"/>
      <c r="G1250" s="18">
        <f>IF(OR(B1250&amp;""="",NOT(ISNUMBER(D1250))),"",ROUND(D1250*N(E1250),2))</f>
        <v/>
      </c>
      <c r="H1250" s="6">
        <f>IF(B1250&amp;""="","",IFERROR(INDEX('المركبات'!$B$6:$B$205,MATCH(B1250&amp;"",'المركبات'!$A$6:$A$205,0))&amp;"","كود غير موجود"))</f>
        <v/>
      </c>
      <c r="I1250" s="21">
        <f>IF(OR(B1250&amp;""="",NOT(ISNUMBER(C1250))),"",IF(COUNTIFS($B$6:$B$2005,B1250&amp;"",$C$6:$C$2005,"&gt;"&amp;C1250)=0,1,0))</f>
        <v/>
      </c>
    </row>
    <row r="1251">
      <c r="A1251" s="13" t="n"/>
      <c r="B1251" s="5" t="n"/>
      <c r="C1251" s="16" t="n"/>
      <c r="D1251" s="20" t="n"/>
      <c r="E1251" s="20" t="n"/>
      <c r="F1251" s="5" t="n"/>
      <c r="G1251" s="18">
        <f>IF(OR(B1251&amp;""="",NOT(ISNUMBER(D1251))),"",ROUND(D1251*N(E1251),2))</f>
        <v/>
      </c>
      <c r="H1251" s="6">
        <f>IF(B1251&amp;""="","",IFERROR(INDEX('المركبات'!$B$6:$B$205,MATCH(B1251&amp;"",'المركبات'!$A$6:$A$205,0))&amp;"","كود غير موجود"))</f>
        <v/>
      </c>
      <c r="I1251" s="21">
        <f>IF(OR(B1251&amp;""="",NOT(ISNUMBER(C1251))),"",IF(COUNTIFS($B$6:$B$2005,B1251&amp;"",$C$6:$C$2005,"&gt;"&amp;C1251)=0,1,0))</f>
        <v/>
      </c>
    </row>
    <row r="1252">
      <c r="A1252" s="13" t="n"/>
      <c r="B1252" s="5" t="n"/>
      <c r="C1252" s="16" t="n"/>
      <c r="D1252" s="20" t="n"/>
      <c r="E1252" s="20" t="n"/>
      <c r="F1252" s="5" t="n"/>
      <c r="G1252" s="18">
        <f>IF(OR(B1252&amp;""="",NOT(ISNUMBER(D1252))),"",ROUND(D1252*N(E1252),2))</f>
        <v/>
      </c>
      <c r="H1252" s="6">
        <f>IF(B1252&amp;""="","",IFERROR(INDEX('المركبات'!$B$6:$B$205,MATCH(B1252&amp;"",'المركبات'!$A$6:$A$205,0))&amp;"","كود غير موجود"))</f>
        <v/>
      </c>
      <c r="I1252" s="21">
        <f>IF(OR(B1252&amp;""="",NOT(ISNUMBER(C1252))),"",IF(COUNTIFS($B$6:$B$2005,B1252&amp;"",$C$6:$C$2005,"&gt;"&amp;C1252)=0,1,0))</f>
        <v/>
      </c>
    </row>
    <row r="1253">
      <c r="A1253" s="13" t="n"/>
      <c r="B1253" s="5" t="n"/>
      <c r="C1253" s="16" t="n"/>
      <c r="D1253" s="20" t="n"/>
      <c r="E1253" s="20" t="n"/>
      <c r="F1253" s="5" t="n"/>
      <c r="G1253" s="18">
        <f>IF(OR(B1253&amp;""="",NOT(ISNUMBER(D1253))),"",ROUND(D1253*N(E1253),2))</f>
        <v/>
      </c>
      <c r="H1253" s="6">
        <f>IF(B1253&amp;""="","",IFERROR(INDEX('المركبات'!$B$6:$B$205,MATCH(B1253&amp;"",'المركبات'!$A$6:$A$205,0))&amp;"","كود غير موجود"))</f>
        <v/>
      </c>
      <c r="I1253" s="21">
        <f>IF(OR(B1253&amp;""="",NOT(ISNUMBER(C1253))),"",IF(COUNTIFS($B$6:$B$2005,B1253&amp;"",$C$6:$C$2005,"&gt;"&amp;C1253)=0,1,0))</f>
        <v/>
      </c>
    </row>
    <row r="1254">
      <c r="A1254" s="13" t="n"/>
      <c r="B1254" s="5" t="n"/>
      <c r="C1254" s="16" t="n"/>
      <c r="D1254" s="20" t="n"/>
      <c r="E1254" s="20" t="n"/>
      <c r="F1254" s="5" t="n"/>
      <c r="G1254" s="18">
        <f>IF(OR(B1254&amp;""="",NOT(ISNUMBER(D1254))),"",ROUND(D1254*N(E1254),2))</f>
        <v/>
      </c>
      <c r="H1254" s="6">
        <f>IF(B1254&amp;""="","",IFERROR(INDEX('المركبات'!$B$6:$B$205,MATCH(B1254&amp;"",'المركبات'!$A$6:$A$205,0))&amp;"","كود غير موجود"))</f>
        <v/>
      </c>
      <c r="I1254" s="21">
        <f>IF(OR(B1254&amp;""="",NOT(ISNUMBER(C1254))),"",IF(COUNTIFS($B$6:$B$2005,B1254&amp;"",$C$6:$C$2005,"&gt;"&amp;C1254)=0,1,0))</f>
        <v/>
      </c>
    </row>
    <row r="1255">
      <c r="A1255" s="13" t="n"/>
      <c r="B1255" s="5" t="n"/>
      <c r="C1255" s="16" t="n"/>
      <c r="D1255" s="20" t="n"/>
      <c r="E1255" s="20" t="n"/>
      <c r="F1255" s="5" t="n"/>
      <c r="G1255" s="18">
        <f>IF(OR(B1255&amp;""="",NOT(ISNUMBER(D1255))),"",ROUND(D1255*N(E1255),2))</f>
        <v/>
      </c>
      <c r="H1255" s="6">
        <f>IF(B1255&amp;""="","",IFERROR(INDEX('المركبات'!$B$6:$B$205,MATCH(B1255&amp;"",'المركبات'!$A$6:$A$205,0))&amp;"","كود غير موجود"))</f>
        <v/>
      </c>
      <c r="I1255" s="21">
        <f>IF(OR(B1255&amp;""="",NOT(ISNUMBER(C1255))),"",IF(COUNTIFS($B$6:$B$2005,B1255&amp;"",$C$6:$C$2005,"&gt;"&amp;C1255)=0,1,0))</f>
        <v/>
      </c>
    </row>
    <row r="1256">
      <c r="A1256" s="13" t="n"/>
      <c r="B1256" s="5" t="n"/>
      <c r="C1256" s="16" t="n"/>
      <c r="D1256" s="20" t="n"/>
      <c r="E1256" s="20" t="n"/>
      <c r="F1256" s="5" t="n"/>
      <c r="G1256" s="18">
        <f>IF(OR(B1256&amp;""="",NOT(ISNUMBER(D1256))),"",ROUND(D1256*N(E1256),2))</f>
        <v/>
      </c>
      <c r="H1256" s="6">
        <f>IF(B1256&amp;""="","",IFERROR(INDEX('المركبات'!$B$6:$B$205,MATCH(B1256&amp;"",'المركبات'!$A$6:$A$205,0))&amp;"","كود غير موجود"))</f>
        <v/>
      </c>
      <c r="I1256" s="21">
        <f>IF(OR(B1256&amp;""="",NOT(ISNUMBER(C1256))),"",IF(COUNTIFS($B$6:$B$2005,B1256&amp;"",$C$6:$C$2005,"&gt;"&amp;C1256)=0,1,0))</f>
        <v/>
      </c>
    </row>
    <row r="1257">
      <c r="A1257" s="13" t="n"/>
      <c r="B1257" s="5" t="n"/>
      <c r="C1257" s="16" t="n"/>
      <c r="D1257" s="20" t="n"/>
      <c r="E1257" s="20" t="n"/>
      <c r="F1257" s="5" t="n"/>
      <c r="G1257" s="18">
        <f>IF(OR(B1257&amp;""="",NOT(ISNUMBER(D1257))),"",ROUND(D1257*N(E1257),2))</f>
        <v/>
      </c>
      <c r="H1257" s="6">
        <f>IF(B1257&amp;""="","",IFERROR(INDEX('المركبات'!$B$6:$B$205,MATCH(B1257&amp;"",'المركبات'!$A$6:$A$205,0))&amp;"","كود غير موجود"))</f>
        <v/>
      </c>
      <c r="I1257" s="21">
        <f>IF(OR(B1257&amp;""="",NOT(ISNUMBER(C1257))),"",IF(COUNTIFS($B$6:$B$2005,B1257&amp;"",$C$6:$C$2005,"&gt;"&amp;C1257)=0,1,0))</f>
        <v/>
      </c>
    </row>
    <row r="1258">
      <c r="A1258" s="13" t="n"/>
      <c r="B1258" s="5" t="n"/>
      <c r="C1258" s="16" t="n"/>
      <c r="D1258" s="20" t="n"/>
      <c r="E1258" s="20" t="n"/>
      <c r="F1258" s="5" t="n"/>
      <c r="G1258" s="18">
        <f>IF(OR(B1258&amp;""="",NOT(ISNUMBER(D1258))),"",ROUND(D1258*N(E1258),2))</f>
        <v/>
      </c>
      <c r="H1258" s="6">
        <f>IF(B1258&amp;""="","",IFERROR(INDEX('المركبات'!$B$6:$B$205,MATCH(B1258&amp;"",'المركبات'!$A$6:$A$205,0))&amp;"","كود غير موجود"))</f>
        <v/>
      </c>
      <c r="I1258" s="21">
        <f>IF(OR(B1258&amp;""="",NOT(ISNUMBER(C1258))),"",IF(COUNTIFS($B$6:$B$2005,B1258&amp;"",$C$6:$C$2005,"&gt;"&amp;C1258)=0,1,0))</f>
        <v/>
      </c>
    </row>
    <row r="1259">
      <c r="A1259" s="13" t="n"/>
      <c r="B1259" s="5" t="n"/>
      <c r="C1259" s="16" t="n"/>
      <c r="D1259" s="20" t="n"/>
      <c r="E1259" s="20" t="n"/>
      <c r="F1259" s="5" t="n"/>
      <c r="G1259" s="18">
        <f>IF(OR(B1259&amp;""="",NOT(ISNUMBER(D1259))),"",ROUND(D1259*N(E1259),2))</f>
        <v/>
      </c>
      <c r="H1259" s="6">
        <f>IF(B1259&amp;""="","",IFERROR(INDEX('المركبات'!$B$6:$B$205,MATCH(B1259&amp;"",'المركبات'!$A$6:$A$205,0))&amp;"","كود غير موجود"))</f>
        <v/>
      </c>
      <c r="I1259" s="21">
        <f>IF(OR(B1259&amp;""="",NOT(ISNUMBER(C1259))),"",IF(COUNTIFS($B$6:$B$2005,B1259&amp;"",$C$6:$C$2005,"&gt;"&amp;C1259)=0,1,0))</f>
        <v/>
      </c>
    </row>
    <row r="1260">
      <c r="A1260" s="13" t="n"/>
      <c r="B1260" s="5" t="n"/>
      <c r="C1260" s="16" t="n"/>
      <c r="D1260" s="20" t="n"/>
      <c r="E1260" s="20" t="n"/>
      <c r="F1260" s="5" t="n"/>
      <c r="G1260" s="18">
        <f>IF(OR(B1260&amp;""="",NOT(ISNUMBER(D1260))),"",ROUND(D1260*N(E1260),2))</f>
        <v/>
      </c>
      <c r="H1260" s="6">
        <f>IF(B1260&amp;""="","",IFERROR(INDEX('المركبات'!$B$6:$B$205,MATCH(B1260&amp;"",'المركبات'!$A$6:$A$205,0))&amp;"","كود غير موجود"))</f>
        <v/>
      </c>
      <c r="I1260" s="21">
        <f>IF(OR(B1260&amp;""="",NOT(ISNUMBER(C1260))),"",IF(COUNTIFS($B$6:$B$2005,B1260&amp;"",$C$6:$C$2005,"&gt;"&amp;C1260)=0,1,0))</f>
        <v/>
      </c>
    </row>
    <row r="1261">
      <c r="A1261" s="13" t="n"/>
      <c r="B1261" s="5" t="n"/>
      <c r="C1261" s="16" t="n"/>
      <c r="D1261" s="20" t="n"/>
      <c r="E1261" s="20" t="n"/>
      <c r="F1261" s="5" t="n"/>
      <c r="G1261" s="18">
        <f>IF(OR(B1261&amp;""="",NOT(ISNUMBER(D1261))),"",ROUND(D1261*N(E1261),2))</f>
        <v/>
      </c>
      <c r="H1261" s="6">
        <f>IF(B1261&amp;""="","",IFERROR(INDEX('المركبات'!$B$6:$B$205,MATCH(B1261&amp;"",'المركبات'!$A$6:$A$205,0))&amp;"","كود غير موجود"))</f>
        <v/>
      </c>
      <c r="I1261" s="21">
        <f>IF(OR(B1261&amp;""="",NOT(ISNUMBER(C1261))),"",IF(COUNTIFS($B$6:$B$2005,B1261&amp;"",$C$6:$C$2005,"&gt;"&amp;C1261)=0,1,0))</f>
        <v/>
      </c>
    </row>
    <row r="1262">
      <c r="A1262" s="13" t="n"/>
      <c r="B1262" s="5" t="n"/>
      <c r="C1262" s="16" t="n"/>
      <c r="D1262" s="20" t="n"/>
      <c r="E1262" s="20" t="n"/>
      <c r="F1262" s="5" t="n"/>
      <c r="G1262" s="18">
        <f>IF(OR(B1262&amp;""="",NOT(ISNUMBER(D1262))),"",ROUND(D1262*N(E1262),2))</f>
        <v/>
      </c>
      <c r="H1262" s="6">
        <f>IF(B1262&amp;""="","",IFERROR(INDEX('المركبات'!$B$6:$B$205,MATCH(B1262&amp;"",'المركبات'!$A$6:$A$205,0))&amp;"","كود غير موجود"))</f>
        <v/>
      </c>
      <c r="I1262" s="21">
        <f>IF(OR(B1262&amp;""="",NOT(ISNUMBER(C1262))),"",IF(COUNTIFS($B$6:$B$2005,B1262&amp;"",$C$6:$C$2005,"&gt;"&amp;C1262)=0,1,0))</f>
        <v/>
      </c>
    </row>
    <row r="1263">
      <c r="A1263" s="13" t="n"/>
      <c r="B1263" s="5" t="n"/>
      <c r="C1263" s="16" t="n"/>
      <c r="D1263" s="20" t="n"/>
      <c r="E1263" s="20" t="n"/>
      <c r="F1263" s="5" t="n"/>
      <c r="G1263" s="18">
        <f>IF(OR(B1263&amp;""="",NOT(ISNUMBER(D1263))),"",ROUND(D1263*N(E1263),2))</f>
        <v/>
      </c>
      <c r="H1263" s="6">
        <f>IF(B1263&amp;""="","",IFERROR(INDEX('المركبات'!$B$6:$B$205,MATCH(B1263&amp;"",'المركبات'!$A$6:$A$205,0))&amp;"","كود غير موجود"))</f>
        <v/>
      </c>
      <c r="I1263" s="21">
        <f>IF(OR(B1263&amp;""="",NOT(ISNUMBER(C1263))),"",IF(COUNTIFS($B$6:$B$2005,B1263&amp;"",$C$6:$C$2005,"&gt;"&amp;C1263)=0,1,0))</f>
        <v/>
      </c>
    </row>
    <row r="1264">
      <c r="A1264" s="13" t="n"/>
      <c r="B1264" s="5" t="n"/>
      <c r="C1264" s="16" t="n"/>
      <c r="D1264" s="20" t="n"/>
      <c r="E1264" s="20" t="n"/>
      <c r="F1264" s="5" t="n"/>
      <c r="G1264" s="18">
        <f>IF(OR(B1264&amp;""="",NOT(ISNUMBER(D1264))),"",ROUND(D1264*N(E1264),2))</f>
        <v/>
      </c>
      <c r="H1264" s="6">
        <f>IF(B1264&amp;""="","",IFERROR(INDEX('المركبات'!$B$6:$B$205,MATCH(B1264&amp;"",'المركبات'!$A$6:$A$205,0))&amp;"","كود غير موجود"))</f>
        <v/>
      </c>
      <c r="I1264" s="21">
        <f>IF(OR(B1264&amp;""="",NOT(ISNUMBER(C1264))),"",IF(COUNTIFS($B$6:$B$2005,B1264&amp;"",$C$6:$C$2005,"&gt;"&amp;C1264)=0,1,0))</f>
        <v/>
      </c>
    </row>
    <row r="1265">
      <c r="A1265" s="13" t="n"/>
      <c r="B1265" s="5" t="n"/>
      <c r="C1265" s="16" t="n"/>
      <c r="D1265" s="20" t="n"/>
      <c r="E1265" s="20" t="n"/>
      <c r="F1265" s="5" t="n"/>
      <c r="G1265" s="18">
        <f>IF(OR(B1265&amp;""="",NOT(ISNUMBER(D1265))),"",ROUND(D1265*N(E1265),2))</f>
        <v/>
      </c>
      <c r="H1265" s="6">
        <f>IF(B1265&amp;""="","",IFERROR(INDEX('المركبات'!$B$6:$B$205,MATCH(B1265&amp;"",'المركبات'!$A$6:$A$205,0))&amp;"","كود غير موجود"))</f>
        <v/>
      </c>
      <c r="I1265" s="21">
        <f>IF(OR(B1265&amp;""="",NOT(ISNUMBER(C1265))),"",IF(COUNTIFS($B$6:$B$2005,B1265&amp;"",$C$6:$C$2005,"&gt;"&amp;C1265)=0,1,0))</f>
        <v/>
      </c>
    </row>
    <row r="1266">
      <c r="A1266" s="13" t="n"/>
      <c r="B1266" s="5" t="n"/>
      <c r="C1266" s="16" t="n"/>
      <c r="D1266" s="20" t="n"/>
      <c r="E1266" s="20" t="n"/>
      <c r="F1266" s="5" t="n"/>
      <c r="G1266" s="18">
        <f>IF(OR(B1266&amp;""="",NOT(ISNUMBER(D1266))),"",ROUND(D1266*N(E1266),2))</f>
        <v/>
      </c>
      <c r="H1266" s="6">
        <f>IF(B1266&amp;""="","",IFERROR(INDEX('المركبات'!$B$6:$B$205,MATCH(B1266&amp;"",'المركبات'!$A$6:$A$205,0))&amp;"","كود غير موجود"))</f>
        <v/>
      </c>
      <c r="I1266" s="21">
        <f>IF(OR(B1266&amp;""="",NOT(ISNUMBER(C1266))),"",IF(COUNTIFS($B$6:$B$2005,B1266&amp;"",$C$6:$C$2005,"&gt;"&amp;C1266)=0,1,0))</f>
        <v/>
      </c>
    </row>
    <row r="1267">
      <c r="A1267" s="13" t="n"/>
      <c r="B1267" s="5" t="n"/>
      <c r="C1267" s="16" t="n"/>
      <c r="D1267" s="20" t="n"/>
      <c r="E1267" s="20" t="n"/>
      <c r="F1267" s="5" t="n"/>
      <c r="G1267" s="18">
        <f>IF(OR(B1267&amp;""="",NOT(ISNUMBER(D1267))),"",ROUND(D1267*N(E1267),2))</f>
        <v/>
      </c>
      <c r="H1267" s="6">
        <f>IF(B1267&amp;""="","",IFERROR(INDEX('المركبات'!$B$6:$B$205,MATCH(B1267&amp;"",'المركبات'!$A$6:$A$205,0))&amp;"","كود غير موجود"))</f>
        <v/>
      </c>
      <c r="I1267" s="21">
        <f>IF(OR(B1267&amp;""="",NOT(ISNUMBER(C1267))),"",IF(COUNTIFS($B$6:$B$2005,B1267&amp;"",$C$6:$C$2005,"&gt;"&amp;C1267)=0,1,0))</f>
        <v/>
      </c>
    </row>
    <row r="1268">
      <c r="A1268" s="13" t="n"/>
      <c r="B1268" s="5" t="n"/>
      <c r="C1268" s="16" t="n"/>
      <c r="D1268" s="20" t="n"/>
      <c r="E1268" s="20" t="n"/>
      <c r="F1268" s="5" t="n"/>
      <c r="G1268" s="18">
        <f>IF(OR(B1268&amp;""="",NOT(ISNUMBER(D1268))),"",ROUND(D1268*N(E1268),2))</f>
        <v/>
      </c>
      <c r="H1268" s="6">
        <f>IF(B1268&amp;""="","",IFERROR(INDEX('المركبات'!$B$6:$B$205,MATCH(B1268&amp;"",'المركبات'!$A$6:$A$205,0))&amp;"","كود غير موجود"))</f>
        <v/>
      </c>
      <c r="I1268" s="21">
        <f>IF(OR(B1268&amp;""="",NOT(ISNUMBER(C1268))),"",IF(COUNTIFS($B$6:$B$2005,B1268&amp;"",$C$6:$C$2005,"&gt;"&amp;C1268)=0,1,0))</f>
        <v/>
      </c>
    </row>
    <row r="1269">
      <c r="A1269" s="13" t="n"/>
      <c r="B1269" s="5" t="n"/>
      <c r="C1269" s="16" t="n"/>
      <c r="D1269" s="20" t="n"/>
      <c r="E1269" s="20" t="n"/>
      <c r="F1269" s="5" t="n"/>
      <c r="G1269" s="18">
        <f>IF(OR(B1269&amp;""="",NOT(ISNUMBER(D1269))),"",ROUND(D1269*N(E1269),2))</f>
        <v/>
      </c>
      <c r="H1269" s="6">
        <f>IF(B1269&amp;""="","",IFERROR(INDEX('المركبات'!$B$6:$B$205,MATCH(B1269&amp;"",'المركبات'!$A$6:$A$205,0))&amp;"","كود غير موجود"))</f>
        <v/>
      </c>
      <c r="I1269" s="21">
        <f>IF(OR(B1269&amp;""="",NOT(ISNUMBER(C1269))),"",IF(COUNTIFS($B$6:$B$2005,B1269&amp;"",$C$6:$C$2005,"&gt;"&amp;C1269)=0,1,0))</f>
        <v/>
      </c>
    </row>
    <row r="1270">
      <c r="A1270" s="13" t="n"/>
      <c r="B1270" s="5" t="n"/>
      <c r="C1270" s="16" t="n"/>
      <c r="D1270" s="20" t="n"/>
      <c r="E1270" s="20" t="n"/>
      <c r="F1270" s="5" t="n"/>
      <c r="G1270" s="18">
        <f>IF(OR(B1270&amp;""="",NOT(ISNUMBER(D1270))),"",ROUND(D1270*N(E1270),2))</f>
        <v/>
      </c>
      <c r="H1270" s="6">
        <f>IF(B1270&amp;""="","",IFERROR(INDEX('المركبات'!$B$6:$B$205,MATCH(B1270&amp;"",'المركبات'!$A$6:$A$205,0))&amp;"","كود غير موجود"))</f>
        <v/>
      </c>
      <c r="I1270" s="21">
        <f>IF(OR(B1270&amp;""="",NOT(ISNUMBER(C1270))),"",IF(COUNTIFS($B$6:$B$2005,B1270&amp;"",$C$6:$C$2005,"&gt;"&amp;C1270)=0,1,0))</f>
        <v/>
      </c>
    </row>
    <row r="1271">
      <c r="A1271" s="13" t="n"/>
      <c r="B1271" s="5" t="n"/>
      <c r="C1271" s="16" t="n"/>
      <c r="D1271" s="20" t="n"/>
      <c r="E1271" s="20" t="n"/>
      <c r="F1271" s="5" t="n"/>
      <c r="G1271" s="18">
        <f>IF(OR(B1271&amp;""="",NOT(ISNUMBER(D1271))),"",ROUND(D1271*N(E1271),2))</f>
        <v/>
      </c>
      <c r="H1271" s="6">
        <f>IF(B1271&amp;""="","",IFERROR(INDEX('المركبات'!$B$6:$B$205,MATCH(B1271&amp;"",'المركبات'!$A$6:$A$205,0))&amp;"","كود غير موجود"))</f>
        <v/>
      </c>
      <c r="I1271" s="21">
        <f>IF(OR(B1271&amp;""="",NOT(ISNUMBER(C1271))),"",IF(COUNTIFS($B$6:$B$2005,B1271&amp;"",$C$6:$C$2005,"&gt;"&amp;C1271)=0,1,0))</f>
        <v/>
      </c>
    </row>
    <row r="1272">
      <c r="A1272" s="13" t="n"/>
      <c r="B1272" s="5" t="n"/>
      <c r="C1272" s="16" t="n"/>
      <c r="D1272" s="20" t="n"/>
      <c r="E1272" s="20" t="n"/>
      <c r="F1272" s="5" t="n"/>
      <c r="G1272" s="18">
        <f>IF(OR(B1272&amp;""="",NOT(ISNUMBER(D1272))),"",ROUND(D1272*N(E1272),2))</f>
        <v/>
      </c>
      <c r="H1272" s="6">
        <f>IF(B1272&amp;""="","",IFERROR(INDEX('المركبات'!$B$6:$B$205,MATCH(B1272&amp;"",'المركبات'!$A$6:$A$205,0))&amp;"","كود غير موجود"))</f>
        <v/>
      </c>
      <c r="I1272" s="21">
        <f>IF(OR(B1272&amp;""="",NOT(ISNUMBER(C1272))),"",IF(COUNTIFS($B$6:$B$2005,B1272&amp;"",$C$6:$C$2005,"&gt;"&amp;C1272)=0,1,0))</f>
        <v/>
      </c>
    </row>
    <row r="1273">
      <c r="A1273" s="13" t="n"/>
      <c r="B1273" s="5" t="n"/>
      <c r="C1273" s="16" t="n"/>
      <c r="D1273" s="20" t="n"/>
      <c r="E1273" s="20" t="n"/>
      <c r="F1273" s="5" t="n"/>
      <c r="G1273" s="18">
        <f>IF(OR(B1273&amp;""="",NOT(ISNUMBER(D1273))),"",ROUND(D1273*N(E1273),2))</f>
        <v/>
      </c>
      <c r="H1273" s="6">
        <f>IF(B1273&amp;""="","",IFERROR(INDEX('المركبات'!$B$6:$B$205,MATCH(B1273&amp;"",'المركبات'!$A$6:$A$205,0))&amp;"","كود غير موجود"))</f>
        <v/>
      </c>
      <c r="I1273" s="21">
        <f>IF(OR(B1273&amp;""="",NOT(ISNUMBER(C1273))),"",IF(COUNTIFS($B$6:$B$2005,B1273&amp;"",$C$6:$C$2005,"&gt;"&amp;C1273)=0,1,0))</f>
        <v/>
      </c>
    </row>
    <row r="1274">
      <c r="A1274" s="13" t="n"/>
      <c r="B1274" s="5" t="n"/>
      <c r="C1274" s="16" t="n"/>
      <c r="D1274" s="20" t="n"/>
      <c r="E1274" s="20" t="n"/>
      <c r="F1274" s="5" t="n"/>
      <c r="G1274" s="18">
        <f>IF(OR(B1274&amp;""="",NOT(ISNUMBER(D1274))),"",ROUND(D1274*N(E1274),2))</f>
        <v/>
      </c>
      <c r="H1274" s="6">
        <f>IF(B1274&amp;""="","",IFERROR(INDEX('المركبات'!$B$6:$B$205,MATCH(B1274&amp;"",'المركبات'!$A$6:$A$205,0))&amp;"","كود غير موجود"))</f>
        <v/>
      </c>
      <c r="I1274" s="21">
        <f>IF(OR(B1274&amp;""="",NOT(ISNUMBER(C1274))),"",IF(COUNTIFS($B$6:$B$2005,B1274&amp;"",$C$6:$C$2005,"&gt;"&amp;C1274)=0,1,0))</f>
        <v/>
      </c>
    </row>
    <row r="1275">
      <c r="A1275" s="13" t="n"/>
      <c r="B1275" s="5" t="n"/>
      <c r="C1275" s="16" t="n"/>
      <c r="D1275" s="20" t="n"/>
      <c r="E1275" s="20" t="n"/>
      <c r="F1275" s="5" t="n"/>
      <c r="G1275" s="18">
        <f>IF(OR(B1275&amp;""="",NOT(ISNUMBER(D1275))),"",ROUND(D1275*N(E1275),2))</f>
        <v/>
      </c>
      <c r="H1275" s="6">
        <f>IF(B1275&amp;""="","",IFERROR(INDEX('المركبات'!$B$6:$B$205,MATCH(B1275&amp;"",'المركبات'!$A$6:$A$205,0))&amp;"","كود غير موجود"))</f>
        <v/>
      </c>
      <c r="I1275" s="21">
        <f>IF(OR(B1275&amp;""="",NOT(ISNUMBER(C1275))),"",IF(COUNTIFS($B$6:$B$2005,B1275&amp;"",$C$6:$C$2005,"&gt;"&amp;C1275)=0,1,0))</f>
        <v/>
      </c>
    </row>
    <row r="1276">
      <c r="A1276" s="13" t="n"/>
      <c r="B1276" s="5" t="n"/>
      <c r="C1276" s="16" t="n"/>
      <c r="D1276" s="20" t="n"/>
      <c r="E1276" s="20" t="n"/>
      <c r="F1276" s="5" t="n"/>
      <c r="G1276" s="18">
        <f>IF(OR(B1276&amp;""="",NOT(ISNUMBER(D1276))),"",ROUND(D1276*N(E1276),2))</f>
        <v/>
      </c>
      <c r="H1276" s="6">
        <f>IF(B1276&amp;""="","",IFERROR(INDEX('المركبات'!$B$6:$B$205,MATCH(B1276&amp;"",'المركبات'!$A$6:$A$205,0))&amp;"","كود غير موجود"))</f>
        <v/>
      </c>
      <c r="I1276" s="21">
        <f>IF(OR(B1276&amp;""="",NOT(ISNUMBER(C1276))),"",IF(COUNTIFS($B$6:$B$2005,B1276&amp;"",$C$6:$C$2005,"&gt;"&amp;C1276)=0,1,0))</f>
        <v/>
      </c>
    </row>
    <row r="1277">
      <c r="A1277" s="13" t="n"/>
      <c r="B1277" s="5" t="n"/>
      <c r="C1277" s="16" t="n"/>
      <c r="D1277" s="20" t="n"/>
      <c r="E1277" s="20" t="n"/>
      <c r="F1277" s="5" t="n"/>
      <c r="G1277" s="18">
        <f>IF(OR(B1277&amp;""="",NOT(ISNUMBER(D1277))),"",ROUND(D1277*N(E1277),2))</f>
        <v/>
      </c>
      <c r="H1277" s="6">
        <f>IF(B1277&amp;""="","",IFERROR(INDEX('المركبات'!$B$6:$B$205,MATCH(B1277&amp;"",'المركبات'!$A$6:$A$205,0))&amp;"","كود غير موجود"))</f>
        <v/>
      </c>
      <c r="I1277" s="21">
        <f>IF(OR(B1277&amp;""="",NOT(ISNUMBER(C1277))),"",IF(COUNTIFS($B$6:$B$2005,B1277&amp;"",$C$6:$C$2005,"&gt;"&amp;C1277)=0,1,0))</f>
        <v/>
      </c>
    </row>
    <row r="1278">
      <c r="A1278" s="13" t="n"/>
      <c r="B1278" s="5" t="n"/>
      <c r="C1278" s="16" t="n"/>
      <c r="D1278" s="20" t="n"/>
      <c r="E1278" s="20" t="n"/>
      <c r="F1278" s="5" t="n"/>
      <c r="G1278" s="18">
        <f>IF(OR(B1278&amp;""="",NOT(ISNUMBER(D1278))),"",ROUND(D1278*N(E1278),2))</f>
        <v/>
      </c>
      <c r="H1278" s="6">
        <f>IF(B1278&amp;""="","",IFERROR(INDEX('المركبات'!$B$6:$B$205,MATCH(B1278&amp;"",'المركبات'!$A$6:$A$205,0))&amp;"","كود غير موجود"))</f>
        <v/>
      </c>
      <c r="I1278" s="21">
        <f>IF(OR(B1278&amp;""="",NOT(ISNUMBER(C1278))),"",IF(COUNTIFS($B$6:$B$2005,B1278&amp;"",$C$6:$C$2005,"&gt;"&amp;C1278)=0,1,0))</f>
        <v/>
      </c>
    </row>
    <row r="1279">
      <c r="A1279" s="13" t="n"/>
      <c r="B1279" s="5" t="n"/>
      <c r="C1279" s="16" t="n"/>
      <c r="D1279" s="20" t="n"/>
      <c r="E1279" s="20" t="n"/>
      <c r="F1279" s="5" t="n"/>
      <c r="G1279" s="18">
        <f>IF(OR(B1279&amp;""="",NOT(ISNUMBER(D1279))),"",ROUND(D1279*N(E1279),2))</f>
        <v/>
      </c>
      <c r="H1279" s="6">
        <f>IF(B1279&amp;""="","",IFERROR(INDEX('المركبات'!$B$6:$B$205,MATCH(B1279&amp;"",'المركبات'!$A$6:$A$205,0))&amp;"","كود غير موجود"))</f>
        <v/>
      </c>
      <c r="I1279" s="21">
        <f>IF(OR(B1279&amp;""="",NOT(ISNUMBER(C1279))),"",IF(COUNTIFS($B$6:$B$2005,B1279&amp;"",$C$6:$C$2005,"&gt;"&amp;C1279)=0,1,0))</f>
        <v/>
      </c>
    </row>
    <row r="1280">
      <c r="A1280" s="13" t="n"/>
      <c r="B1280" s="5" t="n"/>
      <c r="C1280" s="16" t="n"/>
      <c r="D1280" s="20" t="n"/>
      <c r="E1280" s="20" t="n"/>
      <c r="F1280" s="5" t="n"/>
      <c r="G1280" s="18">
        <f>IF(OR(B1280&amp;""="",NOT(ISNUMBER(D1280))),"",ROUND(D1280*N(E1280),2))</f>
        <v/>
      </c>
      <c r="H1280" s="6">
        <f>IF(B1280&amp;""="","",IFERROR(INDEX('المركبات'!$B$6:$B$205,MATCH(B1280&amp;"",'المركبات'!$A$6:$A$205,0))&amp;"","كود غير موجود"))</f>
        <v/>
      </c>
      <c r="I1280" s="21">
        <f>IF(OR(B1280&amp;""="",NOT(ISNUMBER(C1280))),"",IF(COUNTIFS($B$6:$B$2005,B1280&amp;"",$C$6:$C$2005,"&gt;"&amp;C1280)=0,1,0))</f>
        <v/>
      </c>
    </row>
    <row r="1281">
      <c r="A1281" s="13" t="n"/>
      <c r="B1281" s="5" t="n"/>
      <c r="C1281" s="16" t="n"/>
      <c r="D1281" s="20" t="n"/>
      <c r="E1281" s="20" t="n"/>
      <c r="F1281" s="5" t="n"/>
      <c r="G1281" s="18">
        <f>IF(OR(B1281&amp;""="",NOT(ISNUMBER(D1281))),"",ROUND(D1281*N(E1281),2))</f>
        <v/>
      </c>
      <c r="H1281" s="6">
        <f>IF(B1281&amp;""="","",IFERROR(INDEX('المركبات'!$B$6:$B$205,MATCH(B1281&amp;"",'المركبات'!$A$6:$A$205,0))&amp;"","كود غير موجود"))</f>
        <v/>
      </c>
      <c r="I1281" s="21">
        <f>IF(OR(B1281&amp;""="",NOT(ISNUMBER(C1281))),"",IF(COUNTIFS($B$6:$B$2005,B1281&amp;"",$C$6:$C$2005,"&gt;"&amp;C1281)=0,1,0))</f>
        <v/>
      </c>
    </row>
    <row r="1282">
      <c r="A1282" s="13" t="n"/>
      <c r="B1282" s="5" t="n"/>
      <c r="C1282" s="16" t="n"/>
      <c r="D1282" s="20" t="n"/>
      <c r="E1282" s="20" t="n"/>
      <c r="F1282" s="5" t="n"/>
      <c r="G1282" s="18">
        <f>IF(OR(B1282&amp;""="",NOT(ISNUMBER(D1282))),"",ROUND(D1282*N(E1282),2))</f>
        <v/>
      </c>
      <c r="H1282" s="6">
        <f>IF(B1282&amp;""="","",IFERROR(INDEX('المركبات'!$B$6:$B$205,MATCH(B1282&amp;"",'المركبات'!$A$6:$A$205,0))&amp;"","كود غير موجود"))</f>
        <v/>
      </c>
      <c r="I1282" s="21">
        <f>IF(OR(B1282&amp;""="",NOT(ISNUMBER(C1282))),"",IF(COUNTIFS($B$6:$B$2005,B1282&amp;"",$C$6:$C$2005,"&gt;"&amp;C1282)=0,1,0))</f>
        <v/>
      </c>
    </row>
    <row r="1283">
      <c r="A1283" s="13" t="n"/>
      <c r="B1283" s="5" t="n"/>
      <c r="C1283" s="16" t="n"/>
      <c r="D1283" s="20" t="n"/>
      <c r="E1283" s="20" t="n"/>
      <c r="F1283" s="5" t="n"/>
      <c r="G1283" s="18">
        <f>IF(OR(B1283&amp;""="",NOT(ISNUMBER(D1283))),"",ROUND(D1283*N(E1283),2))</f>
        <v/>
      </c>
      <c r="H1283" s="6">
        <f>IF(B1283&amp;""="","",IFERROR(INDEX('المركبات'!$B$6:$B$205,MATCH(B1283&amp;"",'المركبات'!$A$6:$A$205,0))&amp;"","كود غير موجود"))</f>
        <v/>
      </c>
      <c r="I1283" s="21">
        <f>IF(OR(B1283&amp;""="",NOT(ISNUMBER(C1283))),"",IF(COUNTIFS($B$6:$B$2005,B1283&amp;"",$C$6:$C$2005,"&gt;"&amp;C1283)=0,1,0))</f>
        <v/>
      </c>
    </row>
    <row r="1284">
      <c r="A1284" s="13" t="n"/>
      <c r="B1284" s="5" t="n"/>
      <c r="C1284" s="16" t="n"/>
      <c r="D1284" s="20" t="n"/>
      <c r="E1284" s="20" t="n"/>
      <c r="F1284" s="5" t="n"/>
      <c r="G1284" s="18">
        <f>IF(OR(B1284&amp;""="",NOT(ISNUMBER(D1284))),"",ROUND(D1284*N(E1284),2))</f>
        <v/>
      </c>
      <c r="H1284" s="6">
        <f>IF(B1284&amp;""="","",IFERROR(INDEX('المركبات'!$B$6:$B$205,MATCH(B1284&amp;"",'المركبات'!$A$6:$A$205,0))&amp;"","كود غير موجود"))</f>
        <v/>
      </c>
      <c r="I1284" s="21">
        <f>IF(OR(B1284&amp;""="",NOT(ISNUMBER(C1284))),"",IF(COUNTIFS($B$6:$B$2005,B1284&amp;"",$C$6:$C$2005,"&gt;"&amp;C1284)=0,1,0))</f>
        <v/>
      </c>
    </row>
    <row r="1285">
      <c r="A1285" s="13" t="n"/>
      <c r="B1285" s="5" t="n"/>
      <c r="C1285" s="16" t="n"/>
      <c r="D1285" s="20" t="n"/>
      <c r="E1285" s="20" t="n"/>
      <c r="F1285" s="5" t="n"/>
      <c r="G1285" s="18">
        <f>IF(OR(B1285&amp;""="",NOT(ISNUMBER(D1285))),"",ROUND(D1285*N(E1285),2))</f>
        <v/>
      </c>
      <c r="H1285" s="6">
        <f>IF(B1285&amp;""="","",IFERROR(INDEX('المركبات'!$B$6:$B$205,MATCH(B1285&amp;"",'المركبات'!$A$6:$A$205,0))&amp;"","كود غير موجود"))</f>
        <v/>
      </c>
      <c r="I1285" s="21">
        <f>IF(OR(B1285&amp;""="",NOT(ISNUMBER(C1285))),"",IF(COUNTIFS($B$6:$B$2005,B1285&amp;"",$C$6:$C$2005,"&gt;"&amp;C1285)=0,1,0))</f>
        <v/>
      </c>
    </row>
    <row r="1286">
      <c r="A1286" s="13" t="n"/>
      <c r="B1286" s="5" t="n"/>
      <c r="C1286" s="16" t="n"/>
      <c r="D1286" s="20" t="n"/>
      <c r="E1286" s="20" t="n"/>
      <c r="F1286" s="5" t="n"/>
      <c r="G1286" s="18">
        <f>IF(OR(B1286&amp;""="",NOT(ISNUMBER(D1286))),"",ROUND(D1286*N(E1286),2))</f>
        <v/>
      </c>
      <c r="H1286" s="6">
        <f>IF(B1286&amp;""="","",IFERROR(INDEX('المركبات'!$B$6:$B$205,MATCH(B1286&amp;"",'المركبات'!$A$6:$A$205,0))&amp;"","كود غير موجود"))</f>
        <v/>
      </c>
      <c r="I1286" s="21">
        <f>IF(OR(B1286&amp;""="",NOT(ISNUMBER(C1286))),"",IF(COUNTIFS($B$6:$B$2005,B1286&amp;"",$C$6:$C$2005,"&gt;"&amp;C1286)=0,1,0))</f>
        <v/>
      </c>
    </row>
    <row r="1287">
      <c r="A1287" s="13" t="n"/>
      <c r="B1287" s="5" t="n"/>
      <c r="C1287" s="16" t="n"/>
      <c r="D1287" s="20" t="n"/>
      <c r="E1287" s="20" t="n"/>
      <c r="F1287" s="5" t="n"/>
      <c r="G1287" s="18">
        <f>IF(OR(B1287&amp;""="",NOT(ISNUMBER(D1287))),"",ROUND(D1287*N(E1287),2))</f>
        <v/>
      </c>
      <c r="H1287" s="6">
        <f>IF(B1287&amp;""="","",IFERROR(INDEX('المركبات'!$B$6:$B$205,MATCH(B1287&amp;"",'المركبات'!$A$6:$A$205,0))&amp;"","كود غير موجود"))</f>
        <v/>
      </c>
      <c r="I1287" s="21">
        <f>IF(OR(B1287&amp;""="",NOT(ISNUMBER(C1287))),"",IF(COUNTIFS($B$6:$B$2005,B1287&amp;"",$C$6:$C$2005,"&gt;"&amp;C1287)=0,1,0))</f>
        <v/>
      </c>
    </row>
    <row r="1288">
      <c r="A1288" s="13" t="n"/>
      <c r="B1288" s="5" t="n"/>
      <c r="C1288" s="16" t="n"/>
      <c r="D1288" s="20" t="n"/>
      <c r="E1288" s="20" t="n"/>
      <c r="F1288" s="5" t="n"/>
      <c r="G1288" s="18">
        <f>IF(OR(B1288&amp;""="",NOT(ISNUMBER(D1288))),"",ROUND(D1288*N(E1288),2))</f>
        <v/>
      </c>
      <c r="H1288" s="6">
        <f>IF(B1288&amp;""="","",IFERROR(INDEX('المركبات'!$B$6:$B$205,MATCH(B1288&amp;"",'المركبات'!$A$6:$A$205,0))&amp;"","كود غير موجود"))</f>
        <v/>
      </c>
      <c r="I1288" s="21">
        <f>IF(OR(B1288&amp;""="",NOT(ISNUMBER(C1288))),"",IF(COUNTIFS($B$6:$B$2005,B1288&amp;"",$C$6:$C$2005,"&gt;"&amp;C1288)=0,1,0))</f>
        <v/>
      </c>
    </row>
    <row r="1289">
      <c r="A1289" s="13" t="n"/>
      <c r="B1289" s="5" t="n"/>
      <c r="C1289" s="16" t="n"/>
      <c r="D1289" s="20" t="n"/>
      <c r="E1289" s="20" t="n"/>
      <c r="F1289" s="5" t="n"/>
      <c r="G1289" s="18">
        <f>IF(OR(B1289&amp;""="",NOT(ISNUMBER(D1289))),"",ROUND(D1289*N(E1289),2))</f>
        <v/>
      </c>
      <c r="H1289" s="6">
        <f>IF(B1289&amp;""="","",IFERROR(INDEX('المركبات'!$B$6:$B$205,MATCH(B1289&amp;"",'المركبات'!$A$6:$A$205,0))&amp;"","كود غير موجود"))</f>
        <v/>
      </c>
      <c r="I1289" s="21">
        <f>IF(OR(B1289&amp;""="",NOT(ISNUMBER(C1289))),"",IF(COUNTIFS($B$6:$B$2005,B1289&amp;"",$C$6:$C$2005,"&gt;"&amp;C1289)=0,1,0))</f>
        <v/>
      </c>
    </row>
    <row r="1290">
      <c r="A1290" s="13" t="n"/>
      <c r="B1290" s="5" t="n"/>
      <c r="C1290" s="16" t="n"/>
      <c r="D1290" s="20" t="n"/>
      <c r="E1290" s="20" t="n"/>
      <c r="F1290" s="5" t="n"/>
      <c r="G1290" s="18">
        <f>IF(OR(B1290&amp;""="",NOT(ISNUMBER(D1290))),"",ROUND(D1290*N(E1290),2))</f>
        <v/>
      </c>
      <c r="H1290" s="6">
        <f>IF(B1290&amp;""="","",IFERROR(INDEX('المركبات'!$B$6:$B$205,MATCH(B1290&amp;"",'المركبات'!$A$6:$A$205,0))&amp;"","كود غير موجود"))</f>
        <v/>
      </c>
      <c r="I1290" s="21">
        <f>IF(OR(B1290&amp;""="",NOT(ISNUMBER(C1290))),"",IF(COUNTIFS($B$6:$B$2005,B1290&amp;"",$C$6:$C$2005,"&gt;"&amp;C1290)=0,1,0))</f>
        <v/>
      </c>
    </row>
    <row r="1291">
      <c r="A1291" s="13" t="n"/>
      <c r="B1291" s="5" t="n"/>
      <c r="C1291" s="16" t="n"/>
      <c r="D1291" s="20" t="n"/>
      <c r="E1291" s="20" t="n"/>
      <c r="F1291" s="5" t="n"/>
      <c r="G1291" s="18">
        <f>IF(OR(B1291&amp;""="",NOT(ISNUMBER(D1291))),"",ROUND(D1291*N(E1291),2))</f>
        <v/>
      </c>
      <c r="H1291" s="6">
        <f>IF(B1291&amp;""="","",IFERROR(INDEX('المركبات'!$B$6:$B$205,MATCH(B1291&amp;"",'المركبات'!$A$6:$A$205,0))&amp;"","كود غير موجود"))</f>
        <v/>
      </c>
      <c r="I1291" s="21">
        <f>IF(OR(B1291&amp;""="",NOT(ISNUMBER(C1291))),"",IF(COUNTIFS($B$6:$B$2005,B1291&amp;"",$C$6:$C$2005,"&gt;"&amp;C1291)=0,1,0))</f>
        <v/>
      </c>
    </row>
    <row r="1292">
      <c r="A1292" s="13" t="n"/>
      <c r="B1292" s="5" t="n"/>
      <c r="C1292" s="16" t="n"/>
      <c r="D1292" s="20" t="n"/>
      <c r="E1292" s="20" t="n"/>
      <c r="F1292" s="5" t="n"/>
      <c r="G1292" s="18">
        <f>IF(OR(B1292&amp;""="",NOT(ISNUMBER(D1292))),"",ROUND(D1292*N(E1292),2))</f>
        <v/>
      </c>
      <c r="H1292" s="6">
        <f>IF(B1292&amp;""="","",IFERROR(INDEX('المركبات'!$B$6:$B$205,MATCH(B1292&amp;"",'المركبات'!$A$6:$A$205,0))&amp;"","كود غير موجود"))</f>
        <v/>
      </c>
      <c r="I1292" s="21">
        <f>IF(OR(B1292&amp;""="",NOT(ISNUMBER(C1292))),"",IF(COUNTIFS($B$6:$B$2005,B1292&amp;"",$C$6:$C$2005,"&gt;"&amp;C1292)=0,1,0))</f>
        <v/>
      </c>
    </row>
    <row r="1293">
      <c r="A1293" s="13" t="n"/>
      <c r="B1293" s="5" t="n"/>
      <c r="C1293" s="16" t="n"/>
      <c r="D1293" s="20" t="n"/>
      <c r="E1293" s="20" t="n"/>
      <c r="F1293" s="5" t="n"/>
      <c r="G1293" s="18">
        <f>IF(OR(B1293&amp;""="",NOT(ISNUMBER(D1293))),"",ROUND(D1293*N(E1293),2))</f>
        <v/>
      </c>
      <c r="H1293" s="6">
        <f>IF(B1293&amp;""="","",IFERROR(INDEX('المركبات'!$B$6:$B$205,MATCH(B1293&amp;"",'المركبات'!$A$6:$A$205,0))&amp;"","كود غير موجود"))</f>
        <v/>
      </c>
      <c r="I1293" s="21">
        <f>IF(OR(B1293&amp;""="",NOT(ISNUMBER(C1293))),"",IF(COUNTIFS($B$6:$B$2005,B1293&amp;"",$C$6:$C$2005,"&gt;"&amp;C1293)=0,1,0))</f>
        <v/>
      </c>
    </row>
    <row r="1294">
      <c r="A1294" s="13" t="n"/>
      <c r="B1294" s="5" t="n"/>
      <c r="C1294" s="16" t="n"/>
      <c r="D1294" s="20" t="n"/>
      <c r="E1294" s="20" t="n"/>
      <c r="F1294" s="5" t="n"/>
      <c r="G1294" s="18">
        <f>IF(OR(B1294&amp;""="",NOT(ISNUMBER(D1294))),"",ROUND(D1294*N(E1294),2))</f>
        <v/>
      </c>
      <c r="H1294" s="6">
        <f>IF(B1294&amp;""="","",IFERROR(INDEX('المركبات'!$B$6:$B$205,MATCH(B1294&amp;"",'المركبات'!$A$6:$A$205,0))&amp;"","كود غير موجود"))</f>
        <v/>
      </c>
      <c r="I1294" s="21">
        <f>IF(OR(B1294&amp;""="",NOT(ISNUMBER(C1294))),"",IF(COUNTIFS($B$6:$B$2005,B1294&amp;"",$C$6:$C$2005,"&gt;"&amp;C1294)=0,1,0))</f>
        <v/>
      </c>
    </row>
    <row r="1295">
      <c r="A1295" s="13" t="n"/>
      <c r="B1295" s="5" t="n"/>
      <c r="C1295" s="16" t="n"/>
      <c r="D1295" s="20" t="n"/>
      <c r="E1295" s="20" t="n"/>
      <c r="F1295" s="5" t="n"/>
      <c r="G1295" s="18">
        <f>IF(OR(B1295&amp;""="",NOT(ISNUMBER(D1295))),"",ROUND(D1295*N(E1295),2))</f>
        <v/>
      </c>
      <c r="H1295" s="6">
        <f>IF(B1295&amp;""="","",IFERROR(INDEX('المركبات'!$B$6:$B$205,MATCH(B1295&amp;"",'المركبات'!$A$6:$A$205,0))&amp;"","كود غير موجود"))</f>
        <v/>
      </c>
      <c r="I1295" s="21">
        <f>IF(OR(B1295&amp;""="",NOT(ISNUMBER(C1295))),"",IF(COUNTIFS($B$6:$B$2005,B1295&amp;"",$C$6:$C$2005,"&gt;"&amp;C1295)=0,1,0))</f>
        <v/>
      </c>
    </row>
    <row r="1296">
      <c r="A1296" s="13" t="n"/>
      <c r="B1296" s="5" t="n"/>
      <c r="C1296" s="16" t="n"/>
      <c r="D1296" s="20" t="n"/>
      <c r="E1296" s="20" t="n"/>
      <c r="F1296" s="5" t="n"/>
      <c r="G1296" s="18">
        <f>IF(OR(B1296&amp;""="",NOT(ISNUMBER(D1296))),"",ROUND(D1296*N(E1296),2))</f>
        <v/>
      </c>
      <c r="H1296" s="6">
        <f>IF(B1296&amp;""="","",IFERROR(INDEX('المركبات'!$B$6:$B$205,MATCH(B1296&amp;"",'المركبات'!$A$6:$A$205,0))&amp;"","كود غير موجود"))</f>
        <v/>
      </c>
      <c r="I1296" s="21">
        <f>IF(OR(B1296&amp;""="",NOT(ISNUMBER(C1296))),"",IF(COUNTIFS($B$6:$B$2005,B1296&amp;"",$C$6:$C$2005,"&gt;"&amp;C1296)=0,1,0))</f>
        <v/>
      </c>
    </row>
    <row r="1297">
      <c r="A1297" s="13" t="n"/>
      <c r="B1297" s="5" t="n"/>
      <c r="C1297" s="16" t="n"/>
      <c r="D1297" s="20" t="n"/>
      <c r="E1297" s="20" t="n"/>
      <c r="F1297" s="5" t="n"/>
      <c r="G1297" s="18">
        <f>IF(OR(B1297&amp;""="",NOT(ISNUMBER(D1297))),"",ROUND(D1297*N(E1297),2))</f>
        <v/>
      </c>
      <c r="H1297" s="6">
        <f>IF(B1297&amp;""="","",IFERROR(INDEX('المركبات'!$B$6:$B$205,MATCH(B1297&amp;"",'المركبات'!$A$6:$A$205,0))&amp;"","كود غير موجود"))</f>
        <v/>
      </c>
      <c r="I1297" s="21">
        <f>IF(OR(B1297&amp;""="",NOT(ISNUMBER(C1297))),"",IF(COUNTIFS($B$6:$B$2005,B1297&amp;"",$C$6:$C$2005,"&gt;"&amp;C1297)=0,1,0))</f>
        <v/>
      </c>
    </row>
    <row r="1298">
      <c r="A1298" s="13" t="n"/>
      <c r="B1298" s="5" t="n"/>
      <c r="C1298" s="16" t="n"/>
      <c r="D1298" s="20" t="n"/>
      <c r="E1298" s="20" t="n"/>
      <c r="F1298" s="5" t="n"/>
      <c r="G1298" s="18">
        <f>IF(OR(B1298&amp;""="",NOT(ISNUMBER(D1298))),"",ROUND(D1298*N(E1298),2))</f>
        <v/>
      </c>
      <c r="H1298" s="6">
        <f>IF(B1298&amp;""="","",IFERROR(INDEX('المركبات'!$B$6:$B$205,MATCH(B1298&amp;"",'المركبات'!$A$6:$A$205,0))&amp;"","كود غير موجود"))</f>
        <v/>
      </c>
      <c r="I1298" s="21">
        <f>IF(OR(B1298&amp;""="",NOT(ISNUMBER(C1298))),"",IF(COUNTIFS($B$6:$B$2005,B1298&amp;"",$C$6:$C$2005,"&gt;"&amp;C1298)=0,1,0))</f>
        <v/>
      </c>
    </row>
    <row r="1299">
      <c r="A1299" s="13" t="n"/>
      <c r="B1299" s="5" t="n"/>
      <c r="C1299" s="16" t="n"/>
      <c r="D1299" s="20" t="n"/>
      <c r="E1299" s="20" t="n"/>
      <c r="F1299" s="5" t="n"/>
      <c r="G1299" s="18">
        <f>IF(OR(B1299&amp;""="",NOT(ISNUMBER(D1299))),"",ROUND(D1299*N(E1299),2))</f>
        <v/>
      </c>
      <c r="H1299" s="6">
        <f>IF(B1299&amp;""="","",IFERROR(INDEX('المركبات'!$B$6:$B$205,MATCH(B1299&amp;"",'المركبات'!$A$6:$A$205,0))&amp;"","كود غير موجود"))</f>
        <v/>
      </c>
      <c r="I1299" s="21">
        <f>IF(OR(B1299&amp;""="",NOT(ISNUMBER(C1299))),"",IF(COUNTIFS($B$6:$B$2005,B1299&amp;"",$C$6:$C$2005,"&gt;"&amp;C1299)=0,1,0))</f>
        <v/>
      </c>
    </row>
    <row r="1300">
      <c r="A1300" s="13" t="n"/>
      <c r="B1300" s="5" t="n"/>
      <c r="C1300" s="16" t="n"/>
      <c r="D1300" s="20" t="n"/>
      <c r="E1300" s="20" t="n"/>
      <c r="F1300" s="5" t="n"/>
      <c r="G1300" s="18">
        <f>IF(OR(B1300&amp;""="",NOT(ISNUMBER(D1300))),"",ROUND(D1300*N(E1300),2))</f>
        <v/>
      </c>
      <c r="H1300" s="6">
        <f>IF(B1300&amp;""="","",IFERROR(INDEX('المركبات'!$B$6:$B$205,MATCH(B1300&amp;"",'المركبات'!$A$6:$A$205,0))&amp;"","كود غير موجود"))</f>
        <v/>
      </c>
      <c r="I1300" s="21">
        <f>IF(OR(B1300&amp;""="",NOT(ISNUMBER(C1300))),"",IF(COUNTIFS($B$6:$B$2005,B1300&amp;"",$C$6:$C$2005,"&gt;"&amp;C1300)=0,1,0))</f>
        <v/>
      </c>
    </row>
    <row r="1301">
      <c r="A1301" s="13" t="n"/>
      <c r="B1301" s="5" t="n"/>
      <c r="C1301" s="16" t="n"/>
      <c r="D1301" s="20" t="n"/>
      <c r="E1301" s="20" t="n"/>
      <c r="F1301" s="5" t="n"/>
      <c r="G1301" s="18">
        <f>IF(OR(B1301&amp;""="",NOT(ISNUMBER(D1301))),"",ROUND(D1301*N(E1301),2))</f>
        <v/>
      </c>
      <c r="H1301" s="6">
        <f>IF(B1301&amp;""="","",IFERROR(INDEX('المركبات'!$B$6:$B$205,MATCH(B1301&amp;"",'المركبات'!$A$6:$A$205,0))&amp;"","كود غير موجود"))</f>
        <v/>
      </c>
      <c r="I1301" s="21">
        <f>IF(OR(B1301&amp;""="",NOT(ISNUMBER(C1301))),"",IF(COUNTIFS($B$6:$B$2005,B1301&amp;"",$C$6:$C$2005,"&gt;"&amp;C1301)=0,1,0))</f>
        <v/>
      </c>
    </row>
    <row r="1302">
      <c r="A1302" s="13" t="n"/>
      <c r="B1302" s="5" t="n"/>
      <c r="C1302" s="16" t="n"/>
      <c r="D1302" s="20" t="n"/>
      <c r="E1302" s="20" t="n"/>
      <c r="F1302" s="5" t="n"/>
      <c r="G1302" s="18">
        <f>IF(OR(B1302&amp;""="",NOT(ISNUMBER(D1302))),"",ROUND(D1302*N(E1302),2))</f>
        <v/>
      </c>
      <c r="H1302" s="6">
        <f>IF(B1302&amp;""="","",IFERROR(INDEX('المركبات'!$B$6:$B$205,MATCH(B1302&amp;"",'المركبات'!$A$6:$A$205,0))&amp;"","كود غير موجود"))</f>
        <v/>
      </c>
      <c r="I1302" s="21">
        <f>IF(OR(B1302&amp;""="",NOT(ISNUMBER(C1302))),"",IF(COUNTIFS($B$6:$B$2005,B1302&amp;"",$C$6:$C$2005,"&gt;"&amp;C1302)=0,1,0))</f>
        <v/>
      </c>
    </row>
    <row r="1303">
      <c r="A1303" s="13" t="n"/>
      <c r="B1303" s="5" t="n"/>
      <c r="C1303" s="16" t="n"/>
      <c r="D1303" s="20" t="n"/>
      <c r="E1303" s="20" t="n"/>
      <c r="F1303" s="5" t="n"/>
      <c r="G1303" s="18">
        <f>IF(OR(B1303&amp;""="",NOT(ISNUMBER(D1303))),"",ROUND(D1303*N(E1303),2))</f>
        <v/>
      </c>
      <c r="H1303" s="6">
        <f>IF(B1303&amp;""="","",IFERROR(INDEX('المركبات'!$B$6:$B$205,MATCH(B1303&amp;"",'المركبات'!$A$6:$A$205,0))&amp;"","كود غير موجود"))</f>
        <v/>
      </c>
      <c r="I1303" s="21">
        <f>IF(OR(B1303&amp;""="",NOT(ISNUMBER(C1303))),"",IF(COUNTIFS($B$6:$B$2005,B1303&amp;"",$C$6:$C$2005,"&gt;"&amp;C1303)=0,1,0))</f>
        <v/>
      </c>
    </row>
    <row r="1304">
      <c r="A1304" s="13" t="n"/>
      <c r="B1304" s="5" t="n"/>
      <c r="C1304" s="16" t="n"/>
      <c r="D1304" s="20" t="n"/>
      <c r="E1304" s="20" t="n"/>
      <c r="F1304" s="5" t="n"/>
      <c r="G1304" s="18">
        <f>IF(OR(B1304&amp;""="",NOT(ISNUMBER(D1304))),"",ROUND(D1304*N(E1304),2))</f>
        <v/>
      </c>
      <c r="H1304" s="6">
        <f>IF(B1304&amp;""="","",IFERROR(INDEX('المركبات'!$B$6:$B$205,MATCH(B1304&amp;"",'المركبات'!$A$6:$A$205,0))&amp;"","كود غير موجود"))</f>
        <v/>
      </c>
      <c r="I1304" s="21">
        <f>IF(OR(B1304&amp;""="",NOT(ISNUMBER(C1304))),"",IF(COUNTIFS($B$6:$B$2005,B1304&amp;"",$C$6:$C$2005,"&gt;"&amp;C1304)=0,1,0))</f>
        <v/>
      </c>
    </row>
    <row r="1305">
      <c r="A1305" s="13" t="n"/>
      <c r="B1305" s="5" t="n"/>
      <c r="C1305" s="16" t="n"/>
      <c r="D1305" s="20" t="n"/>
      <c r="E1305" s="20" t="n"/>
      <c r="F1305" s="5" t="n"/>
      <c r="G1305" s="18">
        <f>IF(OR(B1305&amp;""="",NOT(ISNUMBER(D1305))),"",ROUND(D1305*N(E1305),2))</f>
        <v/>
      </c>
      <c r="H1305" s="6">
        <f>IF(B1305&amp;""="","",IFERROR(INDEX('المركبات'!$B$6:$B$205,MATCH(B1305&amp;"",'المركبات'!$A$6:$A$205,0))&amp;"","كود غير موجود"))</f>
        <v/>
      </c>
      <c r="I1305" s="21">
        <f>IF(OR(B1305&amp;""="",NOT(ISNUMBER(C1305))),"",IF(COUNTIFS($B$6:$B$2005,B1305&amp;"",$C$6:$C$2005,"&gt;"&amp;C1305)=0,1,0))</f>
        <v/>
      </c>
    </row>
    <row r="1306">
      <c r="A1306" s="13" t="n"/>
      <c r="B1306" s="5" t="n"/>
      <c r="C1306" s="16" t="n"/>
      <c r="D1306" s="20" t="n"/>
      <c r="E1306" s="20" t="n"/>
      <c r="F1306" s="5" t="n"/>
      <c r="G1306" s="18">
        <f>IF(OR(B1306&amp;""="",NOT(ISNUMBER(D1306))),"",ROUND(D1306*N(E1306),2))</f>
        <v/>
      </c>
      <c r="H1306" s="6">
        <f>IF(B1306&amp;""="","",IFERROR(INDEX('المركبات'!$B$6:$B$205,MATCH(B1306&amp;"",'المركبات'!$A$6:$A$205,0))&amp;"","كود غير موجود"))</f>
        <v/>
      </c>
      <c r="I1306" s="21">
        <f>IF(OR(B1306&amp;""="",NOT(ISNUMBER(C1306))),"",IF(COUNTIFS($B$6:$B$2005,B1306&amp;"",$C$6:$C$2005,"&gt;"&amp;C1306)=0,1,0))</f>
        <v/>
      </c>
    </row>
    <row r="1307">
      <c r="A1307" s="13" t="n"/>
      <c r="B1307" s="5" t="n"/>
      <c r="C1307" s="16" t="n"/>
      <c r="D1307" s="20" t="n"/>
      <c r="E1307" s="20" t="n"/>
      <c r="F1307" s="5" t="n"/>
      <c r="G1307" s="18">
        <f>IF(OR(B1307&amp;""="",NOT(ISNUMBER(D1307))),"",ROUND(D1307*N(E1307),2))</f>
        <v/>
      </c>
      <c r="H1307" s="6">
        <f>IF(B1307&amp;""="","",IFERROR(INDEX('المركبات'!$B$6:$B$205,MATCH(B1307&amp;"",'المركبات'!$A$6:$A$205,0))&amp;"","كود غير موجود"))</f>
        <v/>
      </c>
      <c r="I1307" s="21">
        <f>IF(OR(B1307&amp;""="",NOT(ISNUMBER(C1307))),"",IF(COUNTIFS($B$6:$B$2005,B1307&amp;"",$C$6:$C$2005,"&gt;"&amp;C1307)=0,1,0))</f>
        <v/>
      </c>
    </row>
    <row r="1308">
      <c r="A1308" s="13" t="n"/>
      <c r="B1308" s="5" t="n"/>
      <c r="C1308" s="16" t="n"/>
      <c r="D1308" s="20" t="n"/>
      <c r="E1308" s="20" t="n"/>
      <c r="F1308" s="5" t="n"/>
      <c r="G1308" s="18">
        <f>IF(OR(B1308&amp;""="",NOT(ISNUMBER(D1308))),"",ROUND(D1308*N(E1308),2))</f>
        <v/>
      </c>
      <c r="H1308" s="6">
        <f>IF(B1308&amp;""="","",IFERROR(INDEX('المركبات'!$B$6:$B$205,MATCH(B1308&amp;"",'المركبات'!$A$6:$A$205,0))&amp;"","كود غير موجود"))</f>
        <v/>
      </c>
      <c r="I1308" s="21">
        <f>IF(OR(B1308&amp;""="",NOT(ISNUMBER(C1308))),"",IF(COUNTIFS($B$6:$B$2005,B1308&amp;"",$C$6:$C$2005,"&gt;"&amp;C1308)=0,1,0))</f>
        <v/>
      </c>
    </row>
    <row r="1309">
      <c r="A1309" s="13" t="n"/>
      <c r="B1309" s="5" t="n"/>
      <c r="C1309" s="16" t="n"/>
      <c r="D1309" s="20" t="n"/>
      <c r="E1309" s="20" t="n"/>
      <c r="F1309" s="5" t="n"/>
      <c r="G1309" s="18">
        <f>IF(OR(B1309&amp;""="",NOT(ISNUMBER(D1309))),"",ROUND(D1309*N(E1309),2))</f>
        <v/>
      </c>
      <c r="H1309" s="6">
        <f>IF(B1309&amp;""="","",IFERROR(INDEX('المركبات'!$B$6:$B$205,MATCH(B1309&amp;"",'المركبات'!$A$6:$A$205,0))&amp;"","كود غير موجود"))</f>
        <v/>
      </c>
      <c r="I1309" s="21">
        <f>IF(OR(B1309&amp;""="",NOT(ISNUMBER(C1309))),"",IF(COUNTIFS($B$6:$B$2005,B1309&amp;"",$C$6:$C$2005,"&gt;"&amp;C1309)=0,1,0))</f>
        <v/>
      </c>
    </row>
    <row r="1310">
      <c r="A1310" s="13" t="n"/>
      <c r="B1310" s="5" t="n"/>
      <c r="C1310" s="16" t="n"/>
      <c r="D1310" s="20" t="n"/>
      <c r="E1310" s="20" t="n"/>
      <c r="F1310" s="5" t="n"/>
      <c r="G1310" s="18">
        <f>IF(OR(B1310&amp;""="",NOT(ISNUMBER(D1310))),"",ROUND(D1310*N(E1310),2))</f>
        <v/>
      </c>
      <c r="H1310" s="6">
        <f>IF(B1310&amp;""="","",IFERROR(INDEX('المركبات'!$B$6:$B$205,MATCH(B1310&amp;"",'المركبات'!$A$6:$A$205,0))&amp;"","كود غير موجود"))</f>
        <v/>
      </c>
      <c r="I1310" s="21">
        <f>IF(OR(B1310&amp;""="",NOT(ISNUMBER(C1310))),"",IF(COUNTIFS($B$6:$B$2005,B1310&amp;"",$C$6:$C$2005,"&gt;"&amp;C1310)=0,1,0))</f>
        <v/>
      </c>
    </row>
    <row r="1311">
      <c r="A1311" s="13" t="n"/>
      <c r="B1311" s="5" t="n"/>
      <c r="C1311" s="16" t="n"/>
      <c r="D1311" s="20" t="n"/>
      <c r="E1311" s="20" t="n"/>
      <c r="F1311" s="5" t="n"/>
      <c r="G1311" s="18">
        <f>IF(OR(B1311&amp;""="",NOT(ISNUMBER(D1311))),"",ROUND(D1311*N(E1311),2))</f>
        <v/>
      </c>
      <c r="H1311" s="6">
        <f>IF(B1311&amp;""="","",IFERROR(INDEX('المركبات'!$B$6:$B$205,MATCH(B1311&amp;"",'المركبات'!$A$6:$A$205,0))&amp;"","كود غير موجود"))</f>
        <v/>
      </c>
      <c r="I1311" s="21">
        <f>IF(OR(B1311&amp;""="",NOT(ISNUMBER(C1311))),"",IF(COUNTIFS($B$6:$B$2005,B1311&amp;"",$C$6:$C$2005,"&gt;"&amp;C1311)=0,1,0))</f>
        <v/>
      </c>
    </row>
    <row r="1312">
      <c r="A1312" s="13" t="n"/>
      <c r="B1312" s="5" t="n"/>
      <c r="C1312" s="16" t="n"/>
      <c r="D1312" s="20" t="n"/>
      <c r="E1312" s="20" t="n"/>
      <c r="F1312" s="5" t="n"/>
      <c r="G1312" s="18">
        <f>IF(OR(B1312&amp;""="",NOT(ISNUMBER(D1312))),"",ROUND(D1312*N(E1312),2))</f>
        <v/>
      </c>
      <c r="H1312" s="6">
        <f>IF(B1312&amp;""="","",IFERROR(INDEX('المركبات'!$B$6:$B$205,MATCH(B1312&amp;"",'المركبات'!$A$6:$A$205,0))&amp;"","كود غير موجود"))</f>
        <v/>
      </c>
      <c r="I1312" s="21">
        <f>IF(OR(B1312&amp;""="",NOT(ISNUMBER(C1312))),"",IF(COUNTIFS($B$6:$B$2005,B1312&amp;"",$C$6:$C$2005,"&gt;"&amp;C1312)=0,1,0))</f>
        <v/>
      </c>
    </row>
    <row r="1313">
      <c r="A1313" s="13" t="n"/>
      <c r="B1313" s="5" t="n"/>
      <c r="C1313" s="16" t="n"/>
      <c r="D1313" s="20" t="n"/>
      <c r="E1313" s="20" t="n"/>
      <c r="F1313" s="5" t="n"/>
      <c r="G1313" s="18">
        <f>IF(OR(B1313&amp;""="",NOT(ISNUMBER(D1313))),"",ROUND(D1313*N(E1313),2))</f>
        <v/>
      </c>
      <c r="H1313" s="6">
        <f>IF(B1313&amp;""="","",IFERROR(INDEX('المركبات'!$B$6:$B$205,MATCH(B1313&amp;"",'المركبات'!$A$6:$A$205,0))&amp;"","كود غير موجود"))</f>
        <v/>
      </c>
      <c r="I1313" s="21">
        <f>IF(OR(B1313&amp;""="",NOT(ISNUMBER(C1313))),"",IF(COUNTIFS($B$6:$B$2005,B1313&amp;"",$C$6:$C$2005,"&gt;"&amp;C1313)=0,1,0))</f>
        <v/>
      </c>
    </row>
    <row r="1314">
      <c r="A1314" s="13" t="n"/>
      <c r="B1314" s="5" t="n"/>
      <c r="C1314" s="16" t="n"/>
      <c r="D1314" s="20" t="n"/>
      <c r="E1314" s="20" t="n"/>
      <c r="F1314" s="5" t="n"/>
      <c r="G1314" s="18">
        <f>IF(OR(B1314&amp;""="",NOT(ISNUMBER(D1314))),"",ROUND(D1314*N(E1314),2))</f>
        <v/>
      </c>
      <c r="H1314" s="6">
        <f>IF(B1314&amp;""="","",IFERROR(INDEX('المركبات'!$B$6:$B$205,MATCH(B1314&amp;"",'المركبات'!$A$6:$A$205,0))&amp;"","كود غير موجود"))</f>
        <v/>
      </c>
      <c r="I1314" s="21">
        <f>IF(OR(B1314&amp;""="",NOT(ISNUMBER(C1314))),"",IF(COUNTIFS($B$6:$B$2005,B1314&amp;"",$C$6:$C$2005,"&gt;"&amp;C1314)=0,1,0))</f>
        <v/>
      </c>
    </row>
    <row r="1315">
      <c r="A1315" s="13" t="n"/>
      <c r="B1315" s="5" t="n"/>
      <c r="C1315" s="16" t="n"/>
      <c r="D1315" s="20" t="n"/>
      <c r="E1315" s="20" t="n"/>
      <c r="F1315" s="5" t="n"/>
      <c r="G1315" s="18">
        <f>IF(OR(B1315&amp;""="",NOT(ISNUMBER(D1315))),"",ROUND(D1315*N(E1315),2))</f>
        <v/>
      </c>
      <c r="H1315" s="6">
        <f>IF(B1315&amp;""="","",IFERROR(INDEX('المركبات'!$B$6:$B$205,MATCH(B1315&amp;"",'المركبات'!$A$6:$A$205,0))&amp;"","كود غير موجود"))</f>
        <v/>
      </c>
      <c r="I1315" s="21">
        <f>IF(OR(B1315&amp;""="",NOT(ISNUMBER(C1315))),"",IF(COUNTIFS($B$6:$B$2005,B1315&amp;"",$C$6:$C$2005,"&gt;"&amp;C1315)=0,1,0))</f>
        <v/>
      </c>
    </row>
    <row r="1316">
      <c r="A1316" s="13" t="n"/>
      <c r="B1316" s="5" t="n"/>
      <c r="C1316" s="16" t="n"/>
      <c r="D1316" s="20" t="n"/>
      <c r="E1316" s="20" t="n"/>
      <c r="F1316" s="5" t="n"/>
      <c r="G1316" s="18">
        <f>IF(OR(B1316&amp;""="",NOT(ISNUMBER(D1316))),"",ROUND(D1316*N(E1316),2))</f>
        <v/>
      </c>
      <c r="H1316" s="6">
        <f>IF(B1316&amp;""="","",IFERROR(INDEX('المركبات'!$B$6:$B$205,MATCH(B1316&amp;"",'المركبات'!$A$6:$A$205,0))&amp;"","كود غير موجود"))</f>
        <v/>
      </c>
      <c r="I1316" s="21">
        <f>IF(OR(B1316&amp;""="",NOT(ISNUMBER(C1316))),"",IF(COUNTIFS($B$6:$B$2005,B1316&amp;"",$C$6:$C$2005,"&gt;"&amp;C1316)=0,1,0))</f>
        <v/>
      </c>
    </row>
    <row r="1317">
      <c r="A1317" s="13" t="n"/>
      <c r="B1317" s="5" t="n"/>
      <c r="C1317" s="16" t="n"/>
      <c r="D1317" s="20" t="n"/>
      <c r="E1317" s="20" t="n"/>
      <c r="F1317" s="5" t="n"/>
      <c r="G1317" s="18">
        <f>IF(OR(B1317&amp;""="",NOT(ISNUMBER(D1317))),"",ROUND(D1317*N(E1317),2))</f>
        <v/>
      </c>
      <c r="H1317" s="6">
        <f>IF(B1317&amp;""="","",IFERROR(INDEX('المركبات'!$B$6:$B$205,MATCH(B1317&amp;"",'المركبات'!$A$6:$A$205,0))&amp;"","كود غير موجود"))</f>
        <v/>
      </c>
      <c r="I1317" s="21">
        <f>IF(OR(B1317&amp;""="",NOT(ISNUMBER(C1317))),"",IF(COUNTIFS($B$6:$B$2005,B1317&amp;"",$C$6:$C$2005,"&gt;"&amp;C1317)=0,1,0))</f>
        <v/>
      </c>
    </row>
    <row r="1318">
      <c r="A1318" s="13" t="n"/>
      <c r="B1318" s="5" t="n"/>
      <c r="C1318" s="16" t="n"/>
      <c r="D1318" s="20" t="n"/>
      <c r="E1318" s="20" t="n"/>
      <c r="F1318" s="5" t="n"/>
      <c r="G1318" s="18">
        <f>IF(OR(B1318&amp;""="",NOT(ISNUMBER(D1318))),"",ROUND(D1318*N(E1318),2))</f>
        <v/>
      </c>
      <c r="H1318" s="6">
        <f>IF(B1318&amp;""="","",IFERROR(INDEX('المركبات'!$B$6:$B$205,MATCH(B1318&amp;"",'المركبات'!$A$6:$A$205,0))&amp;"","كود غير موجود"))</f>
        <v/>
      </c>
      <c r="I1318" s="21">
        <f>IF(OR(B1318&amp;""="",NOT(ISNUMBER(C1318))),"",IF(COUNTIFS($B$6:$B$2005,B1318&amp;"",$C$6:$C$2005,"&gt;"&amp;C1318)=0,1,0))</f>
        <v/>
      </c>
    </row>
    <row r="1319">
      <c r="A1319" s="13" t="n"/>
      <c r="B1319" s="5" t="n"/>
      <c r="C1319" s="16" t="n"/>
      <c r="D1319" s="20" t="n"/>
      <c r="E1319" s="20" t="n"/>
      <c r="F1319" s="5" t="n"/>
      <c r="G1319" s="18">
        <f>IF(OR(B1319&amp;""="",NOT(ISNUMBER(D1319))),"",ROUND(D1319*N(E1319),2))</f>
        <v/>
      </c>
      <c r="H1319" s="6">
        <f>IF(B1319&amp;""="","",IFERROR(INDEX('المركبات'!$B$6:$B$205,MATCH(B1319&amp;"",'المركبات'!$A$6:$A$205,0))&amp;"","كود غير موجود"))</f>
        <v/>
      </c>
      <c r="I1319" s="21">
        <f>IF(OR(B1319&amp;""="",NOT(ISNUMBER(C1319))),"",IF(COUNTIFS($B$6:$B$2005,B1319&amp;"",$C$6:$C$2005,"&gt;"&amp;C1319)=0,1,0))</f>
        <v/>
      </c>
    </row>
    <row r="1320">
      <c r="A1320" s="13" t="n"/>
      <c r="B1320" s="5" t="n"/>
      <c r="C1320" s="16" t="n"/>
      <c r="D1320" s="20" t="n"/>
      <c r="E1320" s="20" t="n"/>
      <c r="F1320" s="5" t="n"/>
      <c r="G1320" s="18">
        <f>IF(OR(B1320&amp;""="",NOT(ISNUMBER(D1320))),"",ROUND(D1320*N(E1320),2))</f>
        <v/>
      </c>
      <c r="H1320" s="6">
        <f>IF(B1320&amp;""="","",IFERROR(INDEX('المركبات'!$B$6:$B$205,MATCH(B1320&amp;"",'المركبات'!$A$6:$A$205,0))&amp;"","كود غير موجود"))</f>
        <v/>
      </c>
      <c r="I1320" s="21">
        <f>IF(OR(B1320&amp;""="",NOT(ISNUMBER(C1320))),"",IF(COUNTIFS($B$6:$B$2005,B1320&amp;"",$C$6:$C$2005,"&gt;"&amp;C1320)=0,1,0))</f>
        <v/>
      </c>
    </row>
    <row r="1321">
      <c r="A1321" s="13" t="n"/>
      <c r="B1321" s="5" t="n"/>
      <c r="C1321" s="16" t="n"/>
      <c r="D1321" s="20" t="n"/>
      <c r="E1321" s="20" t="n"/>
      <c r="F1321" s="5" t="n"/>
      <c r="G1321" s="18">
        <f>IF(OR(B1321&amp;""="",NOT(ISNUMBER(D1321))),"",ROUND(D1321*N(E1321),2))</f>
        <v/>
      </c>
      <c r="H1321" s="6">
        <f>IF(B1321&amp;""="","",IFERROR(INDEX('المركبات'!$B$6:$B$205,MATCH(B1321&amp;"",'المركبات'!$A$6:$A$205,0))&amp;"","كود غير موجود"))</f>
        <v/>
      </c>
      <c r="I1321" s="21">
        <f>IF(OR(B1321&amp;""="",NOT(ISNUMBER(C1321))),"",IF(COUNTIFS($B$6:$B$2005,B1321&amp;"",$C$6:$C$2005,"&gt;"&amp;C1321)=0,1,0))</f>
        <v/>
      </c>
    </row>
    <row r="1322">
      <c r="A1322" s="13" t="n"/>
      <c r="B1322" s="5" t="n"/>
      <c r="C1322" s="16" t="n"/>
      <c r="D1322" s="20" t="n"/>
      <c r="E1322" s="20" t="n"/>
      <c r="F1322" s="5" t="n"/>
      <c r="G1322" s="18">
        <f>IF(OR(B1322&amp;""="",NOT(ISNUMBER(D1322))),"",ROUND(D1322*N(E1322),2))</f>
        <v/>
      </c>
      <c r="H1322" s="6">
        <f>IF(B1322&amp;""="","",IFERROR(INDEX('المركبات'!$B$6:$B$205,MATCH(B1322&amp;"",'المركبات'!$A$6:$A$205,0))&amp;"","كود غير موجود"))</f>
        <v/>
      </c>
      <c r="I1322" s="21">
        <f>IF(OR(B1322&amp;""="",NOT(ISNUMBER(C1322))),"",IF(COUNTIFS($B$6:$B$2005,B1322&amp;"",$C$6:$C$2005,"&gt;"&amp;C1322)=0,1,0))</f>
        <v/>
      </c>
    </row>
    <row r="1323">
      <c r="A1323" s="13" t="n"/>
      <c r="B1323" s="5" t="n"/>
      <c r="C1323" s="16" t="n"/>
      <c r="D1323" s="20" t="n"/>
      <c r="E1323" s="20" t="n"/>
      <c r="F1323" s="5" t="n"/>
      <c r="G1323" s="18">
        <f>IF(OR(B1323&amp;""="",NOT(ISNUMBER(D1323))),"",ROUND(D1323*N(E1323),2))</f>
        <v/>
      </c>
      <c r="H1323" s="6">
        <f>IF(B1323&amp;""="","",IFERROR(INDEX('المركبات'!$B$6:$B$205,MATCH(B1323&amp;"",'المركبات'!$A$6:$A$205,0))&amp;"","كود غير موجود"))</f>
        <v/>
      </c>
      <c r="I1323" s="21">
        <f>IF(OR(B1323&amp;""="",NOT(ISNUMBER(C1323))),"",IF(COUNTIFS($B$6:$B$2005,B1323&amp;"",$C$6:$C$2005,"&gt;"&amp;C1323)=0,1,0))</f>
        <v/>
      </c>
    </row>
    <row r="1324">
      <c r="A1324" s="13" t="n"/>
      <c r="B1324" s="5" t="n"/>
      <c r="C1324" s="16" t="n"/>
      <c r="D1324" s="20" t="n"/>
      <c r="E1324" s="20" t="n"/>
      <c r="F1324" s="5" t="n"/>
      <c r="G1324" s="18">
        <f>IF(OR(B1324&amp;""="",NOT(ISNUMBER(D1324))),"",ROUND(D1324*N(E1324),2))</f>
        <v/>
      </c>
      <c r="H1324" s="6">
        <f>IF(B1324&amp;""="","",IFERROR(INDEX('المركبات'!$B$6:$B$205,MATCH(B1324&amp;"",'المركبات'!$A$6:$A$205,0))&amp;"","كود غير موجود"))</f>
        <v/>
      </c>
      <c r="I1324" s="21">
        <f>IF(OR(B1324&amp;""="",NOT(ISNUMBER(C1324))),"",IF(COUNTIFS($B$6:$B$2005,B1324&amp;"",$C$6:$C$2005,"&gt;"&amp;C1324)=0,1,0))</f>
        <v/>
      </c>
    </row>
    <row r="1325">
      <c r="A1325" s="13" t="n"/>
      <c r="B1325" s="5" t="n"/>
      <c r="C1325" s="16" t="n"/>
      <c r="D1325" s="20" t="n"/>
      <c r="E1325" s="20" t="n"/>
      <c r="F1325" s="5" t="n"/>
      <c r="G1325" s="18">
        <f>IF(OR(B1325&amp;""="",NOT(ISNUMBER(D1325))),"",ROUND(D1325*N(E1325),2))</f>
        <v/>
      </c>
      <c r="H1325" s="6">
        <f>IF(B1325&amp;""="","",IFERROR(INDEX('المركبات'!$B$6:$B$205,MATCH(B1325&amp;"",'المركبات'!$A$6:$A$205,0))&amp;"","كود غير موجود"))</f>
        <v/>
      </c>
      <c r="I1325" s="21">
        <f>IF(OR(B1325&amp;""="",NOT(ISNUMBER(C1325))),"",IF(COUNTIFS($B$6:$B$2005,B1325&amp;"",$C$6:$C$2005,"&gt;"&amp;C1325)=0,1,0))</f>
        <v/>
      </c>
    </row>
    <row r="1326">
      <c r="A1326" s="13" t="n"/>
      <c r="B1326" s="5" t="n"/>
      <c r="C1326" s="16" t="n"/>
      <c r="D1326" s="20" t="n"/>
      <c r="E1326" s="20" t="n"/>
      <c r="F1326" s="5" t="n"/>
      <c r="G1326" s="18">
        <f>IF(OR(B1326&amp;""="",NOT(ISNUMBER(D1326))),"",ROUND(D1326*N(E1326),2))</f>
        <v/>
      </c>
      <c r="H1326" s="6">
        <f>IF(B1326&amp;""="","",IFERROR(INDEX('المركبات'!$B$6:$B$205,MATCH(B1326&amp;"",'المركبات'!$A$6:$A$205,0))&amp;"","كود غير موجود"))</f>
        <v/>
      </c>
      <c r="I1326" s="21">
        <f>IF(OR(B1326&amp;""="",NOT(ISNUMBER(C1326))),"",IF(COUNTIFS($B$6:$B$2005,B1326&amp;"",$C$6:$C$2005,"&gt;"&amp;C1326)=0,1,0))</f>
        <v/>
      </c>
    </row>
    <row r="1327">
      <c r="A1327" s="13" t="n"/>
      <c r="B1327" s="5" t="n"/>
      <c r="C1327" s="16" t="n"/>
      <c r="D1327" s="20" t="n"/>
      <c r="E1327" s="20" t="n"/>
      <c r="F1327" s="5" t="n"/>
      <c r="G1327" s="18">
        <f>IF(OR(B1327&amp;""="",NOT(ISNUMBER(D1327))),"",ROUND(D1327*N(E1327),2))</f>
        <v/>
      </c>
      <c r="H1327" s="6">
        <f>IF(B1327&amp;""="","",IFERROR(INDEX('المركبات'!$B$6:$B$205,MATCH(B1327&amp;"",'المركبات'!$A$6:$A$205,0))&amp;"","كود غير موجود"))</f>
        <v/>
      </c>
      <c r="I1327" s="21">
        <f>IF(OR(B1327&amp;""="",NOT(ISNUMBER(C1327))),"",IF(COUNTIFS($B$6:$B$2005,B1327&amp;"",$C$6:$C$2005,"&gt;"&amp;C1327)=0,1,0))</f>
        <v/>
      </c>
    </row>
    <row r="1328">
      <c r="A1328" s="13" t="n"/>
      <c r="B1328" s="5" t="n"/>
      <c r="C1328" s="16" t="n"/>
      <c r="D1328" s="20" t="n"/>
      <c r="E1328" s="20" t="n"/>
      <c r="F1328" s="5" t="n"/>
      <c r="G1328" s="18">
        <f>IF(OR(B1328&amp;""="",NOT(ISNUMBER(D1328))),"",ROUND(D1328*N(E1328),2))</f>
        <v/>
      </c>
      <c r="H1328" s="6">
        <f>IF(B1328&amp;""="","",IFERROR(INDEX('المركبات'!$B$6:$B$205,MATCH(B1328&amp;"",'المركبات'!$A$6:$A$205,0))&amp;"","كود غير موجود"))</f>
        <v/>
      </c>
      <c r="I1328" s="21">
        <f>IF(OR(B1328&amp;""="",NOT(ISNUMBER(C1328))),"",IF(COUNTIFS($B$6:$B$2005,B1328&amp;"",$C$6:$C$2005,"&gt;"&amp;C1328)=0,1,0))</f>
        <v/>
      </c>
    </row>
    <row r="1329">
      <c r="A1329" s="13" t="n"/>
      <c r="B1329" s="5" t="n"/>
      <c r="C1329" s="16" t="n"/>
      <c r="D1329" s="20" t="n"/>
      <c r="E1329" s="20" t="n"/>
      <c r="F1329" s="5" t="n"/>
      <c r="G1329" s="18">
        <f>IF(OR(B1329&amp;""="",NOT(ISNUMBER(D1329))),"",ROUND(D1329*N(E1329),2))</f>
        <v/>
      </c>
      <c r="H1329" s="6">
        <f>IF(B1329&amp;""="","",IFERROR(INDEX('المركبات'!$B$6:$B$205,MATCH(B1329&amp;"",'المركبات'!$A$6:$A$205,0))&amp;"","كود غير موجود"))</f>
        <v/>
      </c>
      <c r="I1329" s="21">
        <f>IF(OR(B1329&amp;""="",NOT(ISNUMBER(C1329))),"",IF(COUNTIFS($B$6:$B$2005,B1329&amp;"",$C$6:$C$2005,"&gt;"&amp;C1329)=0,1,0))</f>
        <v/>
      </c>
    </row>
    <row r="1330">
      <c r="A1330" s="13" t="n"/>
      <c r="B1330" s="5" t="n"/>
      <c r="C1330" s="16" t="n"/>
      <c r="D1330" s="20" t="n"/>
      <c r="E1330" s="20" t="n"/>
      <c r="F1330" s="5" t="n"/>
      <c r="G1330" s="18">
        <f>IF(OR(B1330&amp;""="",NOT(ISNUMBER(D1330))),"",ROUND(D1330*N(E1330),2))</f>
        <v/>
      </c>
      <c r="H1330" s="6">
        <f>IF(B1330&amp;""="","",IFERROR(INDEX('المركبات'!$B$6:$B$205,MATCH(B1330&amp;"",'المركبات'!$A$6:$A$205,0))&amp;"","كود غير موجود"))</f>
        <v/>
      </c>
      <c r="I1330" s="21">
        <f>IF(OR(B1330&amp;""="",NOT(ISNUMBER(C1330))),"",IF(COUNTIFS($B$6:$B$2005,B1330&amp;"",$C$6:$C$2005,"&gt;"&amp;C1330)=0,1,0))</f>
        <v/>
      </c>
    </row>
    <row r="1331">
      <c r="A1331" s="13" t="n"/>
      <c r="B1331" s="5" t="n"/>
      <c r="C1331" s="16" t="n"/>
      <c r="D1331" s="20" t="n"/>
      <c r="E1331" s="20" t="n"/>
      <c r="F1331" s="5" t="n"/>
      <c r="G1331" s="18">
        <f>IF(OR(B1331&amp;""="",NOT(ISNUMBER(D1331))),"",ROUND(D1331*N(E1331),2))</f>
        <v/>
      </c>
      <c r="H1331" s="6">
        <f>IF(B1331&amp;""="","",IFERROR(INDEX('المركبات'!$B$6:$B$205,MATCH(B1331&amp;"",'المركبات'!$A$6:$A$205,0))&amp;"","كود غير موجود"))</f>
        <v/>
      </c>
      <c r="I1331" s="21">
        <f>IF(OR(B1331&amp;""="",NOT(ISNUMBER(C1331))),"",IF(COUNTIFS($B$6:$B$2005,B1331&amp;"",$C$6:$C$2005,"&gt;"&amp;C1331)=0,1,0))</f>
        <v/>
      </c>
    </row>
    <row r="1332">
      <c r="A1332" s="13" t="n"/>
      <c r="B1332" s="5" t="n"/>
      <c r="C1332" s="16" t="n"/>
      <c r="D1332" s="20" t="n"/>
      <c r="E1332" s="20" t="n"/>
      <c r="F1332" s="5" t="n"/>
      <c r="G1332" s="18">
        <f>IF(OR(B1332&amp;""="",NOT(ISNUMBER(D1332))),"",ROUND(D1332*N(E1332),2))</f>
        <v/>
      </c>
      <c r="H1332" s="6">
        <f>IF(B1332&amp;""="","",IFERROR(INDEX('المركبات'!$B$6:$B$205,MATCH(B1332&amp;"",'المركبات'!$A$6:$A$205,0))&amp;"","كود غير موجود"))</f>
        <v/>
      </c>
      <c r="I1332" s="21">
        <f>IF(OR(B1332&amp;""="",NOT(ISNUMBER(C1332))),"",IF(COUNTIFS($B$6:$B$2005,B1332&amp;"",$C$6:$C$2005,"&gt;"&amp;C1332)=0,1,0))</f>
        <v/>
      </c>
    </row>
    <row r="1333">
      <c r="A1333" s="13" t="n"/>
      <c r="B1333" s="5" t="n"/>
      <c r="C1333" s="16" t="n"/>
      <c r="D1333" s="20" t="n"/>
      <c r="E1333" s="20" t="n"/>
      <c r="F1333" s="5" t="n"/>
      <c r="G1333" s="18">
        <f>IF(OR(B1333&amp;""="",NOT(ISNUMBER(D1333))),"",ROUND(D1333*N(E1333),2))</f>
        <v/>
      </c>
      <c r="H1333" s="6">
        <f>IF(B1333&amp;""="","",IFERROR(INDEX('المركبات'!$B$6:$B$205,MATCH(B1333&amp;"",'المركبات'!$A$6:$A$205,0))&amp;"","كود غير موجود"))</f>
        <v/>
      </c>
      <c r="I1333" s="21">
        <f>IF(OR(B1333&amp;""="",NOT(ISNUMBER(C1333))),"",IF(COUNTIFS($B$6:$B$2005,B1333&amp;"",$C$6:$C$2005,"&gt;"&amp;C1333)=0,1,0))</f>
        <v/>
      </c>
    </row>
    <row r="1334">
      <c r="A1334" s="13" t="n"/>
      <c r="B1334" s="5" t="n"/>
      <c r="C1334" s="16" t="n"/>
      <c r="D1334" s="20" t="n"/>
      <c r="E1334" s="20" t="n"/>
      <c r="F1334" s="5" t="n"/>
      <c r="G1334" s="18">
        <f>IF(OR(B1334&amp;""="",NOT(ISNUMBER(D1334))),"",ROUND(D1334*N(E1334),2))</f>
        <v/>
      </c>
      <c r="H1334" s="6">
        <f>IF(B1334&amp;""="","",IFERROR(INDEX('المركبات'!$B$6:$B$205,MATCH(B1334&amp;"",'المركبات'!$A$6:$A$205,0))&amp;"","كود غير موجود"))</f>
        <v/>
      </c>
      <c r="I1334" s="21">
        <f>IF(OR(B1334&amp;""="",NOT(ISNUMBER(C1334))),"",IF(COUNTIFS($B$6:$B$2005,B1334&amp;"",$C$6:$C$2005,"&gt;"&amp;C1334)=0,1,0))</f>
        <v/>
      </c>
    </row>
    <row r="1335">
      <c r="A1335" s="13" t="n"/>
      <c r="B1335" s="5" t="n"/>
      <c r="C1335" s="16" t="n"/>
      <c r="D1335" s="20" t="n"/>
      <c r="E1335" s="20" t="n"/>
      <c r="F1335" s="5" t="n"/>
      <c r="G1335" s="18">
        <f>IF(OR(B1335&amp;""="",NOT(ISNUMBER(D1335))),"",ROUND(D1335*N(E1335),2))</f>
        <v/>
      </c>
      <c r="H1335" s="6">
        <f>IF(B1335&amp;""="","",IFERROR(INDEX('المركبات'!$B$6:$B$205,MATCH(B1335&amp;"",'المركبات'!$A$6:$A$205,0))&amp;"","كود غير موجود"))</f>
        <v/>
      </c>
      <c r="I1335" s="21">
        <f>IF(OR(B1335&amp;""="",NOT(ISNUMBER(C1335))),"",IF(COUNTIFS($B$6:$B$2005,B1335&amp;"",$C$6:$C$2005,"&gt;"&amp;C1335)=0,1,0))</f>
        <v/>
      </c>
    </row>
    <row r="1336">
      <c r="A1336" s="13" t="n"/>
      <c r="B1336" s="5" t="n"/>
      <c r="C1336" s="16" t="n"/>
      <c r="D1336" s="20" t="n"/>
      <c r="E1336" s="20" t="n"/>
      <c r="F1336" s="5" t="n"/>
      <c r="G1336" s="18">
        <f>IF(OR(B1336&amp;""="",NOT(ISNUMBER(D1336))),"",ROUND(D1336*N(E1336),2))</f>
        <v/>
      </c>
      <c r="H1336" s="6">
        <f>IF(B1336&amp;""="","",IFERROR(INDEX('المركبات'!$B$6:$B$205,MATCH(B1336&amp;"",'المركبات'!$A$6:$A$205,0))&amp;"","كود غير موجود"))</f>
        <v/>
      </c>
      <c r="I1336" s="21">
        <f>IF(OR(B1336&amp;""="",NOT(ISNUMBER(C1336))),"",IF(COUNTIFS($B$6:$B$2005,B1336&amp;"",$C$6:$C$2005,"&gt;"&amp;C1336)=0,1,0))</f>
        <v/>
      </c>
    </row>
    <row r="1337">
      <c r="A1337" s="13" t="n"/>
      <c r="B1337" s="5" t="n"/>
      <c r="C1337" s="16" t="n"/>
      <c r="D1337" s="20" t="n"/>
      <c r="E1337" s="20" t="n"/>
      <c r="F1337" s="5" t="n"/>
      <c r="G1337" s="18">
        <f>IF(OR(B1337&amp;""="",NOT(ISNUMBER(D1337))),"",ROUND(D1337*N(E1337),2))</f>
        <v/>
      </c>
      <c r="H1337" s="6">
        <f>IF(B1337&amp;""="","",IFERROR(INDEX('المركبات'!$B$6:$B$205,MATCH(B1337&amp;"",'المركبات'!$A$6:$A$205,0))&amp;"","كود غير موجود"))</f>
        <v/>
      </c>
      <c r="I1337" s="21">
        <f>IF(OR(B1337&amp;""="",NOT(ISNUMBER(C1337))),"",IF(COUNTIFS($B$6:$B$2005,B1337&amp;"",$C$6:$C$2005,"&gt;"&amp;C1337)=0,1,0))</f>
        <v/>
      </c>
    </row>
    <row r="1338">
      <c r="A1338" s="13" t="n"/>
      <c r="B1338" s="5" t="n"/>
      <c r="C1338" s="16" t="n"/>
      <c r="D1338" s="20" t="n"/>
      <c r="E1338" s="20" t="n"/>
      <c r="F1338" s="5" t="n"/>
      <c r="G1338" s="18">
        <f>IF(OR(B1338&amp;""="",NOT(ISNUMBER(D1338))),"",ROUND(D1338*N(E1338),2))</f>
        <v/>
      </c>
      <c r="H1338" s="6">
        <f>IF(B1338&amp;""="","",IFERROR(INDEX('المركبات'!$B$6:$B$205,MATCH(B1338&amp;"",'المركبات'!$A$6:$A$205,0))&amp;"","كود غير موجود"))</f>
        <v/>
      </c>
      <c r="I1338" s="21">
        <f>IF(OR(B1338&amp;""="",NOT(ISNUMBER(C1338))),"",IF(COUNTIFS($B$6:$B$2005,B1338&amp;"",$C$6:$C$2005,"&gt;"&amp;C1338)=0,1,0))</f>
        <v/>
      </c>
    </row>
    <row r="1339">
      <c r="A1339" s="13" t="n"/>
      <c r="B1339" s="5" t="n"/>
      <c r="C1339" s="16" t="n"/>
      <c r="D1339" s="20" t="n"/>
      <c r="E1339" s="20" t="n"/>
      <c r="F1339" s="5" t="n"/>
      <c r="G1339" s="18">
        <f>IF(OR(B1339&amp;""="",NOT(ISNUMBER(D1339))),"",ROUND(D1339*N(E1339),2))</f>
        <v/>
      </c>
      <c r="H1339" s="6">
        <f>IF(B1339&amp;""="","",IFERROR(INDEX('المركبات'!$B$6:$B$205,MATCH(B1339&amp;"",'المركبات'!$A$6:$A$205,0))&amp;"","كود غير موجود"))</f>
        <v/>
      </c>
      <c r="I1339" s="21">
        <f>IF(OR(B1339&amp;""="",NOT(ISNUMBER(C1339))),"",IF(COUNTIFS($B$6:$B$2005,B1339&amp;"",$C$6:$C$2005,"&gt;"&amp;C1339)=0,1,0))</f>
        <v/>
      </c>
    </row>
    <row r="1340">
      <c r="A1340" s="13" t="n"/>
      <c r="B1340" s="5" t="n"/>
      <c r="C1340" s="16" t="n"/>
      <c r="D1340" s="20" t="n"/>
      <c r="E1340" s="20" t="n"/>
      <c r="F1340" s="5" t="n"/>
      <c r="G1340" s="18">
        <f>IF(OR(B1340&amp;""="",NOT(ISNUMBER(D1340))),"",ROUND(D1340*N(E1340),2))</f>
        <v/>
      </c>
      <c r="H1340" s="6">
        <f>IF(B1340&amp;""="","",IFERROR(INDEX('المركبات'!$B$6:$B$205,MATCH(B1340&amp;"",'المركبات'!$A$6:$A$205,0))&amp;"","كود غير موجود"))</f>
        <v/>
      </c>
      <c r="I1340" s="21">
        <f>IF(OR(B1340&amp;""="",NOT(ISNUMBER(C1340))),"",IF(COUNTIFS($B$6:$B$2005,B1340&amp;"",$C$6:$C$2005,"&gt;"&amp;C1340)=0,1,0))</f>
        <v/>
      </c>
    </row>
    <row r="1341">
      <c r="A1341" s="13" t="n"/>
      <c r="B1341" s="5" t="n"/>
      <c r="C1341" s="16" t="n"/>
      <c r="D1341" s="20" t="n"/>
      <c r="E1341" s="20" t="n"/>
      <c r="F1341" s="5" t="n"/>
      <c r="G1341" s="18">
        <f>IF(OR(B1341&amp;""="",NOT(ISNUMBER(D1341))),"",ROUND(D1341*N(E1341),2))</f>
        <v/>
      </c>
      <c r="H1341" s="6">
        <f>IF(B1341&amp;""="","",IFERROR(INDEX('المركبات'!$B$6:$B$205,MATCH(B1341&amp;"",'المركبات'!$A$6:$A$205,0))&amp;"","كود غير موجود"))</f>
        <v/>
      </c>
      <c r="I1341" s="21">
        <f>IF(OR(B1341&amp;""="",NOT(ISNUMBER(C1341))),"",IF(COUNTIFS($B$6:$B$2005,B1341&amp;"",$C$6:$C$2005,"&gt;"&amp;C1341)=0,1,0))</f>
        <v/>
      </c>
    </row>
    <row r="1342">
      <c r="A1342" s="13" t="n"/>
      <c r="B1342" s="5" t="n"/>
      <c r="C1342" s="16" t="n"/>
      <c r="D1342" s="20" t="n"/>
      <c r="E1342" s="20" t="n"/>
      <c r="F1342" s="5" t="n"/>
      <c r="G1342" s="18">
        <f>IF(OR(B1342&amp;""="",NOT(ISNUMBER(D1342))),"",ROUND(D1342*N(E1342),2))</f>
        <v/>
      </c>
      <c r="H1342" s="6">
        <f>IF(B1342&amp;""="","",IFERROR(INDEX('المركبات'!$B$6:$B$205,MATCH(B1342&amp;"",'المركبات'!$A$6:$A$205,0))&amp;"","كود غير موجود"))</f>
        <v/>
      </c>
      <c r="I1342" s="21">
        <f>IF(OR(B1342&amp;""="",NOT(ISNUMBER(C1342))),"",IF(COUNTIFS($B$6:$B$2005,B1342&amp;"",$C$6:$C$2005,"&gt;"&amp;C1342)=0,1,0))</f>
        <v/>
      </c>
    </row>
    <row r="1343">
      <c r="A1343" s="13" t="n"/>
      <c r="B1343" s="5" t="n"/>
      <c r="C1343" s="16" t="n"/>
      <c r="D1343" s="20" t="n"/>
      <c r="E1343" s="20" t="n"/>
      <c r="F1343" s="5" t="n"/>
      <c r="G1343" s="18">
        <f>IF(OR(B1343&amp;""="",NOT(ISNUMBER(D1343))),"",ROUND(D1343*N(E1343),2))</f>
        <v/>
      </c>
      <c r="H1343" s="6">
        <f>IF(B1343&amp;""="","",IFERROR(INDEX('المركبات'!$B$6:$B$205,MATCH(B1343&amp;"",'المركبات'!$A$6:$A$205,0))&amp;"","كود غير موجود"))</f>
        <v/>
      </c>
      <c r="I1343" s="21">
        <f>IF(OR(B1343&amp;""="",NOT(ISNUMBER(C1343))),"",IF(COUNTIFS($B$6:$B$2005,B1343&amp;"",$C$6:$C$2005,"&gt;"&amp;C1343)=0,1,0))</f>
        <v/>
      </c>
    </row>
    <row r="1344">
      <c r="A1344" s="13" t="n"/>
      <c r="B1344" s="5" t="n"/>
      <c r="C1344" s="16" t="n"/>
      <c r="D1344" s="20" t="n"/>
      <c r="E1344" s="20" t="n"/>
      <c r="F1344" s="5" t="n"/>
      <c r="G1344" s="18">
        <f>IF(OR(B1344&amp;""="",NOT(ISNUMBER(D1344))),"",ROUND(D1344*N(E1344),2))</f>
        <v/>
      </c>
      <c r="H1344" s="6">
        <f>IF(B1344&amp;""="","",IFERROR(INDEX('المركبات'!$B$6:$B$205,MATCH(B1344&amp;"",'المركبات'!$A$6:$A$205,0))&amp;"","كود غير موجود"))</f>
        <v/>
      </c>
      <c r="I1344" s="21">
        <f>IF(OR(B1344&amp;""="",NOT(ISNUMBER(C1344))),"",IF(COUNTIFS($B$6:$B$2005,B1344&amp;"",$C$6:$C$2005,"&gt;"&amp;C1344)=0,1,0))</f>
        <v/>
      </c>
    </row>
    <row r="1345">
      <c r="A1345" s="13" t="n"/>
      <c r="B1345" s="5" t="n"/>
      <c r="C1345" s="16" t="n"/>
      <c r="D1345" s="20" t="n"/>
      <c r="E1345" s="20" t="n"/>
      <c r="F1345" s="5" t="n"/>
      <c r="G1345" s="18">
        <f>IF(OR(B1345&amp;""="",NOT(ISNUMBER(D1345))),"",ROUND(D1345*N(E1345),2))</f>
        <v/>
      </c>
      <c r="H1345" s="6">
        <f>IF(B1345&amp;""="","",IFERROR(INDEX('المركبات'!$B$6:$B$205,MATCH(B1345&amp;"",'المركبات'!$A$6:$A$205,0))&amp;"","كود غير موجود"))</f>
        <v/>
      </c>
      <c r="I1345" s="21">
        <f>IF(OR(B1345&amp;""="",NOT(ISNUMBER(C1345))),"",IF(COUNTIFS($B$6:$B$2005,B1345&amp;"",$C$6:$C$2005,"&gt;"&amp;C1345)=0,1,0))</f>
        <v/>
      </c>
    </row>
    <row r="1346">
      <c r="A1346" s="13" t="n"/>
      <c r="B1346" s="5" t="n"/>
      <c r="C1346" s="16" t="n"/>
      <c r="D1346" s="20" t="n"/>
      <c r="E1346" s="20" t="n"/>
      <c r="F1346" s="5" t="n"/>
      <c r="G1346" s="18">
        <f>IF(OR(B1346&amp;""="",NOT(ISNUMBER(D1346))),"",ROUND(D1346*N(E1346),2))</f>
        <v/>
      </c>
      <c r="H1346" s="6">
        <f>IF(B1346&amp;""="","",IFERROR(INDEX('المركبات'!$B$6:$B$205,MATCH(B1346&amp;"",'المركبات'!$A$6:$A$205,0))&amp;"","كود غير موجود"))</f>
        <v/>
      </c>
      <c r="I1346" s="21">
        <f>IF(OR(B1346&amp;""="",NOT(ISNUMBER(C1346))),"",IF(COUNTIFS($B$6:$B$2005,B1346&amp;"",$C$6:$C$2005,"&gt;"&amp;C1346)=0,1,0))</f>
        <v/>
      </c>
    </row>
    <row r="1347">
      <c r="A1347" s="13" t="n"/>
      <c r="B1347" s="5" t="n"/>
      <c r="C1347" s="16" t="n"/>
      <c r="D1347" s="20" t="n"/>
      <c r="E1347" s="20" t="n"/>
      <c r="F1347" s="5" t="n"/>
      <c r="G1347" s="18">
        <f>IF(OR(B1347&amp;""="",NOT(ISNUMBER(D1347))),"",ROUND(D1347*N(E1347),2))</f>
        <v/>
      </c>
      <c r="H1347" s="6">
        <f>IF(B1347&amp;""="","",IFERROR(INDEX('المركبات'!$B$6:$B$205,MATCH(B1347&amp;"",'المركبات'!$A$6:$A$205,0))&amp;"","كود غير موجود"))</f>
        <v/>
      </c>
      <c r="I1347" s="21">
        <f>IF(OR(B1347&amp;""="",NOT(ISNUMBER(C1347))),"",IF(COUNTIFS($B$6:$B$2005,B1347&amp;"",$C$6:$C$2005,"&gt;"&amp;C1347)=0,1,0))</f>
        <v/>
      </c>
    </row>
    <row r="1348">
      <c r="A1348" s="13" t="n"/>
      <c r="B1348" s="5" t="n"/>
      <c r="C1348" s="16" t="n"/>
      <c r="D1348" s="20" t="n"/>
      <c r="E1348" s="20" t="n"/>
      <c r="F1348" s="5" t="n"/>
      <c r="G1348" s="18">
        <f>IF(OR(B1348&amp;""="",NOT(ISNUMBER(D1348))),"",ROUND(D1348*N(E1348),2))</f>
        <v/>
      </c>
      <c r="H1348" s="6">
        <f>IF(B1348&amp;""="","",IFERROR(INDEX('المركبات'!$B$6:$B$205,MATCH(B1348&amp;"",'المركبات'!$A$6:$A$205,0))&amp;"","كود غير موجود"))</f>
        <v/>
      </c>
      <c r="I1348" s="21">
        <f>IF(OR(B1348&amp;""="",NOT(ISNUMBER(C1348))),"",IF(COUNTIFS($B$6:$B$2005,B1348&amp;"",$C$6:$C$2005,"&gt;"&amp;C1348)=0,1,0))</f>
        <v/>
      </c>
    </row>
    <row r="1349">
      <c r="A1349" s="13" t="n"/>
      <c r="B1349" s="5" t="n"/>
      <c r="C1349" s="16" t="n"/>
      <c r="D1349" s="20" t="n"/>
      <c r="E1349" s="20" t="n"/>
      <c r="F1349" s="5" t="n"/>
      <c r="G1349" s="18">
        <f>IF(OR(B1349&amp;""="",NOT(ISNUMBER(D1349))),"",ROUND(D1349*N(E1349),2))</f>
        <v/>
      </c>
      <c r="H1349" s="6">
        <f>IF(B1349&amp;""="","",IFERROR(INDEX('المركبات'!$B$6:$B$205,MATCH(B1349&amp;"",'المركبات'!$A$6:$A$205,0))&amp;"","كود غير موجود"))</f>
        <v/>
      </c>
      <c r="I1349" s="21">
        <f>IF(OR(B1349&amp;""="",NOT(ISNUMBER(C1349))),"",IF(COUNTIFS($B$6:$B$2005,B1349&amp;"",$C$6:$C$2005,"&gt;"&amp;C1349)=0,1,0))</f>
        <v/>
      </c>
    </row>
    <row r="1350">
      <c r="A1350" s="13" t="n"/>
      <c r="B1350" s="5" t="n"/>
      <c r="C1350" s="16" t="n"/>
      <c r="D1350" s="20" t="n"/>
      <c r="E1350" s="20" t="n"/>
      <c r="F1350" s="5" t="n"/>
      <c r="G1350" s="18">
        <f>IF(OR(B1350&amp;""="",NOT(ISNUMBER(D1350))),"",ROUND(D1350*N(E1350),2))</f>
        <v/>
      </c>
      <c r="H1350" s="6">
        <f>IF(B1350&amp;""="","",IFERROR(INDEX('المركبات'!$B$6:$B$205,MATCH(B1350&amp;"",'المركبات'!$A$6:$A$205,0))&amp;"","كود غير موجود"))</f>
        <v/>
      </c>
      <c r="I1350" s="21">
        <f>IF(OR(B1350&amp;""="",NOT(ISNUMBER(C1350))),"",IF(COUNTIFS($B$6:$B$2005,B1350&amp;"",$C$6:$C$2005,"&gt;"&amp;C1350)=0,1,0))</f>
        <v/>
      </c>
    </row>
    <row r="1351">
      <c r="A1351" s="13" t="n"/>
      <c r="B1351" s="5" t="n"/>
      <c r="C1351" s="16" t="n"/>
      <c r="D1351" s="20" t="n"/>
      <c r="E1351" s="20" t="n"/>
      <c r="F1351" s="5" t="n"/>
      <c r="G1351" s="18">
        <f>IF(OR(B1351&amp;""="",NOT(ISNUMBER(D1351))),"",ROUND(D1351*N(E1351),2))</f>
        <v/>
      </c>
      <c r="H1351" s="6">
        <f>IF(B1351&amp;""="","",IFERROR(INDEX('المركبات'!$B$6:$B$205,MATCH(B1351&amp;"",'المركبات'!$A$6:$A$205,0))&amp;"","كود غير موجود"))</f>
        <v/>
      </c>
      <c r="I1351" s="21">
        <f>IF(OR(B1351&amp;""="",NOT(ISNUMBER(C1351))),"",IF(COUNTIFS($B$6:$B$2005,B1351&amp;"",$C$6:$C$2005,"&gt;"&amp;C1351)=0,1,0))</f>
        <v/>
      </c>
    </row>
    <row r="1352">
      <c r="A1352" s="13" t="n"/>
      <c r="B1352" s="5" t="n"/>
      <c r="C1352" s="16" t="n"/>
      <c r="D1352" s="20" t="n"/>
      <c r="E1352" s="20" t="n"/>
      <c r="F1352" s="5" t="n"/>
      <c r="G1352" s="18">
        <f>IF(OR(B1352&amp;""="",NOT(ISNUMBER(D1352))),"",ROUND(D1352*N(E1352),2))</f>
        <v/>
      </c>
      <c r="H1352" s="6">
        <f>IF(B1352&amp;""="","",IFERROR(INDEX('المركبات'!$B$6:$B$205,MATCH(B1352&amp;"",'المركبات'!$A$6:$A$205,0))&amp;"","كود غير موجود"))</f>
        <v/>
      </c>
      <c r="I1352" s="21">
        <f>IF(OR(B1352&amp;""="",NOT(ISNUMBER(C1352))),"",IF(COUNTIFS($B$6:$B$2005,B1352&amp;"",$C$6:$C$2005,"&gt;"&amp;C1352)=0,1,0))</f>
        <v/>
      </c>
    </row>
    <row r="1353">
      <c r="A1353" s="13" t="n"/>
      <c r="B1353" s="5" t="n"/>
      <c r="C1353" s="16" t="n"/>
      <c r="D1353" s="20" t="n"/>
      <c r="E1353" s="20" t="n"/>
      <c r="F1353" s="5" t="n"/>
      <c r="G1353" s="18">
        <f>IF(OR(B1353&amp;""="",NOT(ISNUMBER(D1353))),"",ROUND(D1353*N(E1353),2))</f>
        <v/>
      </c>
      <c r="H1353" s="6">
        <f>IF(B1353&amp;""="","",IFERROR(INDEX('المركبات'!$B$6:$B$205,MATCH(B1353&amp;"",'المركبات'!$A$6:$A$205,0))&amp;"","كود غير موجود"))</f>
        <v/>
      </c>
      <c r="I1353" s="21">
        <f>IF(OR(B1353&amp;""="",NOT(ISNUMBER(C1353))),"",IF(COUNTIFS($B$6:$B$2005,B1353&amp;"",$C$6:$C$2005,"&gt;"&amp;C1353)=0,1,0))</f>
        <v/>
      </c>
    </row>
    <row r="1354">
      <c r="A1354" s="13" t="n"/>
      <c r="B1354" s="5" t="n"/>
      <c r="C1354" s="16" t="n"/>
      <c r="D1354" s="20" t="n"/>
      <c r="E1354" s="20" t="n"/>
      <c r="F1354" s="5" t="n"/>
      <c r="G1354" s="18">
        <f>IF(OR(B1354&amp;""="",NOT(ISNUMBER(D1354))),"",ROUND(D1354*N(E1354),2))</f>
        <v/>
      </c>
      <c r="H1354" s="6">
        <f>IF(B1354&amp;""="","",IFERROR(INDEX('المركبات'!$B$6:$B$205,MATCH(B1354&amp;"",'المركبات'!$A$6:$A$205,0))&amp;"","كود غير موجود"))</f>
        <v/>
      </c>
      <c r="I1354" s="21">
        <f>IF(OR(B1354&amp;""="",NOT(ISNUMBER(C1354))),"",IF(COUNTIFS($B$6:$B$2005,B1354&amp;"",$C$6:$C$2005,"&gt;"&amp;C1354)=0,1,0))</f>
        <v/>
      </c>
    </row>
    <row r="1355">
      <c r="A1355" s="13" t="n"/>
      <c r="B1355" s="5" t="n"/>
      <c r="C1355" s="16" t="n"/>
      <c r="D1355" s="20" t="n"/>
      <c r="E1355" s="20" t="n"/>
      <c r="F1355" s="5" t="n"/>
      <c r="G1355" s="18">
        <f>IF(OR(B1355&amp;""="",NOT(ISNUMBER(D1355))),"",ROUND(D1355*N(E1355),2))</f>
        <v/>
      </c>
      <c r="H1355" s="6">
        <f>IF(B1355&amp;""="","",IFERROR(INDEX('المركبات'!$B$6:$B$205,MATCH(B1355&amp;"",'المركبات'!$A$6:$A$205,0))&amp;"","كود غير موجود"))</f>
        <v/>
      </c>
      <c r="I1355" s="21">
        <f>IF(OR(B1355&amp;""="",NOT(ISNUMBER(C1355))),"",IF(COUNTIFS($B$6:$B$2005,B1355&amp;"",$C$6:$C$2005,"&gt;"&amp;C1355)=0,1,0))</f>
        <v/>
      </c>
    </row>
    <row r="1356">
      <c r="A1356" s="13" t="n"/>
      <c r="B1356" s="5" t="n"/>
      <c r="C1356" s="16" t="n"/>
      <c r="D1356" s="20" t="n"/>
      <c r="E1356" s="20" t="n"/>
      <c r="F1356" s="5" t="n"/>
      <c r="G1356" s="18">
        <f>IF(OR(B1356&amp;""="",NOT(ISNUMBER(D1356))),"",ROUND(D1356*N(E1356),2))</f>
        <v/>
      </c>
      <c r="H1356" s="6">
        <f>IF(B1356&amp;""="","",IFERROR(INDEX('المركبات'!$B$6:$B$205,MATCH(B1356&amp;"",'المركبات'!$A$6:$A$205,0))&amp;"","كود غير موجود"))</f>
        <v/>
      </c>
      <c r="I1356" s="21">
        <f>IF(OR(B1356&amp;""="",NOT(ISNUMBER(C1356))),"",IF(COUNTIFS($B$6:$B$2005,B1356&amp;"",$C$6:$C$2005,"&gt;"&amp;C1356)=0,1,0))</f>
        <v/>
      </c>
    </row>
    <row r="1357">
      <c r="A1357" s="13" t="n"/>
      <c r="B1357" s="5" t="n"/>
      <c r="C1357" s="16" t="n"/>
      <c r="D1357" s="20" t="n"/>
      <c r="E1357" s="20" t="n"/>
      <c r="F1357" s="5" t="n"/>
      <c r="G1357" s="18">
        <f>IF(OR(B1357&amp;""="",NOT(ISNUMBER(D1357))),"",ROUND(D1357*N(E1357),2))</f>
        <v/>
      </c>
      <c r="H1357" s="6">
        <f>IF(B1357&amp;""="","",IFERROR(INDEX('المركبات'!$B$6:$B$205,MATCH(B1357&amp;"",'المركبات'!$A$6:$A$205,0))&amp;"","كود غير موجود"))</f>
        <v/>
      </c>
      <c r="I1357" s="21">
        <f>IF(OR(B1357&amp;""="",NOT(ISNUMBER(C1357))),"",IF(COUNTIFS($B$6:$B$2005,B1357&amp;"",$C$6:$C$2005,"&gt;"&amp;C1357)=0,1,0))</f>
        <v/>
      </c>
    </row>
    <row r="1358">
      <c r="A1358" s="13" t="n"/>
      <c r="B1358" s="5" t="n"/>
      <c r="C1358" s="16" t="n"/>
      <c r="D1358" s="20" t="n"/>
      <c r="E1358" s="20" t="n"/>
      <c r="F1358" s="5" t="n"/>
      <c r="G1358" s="18">
        <f>IF(OR(B1358&amp;""="",NOT(ISNUMBER(D1358))),"",ROUND(D1358*N(E1358),2))</f>
        <v/>
      </c>
      <c r="H1358" s="6">
        <f>IF(B1358&amp;""="","",IFERROR(INDEX('المركبات'!$B$6:$B$205,MATCH(B1358&amp;"",'المركبات'!$A$6:$A$205,0))&amp;"","كود غير موجود"))</f>
        <v/>
      </c>
      <c r="I1358" s="21">
        <f>IF(OR(B1358&amp;""="",NOT(ISNUMBER(C1358))),"",IF(COUNTIFS($B$6:$B$2005,B1358&amp;"",$C$6:$C$2005,"&gt;"&amp;C1358)=0,1,0))</f>
        <v/>
      </c>
    </row>
    <row r="1359">
      <c r="A1359" s="13" t="n"/>
      <c r="B1359" s="5" t="n"/>
      <c r="C1359" s="16" t="n"/>
      <c r="D1359" s="20" t="n"/>
      <c r="E1359" s="20" t="n"/>
      <c r="F1359" s="5" t="n"/>
      <c r="G1359" s="18">
        <f>IF(OR(B1359&amp;""="",NOT(ISNUMBER(D1359))),"",ROUND(D1359*N(E1359),2))</f>
        <v/>
      </c>
      <c r="H1359" s="6">
        <f>IF(B1359&amp;""="","",IFERROR(INDEX('المركبات'!$B$6:$B$205,MATCH(B1359&amp;"",'المركبات'!$A$6:$A$205,0))&amp;"","كود غير موجود"))</f>
        <v/>
      </c>
      <c r="I1359" s="21">
        <f>IF(OR(B1359&amp;""="",NOT(ISNUMBER(C1359))),"",IF(COUNTIFS($B$6:$B$2005,B1359&amp;"",$C$6:$C$2005,"&gt;"&amp;C1359)=0,1,0))</f>
        <v/>
      </c>
    </row>
    <row r="1360">
      <c r="A1360" s="13" t="n"/>
      <c r="B1360" s="5" t="n"/>
      <c r="C1360" s="16" t="n"/>
      <c r="D1360" s="20" t="n"/>
      <c r="E1360" s="20" t="n"/>
      <c r="F1360" s="5" t="n"/>
      <c r="G1360" s="18">
        <f>IF(OR(B1360&amp;""="",NOT(ISNUMBER(D1360))),"",ROUND(D1360*N(E1360),2))</f>
        <v/>
      </c>
      <c r="H1360" s="6">
        <f>IF(B1360&amp;""="","",IFERROR(INDEX('المركبات'!$B$6:$B$205,MATCH(B1360&amp;"",'المركبات'!$A$6:$A$205,0))&amp;"","كود غير موجود"))</f>
        <v/>
      </c>
      <c r="I1360" s="21">
        <f>IF(OR(B1360&amp;""="",NOT(ISNUMBER(C1360))),"",IF(COUNTIFS($B$6:$B$2005,B1360&amp;"",$C$6:$C$2005,"&gt;"&amp;C1360)=0,1,0))</f>
        <v/>
      </c>
    </row>
    <row r="1361">
      <c r="A1361" s="13" t="n"/>
      <c r="B1361" s="5" t="n"/>
      <c r="C1361" s="16" t="n"/>
      <c r="D1361" s="20" t="n"/>
      <c r="E1361" s="20" t="n"/>
      <c r="F1361" s="5" t="n"/>
      <c r="G1361" s="18">
        <f>IF(OR(B1361&amp;""="",NOT(ISNUMBER(D1361))),"",ROUND(D1361*N(E1361),2))</f>
        <v/>
      </c>
      <c r="H1361" s="6">
        <f>IF(B1361&amp;""="","",IFERROR(INDEX('المركبات'!$B$6:$B$205,MATCH(B1361&amp;"",'المركبات'!$A$6:$A$205,0))&amp;"","كود غير موجود"))</f>
        <v/>
      </c>
      <c r="I1361" s="21">
        <f>IF(OR(B1361&amp;""="",NOT(ISNUMBER(C1361))),"",IF(COUNTIFS($B$6:$B$2005,B1361&amp;"",$C$6:$C$2005,"&gt;"&amp;C1361)=0,1,0))</f>
        <v/>
      </c>
    </row>
    <row r="1362">
      <c r="A1362" s="13" t="n"/>
      <c r="B1362" s="5" t="n"/>
      <c r="C1362" s="16" t="n"/>
      <c r="D1362" s="20" t="n"/>
      <c r="E1362" s="20" t="n"/>
      <c r="F1362" s="5" t="n"/>
      <c r="G1362" s="18">
        <f>IF(OR(B1362&amp;""="",NOT(ISNUMBER(D1362))),"",ROUND(D1362*N(E1362),2))</f>
        <v/>
      </c>
      <c r="H1362" s="6">
        <f>IF(B1362&amp;""="","",IFERROR(INDEX('المركبات'!$B$6:$B$205,MATCH(B1362&amp;"",'المركبات'!$A$6:$A$205,0))&amp;"","كود غير موجود"))</f>
        <v/>
      </c>
      <c r="I1362" s="21">
        <f>IF(OR(B1362&amp;""="",NOT(ISNUMBER(C1362))),"",IF(COUNTIFS($B$6:$B$2005,B1362&amp;"",$C$6:$C$2005,"&gt;"&amp;C1362)=0,1,0))</f>
        <v/>
      </c>
    </row>
    <row r="1363">
      <c r="A1363" s="13" t="n"/>
      <c r="B1363" s="5" t="n"/>
      <c r="C1363" s="16" t="n"/>
      <c r="D1363" s="20" t="n"/>
      <c r="E1363" s="20" t="n"/>
      <c r="F1363" s="5" t="n"/>
      <c r="G1363" s="18">
        <f>IF(OR(B1363&amp;""="",NOT(ISNUMBER(D1363))),"",ROUND(D1363*N(E1363),2))</f>
        <v/>
      </c>
      <c r="H1363" s="6">
        <f>IF(B1363&amp;""="","",IFERROR(INDEX('المركبات'!$B$6:$B$205,MATCH(B1363&amp;"",'المركبات'!$A$6:$A$205,0))&amp;"","كود غير موجود"))</f>
        <v/>
      </c>
      <c r="I1363" s="21">
        <f>IF(OR(B1363&amp;""="",NOT(ISNUMBER(C1363))),"",IF(COUNTIFS($B$6:$B$2005,B1363&amp;"",$C$6:$C$2005,"&gt;"&amp;C1363)=0,1,0))</f>
        <v/>
      </c>
    </row>
    <row r="1364">
      <c r="A1364" s="13" t="n"/>
      <c r="B1364" s="5" t="n"/>
      <c r="C1364" s="16" t="n"/>
      <c r="D1364" s="20" t="n"/>
      <c r="E1364" s="20" t="n"/>
      <c r="F1364" s="5" t="n"/>
      <c r="G1364" s="18">
        <f>IF(OR(B1364&amp;""="",NOT(ISNUMBER(D1364))),"",ROUND(D1364*N(E1364),2))</f>
        <v/>
      </c>
      <c r="H1364" s="6">
        <f>IF(B1364&amp;""="","",IFERROR(INDEX('المركبات'!$B$6:$B$205,MATCH(B1364&amp;"",'المركبات'!$A$6:$A$205,0))&amp;"","كود غير موجود"))</f>
        <v/>
      </c>
      <c r="I1364" s="21">
        <f>IF(OR(B1364&amp;""="",NOT(ISNUMBER(C1364))),"",IF(COUNTIFS($B$6:$B$2005,B1364&amp;"",$C$6:$C$2005,"&gt;"&amp;C1364)=0,1,0))</f>
        <v/>
      </c>
    </row>
    <row r="1365">
      <c r="A1365" s="13" t="n"/>
      <c r="B1365" s="5" t="n"/>
      <c r="C1365" s="16" t="n"/>
      <c r="D1365" s="20" t="n"/>
      <c r="E1365" s="20" t="n"/>
      <c r="F1365" s="5" t="n"/>
      <c r="G1365" s="18">
        <f>IF(OR(B1365&amp;""="",NOT(ISNUMBER(D1365))),"",ROUND(D1365*N(E1365),2))</f>
        <v/>
      </c>
      <c r="H1365" s="6">
        <f>IF(B1365&amp;""="","",IFERROR(INDEX('المركبات'!$B$6:$B$205,MATCH(B1365&amp;"",'المركبات'!$A$6:$A$205,0))&amp;"","كود غير موجود"))</f>
        <v/>
      </c>
      <c r="I1365" s="21">
        <f>IF(OR(B1365&amp;""="",NOT(ISNUMBER(C1365))),"",IF(COUNTIFS($B$6:$B$2005,B1365&amp;"",$C$6:$C$2005,"&gt;"&amp;C1365)=0,1,0))</f>
        <v/>
      </c>
    </row>
    <row r="1366">
      <c r="A1366" s="13" t="n"/>
      <c r="B1366" s="5" t="n"/>
      <c r="C1366" s="16" t="n"/>
      <c r="D1366" s="20" t="n"/>
      <c r="E1366" s="20" t="n"/>
      <c r="F1366" s="5" t="n"/>
      <c r="G1366" s="18">
        <f>IF(OR(B1366&amp;""="",NOT(ISNUMBER(D1366))),"",ROUND(D1366*N(E1366),2))</f>
        <v/>
      </c>
      <c r="H1366" s="6">
        <f>IF(B1366&amp;""="","",IFERROR(INDEX('المركبات'!$B$6:$B$205,MATCH(B1366&amp;"",'المركبات'!$A$6:$A$205,0))&amp;"","كود غير موجود"))</f>
        <v/>
      </c>
      <c r="I1366" s="21">
        <f>IF(OR(B1366&amp;""="",NOT(ISNUMBER(C1366))),"",IF(COUNTIFS($B$6:$B$2005,B1366&amp;"",$C$6:$C$2005,"&gt;"&amp;C1366)=0,1,0))</f>
        <v/>
      </c>
    </row>
    <row r="1367">
      <c r="A1367" s="13" t="n"/>
      <c r="B1367" s="5" t="n"/>
      <c r="C1367" s="16" t="n"/>
      <c r="D1367" s="20" t="n"/>
      <c r="E1367" s="20" t="n"/>
      <c r="F1367" s="5" t="n"/>
      <c r="G1367" s="18">
        <f>IF(OR(B1367&amp;""="",NOT(ISNUMBER(D1367))),"",ROUND(D1367*N(E1367),2))</f>
        <v/>
      </c>
      <c r="H1367" s="6">
        <f>IF(B1367&amp;""="","",IFERROR(INDEX('المركبات'!$B$6:$B$205,MATCH(B1367&amp;"",'المركبات'!$A$6:$A$205,0))&amp;"","كود غير موجود"))</f>
        <v/>
      </c>
      <c r="I1367" s="21">
        <f>IF(OR(B1367&amp;""="",NOT(ISNUMBER(C1367))),"",IF(COUNTIFS($B$6:$B$2005,B1367&amp;"",$C$6:$C$2005,"&gt;"&amp;C1367)=0,1,0))</f>
        <v/>
      </c>
    </row>
    <row r="1368">
      <c r="A1368" s="13" t="n"/>
      <c r="B1368" s="5" t="n"/>
      <c r="C1368" s="16" t="n"/>
      <c r="D1368" s="20" t="n"/>
      <c r="E1368" s="20" t="n"/>
      <c r="F1368" s="5" t="n"/>
      <c r="G1368" s="18">
        <f>IF(OR(B1368&amp;""="",NOT(ISNUMBER(D1368))),"",ROUND(D1368*N(E1368),2))</f>
        <v/>
      </c>
      <c r="H1368" s="6">
        <f>IF(B1368&amp;""="","",IFERROR(INDEX('المركبات'!$B$6:$B$205,MATCH(B1368&amp;"",'المركبات'!$A$6:$A$205,0))&amp;"","كود غير موجود"))</f>
        <v/>
      </c>
      <c r="I1368" s="21">
        <f>IF(OR(B1368&amp;""="",NOT(ISNUMBER(C1368))),"",IF(COUNTIFS($B$6:$B$2005,B1368&amp;"",$C$6:$C$2005,"&gt;"&amp;C1368)=0,1,0))</f>
        <v/>
      </c>
    </row>
    <row r="1369">
      <c r="A1369" s="13" t="n"/>
      <c r="B1369" s="5" t="n"/>
      <c r="C1369" s="16" t="n"/>
      <c r="D1369" s="20" t="n"/>
      <c r="E1369" s="20" t="n"/>
      <c r="F1369" s="5" t="n"/>
      <c r="G1369" s="18">
        <f>IF(OR(B1369&amp;""="",NOT(ISNUMBER(D1369))),"",ROUND(D1369*N(E1369),2))</f>
        <v/>
      </c>
      <c r="H1369" s="6">
        <f>IF(B1369&amp;""="","",IFERROR(INDEX('المركبات'!$B$6:$B$205,MATCH(B1369&amp;"",'المركبات'!$A$6:$A$205,0))&amp;"","كود غير موجود"))</f>
        <v/>
      </c>
      <c r="I1369" s="21">
        <f>IF(OR(B1369&amp;""="",NOT(ISNUMBER(C1369))),"",IF(COUNTIFS($B$6:$B$2005,B1369&amp;"",$C$6:$C$2005,"&gt;"&amp;C1369)=0,1,0))</f>
        <v/>
      </c>
    </row>
    <row r="1370">
      <c r="A1370" s="13" t="n"/>
      <c r="B1370" s="5" t="n"/>
      <c r="C1370" s="16" t="n"/>
      <c r="D1370" s="20" t="n"/>
      <c r="E1370" s="20" t="n"/>
      <c r="F1370" s="5" t="n"/>
      <c r="G1370" s="18">
        <f>IF(OR(B1370&amp;""="",NOT(ISNUMBER(D1370))),"",ROUND(D1370*N(E1370),2))</f>
        <v/>
      </c>
      <c r="H1370" s="6">
        <f>IF(B1370&amp;""="","",IFERROR(INDEX('المركبات'!$B$6:$B$205,MATCH(B1370&amp;"",'المركبات'!$A$6:$A$205,0))&amp;"","كود غير موجود"))</f>
        <v/>
      </c>
      <c r="I1370" s="21">
        <f>IF(OR(B1370&amp;""="",NOT(ISNUMBER(C1370))),"",IF(COUNTIFS($B$6:$B$2005,B1370&amp;"",$C$6:$C$2005,"&gt;"&amp;C1370)=0,1,0))</f>
        <v/>
      </c>
    </row>
    <row r="1371">
      <c r="A1371" s="13" t="n"/>
      <c r="B1371" s="5" t="n"/>
      <c r="C1371" s="16" t="n"/>
      <c r="D1371" s="20" t="n"/>
      <c r="E1371" s="20" t="n"/>
      <c r="F1371" s="5" t="n"/>
      <c r="G1371" s="18">
        <f>IF(OR(B1371&amp;""="",NOT(ISNUMBER(D1371))),"",ROUND(D1371*N(E1371),2))</f>
        <v/>
      </c>
      <c r="H1371" s="6">
        <f>IF(B1371&amp;""="","",IFERROR(INDEX('المركبات'!$B$6:$B$205,MATCH(B1371&amp;"",'المركبات'!$A$6:$A$205,0))&amp;"","كود غير موجود"))</f>
        <v/>
      </c>
      <c r="I1371" s="21">
        <f>IF(OR(B1371&amp;""="",NOT(ISNUMBER(C1371))),"",IF(COUNTIFS($B$6:$B$2005,B1371&amp;"",$C$6:$C$2005,"&gt;"&amp;C1371)=0,1,0))</f>
        <v/>
      </c>
    </row>
    <row r="1372">
      <c r="A1372" s="13" t="n"/>
      <c r="B1372" s="5" t="n"/>
      <c r="C1372" s="16" t="n"/>
      <c r="D1372" s="20" t="n"/>
      <c r="E1372" s="20" t="n"/>
      <c r="F1372" s="5" t="n"/>
      <c r="G1372" s="18">
        <f>IF(OR(B1372&amp;""="",NOT(ISNUMBER(D1372))),"",ROUND(D1372*N(E1372),2))</f>
        <v/>
      </c>
      <c r="H1372" s="6">
        <f>IF(B1372&amp;""="","",IFERROR(INDEX('المركبات'!$B$6:$B$205,MATCH(B1372&amp;"",'المركبات'!$A$6:$A$205,0))&amp;"","كود غير موجود"))</f>
        <v/>
      </c>
      <c r="I1372" s="21">
        <f>IF(OR(B1372&amp;""="",NOT(ISNUMBER(C1372))),"",IF(COUNTIFS($B$6:$B$2005,B1372&amp;"",$C$6:$C$2005,"&gt;"&amp;C1372)=0,1,0))</f>
        <v/>
      </c>
    </row>
    <row r="1373">
      <c r="A1373" s="13" t="n"/>
      <c r="B1373" s="5" t="n"/>
      <c r="C1373" s="16" t="n"/>
      <c r="D1373" s="20" t="n"/>
      <c r="E1373" s="20" t="n"/>
      <c r="F1373" s="5" t="n"/>
      <c r="G1373" s="18">
        <f>IF(OR(B1373&amp;""="",NOT(ISNUMBER(D1373))),"",ROUND(D1373*N(E1373),2))</f>
        <v/>
      </c>
      <c r="H1373" s="6">
        <f>IF(B1373&amp;""="","",IFERROR(INDEX('المركبات'!$B$6:$B$205,MATCH(B1373&amp;"",'المركبات'!$A$6:$A$205,0))&amp;"","كود غير موجود"))</f>
        <v/>
      </c>
      <c r="I1373" s="21">
        <f>IF(OR(B1373&amp;""="",NOT(ISNUMBER(C1373))),"",IF(COUNTIFS($B$6:$B$2005,B1373&amp;"",$C$6:$C$2005,"&gt;"&amp;C1373)=0,1,0))</f>
        <v/>
      </c>
    </row>
    <row r="1374">
      <c r="A1374" s="13" t="n"/>
      <c r="B1374" s="5" t="n"/>
      <c r="C1374" s="16" t="n"/>
      <c r="D1374" s="20" t="n"/>
      <c r="E1374" s="20" t="n"/>
      <c r="F1374" s="5" t="n"/>
      <c r="G1374" s="18">
        <f>IF(OR(B1374&amp;""="",NOT(ISNUMBER(D1374))),"",ROUND(D1374*N(E1374),2))</f>
        <v/>
      </c>
      <c r="H1374" s="6">
        <f>IF(B1374&amp;""="","",IFERROR(INDEX('المركبات'!$B$6:$B$205,MATCH(B1374&amp;"",'المركبات'!$A$6:$A$205,0))&amp;"","كود غير موجود"))</f>
        <v/>
      </c>
      <c r="I1374" s="21">
        <f>IF(OR(B1374&amp;""="",NOT(ISNUMBER(C1374))),"",IF(COUNTIFS($B$6:$B$2005,B1374&amp;"",$C$6:$C$2005,"&gt;"&amp;C1374)=0,1,0))</f>
        <v/>
      </c>
    </row>
    <row r="1375">
      <c r="A1375" s="13" t="n"/>
      <c r="B1375" s="5" t="n"/>
      <c r="C1375" s="16" t="n"/>
      <c r="D1375" s="20" t="n"/>
      <c r="E1375" s="20" t="n"/>
      <c r="F1375" s="5" t="n"/>
      <c r="G1375" s="18">
        <f>IF(OR(B1375&amp;""="",NOT(ISNUMBER(D1375))),"",ROUND(D1375*N(E1375),2))</f>
        <v/>
      </c>
      <c r="H1375" s="6">
        <f>IF(B1375&amp;""="","",IFERROR(INDEX('المركبات'!$B$6:$B$205,MATCH(B1375&amp;"",'المركبات'!$A$6:$A$205,0))&amp;"","كود غير موجود"))</f>
        <v/>
      </c>
      <c r="I1375" s="21">
        <f>IF(OR(B1375&amp;""="",NOT(ISNUMBER(C1375))),"",IF(COUNTIFS($B$6:$B$2005,B1375&amp;"",$C$6:$C$2005,"&gt;"&amp;C1375)=0,1,0))</f>
        <v/>
      </c>
    </row>
    <row r="1376">
      <c r="A1376" s="13" t="n"/>
      <c r="B1376" s="5" t="n"/>
      <c r="C1376" s="16" t="n"/>
      <c r="D1376" s="20" t="n"/>
      <c r="E1376" s="20" t="n"/>
      <c r="F1376" s="5" t="n"/>
      <c r="G1376" s="18">
        <f>IF(OR(B1376&amp;""="",NOT(ISNUMBER(D1376))),"",ROUND(D1376*N(E1376),2))</f>
        <v/>
      </c>
      <c r="H1376" s="6">
        <f>IF(B1376&amp;""="","",IFERROR(INDEX('المركبات'!$B$6:$B$205,MATCH(B1376&amp;"",'المركبات'!$A$6:$A$205,0))&amp;"","كود غير موجود"))</f>
        <v/>
      </c>
      <c r="I1376" s="21">
        <f>IF(OR(B1376&amp;""="",NOT(ISNUMBER(C1376))),"",IF(COUNTIFS($B$6:$B$2005,B1376&amp;"",$C$6:$C$2005,"&gt;"&amp;C1376)=0,1,0))</f>
        <v/>
      </c>
    </row>
    <row r="1377">
      <c r="A1377" s="13" t="n"/>
      <c r="B1377" s="5" t="n"/>
      <c r="C1377" s="16" t="n"/>
      <c r="D1377" s="20" t="n"/>
      <c r="E1377" s="20" t="n"/>
      <c r="F1377" s="5" t="n"/>
      <c r="G1377" s="18">
        <f>IF(OR(B1377&amp;""="",NOT(ISNUMBER(D1377))),"",ROUND(D1377*N(E1377),2))</f>
        <v/>
      </c>
      <c r="H1377" s="6">
        <f>IF(B1377&amp;""="","",IFERROR(INDEX('المركبات'!$B$6:$B$205,MATCH(B1377&amp;"",'المركبات'!$A$6:$A$205,0))&amp;"","كود غير موجود"))</f>
        <v/>
      </c>
      <c r="I1377" s="21">
        <f>IF(OR(B1377&amp;""="",NOT(ISNUMBER(C1377))),"",IF(COUNTIFS($B$6:$B$2005,B1377&amp;"",$C$6:$C$2005,"&gt;"&amp;C1377)=0,1,0))</f>
        <v/>
      </c>
    </row>
    <row r="1378">
      <c r="A1378" s="13" t="n"/>
      <c r="B1378" s="5" t="n"/>
      <c r="C1378" s="16" t="n"/>
      <c r="D1378" s="20" t="n"/>
      <c r="E1378" s="20" t="n"/>
      <c r="F1378" s="5" t="n"/>
      <c r="G1378" s="18">
        <f>IF(OR(B1378&amp;""="",NOT(ISNUMBER(D1378))),"",ROUND(D1378*N(E1378),2))</f>
        <v/>
      </c>
      <c r="H1378" s="6">
        <f>IF(B1378&amp;""="","",IFERROR(INDEX('المركبات'!$B$6:$B$205,MATCH(B1378&amp;"",'المركبات'!$A$6:$A$205,0))&amp;"","كود غير موجود"))</f>
        <v/>
      </c>
      <c r="I1378" s="21">
        <f>IF(OR(B1378&amp;""="",NOT(ISNUMBER(C1378))),"",IF(COUNTIFS($B$6:$B$2005,B1378&amp;"",$C$6:$C$2005,"&gt;"&amp;C1378)=0,1,0))</f>
        <v/>
      </c>
    </row>
    <row r="1379">
      <c r="A1379" s="13" t="n"/>
      <c r="B1379" s="5" t="n"/>
      <c r="C1379" s="16" t="n"/>
      <c r="D1379" s="20" t="n"/>
      <c r="E1379" s="20" t="n"/>
      <c r="F1379" s="5" t="n"/>
      <c r="G1379" s="18">
        <f>IF(OR(B1379&amp;""="",NOT(ISNUMBER(D1379))),"",ROUND(D1379*N(E1379),2))</f>
        <v/>
      </c>
      <c r="H1379" s="6">
        <f>IF(B1379&amp;""="","",IFERROR(INDEX('المركبات'!$B$6:$B$205,MATCH(B1379&amp;"",'المركبات'!$A$6:$A$205,0))&amp;"","كود غير موجود"))</f>
        <v/>
      </c>
      <c r="I1379" s="21">
        <f>IF(OR(B1379&amp;""="",NOT(ISNUMBER(C1379))),"",IF(COUNTIFS($B$6:$B$2005,B1379&amp;"",$C$6:$C$2005,"&gt;"&amp;C1379)=0,1,0))</f>
        <v/>
      </c>
    </row>
    <row r="1380">
      <c r="A1380" s="13" t="n"/>
      <c r="B1380" s="5" t="n"/>
      <c r="C1380" s="16" t="n"/>
      <c r="D1380" s="20" t="n"/>
      <c r="E1380" s="20" t="n"/>
      <c r="F1380" s="5" t="n"/>
      <c r="G1380" s="18">
        <f>IF(OR(B1380&amp;""="",NOT(ISNUMBER(D1380))),"",ROUND(D1380*N(E1380),2))</f>
        <v/>
      </c>
      <c r="H1380" s="6">
        <f>IF(B1380&amp;""="","",IFERROR(INDEX('المركبات'!$B$6:$B$205,MATCH(B1380&amp;"",'المركبات'!$A$6:$A$205,0))&amp;"","كود غير موجود"))</f>
        <v/>
      </c>
      <c r="I1380" s="21">
        <f>IF(OR(B1380&amp;""="",NOT(ISNUMBER(C1380))),"",IF(COUNTIFS($B$6:$B$2005,B1380&amp;"",$C$6:$C$2005,"&gt;"&amp;C1380)=0,1,0))</f>
        <v/>
      </c>
    </row>
    <row r="1381">
      <c r="A1381" s="13" t="n"/>
      <c r="B1381" s="5" t="n"/>
      <c r="C1381" s="16" t="n"/>
      <c r="D1381" s="20" t="n"/>
      <c r="E1381" s="20" t="n"/>
      <c r="F1381" s="5" t="n"/>
      <c r="G1381" s="18">
        <f>IF(OR(B1381&amp;""="",NOT(ISNUMBER(D1381))),"",ROUND(D1381*N(E1381),2))</f>
        <v/>
      </c>
      <c r="H1381" s="6">
        <f>IF(B1381&amp;""="","",IFERROR(INDEX('المركبات'!$B$6:$B$205,MATCH(B1381&amp;"",'المركبات'!$A$6:$A$205,0))&amp;"","كود غير موجود"))</f>
        <v/>
      </c>
      <c r="I1381" s="21">
        <f>IF(OR(B1381&amp;""="",NOT(ISNUMBER(C1381))),"",IF(COUNTIFS($B$6:$B$2005,B1381&amp;"",$C$6:$C$2005,"&gt;"&amp;C1381)=0,1,0))</f>
        <v/>
      </c>
    </row>
    <row r="1382">
      <c r="A1382" s="13" t="n"/>
      <c r="B1382" s="5" t="n"/>
      <c r="C1382" s="16" t="n"/>
      <c r="D1382" s="20" t="n"/>
      <c r="E1382" s="20" t="n"/>
      <c r="F1382" s="5" t="n"/>
      <c r="G1382" s="18">
        <f>IF(OR(B1382&amp;""="",NOT(ISNUMBER(D1382))),"",ROUND(D1382*N(E1382),2))</f>
        <v/>
      </c>
      <c r="H1382" s="6">
        <f>IF(B1382&amp;""="","",IFERROR(INDEX('المركبات'!$B$6:$B$205,MATCH(B1382&amp;"",'المركبات'!$A$6:$A$205,0))&amp;"","كود غير موجود"))</f>
        <v/>
      </c>
      <c r="I1382" s="21">
        <f>IF(OR(B1382&amp;""="",NOT(ISNUMBER(C1382))),"",IF(COUNTIFS($B$6:$B$2005,B1382&amp;"",$C$6:$C$2005,"&gt;"&amp;C1382)=0,1,0))</f>
        <v/>
      </c>
    </row>
    <row r="1383">
      <c r="A1383" s="13" t="n"/>
      <c r="B1383" s="5" t="n"/>
      <c r="C1383" s="16" t="n"/>
      <c r="D1383" s="20" t="n"/>
      <c r="E1383" s="20" t="n"/>
      <c r="F1383" s="5" t="n"/>
      <c r="G1383" s="18">
        <f>IF(OR(B1383&amp;""="",NOT(ISNUMBER(D1383))),"",ROUND(D1383*N(E1383),2))</f>
        <v/>
      </c>
      <c r="H1383" s="6">
        <f>IF(B1383&amp;""="","",IFERROR(INDEX('المركبات'!$B$6:$B$205,MATCH(B1383&amp;"",'المركبات'!$A$6:$A$205,0))&amp;"","كود غير موجود"))</f>
        <v/>
      </c>
      <c r="I1383" s="21">
        <f>IF(OR(B1383&amp;""="",NOT(ISNUMBER(C1383))),"",IF(COUNTIFS($B$6:$B$2005,B1383&amp;"",$C$6:$C$2005,"&gt;"&amp;C1383)=0,1,0))</f>
        <v/>
      </c>
    </row>
    <row r="1384">
      <c r="A1384" s="13" t="n"/>
      <c r="B1384" s="5" t="n"/>
      <c r="C1384" s="16" t="n"/>
      <c r="D1384" s="20" t="n"/>
      <c r="E1384" s="20" t="n"/>
      <c r="F1384" s="5" t="n"/>
      <c r="G1384" s="18">
        <f>IF(OR(B1384&amp;""="",NOT(ISNUMBER(D1384))),"",ROUND(D1384*N(E1384),2))</f>
        <v/>
      </c>
      <c r="H1384" s="6">
        <f>IF(B1384&amp;""="","",IFERROR(INDEX('المركبات'!$B$6:$B$205,MATCH(B1384&amp;"",'المركبات'!$A$6:$A$205,0))&amp;"","كود غير موجود"))</f>
        <v/>
      </c>
      <c r="I1384" s="21">
        <f>IF(OR(B1384&amp;""="",NOT(ISNUMBER(C1384))),"",IF(COUNTIFS($B$6:$B$2005,B1384&amp;"",$C$6:$C$2005,"&gt;"&amp;C1384)=0,1,0))</f>
        <v/>
      </c>
    </row>
    <row r="1385">
      <c r="A1385" s="13" t="n"/>
      <c r="B1385" s="5" t="n"/>
      <c r="C1385" s="16" t="n"/>
      <c r="D1385" s="20" t="n"/>
      <c r="E1385" s="20" t="n"/>
      <c r="F1385" s="5" t="n"/>
      <c r="G1385" s="18">
        <f>IF(OR(B1385&amp;""="",NOT(ISNUMBER(D1385))),"",ROUND(D1385*N(E1385),2))</f>
        <v/>
      </c>
      <c r="H1385" s="6">
        <f>IF(B1385&amp;""="","",IFERROR(INDEX('المركبات'!$B$6:$B$205,MATCH(B1385&amp;"",'المركبات'!$A$6:$A$205,0))&amp;"","كود غير موجود"))</f>
        <v/>
      </c>
      <c r="I1385" s="21">
        <f>IF(OR(B1385&amp;""="",NOT(ISNUMBER(C1385))),"",IF(COUNTIFS($B$6:$B$2005,B1385&amp;"",$C$6:$C$2005,"&gt;"&amp;C1385)=0,1,0))</f>
        <v/>
      </c>
    </row>
    <row r="1386">
      <c r="A1386" s="13" t="n"/>
      <c r="B1386" s="5" t="n"/>
      <c r="C1386" s="16" t="n"/>
      <c r="D1386" s="20" t="n"/>
      <c r="E1386" s="20" t="n"/>
      <c r="F1386" s="5" t="n"/>
      <c r="G1386" s="18">
        <f>IF(OR(B1386&amp;""="",NOT(ISNUMBER(D1386))),"",ROUND(D1386*N(E1386),2))</f>
        <v/>
      </c>
      <c r="H1386" s="6">
        <f>IF(B1386&amp;""="","",IFERROR(INDEX('المركبات'!$B$6:$B$205,MATCH(B1386&amp;"",'المركبات'!$A$6:$A$205,0))&amp;"","كود غير موجود"))</f>
        <v/>
      </c>
      <c r="I1386" s="21">
        <f>IF(OR(B1386&amp;""="",NOT(ISNUMBER(C1386))),"",IF(COUNTIFS($B$6:$B$2005,B1386&amp;"",$C$6:$C$2005,"&gt;"&amp;C1386)=0,1,0))</f>
        <v/>
      </c>
    </row>
    <row r="1387">
      <c r="A1387" s="13" t="n"/>
      <c r="B1387" s="5" t="n"/>
      <c r="C1387" s="16" t="n"/>
      <c r="D1387" s="20" t="n"/>
      <c r="E1387" s="20" t="n"/>
      <c r="F1387" s="5" t="n"/>
      <c r="G1387" s="18">
        <f>IF(OR(B1387&amp;""="",NOT(ISNUMBER(D1387))),"",ROUND(D1387*N(E1387),2))</f>
        <v/>
      </c>
      <c r="H1387" s="6">
        <f>IF(B1387&amp;""="","",IFERROR(INDEX('المركبات'!$B$6:$B$205,MATCH(B1387&amp;"",'المركبات'!$A$6:$A$205,0))&amp;"","كود غير موجود"))</f>
        <v/>
      </c>
      <c r="I1387" s="21">
        <f>IF(OR(B1387&amp;""="",NOT(ISNUMBER(C1387))),"",IF(COUNTIFS($B$6:$B$2005,B1387&amp;"",$C$6:$C$2005,"&gt;"&amp;C1387)=0,1,0))</f>
        <v/>
      </c>
    </row>
    <row r="1388">
      <c r="A1388" s="13" t="n"/>
      <c r="B1388" s="5" t="n"/>
      <c r="C1388" s="16" t="n"/>
      <c r="D1388" s="20" t="n"/>
      <c r="E1388" s="20" t="n"/>
      <c r="F1388" s="5" t="n"/>
      <c r="G1388" s="18">
        <f>IF(OR(B1388&amp;""="",NOT(ISNUMBER(D1388))),"",ROUND(D1388*N(E1388),2))</f>
        <v/>
      </c>
      <c r="H1388" s="6">
        <f>IF(B1388&amp;""="","",IFERROR(INDEX('المركبات'!$B$6:$B$205,MATCH(B1388&amp;"",'المركبات'!$A$6:$A$205,0))&amp;"","كود غير موجود"))</f>
        <v/>
      </c>
      <c r="I1388" s="21">
        <f>IF(OR(B1388&amp;""="",NOT(ISNUMBER(C1388))),"",IF(COUNTIFS($B$6:$B$2005,B1388&amp;"",$C$6:$C$2005,"&gt;"&amp;C1388)=0,1,0))</f>
        <v/>
      </c>
    </row>
    <row r="1389">
      <c r="A1389" s="13" t="n"/>
      <c r="B1389" s="5" t="n"/>
      <c r="C1389" s="16" t="n"/>
      <c r="D1389" s="20" t="n"/>
      <c r="E1389" s="20" t="n"/>
      <c r="F1389" s="5" t="n"/>
      <c r="G1389" s="18">
        <f>IF(OR(B1389&amp;""="",NOT(ISNUMBER(D1389))),"",ROUND(D1389*N(E1389),2))</f>
        <v/>
      </c>
      <c r="H1389" s="6">
        <f>IF(B1389&amp;""="","",IFERROR(INDEX('المركبات'!$B$6:$B$205,MATCH(B1389&amp;"",'المركبات'!$A$6:$A$205,0))&amp;"","كود غير موجود"))</f>
        <v/>
      </c>
      <c r="I1389" s="21">
        <f>IF(OR(B1389&amp;""="",NOT(ISNUMBER(C1389))),"",IF(COUNTIFS($B$6:$B$2005,B1389&amp;"",$C$6:$C$2005,"&gt;"&amp;C1389)=0,1,0))</f>
        <v/>
      </c>
    </row>
    <row r="1390">
      <c r="A1390" s="13" t="n"/>
      <c r="B1390" s="5" t="n"/>
      <c r="C1390" s="16" t="n"/>
      <c r="D1390" s="20" t="n"/>
      <c r="E1390" s="20" t="n"/>
      <c r="F1390" s="5" t="n"/>
      <c r="G1390" s="18">
        <f>IF(OR(B1390&amp;""="",NOT(ISNUMBER(D1390))),"",ROUND(D1390*N(E1390),2))</f>
        <v/>
      </c>
      <c r="H1390" s="6">
        <f>IF(B1390&amp;""="","",IFERROR(INDEX('المركبات'!$B$6:$B$205,MATCH(B1390&amp;"",'المركبات'!$A$6:$A$205,0))&amp;"","كود غير موجود"))</f>
        <v/>
      </c>
      <c r="I1390" s="21">
        <f>IF(OR(B1390&amp;""="",NOT(ISNUMBER(C1390))),"",IF(COUNTIFS($B$6:$B$2005,B1390&amp;"",$C$6:$C$2005,"&gt;"&amp;C1390)=0,1,0))</f>
        <v/>
      </c>
    </row>
    <row r="1391">
      <c r="A1391" s="13" t="n"/>
      <c r="B1391" s="5" t="n"/>
      <c r="C1391" s="16" t="n"/>
      <c r="D1391" s="20" t="n"/>
      <c r="E1391" s="20" t="n"/>
      <c r="F1391" s="5" t="n"/>
      <c r="G1391" s="18">
        <f>IF(OR(B1391&amp;""="",NOT(ISNUMBER(D1391))),"",ROUND(D1391*N(E1391),2))</f>
        <v/>
      </c>
      <c r="H1391" s="6">
        <f>IF(B1391&amp;""="","",IFERROR(INDEX('المركبات'!$B$6:$B$205,MATCH(B1391&amp;"",'المركبات'!$A$6:$A$205,0))&amp;"","كود غير موجود"))</f>
        <v/>
      </c>
      <c r="I1391" s="21">
        <f>IF(OR(B1391&amp;""="",NOT(ISNUMBER(C1391))),"",IF(COUNTIFS($B$6:$B$2005,B1391&amp;"",$C$6:$C$2005,"&gt;"&amp;C1391)=0,1,0))</f>
        <v/>
      </c>
    </row>
    <row r="1392">
      <c r="A1392" s="13" t="n"/>
      <c r="B1392" s="5" t="n"/>
      <c r="C1392" s="16" t="n"/>
      <c r="D1392" s="20" t="n"/>
      <c r="E1392" s="20" t="n"/>
      <c r="F1392" s="5" t="n"/>
      <c r="G1392" s="18">
        <f>IF(OR(B1392&amp;""="",NOT(ISNUMBER(D1392))),"",ROUND(D1392*N(E1392),2))</f>
        <v/>
      </c>
      <c r="H1392" s="6">
        <f>IF(B1392&amp;""="","",IFERROR(INDEX('المركبات'!$B$6:$B$205,MATCH(B1392&amp;"",'المركبات'!$A$6:$A$205,0))&amp;"","كود غير موجود"))</f>
        <v/>
      </c>
      <c r="I1392" s="21">
        <f>IF(OR(B1392&amp;""="",NOT(ISNUMBER(C1392))),"",IF(COUNTIFS($B$6:$B$2005,B1392&amp;"",$C$6:$C$2005,"&gt;"&amp;C1392)=0,1,0))</f>
        <v/>
      </c>
    </row>
    <row r="1393">
      <c r="A1393" s="13" t="n"/>
      <c r="B1393" s="5" t="n"/>
      <c r="C1393" s="16" t="n"/>
      <c r="D1393" s="20" t="n"/>
      <c r="E1393" s="20" t="n"/>
      <c r="F1393" s="5" t="n"/>
      <c r="G1393" s="18">
        <f>IF(OR(B1393&amp;""="",NOT(ISNUMBER(D1393))),"",ROUND(D1393*N(E1393),2))</f>
        <v/>
      </c>
      <c r="H1393" s="6">
        <f>IF(B1393&amp;""="","",IFERROR(INDEX('المركبات'!$B$6:$B$205,MATCH(B1393&amp;"",'المركبات'!$A$6:$A$205,0))&amp;"","كود غير موجود"))</f>
        <v/>
      </c>
      <c r="I1393" s="21">
        <f>IF(OR(B1393&amp;""="",NOT(ISNUMBER(C1393))),"",IF(COUNTIFS($B$6:$B$2005,B1393&amp;"",$C$6:$C$2005,"&gt;"&amp;C1393)=0,1,0))</f>
        <v/>
      </c>
    </row>
    <row r="1394">
      <c r="A1394" s="13" t="n"/>
      <c r="B1394" s="5" t="n"/>
      <c r="C1394" s="16" t="n"/>
      <c r="D1394" s="20" t="n"/>
      <c r="E1394" s="20" t="n"/>
      <c r="F1394" s="5" t="n"/>
      <c r="G1394" s="18">
        <f>IF(OR(B1394&amp;""="",NOT(ISNUMBER(D1394))),"",ROUND(D1394*N(E1394),2))</f>
        <v/>
      </c>
      <c r="H1394" s="6">
        <f>IF(B1394&amp;""="","",IFERROR(INDEX('المركبات'!$B$6:$B$205,MATCH(B1394&amp;"",'المركبات'!$A$6:$A$205,0))&amp;"","كود غير موجود"))</f>
        <v/>
      </c>
      <c r="I1394" s="21">
        <f>IF(OR(B1394&amp;""="",NOT(ISNUMBER(C1394))),"",IF(COUNTIFS($B$6:$B$2005,B1394&amp;"",$C$6:$C$2005,"&gt;"&amp;C1394)=0,1,0))</f>
        <v/>
      </c>
    </row>
    <row r="1395">
      <c r="A1395" s="13" t="n"/>
      <c r="B1395" s="5" t="n"/>
      <c r="C1395" s="16" t="n"/>
      <c r="D1395" s="20" t="n"/>
      <c r="E1395" s="20" t="n"/>
      <c r="F1395" s="5" t="n"/>
      <c r="G1395" s="18">
        <f>IF(OR(B1395&amp;""="",NOT(ISNUMBER(D1395))),"",ROUND(D1395*N(E1395),2))</f>
        <v/>
      </c>
      <c r="H1395" s="6">
        <f>IF(B1395&amp;""="","",IFERROR(INDEX('المركبات'!$B$6:$B$205,MATCH(B1395&amp;"",'المركبات'!$A$6:$A$205,0))&amp;"","كود غير موجود"))</f>
        <v/>
      </c>
      <c r="I1395" s="21">
        <f>IF(OR(B1395&amp;""="",NOT(ISNUMBER(C1395))),"",IF(COUNTIFS($B$6:$B$2005,B1395&amp;"",$C$6:$C$2005,"&gt;"&amp;C1395)=0,1,0))</f>
        <v/>
      </c>
    </row>
    <row r="1396">
      <c r="A1396" s="13" t="n"/>
      <c r="B1396" s="5" t="n"/>
      <c r="C1396" s="16" t="n"/>
      <c r="D1396" s="20" t="n"/>
      <c r="E1396" s="20" t="n"/>
      <c r="F1396" s="5" t="n"/>
      <c r="G1396" s="18">
        <f>IF(OR(B1396&amp;""="",NOT(ISNUMBER(D1396))),"",ROUND(D1396*N(E1396),2))</f>
        <v/>
      </c>
      <c r="H1396" s="6">
        <f>IF(B1396&amp;""="","",IFERROR(INDEX('المركبات'!$B$6:$B$205,MATCH(B1396&amp;"",'المركبات'!$A$6:$A$205,0))&amp;"","كود غير موجود"))</f>
        <v/>
      </c>
      <c r="I1396" s="21">
        <f>IF(OR(B1396&amp;""="",NOT(ISNUMBER(C1396))),"",IF(COUNTIFS($B$6:$B$2005,B1396&amp;"",$C$6:$C$2005,"&gt;"&amp;C1396)=0,1,0))</f>
        <v/>
      </c>
    </row>
    <row r="1397">
      <c r="A1397" s="13" t="n"/>
      <c r="B1397" s="5" t="n"/>
      <c r="C1397" s="16" t="n"/>
      <c r="D1397" s="20" t="n"/>
      <c r="E1397" s="20" t="n"/>
      <c r="F1397" s="5" t="n"/>
      <c r="G1397" s="18">
        <f>IF(OR(B1397&amp;""="",NOT(ISNUMBER(D1397))),"",ROUND(D1397*N(E1397),2))</f>
        <v/>
      </c>
      <c r="H1397" s="6">
        <f>IF(B1397&amp;""="","",IFERROR(INDEX('المركبات'!$B$6:$B$205,MATCH(B1397&amp;"",'المركبات'!$A$6:$A$205,0))&amp;"","كود غير موجود"))</f>
        <v/>
      </c>
      <c r="I1397" s="21">
        <f>IF(OR(B1397&amp;""="",NOT(ISNUMBER(C1397))),"",IF(COUNTIFS($B$6:$B$2005,B1397&amp;"",$C$6:$C$2005,"&gt;"&amp;C1397)=0,1,0))</f>
        <v/>
      </c>
    </row>
    <row r="1398">
      <c r="A1398" s="13" t="n"/>
      <c r="B1398" s="5" t="n"/>
      <c r="C1398" s="16" t="n"/>
      <c r="D1398" s="20" t="n"/>
      <c r="E1398" s="20" t="n"/>
      <c r="F1398" s="5" t="n"/>
      <c r="G1398" s="18">
        <f>IF(OR(B1398&amp;""="",NOT(ISNUMBER(D1398))),"",ROUND(D1398*N(E1398),2))</f>
        <v/>
      </c>
      <c r="H1398" s="6">
        <f>IF(B1398&amp;""="","",IFERROR(INDEX('المركبات'!$B$6:$B$205,MATCH(B1398&amp;"",'المركبات'!$A$6:$A$205,0))&amp;"","كود غير موجود"))</f>
        <v/>
      </c>
      <c r="I1398" s="21">
        <f>IF(OR(B1398&amp;""="",NOT(ISNUMBER(C1398))),"",IF(COUNTIFS($B$6:$B$2005,B1398&amp;"",$C$6:$C$2005,"&gt;"&amp;C1398)=0,1,0))</f>
        <v/>
      </c>
    </row>
    <row r="1399">
      <c r="A1399" s="13" t="n"/>
      <c r="B1399" s="5" t="n"/>
      <c r="C1399" s="16" t="n"/>
      <c r="D1399" s="20" t="n"/>
      <c r="E1399" s="20" t="n"/>
      <c r="F1399" s="5" t="n"/>
      <c r="G1399" s="18">
        <f>IF(OR(B1399&amp;""="",NOT(ISNUMBER(D1399))),"",ROUND(D1399*N(E1399),2))</f>
        <v/>
      </c>
      <c r="H1399" s="6">
        <f>IF(B1399&amp;""="","",IFERROR(INDEX('المركبات'!$B$6:$B$205,MATCH(B1399&amp;"",'المركبات'!$A$6:$A$205,0))&amp;"","كود غير موجود"))</f>
        <v/>
      </c>
      <c r="I1399" s="21">
        <f>IF(OR(B1399&amp;""="",NOT(ISNUMBER(C1399))),"",IF(COUNTIFS($B$6:$B$2005,B1399&amp;"",$C$6:$C$2005,"&gt;"&amp;C1399)=0,1,0))</f>
        <v/>
      </c>
    </row>
    <row r="1400">
      <c r="A1400" s="13" t="n"/>
      <c r="B1400" s="5" t="n"/>
      <c r="C1400" s="16" t="n"/>
      <c r="D1400" s="20" t="n"/>
      <c r="E1400" s="20" t="n"/>
      <c r="F1400" s="5" t="n"/>
      <c r="G1400" s="18">
        <f>IF(OR(B1400&amp;""="",NOT(ISNUMBER(D1400))),"",ROUND(D1400*N(E1400),2))</f>
        <v/>
      </c>
      <c r="H1400" s="6">
        <f>IF(B1400&amp;""="","",IFERROR(INDEX('المركبات'!$B$6:$B$205,MATCH(B1400&amp;"",'المركبات'!$A$6:$A$205,0))&amp;"","كود غير موجود"))</f>
        <v/>
      </c>
      <c r="I1400" s="21">
        <f>IF(OR(B1400&amp;""="",NOT(ISNUMBER(C1400))),"",IF(COUNTIFS($B$6:$B$2005,B1400&amp;"",$C$6:$C$2005,"&gt;"&amp;C1400)=0,1,0))</f>
        <v/>
      </c>
    </row>
    <row r="1401">
      <c r="A1401" s="13" t="n"/>
      <c r="B1401" s="5" t="n"/>
      <c r="C1401" s="16" t="n"/>
      <c r="D1401" s="20" t="n"/>
      <c r="E1401" s="20" t="n"/>
      <c r="F1401" s="5" t="n"/>
      <c r="G1401" s="18">
        <f>IF(OR(B1401&amp;""="",NOT(ISNUMBER(D1401))),"",ROUND(D1401*N(E1401),2))</f>
        <v/>
      </c>
      <c r="H1401" s="6">
        <f>IF(B1401&amp;""="","",IFERROR(INDEX('المركبات'!$B$6:$B$205,MATCH(B1401&amp;"",'المركبات'!$A$6:$A$205,0))&amp;"","كود غير موجود"))</f>
        <v/>
      </c>
      <c r="I1401" s="21">
        <f>IF(OR(B1401&amp;""="",NOT(ISNUMBER(C1401))),"",IF(COUNTIFS($B$6:$B$2005,B1401&amp;"",$C$6:$C$2005,"&gt;"&amp;C1401)=0,1,0))</f>
        <v/>
      </c>
    </row>
    <row r="1402">
      <c r="A1402" s="13" t="n"/>
      <c r="B1402" s="5" t="n"/>
      <c r="C1402" s="16" t="n"/>
      <c r="D1402" s="20" t="n"/>
      <c r="E1402" s="20" t="n"/>
      <c r="F1402" s="5" t="n"/>
      <c r="G1402" s="18">
        <f>IF(OR(B1402&amp;""="",NOT(ISNUMBER(D1402))),"",ROUND(D1402*N(E1402),2))</f>
        <v/>
      </c>
      <c r="H1402" s="6">
        <f>IF(B1402&amp;""="","",IFERROR(INDEX('المركبات'!$B$6:$B$205,MATCH(B1402&amp;"",'المركبات'!$A$6:$A$205,0))&amp;"","كود غير موجود"))</f>
        <v/>
      </c>
      <c r="I1402" s="21">
        <f>IF(OR(B1402&amp;""="",NOT(ISNUMBER(C1402))),"",IF(COUNTIFS($B$6:$B$2005,B1402&amp;"",$C$6:$C$2005,"&gt;"&amp;C1402)=0,1,0))</f>
        <v/>
      </c>
    </row>
    <row r="1403">
      <c r="A1403" s="13" t="n"/>
      <c r="B1403" s="5" t="n"/>
      <c r="C1403" s="16" t="n"/>
      <c r="D1403" s="20" t="n"/>
      <c r="E1403" s="20" t="n"/>
      <c r="F1403" s="5" t="n"/>
      <c r="G1403" s="18">
        <f>IF(OR(B1403&amp;""="",NOT(ISNUMBER(D1403))),"",ROUND(D1403*N(E1403),2))</f>
        <v/>
      </c>
      <c r="H1403" s="6">
        <f>IF(B1403&amp;""="","",IFERROR(INDEX('المركبات'!$B$6:$B$205,MATCH(B1403&amp;"",'المركبات'!$A$6:$A$205,0))&amp;"","كود غير موجود"))</f>
        <v/>
      </c>
      <c r="I1403" s="21">
        <f>IF(OR(B1403&amp;""="",NOT(ISNUMBER(C1403))),"",IF(COUNTIFS($B$6:$B$2005,B1403&amp;"",$C$6:$C$2005,"&gt;"&amp;C1403)=0,1,0))</f>
        <v/>
      </c>
    </row>
    <row r="1404">
      <c r="A1404" s="13" t="n"/>
      <c r="B1404" s="5" t="n"/>
      <c r="C1404" s="16" t="n"/>
      <c r="D1404" s="20" t="n"/>
      <c r="E1404" s="20" t="n"/>
      <c r="F1404" s="5" t="n"/>
      <c r="G1404" s="18">
        <f>IF(OR(B1404&amp;""="",NOT(ISNUMBER(D1404))),"",ROUND(D1404*N(E1404),2))</f>
        <v/>
      </c>
      <c r="H1404" s="6">
        <f>IF(B1404&amp;""="","",IFERROR(INDEX('المركبات'!$B$6:$B$205,MATCH(B1404&amp;"",'المركبات'!$A$6:$A$205,0))&amp;"","كود غير موجود"))</f>
        <v/>
      </c>
      <c r="I1404" s="21">
        <f>IF(OR(B1404&amp;""="",NOT(ISNUMBER(C1404))),"",IF(COUNTIFS($B$6:$B$2005,B1404&amp;"",$C$6:$C$2005,"&gt;"&amp;C1404)=0,1,0))</f>
        <v/>
      </c>
    </row>
    <row r="1405">
      <c r="A1405" s="13" t="n"/>
      <c r="B1405" s="5" t="n"/>
      <c r="C1405" s="16" t="n"/>
      <c r="D1405" s="20" t="n"/>
      <c r="E1405" s="20" t="n"/>
      <c r="F1405" s="5" t="n"/>
      <c r="G1405" s="18">
        <f>IF(OR(B1405&amp;""="",NOT(ISNUMBER(D1405))),"",ROUND(D1405*N(E1405),2))</f>
        <v/>
      </c>
      <c r="H1405" s="6">
        <f>IF(B1405&amp;""="","",IFERROR(INDEX('المركبات'!$B$6:$B$205,MATCH(B1405&amp;"",'المركبات'!$A$6:$A$205,0))&amp;"","كود غير موجود"))</f>
        <v/>
      </c>
      <c r="I1405" s="21">
        <f>IF(OR(B1405&amp;""="",NOT(ISNUMBER(C1405))),"",IF(COUNTIFS($B$6:$B$2005,B1405&amp;"",$C$6:$C$2005,"&gt;"&amp;C1405)=0,1,0))</f>
        <v/>
      </c>
    </row>
    <row r="1406">
      <c r="A1406" s="13" t="n"/>
      <c r="B1406" s="5" t="n"/>
      <c r="C1406" s="16" t="n"/>
      <c r="D1406" s="20" t="n"/>
      <c r="E1406" s="20" t="n"/>
      <c r="F1406" s="5" t="n"/>
      <c r="G1406" s="18">
        <f>IF(OR(B1406&amp;""="",NOT(ISNUMBER(D1406))),"",ROUND(D1406*N(E1406),2))</f>
        <v/>
      </c>
      <c r="H1406" s="6">
        <f>IF(B1406&amp;""="","",IFERROR(INDEX('المركبات'!$B$6:$B$205,MATCH(B1406&amp;"",'المركبات'!$A$6:$A$205,0))&amp;"","كود غير موجود"))</f>
        <v/>
      </c>
      <c r="I1406" s="21">
        <f>IF(OR(B1406&amp;""="",NOT(ISNUMBER(C1406))),"",IF(COUNTIFS($B$6:$B$2005,B1406&amp;"",$C$6:$C$2005,"&gt;"&amp;C1406)=0,1,0))</f>
        <v/>
      </c>
    </row>
    <row r="1407">
      <c r="A1407" s="13" t="n"/>
      <c r="B1407" s="5" t="n"/>
      <c r="C1407" s="16" t="n"/>
      <c r="D1407" s="20" t="n"/>
      <c r="E1407" s="20" t="n"/>
      <c r="F1407" s="5" t="n"/>
      <c r="G1407" s="18">
        <f>IF(OR(B1407&amp;""="",NOT(ISNUMBER(D1407))),"",ROUND(D1407*N(E1407),2))</f>
        <v/>
      </c>
      <c r="H1407" s="6">
        <f>IF(B1407&amp;""="","",IFERROR(INDEX('المركبات'!$B$6:$B$205,MATCH(B1407&amp;"",'المركبات'!$A$6:$A$205,0))&amp;"","كود غير موجود"))</f>
        <v/>
      </c>
      <c r="I1407" s="21">
        <f>IF(OR(B1407&amp;""="",NOT(ISNUMBER(C1407))),"",IF(COUNTIFS($B$6:$B$2005,B1407&amp;"",$C$6:$C$2005,"&gt;"&amp;C1407)=0,1,0))</f>
        <v/>
      </c>
    </row>
    <row r="1408">
      <c r="A1408" s="13" t="n"/>
      <c r="B1408" s="5" t="n"/>
      <c r="C1408" s="16" t="n"/>
      <c r="D1408" s="20" t="n"/>
      <c r="E1408" s="20" t="n"/>
      <c r="F1408" s="5" t="n"/>
      <c r="G1408" s="18">
        <f>IF(OR(B1408&amp;""="",NOT(ISNUMBER(D1408))),"",ROUND(D1408*N(E1408),2))</f>
        <v/>
      </c>
      <c r="H1408" s="6">
        <f>IF(B1408&amp;""="","",IFERROR(INDEX('المركبات'!$B$6:$B$205,MATCH(B1408&amp;"",'المركبات'!$A$6:$A$205,0))&amp;"","كود غير موجود"))</f>
        <v/>
      </c>
      <c r="I1408" s="21">
        <f>IF(OR(B1408&amp;""="",NOT(ISNUMBER(C1408))),"",IF(COUNTIFS($B$6:$B$2005,B1408&amp;"",$C$6:$C$2005,"&gt;"&amp;C1408)=0,1,0))</f>
        <v/>
      </c>
    </row>
    <row r="1409">
      <c r="A1409" s="13" t="n"/>
      <c r="B1409" s="5" t="n"/>
      <c r="C1409" s="16" t="n"/>
      <c r="D1409" s="20" t="n"/>
      <c r="E1409" s="20" t="n"/>
      <c r="F1409" s="5" t="n"/>
      <c r="G1409" s="18">
        <f>IF(OR(B1409&amp;""="",NOT(ISNUMBER(D1409))),"",ROUND(D1409*N(E1409),2))</f>
        <v/>
      </c>
      <c r="H1409" s="6">
        <f>IF(B1409&amp;""="","",IFERROR(INDEX('المركبات'!$B$6:$B$205,MATCH(B1409&amp;"",'المركبات'!$A$6:$A$205,0))&amp;"","كود غير موجود"))</f>
        <v/>
      </c>
      <c r="I1409" s="21">
        <f>IF(OR(B1409&amp;""="",NOT(ISNUMBER(C1409))),"",IF(COUNTIFS($B$6:$B$2005,B1409&amp;"",$C$6:$C$2005,"&gt;"&amp;C1409)=0,1,0))</f>
        <v/>
      </c>
    </row>
    <row r="1410">
      <c r="A1410" s="13" t="n"/>
      <c r="B1410" s="5" t="n"/>
      <c r="C1410" s="16" t="n"/>
      <c r="D1410" s="20" t="n"/>
      <c r="E1410" s="20" t="n"/>
      <c r="F1410" s="5" t="n"/>
      <c r="G1410" s="18">
        <f>IF(OR(B1410&amp;""="",NOT(ISNUMBER(D1410))),"",ROUND(D1410*N(E1410),2))</f>
        <v/>
      </c>
      <c r="H1410" s="6">
        <f>IF(B1410&amp;""="","",IFERROR(INDEX('المركبات'!$B$6:$B$205,MATCH(B1410&amp;"",'المركبات'!$A$6:$A$205,0))&amp;"","كود غير موجود"))</f>
        <v/>
      </c>
      <c r="I1410" s="21">
        <f>IF(OR(B1410&amp;""="",NOT(ISNUMBER(C1410))),"",IF(COUNTIFS($B$6:$B$2005,B1410&amp;"",$C$6:$C$2005,"&gt;"&amp;C1410)=0,1,0))</f>
        <v/>
      </c>
    </row>
    <row r="1411">
      <c r="A1411" s="13" t="n"/>
      <c r="B1411" s="5" t="n"/>
      <c r="C1411" s="16" t="n"/>
      <c r="D1411" s="20" t="n"/>
      <c r="E1411" s="20" t="n"/>
      <c r="F1411" s="5" t="n"/>
      <c r="G1411" s="18">
        <f>IF(OR(B1411&amp;""="",NOT(ISNUMBER(D1411))),"",ROUND(D1411*N(E1411),2))</f>
        <v/>
      </c>
      <c r="H1411" s="6">
        <f>IF(B1411&amp;""="","",IFERROR(INDEX('المركبات'!$B$6:$B$205,MATCH(B1411&amp;"",'المركبات'!$A$6:$A$205,0))&amp;"","كود غير موجود"))</f>
        <v/>
      </c>
      <c r="I1411" s="21">
        <f>IF(OR(B1411&amp;""="",NOT(ISNUMBER(C1411))),"",IF(COUNTIFS($B$6:$B$2005,B1411&amp;"",$C$6:$C$2005,"&gt;"&amp;C1411)=0,1,0))</f>
        <v/>
      </c>
    </row>
    <row r="1412">
      <c r="A1412" s="13" t="n"/>
      <c r="B1412" s="5" t="n"/>
      <c r="C1412" s="16" t="n"/>
      <c r="D1412" s="20" t="n"/>
      <c r="E1412" s="20" t="n"/>
      <c r="F1412" s="5" t="n"/>
      <c r="G1412" s="18">
        <f>IF(OR(B1412&amp;""="",NOT(ISNUMBER(D1412))),"",ROUND(D1412*N(E1412),2))</f>
        <v/>
      </c>
      <c r="H1412" s="6">
        <f>IF(B1412&amp;""="","",IFERROR(INDEX('المركبات'!$B$6:$B$205,MATCH(B1412&amp;"",'المركبات'!$A$6:$A$205,0))&amp;"","كود غير موجود"))</f>
        <v/>
      </c>
      <c r="I1412" s="21">
        <f>IF(OR(B1412&amp;""="",NOT(ISNUMBER(C1412))),"",IF(COUNTIFS($B$6:$B$2005,B1412&amp;"",$C$6:$C$2005,"&gt;"&amp;C1412)=0,1,0))</f>
        <v/>
      </c>
    </row>
    <row r="1413">
      <c r="A1413" s="13" t="n"/>
      <c r="B1413" s="5" t="n"/>
      <c r="C1413" s="16" t="n"/>
      <c r="D1413" s="20" t="n"/>
      <c r="E1413" s="20" t="n"/>
      <c r="F1413" s="5" t="n"/>
      <c r="G1413" s="18">
        <f>IF(OR(B1413&amp;""="",NOT(ISNUMBER(D1413))),"",ROUND(D1413*N(E1413),2))</f>
        <v/>
      </c>
      <c r="H1413" s="6">
        <f>IF(B1413&amp;""="","",IFERROR(INDEX('المركبات'!$B$6:$B$205,MATCH(B1413&amp;"",'المركبات'!$A$6:$A$205,0))&amp;"","كود غير موجود"))</f>
        <v/>
      </c>
      <c r="I1413" s="21">
        <f>IF(OR(B1413&amp;""="",NOT(ISNUMBER(C1413))),"",IF(COUNTIFS($B$6:$B$2005,B1413&amp;"",$C$6:$C$2005,"&gt;"&amp;C1413)=0,1,0))</f>
        <v/>
      </c>
    </row>
    <row r="1414">
      <c r="A1414" s="13" t="n"/>
      <c r="B1414" s="5" t="n"/>
      <c r="C1414" s="16" t="n"/>
      <c r="D1414" s="20" t="n"/>
      <c r="E1414" s="20" t="n"/>
      <c r="F1414" s="5" t="n"/>
      <c r="G1414" s="18">
        <f>IF(OR(B1414&amp;""="",NOT(ISNUMBER(D1414))),"",ROUND(D1414*N(E1414),2))</f>
        <v/>
      </c>
      <c r="H1414" s="6">
        <f>IF(B1414&amp;""="","",IFERROR(INDEX('المركبات'!$B$6:$B$205,MATCH(B1414&amp;"",'المركبات'!$A$6:$A$205,0))&amp;"","كود غير موجود"))</f>
        <v/>
      </c>
      <c r="I1414" s="21">
        <f>IF(OR(B1414&amp;""="",NOT(ISNUMBER(C1414))),"",IF(COUNTIFS($B$6:$B$2005,B1414&amp;"",$C$6:$C$2005,"&gt;"&amp;C1414)=0,1,0))</f>
        <v/>
      </c>
    </row>
    <row r="1415">
      <c r="A1415" s="13" t="n"/>
      <c r="B1415" s="5" t="n"/>
      <c r="C1415" s="16" t="n"/>
      <c r="D1415" s="20" t="n"/>
      <c r="E1415" s="20" t="n"/>
      <c r="F1415" s="5" t="n"/>
      <c r="G1415" s="18">
        <f>IF(OR(B1415&amp;""="",NOT(ISNUMBER(D1415))),"",ROUND(D1415*N(E1415),2))</f>
        <v/>
      </c>
      <c r="H1415" s="6">
        <f>IF(B1415&amp;""="","",IFERROR(INDEX('المركبات'!$B$6:$B$205,MATCH(B1415&amp;"",'المركبات'!$A$6:$A$205,0))&amp;"","كود غير موجود"))</f>
        <v/>
      </c>
      <c r="I1415" s="21">
        <f>IF(OR(B1415&amp;""="",NOT(ISNUMBER(C1415))),"",IF(COUNTIFS($B$6:$B$2005,B1415&amp;"",$C$6:$C$2005,"&gt;"&amp;C1415)=0,1,0))</f>
        <v/>
      </c>
    </row>
    <row r="1416">
      <c r="A1416" s="13" t="n"/>
      <c r="B1416" s="5" t="n"/>
      <c r="C1416" s="16" t="n"/>
      <c r="D1416" s="20" t="n"/>
      <c r="E1416" s="20" t="n"/>
      <c r="F1416" s="5" t="n"/>
      <c r="G1416" s="18">
        <f>IF(OR(B1416&amp;""="",NOT(ISNUMBER(D1416))),"",ROUND(D1416*N(E1416),2))</f>
        <v/>
      </c>
      <c r="H1416" s="6">
        <f>IF(B1416&amp;""="","",IFERROR(INDEX('المركبات'!$B$6:$B$205,MATCH(B1416&amp;"",'المركبات'!$A$6:$A$205,0))&amp;"","كود غير موجود"))</f>
        <v/>
      </c>
      <c r="I1416" s="21">
        <f>IF(OR(B1416&amp;""="",NOT(ISNUMBER(C1416))),"",IF(COUNTIFS($B$6:$B$2005,B1416&amp;"",$C$6:$C$2005,"&gt;"&amp;C1416)=0,1,0))</f>
        <v/>
      </c>
    </row>
    <row r="1417">
      <c r="A1417" s="13" t="n"/>
      <c r="B1417" s="5" t="n"/>
      <c r="C1417" s="16" t="n"/>
      <c r="D1417" s="20" t="n"/>
      <c r="E1417" s="20" t="n"/>
      <c r="F1417" s="5" t="n"/>
      <c r="G1417" s="18">
        <f>IF(OR(B1417&amp;""="",NOT(ISNUMBER(D1417))),"",ROUND(D1417*N(E1417),2))</f>
        <v/>
      </c>
      <c r="H1417" s="6">
        <f>IF(B1417&amp;""="","",IFERROR(INDEX('المركبات'!$B$6:$B$205,MATCH(B1417&amp;"",'المركبات'!$A$6:$A$205,0))&amp;"","كود غير موجود"))</f>
        <v/>
      </c>
      <c r="I1417" s="21">
        <f>IF(OR(B1417&amp;""="",NOT(ISNUMBER(C1417))),"",IF(COUNTIFS($B$6:$B$2005,B1417&amp;"",$C$6:$C$2005,"&gt;"&amp;C1417)=0,1,0))</f>
        <v/>
      </c>
    </row>
    <row r="1418">
      <c r="A1418" s="13" t="n"/>
      <c r="B1418" s="5" t="n"/>
      <c r="C1418" s="16" t="n"/>
      <c r="D1418" s="20" t="n"/>
      <c r="E1418" s="20" t="n"/>
      <c r="F1418" s="5" t="n"/>
      <c r="G1418" s="18">
        <f>IF(OR(B1418&amp;""="",NOT(ISNUMBER(D1418))),"",ROUND(D1418*N(E1418),2))</f>
        <v/>
      </c>
      <c r="H1418" s="6">
        <f>IF(B1418&amp;""="","",IFERROR(INDEX('المركبات'!$B$6:$B$205,MATCH(B1418&amp;"",'المركبات'!$A$6:$A$205,0))&amp;"","كود غير موجود"))</f>
        <v/>
      </c>
      <c r="I1418" s="21">
        <f>IF(OR(B1418&amp;""="",NOT(ISNUMBER(C1418))),"",IF(COUNTIFS($B$6:$B$2005,B1418&amp;"",$C$6:$C$2005,"&gt;"&amp;C1418)=0,1,0))</f>
        <v/>
      </c>
    </row>
    <row r="1419">
      <c r="A1419" s="13" t="n"/>
      <c r="B1419" s="5" t="n"/>
      <c r="C1419" s="16" t="n"/>
      <c r="D1419" s="20" t="n"/>
      <c r="E1419" s="20" t="n"/>
      <c r="F1419" s="5" t="n"/>
      <c r="G1419" s="18">
        <f>IF(OR(B1419&amp;""="",NOT(ISNUMBER(D1419))),"",ROUND(D1419*N(E1419),2))</f>
        <v/>
      </c>
      <c r="H1419" s="6">
        <f>IF(B1419&amp;""="","",IFERROR(INDEX('المركبات'!$B$6:$B$205,MATCH(B1419&amp;"",'المركبات'!$A$6:$A$205,0))&amp;"","كود غير موجود"))</f>
        <v/>
      </c>
      <c r="I1419" s="21">
        <f>IF(OR(B1419&amp;""="",NOT(ISNUMBER(C1419))),"",IF(COUNTIFS($B$6:$B$2005,B1419&amp;"",$C$6:$C$2005,"&gt;"&amp;C1419)=0,1,0))</f>
        <v/>
      </c>
    </row>
    <row r="1420">
      <c r="A1420" s="13" t="n"/>
      <c r="B1420" s="5" t="n"/>
      <c r="C1420" s="16" t="n"/>
      <c r="D1420" s="20" t="n"/>
      <c r="E1420" s="20" t="n"/>
      <c r="F1420" s="5" t="n"/>
      <c r="G1420" s="18">
        <f>IF(OR(B1420&amp;""="",NOT(ISNUMBER(D1420))),"",ROUND(D1420*N(E1420),2))</f>
        <v/>
      </c>
      <c r="H1420" s="6">
        <f>IF(B1420&amp;""="","",IFERROR(INDEX('المركبات'!$B$6:$B$205,MATCH(B1420&amp;"",'المركبات'!$A$6:$A$205,0))&amp;"","كود غير موجود"))</f>
        <v/>
      </c>
      <c r="I1420" s="21">
        <f>IF(OR(B1420&amp;""="",NOT(ISNUMBER(C1420))),"",IF(COUNTIFS($B$6:$B$2005,B1420&amp;"",$C$6:$C$2005,"&gt;"&amp;C1420)=0,1,0))</f>
        <v/>
      </c>
    </row>
    <row r="1421">
      <c r="A1421" s="13" t="n"/>
      <c r="B1421" s="5" t="n"/>
      <c r="C1421" s="16" t="n"/>
      <c r="D1421" s="20" t="n"/>
      <c r="E1421" s="20" t="n"/>
      <c r="F1421" s="5" t="n"/>
      <c r="G1421" s="18">
        <f>IF(OR(B1421&amp;""="",NOT(ISNUMBER(D1421))),"",ROUND(D1421*N(E1421),2))</f>
        <v/>
      </c>
      <c r="H1421" s="6">
        <f>IF(B1421&amp;""="","",IFERROR(INDEX('المركبات'!$B$6:$B$205,MATCH(B1421&amp;"",'المركبات'!$A$6:$A$205,0))&amp;"","كود غير موجود"))</f>
        <v/>
      </c>
      <c r="I1421" s="21">
        <f>IF(OR(B1421&amp;""="",NOT(ISNUMBER(C1421))),"",IF(COUNTIFS($B$6:$B$2005,B1421&amp;"",$C$6:$C$2005,"&gt;"&amp;C1421)=0,1,0))</f>
        <v/>
      </c>
    </row>
    <row r="1422">
      <c r="A1422" s="13" t="n"/>
      <c r="B1422" s="5" t="n"/>
      <c r="C1422" s="16" t="n"/>
      <c r="D1422" s="20" t="n"/>
      <c r="E1422" s="20" t="n"/>
      <c r="F1422" s="5" t="n"/>
      <c r="G1422" s="18">
        <f>IF(OR(B1422&amp;""="",NOT(ISNUMBER(D1422))),"",ROUND(D1422*N(E1422),2))</f>
        <v/>
      </c>
      <c r="H1422" s="6">
        <f>IF(B1422&amp;""="","",IFERROR(INDEX('المركبات'!$B$6:$B$205,MATCH(B1422&amp;"",'المركبات'!$A$6:$A$205,0))&amp;"","كود غير موجود"))</f>
        <v/>
      </c>
      <c r="I1422" s="21">
        <f>IF(OR(B1422&amp;""="",NOT(ISNUMBER(C1422))),"",IF(COUNTIFS($B$6:$B$2005,B1422&amp;"",$C$6:$C$2005,"&gt;"&amp;C1422)=0,1,0))</f>
        <v/>
      </c>
    </row>
    <row r="1423">
      <c r="A1423" s="13" t="n"/>
      <c r="B1423" s="5" t="n"/>
      <c r="C1423" s="16" t="n"/>
      <c r="D1423" s="20" t="n"/>
      <c r="E1423" s="20" t="n"/>
      <c r="F1423" s="5" t="n"/>
      <c r="G1423" s="18">
        <f>IF(OR(B1423&amp;""="",NOT(ISNUMBER(D1423))),"",ROUND(D1423*N(E1423),2))</f>
        <v/>
      </c>
      <c r="H1423" s="6">
        <f>IF(B1423&amp;""="","",IFERROR(INDEX('المركبات'!$B$6:$B$205,MATCH(B1423&amp;"",'المركبات'!$A$6:$A$205,0))&amp;"","كود غير موجود"))</f>
        <v/>
      </c>
      <c r="I1423" s="21">
        <f>IF(OR(B1423&amp;""="",NOT(ISNUMBER(C1423))),"",IF(COUNTIFS($B$6:$B$2005,B1423&amp;"",$C$6:$C$2005,"&gt;"&amp;C1423)=0,1,0))</f>
        <v/>
      </c>
    </row>
    <row r="1424">
      <c r="A1424" s="13" t="n"/>
      <c r="B1424" s="5" t="n"/>
      <c r="C1424" s="16" t="n"/>
      <c r="D1424" s="20" t="n"/>
      <c r="E1424" s="20" t="n"/>
      <c r="F1424" s="5" t="n"/>
      <c r="G1424" s="18">
        <f>IF(OR(B1424&amp;""="",NOT(ISNUMBER(D1424))),"",ROUND(D1424*N(E1424),2))</f>
        <v/>
      </c>
      <c r="H1424" s="6">
        <f>IF(B1424&amp;""="","",IFERROR(INDEX('المركبات'!$B$6:$B$205,MATCH(B1424&amp;"",'المركبات'!$A$6:$A$205,0))&amp;"","كود غير موجود"))</f>
        <v/>
      </c>
      <c r="I1424" s="21">
        <f>IF(OR(B1424&amp;""="",NOT(ISNUMBER(C1424))),"",IF(COUNTIFS($B$6:$B$2005,B1424&amp;"",$C$6:$C$2005,"&gt;"&amp;C1424)=0,1,0))</f>
        <v/>
      </c>
    </row>
    <row r="1425">
      <c r="A1425" s="13" t="n"/>
      <c r="B1425" s="5" t="n"/>
      <c r="C1425" s="16" t="n"/>
      <c r="D1425" s="20" t="n"/>
      <c r="E1425" s="20" t="n"/>
      <c r="F1425" s="5" t="n"/>
      <c r="G1425" s="18">
        <f>IF(OR(B1425&amp;""="",NOT(ISNUMBER(D1425))),"",ROUND(D1425*N(E1425),2))</f>
        <v/>
      </c>
      <c r="H1425" s="6">
        <f>IF(B1425&amp;""="","",IFERROR(INDEX('المركبات'!$B$6:$B$205,MATCH(B1425&amp;"",'المركبات'!$A$6:$A$205,0))&amp;"","كود غير موجود"))</f>
        <v/>
      </c>
      <c r="I1425" s="21">
        <f>IF(OR(B1425&amp;""="",NOT(ISNUMBER(C1425))),"",IF(COUNTIFS($B$6:$B$2005,B1425&amp;"",$C$6:$C$2005,"&gt;"&amp;C1425)=0,1,0))</f>
        <v/>
      </c>
    </row>
    <row r="1426">
      <c r="A1426" s="13" t="n"/>
      <c r="B1426" s="5" t="n"/>
      <c r="C1426" s="16" t="n"/>
      <c r="D1426" s="20" t="n"/>
      <c r="E1426" s="20" t="n"/>
      <c r="F1426" s="5" t="n"/>
      <c r="G1426" s="18">
        <f>IF(OR(B1426&amp;""="",NOT(ISNUMBER(D1426))),"",ROUND(D1426*N(E1426),2))</f>
        <v/>
      </c>
      <c r="H1426" s="6">
        <f>IF(B1426&amp;""="","",IFERROR(INDEX('المركبات'!$B$6:$B$205,MATCH(B1426&amp;"",'المركبات'!$A$6:$A$205,0))&amp;"","كود غير موجود"))</f>
        <v/>
      </c>
      <c r="I1426" s="21">
        <f>IF(OR(B1426&amp;""="",NOT(ISNUMBER(C1426))),"",IF(COUNTIFS($B$6:$B$2005,B1426&amp;"",$C$6:$C$2005,"&gt;"&amp;C1426)=0,1,0))</f>
        <v/>
      </c>
    </row>
    <row r="1427">
      <c r="A1427" s="13" t="n"/>
      <c r="B1427" s="5" t="n"/>
      <c r="C1427" s="16" t="n"/>
      <c r="D1427" s="20" t="n"/>
      <c r="E1427" s="20" t="n"/>
      <c r="F1427" s="5" t="n"/>
      <c r="G1427" s="18">
        <f>IF(OR(B1427&amp;""="",NOT(ISNUMBER(D1427))),"",ROUND(D1427*N(E1427),2))</f>
        <v/>
      </c>
      <c r="H1427" s="6">
        <f>IF(B1427&amp;""="","",IFERROR(INDEX('المركبات'!$B$6:$B$205,MATCH(B1427&amp;"",'المركبات'!$A$6:$A$205,0))&amp;"","كود غير موجود"))</f>
        <v/>
      </c>
      <c r="I1427" s="21">
        <f>IF(OR(B1427&amp;""="",NOT(ISNUMBER(C1427))),"",IF(COUNTIFS($B$6:$B$2005,B1427&amp;"",$C$6:$C$2005,"&gt;"&amp;C1427)=0,1,0))</f>
        <v/>
      </c>
    </row>
    <row r="1428">
      <c r="A1428" s="13" t="n"/>
      <c r="B1428" s="5" t="n"/>
      <c r="C1428" s="16" t="n"/>
      <c r="D1428" s="20" t="n"/>
      <c r="E1428" s="20" t="n"/>
      <c r="F1428" s="5" t="n"/>
      <c r="G1428" s="18">
        <f>IF(OR(B1428&amp;""="",NOT(ISNUMBER(D1428))),"",ROUND(D1428*N(E1428),2))</f>
        <v/>
      </c>
      <c r="H1428" s="6">
        <f>IF(B1428&amp;""="","",IFERROR(INDEX('المركبات'!$B$6:$B$205,MATCH(B1428&amp;"",'المركبات'!$A$6:$A$205,0))&amp;"","كود غير موجود"))</f>
        <v/>
      </c>
      <c r="I1428" s="21">
        <f>IF(OR(B1428&amp;""="",NOT(ISNUMBER(C1428))),"",IF(COUNTIFS($B$6:$B$2005,B1428&amp;"",$C$6:$C$2005,"&gt;"&amp;C1428)=0,1,0))</f>
        <v/>
      </c>
    </row>
    <row r="1429">
      <c r="A1429" s="13" t="n"/>
      <c r="B1429" s="5" t="n"/>
      <c r="C1429" s="16" t="n"/>
      <c r="D1429" s="20" t="n"/>
      <c r="E1429" s="20" t="n"/>
      <c r="F1429" s="5" t="n"/>
      <c r="G1429" s="18">
        <f>IF(OR(B1429&amp;""="",NOT(ISNUMBER(D1429))),"",ROUND(D1429*N(E1429),2))</f>
        <v/>
      </c>
      <c r="H1429" s="6">
        <f>IF(B1429&amp;""="","",IFERROR(INDEX('المركبات'!$B$6:$B$205,MATCH(B1429&amp;"",'المركبات'!$A$6:$A$205,0))&amp;"","كود غير موجود"))</f>
        <v/>
      </c>
      <c r="I1429" s="21">
        <f>IF(OR(B1429&amp;""="",NOT(ISNUMBER(C1429))),"",IF(COUNTIFS($B$6:$B$2005,B1429&amp;"",$C$6:$C$2005,"&gt;"&amp;C1429)=0,1,0))</f>
        <v/>
      </c>
    </row>
    <row r="1430">
      <c r="A1430" s="13" t="n"/>
      <c r="B1430" s="5" t="n"/>
      <c r="C1430" s="16" t="n"/>
      <c r="D1430" s="20" t="n"/>
      <c r="E1430" s="20" t="n"/>
      <c r="F1430" s="5" t="n"/>
      <c r="G1430" s="18">
        <f>IF(OR(B1430&amp;""="",NOT(ISNUMBER(D1430))),"",ROUND(D1430*N(E1430),2))</f>
        <v/>
      </c>
      <c r="H1430" s="6">
        <f>IF(B1430&amp;""="","",IFERROR(INDEX('المركبات'!$B$6:$B$205,MATCH(B1430&amp;"",'المركبات'!$A$6:$A$205,0))&amp;"","كود غير موجود"))</f>
        <v/>
      </c>
      <c r="I1430" s="21">
        <f>IF(OR(B1430&amp;""="",NOT(ISNUMBER(C1430))),"",IF(COUNTIFS($B$6:$B$2005,B1430&amp;"",$C$6:$C$2005,"&gt;"&amp;C1430)=0,1,0))</f>
        <v/>
      </c>
    </row>
    <row r="1431">
      <c r="A1431" s="13" t="n"/>
      <c r="B1431" s="5" t="n"/>
      <c r="C1431" s="16" t="n"/>
      <c r="D1431" s="20" t="n"/>
      <c r="E1431" s="20" t="n"/>
      <c r="F1431" s="5" t="n"/>
      <c r="G1431" s="18">
        <f>IF(OR(B1431&amp;""="",NOT(ISNUMBER(D1431))),"",ROUND(D1431*N(E1431),2))</f>
        <v/>
      </c>
      <c r="H1431" s="6">
        <f>IF(B1431&amp;""="","",IFERROR(INDEX('المركبات'!$B$6:$B$205,MATCH(B1431&amp;"",'المركبات'!$A$6:$A$205,0))&amp;"","كود غير موجود"))</f>
        <v/>
      </c>
      <c r="I1431" s="21">
        <f>IF(OR(B1431&amp;""="",NOT(ISNUMBER(C1431))),"",IF(COUNTIFS($B$6:$B$2005,B1431&amp;"",$C$6:$C$2005,"&gt;"&amp;C1431)=0,1,0))</f>
        <v/>
      </c>
    </row>
    <row r="1432">
      <c r="A1432" s="13" t="n"/>
      <c r="B1432" s="5" t="n"/>
      <c r="C1432" s="16" t="n"/>
      <c r="D1432" s="20" t="n"/>
      <c r="E1432" s="20" t="n"/>
      <c r="F1432" s="5" t="n"/>
      <c r="G1432" s="18">
        <f>IF(OR(B1432&amp;""="",NOT(ISNUMBER(D1432))),"",ROUND(D1432*N(E1432),2))</f>
        <v/>
      </c>
      <c r="H1432" s="6">
        <f>IF(B1432&amp;""="","",IFERROR(INDEX('المركبات'!$B$6:$B$205,MATCH(B1432&amp;"",'المركبات'!$A$6:$A$205,0))&amp;"","كود غير موجود"))</f>
        <v/>
      </c>
      <c r="I1432" s="21">
        <f>IF(OR(B1432&amp;""="",NOT(ISNUMBER(C1432))),"",IF(COUNTIFS($B$6:$B$2005,B1432&amp;"",$C$6:$C$2005,"&gt;"&amp;C1432)=0,1,0))</f>
        <v/>
      </c>
    </row>
    <row r="1433">
      <c r="A1433" s="13" t="n"/>
      <c r="B1433" s="5" t="n"/>
      <c r="C1433" s="16" t="n"/>
      <c r="D1433" s="20" t="n"/>
      <c r="E1433" s="20" t="n"/>
      <c r="F1433" s="5" t="n"/>
      <c r="G1433" s="18">
        <f>IF(OR(B1433&amp;""="",NOT(ISNUMBER(D1433))),"",ROUND(D1433*N(E1433),2))</f>
        <v/>
      </c>
      <c r="H1433" s="6">
        <f>IF(B1433&amp;""="","",IFERROR(INDEX('المركبات'!$B$6:$B$205,MATCH(B1433&amp;"",'المركبات'!$A$6:$A$205,0))&amp;"","كود غير موجود"))</f>
        <v/>
      </c>
      <c r="I1433" s="21">
        <f>IF(OR(B1433&amp;""="",NOT(ISNUMBER(C1433))),"",IF(COUNTIFS($B$6:$B$2005,B1433&amp;"",$C$6:$C$2005,"&gt;"&amp;C1433)=0,1,0))</f>
        <v/>
      </c>
    </row>
    <row r="1434">
      <c r="A1434" s="13" t="n"/>
      <c r="B1434" s="5" t="n"/>
      <c r="C1434" s="16" t="n"/>
      <c r="D1434" s="20" t="n"/>
      <c r="E1434" s="20" t="n"/>
      <c r="F1434" s="5" t="n"/>
      <c r="G1434" s="18">
        <f>IF(OR(B1434&amp;""="",NOT(ISNUMBER(D1434))),"",ROUND(D1434*N(E1434),2))</f>
        <v/>
      </c>
      <c r="H1434" s="6">
        <f>IF(B1434&amp;""="","",IFERROR(INDEX('المركبات'!$B$6:$B$205,MATCH(B1434&amp;"",'المركبات'!$A$6:$A$205,0))&amp;"","كود غير موجود"))</f>
        <v/>
      </c>
      <c r="I1434" s="21">
        <f>IF(OR(B1434&amp;""="",NOT(ISNUMBER(C1434))),"",IF(COUNTIFS($B$6:$B$2005,B1434&amp;"",$C$6:$C$2005,"&gt;"&amp;C1434)=0,1,0))</f>
        <v/>
      </c>
    </row>
    <row r="1435">
      <c r="A1435" s="13" t="n"/>
      <c r="B1435" s="5" t="n"/>
      <c r="C1435" s="16" t="n"/>
      <c r="D1435" s="20" t="n"/>
      <c r="E1435" s="20" t="n"/>
      <c r="F1435" s="5" t="n"/>
      <c r="G1435" s="18">
        <f>IF(OR(B1435&amp;""="",NOT(ISNUMBER(D1435))),"",ROUND(D1435*N(E1435),2))</f>
        <v/>
      </c>
      <c r="H1435" s="6">
        <f>IF(B1435&amp;""="","",IFERROR(INDEX('المركبات'!$B$6:$B$205,MATCH(B1435&amp;"",'المركبات'!$A$6:$A$205,0))&amp;"","كود غير موجود"))</f>
        <v/>
      </c>
      <c r="I1435" s="21">
        <f>IF(OR(B1435&amp;""="",NOT(ISNUMBER(C1435))),"",IF(COUNTIFS($B$6:$B$2005,B1435&amp;"",$C$6:$C$2005,"&gt;"&amp;C1435)=0,1,0))</f>
        <v/>
      </c>
    </row>
    <row r="1436">
      <c r="A1436" s="13" t="n"/>
      <c r="B1436" s="5" t="n"/>
      <c r="C1436" s="16" t="n"/>
      <c r="D1436" s="20" t="n"/>
      <c r="E1436" s="20" t="n"/>
      <c r="F1436" s="5" t="n"/>
      <c r="G1436" s="18">
        <f>IF(OR(B1436&amp;""="",NOT(ISNUMBER(D1436))),"",ROUND(D1436*N(E1436),2))</f>
        <v/>
      </c>
      <c r="H1436" s="6">
        <f>IF(B1436&amp;""="","",IFERROR(INDEX('المركبات'!$B$6:$B$205,MATCH(B1436&amp;"",'المركبات'!$A$6:$A$205,0))&amp;"","كود غير موجود"))</f>
        <v/>
      </c>
      <c r="I1436" s="21">
        <f>IF(OR(B1436&amp;""="",NOT(ISNUMBER(C1436))),"",IF(COUNTIFS($B$6:$B$2005,B1436&amp;"",$C$6:$C$2005,"&gt;"&amp;C1436)=0,1,0))</f>
        <v/>
      </c>
    </row>
    <row r="1437">
      <c r="A1437" s="13" t="n"/>
      <c r="B1437" s="5" t="n"/>
      <c r="C1437" s="16" t="n"/>
      <c r="D1437" s="20" t="n"/>
      <c r="E1437" s="20" t="n"/>
      <c r="F1437" s="5" t="n"/>
      <c r="G1437" s="18">
        <f>IF(OR(B1437&amp;""="",NOT(ISNUMBER(D1437))),"",ROUND(D1437*N(E1437),2))</f>
        <v/>
      </c>
      <c r="H1437" s="6">
        <f>IF(B1437&amp;""="","",IFERROR(INDEX('المركبات'!$B$6:$B$205,MATCH(B1437&amp;"",'المركبات'!$A$6:$A$205,0))&amp;"","كود غير موجود"))</f>
        <v/>
      </c>
      <c r="I1437" s="21">
        <f>IF(OR(B1437&amp;""="",NOT(ISNUMBER(C1437))),"",IF(COUNTIFS($B$6:$B$2005,B1437&amp;"",$C$6:$C$2005,"&gt;"&amp;C1437)=0,1,0))</f>
        <v/>
      </c>
    </row>
    <row r="1438">
      <c r="A1438" s="13" t="n"/>
      <c r="B1438" s="5" t="n"/>
      <c r="C1438" s="16" t="n"/>
      <c r="D1438" s="20" t="n"/>
      <c r="E1438" s="20" t="n"/>
      <c r="F1438" s="5" t="n"/>
      <c r="G1438" s="18">
        <f>IF(OR(B1438&amp;""="",NOT(ISNUMBER(D1438))),"",ROUND(D1438*N(E1438),2))</f>
        <v/>
      </c>
      <c r="H1438" s="6">
        <f>IF(B1438&amp;""="","",IFERROR(INDEX('المركبات'!$B$6:$B$205,MATCH(B1438&amp;"",'المركبات'!$A$6:$A$205,0))&amp;"","كود غير موجود"))</f>
        <v/>
      </c>
      <c r="I1438" s="21">
        <f>IF(OR(B1438&amp;""="",NOT(ISNUMBER(C1438))),"",IF(COUNTIFS($B$6:$B$2005,B1438&amp;"",$C$6:$C$2005,"&gt;"&amp;C1438)=0,1,0))</f>
        <v/>
      </c>
    </row>
    <row r="1439">
      <c r="A1439" s="13" t="n"/>
      <c r="B1439" s="5" t="n"/>
      <c r="C1439" s="16" t="n"/>
      <c r="D1439" s="20" t="n"/>
      <c r="E1439" s="20" t="n"/>
      <c r="F1439" s="5" t="n"/>
      <c r="G1439" s="18">
        <f>IF(OR(B1439&amp;""="",NOT(ISNUMBER(D1439))),"",ROUND(D1439*N(E1439),2))</f>
        <v/>
      </c>
      <c r="H1439" s="6">
        <f>IF(B1439&amp;""="","",IFERROR(INDEX('المركبات'!$B$6:$B$205,MATCH(B1439&amp;"",'المركبات'!$A$6:$A$205,0))&amp;"","كود غير موجود"))</f>
        <v/>
      </c>
      <c r="I1439" s="21">
        <f>IF(OR(B1439&amp;""="",NOT(ISNUMBER(C1439))),"",IF(COUNTIFS($B$6:$B$2005,B1439&amp;"",$C$6:$C$2005,"&gt;"&amp;C1439)=0,1,0))</f>
        <v/>
      </c>
    </row>
    <row r="1440">
      <c r="A1440" s="13" t="n"/>
      <c r="B1440" s="5" t="n"/>
      <c r="C1440" s="16" t="n"/>
      <c r="D1440" s="20" t="n"/>
      <c r="E1440" s="20" t="n"/>
      <c r="F1440" s="5" t="n"/>
      <c r="G1440" s="18">
        <f>IF(OR(B1440&amp;""="",NOT(ISNUMBER(D1440))),"",ROUND(D1440*N(E1440),2))</f>
        <v/>
      </c>
      <c r="H1440" s="6">
        <f>IF(B1440&amp;""="","",IFERROR(INDEX('المركبات'!$B$6:$B$205,MATCH(B1440&amp;"",'المركبات'!$A$6:$A$205,0))&amp;"","كود غير موجود"))</f>
        <v/>
      </c>
      <c r="I1440" s="21">
        <f>IF(OR(B1440&amp;""="",NOT(ISNUMBER(C1440))),"",IF(COUNTIFS($B$6:$B$2005,B1440&amp;"",$C$6:$C$2005,"&gt;"&amp;C1440)=0,1,0))</f>
        <v/>
      </c>
    </row>
    <row r="1441">
      <c r="A1441" s="13" t="n"/>
      <c r="B1441" s="5" t="n"/>
      <c r="C1441" s="16" t="n"/>
      <c r="D1441" s="20" t="n"/>
      <c r="E1441" s="20" t="n"/>
      <c r="F1441" s="5" t="n"/>
      <c r="G1441" s="18">
        <f>IF(OR(B1441&amp;""="",NOT(ISNUMBER(D1441))),"",ROUND(D1441*N(E1441),2))</f>
        <v/>
      </c>
      <c r="H1441" s="6">
        <f>IF(B1441&amp;""="","",IFERROR(INDEX('المركبات'!$B$6:$B$205,MATCH(B1441&amp;"",'المركبات'!$A$6:$A$205,0))&amp;"","كود غير موجود"))</f>
        <v/>
      </c>
      <c r="I1441" s="21">
        <f>IF(OR(B1441&amp;""="",NOT(ISNUMBER(C1441))),"",IF(COUNTIFS($B$6:$B$2005,B1441&amp;"",$C$6:$C$2005,"&gt;"&amp;C1441)=0,1,0))</f>
        <v/>
      </c>
    </row>
    <row r="1442">
      <c r="A1442" s="13" t="n"/>
      <c r="B1442" s="5" t="n"/>
      <c r="C1442" s="16" t="n"/>
      <c r="D1442" s="20" t="n"/>
      <c r="E1442" s="20" t="n"/>
      <c r="F1442" s="5" t="n"/>
      <c r="G1442" s="18">
        <f>IF(OR(B1442&amp;""="",NOT(ISNUMBER(D1442))),"",ROUND(D1442*N(E1442),2))</f>
        <v/>
      </c>
      <c r="H1442" s="6">
        <f>IF(B1442&amp;""="","",IFERROR(INDEX('المركبات'!$B$6:$B$205,MATCH(B1442&amp;"",'المركبات'!$A$6:$A$205,0))&amp;"","كود غير موجود"))</f>
        <v/>
      </c>
      <c r="I1442" s="21">
        <f>IF(OR(B1442&amp;""="",NOT(ISNUMBER(C1442))),"",IF(COUNTIFS($B$6:$B$2005,B1442&amp;"",$C$6:$C$2005,"&gt;"&amp;C1442)=0,1,0))</f>
        <v/>
      </c>
    </row>
    <row r="1443">
      <c r="A1443" s="13" t="n"/>
      <c r="B1443" s="5" t="n"/>
      <c r="C1443" s="16" t="n"/>
      <c r="D1443" s="20" t="n"/>
      <c r="E1443" s="20" t="n"/>
      <c r="F1443" s="5" t="n"/>
      <c r="G1443" s="18">
        <f>IF(OR(B1443&amp;""="",NOT(ISNUMBER(D1443))),"",ROUND(D1443*N(E1443),2))</f>
        <v/>
      </c>
      <c r="H1443" s="6">
        <f>IF(B1443&amp;""="","",IFERROR(INDEX('المركبات'!$B$6:$B$205,MATCH(B1443&amp;"",'المركبات'!$A$6:$A$205,0))&amp;"","كود غير موجود"))</f>
        <v/>
      </c>
      <c r="I1443" s="21">
        <f>IF(OR(B1443&amp;""="",NOT(ISNUMBER(C1443))),"",IF(COUNTIFS($B$6:$B$2005,B1443&amp;"",$C$6:$C$2005,"&gt;"&amp;C1443)=0,1,0))</f>
        <v/>
      </c>
    </row>
    <row r="1444">
      <c r="A1444" s="13" t="n"/>
      <c r="B1444" s="5" t="n"/>
      <c r="C1444" s="16" t="n"/>
      <c r="D1444" s="20" t="n"/>
      <c r="E1444" s="20" t="n"/>
      <c r="F1444" s="5" t="n"/>
      <c r="G1444" s="18">
        <f>IF(OR(B1444&amp;""="",NOT(ISNUMBER(D1444))),"",ROUND(D1444*N(E1444),2))</f>
        <v/>
      </c>
      <c r="H1444" s="6">
        <f>IF(B1444&amp;""="","",IFERROR(INDEX('المركبات'!$B$6:$B$205,MATCH(B1444&amp;"",'المركبات'!$A$6:$A$205,0))&amp;"","كود غير موجود"))</f>
        <v/>
      </c>
      <c r="I1444" s="21">
        <f>IF(OR(B1444&amp;""="",NOT(ISNUMBER(C1444))),"",IF(COUNTIFS($B$6:$B$2005,B1444&amp;"",$C$6:$C$2005,"&gt;"&amp;C1444)=0,1,0))</f>
        <v/>
      </c>
    </row>
    <row r="1445">
      <c r="A1445" s="13" t="n"/>
      <c r="B1445" s="5" t="n"/>
      <c r="C1445" s="16" t="n"/>
      <c r="D1445" s="20" t="n"/>
      <c r="E1445" s="20" t="n"/>
      <c r="F1445" s="5" t="n"/>
      <c r="G1445" s="18">
        <f>IF(OR(B1445&amp;""="",NOT(ISNUMBER(D1445))),"",ROUND(D1445*N(E1445),2))</f>
        <v/>
      </c>
      <c r="H1445" s="6">
        <f>IF(B1445&amp;""="","",IFERROR(INDEX('المركبات'!$B$6:$B$205,MATCH(B1445&amp;"",'المركبات'!$A$6:$A$205,0))&amp;"","كود غير موجود"))</f>
        <v/>
      </c>
      <c r="I1445" s="21">
        <f>IF(OR(B1445&amp;""="",NOT(ISNUMBER(C1445))),"",IF(COUNTIFS($B$6:$B$2005,B1445&amp;"",$C$6:$C$2005,"&gt;"&amp;C1445)=0,1,0))</f>
        <v/>
      </c>
    </row>
    <row r="1446">
      <c r="A1446" s="13" t="n"/>
      <c r="B1446" s="5" t="n"/>
      <c r="C1446" s="16" t="n"/>
      <c r="D1446" s="20" t="n"/>
      <c r="E1446" s="20" t="n"/>
      <c r="F1446" s="5" t="n"/>
      <c r="G1446" s="18">
        <f>IF(OR(B1446&amp;""="",NOT(ISNUMBER(D1446))),"",ROUND(D1446*N(E1446),2))</f>
        <v/>
      </c>
      <c r="H1446" s="6">
        <f>IF(B1446&amp;""="","",IFERROR(INDEX('المركبات'!$B$6:$B$205,MATCH(B1446&amp;"",'المركبات'!$A$6:$A$205,0))&amp;"","كود غير موجود"))</f>
        <v/>
      </c>
      <c r="I1446" s="21">
        <f>IF(OR(B1446&amp;""="",NOT(ISNUMBER(C1446))),"",IF(COUNTIFS($B$6:$B$2005,B1446&amp;"",$C$6:$C$2005,"&gt;"&amp;C1446)=0,1,0))</f>
        <v/>
      </c>
    </row>
    <row r="1447">
      <c r="A1447" s="13" t="n"/>
      <c r="B1447" s="5" t="n"/>
      <c r="C1447" s="16" t="n"/>
      <c r="D1447" s="20" t="n"/>
      <c r="E1447" s="20" t="n"/>
      <c r="F1447" s="5" t="n"/>
      <c r="G1447" s="18">
        <f>IF(OR(B1447&amp;""="",NOT(ISNUMBER(D1447))),"",ROUND(D1447*N(E1447),2))</f>
        <v/>
      </c>
      <c r="H1447" s="6">
        <f>IF(B1447&amp;""="","",IFERROR(INDEX('المركبات'!$B$6:$B$205,MATCH(B1447&amp;"",'المركبات'!$A$6:$A$205,0))&amp;"","كود غير موجود"))</f>
        <v/>
      </c>
      <c r="I1447" s="21">
        <f>IF(OR(B1447&amp;""="",NOT(ISNUMBER(C1447))),"",IF(COUNTIFS($B$6:$B$2005,B1447&amp;"",$C$6:$C$2005,"&gt;"&amp;C1447)=0,1,0))</f>
        <v/>
      </c>
    </row>
    <row r="1448">
      <c r="A1448" s="13" t="n"/>
      <c r="B1448" s="5" t="n"/>
      <c r="C1448" s="16" t="n"/>
      <c r="D1448" s="20" t="n"/>
      <c r="E1448" s="20" t="n"/>
      <c r="F1448" s="5" t="n"/>
      <c r="G1448" s="18">
        <f>IF(OR(B1448&amp;""="",NOT(ISNUMBER(D1448))),"",ROUND(D1448*N(E1448),2))</f>
        <v/>
      </c>
      <c r="H1448" s="6">
        <f>IF(B1448&amp;""="","",IFERROR(INDEX('المركبات'!$B$6:$B$205,MATCH(B1448&amp;"",'المركبات'!$A$6:$A$205,0))&amp;"","كود غير موجود"))</f>
        <v/>
      </c>
      <c r="I1448" s="21">
        <f>IF(OR(B1448&amp;""="",NOT(ISNUMBER(C1448))),"",IF(COUNTIFS($B$6:$B$2005,B1448&amp;"",$C$6:$C$2005,"&gt;"&amp;C1448)=0,1,0))</f>
        <v/>
      </c>
    </row>
    <row r="1449">
      <c r="A1449" s="13" t="n"/>
      <c r="B1449" s="5" t="n"/>
      <c r="C1449" s="16" t="n"/>
      <c r="D1449" s="20" t="n"/>
      <c r="E1449" s="20" t="n"/>
      <c r="F1449" s="5" t="n"/>
      <c r="G1449" s="18">
        <f>IF(OR(B1449&amp;""="",NOT(ISNUMBER(D1449))),"",ROUND(D1449*N(E1449),2))</f>
        <v/>
      </c>
      <c r="H1449" s="6">
        <f>IF(B1449&amp;""="","",IFERROR(INDEX('المركبات'!$B$6:$B$205,MATCH(B1449&amp;"",'المركبات'!$A$6:$A$205,0))&amp;"","كود غير موجود"))</f>
        <v/>
      </c>
      <c r="I1449" s="21">
        <f>IF(OR(B1449&amp;""="",NOT(ISNUMBER(C1449))),"",IF(COUNTIFS($B$6:$B$2005,B1449&amp;"",$C$6:$C$2005,"&gt;"&amp;C1449)=0,1,0))</f>
        <v/>
      </c>
    </row>
    <row r="1450">
      <c r="A1450" s="13" t="n"/>
      <c r="B1450" s="5" t="n"/>
      <c r="C1450" s="16" t="n"/>
      <c r="D1450" s="20" t="n"/>
      <c r="E1450" s="20" t="n"/>
      <c r="F1450" s="5" t="n"/>
      <c r="G1450" s="18">
        <f>IF(OR(B1450&amp;""="",NOT(ISNUMBER(D1450))),"",ROUND(D1450*N(E1450),2))</f>
        <v/>
      </c>
      <c r="H1450" s="6">
        <f>IF(B1450&amp;""="","",IFERROR(INDEX('المركبات'!$B$6:$B$205,MATCH(B1450&amp;"",'المركبات'!$A$6:$A$205,0))&amp;"","كود غير موجود"))</f>
        <v/>
      </c>
      <c r="I1450" s="21">
        <f>IF(OR(B1450&amp;""="",NOT(ISNUMBER(C1450))),"",IF(COUNTIFS($B$6:$B$2005,B1450&amp;"",$C$6:$C$2005,"&gt;"&amp;C1450)=0,1,0))</f>
        <v/>
      </c>
    </row>
    <row r="1451">
      <c r="A1451" s="13" t="n"/>
      <c r="B1451" s="5" t="n"/>
      <c r="C1451" s="16" t="n"/>
      <c r="D1451" s="20" t="n"/>
      <c r="E1451" s="20" t="n"/>
      <c r="F1451" s="5" t="n"/>
      <c r="G1451" s="18">
        <f>IF(OR(B1451&amp;""="",NOT(ISNUMBER(D1451))),"",ROUND(D1451*N(E1451),2))</f>
        <v/>
      </c>
      <c r="H1451" s="6">
        <f>IF(B1451&amp;""="","",IFERROR(INDEX('المركبات'!$B$6:$B$205,MATCH(B1451&amp;"",'المركبات'!$A$6:$A$205,0))&amp;"","كود غير موجود"))</f>
        <v/>
      </c>
      <c r="I1451" s="21">
        <f>IF(OR(B1451&amp;""="",NOT(ISNUMBER(C1451))),"",IF(COUNTIFS($B$6:$B$2005,B1451&amp;"",$C$6:$C$2005,"&gt;"&amp;C1451)=0,1,0))</f>
        <v/>
      </c>
    </row>
    <row r="1452">
      <c r="A1452" s="13" t="n"/>
      <c r="B1452" s="5" t="n"/>
      <c r="C1452" s="16" t="n"/>
      <c r="D1452" s="20" t="n"/>
      <c r="E1452" s="20" t="n"/>
      <c r="F1452" s="5" t="n"/>
      <c r="G1452" s="18">
        <f>IF(OR(B1452&amp;""="",NOT(ISNUMBER(D1452))),"",ROUND(D1452*N(E1452),2))</f>
        <v/>
      </c>
      <c r="H1452" s="6">
        <f>IF(B1452&amp;""="","",IFERROR(INDEX('المركبات'!$B$6:$B$205,MATCH(B1452&amp;"",'المركبات'!$A$6:$A$205,0))&amp;"","كود غير موجود"))</f>
        <v/>
      </c>
      <c r="I1452" s="21">
        <f>IF(OR(B1452&amp;""="",NOT(ISNUMBER(C1452))),"",IF(COUNTIFS($B$6:$B$2005,B1452&amp;"",$C$6:$C$2005,"&gt;"&amp;C1452)=0,1,0))</f>
        <v/>
      </c>
    </row>
    <row r="1453">
      <c r="A1453" s="13" t="n"/>
      <c r="B1453" s="5" t="n"/>
      <c r="C1453" s="16" t="n"/>
      <c r="D1453" s="20" t="n"/>
      <c r="E1453" s="20" t="n"/>
      <c r="F1453" s="5" t="n"/>
      <c r="G1453" s="18">
        <f>IF(OR(B1453&amp;""="",NOT(ISNUMBER(D1453))),"",ROUND(D1453*N(E1453),2))</f>
        <v/>
      </c>
      <c r="H1453" s="6">
        <f>IF(B1453&amp;""="","",IFERROR(INDEX('المركبات'!$B$6:$B$205,MATCH(B1453&amp;"",'المركبات'!$A$6:$A$205,0))&amp;"","كود غير موجود"))</f>
        <v/>
      </c>
      <c r="I1453" s="21">
        <f>IF(OR(B1453&amp;""="",NOT(ISNUMBER(C1453))),"",IF(COUNTIFS($B$6:$B$2005,B1453&amp;"",$C$6:$C$2005,"&gt;"&amp;C1453)=0,1,0))</f>
        <v/>
      </c>
    </row>
    <row r="1454">
      <c r="A1454" s="13" t="n"/>
      <c r="B1454" s="5" t="n"/>
      <c r="C1454" s="16" t="n"/>
      <c r="D1454" s="20" t="n"/>
      <c r="E1454" s="20" t="n"/>
      <c r="F1454" s="5" t="n"/>
      <c r="G1454" s="18">
        <f>IF(OR(B1454&amp;""="",NOT(ISNUMBER(D1454))),"",ROUND(D1454*N(E1454),2))</f>
        <v/>
      </c>
      <c r="H1454" s="6">
        <f>IF(B1454&amp;""="","",IFERROR(INDEX('المركبات'!$B$6:$B$205,MATCH(B1454&amp;"",'المركبات'!$A$6:$A$205,0))&amp;"","كود غير موجود"))</f>
        <v/>
      </c>
      <c r="I1454" s="21">
        <f>IF(OR(B1454&amp;""="",NOT(ISNUMBER(C1454))),"",IF(COUNTIFS($B$6:$B$2005,B1454&amp;"",$C$6:$C$2005,"&gt;"&amp;C1454)=0,1,0))</f>
        <v/>
      </c>
    </row>
    <row r="1455">
      <c r="A1455" s="13" t="n"/>
      <c r="B1455" s="5" t="n"/>
      <c r="C1455" s="16" t="n"/>
      <c r="D1455" s="20" t="n"/>
      <c r="E1455" s="20" t="n"/>
      <c r="F1455" s="5" t="n"/>
      <c r="G1455" s="18">
        <f>IF(OR(B1455&amp;""="",NOT(ISNUMBER(D1455))),"",ROUND(D1455*N(E1455),2))</f>
        <v/>
      </c>
      <c r="H1455" s="6">
        <f>IF(B1455&amp;""="","",IFERROR(INDEX('المركبات'!$B$6:$B$205,MATCH(B1455&amp;"",'المركبات'!$A$6:$A$205,0))&amp;"","كود غير موجود"))</f>
        <v/>
      </c>
      <c r="I1455" s="21">
        <f>IF(OR(B1455&amp;""="",NOT(ISNUMBER(C1455))),"",IF(COUNTIFS($B$6:$B$2005,B1455&amp;"",$C$6:$C$2005,"&gt;"&amp;C1455)=0,1,0))</f>
        <v/>
      </c>
    </row>
    <row r="1456">
      <c r="A1456" s="13" t="n"/>
      <c r="B1456" s="5" t="n"/>
      <c r="C1456" s="16" t="n"/>
      <c r="D1456" s="20" t="n"/>
      <c r="E1456" s="20" t="n"/>
      <c r="F1456" s="5" t="n"/>
      <c r="G1456" s="18">
        <f>IF(OR(B1456&amp;""="",NOT(ISNUMBER(D1456))),"",ROUND(D1456*N(E1456),2))</f>
        <v/>
      </c>
      <c r="H1456" s="6">
        <f>IF(B1456&amp;""="","",IFERROR(INDEX('المركبات'!$B$6:$B$205,MATCH(B1456&amp;"",'المركبات'!$A$6:$A$205,0))&amp;"","كود غير موجود"))</f>
        <v/>
      </c>
      <c r="I1456" s="21">
        <f>IF(OR(B1456&amp;""="",NOT(ISNUMBER(C1456))),"",IF(COUNTIFS($B$6:$B$2005,B1456&amp;"",$C$6:$C$2005,"&gt;"&amp;C1456)=0,1,0))</f>
        <v/>
      </c>
    </row>
    <row r="1457">
      <c r="A1457" s="13" t="n"/>
      <c r="B1457" s="5" t="n"/>
      <c r="C1457" s="16" t="n"/>
      <c r="D1457" s="20" t="n"/>
      <c r="E1457" s="20" t="n"/>
      <c r="F1457" s="5" t="n"/>
      <c r="G1457" s="18">
        <f>IF(OR(B1457&amp;""="",NOT(ISNUMBER(D1457))),"",ROUND(D1457*N(E1457),2))</f>
        <v/>
      </c>
      <c r="H1457" s="6">
        <f>IF(B1457&amp;""="","",IFERROR(INDEX('المركبات'!$B$6:$B$205,MATCH(B1457&amp;"",'المركبات'!$A$6:$A$205,0))&amp;"","كود غير موجود"))</f>
        <v/>
      </c>
      <c r="I1457" s="21">
        <f>IF(OR(B1457&amp;""="",NOT(ISNUMBER(C1457))),"",IF(COUNTIFS($B$6:$B$2005,B1457&amp;"",$C$6:$C$2005,"&gt;"&amp;C1457)=0,1,0))</f>
        <v/>
      </c>
    </row>
    <row r="1458">
      <c r="A1458" s="13" t="n"/>
      <c r="B1458" s="5" t="n"/>
      <c r="C1458" s="16" t="n"/>
      <c r="D1458" s="20" t="n"/>
      <c r="E1458" s="20" t="n"/>
      <c r="F1458" s="5" t="n"/>
      <c r="G1458" s="18">
        <f>IF(OR(B1458&amp;""="",NOT(ISNUMBER(D1458))),"",ROUND(D1458*N(E1458),2))</f>
        <v/>
      </c>
      <c r="H1458" s="6">
        <f>IF(B1458&amp;""="","",IFERROR(INDEX('المركبات'!$B$6:$B$205,MATCH(B1458&amp;"",'المركبات'!$A$6:$A$205,0))&amp;"","كود غير موجود"))</f>
        <v/>
      </c>
      <c r="I1458" s="21">
        <f>IF(OR(B1458&amp;""="",NOT(ISNUMBER(C1458))),"",IF(COUNTIFS($B$6:$B$2005,B1458&amp;"",$C$6:$C$2005,"&gt;"&amp;C1458)=0,1,0))</f>
        <v/>
      </c>
    </row>
    <row r="1459">
      <c r="A1459" s="13" t="n"/>
      <c r="B1459" s="5" t="n"/>
      <c r="C1459" s="16" t="n"/>
      <c r="D1459" s="20" t="n"/>
      <c r="E1459" s="20" t="n"/>
      <c r="F1459" s="5" t="n"/>
      <c r="G1459" s="18">
        <f>IF(OR(B1459&amp;""="",NOT(ISNUMBER(D1459))),"",ROUND(D1459*N(E1459),2))</f>
        <v/>
      </c>
      <c r="H1459" s="6">
        <f>IF(B1459&amp;""="","",IFERROR(INDEX('المركبات'!$B$6:$B$205,MATCH(B1459&amp;"",'المركبات'!$A$6:$A$205,0))&amp;"","كود غير موجود"))</f>
        <v/>
      </c>
      <c r="I1459" s="21">
        <f>IF(OR(B1459&amp;""="",NOT(ISNUMBER(C1459))),"",IF(COUNTIFS($B$6:$B$2005,B1459&amp;"",$C$6:$C$2005,"&gt;"&amp;C1459)=0,1,0))</f>
        <v/>
      </c>
    </row>
    <row r="1460">
      <c r="A1460" s="13" t="n"/>
      <c r="B1460" s="5" t="n"/>
      <c r="C1460" s="16" t="n"/>
      <c r="D1460" s="20" t="n"/>
      <c r="E1460" s="20" t="n"/>
      <c r="F1460" s="5" t="n"/>
      <c r="G1460" s="18">
        <f>IF(OR(B1460&amp;""="",NOT(ISNUMBER(D1460))),"",ROUND(D1460*N(E1460),2))</f>
        <v/>
      </c>
      <c r="H1460" s="6">
        <f>IF(B1460&amp;""="","",IFERROR(INDEX('المركبات'!$B$6:$B$205,MATCH(B1460&amp;"",'المركبات'!$A$6:$A$205,0))&amp;"","كود غير موجود"))</f>
        <v/>
      </c>
      <c r="I1460" s="21">
        <f>IF(OR(B1460&amp;""="",NOT(ISNUMBER(C1460))),"",IF(COUNTIFS($B$6:$B$2005,B1460&amp;"",$C$6:$C$2005,"&gt;"&amp;C1460)=0,1,0))</f>
        <v/>
      </c>
    </row>
    <row r="1461">
      <c r="A1461" s="13" t="n"/>
      <c r="B1461" s="5" t="n"/>
      <c r="C1461" s="16" t="n"/>
      <c r="D1461" s="20" t="n"/>
      <c r="E1461" s="20" t="n"/>
      <c r="F1461" s="5" t="n"/>
      <c r="G1461" s="18">
        <f>IF(OR(B1461&amp;""="",NOT(ISNUMBER(D1461))),"",ROUND(D1461*N(E1461),2))</f>
        <v/>
      </c>
      <c r="H1461" s="6">
        <f>IF(B1461&amp;""="","",IFERROR(INDEX('المركبات'!$B$6:$B$205,MATCH(B1461&amp;"",'المركبات'!$A$6:$A$205,0))&amp;"","كود غير موجود"))</f>
        <v/>
      </c>
      <c r="I1461" s="21">
        <f>IF(OR(B1461&amp;""="",NOT(ISNUMBER(C1461))),"",IF(COUNTIFS($B$6:$B$2005,B1461&amp;"",$C$6:$C$2005,"&gt;"&amp;C1461)=0,1,0))</f>
        <v/>
      </c>
    </row>
    <row r="1462">
      <c r="A1462" s="13" t="n"/>
      <c r="B1462" s="5" t="n"/>
      <c r="C1462" s="16" t="n"/>
      <c r="D1462" s="20" t="n"/>
      <c r="E1462" s="20" t="n"/>
      <c r="F1462" s="5" t="n"/>
      <c r="G1462" s="18">
        <f>IF(OR(B1462&amp;""="",NOT(ISNUMBER(D1462))),"",ROUND(D1462*N(E1462),2))</f>
        <v/>
      </c>
      <c r="H1462" s="6">
        <f>IF(B1462&amp;""="","",IFERROR(INDEX('المركبات'!$B$6:$B$205,MATCH(B1462&amp;"",'المركبات'!$A$6:$A$205,0))&amp;"","كود غير موجود"))</f>
        <v/>
      </c>
      <c r="I1462" s="21">
        <f>IF(OR(B1462&amp;""="",NOT(ISNUMBER(C1462))),"",IF(COUNTIFS($B$6:$B$2005,B1462&amp;"",$C$6:$C$2005,"&gt;"&amp;C1462)=0,1,0))</f>
        <v/>
      </c>
    </row>
    <row r="1463">
      <c r="A1463" s="13" t="n"/>
      <c r="B1463" s="5" t="n"/>
      <c r="C1463" s="16" t="n"/>
      <c r="D1463" s="20" t="n"/>
      <c r="E1463" s="20" t="n"/>
      <c r="F1463" s="5" t="n"/>
      <c r="G1463" s="18">
        <f>IF(OR(B1463&amp;""="",NOT(ISNUMBER(D1463))),"",ROUND(D1463*N(E1463),2))</f>
        <v/>
      </c>
      <c r="H1463" s="6">
        <f>IF(B1463&amp;""="","",IFERROR(INDEX('المركبات'!$B$6:$B$205,MATCH(B1463&amp;"",'المركبات'!$A$6:$A$205,0))&amp;"","كود غير موجود"))</f>
        <v/>
      </c>
      <c r="I1463" s="21">
        <f>IF(OR(B1463&amp;""="",NOT(ISNUMBER(C1463))),"",IF(COUNTIFS($B$6:$B$2005,B1463&amp;"",$C$6:$C$2005,"&gt;"&amp;C1463)=0,1,0))</f>
        <v/>
      </c>
    </row>
    <row r="1464">
      <c r="A1464" s="13" t="n"/>
      <c r="B1464" s="5" t="n"/>
      <c r="C1464" s="16" t="n"/>
      <c r="D1464" s="20" t="n"/>
      <c r="E1464" s="20" t="n"/>
      <c r="F1464" s="5" t="n"/>
      <c r="G1464" s="18">
        <f>IF(OR(B1464&amp;""="",NOT(ISNUMBER(D1464))),"",ROUND(D1464*N(E1464),2))</f>
        <v/>
      </c>
      <c r="H1464" s="6">
        <f>IF(B1464&amp;""="","",IFERROR(INDEX('المركبات'!$B$6:$B$205,MATCH(B1464&amp;"",'المركبات'!$A$6:$A$205,0))&amp;"","كود غير موجود"))</f>
        <v/>
      </c>
      <c r="I1464" s="21">
        <f>IF(OR(B1464&amp;""="",NOT(ISNUMBER(C1464))),"",IF(COUNTIFS($B$6:$B$2005,B1464&amp;"",$C$6:$C$2005,"&gt;"&amp;C1464)=0,1,0))</f>
        <v/>
      </c>
    </row>
    <row r="1465">
      <c r="A1465" s="13" t="n"/>
      <c r="B1465" s="5" t="n"/>
      <c r="C1465" s="16" t="n"/>
      <c r="D1465" s="20" t="n"/>
      <c r="E1465" s="20" t="n"/>
      <c r="F1465" s="5" t="n"/>
      <c r="G1465" s="18">
        <f>IF(OR(B1465&amp;""="",NOT(ISNUMBER(D1465))),"",ROUND(D1465*N(E1465),2))</f>
        <v/>
      </c>
      <c r="H1465" s="6">
        <f>IF(B1465&amp;""="","",IFERROR(INDEX('المركبات'!$B$6:$B$205,MATCH(B1465&amp;"",'المركبات'!$A$6:$A$205,0))&amp;"","كود غير موجود"))</f>
        <v/>
      </c>
      <c r="I1465" s="21">
        <f>IF(OR(B1465&amp;""="",NOT(ISNUMBER(C1465))),"",IF(COUNTIFS($B$6:$B$2005,B1465&amp;"",$C$6:$C$2005,"&gt;"&amp;C1465)=0,1,0))</f>
        <v/>
      </c>
    </row>
    <row r="1466">
      <c r="A1466" s="13" t="n"/>
      <c r="B1466" s="5" t="n"/>
      <c r="C1466" s="16" t="n"/>
      <c r="D1466" s="20" t="n"/>
      <c r="E1466" s="20" t="n"/>
      <c r="F1466" s="5" t="n"/>
      <c r="G1466" s="18">
        <f>IF(OR(B1466&amp;""="",NOT(ISNUMBER(D1466))),"",ROUND(D1466*N(E1466),2))</f>
        <v/>
      </c>
      <c r="H1466" s="6">
        <f>IF(B1466&amp;""="","",IFERROR(INDEX('المركبات'!$B$6:$B$205,MATCH(B1466&amp;"",'المركبات'!$A$6:$A$205,0))&amp;"","كود غير موجود"))</f>
        <v/>
      </c>
      <c r="I1466" s="21">
        <f>IF(OR(B1466&amp;""="",NOT(ISNUMBER(C1466))),"",IF(COUNTIFS($B$6:$B$2005,B1466&amp;"",$C$6:$C$2005,"&gt;"&amp;C1466)=0,1,0))</f>
        <v/>
      </c>
    </row>
    <row r="1467">
      <c r="A1467" s="13" t="n"/>
      <c r="B1467" s="5" t="n"/>
      <c r="C1467" s="16" t="n"/>
      <c r="D1467" s="20" t="n"/>
      <c r="E1467" s="20" t="n"/>
      <c r="F1467" s="5" t="n"/>
      <c r="G1467" s="18">
        <f>IF(OR(B1467&amp;""="",NOT(ISNUMBER(D1467))),"",ROUND(D1467*N(E1467),2))</f>
        <v/>
      </c>
      <c r="H1467" s="6">
        <f>IF(B1467&amp;""="","",IFERROR(INDEX('المركبات'!$B$6:$B$205,MATCH(B1467&amp;"",'المركبات'!$A$6:$A$205,0))&amp;"","كود غير موجود"))</f>
        <v/>
      </c>
      <c r="I1467" s="21">
        <f>IF(OR(B1467&amp;""="",NOT(ISNUMBER(C1467))),"",IF(COUNTIFS($B$6:$B$2005,B1467&amp;"",$C$6:$C$2005,"&gt;"&amp;C1467)=0,1,0))</f>
        <v/>
      </c>
    </row>
    <row r="1468">
      <c r="A1468" s="13" t="n"/>
      <c r="B1468" s="5" t="n"/>
      <c r="C1468" s="16" t="n"/>
      <c r="D1468" s="20" t="n"/>
      <c r="E1468" s="20" t="n"/>
      <c r="F1468" s="5" t="n"/>
      <c r="G1468" s="18">
        <f>IF(OR(B1468&amp;""="",NOT(ISNUMBER(D1468))),"",ROUND(D1468*N(E1468),2))</f>
        <v/>
      </c>
      <c r="H1468" s="6">
        <f>IF(B1468&amp;""="","",IFERROR(INDEX('المركبات'!$B$6:$B$205,MATCH(B1468&amp;"",'المركبات'!$A$6:$A$205,0))&amp;"","كود غير موجود"))</f>
        <v/>
      </c>
      <c r="I1468" s="21">
        <f>IF(OR(B1468&amp;""="",NOT(ISNUMBER(C1468))),"",IF(COUNTIFS($B$6:$B$2005,B1468&amp;"",$C$6:$C$2005,"&gt;"&amp;C1468)=0,1,0))</f>
        <v/>
      </c>
    </row>
    <row r="1469">
      <c r="A1469" s="13" t="n"/>
      <c r="B1469" s="5" t="n"/>
      <c r="C1469" s="16" t="n"/>
      <c r="D1469" s="20" t="n"/>
      <c r="E1469" s="20" t="n"/>
      <c r="F1469" s="5" t="n"/>
      <c r="G1469" s="18">
        <f>IF(OR(B1469&amp;""="",NOT(ISNUMBER(D1469))),"",ROUND(D1469*N(E1469),2))</f>
        <v/>
      </c>
      <c r="H1469" s="6">
        <f>IF(B1469&amp;""="","",IFERROR(INDEX('المركبات'!$B$6:$B$205,MATCH(B1469&amp;"",'المركبات'!$A$6:$A$205,0))&amp;"","كود غير موجود"))</f>
        <v/>
      </c>
      <c r="I1469" s="21">
        <f>IF(OR(B1469&amp;""="",NOT(ISNUMBER(C1469))),"",IF(COUNTIFS($B$6:$B$2005,B1469&amp;"",$C$6:$C$2005,"&gt;"&amp;C1469)=0,1,0))</f>
        <v/>
      </c>
    </row>
    <row r="1470">
      <c r="A1470" s="13" t="n"/>
      <c r="B1470" s="5" t="n"/>
      <c r="C1470" s="16" t="n"/>
      <c r="D1470" s="20" t="n"/>
      <c r="E1470" s="20" t="n"/>
      <c r="F1470" s="5" t="n"/>
      <c r="G1470" s="18">
        <f>IF(OR(B1470&amp;""="",NOT(ISNUMBER(D1470))),"",ROUND(D1470*N(E1470),2))</f>
        <v/>
      </c>
      <c r="H1470" s="6">
        <f>IF(B1470&amp;""="","",IFERROR(INDEX('المركبات'!$B$6:$B$205,MATCH(B1470&amp;"",'المركبات'!$A$6:$A$205,0))&amp;"","كود غير موجود"))</f>
        <v/>
      </c>
      <c r="I1470" s="21">
        <f>IF(OR(B1470&amp;""="",NOT(ISNUMBER(C1470))),"",IF(COUNTIFS($B$6:$B$2005,B1470&amp;"",$C$6:$C$2005,"&gt;"&amp;C1470)=0,1,0))</f>
        <v/>
      </c>
    </row>
    <row r="1471">
      <c r="A1471" s="13" t="n"/>
      <c r="B1471" s="5" t="n"/>
      <c r="C1471" s="16" t="n"/>
      <c r="D1471" s="20" t="n"/>
      <c r="E1471" s="20" t="n"/>
      <c r="F1471" s="5" t="n"/>
      <c r="G1471" s="18">
        <f>IF(OR(B1471&amp;""="",NOT(ISNUMBER(D1471))),"",ROUND(D1471*N(E1471),2))</f>
        <v/>
      </c>
      <c r="H1471" s="6">
        <f>IF(B1471&amp;""="","",IFERROR(INDEX('المركبات'!$B$6:$B$205,MATCH(B1471&amp;"",'المركبات'!$A$6:$A$205,0))&amp;"","كود غير موجود"))</f>
        <v/>
      </c>
      <c r="I1471" s="21">
        <f>IF(OR(B1471&amp;""="",NOT(ISNUMBER(C1471))),"",IF(COUNTIFS($B$6:$B$2005,B1471&amp;"",$C$6:$C$2005,"&gt;"&amp;C1471)=0,1,0))</f>
        <v/>
      </c>
    </row>
    <row r="1472">
      <c r="A1472" s="13" t="n"/>
      <c r="B1472" s="5" t="n"/>
      <c r="C1472" s="16" t="n"/>
      <c r="D1472" s="20" t="n"/>
      <c r="E1472" s="20" t="n"/>
      <c r="F1472" s="5" t="n"/>
      <c r="G1472" s="18">
        <f>IF(OR(B1472&amp;""="",NOT(ISNUMBER(D1472))),"",ROUND(D1472*N(E1472),2))</f>
        <v/>
      </c>
      <c r="H1472" s="6">
        <f>IF(B1472&amp;""="","",IFERROR(INDEX('المركبات'!$B$6:$B$205,MATCH(B1472&amp;"",'المركبات'!$A$6:$A$205,0))&amp;"","كود غير موجود"))</f>
        <v/>
      </c>
      <c r="I1472" s="21">
        <f>IF(OR(B1472&amp;""="",NOT(ISNUMBER(C1472))),"",IF(COUNTIFS($B$6:$B$2005,B1472&amp;"",$C$6:$C$2005,"&gt;"&amp;C1472)=0,1,0))</f>
        <v/>
      </c>
    </row>
    <row r="1473">
      <c r="A1473" s="13" t="n"/>
      <c r="B1473" s="5" t="n"/>
      <c r="C1473" s="16" t="n"/>
      <c r="D1473" s="20" t="n"/>
      <c r="E1473" s="20" t="n"/>
      <c r="F1473" s="5" t="n"/>
      <c r="G1473" s="18">
        <f>IF(OR(B1473&amp;""="",NOT(ISNUMBER(D1473))),"",ROUND(D1473*N(E1473),2))</f>
        <v/>
      </c>
      <c r="H1473" s="6">
        <f>IF(B1473&amp;""="","",IFERROR(INDEX('المركبات'!$B$6:$B$205,MATCH(B1473&amp;"",'المركبات'!$A$6:$A$205,0))&amp;"","كود غير موجود"))</f>
        <v/>
      </c>
      <c r="I1473" s="21">
        <f>IF(OR(B1473&amp;""="",NOT(ISNUMBER(C1473))),"",IF(COUNTIFS($B$6:$B$2005,B1473&amp;"",$C$6:$C$2005,"&gt;"&amp;C1473)=0,1,0))</f>
        <v/>
      </c>
    </row>
    <row r="1474">
      <c r="A1474" s="13" t="n"/>
      <c r="B1474" s="5" t="n"/>
      <c r="C1474" s="16" t="n"/>
      <c r="D1474" s="20" t="n"/>
      <c r="E1474" s="20" t="n"/>
      <c r="F1474" s="5" t="n"/>
      <c r="G1474" s="18">
        <f>IF(OR(B1474&amp;""="",NOT(ISNUMBER(D1474))),"",ROUND(D1474*N(E1474),2))</f>
        <v/>
      </c>
      <c r="H1474" s="6">
        <f>IF(B1474&amp;""="","",IFERROR(INDEX('المركبات'!$B$6:$B$205,MATCH(B1474&amp;"",'المركبات'!$A$6:$A$205,0))&amp;"","كود غير موجود"))</f>
        <v/>
      </c>
      <c r="I1474" s="21">
        <f>IF(OR(B1474&amp;""="",NOT(ISNUMBER(C1474))),"",IF(COUNTIFS($B$6:$B$2005,B1474&amp;"",$C$6:$C$2005,"&gt;"&amp;C1474)=0,1,0))</f>
        <v/>
      </c>
    </row>
    <row r="1475">
      <c r="A1475" s="13" t="n"/>
      <c r="B1475" s="5" t="n"/>
      <c r="C1475" s="16" t="n"/>
      <c r="D1475" s="20" t="n"/>
      <c r="E1475" s="20" t="n"/>
      <c r="F1475" s="5" t="n"/>
      <c r="G1475" s="18">
        <f>IF(OR(B1475&amp;""="",NOT(ISNUMBER(D1475))),"",ROUND(D1475*N(E1475),2))</f>
        <v/>
      </c>
      <c r="H1475" s="6">
        <f>IF(B1475&amp;""="","",IFERROR(INDEX('المركبات'!$B$6:$B$205,MATCH(B1475&amp;"",'المركبات'!$A$6:$A$205,0))&amp;"","كود غير موجود"))</f>
        <v/>
      </c>
      <c r="I1475" s="21">
        <f>IF(OR(B1475&amp;""="",NOT(ISNUMBER(C1475))),"",IF(COUNTIFS($B$6:$B$2005,B1475&amp;"",$C$6:$C$2005,"&gt;"&amp;C1475)=0,1,0))</f>
        <v/>
      </c>
    </row>
    <row r="1476">
      <c r="A1476" s="13" t="n"/>
      <c r="B1476" s="5" t="n"/>
      <c r="C1476" s="16" t="n"/>
      <c r="D1476" s="20" t="n"/>
      <c r="E1476" s="20" t="n"/>
      <c r="F1476" s="5" t="n"/>
      <c r="G1476" s="18">
        <f>IF(OR(B1476&amp;""="",NOT(ISNUMBER(D1476))),"",ROUND(D1476*N(E1476),2))</f>
        <v/>
      </c>
      <c r="H1476" s="6">
        <f>IF(B1476&amp;""="","",IFERROR(INDEX('المركبات'!$B$6:$B$205,MATCH(B1476&amp;"",'المركبات'!$A$6:$A$205,0))&amp;"","كود غير موجود"))</f>
        <v/>
      </c>
      <c r="I1476" s="21">
        <f>IF(OR(B1476&amp;""="",NOT(ISNUMBER(C1476))),"",IF(COUNTIFS($B$6:$B$2005,B1476&amp;"",$C$6:$C$2005,"&gt;"&amp;C1476)=0,1,0))</f>
        <v/>
      </c>
    </row>
    <row r="1477">
      <c r="A1477" s="13" t="n"/>
      <c r="B1477" s="5" t="n"/>
      <c r="C1477" s="16" t="n"/>
      <c r="D1477" s="20" t="n"/>
      <c r="E1477" s="20" t="n"/>
      <c r="F1477" s="5" t="n"/>
      <c r="G1477" s="18">
        <f>IF(OR(B1477&amp;""="",NOT(ISNUMBER(D1477))),"",ROUND(D1477*N(E1477),2))</f>
        <v/>
      </c>
      <c r="H1477" s="6">
        <f>IF(B1477&amp;""="","",IFERROR(INDEX('المركبات'!$B$6:$B$205,MATCH(B1477&amp;"",'المركبات'!$A$6:$A$205,0))&amp;"","كود غير موجود"))</f>
        <v/>
      </c>
      <c r="I1477" s="21">
        <f>IF(OR(B1477&amp;""="",NOT(ISNUMBER(C1477))),"",IF(COUNTIFS($B$6:$B$2005,B1477&amp;"",$C$6:$C$2005,"&gt;"&amp;C1477)=0,1,0))</f>
        <v/>
      </c>
    </row>
    <row r="1478">
      <c r="A1478" s="13" t="n"/>
      <c r="B1478" s="5" t="n"/>
      <c r="C1478" s="16" t="n"/>
      <c r="D1478" s="20" t="n"/>
      <c r="E1478" s="20" t="n"/>
      <c r="F1478" s="5" t="n"/>
      <c r="G1478" s="18">
        <f>IF(OR(B1478&amp;""="",NOT(ISNUMBER(D1478))),"",ROUND(D1478*N(E1478),2))</f>
        <v/>
      </c>
      <c r="H1478" s="6">
        <f>IF(B1478&amp;""="","",IFERROR(INDEX('المركبات'!$B$6:$B$205,MATCH(B1478&amp;"",'المركبات'!$A$6:$A$205,0))&amp;"","كود غير موجود"))</f>
        <v/>
      </c>
      <c r="I1478" s="21">
        <f>IF(OR(B1478&amp;""="",NOT(ISNUMBER(C1478))),"",IF(COUNTIFS($B$6:$B$2005,B1478&amp;"",$C$6:$C$2005,"&gt;"&amp;C1478)=0,1,0))</f>
        <v/>
      </c>
    </row>
    <row r="1479">
      <c r="A1479" s="13" t="n"/>
      <c r="B1479" s="5" t="n"/>
      <c r="C1479" s="16" t="n"/>
      <c r="D1479" s="20" t="n"/>
      <c r="E1479" s="20" t="n"/>
      <c r="F1479" s="5" t="n"/>
      <c r="G1479" s="18">
        <f>IF(OR(B1479&amp;""="",NOT(ISNUMBER(D1479))),"",ROUND(D1479*N(E1479),2))</f>
        <v/>
      </c>
      <c r="H1479" s="6">
        <f>IF(B1479&amp;""="","",IFERROR(INDEX('المركبات'!$B$6:$B$205,MATCH(B1479&amp;"",'المركبات'!$A$6:$A$205,0))&amp;"","كود غير موجود"))</f>
        <v/>
      </c>
      <c r="I1479" s="21">
        <f>IF(OR(B1479&amp;""="",NOT(ISNUMBER(C1479))),"",IF(COUNTIFS($B$6:$B$2005,B1479&amp;"",$C$6:$C$2005,"&gt;"&amp;C1479)=0,1,0))</f>
        <v/>
      </c>
    </row>
    <row r="1480">
      <c r="A1480" s="13" t="n"/>
      <c r="B1480" s="5" t="n"/>
      <c r="C1480" s="16" t="n"/>
      <c r="D1480" s="20" t="n"/>
      <c r="E1480" s="20" t="n"/>
      <c r="F1480" s="5" t="n"/>
      <c r="G1480" s="18">
        <f>IF(OR(B1480&amp;""="",NOT(ISNUMBER(D1480))),"",ROUND(D1480*N(E1480),2))</f>
        <v/>
      </c>
      <c r="H1480" s="6">
        <f>IF(B1480&amp;""="","",IFERROR(INDEX('المركبات'!$B$6:$B$205,MATCH(B1480&amp;"",'المركبات'!$A$6:$A$205,0))&amp;"","كود غير موجود"))</f>
        <v/>
      </c>
      <c r="I1480" s="21">
        <f>IF(OR(B1480&amp;""="",NOT(ISNUMBER(C1480))),"",IF(COUNTIFS($B$6:$B$2005,B1480&amp;"",$C$6:$C$2005,"&gt;"&amp;C1480)=0,1,0))</f>
        <v/>
      </c>
    </row>
    <row r="1481">
      <c r="A1481" s="13" t="n"/>
      <c r="B1481" s="5" t="n"/>
      <c r="C1481" s="16" t="n"/>
      <c r="D1481" s="20" t="n"/>
      <c r="E1481" s="20" t="n"/>
      <c r="F1481" s="5" t="n"/>
      <c r="G1481" s="18">
        <f>IF(OR(B1481&amp;""="",NOT(ISNUMBER(D1481))),"",ROUND(D1481*N(E1481),2))</f>
        <v/>
      </c>
      <c r="H1481" s="6">
        <f>IF(B1481&amp;""="","",IFERROR(INDEX('المركبات'!$B$6:$B$205,MATCH(B1481&amp;"",'المركبات'!$A$6:$A$205,0))&amp;"","كود غير موجود"))</f>
        <v/>
      </c>
      <c r="I1481" s="21">
        <f>IF(OR(B1481&amp;""="",NOT(ISNUMBER(C1481))),"",IF(COUNTIFS($B$6:$B$2005,B1481&amp;"",$C$6:$C$2005,"&gt;"&amp;C1481)=0,1,0))</f>
        <v/>
      </c>
    </row>
    <row r="1482">
      <c r="A1482" s="13" t="n"/>
      <c r="B1482" s="5" t="n"/>
      <c r="C1482" s="16" t="n"/>
      <c r="D1482" s="20" t="n"/>
      <c r="E1482" s="20" t="n"/>
      <c r="F1482" s="5" t="n"/>
      <c r="G1482" s="18">
        <f>IF(OR(B1482&amp;""="",NOT(ISNUMBER(D1482))),"",ROUND(D1482*N(E1482),2))</f>
        <v/>
      </c>
      <c r="H1482" s="6">
        <f>IF(B1482&amp;""="","",IFERROR(INDEX('المركبات'!$B$6:$B$205,MATCH(B1482&amp;"",'المركبات'!$A$6:$A$205,0))&amp;"","كود غير موجود"))</f>
        <v/>
      </c>
      <c r="I1482" s="21">
        <f>IF(OR(B1482&amp;""="",NOT(ISNUMBER(C1482))),"",IF(COUNTIFS($B$6:$B$2005,B1482&amp;"",$C$6:$C$2005,"&gt;"&amp;C1482)=0,1,0))</f>
        <v/>
      </c>
    </row>
    <row r="1483">
      <c r="A1483" s="13" t="n"/>
      <c r="B1483" s="5" t="n"/>
      <c r="C1483" s="16" t="n"/>
      <c r="D1483" s="20" t="n"/>
      <c r="E1483" s="20" t="n"/>
      <c r="F1483" s="5" t="n"/>
      <c r="G1483" s="18">
        <f>IF(OR(B1483&amp;""="",NOT(ISNUMBER(D1483))),"",ROUND(D1483*N(E1483),2))</f>
        <v/>
      </c>
      <c r="H1483" s="6">
        <f>IF(B1483&amp;""="","",IFERROR(INDEX('المركبات'!$B$6:$B$205,MATCH(B1483&amp;"",'المركبات'!$A$6:$A$205,0))&amp;"","كود غير موجود"))</f>
        <v/>
      </c>
      <c r="I1483" s="21">
        <f>IF(OR(B1483&amp;""="",NOT(ISNUMBER(C1483))),"",IF(COUNTIFS($B$6:$B$2005,B1483&amp;"",$C$6:$C$2005,"&gt;"&amp;C1483)=0,1,0))</f>
        <v/>
      </c>
    </row>
    <row r="1484">
      <c r="A1484" s="13" t="n"/>
      <c r="B1484" s="5" t="n"/>
      <c r="C1484" s="16" t="n"/>
      <c r="D1484" s="20" t="n"/>
      <c r="E1484" s="20" t="n"/>
      <c r="F1484" s="5" t="n"/>
      <c r="G1484" s="18">
        <f>IF(OR(B1484&amp;""="",NOT(ISNUMBER(D1484))),"",ROUND(D1484*N(E1484),2))</f>
        <v/>
      </c>
      <c r="H1484" s="6">
        <f>IF(B1484&amp;""="","",IFERROR(INDEX('المركبات'!$B$6:$B$205,MATCH(B1484&amp;"",'المركبات'!$A$6:$A$205,0))&amp;"","كود غير موجود"))</f>
        <v/>
      </c>
      <c r="I1484" s="21">
        <f>IF(OR(B1484&amp;""="",NOT(ISNUMBER(C1484))),"",IF(COUNTIFS($B$6:$B$2005,B1484&amp;"",$C$6:$C$2005,"&gt;"&amp;C1484)=0,1,0))</f>
        <v/>
      </c>
    </row>
    <row r="1485">
      <c r="A1485" s="13" t="n"/>
      <c r="B1485" s="5" t="n"/>
      <c r="C1485" s="16" t="n"/>
      <c r="D1485" s="20" t="n"/>
      <c r="E1485" s="20" t="n"/>
      <c r="F1485" s="5" t="n"/>
      <c r="G1485" s="18">
        <f>IF(OR(B1485&amp;""="",NOT(ISNUMBER(D1485))),"",ROUND(D1485*N(E1485),2))</f>
        <v/>
      </c>
      <c r="H1485" s="6">
        <f>IF(B1485&amp;""="","",IFERROR(INDEX('المركبات'!$B$6:$B$205,MATCH(B1485&amp;"",'المركبات'!$A$6:$A$205,0))&amp;"","كود غير موجود"))</f>
        <v/>
      </c>
      <c r="I1485" s="21">
        <f>IF(OR(B1485&amp;""="",NOT(ISNUMBER(C1485))),"",IF(COUNTIFS($B$6:$B$2005,B1485&amp;"",$C$6:$C$2005,"&gt;"&amp;C1485)=0,1,0))</f>
        <v/>
      </c>
    </row>
    <row r="1486">
      <c r="A1486" s="13" t="n"/>
      <c r="B1486" s="5" t="n"/>
      <c r="C1486" s="16" t="n"/>
      <c r="D1486" s="20" t="n"/>
      <c r="E1486" s="20" t="n"/>
      <c r="F1486" s="5" t="n"/>
      <c r="G1486" s="18">
        <f>IF(OR(B1486&amp;""="",NOT(ISNUMBER(D1486))),"",ROUND(D1486*N(E1486),2))</f>
        <v/>
      </c>
      <c r="H1486" s="6">
        <f>IF(B1486&amp;""="","",IFERROR(INDEX('المركبات'!$B$6:$B$205,MATCH(B1486&amp;"",'المركبات'!$A$6:$A$205,0))&amp;"","كود غير موجود"))</f>
        <v/>
      </c>
      <c r="I1486" s="21">
        <f>IF(OR(B1486&amp;""="",NOT(ISNUMBER(C1486))),"",IF(COUNTIFS($B$6:$B$2005,B1486&amp;"",$C$6:$C$2005,"&gt;"&amp;C1486)=0,1,0))</f>
        <v/>
      </c>
    </row>
    <row r="1487">
      <c r="A1487" s="13" t="n"/>
      <c r="B1487" s="5" t="n"/>
      <c r="C1487" s="16" t="n"/>
      <c r="D1487" s="20" t="n"/>
      <c r="E1487" s="20" t="n"/>
      <c r="F1487" s="5" t="n"/>
      <c r="G1487" s="18">
        <f>IF(OR(B1487&amp;""="",NOT(ISNUMBER(D1487))),"",ROUND(D1487*N(E1487),2))</f>
        <v/>
      </c>
      <c r="H1487" s="6">
        <f>IF(B1487&amp;""="","",IFERROR(INDEX('المركبات'!$B$6:$B$205,MATCH(B1487&amp;"",'المركبات'!$A$6:$A$205,0))&amp;"","كود غير موجود"))</f>
        <v/>
      </c>
      <c r="I1487" s="21">
        <f>IF(OR(B1487&amp;""="",NOT(ISNUMBER(C1487))),"",IF(COUNTIFS($B$6:$B$2005,B1487&amp;"",$C$6:$C$2005,"&gt;"&amp;C1487)=0,1,0))</f>
        <v/>
      </c>
    </row>
    <row r="1488">
      <c r="A1488" s="13" t="n"/>
      <c r="B1488" s="5" t="n"/>
      <c r="C1488" s="16" t="n"/>
      <c r="D1488" s="20" t="n"/>
      <c r="E1488" s="20" t="n"/>
      <c r="F1488" s="5" t="n"/>
      <c r="G1488" s="18">
        <f>IF(OR(B1488&amp;""="",NOT(ISNUMBER(D1488))),"",ROUND(D1488*N(E1488),2))</f>
        <v/>
      </c>
      <c r="H1488" s="6">
        <f>IF(B1488&amp;""="","",IFERROR(INDEX('المركبات'!$B$6:$B$205,MATCH(B1488&amp;"",'المركبات'!$A$6:$A$205,0))&amp;"","كود غير موجود"))</f>
        <v/>
      </c>
      <c r="I1488" s="21">
        <f>IF(OR(B1488&amp;""="",NOT(ISNUMBER(C1488))),"",IF(COUNTIFS($B$6:$B$2005,B1488&amp;"",$C$6:$C$2005,"&gt;"&amp;C1488)=0,1,0))</f>
        <v/>
      </c>
    </row>
    <row r="1489">
      <c r="A1489" s="13" t="n"/>
      <c r="B1489" s="5" t="n"/>
      <c r="C1489" s="16" t="n"/>
      <c r="D1489" s="20" t="n"/>
      <c r="E1489" s="20" t="n"/>
      <c r="F1489" s="5" t="n"/>
      <c r="G1489" s="18">
        <f>IF(OR(B1489&amp;""="",NOT(ISNUMBER(D1489))),"",ROUND(D1489*N(E1489),2))</f>
        <v/>
      </c>
      <c r="H1489" s="6">
        <f>IF(B1489&amp;""="","",IFERROR(INDEX('المركبات'!$B$6:$B$205,MATCH(B1489&amp;"",'المركبات'!$A$6:$A$205,0))&amp;"","كود غير موجود"))</f>
        <v/>
      </c>
      <c r="I1489" s="21">
        <f>IF(OR(B1489&amp;""="",NOT(ISNUMBER(C1489))),"",IF(COUNTIFS($B$6:$B$2005,B1489&amp;"",$C$6:$C$2005,"&gt;"&amp;C1489)=0,1,0))</f>
        <v/>
      </c>
    </row>
    <row r="1490">
      <c r="A1490" s="13" t="n"/>
      <c r="B1490" s="5" t="n"/>
      <c r="C1490" s="16" t="n"/>
      <c r="D1490" s="20" t="n"/>
      <c r="E1490" s="20" t="n"/>
      <c r="F1490" s="5" t="n"/>
      <c r="G1490" s="18">
        <f>IF(OR(B1490&amp;""="",NOT(ISNUMBER(D1490))),"",ROUND(D1490*N(E1490),2))</f>
        <v/>
      </c>
      <c r="H1490" s="6">
        <f>IF(B1490&amp;""="","",IFERROR(INDEX('المركبات'!$B$6:$B$205,MATCH(B1490&amp;"",'المركبات'!$A$6:$A$205,0))&amp;"","كود غير موجود"))</f>
        <v/>
      </c>
      <c r="I1490" s="21">
        <f>IF(OR(B1490&amp;""="",NOT(ISNUMBER(C1490))),"",IF(COUNTIFS($B$6:$B$2005,B1490&amp;"",$C$6:$C$2005,"&gt;"&amp;C1490)=0,1,0))</f>
        <v/>
      </c>
    </row>
    <row r="1491">
      <c r="A1491" s="13" t="n"/>
      <c r="B1491" s="5" t="n"/>
      <c r="C1491" s="16" t="n"/>
      <c r="D1491" s="20" t="n"/>
      <c r="E1491" s="20" t="n"/>
      <c r="F1491" s="5" t="n"/>
      <c r="G1491" s="18">
        <f>IF(OR(B1491&amp;""="",NOT(ISNUMBER(D1491))),"",ROUND(D1491*N(E1491),2))</f>
        <v/>
      </c>
      <c r="H1491" s="6">
        <f>IF(B1491&amp;""="","",IFERROR(INDEX('المركبات'!$B$6:$B$205,MATCH(B1491&amp;"",'المركبات'!$A$6:$A$205,0))&amp;"","كود غير موجود"))</f>
        <v/>
      </c>
      <c r="I1491" s="21">
        <f>IF(OR(B1491&amp;""="",NOT(ISNUMBER(C1491))),"",IF(COUNTIFS($B$6:$B$2005,B1491&amp;"",$C$6:$C$2005,"&gt;"&amp;C1491)=0,1,0))</f>
        <v/>
      </c>
    </row>
    <row r="1492">
      <c r="A1492" s="13" t="n"/>
      <c r="B1492" s="5" t="n"/>
      <c r="C1492" s="16" t="n"/>
      <c r="D1492" s="20" t="n"/>
      <c r="E1492" s="20" t="n"/>
      <c r="F1492" s="5" t="n"/>
      <c r="G1492" s="18">
        <f>IF(OR(B1492&amp;""="",NOT(ISNUMBER(D1492))),"",ROUND(D1492*N(E1492),2))</f>
        <v/>
      </c>
      <c r="H1492" s="6">
        <f>IF(B1492&amp;""="","",IFERROR(INDEX('المركبات'!$B$6:$B$205,MATCH(B1492&amp;"",'المركبات'!$A$6:$A$205,0))&amp;"","كود غير موجود"))</f>
        <v/>
      </c>
      <c r="I1492" s="21">
        <f>IF(OR(B1492&amp;""="",NOT(ISNUMBER(C1492))),"",IF(COUNTIFS($B$6:$B$2005,B1492&amp;"",$C$6:$C$2005,"&gt;"&amp;C1492)=0,1,0))</f>
        <v/>
      </c>
    </row>
    <row r="1493">
      <c r="A1493" s="13" t="n"/>
      <c r="B1493" s="5" t="n"/>
      <c r="C1493" s="16" t="n"/>
      <c r="D1493" s="20" t="n"/>
      <c r="E1493" s="20" t="n"/>
      <c r="F1493" s="5" t="n"/>
      <c r="G1493" s="18">
        <f>IF(OR(B1493&amp;""="",NOT(ISNUMBER(D1493))),"",ROUND(D1493*N(E1493),2))</f>
        <v/>
      </c>
      <c r="H1493" s="6">
        <f>IF(B1493&amp;""="","",IFERROR(INDEX('المركبات'!$B$6:$B$205,MATCH(B1493&amp;"",'المركبات'!$A$6:$A$205,0))&amp;"","كود غير موجود"))</f>
        <v/>
      </c>
      <c r="I1493" s="21">
        <f>IF(OR(B1493&amp;""="",NOT(ISNUMBER(C1493))),"",IF(COUNTIFS($B$6:$B$2005,B1493&amp;"",$C$6:$C$2005,"&gt;"&amp;C1493)=0,1,0))</f>
        <v/>
      </c>
    </row>
    <row r="1494">
      <c r="A1494" s="13" t="n"/>
      <c r="B1494" s="5" t="n"/>
      <c r="C1494" s="16" t="n"/>
      <c r="D1494" s="20" t="n"/>
      <c r="E1494" s="20" t="n"/>
      <c r="F1494" s="5" t="n"/>
      <c r="G1494" s="18">
        <f>IF(OR(B1494&amp;""="",NOT(ISNUMBER(D1494))),"",ROUND(D1494*N(E1494),2))</f>
        <v/>
      </c>
      <c r="H1494" s="6">
        <f>IF(B1494&amp;""="","",IFERROR(INDEX('المركبات'!$B$6:$B$205,MATCH(B1494&amp;"",'المركبات'!$A$6:$A$205,0))&amp;"","كود غير موجود"))</f>
        <v/>
      </c>
      <c r="I1494" s="21">
        <f>IF(OR(B1494&amp;""="",NOT(ISNUMBER(C1494))),"",IF(COUNTIFS($B$6:$B$2005,B1494&amp;"",$C$6:$C$2005,"&gt;"&amp;C1494)=0,1,0))</f>
        <v/>
      </c>
    </row>
    <row r="1495">
      <c r="A1495" s="13" t="n"/>
      <c r="B1495" s="5" t="n"/>
      <c r="C1495" s="16" t="n"/>
      <c r="D1495" s="20" t="n"/>
      <c r="E1495" s="20" t="n"/>
      <c r="F1495" s="5" t="n"/>
      <c r="G1495" s="18">
        <f>IF(OR(B1495&amp;""="",NOT(ISNUMBER(D1495))),"",ROUND(D1495*N(E1495),2))</f>
        <v/>
      </c>
      <c r="H1495" s="6">
        <f>IF(B1495&amp;""="","",IFERROR(INDEX('المركبات'!$B$6:$B$205,MATCH(B1495&amp;"",'المركبات'!$A$6:$A$205,0))&amp;"","كود غير موجود"))</f>
        <v/>
      </c>
      <c r="I1495" s="21">
        <f>IF(OR(B1495&amp;""="",NOT(ISNUMBER(C1495))),"",IF(COUNTIFS($B$6:$B$2005,B1495&amp;"",$C$6:$C$2005,"&gt;"&amp;C1495)=0,1,0))</f>
        <v/>
      </c>
    </row>
    <row r="1496">
      <c r="A1496" s="13" t="n"/>
      <c r="B1496" s="5" t="n"/>
      <c r="C1496" s="16" t="n"/>
      <c r="D1496" s="20" t="n"/>
      <c r="E1496" s="20" t="n"/>
      <c r="F1496" s="5" t="n"/>
      <c r="G1496" s="18">
        <f>IF(OR(B1496&amp;""="",NOT(ISNUMBER(D1496))),"",ROUND(D1496*N(E1496),2))</f>
        <v/>
      </c>
      <c r="H1496" s="6">
        <f>IF(B1496&amp;""="","",IFERROR(INDEX('المركبات'!$B$6:$B$205,MATCH(B1496&amp;"",'المركبات'!$A$6:$A$205,0))&amp;"","كود غير موجود"))</f>
        <v/>
      </c>
      <c r="I1496" s="21">
        <f>IF(OR(B1496&amp;""="",NOT(ISNUMBER(C1496))),"",IF(COUNTIFS($B$6:$B$2005,B1496&amp;"",$C$6:$C$2005,"&gt;"&amp;C1496)=0,1,0))</f>
        <v/>
      </c>
    </row>
    <row r="1497">
      <c r="A1497" s="13" t="n"/>
      <c r="B1497" s="5" t="n"/>
      <c r="C1497" s="16" t="n"/>
      <c r="D1497" s="20" t="n"/>
      <c r="E1497" s="20" t="n"/>
      <c r="F1497" s="5" t="n"/>
      <c r="G1497" s="18">
        <f>IF(OR(B1497&amp;""="",NOT(ISNUMBER(D1497))),"",ROUND(D1497*N(E1497),2))</f>
        <v/>
      </c>
      <c r="H1497" s="6">
        <f>IF(B1497&amp;""="","",IFERROR(INDEX('المركبات'!$B$6:$B$205,MATCH(B1497&amp;"",'المركبات'!$A$6:$A$205,0))&amp;"","كود غير موجود"))</f>
        <v/>
      </c>
      <c r="I1497" s="21">
        <f>IF(OR(B1497&amp;""="",NOT(ISNUMBER(C1497))),"",IF(COUNTIFS($B$6:$B$2005,B1497&amp;"",$C$6:$C$2005,"&gt;"&amp;C1497)=0,1,0))</f>
        <v/>
      </c>
    </row>
    <row r="1498">
      <c r="A1498" s="13" t="n"/>
      <c r="B1498" s="5" t="n"/>
      <c r="C1498" s="16" t="n"/>
      <c r="D1498" s="20" t="n"/>
      <c r="E1498" s="20" t="n"/>
      <c r="F1498" s="5" t="n"/>
      <c r="G1498" s="18">
        <f>IF(OR(B1498&amp;""="",NOT(ISNUMBER(D1498))),"",ROUND(D1498*N(E1498),2))</f>
        <v/>
      </c>
      <c r="H1498" s="6">
        <f>IF(B1498&amp;""="","",IFERROR(INDEX('المركبات'!$B$6:$B$205,MATCH(B1498&amp;"",'المركبات'!$A$6:$A$205,0))&amp;"","كود غير موجود"))</f>
        <v/>
      </c>
      <c r="I1498" s="21">
        <f>IF(OR(B1498&amp;""="",NOT(ISNUMBER(C1498))),"",IF(COUNTIFS($B$6:$B$2005,B1498&amp;"",$C$6:$C$2005,"&gt;"&amp;C1498)=0,1,0))</f>
        <v/>
      </c>
    </row>
    <row r="1499">
      <c r="A1499" s="13" t="n"/>
      <c r="B1499" s="5" t="n"/>
      <c r="C1499" s="16" t="n"/>
      <c r="D1499" s="20" t="n"/>
      <c r="E1499" s="20" t="n"/>
      <c r="F1499" s="5" t="n"/>
      <c r="G1499" s="18">
        <f>IF(OR(B1499&amp;""="",NOT(ISNUMBER(D1499))),"",ROUND(D1499*N(E1499),2))</f>
        <v/>
      </c>
      <c r="H1499" s="6">
        <f>IF(B1499&amp;""="","",IFERROR(INDEX('المركبات'!$B$6:$B$205,MATCH(B1499&amp;"",'المركبات'!$A$6:$A$205,0))&amp;"","كود غير موجود"))</f>
        <v/>
      </c>
      <c r="I1499" s="21">
        <f>IF(OR(B1499&amp;""="",NOT(ISNUMBER(C1499))),"",IF(COUNTIFS($B$6:$B$2005,B1499&amp;"",$C$6:$C$2005,"&gt;"&amp;C1499)=0,1,0))</f>
        <v/>
      </c>
    </row>
    <row r="1500">
      <c r="A1500" s="13" t="n"/>
      <c r="B1500" s="5" t="n"/>
      <c r="C1500" s="16" t="n"/>
      <c r="D1500" s="20" t="n"/>
      <c r="E1500" s="20" t="n"/>
      <c r="F1500" s="5" t="n"/>
      <c r="G1500" s="18">
        <f>IF(OR(B1500&amp;""="",NOT(ISNUMBER(D1500))),"",ROUND(D1500*N(E1500),2))</f>
        <v/>
      </c>
      <c r="H1500" s="6">
        <f>IF(B1500&amp;""="","",IFERROR(INDEX('المركبات'!$B$6:$B$205,MATCH(B1500&amp;"",'المركبات'!$A$6:$A$205,0))&amp;"","كود غير موجود"))</f>
        <v/>
      </c>
      <c r="I1500" s="21">
        <f>IF(OR(B1500&amp;""="",NOT(ISNUMBER(C1500))),"",IF(COUNTIFS($B$6:$B$2005,B1500&amp;"",$C$6:$C$2005,"&gt;"&amp;C1500)=0,1,0))</f>
        <v/>
      </c>
    </row>
    <row r="1501">
      <c r="A1501" s="13" t="n"/>
      <c r="B1501" s="5" t="n"/>
      <c r="C1501" s="16" t="n"/>
      <c r="D1501" s="20" t="n"/>
      <c r="E1501" s="20" t="n"/>
      <c r="F1501" s="5" t="n"/>
      <c r="G1501" s="18">
        <f>IF(OR(B1501&amp;""="",NOT(ISNUMBER(D1501))),"",ROUND(D1501*N(E1501),2))</f>
        <v/>
      </c>
      <c r="H1501" s="6">
        <f>IF(B1501&amp;""="","",IFERROR(INDEX('المركبات'!$B$6:$B$205,MATCH(B1501&amp;"",'المركبات'!$A$6:$A$205,0))&amp;"","كود غير موجود"))</f>
        <v/>
      </c>
      <c r="I1501" s="21">
        <f>IF(OR(B1501&amp;""="",NOT(ISNUMBER(C1501))),"",IF(COUNTIFS($B$6:$B$2005,B1501&amp;"",$C$6:$C$2005,"&gt;"&amp;C1501)=0,1,0))</f>
        <v/>
      </c>
    </row>
    <row r="1502">
      <c r="A1502" s="13" t="n"/>
      <c r="B1502" s="5" t="n"/>
      <c r="C1502" s="16" t="n"/>
      <c r="D1502" s="20" t="n"/>
      <c r="E1502" s="20" t="n"/>
      <c r="F1502" s="5" t="n"/>
      <c r="G1502" s="18">
        <f>IF(OR(B1502&amp;""="",NOT(ISNUMBER(D1502))),"",ROUND(D1502*N(E1502),2))</f>
        <v/>
      </c>
      <c r="H1502" s="6">
        <f>IF(B1502&amp;""="","",IFERROR(INDEX('المركبات'!$B$6:$B$205,MATCH(B1502&amp;"",'المركبات'!$A$6:$A$205,0))&amp;"","كود غير موجود"))</f>
        <v/>
      </c>
      <c r="I1502" s="21">
        <f>IF(OR(B1502&amp;""="",NOT(ISNUMBER(C1502))),"",IF(COUNTIFS($B$6:$B$2005,B1502&amp;"",$C$6:$C$2005,"&gt;"&amp;C1502)=0,1,0))</f>
        <v/>
      </c>
    </row>
    <row r="1503">
      <c r="A1503" s="13" t="n"/>
      <c r="B1503" s="5" t="n"/>
      <c r="C1503" s="16" t="n"/>
      <c r="D1503" s="20" t="n"/>
      <c r="E1503" s="20" t="n"/>
      <c r="F1503" s="5" t="n"/>
      <c r="G1503" s="18">
        <f>IF(OR(B1503&amp;""="",NOT(ISNUMBER(D1503))),"",ROUND(D1503*N(E1503),2))</f>
        <v/>
      </c>
      <c r="H1503" s="6">
        <f>IF(B1503&amp;""="","",IFERROR(INDEX('المركبات'!$B$6:$B$205,MATCH(B1503&amp;"",'المركبات'!$A$6:$A$205,0))&amp;"","كود غير موجود"))</f>
        <v/>
      </c>
      <c r="I1503" s="21">
        <f>IF(OR(B1503&amp;""="",NOT(ISNUMBER(C1503))),"",IF(COUNTIFS($B$6:$B$2005,B1503&amp;"",$C$6:$C$2005,"&gt;"&amp;C1503)=0,1,0))</f>
        <v/>
      </c>
    </row>
    <row r="1504">
      <c r="A1504" s="13" t="n"/>
      <c r="B1504" s="5" t="n"/>
      <c r="C1504" s="16" t="n"/>
      <c r="D1504" s="20" t="n"/>
      <c r="E1504" s="20" t="n"/>
      <c r="F1504" s="5" t="n"/>
      <c r="G1504" s="18">
        <f>IF(OR(B1504&amp;""="",NOT(ISNUMBER(D1504))),"",ROUND(D1504*N(E1504),2))</f>
        <v/>
      </c>
      <c r="H1504" s="6">
        <f>IF(B1504&amp;""="","",IFERROR(INDEX('المركبات'!$B$6:$B$205,MATCH(B1504&amp;"",'المركبات'!$A$6:$A$205,0))&amp;"","كود غير موجود"))</f>
        <v/>
      </c>
      <c r="I1504" s="21">
        <f>IF(OR(B1504&amp;""="",NOT(ISNUMBER(C1504))),"",IF(COUNTIFS($B$6:$B$2005,B1504&amp;"",$C$6:$C$2005,"&gt;"&amp;C1504)=0,1,0))</f>
        <v/>
      </c>
    </row>
    <row r="1505">
      <c r="A1505" s="13" t="n"/>
      <c r="B1505" s="5" t="n"/>
      <c r="C1505" s="16" t="n"/>
      <c r="D1505" s="20" t="n"/>
      <c r="E1505" s="20" t="n"/>
      <c r="F1505" s="5" t="n"/>
      <c r="G1505" s="18">
        <f>IF(OR(B1505&amp;""="",NOT(ISNUMBER(D1505))),"",ROUND(D1505*N(E1505),2))</f>
        <v/>
      </c>
      <c r="H1505" s="6">
        <f>IF(B1505&amp;""="","",IFERROR(INDEX('المركبات'!$B$6:$B$205,MATCH(B1505&amp;"",'المركبات'!$A$6:$A$205,0))&amp;"","كود غير موجود"))</f>
        <v/>
      </c>
      <c r="I1505" s="21">
        <f>IF(OR(B1505&amp;""="",NOT(ISNUMBER(C1505))),"",IF(COUNTIFS($B$6:$B$2005,B1505&amp;"",$C$6:$C$2005,"&gt;"&amp;C1505)=0,1,0))</f>
        <v/>
      </c>
    </row>
    <row r="1506">
      <c r="A1506" s="13" t="n"/>
      <c r="B1506" s="5" t="n"/>
      <c r="C1506" s="16" t="n"/>
      <c r="D1506" s="20" t="n"/>
      <c r="E1506" s="20" t="n"/>
      <c r="F1506" s="5" t="n"/>
      <c r="G1506" s="18">
        <f>IF(OR(B1506&amp;""="",NOT(ISNUMBER(D1506))),"",ROUND(D1506*N(E1506),2))</f>
        <v/>
      </c>
      <c r="H1506" s="6">
        <f>IF(B1506&amp;""="","",IFERROR(INDEX('المركبات'!$B$6:$B$205,MATCH(B1506&amp;"",'المركبات'!$A$6:$A$205,0))&amp;"","كود غير موجود"))</f>
        <v/>
      </c>
      <c r="I1506" s="21">
        <f>IF(OR(B1506&amp;""="",NOT(ISNUMBER(C1506))),"",IF(COUNTIFS($B$6:$B$2005,B1506&amp;"",$C$6:$C$2005,"&gt;"&amp;C1506)=0,1,0))</f>
        <v/>
      </c>
    </row>
    <row r="1507">
      <c r="A1507" s="13" t="n"/>
      <c r="B1507" s="5" t="n"/>
      <c r="C1507" s="16" t="n"/>
      <c r="D1507" s="20" t="n"/>
      <c r="E1507" s="20" t="n"/>
      <c r="F1507" s="5" t="n"/>
      <c r="G1507" s="18">
        <f>IF(OR(B1507&amp;""="",NOT(ISNUMBER(D1507))),"",ROUND(D1507*N(E1507),2))</f>
        <v/>
      </c>
      <c r="H1507" s="6">
        <f>IF(B1507&amp;""="","",IFERROR(INDEX('المركبات'!$B$6:$B$205,MATCH(B1507&amp;"",'المركبات'!$A$6:$A$205,0))&amp;"","كود غير موجود"))</f>
        <v/>
      </c>
      <c r="I1507" s="21">
        <f>IF(OR(B1507&amp;""="",NOT(ISNUMBER(C1507))),"",IF(COUNTIFS($B$6:$B$2005,B1507&amp;"",$C$6:$C$2005,"&gt;"&amp;C1507)=0,1,0))</f>
        <v/>
      </c>
    </row>
    <row r="1508">
      <c r="A1508" s="13" t="n"/>
      <c r="B1508" s="5" t="n"/>
      <c r="C1508" s="16" t="n"/>
      <c r="D1508" s="20" t="n"/>
      <c r="E1508" s="20" t="n"/>
      <c r="F1508" s="5" t="n"/>
      <c r="G1508" s="18">
        <f>IF(OR(B1508&amp;""="",NOT(ISNUMBER(D1508))),"",ROUND(D1508*N(E1508),2))</f>
        <v/>
      </c>
      <c r="H1508" s="6">
        <f>IF(B1508&amp;""="","",IFERROR(INDEX('المركبات'!$B$6:$B$205,MATCH(B1508&amp;"",'المركبات'!$A$6:$A$205,0))&amp;"","كود غير موجود"))</f>
        <v/>
      </c>
      <c r="I1508" s="21">
        <f>IF(OR(B1508&amp;""="",NOT(ISNUMBER(C1508))),"",IF(COUNTIFS($B$6:$B$2005,B1508&amp;"",$C$6:$C$2005,"&gt;"&amp;C1508)=0,1,0))</f>
        <v/>
      </c>
    </row>
    <row r="1509">
      <c r="A1509" s="13" t="n"/>
      <c r="B1509" s="5" t="n"/>
      <c r="C1509" s="16" t="n"/>
      <c r="D1509" s="20" t="n"/>
      <c r="E1509" s="20" t="n"/>
      <c r="F1509" s="5" t="n"/>
      <c r="G1509" s="18">
        <f>IF(OR(B1509&amp;""="",NOT(ISNUMBER(D1509))),"",ROUND(D1509*N(E1509),2))</f>
        <v/>
      </c>
      <c r="H1509" s="6">
        <f>IF(B1509&amp;""="","",IFERROR(INDEX('المركبات'!$B$6:$B$205,MATCH(B1509&amp;"",'المركبات'!$A$6:$A$205,0))&amp;"","كود غير موجود"))</f>
        <v/>
      </c>
      <c r="I1509" s="21">
        <f>IF(OR(B1509&amp;""="",NOT(ISNUMBER(C1509))),"",IF(COUNTIFS($B$6:$B$2005,B1509&amp;"",$C$6:$C$2005,"&gt;"&amp;C1509)=0,1,0))</f>
        <v/>
      </c>
    </row>
    <row r="1510">
      <c r="A1510" s="13" t="n"/>
      <c r="B1510" s="5" t="n"/>
      <c r="C1510" s="16" t="n"/>
      <c r="D1510" s="20" t="n"/>
      <c r="E1510" s="20" t="n"/>
      <c r="F1510" s="5" t="n"/>
      <c r="G1510" s="18">
        <f>IF(OR(B1510&amp;""="",NOT(ISNUMBER(D1510))),"",ROUND(D1510*N(E1510),2))</f>
        <v/>
      </c>
      <c r="H1510" s="6">
        <f>IF(B1510&amp;""="","",IFERROR(INDEX('المركبات'!$B$6:$B$205,MATCH(B1510&amp;"",'المركبات'!$A$6:$A$205,0))&amp;"","كود غير موجود"))</f>
        <v/>
      </c>
      <c r="I1510" s="21">
        <f>IF(OR(B1510&amp;""="",NOT(ISNUMBER(C1510))),"",IF(COUNTIFS($B$6:$B$2005,B1510&amp;"",$C$6:$C$2005,"&gt;"&amp;C1510)=0,1,0))</f>
        <v/>
      </c>
    </row>
    <row r="1511">
      <c r="A1511" s="13" t="n"/>
      <c r="B1511" s="5" t="n"/>
      <c r="C1511" s="16" t="n"/>
      <c r="D1511" s="20" t="n"/>
      <c r="E1511" s="20" t="n"/>
      <c r="F1511" s="5" t="n"/>
      <c r="G1511" s="18">
        <f>IF(OR(B1511&amp;""="",NOT(ISNUMBER(D1511))),"",ROUND(D1511*N(E1511),2))</f>
        <v/>
      </c>
      <c r="H1511" s="6">
        <f>IF(B1511&amp;""="","",IFERROR(INDEX('المركبات'!$B$6:$B$205,MATCH(B1511&amp;"",'المركبات'!$A$6:$A$205,0))&amp;"","كود غير موجود"))</f>
        <v/>
      </c>
      <c r="I1511" s="21">
        <f>IF(OR(B1511&amp;""="",NOT(ISNUMBER(C1511))),"",IF(COUNTIFS($B$6:$B$2005,B1511&amp;"",$C$6:$C$2005,"&gt;"&amp;C1511)=0,1,0))</f>
        <v/>
      </c>
    </row>
    <row r="1512">
      <c r="A1512" s="13" t="n"/>
      <c r="B1512" s="5" t="n"/>
      <c r="C1512" s="16" t="n"/>
      <c r="D1512" s="20" t="n"/>
      <c r="E1512" s="20" t="n"/>
      <c r="F1512" s="5" t="n"/>
      <c r="G1512" s="18">
        <f>IF(OR(B1512&amp;""="",NOT(ISNUMBER(D1512))),"",ROUND(D1512*N(E1512),2))</f>
        <v/>
      </c>
      <c r="H1512" s="6">
        <f>IF(B1512&amp;""="","",IFERROR(INDEX('المركبات'!$B$6:$B$205,MATCH(B1512&amp;"",'المركبات'!$A$6:$A$205,0))&amp;"","كود غير موجود"))</f>
        <v/>
      </c>
      <c r="I1512" s="21">
        <f>IF(OR(B1512&amp;""="",NOT(ISNUMBER(C1512))),"",IF(COUNTIFS($B$6:$B$2005,B1512&amp;"",$C$6:$C$2005,"&gt;"&amp;C1512)=0,1,0))</f>
        <v/>
      </c>
    </row>
    <row r="1513">
      <c r="A1513" s="13" t="n"/>
      <c r="B1513" s="5" t="n"/>
      <c r="C1513" s="16" t="n"/>
      <c r="D1513" s="20" t="n"/>
      <c r="E1513" s="20" t="n"/>
      <c r="F1513" s="5" t="n"/>
      <c r="G1513" s="18">
        <f>IF(OR(B1513&amp;""="",NOT(ISNUMBER(D1513))),"",ROUND(D1513*N(E1513),2))</f>
        <v/>
      </c>
      <c r="H1513" s="6">
        <f>IF(B1513&amp;""="","",IFERROR(INDEX('المركبات'!$B$6:$B$205,MATCH(B1513&amp;"",'المركبات'!$A$6:$A$205,0))&amp;"","كود غير موجود"))</f>
        <v/>
      </c>
      <c r="I1513" s="21">
        <f>IF(OR(B1513&amp;""="",NOT(ISNUMBER(C1513))),"",IF(COUNTIFS($B$6:$B$2005,B1513&amp;"",$C$6:$C$2005,"&gt;"&amp;C1513)=0,1,0))</f>
        <v/>
      </c>
    </row>
    <row r="1514">
      <c r="A1514" s="13" t="n"/>
      <c r="B1514" s="5" t="n"/>
      <c r="C1514" s="16" t="n"/>
      <c r="D1514" s="20" t="n"/>
      <c r="E1514" s="20" t="n"/>
      <c r="F1514" s="5" t="n"/>
      <c r="G1514" s="18">
        <f>IF(OR(B1514&amp;""="",NOT(ISNUMBER(D1514))),"",ROUND(D1514*N(E1514),2))</f>
        <v/>
      </c>
      <c r="H1514" s="6">
        <f>IF(B1514&amp;""="","",IFERROR(INDEX('المركبات'!$B$6:$B$205,MATCH(B1514&amp;"",'المركبات'!$A$6:$A$205,0))&amp;"","كود غير موجود"))</f>
        <v/>
      </c>
      <c r="I1514" s="21">
        <f>IF(OR(B1514&amp;""="",NOT(ISNUMBER(C1514))),"",IF(COUNTIFS($B$6:$B$2005,B1514&amp;"",$C$6:$C$2005,"&gt;"&amp;C1514)=0,1,0))</f>
        <v/>
      </c>
    </row>
    <row r="1515">
      <c r="A1515" s="13" t="n"/>
      <c r="B1515" s="5" t="n"/>
      <c r="C1515" s="16" t="n"/>
      <c r="D1515" s="20" t="n"/>
      <c r="E1515" s="20" t="n"/>
      <c r="F1515" s="5" t="n"/>
      <c r="G1515" s="18">
        <f>IF(OR(B1515&amp;""="",NOT(ISNUMBER(D1515))),"",ROUND(D1515*N(E1515),2))</f>
        <v/>
      </c>
      <c r="H1515" s="6">
        <f>IF(B1515&amp;""="","",IFERROR(INDEX('المركبات'!$B$6:$B$205,MATCH(B1515&amp;"",'المركبات'!$A$6:$A$205,0))&amp;"","كود غير موجود"))</f>
        <v/>
      </c>
      <c r="I1515" s="21">
        <f>IF(OR(B1515&amp;""="",NOT(ISNUMBER(C1515))),"",IF(COUNTIFS($B$6:$B$2005,B1515&amp;"",$C$6:$C$2005,"&gt;"&amp;C1515)=0,1,0))</f>
        <v/>
      </c>
    </row>
    <row r="1516">
      <c r="A1516" s="13" t="n"/>
      <c r="B1516" s="5" t="n"/>
      <c r="C1516" s="16" t="n"/>
      <c r="D1516" s="20" t="n"/>
      <c r="E1516" s="20" t="n"/>
      <c r="F1516" s="5" t="n"/>
      <c r="G1516" s="18">
        <f>IF(OR(B1516&amp;""="",NOT(ISNUMBER(D1516))),"",ROUND(D1516*N(E1516),2))</f>
        <v/>
      </c>
      <c r="H1516" s="6">
        <f>IF(B1516&amp;""="","",IFERROR(INDEX('المركبات'!$B$6:$B$205,MATCH(B1516&amp;"",'المركبات'!$A$6:$A$205,0))&amp;"","كود غير موجود"))</f>
        <v/>
      </c>
      <c r="I1516" s="21">
        <f>IF(OR(B1516&amp;""="",NOT(ISNUMBER(C1516))),"",IF(COUNTIFS($B$6:$B$2005,B1516&amp;"",$C$6:$C$2005,"&gt;"&amp;C1516)=0,1,0))</f>
        <v/>
      </c>
    </row>
    <row r="1517">
      <c r="A1517" s="13" t="n"/>
      <c r="B1517" s="5" t="n"/>
      <c r="C1517" s="16" t="n"/>
      <c r="D1517" s="20" t="n"/>
      <c r="E1517" s="20" t="n"/>
      <c r="F1517" s="5" t="n"/>
      <c r="G1517" s="18">
        <f>IF(OR(B1517&amp;""="",NOT(ISNUMBER(D1517))),"",ROUND(D1517*N(E1517),2))</f>
        <v/>
      </c>
      <c r="H1517" s="6">
        <f>IF(B1517&amp;""="","",IFERROR(INDEX('المركبات'!$B$6:$B$205,MATCH(B1517&amp;"",'المركبات'!$A$6:$A$205,0))&amp;"","كود غير موجود"))</f>
        <v/>
      </c>
      <c r="I1517" s="21">
        <f>IF(OR(B1517&amp;""="",NOT(ISNUMBER(C1517))),"",IF(COUNTIFS($B$6:$B$2005,B1517&amp;"",$C$6:$C$2005,"&gt;"&amp;C1517)=0,1,0))</f>
        <v/>
      </c>
    </row>
    <row r="1518">
      <c r="A1518" s="13" t="n"/>
      <c r="B1518" s="5" t="n"/>
      <c r="C1518" s="16" t="n"/>
      <c r="D1518" s="20" t="n"/>
      <c r="E1518" s="20" t="n"/>
      <c r="F1518" s="5" t="n"/>
      <c r="G1518" s="18">
        <f>IF(OR(B1518&amp;""="",NOT(ISNUMBER(D1518))),"",ROUND(D1518*N(E1518),2))</f>
        <v/>
      </c>
      <c r="H1518" s="6">
        <f>IF(B1518&amp;""="","",IFERROR(INDEX('المركبات'!$B$6:$B$205,MATCH(B1518&amp;"",'المركبات'!$A$6:$A$205,0))&amp;"","كود غير موجود"))</f>
        <v/>
      </c>
      <c r="I1518" s="21">
        <f>IF(OR(B1518&amp;""="",NOT(ISNUMBER(C1518))),"",IF(COUNTIFS($B$6:$B$2005,B1518&amp;"",$C$6:$C$2005,"&gt;"&amp;C1518)=0,1,0))</f>
        <v/>
      </c>
    </row>
    <row r="1519">
      <c r="A1519" s="13" t="n"/>
      <c r="B1519" s="5" t="n"/>
      <c r="C1519" s="16" t="n"/>
      <c r="D1519" s="20" t="n"/>
      <c r="E1519" s="20" t="n"/>
      <c r="F1519" s="5" t="n"/>
      <c r="G1519" s="18">
        <f>IF(OR(B1519&amp;""="",NOT(ISNUMBER(D1519))),"",ROUND(D1519*N(E1519),2))</f>
        <v/>
      </c>
      <c r="H1519" s="6">
        <f>IF(B1519&amp;""="","",IFERROR(INDEX('المركبات'!$B$6:$B$205,MATCH(B1519&amp;"",'المركبات'!$A$6:$A$205,0))&amp;"","كود غير موجود"))</f>
        <v/>
      </c>
      <c r="I1519" s="21">
        <f>IF(OR(B1519&amp;""="",NOT(ISNUMBER(C1519))),"",IF(COUNTIFS($B$6:$B$2005,B1519&amp;"",$C$6:$C$2005,"&gt;"&amp;C1519)=0,1,0))</f>
        <v/>
      </c>
    </row>
    <row r="1520">
      <c r="A1520" s="13" t="n"/>
      <c r="B1520" s="5" t="n"/>
      <c r="C1520" s="16" t="n"/>
      <c r="D1520" s="20" t="n"/>
      <c r="E1520" s="20" t="n"/>
      <c r="F1520" s="5" t="n"/>
      <c r="G1520" s="18">
        <f>IF(OR(B1520&amp;""="",NOT(ISNUMBER(D1520))),"",ROUND(D1520*N(E1520),2))</f>
        <v/>
      </c>
      <c r="H1520" s="6">
        <f>IF(B1520&amp;""="","",IFERROR(INDEX('المركبات'!$B$6:$B$205,MATCH(B1520&amp;"",'المركبات'!$A$6:$A$205,0))&amp;"","كود غير موجود"))</f>
        <v/>
      </c>
      <c r="I1520" s="21">
        <f>IF(OR(B1520&amp;""="",NOT(ISNUMBER(C1520))),"",IF(COUNTIFS($B$6:$B$2005,B1520&amp;"",$C$6:$C$2005,"&gt;"&amp;C1520)=0,1,0))</f>
        <v/>
      </c>
    </row>
    <row r="1521">
      <c r="A1521" s="13" t="n"/>
      <c r="B1521" s="5" t="n"/>
      <c r="C1521" s="16" t="n"/>
      <c r="D1521" s="20" t="n"/>
      <c r="E1521" s="20" t="n"/>
      <c r="F1521" s="5" t="n"/>
      <c r="G1521" s="18">
        <f>IF(OR(B1521&amp;""="",NOT(ISNUMBER(D1521))),"",ROUND(D1521*N(E1521),2))</f>
        <v/>
      </c>
      <c r="H1521" s="6">
        <f>IF(B1521&amp;""="","",IFERROR(INDEX('المركبات'!$B$6:$B$205,MATCH(B1521&amp;"",'المركبات'!$A$6:$A$205,0))&amp;"","كود غير موجود"))</f>
        <v/>
      </c>
      <c r="I1521" s="21">
        <f>IF(OR(B1521&amp;""="",NOT(ISNUMBER(C1521))),"",IF(COUNTIFS($B$6:$B$2005,B1521&amp;"",$C$6:$C$2005,"&gt;"&amp;C1521)=0,1,0))</f>
        <v/>
      </c>
    </row>
    <row r="1522">
      <c r="A1522" s="13" t="n"/>
      <c r="B1522" s="5" t="n"/>
      <c r="C1522" s="16" t="n"/>
      <c r="D1522" s="20" t="n"/>
      <c r="E1522" s="20" t="n"/>
      <c r="F1522" s="5" t="n"/>
      <c r="G1522" s="18">
        <f>IF(OR(B1522&amp;""="",NOT(ISNUMBER(D1522))),"",ROUND(D1522*N(E1522),2))</f>
        <v/>
      </c>
      <c r="H1522" s="6">
        <f>IF(B1522&amp;""="","",IFERROR(INDEX('المركبات'!$B$6:$B$205,MATCH(B1522&amp;"",'المركبات'!$A$6:$A$205,0))&amp;"","كود غير موجود"))</f>
        <v/>
      </c>
      <c r="I1522" s="21">
        <f>IF(OR(B1522&amp;""="",NOT(ISNUMBER(C1522))),"",IF(COUNTIFS($B$6:$B$2005,B1522&amp;"",$C$6:$C$2005,"&gt;"&amp;C1522)=0,1,0))</f>
        <v/>
      </c>
    </row>
    <row r="1523">
      <c r="A1523" s="13" t="n"/>
      <c r="B1523" s="5" t="n"/>
      <c r="C1523" s="16" t="n"/>
      <c r="D1523" s="20" t="n"/>
      <c r="E1523" s="20" t="n"/>
      <c r="F1523" s="5" t="n"/>
      <c r="G1523" s="18">
        <f>IF(OR(B1523&amp;""="",NOT(ISNUMBER(D1523))),"",ROUND(D1523*N(E1523),2))</f>
        <v/>
      </c>
      <c r="H1523" s="6">
        <f>IF(B1523&amp;""="","",IFERROR(INDEX('المركبات'!$B$6:$B$205,MATCH(B1523&amp;"",'المركبات'!$A$6:$A$205,0))&amp;"","كود غير موجود"))</f>
        <v/>
      </c>
      <c r="I1523" s="21">
        <f>IF(OR(B1523&amp;""="",NOT(ISNUMBER(C1523))),"",IF(COUNTIFS($B$6:$B$2005,B1523&amp;"",$C$6:$C$2005,"&gt;"&amp;C1523)=0,1,0))</f>
        <v/>
      </c>
    </row>
    <row r="1524">
      <c r="A1524" s="13" t="n"/>
      <c r="B1524" s="5" t="n"/>
      <c r="C1524" s="16" t="n"/>
      <c r="D1524" s="20" t="n"/>
      <c r="E1524" s="20" t="n"/>
      <c r="F1524" s="5" t="n"/>
      <c r="G1524" s="18">
        <f>IF(OR(B1524&amp;""="",NOT(ISNUMBER(D1524))),"",ROUND(D1524*N(E1524),2))</f>
        <v/>
      </c>
      <c r="H1524" s="6">
        <f>IF(B1524&amp;""="","",IFERROR(INDEX('المركبات'!$B$6:$B$205,MATCH(B1524&amp;"",'المركبات'!$A$6:$A$205,0))&amp;"","كود غير موجود"))</f>
        <v/>
      </c>
      <c r="I1524" s="21">
        <f>IF(OR(B1524&amp;""="",NOT(ISNUMBER(C1524))),"",IF(COUNTIFS($B$6:$B$2005,B1524&amp;"",$C$6:$C$2005,"&gt;"&amp;C1524)=0,1,0))</f>
        <v/>
      </c>
    </row>
    <row r="1525">
      <c r="A1525" s="13" t="n"/>
      <c r="B1525" s="5" t="n"/>
      <c r="C1525" s="16" t="n"/>
      <c r="D1525" s="20" t="n"/>
      <c r="E1525" s="20" t="n"/>
      <c r="F1525" s="5" t="n"/>
      <c r="G1525" s="18">
        <f>IF(OR(B1525&amp;""="",NOT(ISNUMBER(D1525))),"",ROUND(D1525*N(E1525),2))</f>
        <v/>
      </c>
      <c r="H1525" s="6">
        <f>IF(B1525&amp;""="","",IFERROR(INDEX('المركبات'!$B$6:$B$205,MATCH(B1525&amp;"",'المركبات'!$A$6:$A$205,0))&amp;"","كود غير موجود"))</f>
        <v/>
      </c>
      <c r="I1525" s="21">
        <f>IF(OR(B1525&amp;""="",NOT(ISNUMBER(C1525))),"",IF(COUNTIFS($B$6:$B$2005,B1525&amp;"",$C$6:$C$2005,"&gt;"&amp;C1525)=0,1,0))</f>
        <v/>
      </c>
    </row>
    <row r="1526">
      <c r="A1526" s="13" t="n"/>
      <c r="B1526" s="5" t="n"/>
      <c r="C1526" s="16" t="n"/>
      <c r="D1526" s="20" t="n"/>
      <c r="E1526" s="20" t="n"/>
      <c r="F1526" s="5" t="n"/>
      <c r="G1526" s="18">
        <f>IF(OR(B1526&amp;""="",NOT(ISNUMBER(D1526))),"",ROUND(D1526*N(E1526),2))</f>
        <v/>
      </c>
      <c r="H1526" s="6">
        <f>IF(B1526&amp;""="","",IFERROR(INDEX('المركبات'!$B$6:$B$205,MATCH(B1526&amp;"",'المركبات'!$A$6:$A$205,0))&amp;"","كود غير موجود"))</f>
        <v/>
      </c>
      <c r="I1526" s="21">
        <f>IF(OR(B1526&amp;""="",NOT(ISNUMBER(C1526))),"",IF(COUNTIFS($B$6:$B$2005,B1526&amp;"",$C$6:$C$2005,"&gt;"&amp;C1526)=0,1,0))</f>
        <v/>
      </c>
    </row>
    <row r="1527">
      <c r="A1527" s="13" t="n"/>
      <c r="B1527" s="5" t="n"/>
      <c r="C1527" s="16" t="n"/>
      <c r="D1527" s="20" t="n"/>
      <c r="E1527" s="20" t="n"/>
      <c r="F1527" s="5" t="n"/>
      <c r="G1527" s="18">
        <f>IF(OR(B1527&amp;""="",NOT(ISNUMBER(D1527))),"",ROUND(D1527*N(E1527),2))</f>
        <v/>
      </c>
      <c r="H1527" s="6">
        <f>IF(B1527&amp;""="","",IFERROR(INDEX('المركبات'!$B$6:$B$205,MATCH(B1527&amp;"",'المركبات'!$A$6:$A$205,0))&amp;"","كود غير موجود"))</f>
        <v/>
      </c>
      <c r="I1527" s="21">
        <f>IF(OR(B1527&amp;""="",NOT(ISNUMBER(C1527))),"",IF(COUNTIFS($B$6:$B$2005,B1527&amp;"",$C$6:$C$2005,"&gt;"&amp;C1527)=0,1,0))</f>
        <v/>
      </c>
    </row>
    <row r="1528">
      <c r="A1528" s="13" t="n"/>
      <c r="B1528" s="5" t="n"/>
      <c r="C1528" s="16" t="n"/>
      <c r="D1528" s="20" t="n"/>
      <c r="E1528" s="20" t="n"/>
      <c r="F1528" s="5" t="n"/>
      <c r="G1528" s="18">
        <f>IF(OR(B1528&amp;""="",NOT(ISNUMBER(D1528))),"",ROUND(D1528*N(E1528),2))</f>
        <v/>
      </c>
      <c r="H1528" s="6">
        <f>IF(B1528&amp;""="","",IFERROR(INDEX('المركبات'!$B$6:$B$205,MATCH(B1528&amp;"",'المركبات'!$A$6:$A$205,0))&amp;"","كود غير موجود"))</f>
        <v/>
      </c>
      <c r="I1528" s="21">
        <f>IF(OR(B1528&amp;""="",NOT(ISNUMBER(C1528))),"",IF(COUNTIFS($B$6:$B$2005,B1528&amp;"",$C$6:$C$2005,"&gt;"&amp;C1528)=0,1,0))</f>
        <v/>
      </c>
    </row>
    <row r="1529">
      <c r="A1529" s="13" t="n"/>
      <c r="B1529" s="5" t="n"/>
      <c r="C1529" s="16" t="n"/>
      <c r="D1529" s="20" t="n"/>
      <c r="E1529" s="20" t="n"/>
      <c r="F1529" s="5" t="n"/>
      <c r="G1529" s="18">
        <f>IF(OR(B1529&amp;""="",NOT(ISNUMBER(D1529))),"",ROUND(D1529*N(E1529),2))</f>
        <v/>
      </c>
      <c r="H1529" s="6">
        <f>IF(B1529&amp;""="","",IFERROR(INDEX('المركبات'!$B$6:$B$205,MATCH(B1529&amp;"",'المركبات'!$A$6:$A$205,0))&amp;"","كود غير موجود"))</f>
        <v/>
      </c>
      <c r="I1529" s="21">
        <f>IF(OR(B1529&amp;""="",NOT(ISNUMBER(C1529))),"",IF(COUNTIFS($B$6:$B$2005,B1529&amp;"",$C$6:$C$2005,"&gt;"&amp;C1529)=0,1,0))</f>
        <v/>
      </c>
    </row>
    <row r="1530">
      <c r="A1530" s="13" t="n"/>
      <c r="B1530" s="5" t="n"/>
      <c r="C1530" s="16" t="n"/>
      <c r="D1530" s="20" t="n"/>
      <c r="E1530" s="20" t="n"/>
      <c r="F1530" s="5" t="n"/>
      <c r="G1530" s="18">
        <f>IF(OR(B1530&amp;""="",NOT(ISNUMBER(D1530))),"",ROUND(D1530*N(E1530),2))</f>
        <v/>
      </c>
      <c r="H1530" s="6">
        <f>IF(B1530&amp;""="","",IFERROR(INDEX('المركبات'!$B$6:$B$205,MATCH(B1530&amp;"",'المركبات'!$A$6:$A$205,0))&amp;"","كود غير موجود"))</f>
        <v/>
      </c>
      <c r="I1530" s="21">
        <f>IF(OR(B1530&amp;""="",NOT(ISNUMBER(C1530))),"",IF(COUNTIFS($B$6:$B$2005,B1530&amp;"",$C$6:$C$2005,"&gt;"&amp;C1530)=0,1,0))</f>
        <v/>
      </c>
    </row>
    <row r="1531">
      <c r="A1531" s="13" t="n"/>
      <c r="B1531" s="5" t="n"/>
      <c r="C1531" s="16" t="n"/>
      <c r="D1531" s="20" t="n"/>
      <c r="E1531" s="20" t="n"/>
      <c r="F1531" s="5" t="n"/>
      <c r="G1531" s="18">
        <f>IF(OR(B1531&amp;""="",NOT(ISNUMBER(D1531))),"",ROUND(D1531*N(E1531),2))</f>
        <v/>
      </c>
      <c r="H1531" s="6">
        <f>IF(B1531&amp;""="","",IFERROR(INDEX('المركبات'!$B$6:$B$205,MATCH(B1531&amp;"",'المركبات'!$A$6:$A$205,0))&amp;"","كود غير موجود"))</f>
        <v/>
      </c>
      <c r="I1531" s="21">
        <f>IF(OR(B1531&amp;""="",NOT(ISNUMBER(C1531))),"",IF(COUNTIFS($B$6:$B$2005,B1531&amp;"",$C$6:$C$2005,"&gt;"&amp;C1531)=0,1,0))</f>
        <v/>
      </c>
    </row>
    <row r="1532">
      <c r="A1532" s="13" t="n"/>
      <c r="B1532" s="5" t="n"/>
      <c r="C1532" s="16" t="n"/>
      <c r="D1532" s="20" t="n"/>
      <c r="E1532" s="20" t="n"/>
      <c r="F1532" s="5" t="n"/>
      <c r="G1532" s="18">
        <f>IF(OR(B1532&amp;""="",NOT(ISNUMBER(D1532))),"",ROUND(D1532*N(E1532),2))</f>
        <v/>
      </c>
      <c r="H1532" s="6">
        <f>IF(B1532&amp;""="","",IFERROR(INDEX('المركبات'!$B$6:$B$205,MATCH(B1532&amp;"",'المركبات'!$A$6:$A$205,0))&amp;"","كود غير موجود"))</f>
        <v/>
      </c>
      <c r="I1532" s="21">
        <f>IF(OR(B1532&amp;""="",NOT(ISNUMBER(C1532))),"",IF(COUNTIFS($B$6:$B$2005,B1532&amp;"",$C$6:$C$2005,"&gt;"&amp;C1532)=0,1,0))</f>
        <v/>
      </c>
    </row>
    <row r="1533">
      <c r="A1533" s="13" t="n"/>
      <c r="B1533" s="5" t="n"/>
      <c r="C1533" s="16" t="n"/>
      <c r="D1533" s="20" t="n"/>
      <c r="E1533" s="20" t="n"/>
      <c r="F1533" s="5" t="n"/>
      <c r="G1533" s="18">
        <f>IF(OR(B1533&amp;""="",NOT(ISNUMBER(D1533))),"",ROUND(D1533*N(E1533),2))</f>
        <v/>
      </c>
      <c r="H1533" s="6">
        <f>IF(B1533&amp;""="","",IFERROR(INDEX('المركبات'!$B$6:$B$205,MATCH(B1533&amp;"",'المركبات'!$A$6:$A$205,0))&amp;"","كود غير موجود"))</f>
        <v/>
      </c>
      <c r="I1533" s="21">
        <f>IF(OR(B1533&amp;""="",NOT(ISNUMBER(C1533))),"",IF(COUNTIFS($B$6:$B$2005,B1533&amp;"",$C$6:$C$2005,"&gt;"&amp;C1533)=0,1,0))</f>
        <v/>
      </c>
    </row>
    <row r="1534">
      <c r="A1534" s="13" t="n"/>
      <c r="B1534" s="5" t="n"/>
      <c r="C1534" s="16" t="n"/>
      <c r="D1534" s="20" t="n"/>
      <c r="E1534" s="20" t="n"/>
      <c r="F1534" s="5" t="n"/>
      <c r="G1534" s="18">
        <f>IF(OR(B1534&amp;""="",NOT(ISNUMBER(D1534))),"",ROUND(D1534*N(E1534),2))</f>
        <v/>
      </c>
      <c r="H1534" s="6">
        <f>IF(B1534&amp;""="","",IFERROR(INDEX('المركبات'!$B$6:$B$205,MATCH(B1534&amp;"",'المركبات'!$A$6:$A$205,0))&amp;"","كود غير موجود"))</f>
        <v/>
      </c>
      <c r="I1534" s="21">
        <f>IF(OR(B1534&amp;""="",NOT(ISNUMBER(C1534))),"",IF(COUNTIFS($B$6:$B$2005,B1534&amp;"",$C$6:$C$2005,"&gt;"&amp;C1534)=0,1,0))</f>
        <v/>
      </c>
    </row>
    <row r="1535">
      <c r="A1535" s="13" t="n"/>
      <c r="B1535" s="5" t="n"/>
      <c r="C1535" s="16" t="n"/>
      <c r="D1535" s="20" t="n"/>
      <c r="E1535" s="20" t="n"/>
      <c r="F1535" s="5" t="n"/>
      <c r="G1535" s="18">
        <f>IF(OR(B1535&amp;""="",NOT(ISNUMBER(D1535))),"",ROUND(D1535*N(E1535),2))</f>
        <v/>
      </c>
      <c r="H1535" s="6">
        <f>IF(B1535&amp;""="","",IFERROR(INDEX('المركبات'!$B$6:$B$205,MATCH(B1535&amp;"",'المركبات'!$A$6:$A$205,0))&amp;"","كود غير موجود"))</f>
        <v/>
      </c>
      <c r="I1535" s="21">
        <f>IF(OR(B1535&amp;""="",NOT(ISNUMBER(C1535))),"",IF(COUNTIFS($B$6:$B$2005,B1535&amp;"",$C$6:$C$2005,"&gt;"&amp;C1535)=0,1,0))</f>
        <v/>
      </c>
    </row>
    <row r="1536">
      <c r="A1536" s="13" t="n"/>
      <c r="B1536" s="5" t="n"/>
      <c r="C1536" s="16" t="n"/>
      <c r="D1536" s="20" t="n"/>
      <c r="E1536" s="20" t="n"/>
      <c r="F1536" s="5" t="n"/>
      <c r="G1536" s="18">
        <f>IF(OR(B1536&amp;""="",NOT(ISNUMBER(D1536))),"",ROUND(D1536*N(E1536),2))</f>
        <v/>
      </c>
      <c r="H1536" s="6">
        <f>IF(B1536&amp;""="","",IFERROR(INDEX('المركبات'!$B$6:$B$205,MATCH(B1536&amp;"",'المركبات'!$A$6:$A$205,0))&amp;"","كود غير موجود"))</f>
        <v/>
      </c>
      <c r="I1536" s="21">
        <f>IF(OR(B1536&amp;""="",NOT(ISNUMBER(C1536))),"",IF(COUNTIFS($B$6:$B$2005,B1536&amp;"",$C$6:$C$2005,"&gt;"&amp;C1536)=0,1,0))</f>
        <v/>
      </c>
    </row>
    <row r="1537">
      <c r="A1537" s="13" t="n"/>
      <c r="B1537" s="5" t="n"/>
      <c r="C1537" s="16" t="n"/>
      <c r="D1537" s="20" t="n"/>
      <c r="E1537" s="20" t="n"/>
      <c r="F1537" s="5" t="n"/>
      <c r="G1537" s="18">
        <f>IF(OR(B1537&amp;""="",NOT(ISNUMBER(D1537))),"",ROUND(D1537*N(E1537),2))</f>
        <v/>
      </c>
      <c r="H1537" s="6">
        <f>IF(B1537&amp;""="","",IFERROR(INDEX('المركبات'!$B$6:$B$205,MATCH(B1537&amp;"",'المركبات'!$A$6:$A$205,0))&amp;"","كود غير موجود"))</f>
        <v/>
      </c>
      <c r="I1537" s="21">
        <f>IF(OR(B1537&amp;""="",NOT(ISNUMBER(C1537))),"",IF(COUNTIFS($B$6:$B$2005,B1537&amp;"",$C$6:$C$2005,"&gt;"&amp;C1537)=0,1,0))</f>
        <v/>
      </c>
    </row>
    <row r="1538">
      <c r="A1538" s="13" t="n"/>
      <c r="B1538" s="5" t="n"/>
      <c r="C1538" s="16" t="n"/>
      <c r="D1538" s="20" t="n"/>
      <c r="E1538" s="20" t="n"/>
      <c r="F1538" s="5" t="n"/>
      <c r="G1538" s="18">
        <f>IF(OR(B1538&amp;""="",NOT(ISNUMBER(D1538))),"",ROUND(D1538*N(E1538),2))</f>
        <v/>
      </c>
      <c r="H1538" s="6">
        <f>IF(B1538&amp;""="","",IFERROR(INDEX('المركبات'!$B$6:$B$205,MATCH(B1538&amp;"",'المركبات'!$A$6:$A$205,0))&amp;"","كود غير موجود"))</f>
        <v/>
      </c>
      <c r="I1538" s="21">
        <f>IF(OR(B1538&amp;""="",NOT(ISNUMBER(C1538))),"",IF(COUNTIFS($B$6:$B$2005,B1538&amp;"",$C$6:$C$2005,"&gt;"&amp;C1538)=0,1,0))</f>
        <v/>
      </c>
    </row>
    <row r="1539">
      <c r="A1539" s="13" t="n"/>
      <c r="B1539" s="5" t="n"/>
      <c r="C1539" s="16" t="n"/>
      <c r="D1539" s="20" t="n"/>
      <c r="E1539" s="20" t="n"/>
      <c r="F1539" s="5" t="n"/>
      <c r="G1539" s="18">
        <f>IF(OR(B1539&amp;""="",NOT(ISNUMBER(D1539))),"",ROUND(D1539*N(E1539),2))</f>
        <v/>
      </c>
      <c r="H1539" s="6">
        <f>IF(B1539&amp;""="","",IFERROR(INDEX('المركبات'!$B$6:$B$205,MATCH(B1539&amp;"",'المركبات'!$A$6:$A$205,0))&amp;"","كود غير موجود"))</f>
        <v/>
      </c>
      <c r="I1539" s="21">
        <f>IF(OR(B1539&amp;""="",NOT(ISNUMBER(C1539))),"",IF(COUNTIFS($B$6:$B$2005,B1539&amp;"",$C$6:$C$2005,"&gt;"&amp;C1539)=0,1,0))</f>
        <v/>
      </c>
    </row>
    <row r="1540">
      <c r="A1540" s="13" t="n"/>
      <c r="B1540" s="5" t="n"/>
      <c r="C1540" s="16" t="n"/>
      <c r="D1540" s="20" t="n"/>
      <c r="E1540" s="20" t="n"/>
      <c r="F1540" s="5" t="n"/>
      <c r="G1540" s="18">
        <f>IF(OR(B1540&amp;""="",NOT(ISNUMBER(D1540))),"",ROUND(D1540*N(E1540),2))</f>
        <v/>
      </c>
      <c r="H1540" s="6">
        <f>IF(B1540&amp;""="","",IFERROR(INDEX('المركبات'!$B$6:$B$205,MATCH(B1540&amp;"",'المركبات'!$A$6:$A$205,0))&amp;"","كود غير موجود"))</f>
        <v/>
      </c>
      <c r="I1540" s="21">
        <f>IF(OR(B1540&amp;""="",NOT(ISNUMBER(C1540))),"",IF(COUNTIFS($B$6:$B$2005,B1540&amp;"",$C$6:$C$2005,"&gt;"&amp;C1540)=0,1,0))</f>
        <v/>
      </c>
    </row>
    <row r="1541">
      <c r="A1541" s="13" t="n"/>
      <c r="B1541" s="5" t="n"/>
      <c r="C1541" s="16" t="n"/>
      <c r="D1541" s="20" t="n"/>
      <c r="E1541" s="20" t="n"/>
      <c r="F1541" s="5" t="n"/>
      <c r="G1541" s="18">
        <f>IF(OR(B1541&amp;""="",NOT(ISNUMBER(D1541))),"",ROUND(D1541*N(E1541),2))</f>
        <v/>
      </c>
      <c r="H1541" s="6">
        <f>IF(B1541&amp;""="","",IFERROR(INDEX('المركبات'!$B$6:$B$205,MATCH(B1541&amp;"",'المركبات'!$A$6:$A$205,0))&amp;"","كود غير موجود"))</f>
        <v/>
      </c>
      <c r="I1541" s="21">
        <f>IF(OR(B1541&amp;""="",NOT(ISNUMBER(C1541))),"",IF(COUNTIFS($B$6:$B$2005,B1541&amp;"",$C$6:$C$2005,"&gt;"&amp;C1541)=0,1,0))</f>
        <v/>
      </c>
    </row>
    <row r="1542">
      <c r="A1542" s="13" t="n"/>
      <c r="B1542" s="5" t="n"/>
      <c r="C1542" s="16" t="n"/>
      <c r="D1542" s="20" t="n"/>
      <c r="E1542" s="20" t="n"/>
      <c r="F1542" s="5" t="n"/>
      <c r="G1542" s="18">
        <f>IF(OR(B1542&amp;""="",NOT(ISNUMBER(D1542))),"",ROUND(D1542*N(E1542),2))</f>
        <v/>
      </c>
      <c r="H1542" s="6">
        <f>IF(B1542&amp;""="","",IFERROR(INDEX('المركبات'!$B$6:$B$205,MATCH(B1542&amp;"",'المركبات'!$A$6:$A$205,0))&amp;"","كود غير موجود"))</f>
        <v/>
      </c>
      <c r="I1542" s="21">
        <f>IF(OR(B1542&amp;""="",NOT(ISNUMBER(C1542))),"",IF(COUNTIFS($B$6:$B$2005,B1542&amp;"",$C$6:$C$2005,"&gt;"&amp;C1542)=0,1,0))</f>
        <v/>
      </c>
    </row>
    <row r="1543">
      <c r="A1543" s="13" t="n"/>
      <c r="B1543" s="5" t="n"/>
      <c r="C1543" s="16" t="n"/>
      <c r="D1543" s="20" t="n"/>
      <c r="E1543" s="20" t="n"/>
      <c r="F1543" s="5" t="n"/>
      <c r="G1543" s="18">
        <f>IF(OR(B1543&amp;""="",NOT(ISNUMBER(D1543))),"",ROUND(D1543*N(E1543),2))</f>
        <v/>
      </c>
      <c r="H1543" s="6">
        <f>IF(B1543&amp;""="","",IFERROR(INDEX('المركبات'!$B$6:$B$205,MATCH(B1543&amp;"",'المركبات'!$A$6:$A$205,0))&amp;"","كود غير موجود"))</f>
        <v/>
      </c>
      <c r="I1543" s="21">
        <f>IF(OR(B1543&amp;""="",NOT(ISNUMBER(C1543))),"",IF(COUNTIFS($B$6:$B$2005,B1543&amp;"",$C$6:$C$2005,"&gt;"&amp;C1543)=0,1,0))</f>
        <v/>
      </c>
    </row>
    <row r="1544">
      <c r="A1544" s="13" t="n"/>
      <c r="B1544" s="5" t="n"/>
      <c r="C1544" s="16" t="n"/>
      <c r="D1544" s="20" t="n"/>
      <c r="E1544" s="20" t="n"/>
      <c r="F1544" s="5" t="n"/>
      <c r="G1544" s="18">
        <f>IF(OR(B1544&amp;""="",NOT(ISNUMBER(D1544))),"",ROUND(D1544*N(E1544),2))</f>
        <v/>
      </c>
      <c r="H1544" s="6">
        <f>IF(B1544&amp;""="","",IFERROR(INDEX('المركبات'!$B$6:$B$205,MATCH(B1544&amp;"",'المركبات'!$A$6:$A$205,0))&amp;"","كود غير موجود"))</f>
        <v/>
      </c>
      <c r="I1544" s="21">
        <f>IF(OR(B1544&amp;""="",NOT(ISNUMBER(C1544))),"",IF(COUNTIFS($B$6:$B$2005,B1544&amp;"",$C$6:$C$2005,"&gt;"&amp;C1544)=0,1,0))</f>
        <v/>
      </c>
    </row>
    <row r="1545">
      <c r="A1545" s="13" t="n"/>
      <c r="B1545" s="5" t="n"/>
      <c r="C1545" s="16" t="n"/>
      <c r="D1545" s="20" t="n"/>
      <c r="E1545" s="20" t="n"/>
      <c r="F1545" s="5" t="n"/>
      <c r="G1545" s="18">
        <f>IF(OR(B1545&amp;""="",NOT(ISNUMBER(D1545))),"",ROUND(D1545*N(E1545),2))</f>
        <v/>
      </c>
      <c r="H1545" s="6">
        <f>IF(B1545&amp;""="","",IFERROR(INDEX('المركبات'!$B$6:$B$205,MATCH(B1545&amp;"",'المركبات'!$A$6:$A$205,0))&amp;"","كود غير موجود"))</f>
        <v/>
      </c>
      <c r="I1545" s="21">
        <f>IF(OR(B1545&amp;""="",NOT(ISNUMBER(C1545))),"",IF(COUNTIFS($B$6:$B$2005,B1545&amp;"",$C$6:$C$2005,"&gt;"&amp;C1545)=0,1,0))</f>
        <v/>
      </c>
    </row>
    <row r="1546">
      <c r="A1546" s="13" t="n"/>
      <c r="B1546" s="5" t="n"/>
      <c r="C1546" s="16" t="n"/>
      <c r="D1546" s="20" t="n"/>
      <c r="E1546" s="20" t="n"/>
      <c r="F1546" s="5" t="n"/>
      <c r="G1546" s="18">
        <f>IF(OR(B1546&amp;""="",NOT(ISNUMBER(D1546))),"",ROUND(D1546*N(E1546),2))</f>
        <v/>
      </c>
      <c r="H1546" s="6">
        <f>IF(B1546&amp;""="","",IFERROR(INDEX('المركبات'!$B$6:$B$205,MATCH(B1546&amp;"",'المركبات'!$A$6:$A$205,0))&amp;"","كود غير موجود"))</f>
        <v/>
      </c>
      <c r="I1546" s="21">
        <f>IF(OR(B1546&amp;""="",NOT(ISNUMBER(C1546))),"",IF(COUNTIFS($B$6:$B$2005,B1546&amp;"",$C$6:$C$2005,"&gt;"&amp;C1546)=0,1,0))</f>
        <v/>
      </c>
    </row>
    <row r="1547">
      <c r="A1547" s="13" t="n"/>
      <c r="B1547" s="5" t="n"/>
      <c r="C1547" s="16" t="n"/>
      <c r="D1547" s="20" t="n"/>
      <c r="E1547" s="20" t="n"/>
      <c r="F1547" s="5" t="n"/>
      <c r="G1547" s="18">
        <f>IF(OR(B1547&amp;""="",NOT(ISNUMBER(D1547))),"",ROUND(D1547*N(E1547),2))</f>
        <v/>
      </c>
      <c r="H1547" s="6">
        <f>IF(B1547&amp;""="","",IFERROR(INDEX('المركبات'!$B$6:$B$205,MATCH(B1547&amp;"",'المركبات'!$A$6:$A$205,0))&amp;"","كود غير موجود"))</f>
        <v/>
      </c>
      <c r="I1547" s="21">
        <f>IF(OR(B1547&amp;""="",NOT(ISNUMBER(C1547))),"",IF(COUNTIFS($B$6:$B$2005,B1547&amp;"",$C$6:$C$2005,"&gt;"&amp;C1547)=0,1,0))</f>
        <v/>
      </c>
    </row>
    <row r="1548">
      <c r="A1548" s="13" t="n"/>
      <c r="B1548" s="5" t="n"/>
      <c r="C1548" s="16" t="n"/>
      <c r="D1548" s="20" t="n"/>
      <c r="E1548" s="20" t="n"/>
      <c r="F1548" s="5" t="n"/>
      <c r="G1548" s="18">
        <f>IF(OR(B1548&amp;""="",NOT(ISNUMBER(D1548))),"",ROUND(D1548*N(E1548),2))</f>
        <v/>
      </c>
      <c r="H1548" s="6">
        <f>IF(B1548&amp;""="","",IFERROR(INDEX('المركبات'!$B$6:$B$205,MATCH(B1548&amp;"",'المركبات'!$A$6:$A$205,0))&amp;"","كود غير موجود"))</f>
        <v/>
      </c>
      <c r="I1548" s="21">
        <f>IF(OR(B1548&amp;""="",NOT(ISNUMBER(C1548))),"",IF(COUNTIFS($B$6:$B$2005,B1548&amp;"",$C$6:$C$2005,"&gt;"&amp;C1548)=0,1,0))</f>
        <v/>
      </c>
    </row>
    <row r="1549">
      <c r="A1549" s="13" t="n"/>
      <c r="B1549" s="5" t="n"/>
      <c r="C1549" s="16" t="n"/>
      <c r="D1549" s="20" t="n"/>
      <c r="E1549" s="20" t="n"/>
      <c r="F1549" s="5" t="n"/>
      <c r="G1549" s="18">
        <f>IF(OR(B1549&amp;""="",NOT(ISNUMBER(D1549))),"",ROUND(D1549*N(E1549),2))</f>
        <v/>
      </c>
      <c r="H1549" s="6">
        <f>IF(B1549&amp;""="","",IFERROR(INDEX('المركبات'!$B$6:$B$205,MATCH(B1549&amp;"",'المركبات'!$A$6:$A$205,0))&amp;"","كود غير موجود"))</f>
        <v/>
      </c>
      <c r="I1549" s="21">
        <f>IF(OR(B1549&amp;""="",NOT(ISNUMBER(C1549))),"",IF(COUNTIFS($B$6:$B$2005,B1549&amp;"",$C$6:$C$2005,"&gt;"&amp;C1549)=0,1,0))</f>
        <v/>
      </c>
    </row>
    <row r="1550">
      <c r="A1550" s="13" t="n"/>
      <c r="B1550" s="5" t="n"/>
      <c r="C1550" s="16" t="n"/>
      <c r="D1550" s="20" t="n"/>
      <c r="E1550" s="20" t="n"/>
      <c r="F1550" s="5" t="n"/>
      <c r="G1550" s="18">
        <f>IF(OR(B1550&amp;""="",NOT(ISNUMBER(D1550))),"",ROUND(D1550*N(E1550),2))</f>
        <v/>
      </c>
      <c r="H1550" s="6">
        <f>IF(B1550&amp;""="","",IFERROR(INDEX('المركبات'!$B$6:$B$205,MATCH(B1550&amp;"",'المركبات'!$A$6:$A$205,0))&amp;"","كود غير موجود"))</f>
        <v/>
      </c>
      <c r="I1550" s="21">
        <f>IF(OR(B1550&amp;""="",NOT(ISNUMBER(C1550))),"",IF(COUNTIFS($B$6:$B$2005,B1550&amp;"",$C$6:$C$2005,"&gt;"&amp;C1550)=0,1,0))</f>
        <v/>
      </c>
    </row>
    <row r="1551">
      <c r="A1551" s="13" t="n"/>
      <c r="B1551" s="5" t="n"/>
      <c r="C1551" s="16" t="n"/>
      <c r="D1551" s="20" t="n"/>
      <c r="E1551" s="20" t="n"/>
      <c r="F1551" s="5" t="n"/>
      <c r="G1551" s="18">
        <f>IF(OR(B1551&amp;""="",NOT(ISNUMBER(D1551))),"",ROUND(D1551*N(E1551),2))</f>
        <v/>
      </c>
      <c r="H1551" s="6">
        <f>IF(B1551&amp;""="","",IFERROR(INDEX('المركبات'!$B$6:$B$205,MATCH(B1551&amp;"",'المركبات'!$A$6:$A$205,0))&amp;"","كود غير موجود"))</f>
        <v/>
      </c>
      <c r="I1551" s="21">
        <f>IF(OR(B1551&amp;""="",NOT(ISNUMBER(C1551))),"",IF(COUNTIFS($B$6:$B$2005,B1551&amp;"",$C$6:$C$2005,"&gt;"&amp;C1551)=0,1,0))</f>
        <v/>
      </c>
    </row>
    <row r="1552">
      <c r="A1552" s="13" t="n"/>
      <c r="B1552" s="5" t="n"/>
      <c r="C1552" s="16" t="n"/>
      <c r="D1552" s="20" t="n"/>
      <c r="E1552" s="20" t="n"/>
      <c r="F1552" s="5" t="n"/>
      <c r="G1552" s="18">
        <f>IF(OR(B1552&amp;""="",NOT(ISNUMBER(D1552))),"",ROUND(D1552*N(E1552),2))</f>
        <v/>
      </c>
      <c r="H1552" s="6">
        <f>IF(B1552&amp;""="","",IFERROR(INDEX('المركبات'!$B$6:$B$205,MATCH(B1552&amp;"",'المركبات'!$A$6:$A$205,0))&amp;"","كود غير موجود"))</f>
        <v/>
      </c>
      <c r="I1552" s="21">
        <f>IF(OR(B1552&amp;""="",NOT(ISNUMBER(C1552))),"",IF(COUNTIFS($B$6:$B$2005,B1552&amp;"",$C$6:$C$2005,"&gt;"&amp;C1552)=0,1,0))</f>
        <v/>
      </c>
    </row>
    <row r="1553">
      <c r="A1553" s="13" t="n"/>
      <c r="B1553" s="5" t="n"/>
      <c r="C1553" s="16" t="n"/>
      <c r="D1553" s="20" t="n"/>
      <c r="E1553" s="20" t="n"/>
      <c r="F1553" s="5" t="n"/>
      <c r="G1553" s="18">
        <f>IF(OR(B1553&amp;""="",NOT(ISNUMBER(D1553))),"",ROUND(D1553*N(E1553),2))</f>
        <v/>
      </c>
      <c r="H1553" s="6">
        <f>IF(B1553&amp;""="","",IFERROR(INDEX('المركبات'!$B$6:$B$205,MATCH(B1553&amp;"",'المركبات'!$A$6:$A$205,0))&amp;"","كود غير موجود"))</f>
        <v/>
      </c>
      <c r="I1553" s="21">
        <f>IF(OR(B1553&amp;""="",NOT(ISNUMBER(C1553))),"",IF(COUNTIFS($B$6:$B$2005,B1553&amp;"",$C$6:$C$2005,"&gt;"&amp;C1553)=0,1,0))</f>
        <v/>
      </c>
    </row>
    <row r="1554">
      <c r="A1554" s="13" t="n"/>
      <c r="B1554" s="5" t="n"/>
      <c r="C1554" s="16" t="n"/>
      <c r="D1554" s="20" t="n"/>
      <c r="E1554" s="20" t="n"/>
      <c r="F1554" s="5" t="n"/>
      <c r="G1554" s="18">
        <f>IF(OR(B1554&amp;""="",NOT(ISNUMBER(D1554))),"",ROUND(D1554*N(E1554),2))</f>
        <v/>
      </c>
      <c r="H1554" s="6">
        <f>IF(B1554&amp;""="","",IFERROR(INDEX('المركبات'!$B$6:$B$205,MATCH(B1554&amp;"",'المركبات'!$A$6:$A$205,0))&amp;"","كود غير موجود"))</f>
        <v/>
      </c>
      <c r="I1554" s="21">
        <f>IF(OR(B1554&amp;""="",NOT(ISNUMBER(C1554))),"",IF(COUNTIFS($B$6:$B$2005,B1554&amp;"",$C$6:$C$2005,"&gt;"&amp;C1554)=0,1,0))</f>
        <v/>
      </c>
    </row>
    <row r="1555">
      <c r="A1555" s="13" t="n"/>
      <c r="B1555" s="5" t="n"/>
      <c r="C1555" s="16" t="n"/>
      <c r="D1555" s="20" t="n"/>
      <c r="E1555" s="20" t="n"/>
      <c r="F1555" s="5" t="n"/>
      <c r="G1555" s="18">
        <f>IF(OR(B1555&amp;""="",NOT(ISNUMBER(D1555))),"",ROUND(D1555*N(E1555),2))</f>
        <v/>
      </c>
      <c r="H1555" s="6">
        <f>IF(B1555&amp;""="","",IFERROR(INDEX('المركبات'!$B$6:$B$205,MATCH(B1555&amp;"",'المركبات'!$A$6:$A$205,0))&amp;"","كود غير موجود"))</f>
        <v/>
      </c>
      <c r="I1555" s="21">
        <f>IF(OR(B1555&amp;""="",NOT(ISNUMBER(C1555))),"",IF(COUNTIFS($B$6:$B$2005,B1555&amp;"",$C$6:$C$2005,"&gt;"&amp;C1555)=0,1,0))</f>
        <v/>
      </c>
    </row>
    <row r="1556">
      <c r="A1556" s="13" t="n"/>
      <c r="B1556" s="5" t="n"/>
      <c r="C1556" s="16" t="n"/>
      <c r="D1556" s="20" t="n"/>
      <c r="E1556" s="20" t="n"/>
      <c r="F1556" s="5" t="n"/>
      <c r="G1556" s="18">
        <f>IF(OR(B1556&amp;""="",NOT(ISNUMBER(D1556))),"",ROUND(D1556*N(E1556),2))</f>
        <v/>
      </c>
      <c r="H1556" s="6">
        <f>IF(B1556&amp;""="","",IFERROR(INDEX('المركبات'!$B$6:$B$205,MATCH(B1556&amp;"",'المركبات'!$A$6:$A$205,0))&amp;"","كود غير موجود"))</f>
        <v/>
      </c>
      <c r="I1556" s="21">
        <f>IF(OR(B1556&amp;""="",NOT(ISNUMBER(C1556))),"",IF(COUNTIFS($B$6:$B$2005,B1556&amp;"",$C$6:$C$2005,"&gt;"&amp;C1556)=0,1,0))</f>
        <v/>
      </c>
    </row>
    <row r="1557">
      <c r="A1557" s="13" t="n"/>
      <c r="B1557" s="5" t="n"/>
      <c r="C1557" s="16" t="n"/>
      <c r="D1557" s="20" t="n"/>
      <c r="E1557" s="20" t="n"/>
      <c r="F1557" s="5" t="n"/>
      <c r="G1557" s="18">
        <f>IF(OR(B1557&amp;""="",NOT(ISNUMBER(D1557))),"",ROUND(D1557*N(E1557),2))</f>
        <v/>
      </c>
      <c r="H1557" s="6">
        <f>IF(B1557&amp;""="","",IFERROR(INDEX('المركبات'!$B$6:$B$205,MATCH(B1557&amp;"",'المركبات'!$A$6:$A$205,0))&amp;"","كود غير موجود"))</f>
        <v/>
      </c>
      <c r="I1557" s="21">
        <f>IF(OR(B1557&amp;""="",NOT(ISNUMBER(C1557))),"",IF(COUNTIFS($B$6:$B$2005,B1557&amp;"",$C$6:$C$2005,"&gt;"&amp;C1557)=0,1,0))</f>
        <v/>
      </c>
    </row>
    <row r="1558">
      <c r="A1558" s="13" t="n"/>
      <c r="B1558" s="5" t="n"/>
      <c r="C1558" s="16" t="n"/>
      <c r="D1558" s="20" t="n"/>
      <c r="E1558" s="20" t="n"/>
      <c r="F1558" s="5" t="n"/>
      <c r="G1558" s="18">
        <f>IF(OR(B1558&amp;""="",NOT(ISNUMBER(D1558))),"",ROUND(D1558*N(E1558),2))</f>
        <v/>
      </c>
      <c r="H1558" s="6">
        <f>IF(B1558&amp;""="","",IFERROR(INDEX('المركبات'!$B$6:$B$205,MATCH(B1558&amp;"",'المركبات'!$A$6:$A$205,0))&amp;"","كود غير موجود"))</f>
        <v/>
      </c>
      <c r="I1558" s="21">
        <f>IF(OR(B1558&amp;""="",NOT(ISNUMBER(C1558))),"",IF(COUNTIFS($B$6:$B$2005,B1558&amp;"",$C$6:$C$2005,"&gt;"&amp;C1558)=0,1,0))</f>
        <v/>
      </c>
    </row>
    <row r="1559">
      <c r="A1559" s="13" t="n"/>
      <c r="B1559" s="5" t="n"/>
      <c r="C1559" s="16" t="n"/>
      <c r="D1559" s="20" t="n"/>
      <c r="E1559" s="20" t="n"/>
      <c r="F1559" s="5" t="n"/>
      <c r="G1559" s="18">
        <f>IF(OR(B1559&amp;""="",NOT(ISNUMBER(D1559))),"",ROUND(D1559*N(E1559),2))</f>
        <v/>
      </c>
      <c r="H1559" s="6">
        <f>IF(B1559&amp;""="","",IFERROR(INDEX('المركبات'!$B$6:$B$205,MATCH(B1559&amp;"",'المركبات'!$A$6:$A$205,0))&amp;"","كود غير موجود"))</f>
        <v/>
      </c>
      <c r="I1559" s="21">
        <f>IF(OR(B1559&amp;""="",NOT(ISNUMBER(C1559))),"",IF(COUNTIFS($B$6:$B$2005,B1559&amp;"",$C$6:$C$2005,"&gt;"&amp;C1559)=0,1,0))</f>
        <v/>
      </c>
    </row>
    <row r="1560">
      <c r="A1560" s="13" t="n"/>
      <c r="B1560" s="5" t="n"/>
      <c r="C1560" s="16" t="n"/>
      <c r="D1560" s="20" t="n"/>
      <c r="E1560" s="20" t="n"/>
      <c r="F1560" s="5" t="n"/>
      <c r="G1560" s="18">
        <f>IF(OR(B1560&amp;""="",NOT(ISNUMBER(D1560))),"",ROUND(D1560*N(E1560),2))</f>
        <v/>
      </c>
      <c r="H1560" s="6">
        <f>IF(B1560&amp;""="","",IFERROR(INDEX('المركبات'!$B$6:$B$205,MATCH(B1560&amp;"",'المركبات'!$A$6:$A$205,0))&amp;"","كود غير موجود"))</f>
        <v/>
      </c>
      <c r="I1560" s="21">
        <f>IF(OR(B1560&amp;""="",NOT(ISNUMBER(C1560))),"",IF(COUNTIFS($B$6:$B$2005,B1560&amp;"",$C$6:$C$2005,"&gt;"&amp;C1560)=0,1,0))</f>
        <v/>
      </c>
    </row>
    <row r="1561">
      <c r="A1561" s="13" t="n"/>
      <c r="B1561" s="5" t="n"/>
      <c r="C1561" s="16" t="n"/>
      <c r="D1561" s="20" t="n"/>
      <c r="E1561" s="20" t="n"/>
      <c r="F1561" s="5" t="n"/>
      <c r="G1561" s="18">
        <f>IF(OR(B1561&amp;""="",NOT(ISNUMBER(D1561))),"",ROUND(D1561*N(E1561),2))</f>
        <v/>
      </c>
      <c r="H1561" s="6">
        <f>IF(B1561&amp;""="","",IFERROR(INDEX('المركبات'!$B$6:$B$205,MATCH(B1561&amp;"",'المركبات'!$A$6:$A$205,0))&amp;"","كود غير موجود"))</f>
        <v/>
      </c>
      <c r="I1561" s="21">
        <f>IF(OR(B1561&amp;""="",NOT(ISNUMBER(C1561))),"",IF(COUNTIFS($B$6:$B$2005,B1561&amp;"",$C$6:$C$2005,"&gt;"&amp;C1561)=0,1,0))</f>
        <v/>
      </c>
    </row>
    <row r="1562">
      <c r="A1562" s="13" t="n"/>
      <c r="B1562" s="5" t="n"/>
      <c r="C1562" s="16" t="n"/>
      <c r="D1562" s="20" t="n"/>
      <c r="E1562" s="20" t="n"/>
      <c r="F1562" s="5" t="n"/>
      <c r="G1562" s="18">
        <f>IF(OR(B1562&amp;""="",NOT(ISNUMBER(D1562))),"",ROUND(D1562*N(E1562),2))</f>
        <v/>
      </c>
      <c r="H1562" s="6">
        <f>IF(B1562&amp;""="","",IFERROR(INDEX('المركبات'!$B$6:$B$205,MATCH(B1562&amp;"",'المركبات'!$A$6:$A$205,0))&amp;"","كود غير موجود"))</f>
        <v/>
      </c>
      <c r="I1562" s="21">
        <f>IF(OR(B1562&amp;""="",NOT(ISNUMBER(C1562))),"",IF(COUNTIFS($B$6:$B$2005,B1562&amp;"",$C$6:$C$2005,"&gt;"&amp;C1562)=0,1,0))</f>
        <v/>
      </c>
    </row>
    <row r="1563">
      <c r="A1563" s="13" t="n"/>
      <c r="B1563" s="5" t="n"/>
      <c r="C1563" s="16" t="n"/>
      <c r="D1563" s="20" t="n"/>
      <c r="E1563" s="20" t="n"/>
      <c r="F1563" s="5" t="n"/>
      <c r="G1563" s="18">
        <f>IF(OR(B1563&amp;""="",NOT(ISNUMBER(D1563))),"",ROUND(D1563*N(E1563),2))</f>
        <v/>
      </c>
      <c r="H1563" s="6">
        <f>IF(B1563&amp;""="","",IFERROR(INDEX('المركبات'!$B$6:$B$205,MATCH(B1563&amp;"",'المركبات'!$A$6:$A$205,0))&amp;"","كود غير موجود"))</f>
        <v/>
      </c>
      <c r="I1563" s="21">
        <f>IF(OR(B1563&amp;""="",NOT(ISNUMBER(C1563))),"",IF(COUNTIFS($B$6:$B$2005,B1563&amp;"",$C$6:$C$2005,"&gt;"&amp;C1563)=0,1,0))</f>
        <v/>
      </c>
    </row>
    <row r="1564">
      <c r="A1564" s="13" t="n"/>
      <c r="B1564" s="5" t="n"/>
      <c r="C1564" s="16" t="n"/>
      <c r="D1564" s="20" t="n"/>
      <c r="E1564" s="20" t="n"/>
      <c r="F1564" s="5" t="n"/>
      <c r="G1564" s="18">
        <f>IF(OR(B1564&amp;""="",NOT(ISNUMBER(D1564))),"",ROUND(D1564*N(E1564),2))</f>
        <v/>
      </c>
      <c r="H1564" s="6">
        <f>IF(B1564&amp;""="","",IFERROR(INDEX('المركبات'!$B$6:$B$205,MATCH(B1564&amp;"",'المركبات'!$A$6:$A$205,0))&amp;"","كود غير موجود"))</f>
        <v/>
      </c>
      <c r="I1564" s="21">
        <f>IF(OR(B1564&amp;""="",NOT(ISNUMBER(C1564))),"",IF(COUNTIFS($B$6:$B$2005,B1564&amp;"",$C$6:$C$2005,"&gt;"&amp;C1564)=0,1,0))</f>
        <v/>
      </c>
    </row>
    <row r="1565">
      <c r="A1565" s="13" t="n"/>
      <c r="B1565" s="5" t="n"/>
      <c r="C1565" s="16" t="n"/>
      <c r="D1565" s="20" t="n"/>
      <c r="E1565" s="20" t="n"/>
      <c r="F1565" s="5" t="n"/>
      <c r="G1565" s="18">
        <f>IF(OR(B1565&amp;""="",NOT(ISNUMBER(D1565))),"",ROUND(D1565*N(E1565),2))</f>
        <v/>
      </c>
      <c r="H1565" s="6">
        <f>IF(B1565&amp;""="","",IFERROR(INDEX('المركبات'!$B$6:$B$205,MATCH(B1565&amp;"",'المركبات'!$A$6:$A$205,0))&amp;"","كود غير موجود"))</f>
        <v/>
      </c>
      <c r="I1565" s="21">
        <f>IF(OR(B1565&amp;""="",NOT(ISNUMBER(C1565))),"",IF(COUNTIFS($B$6:$B$2005,B1565&amp;"",$C$6:$C$2005,"&gt;"&amp;C1565)=0,1,0))</f>
        <v/>
      </c>
    </row>
    <row r="1566">
      <c r="A1566" s="13" t="n"/>
      <c r="B1566" s="5" t="n"/>
      <c r="C1566" s="16" t="n"/>
      <c r="D1566" s="20" t="n"/>
      <c r="E1566" s="20" t="n"/>
      <c r="F1566" s="5" t="n"/>
      <c r="G1566" s="18">
        <f>IF(OR(B1566&amp;""="",NOT(ISNUMBER(D1566))),"",ROUND(D1566*N(E1566),2))</f>
        <v/>
      </c>
      <c r="H1566" s="6">
        <f>IF(B1566&amp;""="","",IFERROR(INDEX('المركبات'!$B$6:$B$205,MATCH(B1566&amp;"",'المركبات'!$A$6:$A$205,0))&amp;"","كود غير موجود"))</f>
        <v/>
      </c>
      <c r="I1566" s="21">
        <f>IF(OR(B1566&amp;""="",NOT(ISNUMBER(C1566))),"",IF(COUNTIFS($B$6:$B$2005,B1566&amp;"",$C$6:$C$2005,"&gt;"&amp;C1566)=0,1,0))</f>
        <v/>
      </c>
    </row>
    <row r="1567">
      <c r="A1567" s="13" t="n"/>
      <c r="B1567" s="5" t="n"/>
      <c r="C1567" s="16" t="n"/>
      <c r="D1567" s="20" t="n"/>
      <c r="E1567" s="20" t="n"/>
      <c r="F1567" s="5" t="n"/>
      <c r="G1567" s="18">
        <f>IF(OR(B1567&amp;""="",NOT(ISNUMBER(D1567))),"",ROUND(D1567*N(E1567),2))</f>
        <v/>
      </c>
      <c r="H1567" s="6">
        <f>IF(B1567&amp;""="","",IFERROR(INDEX('المركبات'!$B$6:$B$205,MATCH(B1567&amp;"",'المركبات'!$A$6:$A$205,0))&amp;"","كود غير موجود"))</f>
        <v/>
      </c>
      <c r="I1567" s="21">
        <f>IF(OR(B1567&amp;""="",NOT(ISNUMBER(C1567))),"",IF(COUNTIFS($B$6:$B$2005,B1567&amp;"",$C$6:$C$2005,"&gt;"&amp;C1567)=0,1,0))</f>
        <v/>
      </c>
    </row>
    <row r="1568">
      <c r="A1568" s="13" t="n"/>
      <c r="B1568" s="5" t="n"/>
      <c r="C1568" s="16" t="n"/>
      <c r="D1568" s="20" t="n"/>
      <c r="E1568" s="20" t="n"/>
      <c r="F1568" s="5" t="n"/>
      <c r="G1568" s="18">
        <f>IF(OR(B1568&amp;""="",NOT(ISNUMBER(D1568))),"",ROUND(D1568*N(E1568),2))</f>
        <v/>
      </c>
      <c r="H1568" s="6">
        <f>IF(B1568&amp;""="","",IFERROR(INDEX('المركبات'!$B$6:$B$205,MATCH(B1568&amp;"",'المركبات'!$A$6:$A$205,0))&amp;"","كود غير موجود"))</f>
        <v/>
      </c>
      <c r="I1568" s="21">
        <f>IF(OR(B1568&amp;""="",NOT(ISNUMBER(C1568))),"",IF(COUNTIFS($B$6:$B$2005,B1568&amp;"",$C$6:$C$2005,"&gt;"&amp;C1568)=0,1,0))</f>
        <v/>
      </c>
    </row>
    <row r="1569">
      <c r="A1569" s="13" t="n"/>
      <c r="B1569" s="5" t="n"/>
      <c r="C1569" s="16" t="n"/>
      <c r="D1569" s="20" t="n"/>
      <c r="E1569" s="20" t="n"/>
      <c r="F1569" s="5" t="n"/>
      <c r="G1569" s="18">
        <f>IF(OR(B1569&amp;""="",NOT(ISNUMBER(D1569))),"",ROUND(D1569*N(E1569),2))</f>
        <v/>
      </c>
      <c r="H1569" s="6">
        <f>IF(B1569&amp;""="","",IFERROR(INDEX('المركبات'!$B$6:$B$205,MATCH(B1569&amp;"",'المركبات'!$A$6:$A$205,0))&amp;"","كود غير موجود"))</f>
        <v/>
      </c>
      <c r="I1569" s="21">
        <f>IF(OR(B1569&amp;""="",NOT(ISNUMBER(C1569))),"",IF(COUNTIFS($B$6:$B$2005,B1569&amp;"",$C$6:$C$2005,"&gt;"&amp;C1569)=0,1,0))</f>
        <v/>
      </c>
    </row>
    <row r="1570">
      <c r="A1570" s="13" t="n"/>
      <c r="B1570" s="5" t="n"/>
      <c r="C1570" s="16" t="n"/>
      <c r="D1570" s="20" t="n"/>
      <c r="E1570" s="20" t="n"/>
      <c r="F1570" s="5" t="n"/>
      <c r="G1570" s="18">
        <f>IF(OR(B1570&amp;""="",NOT(ISNUMBER(D1570))),"",ROUND(D1570*N(E1570),2))</f>
        <v/>
      </c>
      <c r="H1570" s="6">
        <f>IF(B1570&amp;""="","",IFERROR(INDEX('المركبات'!$B$6:$B$205,MATCH(B1570&amp;"",'المركبات'!$A$6:$A$205,0))&amp;"","كود غير موجود"))</f>
        <v/>
      </c>
      <c r="I1570" s="21">
        <f>IF(OR(B1570&amp;""="",NOT(ISNUMBER(C1570))),"",IF(COUNTIFS($B$6:$B$2005,B1570&amp;"",$C$6:$C$2005,"&gt;"&amp;C1570)=0,1,0))</f>
        <v/>
      </c>
    </row>
    <row r="1571">
      <c r="A1571" s="13" t="n"/>
      <c r="B1571" s="5" t="n"/>
      <c r="C1571" s="16" t="n"/>
      <c r="D1571" s="20" t="n"/>
      <c r="E1571" s="20" t="n"/>
      <c r="F1571" s="5" t="n"/>
      <c r="G1571" s="18">
        <f>IF(OR(B1571&amp;""="",NOT(ISNUMBER(D1571))),"",ROUND(D1571*N(E1571),2))</f>
        <v/>
      </c>
      <c r="H1571" s="6">
        <f>IF(B1571&amp;""="","",IFERROR(INDEX('المركبات'!$B$6:$B$205,MATCH(B1571&amp;"",'المركبات'!$A$6:$A$205,0))&amp;"","كود غير موجود"))</f>
        <v/>
      </c>
      <c r="I1571" s="21">
        <f>IF(OR(B1571&amp;""="",NOT(ISNUMBER(C1571))),"",IF(COUNTIFS($B$6:$B$2005,B1571&amp;"",$C$6:$C$2005,"&gt;"&amp;C1571)=0,1,0))</f>
        <v/>
      </c>
    </row>
    <row r="1572">
      <c r="A1572" s="13" t="n"/>
      <c r="B1572" s="5" t="n"/>
      <c r="C1572" s="16" t="n"/>
      <c r="D1572" s="20" t="n"/>
      <c r="E1572" s="20" t="n"/>
      <c r="F1572" s="5" t="n"/>
      <c r="G1572" s="18">
        <f>IF(OR(B1572&amp;""="",NOT(ISNUMBER(D1572))),"",ROUND(D1572*N(E1572),2))</f>
        <v/>
      </c>
      <c r="H1572" s="6">
        <f>IF(B1572&amp;""="","",IFERROR(INDEX('المركبات'!$B$6:$B$205,MATCH(B1572&amp;"",'المركبات'!$A$6:$A$205,0))&amp;"","كود غير موجود"))</f>
        <v/>
      </c>
      <c r="I1572" s="21">
        <f>IF(OR(B1572&amp;""="",NOT(ISNUMBER(C1572))),"",IF(COUNTIFS($B$6:$B$2005,B1572&amp;"",$C$6:$C$2005,"&gt;"&amp;C1572)=0,1,0))</f>
        <v/>
      </c>
    </row>
    <row r="1573">
      <c r="A1573" s="13" t="n"/>
      <c r="B1573" s="5" t="n"/>
      <c r="C1573" s="16" t="n"/>
      <c r="D1573" s="20" t="n"/>
      <c r="E1573" s="20" t="n"/>
      <c r="F1573" s="5" t="n"/>
      <c r="G1573" s="18">
        <f>IF(OR(B1573&amp;""="",NOT(ISNUMBER(D1573))),"",ROUND(D1573*N(E1573),2))</f>
        <v/>
      </c>
      <c r="H1573" s="6">
        <f>IF(B1573&amp;""="","",IFERROR(INDEX('المركبات'!$B$6:$B$205,MATCH(B1573&amp;"",'المركبات'!$A$6:$A$205,0))&amp;"","كود غير موجود"))</f>
        <v/>
      </c>
      <c r="I1573" s="21">
        <f>IF(OR(B1573&amp;""="",NOT(ISNUMBER(C1573))),"",IF(COUNTIFS($B$6:$B$2005,B1573&amp;"",$C$6:$C$2005,"&gt;"&amp;C1573)=0,1,0))</f>
        <v/>
      </c>
    </row>
    <row r="1574">
      <c r="A1574" s="13" t="n"/>
      <c r="B1574" s="5" t="n"/>
      <c r="C1574" s="16" t="n"/>
      <c r="D1574" s="20" t="n"/>
      <c r="E1574" s="20" t="n"/>
      <c r="F1574" s="5" t="n"/>
      <c r="G1574" s="18">
        <f>IF(OR(B1574&amp;""="",NOT(ISNUMBER(D1574))),"",ROUND(D1574*N(E1574),2))</f>
        <v/>
      </c>
      <c r="H1574" s="6">
        <f>IF(B1574&amp;""="","",IFERROR(INDEX('المركبات'!$B$6:$B$205,MATCH(B1574&amp;"",'المركبات'!$A$6:$A$205,0))&amp;"","كود غير موجود"))</f>
        <v/>
      </c>
      <c r="I1574" s="21">
        <f>IF(OR(B1574&amp;""="",NOT(ISNUMBER(C1574))),"",IF(COUNTIFS($B$6:$B$2005,B1574&amp;"",$C$6:$C$2005,"&gt;"&amp;C1574)=0,1,0))</f>
        <v/>
      </c>
    </row>
    <row r="1575">
      <c r="A1575" s="13" t="n"/>
      <c r="B1575" s="5" t="n"/>
      <c r="C1575" s="16" t="n"/>
      <c r="D1575" s="20" t="n"/>
      <c r="E1575" s="20" t="n"/>
      <c r="F1575" s="5" t="n"/>
      <c r="G1575" s="18">
        <f>IF(OR(B1575&amp;""="",NOT(ISNUMBER(D1575))),"",ROUND(D1575*N(E1575),2))</f>
        <v/>
      </c>
      <c r="H1575" s="6">
        <f>IF(B1575&amp;""="","",IFERROR(INDEX('المركبات'!$B$6:$B$205,MATCH(B1575&amp;"",'المركبات'!$A$6:$A$205,0))&amp;"","كود غير موجود"))</f>
        <v/>
      </c>
      <c r="I1575" s="21">
        <f>IF(OR(B1575&amp;""="",NOT(ISNUMBER(C1575))),"",IF(COUNTIFS($B$6:$B$2005,B1575&amp;"",$C$6:$C$2005,"&gt;"&amp;C1575)=0,1,0))</f>
        <v/>
      </c>
    </row>
    <row r="1576">
      <c r="A1576" s="13" t="n"/>
      <c r="B1576" s="5" t="n"/>
      <c r="C1576" s="16" t="n"/>
      <c r="D1576" s="20" t="n"/>
      <c r="E1576" s="20" t="n"/>
      <c r="F1576" s="5" t="n"/>
      <c r="G1576" s="18">
        <f>IF(OR(B1576&amp;""="",NOT(ISNUMBER(D1576))),"",ROUND(D1576*N(E1576),2))</f>
        <v/>
      </c>
      <c r="H1576" s="6">
        <f>IF(B1576&amp;""="","",IFERROR(INDEX('المركبات'!$B$6:$B$205,MATCH(B1576&amp;"",'المركبات'!$A$6:$A$205,0))&amp;"","كود غير موجود"))</f>
        <v/>
      </c>
      <c r="I1576" s="21">
        <f>IF(OR(B1576&amp;""="",NOT(ISNUMBER(C1576))),"",IF(COUNTIFS($B$6:$B$2005,B1576&amp;"",$C$6:$C$2005,"&gt;"&amp;C1576)=0,1,0))</f>
        <v/>
      </c>
    </row>
    <row r="1577">
      <c r="A1577" s="13" t="n"/>
      <c r="B1577" s="5" t="n"/>
      <c r="C1577" s="16" t="n"/>
      <c r="D1577" s="20" t="n"/>
      <c r="E1577" s="20" t="n"/>
      <c r="F1577" s="5" t="n"/>
      <c r="G1577" s="18">
        <f>IF(OR(B1577&amp;""="",NOT(ISNUMBER(D1577))),"",ROUND(D1577*N(E1577),2))</f>
        <v/>
      </c>
      <c r="H1577" s="6">
        <f>IF(B1577&amp;""="","",IFERROR(INDEX('المركبات'!$B$6:$B$205,MATCH(B1577&amp;"",'المركبات'!$A$6:$A$205,0))&amp;"","كود غير موجود"))</f>
        <v/>
      </c>
      <c r="I1577" s="21">
        <f>IF(OR(B1577&amp;""="",NOT(ISNUMBER(C1577))),"",IF(COUNTIFS($B$6:$B$2005,B1577&amp;"",$C$6:$C$2005,"&gt;"&amp;C1577)=0,1,0))</f>
        <v/>
      </c>
    </row>
    <row r="1578">
      <c r="A1578" s="13" t="n"/>
      <c r="B1578" s="5" t="n"/>
      <c r="C1578" s="16" t="n"/>
      <c r="D1578" s="20" t="n"/>
      <c r="E1578" s="20" t="n"/>
      <c r="F1578" s="5" t="n"/>
      <c r="G1578" s="18">
        <f>IF(OR(B1578&amp;""="",NOT(ISNUMBER(D1578))),"",ROUND(D1578*N(E1578),2))</f>
        <v/>
      </c>
      <c r="H1578" s="6">
        <f>IF(B1578&amp;""="","",IFERROR(INDEX('المركبات'!$B$6:$B$205,MATCH(B1578&amp;"",'المركبات'!$A$6:$A$205,0))&amp;"","كود غير موجود"))</f>
        <v/>
      </c>
      <c r="I1578" s="21">
        <f>IF(OR(B1578&amp;""="",NOT(ISNUMBER(C1578))),"",IF(COUNTIFS($B$6:$B$2005,B1578&amp;"",$C$6:$C$2005,"&gt;"&amp;C1578)=0,1,0))</f>
        <v/>
      </c>
    </row>
    <row r="1579">
      <c r="A1579" s="13" t="n"/>
      <c r="B1579" s="5" t="n"/>
      <c r="C1579" s="16" t="n"/>
      <c r="D1579" s="20" t="n"/>
      <c r="E1579" s="20" t="n"/>
      <c r="F1579" s="5" t="n"/>
      <c r="G1579" s="18">
        <f>IF(OR(B1579&amp;""="",NOT(ISNUMBER(D1579))),"",ROUND(D1579*N(E1579),2))</f>
        <v/>
      </c>
      <c r="H1579" s="6">
        <f>IF(B1579&amp;""="","",IFERROR(INDEX('المركبات'!$B$6:$B$205,MATCH(B1579&amp;"",'المركبات'!$A$6:$A$205,0))&amp;"","كود غير موجود"))</f>
        <v/>
      </c>
      <c r="I1579" s="21">
        <f>IF(OR(B1579&amp;""="",NOT(ISNUMBER(C1579))),"",IF(COUNTIFS($B$6:$B$2005,B1579&amp;"",$C$6:$C$2005,"&gt;"&amp;C1579)=0,1,0))</f>
        <v/>
      </c>
    </row>
    <row r="1580">
      <c r="A1580" s="13" t="n"/>
      <c r="B1580" s="5" t="n"/>
      <c r="C1580" s="16" t="n"/>
      <c r="D1580" s="20" t="n"/>
      <c r="E1580" s="20" t="n"/>
      <c r="F1580" s="5" t="n"/>
      <c r="G1580" s="18">
        <f>IF(OR(B1580&amp;""="",NOT(ISNUMBER(D1580))),"",ROUND(D1580*N(E1580),2))</f>
        <v/>
      </c>
      <c r="H1580" s="6">
        <f>IF(B1580&amp;""="","",IFERROR(INDEX('المركبات'!$B$6:$B$205,MATCH(B1580&amp;"",'المركبات'!$A$6:$A$205,0))&amp;"","كود غير موجود"))</f>
        <v/>
      </c>
      <c r="I1580" s="21">
        <f>IF(OR(B1580&amp;""="",NOT(ISNUMBER(C1580))),"",IF(COUNTIFS($B$6:$B$2005,B1580&amp;"",$C$6:$C$2005,"&gt;"&amp;C1580)=0,1,0))</f>
        <v/>
      </c>
    </row>
    <row r="1581">
      <c r="A1581" s="13" t="n"/>
      <c r="B1581" s="5" t="n"/>
      <c r="C1581" s="16" t="n"/>
      <c r="D1581" s="20" t="n"/>
      <c r="E1581" s="20" t="n"/>
      <c r="F1581" s="5" t="n"/>
      <c r="G1581" s="18">
        <f>IF(OR(B1581&amp;""="",NOT(ISNUMBER(D1581))),"",ROUND(D1581*N(E1581),2))</f>
        <v/>
      </c>
      <c r="H1581" s="6">
        <f>IF(B1581&amp;""="","",IFERROR(INDEX('المركبات'!$B$6:$B$205,MATCH(B1581&amp;"",'المركبات'!$A$6:$A$205,0))&amp;"","كود غير موجود"))</f>
        <v/>
      </c>
      <c r="I1581" s="21">
        <f>IF(OR(B1581&amp;""="",NOT(ISNUMBER(C1581))),"",IF(COUNTIFS($B$6:$B$2005,B1581&amp;"",$C$6:$C$2005,"&gt;"&amp;C1581)=0,1,0))</f>
        <v/>
      </c>
    </row>
    <row r="1582">
      <c r="A1582" s="13" t="n"/>
      <c r="B1582" s="5" t="n"/>
      <c r="C1582" s="16" t="n"/>
      <c r="D1582" s="20" t="n"/>
      <c r="E1582" s="20" t="n"/>
      <c r="F1582" s="5" t="n"/>
      <c r="G1582" s="18">
        <f>IF(OR(B1582&amp;""="",NOT(ISNUMBER(D1582))),"",ROUND(D1582*N(E1582),2))</f>
        <v/>
      </c>
      <c r="H1582" s="6">
        <f>IF(B1582&amp;""="","",IFERROR(INDEX('المركبات'!$B$6:$B$205,MATCH(B1582&amp;"",'المركبات'!$A$6:$A$205,0))&amp;"","كود غير موجود"))</f>
        <v/>
      </c>
      <c r="I1582" s="21">
        <f>IF(OR(B1582&amp;""="",NOT(ISNUMBER(C1582))),"",IF(COUNTIFS($B$6:$B$2005,B1582&amp;"",$C$6:$C$2005,"&gt;"&amp;C1582)=0,1,0))</f>
        <v/>
      </c>
    </row>
    <row r="1583">
      <c r="A1583" s="13" t="n"/>
      <c r="B1583" s="5" t="n"/>
      <c r="C1583" s="16" t="n"/>
      <c r="D1583" s="20" t="n"/>
      <c r="E1583" s="20" t="n"/>
      <c r="F1583" s="5" t="n"/>
      <c r="G1583" s="18">
        <f>IF(OR(B1583&amp;""="",NOT(ISNUMBER(D1583))),"",ROUND(D1583*N(E1583),2))</f>
        <v/>
      </c>
      <c r="H1583" s="6">
        <f>IF(B1583&amp;""="","",IFERROR(INDEX('المركبات'!$B$6:$B$205,MATCH(B1583&amp;"",'المركبات'!$A$6:$A$205,0))&amp;"","كود غير موجود"))</f>
        <v/>
      </c>
      <c r="I1583" s="21">
        <f>IF(OR(B1583&amp;""="",NOT(ISNUMBER(C1583))),"",IF(COUNTIFS($B$6:$B$2005,B1583&amp;"",$C$6:$C$2005,"&gt;"&amp;C1583)=0,1,0))</f>
        <v/>
      </c>
    </row>
    <row r="1584">
      <c r="A1584" s="13" t="n"/>
      <c r="B1584" s="5" t="n"/>
      <c r="C1584" s="16" t="n"/>
      <c r="D1584" s="20" t="n"/>
      <c r="E1584" s="20" t="n"/>
      <c r="F1584" s="5" t="n"/>
      <c r="G1584" s="18">
        <f>IF(OR(B1584&amp;""="",NOT(ISNUMBER(D1584))),"",ROUND(D1584*N(E1584),2))</f>
        <v/>
      </c>
      <c r="H1584" s="6">
        <f>IF(B1584&amp;""="","",IFERROR(INDEX('المركبات'!$B$6:$B$205,MATCH(B1584&amp;"",'المركبات'!$A$6:$A$205,0))&amp;"","كود غير موجود"))</f>
        <v/>
      </c>
      <c r="I1584" s="21">
        <f>IF(OR(B1584&amp;""="",NOT(ISNUMBER(C1584))),"",IF(COUNTIFS($B$6:$B$2005,B1584&amp;"",$C$6:$C$2005,"&gt;"&amp;C1584)=0,1,0))</f>
        <v/>
      </c>
    </row>
    <row r="1585">
      <c r="A1585" s="13" t="n"/>
      <c r="B1585" s="5" t="n"/>
      <c r="C1585" s="16" t="n"/>
      <c r="D1585" s="20" t="n"/>
      <c r="E1585" s="20" t="n"/>
      <c r="F1585" s="5" t="n"/>
      <c r="G1585" s="18">
        <f>IF(OR(B1585&amp;""="",NOT(ISNUMBER(D1585))),"",ROUND(D1585*N(E1585),2))</f>
        <v/>
      </c>
      <c r="H1585" s="6">
        <f>IF(B1585&amp;""="","",IFERROR(INDEX('المركبات'!$B$6:$B$205,MATCH(B1585&amp;"",'المركبات'!$A$6:$A$205,0))&amp;"","كود غير موجود"))</f>
        <v/>
      </c>
      <c r="I1585" s="21">
        <f>IF(OR(B1585&amp;""="",NOT(ISNUMBER(C1585))),"",IF(COUNTIFS($B$6:$B$2005,B1585&amp;"",$C$6:$C$2005,"&gt;"&amp;C1585)=0,1,0))</f>
        <v/>
      </c>
    </row>
    <row r="1586">
      <c r="A1586" s="13" t="n"/>
      <c r="B1586" s="5" t="n"/>
      <c r="C1586" s="16" t="n"/>
      <c r="D1586" s="20" t="n"/>
      <c r="E1586" s="20" t="n"/>
      <c r="F1586" s="5" t="n"/>
      <c r="G1586" s="18">
        <f>IF(OR(B1586&amp;""="",NOT(ISNUMBER(D1586))),"",ROUND(D1586*N(E1586),2))</f>
        <v/>
      </c>
      <c r="H1586" s="6">
        <f>IF(B1586&amp;""="","",IFERROR(INDEX('المركبات'!$B$6:$B$205,MATCH(B1586&amp;"",'المركبات'!$A$6:$A$205,0))&amp;"","كود غير موجود"))</f>
        <v/>
      </c>
      <c r="I1586" s="21">
        <f>IF(OR(B1586&amp;""="",NOT(ISNUMBER(C1586))),"",IF(COUNTIFS($B$6:$B$2005,B1586&amp;"",$C$6:$C$2005,"&gt;"&amp;C1586)=0,1,0))</f>
        <v/>
      </c>
    </row>
    <row r="1587">
      <c r="A1587" s="13" t="n"/>
      <c r="B1587" s="5" t="n"/>
      <c r="C1587" s="16" t="n"/>
      <c r="D1587" s="20" t="n"/>
      <c r="E1587" s="20" t="n"/>
      <c r="F1587" s="5" t="n"/>
      <c r="G1587" s="18">
        <f>IF(OR(B1587&amp;""="",NOT(ISNUMBER(D1587))),"",ROUND(D1587*N(E1587),2))</f>
        <v/>
      </c>
      <c r="H1587" s="6">
        <f>IF(B1587&amp;""="","",IFERROR(INDEX('المركبات'!$B$6:$B$205,MATCH(B1587&amp;"",'المركبات'!$A$6:$A$205,0))&amp;"","كود غير موجود"))</f>
        <v/>
      </c>
      <c r="I1587" s="21">
        <f>IF(OR(B1587&amp;""="",NOT(ISNUMBER(C1587))),"",IF(COUNTIFS($B$6:$B$2005,B1587&amp;"",$C$6:$C$2005,"&gt;"&amp;C1587)=0,1,0))</f>
        <v/>
      </c>
    </row>
    <row r="1588">
      <c r="A1588" s="13" t="n"/>
      <c r="B1588" s="5" t="n"/>
      <c r="C1588" s="16" t="n"/>
      <c r="D1588" s="20" t="n"/>
      <c r="E1588" s="20" t="n"/>
      <c r="F1588" s="5" t="n"/>
      <c r="G1588" s="18">
        <f>IF(OR(B1588&amp;""="",NOT(ISNUMBER(D1588))),"",ROUND(D1588*N(E1588),2))</f>
        <v/>
      </c>
      <c r="H1588" s="6">
        <f>IF(B1588&amp;""="","",IFERROR(INDEX('المركبات'!$B$6:$B$205,MATCH(B1588&amp;"",'المركبات'!$A$6:$A$205,0))&amp;"","كود غير موجود"))</f>
        <v/>
      </c>
      <c r="I1588" s="21">
        <f>IF(OR(B1588&amp;""="",NOT(ISNUMBER(C1588))),"",IF(COUNTIFS($B$6:$B$2005,B1588&amp;"",$C$6:$C$2005,"&gt;"&amp;C1588)=0,1,0))</f>
        <v/>
      </c>
    </row>
    <row r="1589">
      <c r="A1589" s="13" t="n"/>
      <c r="B1589" s="5" t="n"/>
      <c r="C1589" s="16" t="n"/>
      <c r="D1589" s="20" t="n"/>
      <c r="E1589" s="20" t="n"/>
      <c r="F1589" s="5" t="n"/>
      <c r="G1589" s="18">
        <f>IF(OR(B1589&amp;""="",NOT(ISNUMBER(D1589))),"",ROUND(D1589*N(E1589),2))</f>
        <v/>
      </c>
      <c r="H1589" s="6">
        <f>IF(B1589&amp;""="","",IFERROR(INDEX('المركبات'!$B$6:$B$205,MATCH(B1589&amp;"",'المركبات'!$A$6:$A$205,0))&amp;"","كود غير موجود"))</f>
        <v/>
      </c>
      <c r="I1589" s="21">
        <f>IF(OR(B1589&amp;""="",NOT(ISNUMBER(C1589))),"",IF(COUNTIFS($B$6:$B$2005,B1589&amp;"",$C$6:$C$2005,"&gt;"&amp;C1589)=0,1,0))</f>
        <v/>
      </c>
    </row>
    <row r="1590">
      <c r="A1590" s="13" t="n"/>
      <c r="B1590" s="5" t="n"/>
      <c r="C1590" s="16" t="n"/>
      <c r="D1590" s="20" t="n"/>
      <c r="E1590" s="20" t="n"/>
      <c r="F1590" s="5" t="n"/>
      <c r="G1590" s="18">
        <f>IF(OR(B1590&amp;""="",NOT(ISNUMBER(D1590))),"",ROUND(D1590*N(E1590),2))</f>
        <v/>
      </c>
      <c r="H1590" s="6">
        <f>IF(B1590&amp;""="","",IFERROR(INDEX('المركبات'!$B$6:$B$205,MATCH(B1590&amp;"",'المركبات'!$A$6:$A$205,0))&amp;"","كود غير موجود"))</f>
        <v/>
      </c>
      <c r="I1590" s="21">
        <f>IF(OR(B1590&amp;""="",NOT(ISNUMBER(C1590))),"",IF(COUNTIFS($B$6:$B$2005,B1590&amp;"",$C$6:$C$2005,"&gt;"&amp;C1590)=0,1,0))</f>
        <v/>
      </c>
    </row>
    <row r="1591">
      <c r="A1591" s="13" t="n"/>
      <c r="B1591" s="5" t="n"/>
      <c r="C1591" s="16" t="n"/>
      <c r="D1591" s="20" t="n"/>
      <c r="E1591" s="20" t="n"/>
      <c r="F1591" s="5" t="n"/>
      <c r="G1591" s="18">
        <f>IF(OR(B1591&amp;""="",NOT(ISNUMBER(D1591))),"",ROUND(D1591*N(E1591),2))</f>
        <v/>
      </c>
      <c r="H1591" s="6">
        <f>IF(B1591&amp;""="","",IFERROR(INDEX('المركبات'!$B$6:$B$205,MATCH(B1591&amp;"",'المركبات'!$A$6:$A$205,0))&amp;"","كود غير موجود"))</f>
        <v/>
      </c>
      <c r="I1591" s="21">
        <f>IF(OR(B1591&amp;""="",NOT(ISNUMBER(C1591))),"",IF(COUNTIFS($B$6:$B$2005,B1591&amp;"",$C$6:$C$2005,"&gt;"&amp;C1591)=0,1,0))</f>
        <v/>
      </c>
    </row>
    <row r="1592">
      <c r="A1592" s="13" t="n"/>
      <c r="B1592" s="5" t="n"/>
      <c r="C1592" s="16" t="n"/>
      <c r="D1592" s="20" t="n"/>
      <c r="E1592" s="20" t="n"/>
      <c r="F1592" s="5" t="n"/>
      <c r="G1592" s="18">
        <f>IF(OR(B1592&amp;""="",NOT(ISNUMBER(D1592))),"",ROUND(D1592*N(E1592),2))</f>
        <v/>
      </c>
      <c r="H1592" s="6">
        <f>IF(B1592&amp;""="","",IFERROR(INDEX('المركبات'!$B$6:$B$205,MATCH(B1592&amp;"",'المركبات'!$A$6:$A$205,0))&amp;"","كود غير موجود"))</f>
        <v/>
      </c>
      <c r="I1592" s="21">
        <f>IF(OR(B1592&amp;""="",NOT(ISNUMBER(C1592))),"",IF(COUNTIFS($B$6:$B$2005,B1592&amp;"",$C$6:$C$2005,"&gt;"&amp;C1592)=0,1,0))</f>
        <v/>
      </c>
    </row>
    <row r="1593">
      <c r="A1593" s="13" t="n"/>
      <c r="B1593" s="5" t="n"/>
      <c r="C1593" s="16" t="n"/>
      <c r="D1593" s="20" t="n"/>
      <c r="E1593" s="20" t="n"/>
      <c r="F1593" s="5" t="n"/>
      <c r="G1593" s="18">
        <f>IF(OR(B1593&amp;""="",NOT(ISNUMBER(D1593))),"",ROUND(D1593*N(E1593),2))</f>
        <v/>
      </c>
      <c r="H1593" s="6">
        <f>IF(B1593&amp;""="","",IFERROR(INDEX('المركبات'!$B$6:$B$205,MATCH(B1593&amp;"",'المركبات'!$A$6:$A$205,0))&amp;"","كود غير موجود"))</f>
        <v/>
      </c>
      <c r="I1593" s="21">
        <f>IF(OR(B1593&amp;""="",NOT(ISNUMBER(C1593))),"",IF(COUNTIFS($B$6:$B$2005,B1593&amp;"",$C$6:$C$2005,"&gt;"&amp;C1593)=0,1,0))</f>
        <v/>
      </c>
    </row>
    <row r="1594">
      <c r="A1594" s="13" t="n"/>
      <c r="B1594" s="5" t="n"/>
      <c r="C1594" s="16" t="n"/>
      <c r="D1594" s="20" t="n"/>
      <c r="E1594" s="20" t="n"/>
      <c r="F1594" s="5" t="n"/>
      <c r="G1594" s="18">
        <f>IF(OR(B1594&amp;""="",NOT(ISNUMBER(D1594))),"",ROUND(D1594*N(E1594),2))</f>
        <v/>
      </c>
      <c r="H1594" s="6">
        <f>IF(B1594&amp;""="","",IFERROR(INDEX('المركبات'!$B$6:$B$205,MATCH(B1594&amp;"",'المركبات'!$A$6:$A$205,0))&amp;"","كود غير موجود"))</f>
        <v/>
      </c>
      <c r="I1594" s="21">
        <f>IF(OR(B1594&amp;""="",NOT(ISNUMBER(C1594))),"",IF(COUNTIFS($B$6:$B$2005,B1594&amp;"",$C$6:$C$2005,"&gt;"&amp;C1594)=0,1,0))</f>
        <v/>
      </c>
    </row>
    <row r="1595">
      <c r="A1595" s="13" t="n"/>
      <c r="B1595" s="5" t="n"/>
      <c r="C1595" s="16" t="n"/>
      <c r="D1595" s="20" t="n"/>
      <c r="E1595" s="20" t="n"/>
      <c r="F1595" s="5" t="n"/>
      <c r="G1595" s="18">
        <f>IF(OR(B1595&amp;""="",NOT(ISNUMBER(D1595))),"",ROUND(D1595*N(E1595),2))</f>
        <v/>
      </c>
      <c r="H1595" s="6">
        <f>IF(B1595&amp;""="","",IFERROR(INDEX('المركبات'!$B$6:$B$205,MATCH(B1595&amp;"",'المركبات'!$A$6:$A$205,0))&amp;"","كود غير موجود"))</f>
        <v/>
      </c>
      <c r="I1595" s="21">
        <f>IF(OR(B1595&amp;""="",NOT(ISNUMBER(C1595))),"",IF(COUNTIFS($B$6:$B$2005,B1595&amp;"",$C$6:$C$2005,"&gt;"&amp;C1595)=0,1,0))</f>
        <v/>
      </c>
    </row>
    <row r="1596">
      <c r="A1596" s="13" t="n"/>
      <c r="B1596" s="5" t="n"/>
      <c r="C1596" s="16" t="n"/>
      <c r="D1596" s="20" t="n"/>
      <c r="E1596" s="20" t="n"/>
      <c r="F1596" s="5" t="n"/>
      <c r="G1596" s="18">
        <f>IF(OR(B1596&amp;""="",NOT(ISNUMBER(D1596))),"",ROUND(D1596*N(E1596),2))</f>
        <v/>
      </c>
      <c r="H1596" s="6">
        <f>IF(B1596&amp;""="","",IFERROR(INDEX('المركبات'!$B$6:$B$205,MATCH(B1596&amp;"",'المركبات'!$A$6:$A$205,0))&amp;"","كود غير موجود"))</f>
        <v/>
      </c>
      <c r="I1596" s="21">
        <f>IF(OR(B1596&amp;""="",NOT(ISNUMBER(C1596))),"",IF(COUNTIFS($B$6:$B$2005,B1596&amp;"",$C$6:$C$2005,"&gt;"&amp;C1596)=0,1,0))</f>
        <v/>
      </c>
    </row>
    <row r="1597">
      <c r="A1597" s="13" t="n"/>
      <c r="B1597" s="5" t="n"/>
      <c r="C1597" s="16" t="n"/>
      <c r="D1597" s="20" t="n"/>
      <c r="E1597" s="20" t="n"/>
      <c r="F1597" s="5" t="n"/>
      <c r="G1597" s="18">
        <f>IF(OR(B1597&amp;""="",NOT(ISNUMBER(D1597))),"",ROUND(D1597*N(E1597),2))</f>
        <v/>
      </c>
      <c r="H1597" s="6">
        <f>IF(B1597&amp;""="","",IFERROR(INDEX('المركبات'!$B$6:$B$205,MATCH(B1597&amp;"",'المركبات'!$A$6:$A$205,0))&amp;"","كود غير موجود"))</f>
        <v/>
      </c>
      <c r="I1597" s="21">
        <f>IF(OR(B1597&amp;""="",NOT(ISNUMBER(C1597))),"",IF(COUNTIFS($B$6:$B$2005,B1597&amp;"",$C$6:$C$2005,"&gt;"&amp;C1597)=0,1,0))</f>
        <v/>
      </c>
    </row>
    <row r="1598">
      <c r="A1598" s="13" t="n"/>
      <c r="B1598" s="5" t="n"/>
      <c r="C1598" s="16" t="n"/>
      <c r="D1598" s="20" t="n"/>
      <c r="E1598" s="20" t="n"/>
      <c r="F1598" s="5" t="n"/>
      <c r="G1598" s="18">
        <f>IF(OR(B1598&amp;""="",NOT(ISNUMBER(D1598))),"",ROUND(D1598*N(E1598),2))</f>
        <v/>
      </c>
      <c r="H1598" s="6">
        <f>IF(B1598&amp;""="","",IFERROR(INDEX('المركبات'!$B$6:$B$205,MATCH(B1598&amp;"",'المركبات'!$A$6:$A$205,0))&amp;"","كود غير موجود"))</f>
        <v/>
      </c>
      <c r="I1598" s="21">
        <f>IF(OR(B1598&amp;""="",NOT(ISNUMBER(C1598))),"",IF(COUNTIFS($B$6:$B$2005,B1598&amp;"",$C$6:$C$2005,"&gt;"&amp;C1598)=0,1,0))</f>
        <v/>
      </c>
    </row>
    <row r="1599">
      <c r="A1599" s="13" t="n"/>
      <c r="B1599" s="5" t="n"/>
      <c r="C1599" s="16" t="n"/>
      <c r="D1599" s="20" t="n"/>
      <c r="E1599" s="20" t="n"/>
      <c r="F1599" s="5" t="n"/>
      <c r="G1599" s="18">
        <f>IF(OR(B1599&amp;""="",NOT(ISNUMBER(D1599))),"",ROUND(D1599*N(E1599),2))</f>
        <v/>
      </c>
      <c r="H1599" s="6">
        <f>IF(B1599&amp;""="","",IFERROR(INDEX('المركبات'!$B$6:$B$205,MATCH(B1599&amp;"",'المركبات'!$A$6:$A$205,0))&amp;"","كود غير موجود"))</f>
        <v/>
      </c>
      <c r="I1599" s="21">
        <f>IF(OR(B1599&amp;""="",NOT(ISNUMBER(C1599))),"",IF(COUNTIFS($B$6:$B$2005,B1599&amp;"",$C$6:$C$2005,"&gt;"&amp;C1599)=0,1,0))</f>
        <v/>
      </c>
    </row>
    <row r="1600">
      <c r="A1600" s="13" t="n"/>
      <c r="B1600" s="5" t="n"/>
      <c r="C1600" s="16" t="n"/>
      <c r="D1600" s="20" t="n"/>
      <c r="E1600" s="20" t="n"/>
      <c r="F1600" s="5" t="n"/>
      <c r="G1600" s="18">
        <f>IF(OR(B1600&amp;""="",NOT(ISNUMBER(D1600))),"",ROUND(D1600*N(E1600),2))</f>
        <v/>
      </c>
      <c r="H1600" s="6">
        <f>IF(B1600&amp;""="","",IFERROR(INDEX('المركبات'!$B$6:$B$205,MATCH(B1600&amp;"",'المركبات'!$A$6:$A$205,0))&amp;"","كود غير موجود"))</f>
        <v/>
      </c>
      <c r="I1600" s="21">
        <f>IF(OR(B1600&amp;""="",NOT(ISNUMBER(C1600))),"",IF(COUNTIFS($B$6:$B$2005,B1600&amp;"",$C$6:$C$2005,"&gt;"&amp;C1600)=0,1,0))</f>
        <v/>
      </c>
    </row>
    <row r="1601">
      <c r="A1601" s="13" t="n"/>
      <c r="B1601" s="5" t="n"/>
      <c r="C1601" s="16" t="n"/>
      <c r="D1601" s="20" t="n"/>
      <c r="E1601" s="20" t="n"/>
      <c r="F1601" s="5" t="n"/>
      <c r="G1601" s="18">
        <f>IF(OR(B1601&amp;""="",NOT(ISNUMBER(D1601))),"",ROUND(D1601*N(E1601),2))</f>
        <v/>
      </c>
      <c r="H1601" s="6">
        <f>IF(B1601&amp;""="","",IFERROR(INDEX('المركبات'!$B$6:$B$205,MATCH(B1601&amp;"",'المركبات'!$A$6:$A$205,0))&amp;"","كود غير موجود"))</f>
        <v/>
      </c>
      <c r="I1601" s="21">
        <f>IF(OR(B1601&amp;""="",NOT(ISNUMBER(C1601))),"",IF(COUNTIFS($B$6:$B$2005,B1601&amp;"",$C$6:$C$2005,"&gt;"&amp;C1601)=0,1,0))</f>
        <v/>
      </c>
    </row>
    <row r="1602">
      <c r="A1602" s="13" t="n"/>
      <c r="B1602" s="5" t="n"/>
      <c r="C1602" s="16" t="n"/>
      <c r="D1602" s="20" t="n"/>
      <c r="E1602" s="20" t="n"/>
      <c r="F1602" s="5" t="n"/>
      <c r="G1602" s="18">
        <f>IF(OR(B1602&amp;""="",NOT(ISNUMBER(D1602))),"",ROUND(D1602*N(E1602),2))</f>
        <v/>
      </c>
      <c r="H1602" s="6">
        <f>IF(B1602&amp;""="","",IFERROR(INDEX('المركبات'!$B$6:$B$205,MATCH(B1602&amp;"",'المركبات'!$A$6:$A$205,0))&amp;"","كود غير موجود"))</f>
        <v/>
      </c>
      <c r="I1602" s="21">
        <f>IF(OR(B1602&amp;""="",NOT(ISNUMBER(C1602))),"",IF(COUNTIFS($B$6:$B$2005,B1602&amp;"",$C$6:$C$2005,"&gt;"&amp;C1602)=0,1,0))</f>
        <v/>
      </c>
    </row>
    <row r="1603">
      <c r="A1603" s="13" t="n"/>
      <c r="B1603" s="5" t="n"/>
      <c r="C1603" s="16" t="n"/>
      <c r="D1603" s="20" t="n"/>
      <c r="E1603" s="20" t="n"/>
      <c r="F1603" s="5" t="n"/>
      <c r="G1603" s="18">
        <f>IF(OR(B1603&amp;""="",NOT(ISNUMBER(D1603))),"",ROUND(D1603*N(E1603),2))</f>
        <v/>
      </c>
      <c r="H1603" s="6">
        <f>IF(B1603&amp;""="","",IFERROR(INDEX('المركبات'!$B$6:$B$205,MATCH(B1603&amp;"",'المركبات'!$A$6:$A$205,0))&amp;"","كود غير موجود"))</f>
        <v/>
      </c>
      <c r="I1603" s="21">
        <f>IF(OR(B1603&amp;""="",NOT(ISNUMBER(C1603))),"",IF(COUNTIFS($B$6:$B$2005,B1603&amp;"",$C$6:$C$2005,"&gt;"&amp;C1603)=0,1,0))</f>
        <v/>
      </c>
    </row>
    <row r="1604">
      <c r="A1604" s="13" t="n"/>
      <c r="B1604" s="5" t="n"/>
      <c r="C1604" s="16" t="n"/>
      <c r="D1604" s="20" t="n"/>
      <c r="E1604" s="20" t="n"/>
      <c r="F1604" s="5" t="n"/>
      <c r="G1604" s="18">
        <f>IF(OR(B1604&amp;""="",NOT(ISNUMBER(D1604))),"",ROUND(D1604*N(E1604),2))</f>
        <v/>
      </c>
      <c r="H1604" s="6">
        <f>IF(B1604&amp;""="","",IFERROR(INDEX('المركبات'!$B$6:$B$205,MATCH(B1604&amp;"",'المركبات'!$A$6:$A$205,0))&amp;"","كود غير موجود"))</f>
        <v/>
      </c>
      <c r="I1604" s="21">
        <f>IF(OR(B1604&amp;""="",NOT(ISNUMBER(C1604))),"",IF(COUNTIFS($B$6:$B$2005,B1604&amp;"",$C$6:$C$2005,"&gt;"&amp;C1604)=0,1,0))</f>
        <v/>
      </c>
    </row>
    <row r="1605">
      <c r="A1605" s="13" t="n"/>
      <c r="B1605" s="5" t="n"/>
      <c r="C1605" s="16" t="n"/>
      <c r="D1605" s="20" t="n"/>
      <c r="E1605" s="20" t="n"/>
      <c r="F1605" s="5" t="n"/>
      <c r="G1605" s="18">
        <f>IF(OR(B1605&amp;""="",NOT(ISNUMBER(D1605))),"",ROUND(D1605*N(E1605),2))</f>
        <v/>
      </c>
      <c r="H1605" s="6">
        <f>IF(B1605&amp;""="","",IFERROR(INDEX('المركبات'!$B$6:$B$205,MATCH(B1605&amp;"",'المركبات'!$A$6:$A$205,0))&amp;"","كود غير موجود"))</f>
        <v/>
      </c>
      <c r="I1605" s="21">
        <f>IF(OR(B1605&amp;""="",NOT(ISNUMBER(C1605))),"",IF(COUNTIFS($B$6:$B$2005,B1605&amp;"",$C$6:$C$2005,"&gt;"&amp;C1605)=0,1,0))</f>
        <v/>
      </c>
    </row>
    <row r="1606">
      <c r="A1606" s="13" t="n"/>
      <c r="B1606" s="5" t="n"/>
      <c r="C1606" s="16" t="n"/>
      <c r="D1606" s="20" t="n"/>
      <c r="E1606" s="20" t="n"/>
      <c r="F1606" s="5" t="n"/>
      <c r="G1606" s="18">
        <f>IF(OR(B1606&amp;""="",NOT(ISNUMBER(D1606))),"",ROUND(D1606*N(E1606),2))</f>
        <v/>
      </c>
      <c r="H1606" s="6">
        <f>IF(B1606&amp;""="","",IFERROR(INDEX('المركبات'!$B$6:$B$205,MATCH(B1606&amp;"",'المركبات'!$A$6:$A$205,0))&amp;"","كود غير موجود"))</f>
        <v/>
      </c>
      <c r="I1606" s="21">
        <f>IF(OR(B1606&amp;""="",NOT(ISNUMBER(C1606))),"",IF(COUNTIFS($B$6:$B$2005,B1606&amp;"",$C$6:$C$2005,"&gt;"&amp;C1606)=0,1,0))</f>
        <v/>
      </c>
    </row>
    <row r="1607">
      <c r="A1607" s="13" t="n"/>
      <c r="B1607" s="5" t="n"/>
      <c r="C1607" s="16" t="n"/>
      <c r="D1607" s="20" t="n"/>
      <c r="E1607" s="20" t="n"/>
      <c r="F1607" s="5" t="n"/>
      <c r="G1607" s="18">
        <f>IF(OR(B1607&amp;""="",NOT(ISNUMBER(D1607))),"",ROUND(D1607*N(E1607),2))</f>
        <v/>
      </c>
      <c r="H1607" s="6">
        <f>IF(B1607&amp;""="","",IFERROR(INDEX('المركبات'!$B$6:$B$205,MATCH(B1607&amp;"",'المركبات'!$A$6:$A$205,0))&amp;"","كود غير موجود"))</f>
        <v/>
      </c>
      <c r="I1607" s="21">
        <f>IF(OR(B1607&amp;""="",NOT(ISNUMBER(C1607))),"",IF(COUNTIFS($B$6:$B$2005,B1607&amp;"",$C$6:$C$2005,"&gt;"&amp;C1607)=0,1,0))</f>
        <v/>
      </c>
    </row>
    <row r="1608">
      <c r="A1608" s="13" t="n"/>
      <c r="B1608" s="5" t="n"/>
      <c r="C1608" s="16" t="n"/>
      <c r="D1608" s="20" t="n"/>
      <c r="E1608" s="20" t="n"/>
      <c r="F1608" s="5" t="n"/>
      <c r="G1608" s="18">
        <f>IF(OR(B1608&amp;""="",NOT(ISNUMBER(D1608))),"",ROUND(D1608*N(E1608),2))</f>
        <v/>
      </c>
      <c r="H1608" s="6">
        <f>IF(B1608&amp;""="","",IFERROR(INDEX('المركبات'!$B$6:$B$205,MATCH(B1608&amp;"",'المركبات'!$A$6:$A$205,0))&amp;"","كود غير موجود"))</f>
        <v/>
      </c>
      <c r="I1608" s="21">
        <f>IF(OR(B1608&amp;""="",NOT(ISNUMBER(C1608))),"",IF(COUNTIFS($B$6:$B$2005,B1608&amp;"",$C$6:$C$2005,"&gt;"&amp;C1608)=0,1,0))</f>
        <v/>
      </c>
    </row>
    <row r="1609">
      <c r="A1609" s="13" t="n"/>
      <c r="B1609" s="5" t="n"/>
      <c r="C1609" s="16" t="n"/>
      <c r="D1609" s="20" t="n"/>
      <c r="E1609" s="20" t="n"/>
      <c r="F1609" s="5" t="n"/>
      <c r="G1609" s="18">
        <f>IF(OR(B1609&amp;""="",NOT(ISNUMBER(D1609))),"",ROUND(D1609*N(E1609),2))</f>
        <v/>
      </c>
      <c r="H1609" s="6">
        <f>IF(B1609&amp;""="","",IFERROR(INDEX('المركبات'!$B$6:$B$205,MATCH(B1609&amp;"",'المركبات'!$A$6:$A$205,0))&amp;"","كود غير موجود"))</f>
        <v/>
      </c>
      <c r="I1609" s="21">
        <f>IF(OR(B1609&amp;""="",NOT(ISNUMBER(C1609))),"",IF(COUNTIFS($B$6:$B$2005,B1609&amp;"",$C$6:$C$2005,"&gt;"&amp;C1609)=0,1,0))</f>
        <v/>
      </c>
    </row>
    <row r="1610">
      <c r="A1610" s="13" t="n"/>
      <c r="B1610" s="5" t="n"/>
      <c r="C1610" s="16" t="n"/>
      <c r="D1610" s="20" t="n"/>
      <c r="E1610" s="20" t="n"/>
      <c r="F1610" s="5" t="n"/>
      <c r="G1610" s="18">
        <f>IF(OR(B1610&amp;""="",NOT(ISNUMBER(D1610))),"",ROUND(D1610*N(E1610),2))</f>
        <v/>
      </c>
      <c r="H1610" s="6">
        <f>IF(B1610&amp;""="","",IFERROR(INDEX('المركبات'!$B$6:$B$205,MATCH(B1610&amp;"",'المركبات'!$A$6:$A$205,0))&amp;"","كود غير موجود"))</f>
        <v/>
      </c>
      <c r="I1610" s="21">
        <f>IF(OR(B1610&amp;""="",NOT(ISNUMBER(C1610))),"",IF(COUNTIFS($B$6:$B$2005,B1610&amp;"",$C$6:$C$2005,"&gt;"&amp;C1610)=0,1,0))</f>
        <v/>
      </c>
    </row>
    <row r="1611">
      <c r="A1611" s="13" t="n"/>
      <c r="B1611" s="5" t="n"/>
      <c r="C1611" s="16" t="n"/>
      <c r="D1611" s="20" t="n"/>
      <c r="E1611" s="20" t="n"/>
      <c r="F1611" s="5" t="n"/>
      <c r="G1611" s="18">
        <f>IF(OR(B1611&amp;""="",NOT(ISNUMBER(D1611))),"",ROUND(D1611*N(E1611),2))</f>
        <v/>
      </c>
      <c r="H1611" s="6">
        <f>IF(B1611&amp;""="","",IFERROR(INDEX('المركبات'!$B$6:$B$205,MATCH(B1611&amp;"",'المركبات'!$A$6:$A$205,0))&amp;"","كود غير موجود"))</f>
        <v/>
      </c>
      <c r="I1611" s="21">
        <f>IF(OR(B1611&amp;""="",NOT(ISNUMBER(C1611))),"",IF(COUNTIFS($B$6:$B$2005,B1611&amp;"",$C$6:$C$2005,"&gt;"&amp;C1611)=0,1,0))</f>
        <v/>
      </c>
    </row>
    <row r="1612">
      <c r="A1612" s="13" t="n"/>
      <c r="B1612" s="5" t="n"/>
      <c r="C1612" s="16" t="n"/>
      <c r="D1612" s="20" t="n"/>
      <c r="E1612" s="20" t="n"/>
      <c r="F1612" s="5" t="n"/>
      <c r="G1612" s="18">
        <f>IF(OR(B1612&amp;""="",NOT(ISNUMBER(D1612))),"",ROUND(D1612*N(E1612),2))</f>
        <v/>
      </c>
      <c r="H1612" s="6">
        <f>IF(B1612&amp;""="","",IFERROR(INDEX('المركبات'!$B$6:$B$205,MATCH(B1612&amp;"",'المركبات'!$A$6:$A$205,0))&amp;"","كود غير موجود"))</f>
        <v/>
      </c>
      <c r="I1612" s="21">
        <f>IF(OR(B1612&amp;""="",NOT(ISNUMBER(C1612))),"",IF(COUNTIFS($B$6:$B$2005,B1612&amp;"",$C$6:$C$2005,"&gt;"&amp;C1612)=0,1,0))</f>
        <v/>
      </c>
    </row>
    <row r="1613">
      <c r="A1613" s="13" t="n"/>
      <c r="B1613" s="5" t="n"/>
      <c r="C1613" s="16" t="n"/>
      <c r="D1613" s="20" t="n"/>
      <c r="E1613" s="20" t="n"/>
      <c r="F1613" s="5" t="n"/>
      <c r="G1613" s="18">
        <f>IF(OR(B1613&amp;""="",NOT(ISNUMBER(D1613))),"",ROUND(D1613*N(E1613),2))</f>
        <v/>
      </c>
      <c r="H1613" s="6">
        <f>IF(B1613&amp;""="","",IFERROR(INDEX('المركبات'!$B$6:$B$205,MATCH(B1613&amp;"",'المركبات'!$A$6:$A$205,0))&amp;"","كود غير موجود"))</f>
        <v/>
      </c>
      <c r="I1613" s="21">
        <f>IF(OR(B1613&amp;""="",NOT(ISNUMBER(C1613))),"",IF(COUNTIFS($B$6:$B$2005,B1613&amp;"",$C$6:$C$2005,"&gt;"&amp;C1613)=0,1,0))</f>
        <v/>
      </c>
    </row>
    <row r="1614">
      <c r="A1614" s="13" t="n"/>
      <c r="B1614" s="5" t="n"/>
      <c r="C1614" s="16" t="n"/>
      <c r="D1614" s="20" t="n"/>
      <c r="E1614" s="20" t="n"/>
      <c r="F1614" s="5" t="n"/>
      <c r="G1614" s="18">
        <f>IF(OR(B1614&amp;""="",NOT(ISNUMBER(D1614))),"",ROUND(D1614*N(E1614),2))</f>
        <v/>
      </c>
      <c r="H1614" s="6">
        <f>IF(B1614&amp;""="","",IFERROR(INDEX('المركبات'!$B$6:$B$205,MATCH(B1614&amp;"",'المركبات'!$A$6:$A$205,0))&amp;"","كود غير موجود"))</f>
        <v/>
      </c>
      <c r="I1614" s="21">
        <f>IF(OR(B1614&amp;""="",NOT(ISNUMBER(C1614))),"",IF(COUNTIFS($B$6:$B$2005,B1614&amp;"",$C$6:$C$2005,"&gt;"&amp;C1614)=0,1,0))</f>
        <v/>
      </c>
    </row>
    <row r="1615">
      <c r="A1615" s="13" t="n"/>
      <c r="B1615" s="5" t="n"/>
      <c r="C1615" s="16" t="n"/>
      <c r="D1615" s="20" t="n"/>
      <c r="E1615" s="20" t="n"/>
      <c r="F1615" s="5" t="n"/>
      <c r="G1615" s="18">
        <f>IF(OR(B1615&amp;""="",NOT(ISNUMBER(D1615))),"",ROUND(D1615*N(E1615),2))</f>
        <v/>
      </c>
      <c r="H1615" s="6">
        <f>IF(B1615&amp;""="","",IFERROR(INDEX('المركبات'!$B$6:$B$205,MATCH(B1615&amp;"",'المركبات'!$A$6:$A$205,0))&amp;"","كود غير موجود"))</f>
        <v/>
      </c>
      <c r="I1615" s="21">
        <f>IF(OR(B1615&amp;""="",NOT(ISNUMBER(C1615))),"",IF(COUNTIFS($B$6:$B$2005,B1615&amp;"",$C$6:$C$2005,"&gt;"&amp;C1615)=0,1,0))</f>
        <v/>
      </c>
    </row>
    <row r="1616">
      <c r="A1616" s="13" t="n"/>
      <c r="B1616" s="5" t="n"/>
      <c r="C1616" s="16" t="n"/>
      <c r="D1616" s="20" t="n"/>
      <c r="E1616" s="20" t="n"/>
      <c r="F1616" s="5" t="n"/>
      <c r="G1616" s="18">
        <f>IF(OR(B1616&amp;""="",NOT(ISNUMBER(D1616))),"",ROUND(D1616*N(E1616),2))</f>
        <v/>
      </c>
      <c r="H1616" s="6">
        <f>IF(B1616&amp;""="","",IFERROR(INDEX('المركبات'!$B$6:$B$205,MATCH(B1616&amp;"",'المركبات'!$A$6:$A$205,0))&amp;"","كود غير موجود"))</f>
        <v/>
      </c>
      <c r="I1616" s="21">
        <f>IF(OR(B1616&amp;""="",NOT(ISNUMBER(C1616))),"",IF(COUNTIFS($B$6:$B$2005,B1616&amp;"",$C$6:$C$2005,"&gt;"&amp;C1616)=0,1,0))</f>
        <v/>
      </c>
    </row>
    <row r="1617">
      <c r="A1617" s="13" t="n"/>
      <c r="B1617" s="5" t="n"/>
      <c r="C1617" s="16" t="n"/>
      <c r="D1617" s="20" t="n"/>
      <c r="E1617" s="20" t="n"/>
      <c r="F1617" s="5" t="n"/>
      <c r="G1617" s="18">
        <f>IF(OR(B1617&amp;""="",NOT(ISNUMBER(D1617))),"",ROUND(D1617*N(E1617),2))</f>
        <v/>
      </c>
      <c r="H1617" s="6">
        <f>IF(B1617&amp;""="","",IFERROR(INDEX('المركبات'!$B$6:$B$205,MATCH(B1617&amp;"",'المركبات'!$A$6:$A$205,0))&amp;"","كود غير موجود"))</f>
        <v/>
      </c>
      <c r="I1617" s="21">
        <f>IF(OR(B1617&amp;""="",NOT(ISNUMBER(C1617))),"",IF(COUNTIFS($B$6:$B$2005,B1617&amp;"",$C$6:$C$2005,"&gt;"&amp;C1617)=0,1,0))</f>
        <v/>
      </c>
    </row>
    <row r="1618">
      <c r="A1618" s="13" t="n"/>
      <c r="B1618" s="5" t="n"/>
      <c r="C1618" s="16" t="n"/>
      <c r="D1618" s="20" t="n"/>
      <c r="E1618" s="20" t="n"/>
      <c r="F1618" s="5" t="n"/>
      <c r="G1618" s="18">
        <f>IF(OR(B1618&amp;""="",NOT(ISNUMBER(D1618))),"",ROUND(D1618*N(E1618),2))</f>
        <v/>
      </c>
      <c r="H1618" s="6">
        <f>IF(B1618&amp;""="","",IFERROR(INDEX('المركبات'!$B$6:$B$205,MATCH(B1618&amp;"",'المركبات'!$A$6:$A$205,0))&amp;"","كود غير موجود"))</f>
        <v/>
      </c>
      <c r="I1618" s="21">
        <f>IF(OR(B1618&amp;""="",NOT(ISNUMBER(C1618))),"",IF(COUNTIFS($B$6:$B$2005,B1618&amp;"",$C$6:$C$2005,"&gt;"&amp;C1618)=0,1,0))</f>
        <v/>
      </c>
    </row>
    <row r="1619">
      <c r="A1619" s="13" t="n"/>
      <c r="B1619" s="5" t="n"/>
      <c r="C1619" s="16" t="n"/>
      <c r="D1619" s="20" t="n"/>
      <c r="E1619" s="20" t="n"/>
      <c r="F1619" s="5" t="n"/>
      <c r="G1619" s="18">
        <f>IF(OR(B1619&amp;""="",NOT(ISNUMBER(D1619))),"",ROUND(D1619*N(E1619),2))</f>
        <v/>
      </c>
      <c r="H1619" s="6">
        <f>IF(B1619&amp;""="","",IFERROR(INDEX('المركبات'!$B$6:$B$205,MATCH(B1619&amp;"",'المركبات'!$A$6:$A$205,0))&amp;"","كود غير موجود"))</f>
        <v/>
      </c>
      <c r="I1619" s="21">
        <f>IF(OR(B1619&amp;""="",NOT(ISNUMBER(C1619))),"",IF(COUNTIFS($B$6:$B$2005,B1619&amp;"",$C$6:$C$2005,"&gt;"&amp;C1619)=0,1,0))</f>
        <v/>
      </c>
    </row>
    <row r="1620">
      <c r="A1620" s="13" t="n"/>
      <c r="B1620" s="5" t="n"/>
      <c r="C1620" s="16" t="n"/>
      <c r="D1620" s="20" t="n"/>
      <c r="E1620" s="20" t="n"/>
      <c r="F1620" s="5" t="n"/>
      <c r="G1620" s="18">
        <f>IF(OR(B1620&amp;""="",NOT(ISNUMBER(D1620))),"",ROUND(D1620*N(E1620),2))</f>
        <v/>
      </c>
      <c r="H1620" s="6">
        <f>IF(B1620&amp;""="","",IFERROR(INDEX('المركبات'!$B$6:$B$205,MATCH(B1620&amp;"",'المركبات'!$A$6:$A$205,0))&amp;"","كود غير موجود"))</f>
        <v/>
      </c>
      <c r="I1620" s="21">
        <f>IF(OR(B1620&amp;""="",NOT(ISNUMBER(C1620))),"",IF(COUNTIFS($B$6:$B$2005,B1620&amp;"",$C$6:$C$2005,"&gt;"&amp;C1620)=0,1,0))</f>
        <v/>
      </c>
    </row>
    <row r="1621">
      <c r="A1621" s="13" t="n"/>
      <c r="B1621" s="5" t="n"/>
      <c r="C1621" s="16" t="n"/>
      <c r="D1621" s="20" t="n"/>
      <c r="E1621" s="20" t="n"/>
      <c r="F1621" s="5" t="n"/>
      <c r="G1621" s="18">
        <f>IF(OR(B1621&amp;""="",NOT(ISNUMBER(D1621))),"",ROUND(D1621*N(E1621),2))</f>
        <v/>
      </c>
      <c r="H1621" s="6">
        <f>IF(B1621&amp;""="","",IFERROR(INDEX('المركبات'!$B$6:$B$205,MATCH(B1621&amp;"",'المركبات'!$A$6:$A$205,0))&amp;"","كود غير موجود"))</f>
        <v/>
      </c>
      <c r="I1621" s="21">
        <f>IF(OR(B1621&amp;""="",NOT(ISNUMBER(C1621))),"",IF(COUNTIFS($B$6:$B$2005,B1621&amp;"",$C$6:$C$2005,"&gt;"&amp;C1621)=0,1,0))</f>
        <v/>
      </c>
    </row>
    <row r="1622">
      <c r="A1622" s="13" t="n"/>
      <c r="B1622" s="5" t="n"/>
      <c r="C1622" s="16" t="n"/>
      <c r="D1622" s="20" t="n"/>
      <c r="E1622" s="20" t="n"/>
      <c r="F1622" s="5" t="n"/>
      <c r="G1622" s="18">
        <f>IF(OR(B1622&amp;""="",NOT(ISNUMBER(D1622))),"",ROUND(D1622*N(E1622),2))</f>
        <v/>
      </c>
      <c r="H1622" s="6">
        <f>IF(B1622&amp;""="","",IFERROR(INDEX('المركبات'!$B$6:$B$205,MATCH(B1622&amp;"",'المركبات'!$A$6:$A$205,0))&amp;"","كود غير موجود"))</f>
        <v/>
      </c>
      <c r="I1622" s="21">
        <f>IF(OR(B1622&amp;""="",NOT(ISNUMBER(C1622))),"",IF(COUNTIFS($B$6:$B$2005,B1622&amp;"",$C$6:$C$2005,"&gt;"&amp;C1622)=0,1,0))</f>
        <v/>
      </c>
    </row>
    <row r="1623">
      <c r="A1623" s="13" t="n"/>
      <c r="B1623" s="5" t="n"/>
      <c r="C1623" s="16" t="n"/>
      <c r="D1623" s="20" t="n"/>
      <c r="E1623" s="20" t="n"/>
      <c r="F1623" s="5" t="n"/>
      <c r="G1623" s="18">
        <f>IF(OR(B1623&amp;""="",NOT(ISNUMBER(D1623))),"",ROUND(D1623*N(E1623),2))</f>
        <v/>
      </c>
      <c r="H1623" s="6">
        <f>IF(B1623&amp;""="","",IFERROR(INDEX('المركبات'!$B$6:$B$205,MATCH(B1623&amp;"",'المركبات'!$A$6:$A$205,0))&amp;"","كود غير موجود"))</f>
        <v/>
      </c>
      <c r="I1623" s="21">
        <f>IF(OR(B1623&amp;""="",NOT(ISNUMBER(C1623))),"",IF(COUNTIFS($B$6:$B$2005,B1623&amp;"",$C$6:$C$2005,"&gt;"&amp;C1623)=0,1,0))</f>
        <v/>
      </c>
    </row>
    <row r="1624">
      <c r="A1624" s="13" t="n"/>
      <c r="B1624" s="5" t="n"/>
      <c r="C1624" s="16" t="n"/>
      <c r="D1624" s="20" t="n"/>
      <c r="E1624" s="20" t="n"/>
      <c r="F1624" s="5" t="n"/>
      <c r="G1624" s="18">
        <f>IF(OR(B1624&amp;""="",NOT(ISNUMBER(D1624))),"",ROUND(D1624*N(E1624),2))</f>
        <v/>
      </c>
      <c r="H1624" s="6">
        <f>IF(B1624&amp;""="","",IFERROR(INDEX('المركبات'!$B$6:$B$205,MATCH(B1624&amp;"",'المركبات'!$A$6:$A$205,0))&amp;"","كود غير موجود"))</f>
        <v/>
      </c>
      <c r="I1624" s="21">
        <f>IF(OR(B1624&amp;""="",NOT(ISNUMBER(C1624))),"",IF(COUNTIFS($B$6:$B$2005,B1624&amp;"",$C$6:$C$2005,"&gt;"&amp;C1624)=0,1,0))</f>
        <v/>
      </c>
    </row>
    <row r="1625">
      <c r="A1625" s="13" t="n"/>
      <c r="B1625" s="5" t="n"/>
      <c r="C1625" s="16" t="n"/>
      <c r="D1625" s="20" t="n"/>
      <c r="E1625" s="20" t="n"/>
      <c r="F1625" s="5" t="n"/>
      <c r="G1625" s="18">
        <f>IF(OR(B1625&amp;""="",NOT(ISNUMBER(D1625))),"",ROUND(D1625*N(E1625),2))</f>
        <v/>
      </c>
      <c r="H1625" s="6">
        <f>IF(B1625&amp;""="","",IFERROR(INDEX('المركبات'!$B$6:$B$205,MATCH(B1625&amp;"",'المركبات'!$A$6:$A$205,0))&amp;"","كود غير موجود"))</f>
        <v/>
      </c>
      <c r="I1625" s="21">
        <f>IF(OR(B1625&amp;""="",NOT(ISNUMBER(C1625))),"",IF(COUNTIFS($B$6:$B$2005,B1625&amp;"",$C$6:$C$2005,"&gt;"&amp;C1625)=0,1,0))</f>
        <v/>
      </c>
    </row>
    <row r="1626">
      <c r="A1626" s="13" t="n"/>
      <c r="B1626" s="5" t="n"/>
      <c r="C1626" s="16" t="n"/>
      <c r="D1626" s="20" t="n"/>
      <c r="E1626" s="20" t="n"/>
      <c r="F1626" s="5" t="n"/>
      <c r="G1626" s="18">
        <f>IF(OR(B1626&amp;""="",NOT(ISNUMBER(D1626))),"",ROUND(D1626*N(E1626),2))</f>
        <v/>
      </c>
      <c r="H1626" s="6">
        <f>IF(B1626&amp;""="","",IFERROR(INDEX('المركبات'!$B$6:$B$205,MATCH(B1626&amp;"",'المركبات'!$A$6:$A$205,0))&amp;"","كود غير موجود"))</f>
        <v/>
      </c>
      <c r="I1626" s="21">
        <f>IF(OR(B1626&amp;""="",NOT(ISNUMBER(C1626))),"",IF(COUNTIFS($B$6:$B$2005,B1626&amp;"",$C$6:$C$2005,"&gt;"&amp;C1626)=0,1,0))</f>
        <v/>
      </c>
    </row>
    <row r="1627">
      <c r="A1627" s="13" t="n"/>
      <c r="B1627" s="5" t="n"/>
      <c r="C1627" s="16" t="n"/>
      <c r="D1627" s="20" t="n"/>
      <c r="E1627" s="20" t="n"/>
      <c r="F1627" s="5" t="n"/>
      <c r="G1627" s="18">
        <f>IF(OR(B1627&amp;""="",NOT(ISNUMBER(D1627))),"",ROUND(D1627*N(E1627),2))</f>
        <v/>
      </c>
      <c r="H1627" s="6">
        <f>IF(B1627&amp;""="","",IFERROR(INDEX('المركبات'!$B$6:$B$205,MATCH(B1627&amp;"",'المركبات'!$A$6:$A$205,0))&amp;"","كود غير موجود"))</f>
        <v/>
      </c>
      <c r="I1627" s="21">
        <f>IF(OR(B1627&amp;""="",NOT(ISNUMBER(C1627))),"",IF(COUNTIFS($B$6:$B$2005,B1627&amp;"",$C$6:$C$2005,"&gt;"&amp;C1627)=0,1,0))</f>
        <v/>
      </c>
    </row>
    <row r="1628">
      <c r="A1628" s="13" t="n"/>
      <c r="B1628" s="5" t="n"/>
      <c r="C1628" s="16" t="n"/>
      <c r="D1628" s="20" t="n"/>
      <c r="E1628" s="20" t="n"/>
      <c r="F1628" s="5" t="n"/>
      <c r="G1628" s="18">
        <f>IF(OR(B1628&amp;""="",NOT(ISNUMBER(D1628))),"",ROUND(D1628*N(E1628),2))</f>
        <v/>
      </c>
      <c r="H1628" s="6">
        <f>IF(B1628&amp;""="","",IFERROR(INDEX('المركبات'!$B$6:$B$205,MATCH(B1628&amp;"",'المركبات'!$A$6:$A$205,0))&amp;"","كود غير موجود"))</f>
        <v/>
      </c>
      <c r="I1628" s="21">
        <f>IF(OR(B1628&amp;""="",NOT(ISNUMBER(C1628))),"",IF(COUNTIFS($B$6:$B$2005,B1628&amp;"",$C$6:$C$2005,"&gt;"&amp;C1628)=0,1,0))</f>
        <v/>
      </c>
    </row>
    <row r="1629">
      <c r="A1629" s="13" t="n"/>
      <c r="B1629" s="5" t="n"/>
      <c r="C1629" s="16" t="n"/>
      <c r="D1629" s="20" t="n"/>
      <c r="E1629" s="20" t="n"/>
      <c r="F1629" s="5" t="n"/>
      <c r="G1629" s="18">
        <f>IF(OR(B1629&amp;""="",NOT(ISNUMBER(D1629))),"",ROUND(D1629*N(E1629),2))</f>
        <v/>
      </c>
      <c r="H1629" s="6">
        <f>IF(B1629&amp;""="","",IFERROR(INDEX('المركبات'!$B$6:$B$205,MATCH(B1629&amp;"",'المركبات'!$A$6:$A$205,0))&amp;"","كود غير موجود"))</f>
        <v/>
      </c>
      <c r="I1629" s="21">
        <f>IF(OR(B1629&amp;""="",NOT(ISNUMBER(C1629))),"",IF(COUNTIFS($B$6:$B$2005,B1629&amp;"",$C$6:$C$2005,"&gt;"&amp;C1629)=0,1,0))</f>
        <v/>
      </c>
    </row>
    <row r="1630">
      <c r="A1630" s="13" t="n"/>
      <c r="B1630" s="5" t="n"/>
      <c r="C1630" s="16" t="n"/>
      <c r="D1630" s="20" t="n"/>
      <c r="E1630" s="20" t="n"/>
      <c r="F1630" s="5" t="n"/>
      <c r="G1630" s="18">
        <f>IF(OR(B1630&amp;""="",NOT(ISNUMBER(D1630))),"",ROUND(D1630*N(E1630),2))</f>
        <v/>
      </c>
      <c r="H1630" s="6">
        <f>IF(B1630&amp;""="","",IFERROR(INDEX('المركبات'!$B$6:$B$205,MATCH(B1630&amp;"",'المركبات'!$A$6:$A$205,0))&amp;"","كود غير موجود"))</f>
        <v/>
      </c>
      <c r="I1630" s="21">
        <f>IF(OR(B1630&amp;""="",NOT(ISNUMBER(C1630))),"",IF(COUNTIFS($B$6:$B$2005,B1630&amp;"",$C$6:$C$2005,"&gt;"&amp;C1630)=0,1,0))</f>
        <v/>
      </c>
    </row>
    <row r="1631">
      <c r="A1631" s="13" t="n"/>
      <c r="B1631" s="5" t="n"/>
      <c r="C1631" s="16" t="n"/>
      <c r="D1631" s="20" t="n"/>
      <c r="E1631" s="20" t="n"/>
      <c r="F1631" s="5" t="n"/>
      <c r="G1631" s="18">
        <f>IF(OR(B1631&amp;""="",NOT(ISNUMBER(D1631))),"",ROUND(D1631*N(E1631),2))</f>
        <v/>
      </c>
      <c r="H1631" s="6">
        <f>IF(B1631&amp;""="","",IFERROR(INDEX('المركبات'!$B$6:$B$205,MATCH(B1631&amp;"",'المركبات'!$A$6:$A$205,0))&amp;"","كود غير موجود"))</f>
        <v/>
      </c>
      <c r="I1631" s="21">
        <f>IF(OR(B1631&amp;""="",NOT(ISNUMBER(C1631))),"",IF(COUNTIFS($B$6:$B$2005,B1631&amp;"",$C$6:$C$2005,"&gt;"&amp;C1631)=0,1,0))</f>
        <v/>
      </c>
    </row>
    <row r="1632">
      <c r="A1632" s="13" t="n"/>
      <c r="B1632" s="5" t="n"/>
      <c r="C1632" s="16" t="n"/>
      <c r="D1632" s="20" t="n"/>
      <c r="E1632" s="20" t="n"/>
      <c r="F1632" s="5" t="n"/>
      <c r="G1632" s="18">
        <f>IF(OR(B1632&amp;""="",NOT(ISNUMBER(D1632))),"",ROUND(D1632*N(E1632),2))</f>
        <v/>
      </c>
      <c r="H1632" s="6">
        <f>IF(B1632&amp;""="","",IFERROR(INDEX('المركبات'!$B$6:$B$205,MATCH(B1632&amp;"",'المركبات'!$A$6:$A$205,0))&amp;"","كود غير موجود"))</f>
        <v/>
      </c>
      <c r="I1632" s="21">
        <f>IF(OR(B1632&amp;""="",NOT(ISNUMBER(C1632))),"",IF(COUNTIFS($B$6:$B$2005,B1632&amp;"",$C$6:$C$2005,"&gt;"&amp;C1632)=0,1,0))</f>
        <v/>
      </c>
    </row>
    <row r="1633">
      <c r="A1633" s="13" t="n"/>
      <c r="B1633" s="5" t="n"/>
      <c r="C1633" s="16" t="n"/>
      <c r="D1633" s="20" t="n"/>
      <c r="E1633" s="20" t="n"/>
      <c r="F1633" s="5" t="n"/>
      <c r="G1633" s="18">
        <f>IF(OR(B1633&amp;""="",NOT(ISNUMBER(D1633))),"",ROUND(D1633*N(E1633),2))</f>
        <v/>
      </c>
      <c r="H1633" s="6">
        <f>IF(B1633&amp;""="","",IFERROR(INDEX('المركبات'!$B$6:$B$205,MATCH(B1633&amp;"",'المركبات'!$A$6:$A$205,0))&amp;"","كود غير موجود"))</f>
        <v/>
      </c>
      <c r="I1633" s="21">
        <f>IF(OR(B1633&amp;""="",NOT(ISNUMBER(C1633))),"",IF(COUNTIFS($B$6:$B$2005,B1633&amp;"",$C$6:$C$2005,"&gt;"&amp;C1633)=0,1,0))</f>
        <v/>
      </c>
    </row>
    <row r="1634">
      <c r="A1634" s="13" t="n"/>
      <c r="B1634" s="5" t="n"/>
      <c r="C1634" s="16" t="n"/>
      <c r="D1634" s="20" t="n"/>
      <c r="E1634" s="20" t="n"/>
      <c r="F1634" s="5" t="n"/>
      <c r="G1634" s="18">
        <f>IF(OR(B1634&amp;""="",NOT(ISNUMBER(D1634))),"",ROUND(D1634*N(E1634),2))</f>
        <v/>
      </c>
      <c r="H1634" s="6">
        <f>IF(B1634&amp;""="","",IFERROR(INDEX('المركبات'!$B$6:$B$205,MATCH(B1634&amp;"",'المركبات'!$A$6:$A$205,0))&amp;"","كود غير موجود"))</f>
        <v/>
      </c>
      <c r="I1634" s="21">
        <f>IF(OR(B1634&amp;""="",NOT(ISNUMBER(C1634))),"",IF(COUNTIFS($B$6:$B$2005,B1634&amp;"",$C$6:$C$2005,"&gt;"&amp;C1634)=0,1,0))</f>
        <v/>
      </c>
    </row>
    <row r="1635">
      <c r="A1635" s="13" t="n"/>
      <c r="B1635" s="5" t="n"/>
      <c r="C1635" s="16" t="n"/>
      <c r="D1635" s="20" t="n"/>
      <c r="E1635" s="20" t="n"/>
      <c r="F1635" s="5" t="n"/>
      <c r="G1635" s="18">
        <f>IF(OR(B1635&amp;""="",NOT(ISNUMBER(D1635))),"",ROUND(D1635*N(E1635),2))</f>
        <v/>
      </c>
      <c r="H1635" s="6">
        <f>IF(B1635&amp;""="","",IFERROR(INDEX('المركبات'!$B$6:$B$205,MATCH(B1635&amp;"",'المركبات'!$A$6:$A$205,0))&amp;"","كود غير موجود"))</f>
        <v/>
      </c>
      <c r="I1635" s="21">
        <f>IF(OR(B1635&amp;""="",NOT(ISNUMBER(C1635))),"",IF(COUNTIFS($B$6:$B$2005,B1635&amp;"",$C$6:$C$2005,"&gt;"&amp;C1635)=0,1,0))</f>
        <v/>
      </c>
    </row>
    <row r="1636">
      <c r="A1636" s="13" t="n"/>
      <c r="B1636" s="5" t="n"/>
      <c r="C1636" s="16" t="n"/>
      <c r="D1636" s="20" t="n"/>
      <c r="E1636" s="20" t="n"/>
      <c r="F1636" s="5" t="n"/>
      <c r="G1636" s="18">
        <f>IF(OR(B1636&amp;""="",NOT(ISNUMBER(D1636))),"",ROUND(D1636*N(E1636),2))</f>
        <v/>
      </c>
      <c r="H1636" s="6">
        <f>IF(B1636&amp;""="","",IFERROR(INDEX('المركبات'!$B$6:$B$205,MATCH(B1636&amp;"",'المركبات'!$A$6:$A$205,0))&amp;"","كود غير موجود"))</f>
        <v/>
      </c>
      <c r="I1636" s="21">
        <f>IF(OR(B1636&amp;""="",NOT(ISNUMBER(C1636))),"",IF(COUNTIFS($B$6:$B$2005,B1636&amp;"",$C$6:$C$2005,"&gt;"&amp;C1636)=0,1,0))</f>
        <v/>
      </c>
    </row>
    <row r="1637">
      <c r="A1637" s="13" t="n"/>
      <c r="B1637" s="5" t="n"/>
      <c r="C1637" s="16" t="n"/>
      <c r="D1637" s="20" t="n"/>
      <c r="E1637" s="20" t="n"/>
      <c r="F1637" s="5" t="n"/>
      <c r="G1637" s="18">
        <f>IF(OR(B1637&amp;""="",NOT(ISNUMBER(D1637))),"",ROUND(D1637*N(E1637),2))</f>
        <v/>
      </c>
      <c r="H1637" s="6">
        <f>IF(B1637&amp;""="","",IFERROR(INDEX('المركبات'!$B$6:$B$205,MATCH(B1637&amp;"",'المركبات'!$A$6:$A$205,0))&amp;"","كود غير موجود"))</f>
        <v/>
      </c>
      <c r="I1637" s="21">
        <f>IF(OR(B1637&amp;""="",NOT(ISNUMBER(C1637))),"",IF(COUNTIFS($B$6:$B$2005,B1637&amp;"",$C$6:$C$2005,"&gt;"&amp;C1637)=0,1,0))</f>
        <v/>
      </c>
    </row>
    <row r="1638">
      <c r="A1638" s="13" t="n"/>
      <c r="B1638" s="5" t="n"/>
      <c r="C1638" s="16" t="n"/>
      <c r="D1638" s="20" t="n"/>
      <c r="E1638" s="20" t="n"/>
      <c r="F1638" s="5" t="n"/>
      <c r="G1638" s="18">
        <f>IF(OR(B1638&amp;""="",NOT(ISNUMBER(D1638))),"",ROUND(D1638*N(E1638),2))</f>
        <v/>
      </c>
      <c r="H1638" s="6">
        <f>IF(B1638&amp;""="","",IFERROR(INDEX('المركبات'!$B$6:$B$205,MATCH(B1638&amp;"",'المركبات'!$A$6:$A$205,0))&amp;"","كود غير موجود"))</f>
        <v/>
      </c>
      <c r="I1638" s="21">
        <f>IF(OR(B1638&amp;""="",NOT(ISNUMBER(C1638))),"",IF(COUNTIFS($B$6:$B$2005,B1638&amp;"",$C$6:$C$2005,"&gt;"&amp;C1638)=0,1,0))</f>
        <v/>
      </c>
    </row>
    <row r="1639">
      <c r="A1639" s="13" t="n"/>
      <c r="B1639" s="5" t="n"/>
      <c r="C1639" s="16" t="n"/>
      <c r="D1639" s="20" t="n"/>
      <c r="E1639" s="20" t="n"/>
      <c r="F1639" s="5" t="n"/>
      <c r="G1639" s="18">
        <f>IF(OR(B1639&amp;""="",NOT(ISNUMBER(D1639))),"",ROUND(D1639*N(E1639),2))</f>
        <v/>
      </c>
      <c r="H1639" s="6">
        <f>IF(B1639&amp;""="","",IFERROR(INDEX('المركبات'!$B$6:$B$205,MATCH(B1639&amp;"",'المركبات'!$A$6:$A$205,0))&amp;"","كود غير موجود"))</f>
        <v/>
      </c>
      <c r="I1639" s="21">
        <f>IF(OR(B1639&amp;""="",NOT(ISNUMBER(C1639))),"",IF(COUNTIFS($B$6:$B$2005,B1639&amp;"",$C$6:$C$2005,"&gt;"&amp;C1639)=0,1,0))</f>
        <v/>
      </c>
    </row>
    <row r="1640">
      <c r="A1640" s="13" t="n"/>
      <c r="B1640" s="5" t="n"/>
      <c r="C1640" s="16" t="n"/>
      <c r="D1640" s="20" t="n"/>
      <c r="E1640" s="20" t="n"/>
      <c r="F1640" s="5" t="n"/>
      <c r="G1640" s="18">
        <f>IF(OR(B1640&amp;""="",NOT(ISNUMBER(D1640))),"",ROUND(D1640*N(E1640),2))</f>
        <v/>
      </c>
      <c r="H1640" s="6">
        <f>IF(B1640&amp;""="","",IFERROR(INDEX('المركبات'!$B$6:$B$205,MATCH(B1640&amp;"",'المركبات'!$A$6:$A$205,0))&amp;"","كود غير موجود"))</f>
        <v/>
      </c>
      <c r="I1640" s="21">
        <f>IF(OR(B1640&amp;""="",NOT(ISNUMBER(C1640))),"",IF(COUNTIFS($B$6:$B$2005,B1640&amp;"",$C$6:$C$2005,"&gt;"&amp;C1640)=0,1,0))</f>
        <v/>
      </c>
    </row>
    <row r="1641">
      <c r="A1641" s="13" t="n"/>
      <c r="B1641" s="5" t="n"/>
      <c r="C1641" s="16" t="n"/>
      <c r="D1641" s="20" t="n"/>
      <c r="E1641" s="20" t="n"/>
      <c r="F1641" s="5" t="n"/>
      <c r="G1641" s="18">
        <f>IF(OR(B1641&amp;""="",NOT(ISNUMBER(D1641))),"",ROUND(D1641*N(E1641),2))</f>
        <v/>
      </c>
      <c r="H1641" s="6">
        <f>IF(B1641&amp;""="","",IFERROR(INDEX('المركبات'!$B$6:$B$205,MATCH(B1641&amp;"",'المركبات'!$A$6:$A$205,0))&amp;"","كود غير موجود"))</f>
        <v/>
      </c>
      <c r="I1641" s="21">
        <f>IF(OR(B1641&amp;""="",NOT(ISNUMBER(C1641))),"",IF(COUNTIFS($B$6:$B$2005,B1641&amp;"",$C$6:$C$2005,"&gt;"&amp;C1641)=0,1,0))</f>
        <v/>
      </c>
    </row>
    <row r="1642">
      <c r="A1642" s="13" t="n"/>
      <c r="B1642" s="5" t="n"/>
      <c r="C1642" s="16" t="n"/>
      <c r="D1642" s="20" t="n"/>
      <c r="E1642" s="20" t="n"/>
      <c r="F1642" s="5" t="n"/>
      <c r="G1642" s="18">
        <f>IF(OR(B1642&amp;""="",NOT(ISNUMBER(D1642))),"",ROUND(D1642*N(E1642),2))</f>
        <v/>
      </c>
      <c r="H1642" s="6">
        <f>IF(B1642&amp;""="","",IFERROR(INDEX('المركبات'!$B$6:$B$205,MATCH(B1642&amp;"",'المركبات'!$A$6:$A$205,0))&amp;"","كود غير موجود"))</f>
        <v/>
      </c>
      <c r="I1642" s="21">
        <f>IF(OR(B1642&amp;""="",NOT(ISNUMBER(C1642))),"",IF(COUNTIFS($B$6:$B$2005,B1642&amp;"",$C$6:$C$2005,"&gt;"&amp;C1642)=0,1,0))</f>
        <v/>
      </c>
    </row>
    <row r="1643">
      <c r="A1643" s="13" t="n"/>
      <c r="B1643" s="5" t="n"/>
      <c r="C1643" s="16" t="n"/>
      <c r="D1643" s="20" t="n"/>
      <c r="E1643" s="20" t="n"/>
      <c r="F1643" s="5" t="n"/>
      <c r="G1643" s="18">
        <f>IF(OR(B1643&amp;""="",NOT(ISNUMBER(D1643))),"",ROUND(D1643*N(E1643),2))</f>
        <v/>
      </c>
      <c r="H1643" s="6">
        <f>IF(B1643&amp;""="","",IFERROR(INDEX('المركبات'!$B$6:$B$205,MATCH(B1643&amp;"",'المركبات'!$A$6:$A$205,0))&amp;"","كود غير موجود"))</f>
        <v/>
      </c>
      <c r="I1643" s="21">
        <f>IF(OR(B1643&amp;""="",NOT(ISNUMBER(C1643))),"",IF(COUNTIFS($B$6:$B$2005,B1643&amp;"",$C$6:$C$2005,"&gt;"&amp;C1643)=0,1,0))</f>
        <v/>
      </c>
    </row>
    <row r="1644">
      <c r="A1644" s="13" t="n"/>
      <c r="B1644" s="5" t="n"/>
      <c r="C1644" s="16" t="n"/>
      <c r="D1644" s="20" t="n"/>
      <c r="E1644" s="20" t="n"/>
      <c r="F1644" s="5" t="n"/>
      <c r="G1644" s="18">
        <f>IF(OR(B1644&amp;""="",NOT(ISNUMBER(D1644))),"",ROUND(D1644*N(E1644),2))</f>
        <v/>
      </c>
      <c r="H1644" s="6">
        <f>IF(B1644&amp;""="","",IFERROR(INDEX('المركبات'!$B$6:$B$205,MATCH(B1644&amp;"",'المركبات'!$A$6:$A$205,0))&amp;"","كود غير موجود"))</f>
        <v/>
      </c>
      <c r="I1644" s="21">
        <f>IF(OR(B1644&amp;""="",NOT(ISNUMBER(C1644))),"",IF(COUNTIFS($B$6:$B$2005,B1644&amp;"",$C$6:$C$2005,"&gt;"&amp;C1644)=0,1,0))</f>
        <v/>
      </c>
    </row>
    <row r="1645">
      <c r="A1645" s="13" t="n"/>
      <c r="B1645" s="5" t="n"/>
      <c r="C1645" s="16" t="n"/>
      <c r="D1645" s="20" t="n"/>
      <c r="E1645" s="20" t="n"/>
      <c r="F1645" s="5" t="n"/>
      <c r="G1645" s="18">
        <f>IF(OR(B1645&amp;""="",NOT(ISNUMBER(D1645))),"",ROUND(D1645*N(E1645),2))</f>
        <v/>
      </c>
      <c r="H1645" s="6">
        <f>IF(B1645&amp;""="","",IFERROR(INDEX('المركبات'!$B$6:$B$205,MATCH(B1645&amp;"",'المركبات'!$A$6:$A$205,0))&amp;"","كود غير موجود"))</f>
        <v/>
      </c>
      <c r="I1645" s="21">
        <f>IF(OR(B1645&amp;""="",NOT(ISNUMBER(C1645))),"",IF(COUNTIFS($B$6:$B$2005,B1645&amp;"",$C$6:$C$2005,"&gt;"&amp;C1645)=0,1,0))</f>
        <v/>
      </c>
    </row>
    <row r="1646">
      <c r="A1646" s="13" t="n"/>
      <c r="B1646" s="5" t="n"/>
      <c r="C1646" s="16" t="n"/>
      <c r="D1646" s="20" t="n"/>
      <c r="E1646" s="20" t="n"/>
      <c r="F1646" s="5" t="n"/>
      <c r="G1646" s="18">
        <f>IF(OR(B1646&amp;""="",NOT(ISNUMBER(D1646))),"",ROUND(D1646*N(E1646),2))</f>
        <v/>
      </c>
      <c r="H1646" s="6">
        <f>IF(B1646&amp;""="","",IFERROR(INDEX('المركبات'!$B$6:$B$205,MATCH(B1646&amp;"",'المركبات'!$A$6:$A$205,0))&amp;"","كود غير موجود"))</f>
        <v/>
      </c>
      <c r="I1646" s="21">
        <f>IF(OR(B1646&amp;""="",NOT(ISNUMBER(C1646))),"",IF(COUNTIFS($B$6:$B$2005,B1646&amp;"",$C$6:$C$2005,"&gt;"&amp;C1646)=0,1,0))</f>
        <v/>
      </c>
    </row>
    <row r="1647">
      <c r="A1647" s="13" t="n"/>
      <c r="B1647" s="5" t="n"/>
      <c r="C1647" s="16" t="n"/>
      <c r="D1647" s="20" t="n"/>
      <c r="E1647" s="20" t="n"/>
      <c r="F1647" s="5" t="n"/>
      <c r="G1647" s="18">
        <f>IF(OR(B1647&amp;""="",NOT(ISNUMBER(D1647))),"",ROUND(D1647*N(E1647),2))</f>
        <v/>
      </c>
      <c r="H1647" s="6">
        <f>IF(B1647&amp;""="","",IFERROR(INDEX('المركبات'!$B$6:$B$205,MATCH(B1647&amp;"",'المركبات'!$A$6:$A$205,0))&amp;"","كود غير موجود"))</f>
        <v/>
      </c>
      <c r="I1647" s="21">
        <f>IF(OR(B1647&amp;""="",NOT(ISNUMBER(C1647))),"",IF(COUNTIFS($B$6:$B$2005,B1647&amp;"",$C$6:$C$2005,"&gt;"&amp;C1647)=0,1,0))</f>
        <v/>
      </c>
    </row>
    <row r="1648">
      <c r="A1648" s="13" t="n"/>
      <c r="B1648" s="5" t="n"/>
      <c r="C1648" s="16" t="n"/>
      <c r="D1648" s="20" t="n"/>
      <c r="E1648" s="20" t="n"/>
      <c r="F1648" s="5" t="n"/>
      <c r="G1648" s="18">
        <f>IF(OR(B1648&amp;""="",NOT(ISNUMBER(D1648))),"",ROUND(D1648*N(E1648),2))</f>
        <v/>
      </c>
      <c r="H1648" s="6">
        <f>IF(B1648&amp;""="","",IFERROR(INDEX('المركبات'!$B$6:$B$205,MATCH(B1648&amp;"",'المركبات'!$A$6:$A$205,0))&amp;"","كود غير موجود"))</f>
        <v/>
      </c>
      <c r="I1648" s="21">
        <f>IF(OR(B1648&amp;""="",NOT(ISNUMBER(C1648))),"",IF(COUNTIFS($B$6:$B$2005,B1648&amp;"",$C$6:$C$2005,"&gt;"&amp;C1648)=0,1,0))</f>
        <v/>
      </c>
    </row>
    <row r="1649">
      <c r="A1649" s="13" t="n"/>
      <c r="B1649" s="5" t="n"/>
      <c r="C1649" s="16" t="n"/>
      <c r="D1649" s="20" t="n"/>
      <c r="E1649" s="20" t="n"/>
      <c r="F1649" s="5" t="n"/>
      <c r="G1649" s="18">
        <f>IF(OR(B1649&amp;""="",NOT(ISNUMBER(D1649))),"",ROUND(D1649*N(E1649),2))</f>
        <v/>
      </c>
      <c r="H1649" s="6">
        <f>IF(B1649&amp;""="","",IFERROR(INDEX('المركبات'!$B$6:$B$205,MATCH(B1649&amp;"",'المركبات'!$A$6:$A$205,0))&amp;"","كود غير موجود"))</f>
        <v/>
      </c>
      <c r="I1649" s="21">
        <f>IF(OR(B1649&amp;""="",NOT(ISNUMBER(C1649))),"",IF(COUNTIFS($B$6:$B$2005,B1649&amp;"",$C$6:$C$2005,"&gt;"&amp;C1649)=0,1,0))</f>
        <v/>
      </c>
    </row>
    <row r="1650">
      <c r="A1650" s="13" t="n"/>
      <c r="B1650" s="5" t="n"/>
      <c r="C1650" s="16" t="n"/>
      <c r="D1650" s="20" t="n"/>
      <c r="E1650" s="20" t="n"/>
      <c r="F1650" s="5" t="n"/>
      <c r="G1650" s="18">
        <f>IF(OR(B1650&amp;""="",NOT(ISNUMBER(D1650))),"",ROUND(D1650*N(E1650),2))</f>
        <v/>
      </c>
      <c r="H1650" s="6">
        <f>IF(B1650&amp;""="","",IFERROR(INDEX('المركبات'!$B$6:$B$205,MATCH(B1650&amp;"",'المركبات'!$A$6:$A$205,0))&amp;"","كود غير موجود"))</f>
        <v/>
      </c>
      <c r="I1650" s="21">
        <f>IF(OR(B1650&amp;""="",NOT(ISNUMBER(C1650))),"",IF(COUNTIFS($B$6:$B$2005,B1650&amp;"",$C$6:$C$2005,"&gt;"&amp;C1650)=0,1,0))</f>
        <v/>
      </c>
    </row>
    <row r="1651">
      <c r="A1651" s="13" t="n"/>
      <c r="B1651" s="5" t="n"/>
      <c r="C1651" s="16" t="n"/>
      <c r="D1651" s="20" t="n"/>
      <c r="E1651" s="20" t="n"/>
      <c r="F1651" s="5" t="n"/>
      <c r="G1651" s="18">
        <f>IF(OR(B1651&amp;""="",NOT(ISNUMBER(D1651))),"",ROUND(D1651*N(E1651),2))</f>
        <v/>
      </c>
      <c r="H1651" s="6">
        <f>IF(B1651&amp;""="","",IFERROR(INDEX('المركبات'!$B$6:$B$205,MATCH(B1651&amp;"",'المركبات'!$A$6:$A$205,0))&amp;"","كود غير موجود"))</f>
        <v/>
      </c>
      <c r="I1651" s="21">
        <f>IF(OR(B1651&amp;""="",NOT(ISNUMBER(C1651))),"",IF(COUNTIFS($B$6:$B$2005,B1651&amp;"",$C$6:$C$2005,"&gt;"&amp;C1651)=0,1,0))</f>
        <v/>
      </c>
    </row>
    <row r="1652">
      <c r="A1652" s="13" t="n"/>
      <c r="B1652" s="5" t="n"/>
      <c r="C1652" s="16" t="n"/>
      <c r="D1652" s="20" t="n"/>
      <c r="E1652" s="20" t="n"/>
      <c r="F1652" s="5" t="n"/>
      <c r="G1652" s="18">
        <f>IF(OR(B1652&amp;""="",NOT(ISNUMBER(D1652))),"",ROUND(D1652*N(E1652),2))</f>
        <v/>
      </c>
      <c r="H1652" s="6">
        <f>IF(B1652&amp;""="","",IFERROR(INDEX('المركبات'!$B$6:$B$205,MATCH(B1652&amp;"",'المركبات'!$A$6:$A$205,0))&amp;"","كود غير موجود"))</f>
        <v/>
      </c>
      <c r="I1652" s="21">
        <f>IF(OR(B1652&amp;""="",NOT(ISNUMBER(C1652))),"",IF(COUNTIFS($B$6:$B$2005,B1652&amp;"",$C$6:$C$2005,"&gt;"&amp;C1652)=0,1,0))</f>
        <v/>
      </c>
    </row>
    <row r="1653">
      <c r="A1653" s="13" t="n"/>
      <c r="B1653" s="5" t="n"/>
      <c r="C1653" s="16" t="n"/>
      <c r="D1653" s="20" t="n"/>
      <c r="E1653" s="20" t="n"/>
      <c r="F1653" s="5" t="n"/>
      <c r="G1653" s="18">
        <f>IF(OR(B1653&amp;""="",NOT(ISNUMBER(D1653))),"",ROUND(D1653*N(E1653),2))</f>
        <v/>
      </c>
      <c r="H1653" s="6">
        <f>IF(B1653&amp;""="","",IFERROR(INDEX('المركبات'!$B$6:$B$205,MATCH(B1653&amp;"",'المركبات'!$A$6:$A$205,0))&amp;"","كود غير موجود"))</f>
        <v/>
      </c>
      <c r="I1653" s="21">
        <f>IF(OR(B1653&amp;""="",NOT(ISNUMBER(C1653))),"",IF(COUNTIFS($B$6:$B$2005,B1653&amp;"",$C$6:$C$2005,"&gt;"&amp;C1653)=0,1,0))</f>
        <v/>
      </c>
    </row>
    <row r="1654">
      <c r="A1654" s="13" t="n"/>
      <c r="B1654" s="5" t="n"/>
      <c r="C1654" s="16" t="n"/>
      <c r="D1654" s="20" t="n"/>
      <c r="E1654" s="20" t="n"/>
      <c r="F1654" s="5" t="n"/>
      <c r="G1654" s="18">
        <f>IF(OR(B1654&amp;""="",NOT(ISNUMBER(D1654))),"",ROUND(D1654*N(E1654),2))</f>
        <v/>
      </c>
      <c r="H1654" s="6">
        <f>IF(B1654&amp;""="","",IFERROR(INDEX('المركبات'!$B$6:$B$205,MATCH(B1654&amp;"",'المركبات'!$A$6:$A$205,0))&amp;"","كود غير موجود"))</f>
        <v/>
      </c>
      <c r="I1654" s="21">
        <f>IF(OR(B1654&amp;""="",NOT(ISNUMBER(C1654))),"",IF(COUNTIFS($B$6:$B$2005,B1654&amp;"",$C$6:$C$2005,"&gt;"&amp;C1654)=0,1,0))</f>
        <v/>
      </c>
    </row>
    <row r="1655">
      <c r="A1655" s="13" t="n"/>
      <c r="B1655" s="5" t="n"/>
      <c r="C1655" s="16" t="n"/>
      <c r="D1655" s="20" t="n"/>
      <c r="E1655" s="20" t="n"/>
      <c r="F1655" s="5" t="n"/>
      <c r="G1655" s="18">
        <f>IF(OR(B1655&amp;""="",NOT(ISNUMBER(D1655))),"",ROUND(D1655*N(E1655),2))</f>
        <v/>
      </c>
      <c r="H1655" s="6">
        <f>IF(B1655&amp;""="","",IFERROR(INDEX('المركبات'!$B$6:$B$205,MATCH(B1655&amp;"",'المركبات'!$A$6:$A$205,0))&amp;"","كود غير موجود"))</f>
        <v/>
      </c>
      <c r="I1655" s="21">
        <f>IF(OR(B1655&amp;""="",NOT(ISNUMBER(C1655))),"",IF(COUNTIFS($B$6:$B$2005,B1655&amp;"",$C$6:$C$2005,"&gt;"&amp;C1655)=0,1,0))</f>
        <v/>
      </c>
    </row>
    <row r="1656">
      <c r="A1656" s="13" t="n"/>
      <c r="B1656" s="5" t="n"/>
      <c r="C1656" s="16" t="n"/>
      <c r="D1656" s="20" t="n"/>
      <c r="E1656" s="20" t="n"/>
      <c r="F1656" s="5" t="n"/>
      <c r="G1656" s="18">
        <f>IF(OR(B1656&amp;""="",NOT(ISNUMBER(D1656))),"",ROUND(D1656*N(E1656),2))</f>
        <v/>
      </c>
      <c r="H1656" s="6">
        <f>IF(B1656&amp;""="","",IFERROR(INDEX('المركبات'!$B$6:$B$205,MATCH(B1656&amp;"",'المركبات'!$A$6:$A$205,0))&amp;"","كود غير موجود"))</f>
        <v/>
      </c>
      <c r="I1656" s="21">
        <f>IF(OR(B1656&amp;""="",NOT(ISNUMBER(C1656))),"",IF(COUNTIFS($B$6:$B$2005,B1656&amp;"",$C$6:$C$2005,"&gt;"&amp;C1656)=0,1,0))</f>
        <v/>
      </c>
    </row>
    <row r="1657">
      <c r="A1657" s="13" t="n"/>
      <c r="B1657" s="5" t="n"/>
      <c r="C1657" s="16" t="n"/>
      <c r="D1657" s="20" t="n"/>
      <c r="E1657" s="20" t="n"/>
      <c r="F1657" s="5" t="n"/>
      <c r="G1657" s="18">
        <f>IF(OR(B1657&amp;""="",NOT(ISNUMBER(D1657))),"",ROUND(D1657*N(E1657),2))</f>
        <v/>
      </c>
      <c r="H1657" s="6">
        <f>IF(B1657&amp;""="","",IFERROR(INDEX('المركبات'!$B$6:$B$205,MATCH(B1657&amp;"",'المركبات'!$A$6:$A$205,0))&amp;"","كود غير موجود"))</f>
        <v/>
      </c>
      <c r="I1657" s="21">
        <f>IF(OR(B1657&amp;""="",NOT(ISNUMBER(C1657))),"",IF(COUNTIFS($B$6:$B$2005,B1657&amp;"",$C$6:$C$2005,"&gt;"&amp;C1657)=0,1,0))</f>
        <v/>
      </c>
    </row>
    <row r="1658">
      <c r="A1658" s="13" t="n"/>
      <c r="B1658" s="5" t="n"/>
      <c r="C1658" s="16" t="n"/>
      <c r="D1658" s="20" t="n"/>
      <c r="E1658" s="20" t="n"/>
      <c r="F1658" s="5" t="n"/>
      <c r="G1658" s="18">
        <f>IF(OR(B1658&amp;""="",NOT(ISNUMBER(D1658))),"",ROUND(D1658*N(E1658),2))</f>
        <v/>
      </c>
      <c r="H1658" s="6">
        <f>IF(B1658&amp;""="","",IFERROR(INDEX('المركبات'!$B$6:$B$205,MATCH(B1658&amp;"",'المركبات'!$A$6:$A$205,0))&amp;"","كود غير موجود"))</f>
        <v/>
      </c>
      <c r="I1658" s="21">
        <f>IF(OR(B1658&amp;""="",NOT(ISNUMBER(C1658))),"",IF(COUNTIFS($B$6:$B$2005,B1658&amp;"",$C$6:$C$2005,"&gt;"&amp;C1658)=0,1,0))</f>
        <v/>
      </c>
    </row>
    <row r="1659">
      <c r="A1659" s="13" t="n"/>
      <c r="B1659" s="5" t="n"/>
      <c r="C1659" s="16" t="n"/>
      <c r="D1659" s="20" t="n"/>
      <c r="E1659" s="20" t="n"/>
      <c r="F1659" s="5" t="n"/>
      <c r="G1659" s="18">
        <f>IF(OR(B1659&amp;""="",NOT(ISNUMBER(D1659))),"",ROUND(D1659*N(E1659),2))</f>
        <v/>
      </c>
      <c r="H1659" s="6">
        <f>IF(B1659&amp;""="","",IFERROR(INDEX('المركبات'!$B$6:$B$205,MATCH(B1659&amp;"",'المركبات'!$A$6:$A$205,0))&amp;"","كود غير موجود"))</f>
        <v/>
      </c>
      <c r="I1659" s="21">
        <f>IF(OR(B1659&amp;""="",NOT(ISNUMBER(C1659))),"",IF(COUNTIFS($B$6:$B$2005,B1659&amp;"",$C$6:$C$2005,"&gt;"&amp;C1659)=0,1,0))</f>
        <v/>
      </c>
    </row>
    <row r="1660">
      <c r="A1660" s="13" t="n"/>
      <c r="B1660" s="5" t="n"/>
      <c r="C1660" s="16" t="n"/>
      <c r="D1660" s="20" t="n"/>
      <c r="E1660" s="20" t="n"/>
      <c r="F1660" s="5" t="n"/>
      <c r="G1660" s="18">
        <f>IF(OR(B1660&amp;""="",NOT(ISNUMBER(D1660))),"",ROUND(D1660*N(E1660),2))</f>
        <v/>
      </c>
      <c r="H1660" s="6">
        <f>IF(B1660&amp;""="","",IFERROR(INDEX('المركبات'!$B$6:$B$205,MATCH(B1660&amp;"",'المركبات'!$A$6:$A$205,0))&amp;"","كود غير موجود"))</f>
        <v/>
      </c>
      <c r="I1660" s="21">
        <f>IF(OR(B1660&amp;""="",NOT(ISNUMBER(C1660))),"",IF(COUNTIFS($B$6:$B$2005,B1660&amp;"",$C$6:$C$2005,"&gt;"&amp;C1660)=0,1,0))</f>
        <v/>
      </c>
    </row>
    <row r="1661">
      <c r="A1661" s="13" t="n"/>
      <c r="B1661" s="5" t="n"/>
      <c r="C1661" s="16" t="n"/>
      <c r="D1661" s="20" t="n"/>
      <c r="E1661" s="20" t="n"/>
      <c r="F1661" s="5" t="n"/>
      <c r="G1661" s="18">
        <f>IF(OR(B1661&amp;""="",NOT(ISNUMBER(D1661))),"",ROUND(D1661*N(E1661),2))</f>
        <v/>
      </c>
      <c r="H1661" s="6">
        <f>IF(B1661&amp;""="","",IFERROR(INDEX('المركبات'!$B$6:$B$205,MATCH(B1661&amp;"",'المركبات'!$A$6:$A$205,0))&amp;"","كود غير موجود"))</f>
        <v/>
      </c>
      <c r="I1661" s="21">
        <f>IF(OR(B1661&amp;""="",NOT(ISNUMBER(C1661))),"",IF(COUNTIFS($B$6:$B$2005,B1661&amp;"",$C$6:$C$2005,"&gt;"&amp;C1661)=0,1,0))</f>
        <v/>
      </c>
    </row>
    <row r="1662">
      <c r="A1662" s="13" t="n"/>
      <c r="B1662" s="5" t="n"/>
      <c r="C1662" s="16" t="n"/>
      <c r="D1662" s="20" t="n"/>
      <c r="E1662" s="20" t="n"/>
      <c r="F1662" s="5" t="n"/>
      <c r="G1662" s="18">
        <f>IF(OR(B1662&amp;""="",NOT(ISNUMBER(D1662))),"",ROUND(D1662*N(E1662),2))</f>
        <v/>
      </c>
      <c r="H1662" s="6">
        <f>IF(B1662&amp;""="","",IFERROR(INDEX('المركبات'!$B$6:$B$205,MATCH(B1662&amp;"",'المركبات'!$A$6:$A$205,0))&amp;"","كود غير موجود"))</f>
        <v/>
      </c>
      <c r="I1662" s="21">
        <f>IF(OR(B1662&amp;""="",NOT(ISNUMBER(C1662))),"",IF(COUNTIFS($B$6:$B$2005,B1662&amp;"",$C$6:$C$2005,"&gt;"&amp;C1662)=0,1,0))</f>
        <v/>
      </c>
    </row>
    <row r="1663">
      <c r="A1663" s="13" t="n"/>
      <c r="B1663" s="5" t="n"/>
      <c r="C1663" s="16" t="n"/>
      <c r="D1663" s="20" t="n"/>
      <c r="E1663" s="20" t="n"/>
      <c r="F1663" s="5" t="n"/>
      <c r="G1663" s="18">
        <f>IF(OR(B1663&amp;""="",NOT(ISNUMBER(D1663))),"",ROUND(D1663*N(E1663),2))</f>
        <v/>
      </c>
      <c r="H1663" s="6">
        <f>IF(B1663&amp;""="","",IFERROR(INDEX('المركبات'!$B$6:$B$205,MATCH(B1663&amp;"",'المركبات'!$A$6:$A$205,0))&amp;"","كود غير موجود"))</f>
        <v/>
      </c>
      <c r="I1663" s="21">
        <f>IF(OR(B1663&amp;""="",NOT(ISNUMBER(C1663))),"",IF(COUNTIFS($B$6:$B$2005,B1663&amp;"",$C$6:$C$2005,"&gt;"&amp;C1663)=0,1,0))</f>
        <v/>
      </c>
    </row>
    <row r="1664">
      <c r="A1664" s="13" t="n"/>
      <c r="B1664" s="5" t="n"/>
      <c r="C1664" s="16" t="n"/>
      <c r="D1664" s="20" t="n"/>
      <c r="E1664" s="20" t="n"/>
      <c r="F1664" s="5" t="n"/>
      <c r="G1664" s="18">
        <f>IF(OR(B1664&amp;""="",NOT(ISNUMBER(D1664))),"",ROUND(D1664*N(E1664),2))</f>
        <v/>
      </c>
      <c r="H1664" s="6">
        <f>IF(B1664&amp;""="","",IFERROR(INDEX('المركبات'!$B$6:$B$205,MATCH(B1664&amp;"",'المركبات'!$A$6:$A$205,0))&amp;"","كود غير موجود"))</f>
        <v/>
      </c>
      <c r="I1664" s="21">
        <f>IF(OR(B1664&amp;""="",NOT(ISNUMBER(C1664))),"",IF(COUNTIFS($B$6:$B$2005,B1664&amp;"",$C$6:$C$2005,"&gt;"&amp;C1664)=0,1,0))</f>
        <v/>
      </c>
    </row>
    <row r="1665">
      <c r="A1665" s="13" t="n"/>
      <c r="B1665" s="5" t="n"/>
      <c r="C1665" s="16" t="n"/>
      <c r="D1665" s="20" t="n"/>
      <c r="E1665" s="20" t="n"/>
      <c r="F1665" s="5" t="n"/>
      <c r="G1665" s="18">
        <f>IF(OR(B1665&amp;""="",NOT(ISNUMBER(D1665))),"",ROUND(D1665*N(E1665),2))</f>
        <v/>
      </c>
      <c r="H1665" s="6">
        <f>IF(B1665&amp;""="","",IFERROR(INDEX('المركبات'!$B$6:$B$205,MATCH(B1665&amp;"",'المركبات'!$A$6:$A$205,0))&amp;"","كود غير موجود"))</f>
        <v/>
      </c>
      <c r="I1665" s="21">
        <f>IF(OR(B1665&amp;""="",NOT(ISNUMBER(C1665))),"",IF(COUNTIFS($B$6:$B$2005,B1665&amp;"",$C$6:$C$2005,"&gt;"&amp;C1665)=0,1,0))</f>
        <v/>
      </c>
    </row>
    <row r="1666">
      <c r="A1666" s="13" t="n"/>
      <c r="B1666" s="5" t="n"/>
      <c r="C1666" s="16" t="n"/>
      <c r="D1666" s="20" t="n"/>
      <c r="E1666" s="20" t="n"/>
      <c r="F1666" s="5" t="n"/>
      <c r="G1666" s="18">
        <f>IF(OR(B1666&amp;""="",NOT(ISNUMBER(D1666))),"",ROUND(D1666*N(E1666),2))</f>
        <v/>
      </c>
      <c r="H1666" s="6">
        <f>IF(B1666&amp;""="","",IFERROR(INDEX('المركبات'!$B$6:$B$205,MATCH(B1666&amp;"",'المركبات'!$A$6:$A$205,0))&amp;"","كود غير موجود"))</f>
        <v/>
      </c>
      <c r="I1666" s="21">
        <f>IF(OR(B1666&amp;""="",NOT(ISNUMBER(C1666))),"",IF(COUNTIFS($B$6:$B$2005,B1666&amp;"",$C$6:$C$2005,"&gt;"&amp;C1666)=0,1,0))</f>
        <v/>
      </c>
    </row>
    <row r="1667">
      <c r="A1667" s="13" t="n"/>
      <c r="B1667" s="5" t="n"/>
      <c r="C1667" s="16" t="n"/>
      <c r="D1667" s="20" t="n"/>
      <c r="E1667" s="20" t="n"/>
      <c r="F1667" s="5" t="n"/>
      <c r="G1667" s="18">
        <f>IF(OR(B1667&amp;""="",NOT(ISNUMBER(D1667))),"",ROUND(D1667*N(E1667),2))</f>
        <v/>
      </c>
      <c r="H1667" s="6">
        <f>IF(B1667&amp;""="","",IFERROR(INDEX('المركبات'!$B$6:$B$205,MATCH(B1667&amp;"",'المركبات'!$A$6:$A$205,0))&amp;"","كود غير موجود"))</f>
        <v/>
      </c>
      <c r="I1667" s="21">
        <f>IF(OR(B1667&amp;""="",NOT(ISNUMBER(C1667))),"",IF(COUNTIFS($B$6:$B$2005,B1667&amp;"",$C$6:$C$2005,"&gt;"&amp;C1667)=0,1,0))</f>
        <v/>
      </c>
    </row>
    <row r="1668">
      <c r="A1668" s="13" t="n"/>
      <c r="B1668" s="5" t="n"/>
      <c r="C1668" s="16" t="n"/>
      <c r="D1668" s="20" t="n"/>
      <c r="E1668" s="20" t="n"/>
      <c r="F1668" s="5" t="n"/>
      <c r="G1668" s="18">
        <f>IF(OR(B1668&amp;""="",NOT(ISNUMBER(D1668))),"",ROUND(D1668*N(E1668),2))</f>
        <v/>
      </c>
      <c r="H1668" s="6">
        <f>IF(B1668&amp;""="","",IFERROR(INDEX('المركبات'!$B$6:$B$205,MATCH(B1668&amp;"",'المركبات'!$A$6:$A$205,0))&amp;"","كود غير موجود"))</f>
        <v/>
      </c>
      <c r="I1668" s="21">
        <f>IF(OR(B1668&amp;""="",NOT(ISNUMBER(C1668))),"",IF(COUNTIFS($B$6:$B$2005,B1668&amp;"",$C$6:$C$2005,"&gt;"&amp;C1668)=0,1,0))</f>
        <v/>
      </c>
    </row>
    <row r="1669">
      <c r="A1669" s="13" t="n"/>
      <c r="B1669" s="5" t="n"/>
      <c r="C1669" s="16" t="n"/>
      <c r="D1669" s="20" t="n"/>
      <c r="E1669" s="20" t="n"/>
      <c r="F1669" s="5" t="n"/>
      <c r="G1669" s="18">
        <f>IF(OR(B1669&amp;""="",NOT(ISNUMBER(D1669))),"",ROUND(D1669*N(E1669),2))</f>
        <v/>
      </c>
      <c r="H1669" s="6">
        <f>IF(B1669&amp;""="","",IFERROR(INDEX('المركبات'!$B$6:$B$205,MATCH(B1669&amp;"",'المركبات'!$A$6:$A$205,0))&amp;"","كود غير موجود"))</f>
        <v/>
      </c>
      <c r="I1669" s="21">
        <f>IF(OR(B1669&amp;""="",NOT(ISNUMBER(C1669))),"",IF(COUNTIFS($B$6:$B$2005,B1669&amp;"",$C$6:$C$2005,"&gt;"&amp;C1669)=0,1,0))</f>
        <v/>
      </c>
    </row>
    <row r="1670">
      <c r="A1670" s="13" t="n"/>
      <c r="B1670" s="5" t="n"/>
      <c r="C1670" s="16" t="n"/>
      <c r="D1670" s="20" t="n"/>
      <c r="E1670" s="20" t="n"/>
      <c r="F1670" s="5" t="n"/>
      <c r="G1670" s="18">
        <f>IF(OR(B1670&amp;""="",NOT(ISNUMBER(D1670))),"",ROUND(D1670*N(E1670),2))</f>
        <v/>
      </c>
      <c r="H1670" s="6">
        <f>IF(B1670&amp;""="","",IFERROR(INDEX('المركبات'!$B$6:$B$205,MATCH(B1670&amp;"",'المركبات'!$A$6:$A$205,0))&amp;"","كود غير موجود"))</f>
        <v/>
      </c>
      <c r="I1670" s="21">
        <f>IF(OR(B1670&amp;""="",NOT(ISNUMBER(C1670))),"",IF(COUNTIFS($B$6:$B$2005,B1670&amp;"",$C$6:$C$2005,"&gt;"&amp;C1670)=0,1,0))</f>
        <v/>
      </c>
    </row>
    <row r="1671">
      <c r="A1671" s="13" t="n"/>
      <c r="B1671" s="5" t="n"/>
      <c r="C1671" s="16" t="n"/>
      <c r="D1671" s="20" t="n"/>
      <c r="E1671" s="20" t="n"/>
      <c r="F1671" s="5" t="n"/>
      <c r="G1671" s="18">
        <f>IF(OR(B1671&amp;""="",NOT(ISNUMBER(D1671))),"",ROUND(D1671*N(E1671),2))</f>
        <v/>
      </c>
      <c r="H1671" s="6">
        <f>IF(B1671&amp;""="","",IFERROR(INDEX('المركبات'!$B$6:$B$205,MATCH(B1671&amp;"",'المركبات'!$A$6:$A$205,0))&amp;"","كود غير موجود"))</f>
        <v/>
      </c>
      <c r="I1671" s="21">
        <f>IF(OR(B1671&amp;""="",NOT(ISNUMBER(C1671))),"",IF(COUNTIFS($B$6:$B$2005,B1671&amp;"",$C$6:$C$2005,"&gt;"&amp;C1671)=0,1,0))</f>
        <v/>
      </c>
    </row>
    <row r="1672">
      <c r="A1672" s="13" t="n"/>
      <c r="B1672" s="5" t="n"/>
      <c r="C1672" s="16" t="n"/>
      <c r="D1672" s="20" t="n"/>
      <c r="E1672" s="20" t="n"/>
      <c r="F1672" s="5" t="n"/>
      <c r="G1672" s="18">
        <f>IF(OR(B1672&amp;""="",NOT(ISNUMBER(D1672))),"",ROUND(D1672*N(E1672),2))</f>
        <v/>
      </c>
      <c r="H1672" s="6">
        <f>IF(B1672&amp;""="","",IFERROR(INDEX('المركبات'!$B$6:$B$205,MATCH(B1672&amp;"",'المركبات'!$A$6:$A$205,0))&amp;"","كود غير موجود"))</f>
        <v/>
      </c>
      <c r="I1672" s="21">
        <f>IF(OR(B1672&amp;""="",NOT(ISNUMBER(C1672))),"",IF(COUNTIFS($B$6:$B$2005,B1672&amp;"",$C$6:$C$2005,"&gt;"&amp;C1672)=0,1,0))</f>
        <v/>
      </c>
    </row>
    <row r="1673">
      <c r="A1673" s="13" t="n"/>
      <c r="B1673" s="5" t="n"/>
      <c r="C1673" s="16" t="n"/>
      <c r="D1673" s="20" t="n"/>
      <c r="E1673" s="20" t="n"/>
      <c r="F1673" s="5" t="n"/>
      <c r="G1673" s="18">
        <f>IF(OR(B1673&amp;""="",NOT(ISNUMBER(D1673))),"",ROUND(D1673*N(E1673),2))</f>
        <v/>
      </c>
      <c r="H1673" s="6">
        <f>IF(B1673&amp;""="","",IFERROR(INDEX('المركبات'!$B$6:$B$205,MATCH(B1673&amp;"",'المركبات'!$A$6:$A$205,0))&amp;"","كود غير موجود"))</f>
        <v/>
      </c>
      <c r="I1673" s="21">
        <f>IF(OR(B1673&amp;""="",NOT(ISNUMBER(C1673))),"",IF(COUNTIFS($B$6:$B$2005,B1673&amp;"",$C$6:$C$2005,"&gt;"&amp;C1673)=0,1,0))</f>
        <v/>
      </c>
    </row>
    <row r="1674">
      <c r="A1674" s="13" t="n"/>
      <c r="B1674" s="5" t="n"/>
      <c r="C1674" s="16" t="n"/>
      <c r="D1674" s="20" t="n"/>
      <c r="E1674" s="20" t="n"/>
      <c r="F1674" s="5" t="n"/>
      <c r="G1674" s="18">
        <f>IF(OR(B1674&amp;""="",NOT(ISNUMBER(D1674))),"",ROUND(D1674*N(E1674),2))</f>
        <v/>
      </c>
      <c r="H1674" s="6">
        <f>IF(B1674&amp;""="","",IFERROR(INDEX('المركبات'!$B$6:$B$205,MATCH(B1674&amp;"",'المركبات'!$A$6:$A$205,0))&amp;"","كود غير موجود"))</f>
        <v/>
      </c>
      <c r="I1674" s="21">
        <f>IF(OR(B1674&amp;""="",NOT(ISNUMBER(C1674))),"",IF(COUNTIFS($B$6:$B$2005,B1674&amp;"",$C$6:$C$2005,"&gt;"&amp;C1674)=0,1,0))</f>
        <v/>
      </c>
    </row>
    <row r="1675">
      <c r="A1675" s="13" t="n"/>
      <c r="B1675" s="5" t="n"/>
      <c r="C1675" s="16" t="n"/>
      <c r="D1675" s="20" t="n"/>
      <c r="E1675" s="20" t="n"/>
      <c r="F1675" s="5" t="n"/>
      <c r="G1675" s="18">
        <f>IF(OR(B1675&amp;""="",NOT(ISNUMBER(D1675))),"",ROUND(D1675*N(E1675),2))</f>
        <v/>
      </c>
      <c r="H1675" s="6">
        <f>IF(B1675&amp;""="","",IFERROR(INDEX('المركبات'!$B$6:$B$205,MATCH(B1675&amp;"",'المركبات'!$A$6:$A$205,0))&amp;"","كود غير موجود"))</f>
        <v/>
      </c>
      <c r="I1675" s="21">
        <f>IF(OR(B1675&amp;""="",NOT(ISNUMBER(C1675))),"",IF(COUNTIFS($B$6:$B$2005,B1675&amp;"",$C$6:$C$2005,"&gt;"&amp;C1675)=0,1,0))</f>
        <v/>
      </c>
    </row>
    <row r="1676">
      <c r="A1676" s="13" t="n"/>
      <c r="B1676" s="5" t="n"/>
      <c r="C1676" s="16" t="n"/>
      <c r="D1676" s="20" t="n"/>
      <c r="E1676" s="20" t="n"/>
      <c r="F1676" s="5" t="n"/>
      <c r="G1676" s="18">
        <f>IF(OR(B1676&amp;""="",NOT(ISNUMBER(D1676))),"",ROUND(D1676*N(E1676),2))</f>
        <v/>
      </c>
      <c r="H1676" s="6">
        <f>IF(B1676&amp;""="","",IFERROR(INDEX('المركبات'!$B$6:$B$205,MATCH(B1676&amp;"",'المركبات'!$A$6:$A$205,0))&amp;"","كود غير موجود"))</f>
        <v/>
      </c>
      <c r="I1676" s="21">
        <f>IF(OR(B1676&amp;""="",NOT(ISNUMBER(C1676))),"",IF(COUNTIFS($B$6:$B$2005,B1676&amp;"",$C$6:$C$2005,"&gt;"&amp;C1676)=0,1,0))</f>
        <v/>
      </c>
    </row>
    <row r="1677">
      <c r="A1677" s="13" t="n"/>
      <c r="B1677" s="5" t="n"/>
      <c r="C1677" s="16" t="n"/>
      <c r="D1677" s="20" t="n"/>
      <c r="E1677" s="20" t="n"/>
      <c r="F1677" s="5" t="n"/>
      <c r="G1677" s="18">
        <f>IF(OR(B1677&amp;""="",NOT(ISNUMBER(D1677))),"",ROUND(D1677*N(E1677),2))</f>
        <v/>
      </c>
      <c r="H1677" s="6">
        <f>IF(B1677&amp;""="","",IFERROR(INDEX('المركبات'!$B$6:$B$205,MATCH(B1677&amp;"",'المركبات'!$A$6:$A$205,0))&amp;"","كود غير موجود"))</f>
        <v/>
      </c>
      <c r="I1677" s="21">
        <f>IF(OR(B1677&amp;""="",NOT(ISNUMBER(C1677))),"",IF(COUNTIFS($B$6:$B$2005,B1677&amp;"",$C$6:$C$2005,"&gt;"&amp;C1677)=0,1,0))</f>
        <v/>
      </c>
    </row>
    <row r="1678">
      <c r="A1678" s="13" t="n"/>
      <c r="B1678" s="5" t="n"/>
      <c r="C1678" s="16" t="n"/>
      <c r="D1678" s="20" t="n"/>
      <c r="E1678" s="20" t="n"/>
      <c r="F1678" s="5" t="n"/>
      <c r="G1678" s="18">
        <f>IF(OR(B1678&amp;""="",NOT(ISNUMBER(D1678))),"",ROUND(D1678*N(E1678),2))</f>
        <v/>
      </c>
      <c r="H1678" s="6">
        <f>IF(B1678&amp;""="","",IFERROR(INDEX('المركبات'!$B$6:$B$205,MATCH(B1678&amp;"",'المركبات'!$A$6:$A$205,0))&amp;"","كود غير موجود"))</f>
        <v/>
      </c>
      <c r="I1678" s="21">
        <f>IF(OR(B1678&amp;""="",NOT(ISNUMBER(C1678))),"",IF(COUNTIFS($B$6:$B$2005,B1678&amp;"",$C$6:$C$2005,"&gt;"&amp;C1678)=0,1,0))</f>
        <v/>
      </c>
    </row>
    <row r="1679">
      <c r="A1679" s="13" t="n"/>
      <c r="B1679" s="5" t="n"/>
      <c r="C1679" s="16" t="n"/>
      <c r="D1679" s="20" t="n"/>
      <c r="E1679" s="20" t="n"/>
      <c r="F1679" s="5" t="n"/>
      <c r="G1679" s="18">
        <f>IF(OR(B1679&amp;""="",NOT(ISNUMBER(D1679))),"",ROUND(D1679*N(E1679),2))</f>
        <v/>
      </c>
      <c r="H1679" s="6">
        <f>IF(B1679&amp;""="","",IFERROR(INDEX('المركبات'!$B$6:$B$205,MATCH(B1679&amp;"",'المركبات'!$A$6:$A$205,0))&amp;"","كود غير موجود"))</f>
        <v/>
      </c>
      <c r="I1679" s="21">
        <f>IF(OR(B1679&amp;""="",NOT(ISNUMBER(C1679))),"",IF(COUNTIFS($B$6:$B$2005,B1679&amp;"",$C$6:$C$2005,"&gt;"&amp;C1679)=0,1,0))</f>
        <v/>
      </c>
    </row>
    <row r="1680">
      <c r="A1680" s="13" t="n"/>
      <c r="B1680" s="5" t="n"/>
      <c r="C1680" s="16" t="n"/>
      <c r="D1680" s="20" t="n"/>
      <c r="E1680" s="20" t="n"/>
      <c r="F1680" s="5" t="n"/>
      <c r="G1680" s="18">
        <f>IF(OR(B1680&amp;""="",NOT(ISNUMBER(D1680))),"",ROUND(D1680*N(E1680),2))</f>
        <v/>
      </c>
      <c r="H1680" s="6">
        <f>IF(B1680&amp;""="","",IFERROR(INDEX('المركبات'!$B$6:$B$205,MATCH(B1680&amp;"",'المركبات'!$A$6:$A$205,0))&amp;"","كود غير موجود"))</f>
        <v/>
      </c>
      <c r="I1680" s="21">
        <f>IF(OR(B1680&amp;""="",NOT(ISNUMBER(C1680))),"",IF(COUNTIFS($B$6:$B$2005,B1680&amp;"",$C$6:$C$2005,"&gt;"&amp;C1680)=0,1,0))</f>
        <v/>
      </c>
    </row>
    <row r="1681">
      <c r="A1681" s="13" t="n"/>
      <c r="B1681" s="5" t="n"/>
      <c r="C1681" s="16" t="n"/>
      <c r="D1681" s="20" t="n"/>
      <c r="E1681" s="20" t="n"/>
      <c r="F1681" s="5" t="n"/>
      <c r="G1681" s="18">
        <f>IF(OR(B1681&amp;""="",NOT(ISNUMBER(D1681))),"",ROUND(D1681*N(E1681),2))</f>
        <v/>
      </c>
      <c r="H1681" s="6">
        <f>IF(B1681&amp;""="","",IFERROR(INDEX('المركبات'!$B$6:$B$205,MATCH(B1681&amp;"",'المركبات'!$A$6:$A$205,0))&amp;"","كود غير موجود"))</f>
        <v/>
      </c>
      <c r="I1681" s="21">
        <f>IF(OR(B1681&amp;""="",NOT(ISNUMBER(C1681))),"",IF(COUNTIFS($B$6:$B$2005,B1681&amp;"",$C$6:$C$2005,"&gt;"&amp;C1681)=0,1,0))</f>
        <v/>
      </c>
    </row>
    <row r="1682">
      <c r="A1682" s="13" t="n"/>
      <c r="B1682" s="5" t="n"/>
      <c r="C1682" s="16" t="n"/>
      <c r="D1682" s="20" t="n"/>
      <c r="E1682" s="20" t="n"/>
      <c r="F1682" s="5" t="n"/>
      <c r="G1682" s="18">
        <f>IF(OR(B1682&amp;""="",NOT(ISNUMBER(D1682))),"",ROUND(D1682*N(E1682),2))</f>
        <v/>
      </c>
      <c r="H1682" s="6">
        <f>IF(B1682&amp;""="","",IFERROR(INDEX('المركبات'!$B$6:$B$205,MATCH(B1682&amp;"",'المركبات'!$A$6:$A$205,0))&amp;"","كود غير موجود"))</f>
        <v/>
      </c>
      <c r="I1682" s="21">
        <f>IF(OR(B1682&amp;""="",NOT(ISNUMBER(C1682))),"",IF(COUNTIFS($B$6:$B$2005,B1682&amp;"",$C$6:$C$2005,"&gt;"&amp;C1682)=0,1,0))</f>
        <v/>
      </c>
    </row>
    <row r="1683">
      <c r="A1683" s="13" t="n"/>
      <c r="B1683" s="5" t="n"/>
      <c r="C1683" s="16" t="n"/>
      <c r="D1683" s="20" t="n"/>
      <c r="E1683" s="20" t="n"/>
      <c r="F1683" s="5" t="n"/>
      <c r="G1683" s="18">
        <f>IF(OR(B1683&amp;""="",NOT(ISNUMBER(D1683))),"",ROUND(D1683*N(E1683),2))</f>
        <v/>
      </c>
      <c r="H1683" s="6">
        <f>IF(B1683&amp;""="","",IFERROR(INDEX('المركبات'!$B$6:$B$205,MATCH(B1683&amp;"",'المركبات'!$A$6:$A$205,0))&amp;"","كود غير موجود"))</f>
        <v/>
      </c>
      <c r="I1683" s="21">
        <f>IF(OR(B1683&amp;""="",NOT(ISNUMBER(C1683))),"",IF(COUNTIFS($B$6:$B$2005,B1683&amp;"",$C$6:$C$2005,"&gt;"&amp;C1683)=0,1,0))</f>
        <v/>
      </c>
    </row>
    <row r="1684">
      <c r="A1684" s="13" t="n"/>
      <c r="B1684" s="5" t="n"/>
      <c r="C1684" s="16" t="n"/>
      <c r="D1684" s="20" t="n"/>
      <c r="E1684" s="20" t="n"/>
      <c r="F1684" s="5" t="n"/>
      <c r="G1684" s="18">
        <f>IF(OR(B1684&amp;""="",NOT(ISNUMBER(D1684))),"",ROUND(D1684*N(E1684),2))</f>
        <v/>
      </c>
      <c r="H1684" s="6">
        <f>IF(B1684&amp;""="","",IFERROR(INDEX('المركبات'!$B$6:$B$205,MATCH(B1684&amp;"",'المركبات'!$A$6:$A$205,0))&amp;"","كود غير موجود"))</f>
        <v/>
      </c>
      <c r="I1684" s="21">
        <f>IF(OR(B1684&amp;""="",NOT(ISNUMBER(C1684))),"",IF(COUNTIFS($B$6:$B$2005,B1684&amp;"",$C$6:$C$2005,"&gt;"&amp;C1684)=0,1,0))</f>
        <v/>
      </c>
    </row>
    <row r="1685">
      <c r="A1685" s="13" t="n"/>
      <c r="B1685" s="5" t="n"/>
      <c r="C1685" s="16" t="n"/>
      <c r="D1685" s="20" t="n"/>
      <c r="E1685" s="20" t="n"/>
      <c r="F1685" s="5" t="n"/>
      <c r="G1685" s="18">
        <f>IF(OR(B1685&amp;""="",NOT(ISNUMBER(D1685))),"",ROUND(D1685*N(E1685),2))</f>
        <v/>
      </c>
      <c r="H1685" s="6">
        <f>IF(B1685&amp;""="","",IFERROR(INDEX('المركبات'!$B$6:$B$205,MATCH(B1685&amp;"",'المركبات'!$A$6:$A$205,0))&amp;"","كود غير موجود"))</f>
        <v/>
      </c>
      <c r="I1685" s="21">
        <f>IF(OR(B1685&amp;""="",NOT(ISNUMBER(C1685))),"",IF(COUNTIFS($B$6:$B$2005,B1685&amp;"",$C$6:$C$2005,"&gt;"&amp;C1685)=0,1,0))</f>
        <v/>
      </c>
    </row>
    <row r="1686">
      <c r="A1686" s="13" t="n"/>
      <c r="B1686" s="5" t="n"/>
      <c r="C1686" s="16" t="n"/>
      <c r="D1686" s="20" t="n"/>
      <c r="E1686" s="20" t="n"/>
      <c r="F1686" s="5" t="n"/>
      <c r="G1686" s="18">
        <f>IF(OR(B1686&amp;""="",NOT(ISNUMBER(D1686))),"",ROUND(D1686*N(E1686),2))</f>
        <v/>
      </c>
      <c r="H1686" s="6">
        <f>IF(B1686&amp;""="","",IFERROR(INDEX('المركبات'!$B$6:$B$205,MATCH(B1686&amp;"",'المركبات'!$A$6:$A$205,0))&amp;"","كود غير موجود"))</f>
        <v/>
      </c>
      <c r="I1686" s="21">
        <f>IF(OR(B1686&amp;""="",NOT(ISNUMBER(C1686))),"",IF(COUNTIFS($B$6:$B$2005,B1686&amp;"",$C$6:$C$2005,"&gt;"&amp;C1686)=0,1,0))</f>
        <v/>
      </c>
    </row>
    <row r="1687">
      <c r="A1687" s="13" t="n"/>
      <c r="B1687" s="5" t="n"/>
      <c r="C1687" s="16" t="n"/>
      <c r="D1687" s="20" t="n"/>
      <c r="E1687" s="20" t="n"/>
      <c r="F1687" s="5" t="n"/>
      <c r="G1687" s="18">
        <f>IF(OR(B1687&amp;""="",NOT(ISNUMBER(D1687))),"",ROUND(D1687*N(E1687),2))</f>
        <v/>
      </c>
      <c r="H1687" s="6">
        <f>IF(B1687&amp;""="","",IFERROR(INDEX('المركبات'!$B$6:$B$205,MATCH(B1687&amp;"",'المركبات'!$A$6:$A$205,0))&amp;"","كود غير موجود"))</f>
        <v/>
      </c>
      <c r="I1687" s="21">
        <f>IF(OR(B1687&amp;""="",NOT(ISNUMBER(C1687))),"",IF(COUNTIFS($B$6:$B$2005,B1687&amp;"",$C$6:$C$2005,"&gt;"&amp;C1687)=0,1,0))</f>
        <v/>
      </c>
    </row>
    <row r="1688">
      <c r="A1688" s="13" t="n"/>
      <c r="B1688" s="5" t="n"/>
      <c r="C1688" s="16" t="n"/>
      <c r="D1688" s="20" t="n"/>
      <c r="E1688" s="20" t="n"/>
      <c r="F1688" s="5" t="n"/>
      <c r="G1688" s="18">
        <f>IF(OR(B1688&amp;""="",NOT(ISNUMBER(D1688))),"",ROUND(D1688*N(E1688),2))</f>
        <v/>
      </c>
      <c r="H1688" s="6">
        <f>IF(B1688&amp;""="","",IFERROR(INDEX('المركبات'!$B$6:$B$205,MATCH(B1688&amp;"",'المركبات'!$A$6:$A$205,0))&amp;"","كود غير موجود"))</f>
        <v/>
      </c>
      <c r="I1688" s="21">
        <f>IF(OR(B1688&amp;""="",NOT(ISNUMBER(C1688))),"",IF(COUNTIFS($B$6:$B$2005,B1688&amp;"",$C$6:$C$2005,"&gt;"&amp;C1688)=0,1,0))</f>
        <v/>
      </c>
    </row>
    <row r="1689">
      <c r="A1689" s="13" t="n"/>
      <c r="B1689" s="5" t="n"/>
      <c r="C1689" s="16" t="n"/>
      <c r="D1689" s="20" t="n"/>
      <c r="E1689" s="20" t="n"/>
      <c r="F1689" s="5" t="n"/>
      <c r="G1689" s="18">
        <f>IF(OR(B1689&amp;""="",NOT(ISNUMBER(D1689))),"",ROUND(D1689*N(E1689),2))</f>
        <v/>
      </c>
      <c r="H1689" s="6">
        <f>IF(B1689&amp;""="","",IFERROR(INDEX('المركبات'!$B$6:$B$205,MATCH(B1689&amp;"",'المركبات'!$A$6:$A$205,0))&amp;"","كود غير موجود"))</f>
        <v/>
      </c>
      <c r="I1689" s="21">
        <f>IF(OR(B1689&amp;""="",NOT(ISNUMBER(C1689))),"",IF(COUNTIFS($B$6:$B$2005,B1689&amp;"",$C$6:$C$2005,"&gt;"&amp;C1689)=0,1,0))</f>
        <v/>
      </c>
    </row>
    <row r="1690">
      <c r="A1690" s="13" t="n"/>
      <c r="B1690" s="5" t="n"/>
      <c r="C1690" s="16" t="n"/>
      <c r="D1690" s="20" t="n"/>
      <c r="E1690" s="20" t="n"/>
      <c r="F1690" s="5" t="n"/>
      <c r="G1690" s="18">
        <f>IF(OR(B1690&amp;""="",NOT(ISNUMBER(D1690))),"",ROUND(D1690*N(E1690),2))</f>
        <v/>
      </c>
      <c r="H1690" s="6">
        <f>IF(B1690&amp;""="","",IFERROR(INDEX('المركبات'!$B$6:$B$205,MATCH(B1690&amp;"",'المركبات'!$A$6:$A$205,0))&amp;"","كود غير موجود"))</f>
        <v/>
      </c>
      <c r="I1690" s="21">
        <f>IF(OR(B1690&amp;""="",NOT(ISNUMBER(C1690))),"",IF(COUNTIFS($B$6:$B$2005,B1690&amp;"",$C$6:$C$2005,"&gt;"&amp;C1690)=0,1,0))</f>
        <v/>
      </c>
    </row>
    <row r="1691">
      <c r="A1691" s="13" t="n"/>
      <c r="B1691" s="5" t="n"/>
      <c r="C1691" s="16" t="n"/>
      <c r="D1691" s="20" t="n"/>
      <c r="E1691" s="20" t="n"/>
      <c r="F1691" s="5" t="n"/>
      <c r="G1691" s="18">
        <f>IF(OR(B1691&amp;""="",NOT(ISNUMBER(D1691))),"",ROUND(D1691*N(E1691),2))</f>
        <v/>
      </c>
      <c r="H1691" s="6">
        <f>IF(B1691&amp;""="","",IFERROR(INDEX('المركبات'!$B$6:$B$205,MATCH(B1691&amp;"",'المركبات'!$A$6:$A$205,0))&amp;"","كود غير موجود"))</f>
        <v/>
      </c>
      <c r="I1691" s="21">
        <f>IF(OR(B1691&amp;""="",NOT(ISNUMBER(C1691))),"",IF(COUNTIFS($B$6:$B$2005,B1691&amp;"",$C$6:$C$2005,"&gt;"&amp;C1691)=0,1,0))</f>
        <v/>
      </c>
    </row>
    <row r="1692">
      <c r="A1692" s="13" t="n"/>
      <c r="B1692" s="5" t="n"/>
      <c r="C1692" s="16" t="n"/>
      <c r="D1692" s="20" t="n"/>
      <c r="E1692" s="20" t="n"/>
      <c r="F1692" s="5" t="n"/>
      <c r="G1692" s="18">
        <f>IF(OR(B1692&amp;""="",NOT(ISNUMBER(D1692))),"",ROUND(D1692*N(E1692),2))</f>
        <v/>
      </c>
      <c r="H1692" s="6">
        <f>IF(B1692&amp;""="","",IFERROR(INDEX('المركبات'!$B$6:$B$205,MATCH(B1692&amp;"",'المركبات'!$A$6:$A$205,0))&amp;"","كود غير موجود"))</f>
        <v/>
      </c>
      <c r="I1692" s="21">
        <f>IF(OR(B1692&amp;""="",NOT(ISNUMBER(C1692))),"",IF(COUNTIFS($B$6:$B$2005,B1692&amp;"",$C$6:$C$2005,"&gt;"&amp;C1692)=0,1,0))</f>
        <v/>
      </c>
    </row>
    <row r="1693">
      <c r="A1693" s="13" t="n"/>
      <c r="B1693" s="5" t="n"/>
      <c r="C1693" s="16" t="n"/>
      <c r="D1693" s="20" t="n"/>
      <c r="E1693" s="20" t="n"/>
      <c r="F1693" s="5" t="n"/>
      <c r="G1693" s="18">
        <f>IF(OR(B1693&amp;""="",NOT(ISNUMBER(D1693))),"",ROUND(D1693*N(E1693),2))</f>
        <v/>
      </c>
      <c r="H1693" s="6">
        <f>IF(B1693&amp;""="","",IFERROR(INDEX('المركبات'!$B$6:$B$205,MATCH(B1693&amp;"",'المركبات'!$A$6:$A$205,0))&amp;"","كود غير موجود"))</f>
        <v/>
      </c>
      <c r="I1693" s="21">
        <f>IF(OR(B1693&amp;""="",NOT(ISNUMBER(C1693))),"",IF(COUNTIFS($B$6:$B$2005,B1693&amp;"",$C$6:$C$2005,"&gt;"&amp;C1693)=0,1,0))</f>
        <v/>
      </c>
    </row>
    <row r="1694">
      <c r="A1694" s="13" t="n"/>
      <c r="B1694" s="5" t="n"/>
      <c r="C1694" s="16" t="n"/>
      <c r="D1694" s="20" t="n"/>
      <c r="E1694" s="20" t="n"/>
      <c r="F1694" s="5" t="n"/>
      <c r="G1694" s="18">
        <f>IF(OR(B1694&amp;""="",NOT(ISNUMBER(D1694))),"",ROUND(D1694*N(E1694),2))</f>
        <v/>
      </c>
      <c r="H1694" s="6">
        <f>IF(B1694&amp;""="","",IFERROR(INDEX('المركبات'!$B$6:$B$205,MATCH(B1694&amp;"",'المركبات'!$A$6:$A$205,0))&amp;"","كود غير موجود"))</f>
        <v/>
      </c>
      <c r="I1694" s="21">
        <f>IF(OR(B1694&amp;""="",NOT(ISNUMBER(C1694))),"",IF(COUNTIFS($B$6:$B$2005,B1694&amp;"",$C$6:$C$2005,"&gt;"&amp;C1694)=0,1,0))</f>
        <v/>
      </c>
    </row>
    <row r="1695">
      <c r="A1695" s="13" t="n"/>
      <c r="B1695" s="5" t="n"/>
      <c r="C1695" s="16" t="n"/>
      <c r="D1695" s="20" t="n"/>
      <c r="E1695" s="20" t="n"/>
      <c r="F1695" s="5" t="n"/>
      <c r="G1695" s="18">
        <f>IF(OR(B1695&amp;""="",NOT(ISNUMBER(D1695))),"",ROUND(D1695*N(E1695),2))</f>
        <v/>
      </c>
      <c r="H1695" s="6">
        <f>IF(B1695&amp;""="","",IFERROR(INDEX('المركبات'!$B$6:$B$205,MATCH(B1695&amp;"",'المركبات'!$A$6:$A$205,0))&amp;"","كود غير موجود"))</f>
        <v/>
      </c>
      <c r="I1695" s="21">
        <f>IF(OR(B1695&amp;""="",NOT(ISNUMBER(C1695))),"",IF(COUNTIFS($B$6:$B$2005,B1695&amp;"",$C$6:$C$2005,"&gt;"&amp;C1695)=0,1,0))</f>
        <v/>
      </c>
    </row>
    <row r="1696">
      <c r="A1696" s="13" t="n"/>
      <c r="B1696" s="5" t="n"/>
      <c r="C1696" s="16" t="n"/>
      <c r="D1696" s="20" t="n"/>
      <c r="E1696" s="20" t="n"/>
      <c r="F1696" s="5" t="n"/>
      <c r="G1696" s="18">
        <f>IF(OR(B1696&amp;""="",NOT(ISNUMBER(D1696))),"",ROUND(D1696*N(E1696),2))</f>
        <v/>
      </c>
      <c r="H1696" s="6">
        <f>IF(B1696&amp;""="","",IFERROR(INDEX('المركبات'!$B$6:$B$205,MATCH(B1696&amp;"",'المركبات'!$A$6:$A$205,0))&amp;"","كود غير موجود"))</f>
        <v/>
      </c>
      <c r="I1696" s="21">
        <f>IF(OR(B1696&amp;""="",NOT(ISNUMBER(C1696))),"",IF(COUNTIFS($B$6:$B$2005,B1696&amp;"",$C$6:$C$2005,"&gt;"&amp;C1696)=0,1,0))</f>
        <v/>
      </c>
    </row>
    <row r="1697">
      <c r="A1697" s="13" t="n"/>
      <c r="B1697" s="5" t="n"/>
      <c r="C1697" s="16" t="n"/>
      <c r="D1697" s="20" t="n"/>
      <c r="E1697" s="20" t="n"/>
      <c r="F1697" s="5" t="n"/>
      <c r="G1697" s="18">
        <f>IF(OR(B1697&amp;""="",NOT(ISNUMBER(D1697))),"",ROUND(D1697*N(E1697),2))</f>
        <v/>
      </c>
      <c r="H1697" s="6">
        <f>IF(B1697&amp;""="","",IFERROR(INDEX('المركبات'!$B$6:$B$205,MATCH(B1697&amp;"",'المركبات'!$A$6:$A$205,0))&amp;"","كود غير موجود"))</f>
        <v/>
      </c>
      <c r="I1697" s="21">
        <f>IF(OR(B1697&amp;""="",NOT(ISNUMBER(C1697))),"",IF(COUNTIFS($B$6:$B$2005,B1697&amp;"",$C$6:$C$2005,"&gt;"&amp;C1697)=0,1,0))</f>
        <v/>
      </c>
    </row>
    <row r="1698">
      <c r="A1698" s="13" t="n"/>
      <c r="B1698" s="5" t="n"/>
      <c r="C1698" s="16" t="n"/>
      <c r="D1698" s="20" t="n"/>
      <c r="E1698" s="20" t="n"/>
      <c r="F1698" s="5" t="n"/>
      <c r="G1698" s="18">
        <f>IF(OR(B1698&amp;""="",NOT(ISNUMBER(D1698))),"",ROUND(D1698*N(E1698),2))</f>
        <v/>
      </c>
      <c r="H1698" s="6">
        <f>IF(B1698&amp;""="","",IFERROR(INDEX('المركبات'!$B$6:$B$205,MATCH(B1698&amp;"",'المركبات'!$A$6:$A$205,0))&amp;"","كود غير موجود"))</f>
        <v/>
      </c>
      <c r="I1698" s="21">
        <f>IF(OR(B1698&amp;""="",NOT(ISNUMBER(C1698))),"",IF(COUNTIFS($B$6:$B$2005,B1698&amp;"",$C$6:$C$2005,"&gt;"&amp;C1698)=0,1,0))</f>
        <v/>
      </c>
    </row>
    <row r="1699">
      <c r="A1699" s="13" t="n"/>
      <c r="B1699" s="5" t="n"/>
      <c r="C1699" s="16" t="n"/>
      <c r="D1699" s="20" t="n"/>
      <c r="E1699" s="20" t="n"/>
      <c r="F1699" s="5" t="n"/>
      <c r="G1699" s="18">
        <f>IF(OR(B1699&amp;""="",NOT(ISNUMBER(D1699))),"",ROUND(D1699*N(E1699),2))</f>
        <v/>
      </c>
      <c r="H1699" s="6">
        <f>IF(B1699&amp;""="","",IFERROR(INDEX('المركبات'!$B$6:$B$205,MATCH(B1699&amp;"",'المركبات'!$A$6:$A$205,0))&amp;"","كود غير موجود"))</f>
        <v/>
      </c>
      <c r="I1699" s="21">
        <f>IF(OR(B1699&amp;""="",NOT(ISNUMBER(C1699))),"",IF(COUNTIFS($B$6:$B$2005,B1699&amp;"",$C$6:$C$2005,"&gt;"&amp;C1699)=0,1,0))</f>
        <v/>
      </c>
    </row>
    <row r="1700">
      <c r="A1700" s="13" t="n"/>
      <c r="B1700" s="5" t="n"/>
      <c r="C1700" s="16" t="n"/>
      <c r="D1700" s="20" t="n"/>
      <c r="E1700" s="20" t="n"/>
      <c r="F1700" s="5" t="n"/>
      <c r="G1700" s="18">
        <f>IF(OR(B1700&amp;""="",NOT(ISNUMBER(D1700))),"",ROUND(D1700*N(E1700),2))</f>
        <v/>
      </c>
      <c r="H1700" s="6">
        <f>IF(B1700&amp;""="","",IFERROR(INDEX('المركبات'!$B$6:$B$205,MATCH(B1700&amp;"",'المركبات'!$A$6:$A$205,0))&amp;"","كود غير موجود"))</f>
        <v/>
      </c>
      <c r="I1700" s="21">
        <f>IF(OR(B1700&amp;""="",NOT(ISNUMBER(C1700))),"",IF(COUNTIFS($B$6:$B$2005,B1700&amp;"",$C$6:$C$2005,"&gt;"&amp;C1700)=0,1,0))</f>
        <v/>
      </c>
    </row>
    <row r="1701">
      <c r="A1701" s="13" t="n"/>
      <c r="B1701" s="5" t="n"/>
      <c r="C1701" s="16" t="n"/>
      <c r="D1701" s="20" t="n"/>
      <c r="E1701" s="20" t="n"/>
      <c r="F1701" s="5" t="n"/>
      <c r="G1701" s="18">
        <f>IF(OR(B1701&amp;""="",NOT(ISNUMBER(D1701))),"",ROUND(D1701*N(E1701),2))</f>
        <v/>
      </c>
      <c r="H1701" s="6">
        <f>IF(B1701&amp;""="","",IFERROR(INDEX('المركبات'!$B$6:$B$205,MATCH(B1701&amp;"",'المركبات'!$A$6:$A$205,0))&amp;"","كود غير موجود"))</f>
        <v/>
      </c>
      <c r="I1701" s="21">
        <f>IF(OR(B1701&amp;""="",NOT(ISNUMBER(C1701))),"",IF(COUNTIFS($B$6:$B$2005,B1701&amp;"",$C$6:$C$2005,"&gt;"&amp;C1701)=0,1,0))</f>
        <v/>
      </c>
    </row>
    <row r="1702">
      <c r="A1702" s="13" t="n"/>
      <c r="B1702" s="5" t="n"/>
      <c r="C1702" s="16" t="n"/>
      <c r="D1702" s="20" t="n"/>
      <c r="E1702" s="20" t="n"/>
      <c r="F1702" s="5" t="n"/>
      <c r="G1702" s="18">
        <f>IF(OR(B1702&amp;""="",NOT(ISNUMBER(D1702))),"",ROUND(D1702*N(E1702),2))</f>
        <v/>
      </c>
      <c r="H1702" s="6">
        <f>IF(B1702&amp;""="","",IFERROR(INDEX('المركبات'!$B$6:$B$205,MATCH(B1702&amp;"",'المركبات'!$A$6:$A$205,0))&amp;"","كود غير موجود"))</f>
        <v/>
      </c>
      <c r="I1702" s="21">
        <f>IF(OR(B1702&amp;""="",NOT(ISNUMBER(C1702))),"",IF(COUNTIFS($B$6:$B$2005,B1702&amp;"",$C$6:$C$2005,"&gt;"&amp;C1702)=0,1,0))</f>
        <v/>
      </c>
    </row>
    <row r="1703">
      <c r="A1703" s="13" t="n"/>
      <c r="B1703" s="5" t="n"/>
      <c r="C1703" s="16" t="n"/>
      <c r="D1703" s="20" t="n"/>
      <c r="E1703" s="20" t="n"/>
      <c r="F1703" s="5" t="n"/>
      <c r="G1703" s="18">
        <f>IF(OR(B1703&amp;""="",NOT(ISNUMBER(D1703))),"",ROUND(D1703*N(E1703),2))</f>
        <v/>
      </c>
      <c r="H1703" s="6">
        <f>IF(B1703&amp;""="","",IFERROR(INDEX('المركبات'!$B$6:$B$205,MATCH(B1703&amp;"",'المركبات'!$A$6:$A$205,0))&amp;"","كود غير موجود"))</f>
        <v/>
      </c>
      <c r="I1703" s="21">
        <f>IF(OR(B1703&amp;""="",NOT(ISNUMBER(C1703))),"",IF(COUNTIFS($B$6:$B$2005,B1703&amp;"",$C$6:$C$2005,"&gt;"&amp;C1703)=0,1,0))</f>
        <v/>
      </c>
    </row>
    <row r="1704">
      <c r="A1704" s="13" t="n"/>
      <c r="B1704" s="5" t="n"/>
      <c r="C1704" s="16" t="n"/>
      <c r="D1704" s="20" t="n"/>
      <c r="E1704" s="20" t="n"/>
      <c r="F1704" s="5" t="n"/>
      <c r="G1704" s="18">
        <f>IF(OR(B1704&amp;""="",NOT(ISNUMBER(D1704))),"",ROUND(D1704*N(E1704),2))</f>
        <v/>
      </c>
      <c r="H1704" s="6">
        <f>IF(B1704&amp;""="","",IFERROR(INDEX('المركبات'!$B$6:$B$205,MATCH(B1704&amp;"",'المركبات'!$A$6:$A$205,0))&amp;"","كود غير موجود"))</f>
        <v/>
      </c>
      <c r="I1704" s="21">
        <f>IF(OR(B1704&amp;""="",NOT(ISNUMBER(C1704))),"",IF(COUNTIFS($B$6:$B$2005,B1704&amp;"",$C$6:$C$2005,"&gt;"&amp;C1704)=0,1,0))</f>
        <v/>
      </c>
    </row>
    <row r="1705">
      <c r="A1705" s="13" t="n"/>
      <c r="B1705" s="5" t="n"/>
      <c r="C1705" s="16" t="n"/>
      <c r="D1705" s="20" t="n"/>
      <c r="E1705" s="20" t="n"/>
      <c r="F1705" s="5" t="n"/>
      <c r="G1705" s="18">
        <f>IF(OR(B1705&amp;""="",NOT(ISNUMBER(D1705))),"",ROUND(D1705*N(E1705),2))</f>
        <v/>
      </c>
      <c r="H1705" s="6">
        <f>IF(B1705&amp;""="","",IFERROR(INDEX('المركبات'!$B$6:$B$205,MATCH(B1705&amp;"",'المركبات'!$A$6:$A$205,0))&amp;"","كود غير موجود"))</f>
        <v/>
      </c>
      <c r="I1705" s="21">
        <f>IF(OR(B1705&amp;""="",NOT(ISNUMBER(C1705))),"",IF(COUNTIFS($B$6:$B$2005,B1705&amp;"",$C$6:$C$2005,"&gt;"&amp;C1705)=0,1,0))</f>
        <v/>
      </c>
    </row>
    <row r="1706">
      <c r="A1706" s="13" t="n"/>
      <c r="B1706" s="5" t="n"/>
      <c r="C1706" s="16" t="n"/>
      <c r="D1706" s="20" t="n"/>
      <c r="E1706" s="20" t="n"/>
      <c r="F1706" s="5" t="n"/>
      <c r="G1706" s="18">
        <f>IF(OR(B1706&amp;""="",NOT(ISNUMBER(D1706))),"",ROUND(D1706*N(E1706),2))</f>
        <v/>
      </c>
      <c r="H1706" s="6">
        <f>IF(B1706&amp;""="","",IFERROR(INDEX('المركبات'!$B$6:$B$205,MATCH(B1706&amp;"",'المركبات'!$A$6:$A$205,0))&amp;"","كود غير موجود"))</f>
        <v/>
      </c>
      <c r="I1706" s="21">
        <f>IF(OR(B1706&amp;""="",NOT(ISNUMBER(C1706))),"",IF(COUNTIFS($B$6:$B$2005,B1706&amp;"",$C$6:$C$2005,"&gt;"&amp;C1706)=0,1,0))</f>
        <v/>
      </c>
    </row>
    <row r="1707">
      <c r="A1707" s="13" t="n"/>
      <c r="B1707" s="5" t="n"/>
      <c r="C1707" s="16" t="n"/>
      <c r="D1707" s="20" t="n"/>
      <c r="E1707" s="20" t="n"/>
      <c r="F1707" s="5" t="n"/>
      <c r="G1707" s="18">
        <f>IF(OR(B1707&amp;""="",NOT(ISNUMBER(D1707))),"",ROUND(D1707*N(E1707),2))</f>
        <v/>
      </c>
      <c r="H1707" s="6">
        <f>IF(B1707&amp;""="","",IFERROR(INDEX('المركبات'!$B$6:$B$205,MATCH(B1707&amp;"",'المركبات'!$A$6:$A$205,0))&amp;"","كود غير موجود"))</f>
        <v/>
      </c>
      <c r="I1707" s="21">
        <f>IF(OR(B1707&amp;""="",NOT(ISNUMBER(C1707))),"",IF(COUNTIFS($B$6:$B$2005,B1707&amp;"",$C$6:$C$2005,"&gt;"&amp;C1707)=0,1,0))</f>
        <v/>
      </c>
    </row>
    <row r="1708">
      <c r="A1708" s="13" t="n"/>
      <c r="B1708" s="5" t="n"/>
      <c r="C1708" s="16" t="n"/>
      <c r="D1708" s="20" t="n"/>
      <c r="E1708" s="20" t="n"/>
      <c r="F1708" s="5" t="n"/>
      <c r="G1708" s="18">
        <f>IF(OR(B1708&amp;""="",NOT(ISNUMBER(D1708))),"",ROUND(D1708*N(E1708),2))</f>
        <v/>
      </c>
      <c r="H1708" s="6">
        <f>IF(B1708&amp;""="","",IFERROR(INDEX('المركبات'!$B$6:$B$205,MATCH(B1708&amp;"",'المركبات'!$A$6:$A$205,0))&amp;"","كود غير موجود"))</f>
        <v/>
      </c>
      <c r="I1708" s="21">
        <f>IF(OR(B1708&amp;""="",NOT(ISNUMBER(C1708))),"",IF(COUNTIFS($B$6:$B$2005,B1708&amp;"",$C$6:$C$2005,"&gt;"&amp;C1708)=0,1,0))</f>
        <v/>
      </c>
    </row>
    <row r="1709">
      <c r="A1709" s="13" t="n"/>
      <c r="B1709" s="5" t="n"/>
      <c r="C1709" s="16" t="n"/>
      <c r="D1709" s="20" t="n"/>
      <c r="E1709" s="20" t="n"/>
      <c r="F1709" s="5" t="n"/>
      <c r="G1709" s="18">
        <f>IF(OR(B1709&amp;""="",NOT(ISNUMBER(D1709))),"",ROUND(D1709*N(E1709),2))</f>
        <v/>
      </c>
      <c r="H1709" s="6">
        <f>IF(B1709&amp;""="","",IFERROR(INDEX('المركبات'!$B$6:$B$205,MATCH(B1709&amp;"",'المركبات'!$A$6:$A$205,0))&amp;"","كود غير موجود"))</f>
        <v/>
      </c>
      <c r="I1709" s="21">
        <f>IF(OR(B1709&amp;""="",NOT(ISNUMBER(C1709))),"",IF(COUNTIFS($B$6:$B$2005,B1709&amp;"",$C$6:$C$2005,"&gt;"&amp;C1709)=0,1,0))</f>
        <v/>
      </c>
    </row>
    <row r="1710">
      <c r="A1710" s="13" t="n"/>
      <c r="B1710" s="5" t="n"/>
      <c r="C1710" s="16" t="n"/>
      <c r="D1710" s="20" t="n"/>
      <c r="E1710" s="20" t="n"/>
      <c r="F1710" s="5" t="n"/>
      <c r="G1710" s="18">
        <f>IF(OR(B1710&amp;""="",NOT(ISNUMBER(D1710))),"",ROUND(D1710*N(E1710),2))</f>
        <v/>
      </c>
      <c r="H1710" s="6">
        <f>IF(B1710&amp;""="","",IFERROR(INDEX('المركبات'!$B$6:$B$205,MATCH(B1710&amp;"",'المركبات'!$A$6:$A$205,0))&amp;"","كود غير موجود"))</f>
        <v/>
      </c>
      <c r="I1710" s="21">
        <f>IF(OR(B1710&amp;""="",NOT(ISNUMBER(C1710))),"",IF(COUNTIFS($B$6:$B$2005,B1710&amp;"",$C$6:$C$2005,"&gt;"&amp;C1710)=0,1,0))</f>
        <v/>
      </c>
    </row>
    <row r="1711">
      <c r="A1711" s="13" t="n"/>
      <c r="B1711" s="5" t="n"/>
      <c r="C1711" s="16" t="n"/>
      <c r="D1711" s="20" t="n"/>
      <c r="E1711" s="20" t="n"/>
      <c r="F1711" s="5" t="n"/>
      <c r="G1711" s="18">
        <f>IF(OR(B1711&amp;""="",NOT(ISNUMBER(D1711))),"",ROUND(D1711*N(E1711),2))</f>
        <v/>
      </c>
      <c r="H1711" s="6">
        <f>IF(B1711&amp;""="","",IFERROR(INDEX('المركبات'!$B$6:$B$205,MATCH(B1711&amp;"",'المركبات'!$A$6:$A$205,0))&amp;"","كود غير موجود"))</f>
        <v/>
      </c>
      <c r="I1711" s="21">
        <f>IF(OR(B1711&amp;""="",NOT(ISNUMBER(C1711))),"",IF(COUNTIFS($B$6:$B$2005,B1711&amp;"",$C$6:$C$2005,"&gt;"&amp;C1711)=0,1,0))</f>
        <v/>
      </c>
    </row>
    <row r="1712">
      <c r="A1712" s="13" t="n"/>
      <c r="B1712" s="5" t="n"/>
      <c r="C1712" s="16" t="n"/>
      <c r="D1712" s="20" t="n"/>
      <c r="E1712" s="20" t="n"/>
      <c r="F1712" s="5" t="n"/>
      <c r="G1712" s="18">
        <f>IF(OR(B1712&amp;""="",NOT(ISNUMBER(D1712))),"",ROUND(D1712*N(E1712),2))</f>
        <v/>
      </c>
      <c r="H1712" s="6">
        <f>IF(B1712&amp;""="","",IFERROR(INDEX('المركبات'!$B$6:$B$205,MATCH(B1712&amp;"",'المركبات'!$A$6:$A$205,0))&amp;"","كود غير موجود"))</f>
        <v/>
      </c>
      <c r="I1712" s="21">
        <f>IF(OR(B1712&amp;""="",NOT(ISNUMBER(C1712))),"",IF(COUNTIFS($B$6:$B$2005,B1712&amp;"",$C$6:$C$2005,"&gt;"&amp;C1712)=0,1,0))</f>
        <v/>
      </c>
    </row>
    <row r="1713">
      <c r="A1713" s="13" t="n"/>
      <c r="B1713" s="5" t="n"/>
      <c r="C1713" s="16" t="n"/>
      <c r="D1713" s="20" t="n"/>
      <c r="E1713" s="20" t="n"/>
      <c r="F1713" s="5" t="n"/>
      <c r="G1713" s="18">
        <f>IF(OR(B1713&amp;""="",NOT(ISNUMBER(D1713))),"",ROUND(D1713*N(E1713),2))</f>
        <v/>
      </c>
      <c r="H1713" s="6">
        <f>IF(B1713&amp;""="","",IFERROR(INDEX('المركبات'!$B$6:$B$205,MATCH(B1713&amp;"",'المركبات'!$A$6:$A$205,0))&amp;"","كود غير موجود"))</f>
        <v/>
      </c>
      <c r="I1713" s="21">
        <f>IF(OR(B1713&amp;""="",NOT(ISNUMBER(C1713))),"",IF(COUNTIFS($B$6:$B$2005,B1713&amp;"",$C$6:$C$2005,"&gt;"&amp;C1713)=0,1,0))</f>
        <v/>
      </c>
    </row>
    <row r="1714">
      <c r="A1714" s="13" t="n"/>
      <c r="B1714" s="5" t="n"/>
      <c r="C1714" s="16" t="n"/>
      <c r="D1714" s="20" t="n"/>
      <c r="E1714" s="20" t="n"/>
      <c r="F1714" s="5" t="n"/>
      <c r="G1714" s="18">
        <f>IF(OR(B1714&amp;""="",NOT(ISNUMBER(D1714))),"",ROUND(D1714*N(E1714),2))</f>
        <v/>
      </c>
      <c r="H1714" s="6">
        <f>IF(B1714&amp;""="","",IFERROR(INDEX('المركبات'!$B$6:$B$205,MATCH(B1714&amp;"",'المركبات'!$A$6:$A$205,0))&amp;"","كود غير موجود"))</f>
        <v/>
      </c>
      <c r="I1714" s="21">
        <f>IF(OR(B1714&amp;""="",NOT(ISNUMBER(C1714))),"",IF(COUNTIFS($B$6:$B$2005,B1714&amp;"",$C$6:$C$2005,"&gt;"&amp;C1714)=0,1,0))</f>
        <v/>
      </c>
    </row>
    <row r="1715">
      <c r="A1715" s="13" t="n"/>
      <c r="B1715" s="5" t="n"/>
      <c r="C1715" s="16" t="n"/>
      <c r="D1715" s="20" t="n"/>
      <c r="E1715" s="20" t="n"/>
      <c r="F1715" s="5" t="n"/>
      <c r="G1715" s="18">
        <f>IF(OR(B1715&amp;""="",NOT(ISNUMBER(D1715))),"",ROUND(D1715*N(E1715),2))</f>
        <v/>
      </c>
      <c r="H1715" s="6">
        <f>IF(B1715&amp;""="","",IFERROR(INDEX('المركبات'!$B$6:$B$205,MATCH(B1715&amp;"",'المركبات'!$A$6:$A$205,0))&amp;"","كود غير موجود"))</f>
        <v/>
      </c>
      <c r="I1715" s="21">
        <f>IF(OR(B1715&amp;""="",NOT(ISNUMBER(C1715))),"",IF(COUNTIFS($B$6:$B$2005,B1715&amp;"",$C$6:$C$2005,"&gt;"&amp;C1715)=0,1,0))</f>
        <v/>
      </c>
    </row>
    <row r="1716">
      <c r="A1716" s="13" t="n"/>
      <c r="B1716" s="5" t="n"/>
      <c r="C1716" s="16" t="n"/>
      <c r="D1716" s="20" t="n"/>
      <c r="E1716" s="20" t="n"/>
      <c r="F1716" s="5" t="n"/>
      <c r="G1716" s="18">
        <f>IF(OR(B1716&amp;""="",NOT(ISNUMBER(D1716))),"",ROUND(D1716*N(E1716),2))</f>
        <v/>
      </c>
      <c r="H1716" s="6">
        <f>IF(B1716&amp;""="","",IFERROR(INDEX('المركبات'!$B$6:$B$205,MATCH(B1716&amp;"",'المركبات'!$A$6:$A$205,0))&amp;"","كود غير موجود"))</f>
        <v/>
      </c>
      <c r="I1716" s="21">
        <f>IF(OR(B1716&amp;""="",NOT(ISNUMBER(C1716))),"",IF(COUNTIFS($B$6:$B$2005,B1716&amp;"",$C$6:$C$2005,"&gt;"&amp;C1716)=0,1,0))</f>
        <v/>
      </c>
    </row>
    <row r="1717">
      <c r="A1717" s="13" t="n"/>
      <c r="B1717" s="5" t="n"/>
      <c r="C1717" s="16" t="n"/>
      <c r="D1717" s="20" t="n"/>
      <c r="E1717" s="20" t="n"/>
      <c r="F1717" s="5" t="n"/>
      <c r="G1717" s="18">
        <f>IF(OR(B1717&amp;""="",NOT(ISNUMBER(D1717))),"",ROUND(D1717*N(E1717),2))</f>
        <v/>
      </c>
      <c r="H1717" s="6">
        <f>IF(B1717&amp;""="","",IFERROR(INDEX('المركبات'!$B$6:$B$205,MATCH(B1717&amp;"",'المركبات'!$A$6:$A$205,0))&amp;"","كود غير موجود"))</f>
        <v/>
      </c>
      <c r="I1717" s="21">
        <f>IF(OR(B1717&amp;""="",NOT(ISNUMBER(C1717))),"",IF(COUNTIFS($B$6:$B$2005,B1717&amp;"",$C$6:$C$2005,"&gt;"&amp;C1717)=0,1,0))</f>
        <v/>
      </c>
    </row>
    <row r="1718">
      <c r="A1718" s="13" t="n"/>
      <c r="B1718" s="5" t="n"/>
      <c r="C1718" s="16" t="n"/>
      <c r="D1718" s="20" t="n"/>
      <c r="E1718" s="20" t="n"/>
      <c r="F1718" s="5" t="n"/>
      <c r="G1718" s="18">
        <f>IF(OR(B1718&amp;""="",NOT(ISNUMBER(D1718))),"",ROUND(D1718*N(E1718),2))</f>
        <v/>
      </c>
      <c r="H1718" s="6">
        <f>IF(B1718&amp;""="","",IFERROR(INDEX('المركبات'!$B$6:$B$205,MATCH(B1718&amp;"",'المركبات'!$A$6:$A$205,0))&amp;"","كود غير موجود"))</f>
        <v/>
      </c>
      <c r="I1718" s="21">
        <f>IF(OR(B1718&amp;""="",NOT(ISNUMBER(C1718))),"",IF(COUNTIFS($B$6:$B$2005,B1718&amp;"",$C$6:$C$2005,"&gt;"&amp;C1718)=0,1,0))</f>
        <v/>
      </c>
    </row>
    <row r="1719">
      <c r="A1719" s="13" t="n"/>
      <c r="B1719" s="5" t="n"/>
      <c r="C1719" s="16" t="n"/>
      <c r="D1719" s="20" t="n"/>
      <c r="E1719" s="20" t="n"/>
      <c r="F1719" s="5" t="n"/>
      <c r="G1719" s="18">
        <f>IF(OR(B1719&amp;""="",NOT(ISNUMBER(D1719))),"",ROUND(D1719*N(E1719),2))</f>
        <v/>
      </c>
      <c r="H1719" s="6">
        <f>IF(B1719&amp;""="","",IFERROR(INDEX('المركبات'!$B$6:$B$205,MATCH(B1719&amp;"",'المركبات'!$A$6:$A$205,0))&amp;"","كود غير موجود"))</f>
        <v/>
      </c>
      <c r="I1719" s="21">
        <f>IF(OR(B1719&amp;""="",NOT(ISNUMBER(C1719))),"",IF(COUNTIFS($B$6:$B$2005,B1719&amp;"",$C$6:$C$2005,"&gt;"&amp;C1719)=0,1,0))</f>
        <v/>
      </c>
    </row>
    <row r="1720">
      <c r="A1720" s="13" t="n"/>
      <c r="B1720" s="5" t="n"/>
      <c r="C1720" s="16" t="n"/>
      <c r="D1720" s="20" t="n"/>
      <c r="E1720" s="20" t="n"/>
      <c r="F1720" s="5" t="n"/>
      <c r="G1720" s="18">
        <f>IF(OR(B1720&amp;""="",NOT(ISNUMBER(D1720))),"",ROUND(D1720*N(E1720),2))</f>
        <v/>
      </c>
      <c r="H1720" s="6">
        <f>IF(B1720&amp;""="","",IFERROR(INDEX('المركبات'!$B$6:$B$205,MATCH(B1720&amp;"",'المركبات'!$A$6:$A$205,0))&amp;"","كود غير موجود"))</f>
        <v/>
      </c>
      <c r="I1720" s="21">
        <f>IF(OR(B1720&amp;""="",NOT(ISNUMBER(C1720))),"",IF(COUNTIFS($B$6:$B$2005,B1720&amp;"",$C$6:$C$2005,"&gt;"&amp;C1720)=0,1,0))</f>
        <v/>
      </c>
    </row>
    <row r="1721">
      <c r="A1721" s="13" t="n"/>
      <c r="B1721" s="5" t="n"/>
      <c r="C1721" s="16" t="n"/>
      <c r="D1721" s="20" t="n"/>
      <c r="E1721" s="20" t="n"/>
      <c r="F1721" s="5" t="n"/>
      <c r="G1721" s="18">
        <f>IF(OR(B1721&amp;""="",NOT(ISNUMBER(D1721))),"",ROUND(D1721*N(E1721),2))</f>
        <v/>
      </c>
      <c r="H1721" s="6">
        <f>IF(B1721&amp;""="","",IFERROR(INDEX('المركبات'!$B$6:$B$205,MATCH(B1721&amp;"",'المركبات'!$A$6:$A$205,0))&amp;"","كود غير موجود"))</f>
        <v/>
      </c>
      <c r="I1721" s="21">
        <f>IF(OR(B1721&amp;""="",NOT(ISNUMBER(C1721))),"",IF(COUNTIFS($B$6:$B$2005,B1721&amp;"",$C$6:$C$2005,"&gt;"&amp;C1721)=0,1,0))</f>
        <v/>
      </c>
    </row>
    <row r="1722">
      <c r="A1722" s="13" t="n"/>
      <c r="B1722" s="5" t="n"/>
      <c r="C1722" s="16" t="n"/>
      <c r="D1722" s="20" t="n"/>
      <c r="E1722" s="20" t="n"/>
      <c r="F1722" s="5" t="n"/>
      <c r="G1722" s="18">
        <f>IF(OR(B1722&amp;""="",NOT(ISNUMBER(D1722))),"",ROUND(D1722*N(E1722),2))</f>
        <v/>
      </c>
      <c r="H1722" s="6">
        <f>IF(B1722&amp;""="","",IFERROR(INDEX('المركبات'!$B$6:$B$205,MATCH(B1722&amp;"",'المركبات'!$A$6:$A$205,0))&amp;"","كود غير موجود"))</f>
        <v/>
      </c>
      <c r="I1722" s="21">
        <f>IF(OR(B1722&amp;""="",NOT(ISNUMBER(C1722))),"",IF(COUNTIFS($B$6:$B$2005,B1722&amp;"",$C$6:$C$2005,"&gt;"&amp;C1722)=0,1,0))</f>
        <v/>
      </c>
    </row>
    <row r="1723">
      <c r="A1723" s="13" t="n"/>
      <c r="B1723" s="5" t="n"/>
      <c r="C1723" s="16" t="n"/>
      <c r="D1723" s="20" t="n"/>
      <c r="E1723" s="20" t="n"/>
      <c r="F1723" s="5" t="n"/>
      <c r="G1723" s="18">
        <f>IF(OR(B1723&amp;""="",NOT(ISNUMBER(D1723))),"",ROUND(D1723*N(E1723),2))</f>
        <v/>
      </c>
      <c r="H1723" s="6">
        <f>IF(B1723&amp;""="","",IFERROR(INDEX('المركبات'!$B$6:$B$205,MATCH(B1723&amp;"",'المركبات'!$A$6:$A$205,0))&amp;"","كود غير موجود"))</f>
        <v/>
      </c>
      <c r="I1723" s="21">
        <f>IF(OR(B1723&amp;""="",NOT(ISNUMBER(C1723))),"",IF(COUNTIFS($B$6:$B$2005,B1723&amp;"",$C$6:$C$2005,"&gt;"&amp;C1723)=0,1,0))</f>
        <v/>
      </c>
    </row>
    <row r="1724">
      <c r="A1724" s="13" t="n"/>
      <c r="B1724" s="5" t="n"/>
      <c r="C1724" s="16" t="n"/>
      <c r="D1724" s="20" t="n"/>
      <c r="E1724" s="20" t="n"/>
      <c r="F1724" s="5" t="n"/>
      <c r="G1724" s="18">
        <f>IF(OR(B1724&amp;""="",NOT(ISNUMBER(D1724))),"",ROUND(D1724*N(E1724),2))</f>
        <v/>
      </c>
      <c r="H1724" s="6">
        <f>IF(B1724&amp;""="","",IFERROR(INDEX('المركبات'!$B$6:$B$205,MATCH(B1724&amp;"",'المركبات'!$A$6:$A$205,0))&amp;"","كود غير موجود"))</f>
        <v/>
      </c>
      <c r="I1724" s="21">
        <f>IF(OR(B1724&amp;""="",NOT(ISNUMBER(C1724))),"",IF(COUNTIFS($B$6:$B$2005,B1724&amp;"",$C$6:$C$2005,"&gt;"&amp;C1724)=0,1,0))</f>
        <v/>
      </c>
    </row>
    <row r="1725">
      <c r="A1725" s="13" t="n"/>
      <c r="B1725" s="5" t="n"/>
      <c r="C1725" s="16" t="n"/>
      <c r="D1725" s="20" t="n"/>
      <c r="E1725" s="20" t="n"/>
      <c r="F1725" s="5" t="n"/>
      <c r="G1725" s="18">
        <f>IF(OR(B1725&amp;""="",NOT(ISNUMBER(D1725))),"",ROUND(D1725*N(E1725),2))</f>
        <v/>
      </c>
      <c r="H1725" s="6">
        <f>IF(B1725&amp;""="","",IFERROR(INDEX('المركبات'!$B$6:$B$205,MATCH(B1725&amp;"",'المركبات'!$A$6:$A$205,0))&amp;"","كود غير موجود"))</f>
        <v/>
      </c>
      <c r="I1725" s="21">
        <f>IF(OR(B1725&amp;""="",NOT(ISNUMBER(C1725))),"",IF(COUNTIFS($B$6:$B$2005,B1725&amp;"",$C$6:$C$2005,"&gt;"&amp;C1725)=0,1,0))</f>
        <v/>
      </c>
    </row>
    <row r="1726">
      <c r="A1726" s="13" t="n"/>
      <c r="B1726" s="5" t="n"/>
      <c r="C1726" s="16" t="n"/>
      <c r="D1726" s="20" t="n"/>
      <c r="E1726" s="20" t="n"/>
      <c r="F1726" s="5" t="n"/>
      <c r="G1726" s="18">
        <f>IF(OR(B1726&amp;""="",NOT(ISNUMBER(D1726))),"",ROUND(D1726*N(E1726),2))</f>
        <v/>
      </c>
      <c r="H1726" s="6">
        <f>IF(B1726&amp;""="","",IFERROR(INDEX('المركبات'!$B$6:$B$205,MATCH(B1726&amp;"",'المركبات'!$A$6:$A$205,0))&amp;"","كود غير موجود"))</f>
        <v/>
      </c>
      <c r="I1726" s="21">
        <f>IF(OR(B1726&amp;""="",NOT(ISNUMBER(C1726))),"",IF(COUNTIFS($B$6:$B$2005,B1726&amp;"",$C$6:$C$2005,"&gt;"&amp;C1726)=0,1,0))</f>
        <v/>
      </c>
    </row>
    <row r="1727">
      <c r="A1727" s="13" t="n"/>
      <c r="B1727" s="5" t="n"/>
      <c r="C1727" s="16" t="n"/>
      <c r="D1727" s="20" t="n"/>
      <c r="E1727" s="20" t="n"/>
      <c r="F1727" s="5" t="n"/>
      <c r="G1727" s="18">
        <f>IF(OR(B1727&amp;""="",NOT(ISNUMBER(D1727))),"",ROUND(D1727*N(E1727),2))</f>
        <v/>
      </c>
      <c r="H1727" s="6">
        <f>IF(B1727&amp;""="","",IFERROR(INDEX('المركبات'!$B$6:$B$205,MATCH(B1727&amp;"",'المركبات'!$A$6:$A$205,0))&amp;"","كود غير موجود"))</f>
        <v/>
      </c>
      <c r="I1727" s="21">
        <f>IF(OR(B1727&amp;""="",NOT(ISNUMBER(C1727))),"",IF(COUNTIFS($B$6:$B$2005,B1727&amp;"",$C$6:$C$2005,"&gt;"&amp;C1727)=0,1,0))</f>
        <v/>
      </c>
    </row>
    <row r="1728">
      <c r="A1728" s="13" t="n"/>
      <c r="B1728" s="5" t="n"/>
      <c r="C1728" s="16" t="n"/>
      <c r="D1728" s="20" t="n"/>
      <c r="E1728" s="20" t="n"/>
      <c r="F1728" s="5" t="n"/>
      <c r="G1728" s="18">
        <f>IF(OR(B1728&amp;""="",NOT(ISNUMBER(D1728))),"",ROUND(D1728*N(E1728),2))</f>
        <v/>
      </c>
      <c r="H1728" s="6">
        <f>IF(B1728&amp;""="","",IFERROR(INDEX('المركبات'!$B$6:$B$205,MATCH(B1728&amp;"",'المركبات'!$A$6:$A$205,0))&amp;"","كود غير موجود"))</f>
        <v/>
      </c>
      <c r="I1728" s="21">
        <f>IF(OR(B1728&amp;""="",NOT(ISNUMBER(C1728))),"",IF(COUNTIFS($B$6:$B$2005,B1728&amp;"",$C$6:$C$2005,"&gt;"&amp;C1728)=0,1,0))</f>
        <v/>
      </c>
    </row>
    <row r="1729">
      <c r="A1729" s="13" t="n"/>
      <c r="B1729" s="5" t="n"/>
      <c r="C1729" s="16" t="n"/>
      <c r="D1729" s="20" t="n"/>
      <c r="E1729" s="20" t="n"/>
      <c r="F1729" s="5" t="n"/>
      <c r="G1729" s="18">
        <f>IF(OR(B1729&amp;""="",NOT(ISNUMBER(D1729))),"",ROUND(D1729*N(E1729),2))</f>
        <v/>
      </c>
      <c r="H1729" s="6">
        <f>IF(B1729&amp;""="","",IFERROR(INDEX('المركبات'!$B$6:$B$205,MATCH(B1729&amp;"",'المركبات'!$A$6:$A$205,0))&amp;"","كود غير موجود"))</f>
        <v/>
      </c>
      <c r="I1729" s="21">
        <f>IF(OR(B1729&amp;""="",NOT(ISNUMBER(C1729))),"",IF(COUNTIFS($B$6:$B$2005,B1729&amp;"",$C$6:$C$2005,"&gt;"&amp;C1729)=0,1,0))</f>
        <v/>
      </c>
    </row>
    <row r="1730">
      <c r="A1730" s="13" t="n"/>
      <c r="B1730" s="5" t="n"/>
      <c r="C1730" s="16" t="n"/>
      <c r="D1730" s="20" t="n"/>
      <c r="E1730" s="20" t="n"/>
      <c r="F1730" s="5" t="n"/>
      <c r="G1730" s="18">
        <f>IF(OR(B1730&amp;""="",NOT(ISNUMBER(D1730))),"",ROUND(D1730*N(E1730),2))</f>
        <v/>
      </c>
      <c r="H1730" s="6">
        <f>IF(B1730&amp;""="","",IFERROR(INDEX('المركبات'!$B$6:$B$205,MATCH(B1730&amp;"",'المركبات'!$A$6:$A$205,0))&amp;"","كود غير موجود"))</f>
        <v/>
      </c>
      <c r="I1730" s="21">
        <f>IF(OR(B1730&amp;""="",NOT(ISNUMBER(C1730))),"",IF(COUNTIFS($B$6:$B$2005,B1730&amp;"",$C$6:$C$2005,"&gt;"&amp;C1730)=0,1,0))</f>
        <v/>
      </c>
    </row>
    <row r="1731">
      <c r="A1731" s="13" t="n"/>
      <c r="B1731" s="5" t="n"/>
      <c r="C1731" s="16" t="n"/>
      <c r="D1731" s="20" t="n"/>
      <c r="E1731" s="20" t="n"/>
      <c r="F1731" s="5" t="n"/>
      <c r="G1731" s="18">
        <f>IF(OR(B1731&amp;""="",NOT(ISNUMBER(D1731))),"",ROUND(D1731*N(E1731),2))</f>
        <v/>
      </c>
      <c r="H1731" s="6">
        <f>IF(B1731&amp;""="","",IFERROR(INDEX('المركبات'!$B$6:$B$205,MATCH(B1731&amp;"",'المركبات'!$A$6:$A$205,0))&amp;"","كود غير موجود"))</f>
        <v/>
      </c>
      <c r="I1731" s="21">
        <f>IF(OR(B1731&amp;""="",NOT(ISNUMBER(C1731))),"",IF(COUNTIFS($B$6:$B$2005,B1731&amp;"",$C$6:$C$2005,"&gt;"&amp;C1731)=0,1,0))</f>
        <v/>
      </c>
    </row>
    <row r="1732">
      <c r="A1732" s="13" t="n"/>
      <c r="B1732" s="5" t="n"/>
      <c r="C1732" s="16" t="n"/>
      <c r="D1732" s="20" t="n"/>
      <c r="E1732" s="20" t="n"/>
      <c r="F1732" s="5" t="n"/>
      <c r="G1732" s="18">
        <f>IF(OR(B1732&amp;""="",NOT(ISNUMBER(D1732))),"",ROUND(D1732*N(E1732),2))</f>
        <v/>
      </c>
      <c r="H1732" s="6">
        <f>IF(B1732&amp;""="","",IFERROR(INDEX('المركبات'!$B$6:$B$205,MATCH(B1732&amp;"",'المركبات'!$A$6:$A$205,0))&amp;"","كود غير موجود"))</f>
        <v/>
      </c>
      <c r="I1732" s="21">
        <f>IF(OR(B1732&amp;""="",NOT(ISNUMBER(C1732))),"",IF(COUNTIFS($B$6:$B$2005,B1732&amp;"",$C$6:$C$2005,"&gt;"&amp;C1732)=0,1,0))</f>
        <v/>
      </c>
    </row>
    <row r="1733">
      <c r="A1733" s="13" t="n"/>
      <c r="B1733" s="5" t="n"/>
      <c r="C1733" s="16" t="n"/>
      <c r="D1733" s="20" t="n"/>
      <c r="E1733" s="20" t="n"/>
      <c r="F1733" s="5" t="n"/>
      <c r="G1733" s="18">
        <f>IF(OR(B1733&amp;""="",NOT(ISNUMBER(D1733))),"",ROUND(D1733*N(E1733),2))</f>
        <v/>
      </c>
      <c r="H1733" s="6">
        <f>IF(B1733&amp;""="","",IFERROR(INDEX('المركبات'!$B$6:$B$205,MATCH(B1733&amp;"",'المركبات'!$A$6:$A$205,0))&amp;"","كود غير موجود"))</f>
        <v/>
      </c>
      <c r="I1733" s="21">
        <f>IF(OR(B1733&amp;""="",NOT(ISNUMBER(C1733))),"",IF(COUNTIFS($B$6:$B$2005,B1733&amp;"",$C$6:$C$2005,"&gt;"&amp;C1733)=0,1,0))</f>
        <v/>
      </c>
    </row>
    <row r="1734">
      <c r="A1734" s="13" t="n"/>
      <c r="B1734" s="5" t="n"/>
      <c r="C1734" s="16" t="n"/>
      <c r="D1734" s="20" t="n"/>
      <c r="E1734" s="20" t="n"/>
      <c r="F1734" s="5" t="n"/>
      <c r="G1734" s="18">
        <f>IF(OR(B1734&amp;""="",NOT(ISNUMBER(D1734))),"",ROUND(D1734*N(E1734),2))</f>
        <v/>
      </c>
      <c r="H1734" s="6">
        <f>IF(B1734&amp;""="","",IFERROR(INDEX('المركبات'!$B$6:$B$205,MATCH(B1734&amp;"",'المركبات'!$A$6:$A$205,0))&amp;"","كود غير موجود"))</f>
        <v/>
      </c>
      <c r="I1734" s="21">
        <f>IF(OR(B1734&amp;""="",NOT(ISNUMBER(C1734))),"",IF(COUNTIFS($B$6:$B$2005,B1734&amp;"",$C$6:$C$2005,"&gt;"&amp;C1734)=0,1,0))</f>
        <v/>
      </c>
    </row>
    <row r="1735">
      <c r="A1735" s="13" t="n"/>
      <c r="B1735" s="5" t="n"/>
      <c r="C1735" s="16" t="n"/>
      <c r="D1735" s="20" t="n"/>
      <c r="E1735" s="20" t="n"/>
      <c r="F1735" s="5" t="n"/>
      <c r="G1735" s="18">
        <f>IF(OR(B1735&amp;""="",NOT(ISNUMBER(D1735))),"",ROUND(D1735*N(E1735),2))</f>
        <v/>
      </c>
      <c r="H1735" s="6">
        <f>IF(B1735&amp;""="","",IFERROR(INDEX('المركبات'!$B$6:$B$205,MATCH(B1735&amp;"",'المركبات'!$A$6:$A$205,0))&amp;"","كود غير موجود"))</f>
        <v/>
      </c>
      <c r="I1735" s="21">
        <f>IF(OR(B1735&amp;""="",NOT(ISNUMBER(C1735))),"",IF(COUNTIFS($B$6:$B$2005,B1735&amp;"",$C$6:$C$2005,"&gt;"&amp;C1735)=0,1,0))</f>
        <v/>
      </c>
    </row>
    <row r="1736">
      <c r="A1736" s="13" t="n"/>
      <c r="B1736" s="5" t="n"/>
      <c r="C1736" s="16" t="n"/>
      <c r="D1736" s="20" t="n"/>
      <c r="E1736" s="20" t="n"/>
      <c r="F1736" s="5" t="n"/>
      <c r="G1736" s="18">
        <f>IF(OR(B1736&amp;""="",NOT(ISNUMBER(D1736))),"",ROUND(D1736*N(E1736),2))</f>
        <v/>
      </c>
      <c r="H1736" s="6">
        <f>IF(B1736&amp;""="","",IFERROR(INDEX('المركبات'!$B$6:$B$205,MATCH(B1736&amp;"",'المركبات'!$A$6:$A$205,0))&amp;"","كود غير موجود"))</f>
        <v/>
      </c>
      <c r="I1736" s="21">
        <f>IF(OR(B1736&amp;""="",NOT(ISNUMBER(C1736))),"",IF(COUNTIFS($B$6:$B$2005,B1736&amp;"",$C$6:$C$2005,"&gt;"&amp;C1736)=0,1,0))</f>
        <v/>
      </c>
    </row>
    <row r="1737">
      <c r="A1737" s="13" t="n"/>
      <c r="B1737" s="5" t="n"/>
      <c r="C1737" s="16" t="n"/>
      <c r="D1737" s="20" t="n"/>
      <c r="E1737" s="20" t="n"/>
      <c r="F1737" s="5" t="n"/>
      <c r="G1737" s="18">
        <f>IF(OR(B1737&amp;""="",NOT(ISNUMBER(D1737))),"",ROUND(D1737*N(E1737),2))</f>
        <v/>
      </c>
      <c r="H1737" s="6">
        <f>IF(B1737&amp;""="","",IFERROR(INDEX('المركبات'!$B$6:$B$205,MATCH(B1737&amp;"",'المركبات'!$A$6:$A$205,0))&amp;"","كود غير موجود"))</f>
        <v/>
      </c>
      <c r="I1737" s="21">
        <f>IF(OR(B1737&amp;""="",NOT(ISNUMBER(C1737))),"",IF(COUNTIFS($B$6:$B$2005,B1737&amp;"",$C$6:$C$2005,"&gt;"&amp;C1737)=0,1,0))</f>
        <v/>
      </c>
    </row>
    <row r="1738">
      <c r="A1738" s="13" t="n"/>
      <c r="B1738" s="5" t="n"/>
      <c r="C1738" s="16" t="n"/>
      <c r="D1738" s="20" t="n"/>
      <c r="E1738" s="20" t="n"/>
      <c r="F1738" s="5" t="n"/>
      <c r="G1738" s="18">
        <f>IF(OR(B1738&amp;""="",NOT(ISNUMBER(D1738))),"",ROUND(D1738*N(E1738),2))</f>
        <v/>
      </c>
      <c r="H1738" s="6">
        <f>IF(B1738&amp;""="","",IFERROR(INDEX('المركبات'!$B$6:$B$205,MATCH(B1738&amp;"",'المركبات'!$A$6:$A$205,0))&amp;"","كود غير موجود"))</f>
        <v/>
      </c>
      <c r="I1738" s="21">
        <f>IF(OR(B1738&amp;""="",NOT(ISNUMBER(C1738))),"",IF(COUNTIFS($B$6:$B$2005,B1738&amp;"",$C$6:$C$2005,"&gt;"&amp;C1738)=0,1,0))</f>
        <v/>
      </c>
    </row>
    <row r="1739">
      <c r="A1739" s="13" t="n"/>
      <c r="B1739" s="5" t="n"/>
      <c r="C1739" s="16" t="n"/>
      <c r="D1739" s="20" t="n"/>
      <c r="E1739" s="20" t="n"/>
      <c r="F1739" s="5" t="n"/>
      <c r="G1739" s="18">
        <f>IF(OR(B1739&amp;""="",NOT(ISNUMBER(D1739))),"",ROUND(D1739*N(E1739),2))</f>
        <v/>
      </c>
      <c r="H1739" s="6">
        <f>IF(B1739&amp;""="","",IFERROR(INDEX('المركبات'!$B$6:$B$205,MATCH(B1739&amp;"",'المركبات'!$A$6:$A$205,0))&amp;"","كود غير موجود"))</f>
        <v/>
      </c>
      <c r="I1739" s="21">
        <f>IF(OR(B1739&amp;""="",NOT(ISNUMBER(C1739))),"",IF(COUNTIFS($B$6:$B$2005,B1739&amp;"",$C$6:$C$2005,"&gt;"&amp;C1739)=0,1,0))</f>
        <v/>
      </c>
    </row>
    <row r="1740">
      <c r="A1740" s="13" t="n"/>
      <c r="B1740" s="5" t="n"/>
      <c r="C1740" s="16" t="n"/>
      <c r="D1740" s="20" t="n"/>
      <c r="E1740" s="20" t="n"/>
      <c r="F1740" s="5" t="n"/>
      <c r="G1740" s="18">
        <f>IF(OR(B1740&amp;""="",NOT(ISNUMBER(D1740))),"",ROUND(D1740*N(E1740),2))</f>
        <v/>
      </c>
      <c r="H1740" s="6">
        <f>IF(B1740&amp;""="","",IFERROR(INDEX('المركبات'!$B$6:$B$205,MATCH(B1740&amp;"",'المركبات'!$A$6:$A$205,0))&amp;"","كود غير موجود"))</f>
        <v/>
      </c>
      <c r="I1740" s="21">
        <f>IF(OR(B1740&amp;""="",NOT(ISNUMBER(C1740))),"",IF(COUNTIFS($B$6:$B$2005,B1740&amp;"",$C$6:$C$2005,"&gt;"&amp;C1740)=0,1,0))</f>
        <v/>
      </c>
    </row>
    <row r="1741">
      <c r="A1741" s="13" t="n"/>
      <c r="B1741" s="5" t="n"/>
      <c r="C1741" s="16" t="n"/>
      <c r="D1741" s="20" t="n"/>
      <c r="E1741" s="20" t="n"/>
      <c r="F1741" s="5" t="n"/>
      <c r="G1741" s="18">
        <f>IF(OR(B1741&amp;""="",NOT(ISNUMBER(D1741))),"",ROUND(D1741*N(E1741),2))</f>
        <v/>
      </c>
      <c r="H1741" s="6">
        <f>IF(B1741&amp;""="","",IFERROR(INDEX('المركبات'!$B$6:$B$205,MATCH(B1741&amp;"",'المركبات'!$A$6:$A$205,0))&amp;"","كود غير موجود"))</f>
        <v/>
      </c>
      <c r="I1741" s="21">
        <f>IF(OR(B1741&amp;""="",NOT(ISNUMBER(C1741))),"",IF(COUNTIFS($B$6:$B$2005,B1741&amp;"",$C$6:$C$2005,"&gt;"&amp;C1741)=0,1,0))</f>
        <v/>
      </c>
    </row>
    <row r="1742">
      <c r="A1742" s="13" t="n"/>
      <c r="B1742" s="5" t="n"/>
      <c r="C1742" s="16" t="n"/>
      <c r="D1742" s="20" t="n"/>
      <c r="E1742" s="20" t="n"/>
      <c r="F1742" s="5" t="n"/>
      <c r="G1742" s="18">
        <f>IF(OR(B1742&amp;""="",NOT(ISNUMBER(D1742))),"",ROUND(D1742*N(E1742),2))</f>
        <v/>
      </c>
      <c r="H1742" s="6">
        <f>IF(B1742&amp;""="","",IFERROR(INDEX('المركبات'!$B$6:$B$205,MATCH(B1742&amp;"",'المركبات'!$A$6:$A$205,0))&amp;"","كود غير موجود"))</f>
        <v/>
      </c>
      <c r="I1742" s="21">
        <f>IF(OR(B1742&amp;""="",NOT(ISNUMBER(C1742))),"",IF(COUNTIFS($B$6:$B$2005,B1742&amp;"",$C$6:$C$2005,"&gt;"&amp;C1742)=0,1,0))</f>
        <v/>
      </c>
    </row>
    <row r="1743">
      <c r="A1743" s="13" t="n"/>
      <c r="B1743" s="5" t="n"/>
      <c r="C1743" s="16" t="n"/>
      <c r="D1743" s="20" t="n"/>
      <c r="E1743" s="20" t="n"/>
      <c r="F1743" s="5" t="n"/>
      <c r="G1743" s="18">
        <f>IF(OR(B1743&amp;""="",NOT(ISNUMBER(D1743))),"",ROUND(D1743*N(E1743),2))</f>
        <v/>
      </c>
      <c r="H1743" s="6">
        <f>IF(B1743&amp;""="","",IFERROR(INDEX('المركبات'!$B$6:$B$205,MATCH(B1743&amp;"",'المركبات'!$A$6:$A$205,0))&amp;"","كود غير موجود"))</f>
        <v/>
      </c>
      <c r="I1743" s="21">
        <f>IF(OR(B1743&amp;""="",NOT(ISNUMBER(C1743))),"",IF(COUNTIFS($B$6:$B$2005,B1743&amp;"",$C$6:$C$2005,"&gt;"&amp;C1743)=0,1,0))</f>
        <v/>
      </c>
    </row>
    <row r="1744">
      <c r="A1744" s="13" t="n"/>
      <c r="B1744" s="5" t="n"/>
      <c r="C1744" s="16" t="n"/>
      <c r="D1744" s="20" t="n"/>
      <c r="E1744" s="20" t="n"/>
      <c r="F1744" s="5" t="n"/>
      <c r="G1744" s="18">
        <f>IF(OR(B1744&amp;""="",NOT(ISNUMBER(D1744))),"",ROUND(D1744*N(E1744),2))</f>
        <v/>
      </c>
      <c r="H1744" s="6">
        <f>IF(B1744&amp;""="","",IFERROR(INDEX('المركبات'!$B$6:$B$205,MATCH(B1744&amp;"",'المركبات'!$A$6:$A$205,0))&amp;"","كود غير موجود"))</f>
        <v/>
      </c>
      <c r="I1744" s="21">
        <f>IF(OR(B1744&amp;""="",NOT(ISNUMBER(C1744))),"",IF(COUNTIFS($B$6:$B$2005,B1744&amp;"",$C$6:$C$2005,"&gt;"&amp;C1744)=0,1,0))</f>
        <v/>
      </c>
    </row>
    <row r="1745">
      <c r="A1745" s="13" t="n"/>
      <c r="B1745" s="5" t="n"/>
      <c r="C1745" s="16" t="n"/>
      <c r="D1745" s="20" t="n"/>
      <c r="E1745" s="20" t="n"/>
      <c r="F1745" s="5" t="n"/>
      <c r="G1745" s="18">
        <f>IF(OR(B1745&amp;""="",NOT(ISNUMBER(D1745))),"",ROUND(D1745*N(E1745),2))</f>
        <v/>
      </c>
      <c r="H1745" s="6">
        <f>IF(B1745&amp;""="","",IFERROR(INDEX('المركبات'!$B$6:$B$205,MATCH(B1745&amp;"",'المركبات'!$A$6:$A$205,0))&amp;"","كود غير موجود"))</f>
        <v/>
      </c>
      <c r="I1745" s="21">
        <f>IF(OR(B1745&amp;""="",NOT(ISNUMBER(C1745))),"",IF(COUNTIFS($B$6:$B$2005,B1745&amp;"",$C$6:$C$2005,"&gt;"&amp;C1745)=0,1,0))</f>
        <v/>
      </c>
    </row>
    <row r="1746">
      <c r="A1746" s="13" t="n"/>
      <c r="B1746" s="5" t="n"/>
      <c r="C1746" s="16" t="n"/>
      <c r="D1746" s="20" t="n"/>
      <c r="E1746" s="20" t="n"/>
      <c r="F1746" s="5" t="n"/>
      <c r="G1746" s="18">
        <f>IF(OR(B1746&amp;""="",NOT(ISNUMBER(D1746))),"",ROUND(D1746*N(E1746),2))</f>
        <v/>
      </c>
      <c r="H1746" s="6">
        <f>IF(B1746&amp;""="","",IFERROR(INDEX('المركبات'!$B$6:$B$205,MATCH(B1746&amp;"",'المركبات'!$A$6:$A$205,0))&amp;"","كود غير موجود"))</f>
        <v/>
      </c>
      <c r="I1746" s="21">
        <f>IF(OR(B1746&amp;""="",NOT(ISNUMBER(C1746))),"",IF(COUNTIFS($B$6:$B$2005,B1746&amp;"",$C$6:$C$2005,"&gt;"&amp;C1746)=0,1,0))</f>
        <v/>
      </c>
    </row>
    <row r="1747">
      <c r="A1747" s="13" t="n"/>
      <c r="B1747" s="5" t="n"/>
      <c r="C1747" s="16" t="n"/>
      <c r="D1747" s="20" t="n"/>
      <c r="E1747" s="20" t="n"/>
      <c r="F1747" s="5" t="n"/>
      <c r="G1747" s="18">
        <f>IF(OR(B1747&amp;""="",NOT(ISNUMBER(D1747))),"",ROUND(D1747*N(E1747),2))</f>
        <v/>
      </c>
      <c r="H1747" s="6">
        <f>IF(B1747&amp;""="","",IFERROR(INDEX('المركبات'!$B$6:$B$205,MATCH(B1747&amp;"",'المركبات'!$A$6:$A$205,0))&amp;"","كود غير موجود"))</f>
        <v/>
      </c>
      <c r="I1747" s="21">
        <f>IF(OR(B1747&amp;""="",NOT(ISNUMBER(C1747))),"",IF(COUNTIFS($B$6:$B$2005,B1747&amp;"",$C$6:$C$2005,"&gt;"&amp;C1747)=0,1,0))</f>
        <v/>
      </c>
    </row>
    <row r="1748">
      <c r="A1748" s="13" t="n"/>
      <c r="B1748" s="5" t="n"/>
      <c r="C1748" s="16" t="n"/>
      <c r="D1748" s="20" t="n"/>
      <c r="E1748" s="20" t="n"/>
      <c r="F1748" s="5" t="n"/>
      <c r="G1748" s="18">
        <f>IF(OR(B1748&amp;""="",NOT(ISNUMBER(D1748))),"",ROUND(D1748*N(E1748),2))</f>
        <v/>
      </c>
      <c r="H1748" s="6">
        <f>IF(B1748&amp;""="","",IFERROR(INDEX('المركبات'!$B$6:$B$205,MATCH(B1748&amp;"",'المركبات'!$A$6:$A$205,0))&amp;"","كود غير موجود"))</f>
        <v/>
      </c>
      <c r="I1748" s="21">
        <f>IF(OR(B1748&amp;""="",NOT(ISNUMBER(C1748))),"",IF(COUNTIFS($B$6:$B$2005,B1748&amp;"",$C$6:$C$2005,"&gt;"&amp;C1748)=0,1,0))</f>
        <v/>
      </c>
    </row>
    <row r="1749">
      <c r="A1749" s="13" t="n"/>
      <c r="B1749" s="5" t="n"/>
      <c r="C1749" s="16" t="n"/>
      <c r="D1749" s="20" t="n"/>
      <c r="E1749" s="20" t="n"/>
      <c r="F1749" s="5" t="n"/>
      <c r="G1749" s="18">
        <f>IF(OR(B1749&amp;""="",NOT(ISNUMBER(D1749))),"",ROUND(D1749*N(E1749),2))</f>
        <v/>
      </c>
      <c r="H1749" s="6">
        <f>IF(B1749&amp;""="","",IFERROR(INDEX('المركبات'!$B$6:$B$205,MATCH(B1749&amp;"",'المركبات'!$A$6:$A$205,0))&amp;"","كود غير موجود"))</f>
        <v/>
      </c>
      <c r="I1749" s="21">
        <f>IF(OR(B1749&amp;""="",NOT(ISNUMBER(C1749))),"",IF(COUNTIFS($B$6:$B$2005,B1749&amp;"",$C$6:$C$2005,"&gt;"&amp;C1749)=0,1,0))</f>
        <v/>
      </c>
    </row>
    <row r="1750">
      <c r="A1750" s="13" t="n"/>
      <c r="B1750" s="5" t="n"/>
      <c r="C1750" s="16" t="n"/>
      <c r="D1750" s="20" t="n"/>
      <c r="E1750" s="20" t="n"/>
      <c r="F1750" s="5" t="n"/>
      <c r="G1750" s="18">
        <f>IF(OR(B1750&amp;""="",NOT(ISNUMBER(D1750))),"",ROUND(D1750*N(E1750),2))</f>
        <v/>
      </c>
      <c r="H1750" s="6">
        <f>IF(B1750&amp;""="","",IFERROR(INDEX('المركبات'!$B$6:$B$205,MATCH(B1750&amp;"",'المركبات'!$A$6:$A$205,0))&amp;"","كود غير موجود"))</f>
        <v/>
      </c>
      <c r="I1750" s="21">
        <f>IF(OR(B1750&amp;""="",NOT(ISNUMBER(C1750))),"",IF(COUNTIFS($B$6:$B$2005,B1750&amp;"",$C$6:$C$2005,"&gt;"&amp;C1750)=0,1,0))</f>
        <v/>
      </c>
    </row>
    <row r="1751">
      <c r="A1751" s="13" t="n"/>
      <c r="B1751" s="5" t="n"/>
      <c r="C1751" s="16" t="n"/>
      <c r="D1751" s="20" t="n"/>
      <c r="E1751" s="20" t="n"/>
      <c r="F1751" s="5" t="n"/>
      <c r="G1751" s="18">
        <f>IF(OR(B1751&amp;""="",NOT(ISNUMBER(D1751))),"",ROUND(D1751*N(E1751),2))</f>
        <v/>
      </c>
      <c r="H1751" s="6">
        <f>IF(B1751&amp;""="","",IFERROR(INDEX('المركبات'!$B$6:$B$205,MATCH(B1751&amp;"",'المركبات'!$A$6:$A$205,0))&amp;"","كود غير موجود"))</f>
        <v/>
      </c>
      <c r="I1751" s="21">
        <f>IF(OR(B1751&amp;""="",NOT(ISNUMBER(C1751))),"",IF(COUNTIFS($B$6:$B$2005,B1751&amp;"",$C$6:$C$2005,"&gt;"&amp;C1751)=0,1,0))</f>
        <v/>
      </c>
    </row>
    <row r="1752">
      <c r="A1752" s="13" t="n"/>
      <c r="B1752" s="5" t="n"/>
      <c r="C1752" s="16" t="n"/>
      <c r="D1752" s="20" t="n"/>
      <c r="E1752" s="20" t="n"/>
      <c r="F1752" s="5" t="n"/>
      <c r="G1752" s="18">
        <f>IF(OR(B1752&amp;""="",NOT(ISNUMBER(D1752))),"",ROUND(D1752*N(E1752),2))</f>
        <v/>
      </c>
      <c r="H1752" s="6">
        <f>IF(B1752&amp;""="","",IFERROR(INDEX('المركبات'!$B$6:$B$205,MATCH(B1752&amp;"",'المركبات'!$A$6:$A$205,0))&amp;"","كود غير موجود"))</f>
        <v/>
      </c>
      <c r="I1752" s="21">
        <f>IF(OR(B1752&amp;""="",NOT(ISNUMBER(C1752))),"",IF(COUNTIFS($B$6:$B$2005,B1752&amp;"",$C$6:$C$2005,"&gt;"&amp;C1752)=0,1,0))</f>
        <v/>
      </c>
    </row>
    <row r="1753">
      <c r="A1753" s="13" t="n"/>
      <c r="B1753" s="5" t="n"/>
      <c r="C1753" s="16" t="n"/>
      <c r="D1753" s="20" t="n"/>
      <c r="E1753" s="20" t="n"/>
      <c r="F1753" s="5" t="n"/>
      <c r="G1753" s="18">
        <f>IF(OR(B1753&amp;""="",NOT(ISNUMBER(D1753))),"",ROUND(D1753*N(E1753),2))</f>
        <v/>
      </c>
      <c r="H1753" s="6">
        <f>IF(B1753&amp;""="","",IFERROR(INDEX('المركبات'!$B$6:$B$205,MATCH(B1753&amp;"",'المركبات'!$A$6:$A$205,0))&amp;"","كود غير موجود"))</f>
        <v/>
      </c>
      <c r="I1753" s="21">
        <f>IF(OR(B1753&amp;""="",NOT(ISNUMBER(C1753))),"",IF(COUNTIFS($B$6:$B$2005,B1753&amp;"",$C$6:$C$2005,"&gt;"&amp;C1753)=0,1,0))</f>
        <v/>
      </c>
    </row>
    <row r="1754">
      <c r="A1754" s="13" t="n"/>
      <c r="B1754" s="5" t="n"/>
      <c r="C1754" s="16" t="n"/>
      <c r="D1754" s="20" t="n"/>
      <c r="E1754" s="20" t="n"/>
      <c r="F1754" s="5" t="n"/>
      <c r="G1754" s="18">
        <f>IF(OR(B1754&amp;""="",NOT(ISNUMBER(D1754))),"",ROUND(D1754*N(E1754),2))</f>
        <v/>
      </c>
      <c r="H1754" s="6">
        <f>IF(B1754&amp;""="","",IFERROR(INDEX('المركبات'!$B$6:$B$205,MATCH(B1754&amp;"",'المركبات'!$A$6:$A$205,0))&amp;"","كود غير موجود"))</f>
        <v/>
      </c>
      <c r="I1754" s="21">
        <f>IF(OR(B1754&amp;""="",NOT(ISNUMBER(C1754))),"",IF(COUNTIFS($B$6:$B$2005,B1754&amp;"",$C$6:$C$2005,"&gt;"&amp;C1754)=0,1,0))</f>
        <v/>
      </c>
    </row>
    <row r="1755">
      <c r="A1755" s="13" t="n"/>
      <c r="B1755" s="5" t="n"/>
      <c r="C1755" s="16" t="n"/>
      <c r="D1755" s="20" t="n"/>
      <c r="E1755" s="20" t="n"/>
      <c r="F1755" s="5" t="n"/>
      <c r="G1755" s="18">
        <f>IF(OR(B1755&amp;""="",NOT(ISNUMBER(D1755))),"",ROUND(D1755*N(E1755),2))</f>
        <v/>
      </c>
      <c r="H1755" s="6">
        <f>IF(B1755&amp;""="","",IFERROR(INDEX('المركبات'!$B$6:$B$205,MATCH(B1755&amp;"",'المركبات'!$A$6:$A$205,0))&amp;"","كود غير موجود"))</f>
        <v/>
      </c>
      <c r="I1755" s="21">
        <f>IF(OR(B1755&amp;""="",NOT(ISNUMBER(C1755))),"",IF(COUNTIFS($B$6:$B$2005,B1755&amp;"",$C$6:$C$2005,"&gt;"&amp;C1755)=0,1,0))</f>
        <v/>
      </c>
    </row>
    <row r="1756">
      <c r="A1756" s="13" t="n"/>
      <c r="B1756" s="5" t="n"/>
      <c r="C1756" s="16" t="n"/>
      <c r="D1756" s="20" t="n"/>
      <c r="E1756" s="20" t="n"/>
      <c r="F1756" s="5" t="n"/>
      <c r="G1756" s="18">
        <f>IF(OR(B1756&amp;""="",NOT(ISNUMBER(D1756))),"",ROUND(D1756*N(E1756),2))</f>
        <v/>
      </c>
      <c r="H1756" s="6">
        <f>IF(B1756&amp;""="","",IFERROR(INDEX('المركبات'!$B$6:$B$205,MATCH(B1756&amp;"",'المركبات'!$A$6:$A$205,0))&amp;"","كود غير موجود"))</f>
        <v/>
      </c>
      <c r="I1756" s="21">
        <f>IF(OR(B1756&amp;""="",NOT(ISNUMBER(C1756))),"",IF(COUNTIFS($B$6:$B$2005,B1756&amp;"",$C$6:$C$2005,"&gt;"&amp;C1756)=0,1,0))</f>
        <v/>
      </c>
    </row>
    <row r="1757">
      <c r="A1757" s="13" t="n"/>
      <c r="B1757" s="5" t="n"/>
      <c r="C1757" s="16" t="n"/>
      <c r="D1757" s="20" t="n"/>
      <c r="E1757" s="20" t="n"/>
      <c r="F1757" s="5" t="n"/>
      <c r="G1757" s="18">
        <f>IF(OR(B1757&amp;""="",NOT(ISNUMBER(D1757))),"",ROUND(D1757*N(E1757),2))</f>
        <v/>
      </c>
      <c r="H1757" s="6">
        <f>IF(B1757&amp;""="","",IFERROR(INDEX('المركبات'!$B$6:$B$205,MATCH(B1757&amp;"",'المركبات'!$A$6:$A$205,0))&amp;"","كود غير موجود"))</f>
        <v/>
      </c>
      <c r="I1757" s="21">
        <f>IF(OR(B1757&amp;""="",NOT(ISNUMBER(C1757))),"",IF(COUNTIFS($B$6:$B$2005,B1757&amp;"",$C$6:$C$2005,"&gt;"&amp;C1757)=0,1,0))</f>
        <v/>
      </c>
    </row>
    <row r="1758">
      <c r="A1758" s="13" t="n"/>
      <c r="B1758" s="5" t="n"/>
      <c r="C1758" s="16" t="n"/>
      <c r="D1758" s="20" t="n"/>
      <c r="E1758" s="20" t="n"/>
      <c r="F1758" s="5" t="n"/>
      <c r="G1758" s="18">
        <f>IF(OR(B1758&amp;""="",NOT(ISNUMBER(D1758))),"",ROUND(D1758*N(E1758),2))</f>
        <v/>
      </c>
      <c r="H1758" s="6">
        <f>IF(B1758&amp;""="","",IFERROR(INDEX('المركبات'!$B$6:$B$205,MATCH(B1758&amp;"",'المركبات'!$A$6:$A$205,0))&amp;"","كود غير موجود"))</f>
        <v/>
      </c>
      <c r="I1758" s="21">
        <f>IF(OR(B1758&amp;""="",NOT(ISNUMBER(C1758))),"",IF(COUNTIFS($B$6:$B$2005,B1758&amp;"",$C$6:$C$2005,"&gt;"&amp;C1758)=0,1,0))</f>
        <v/>
      </c>
    </row>
    <row r="1759">
      <c r="A1759" s="13" t="n"/>
      <c r="B1759" s="5" t="n"/>
      <c r="C1759" s="16" t="n"/>
      <c r="D1759" s="20" t="n"/>
      <c r="E1759" s="20" t="n"/>
      <c r="F1759" s="5" t="n"/>
      <c r="G1759" s="18">
        <f>IF(OR(B1759&amp;""="",NOT(ISNUMBER(D1759))),"",ROUND(D1759*N(E1759),2))</f>
        <v/>
      </c>
      <c r="H1759" s="6">
        <f>IF(B1759&amp;""="","",IFERROR(INDEX('المركبات'!$B$6:$B$205,MATCH(B1759&amp;"",'المركبات'!$A$6:$A$205,0))&amp;"","كود غير موجود"))</f>
        <v/>
      </c>
      <c r="I1759" s="21">
        <f>IF(OR(B1759&amp;""="",NOT(ISNUMBER(C1759))),"",IF(COUNTIFS($B$6:$B$2005,B1759&amp;"",$C$6:$C$2005,"&gt;"&amp;C1759)=0,1,0))</f>
        <v/>
      </c>
    </row>
    <row r="1760">
      <c r="A1760" s="13" t="n"/>
      <c r="B1760" s="5" t="n"/>
      <c r="C1760" s="16" t="n"/>
      <c r="D1760" s="20" t="n"/>
      <c r="E1760" s="20" t="n"/>
      <c r="F1760" s="5" t="n"/>
      <c r="G1760" s="18">
        <f>IF(OR(B1760&amp;""="",NOT(ISNUMBER(D1760))),"",ROUND(D1760*N(E1760),2))</f>
        <v/>
      </c>
      <c r="H1760" s="6">
        <f>IF(B1760&amp;""="","",IFERROR(INDEX('المركبات'!$B$6:$B$205,MATCH(B1760&amp;"",'المركبات'!$A$6:$A$205,0))&amp;"","كود غير موجود"))</f>
        <v/>
      </c>
      <c r="I1760" s="21">
        <f>IF(OR(B1760&amp;""="",NOT(ISNUMBER(C1760))),"",IF(COUNTIFS($B$6:$B$2005,B1760&amp;"",$C$6:$C$2005,"&gt;"&amp;C1760)=0,1,0))</f>
        <v/>
      </c>
    </row>
    <row r="1761">
      <c r="A1761" s="13" t="n"/>
      <c r="B1761" s="5" t="n"/>
      <c r="C1761" s="16" t="n"/>
      <c r="D1761" s="20" t="n"/>
      <c r="E1761" s="20" t="n"/>
      <c r="F1761" s="5" t="n"/>
      <c r="G1761" s="18">
        <f>IF(OR(B1761&amp;""="",NOT(ISNUMBER(D1761))),"",ROUND(D1761*N(E1761),2))</f>
        <v/>
      </c>
      <c r="H1761" s="6">
        <f>IF(B1761&amp;""="","",IFERROR(INDEX('المركبات'!$B$6:$B$205,MATCH(B1761&amp;"",'المركبات'!$A$6:$A$205,0))&amp;"","كود غير موجود"))</f>
        <v/>
      </c>
      <c r="I1761" s="21">
        <f>IF(OR(B1761&amp;""="",NOT(ISNUMBER(C1761))),"",IF(COUNTIFS($B$6:$B$2005,B1761&amp;"",$C$6:$C$2005,"&gt;"&amp;C1761)=0,1,0))</f>
        <v/>
      </c>
    </row>
    <row r="1762">
      <c r="A1762" s="13" t="n"/>
      <c r="B1762" s="5" t="n"/>
      <c r="C1762" s="16" t="n"/>
      <c r="D1762" s="20" t="n"/>
      <c r="E1762" s="20" t="n"/>
      <c r="F1762" s="5" t="n"/>
      <c r="G1762" s="18">
        <f>IF(OR(B1762&amp;""="",NOT(ISNUMBER(D1762))),"",ROUND(D1762*N(E1762),2))</f>
        <v/>
      </c>
      <c r="H1762" s="6">
        <f>IF(B1762&amp;""="","",IFERROR(INDEX('المركبات'!$B$6:$B$205,MATCH(B1762&amp;"",'المركبات'!$A$6:$A$205,0))&amp;"","كود غير موجود"))</f>
        <v/>
      </c>
      <c r="I1762" s="21">
        <f>IF(OR(B1762&amp;""="",NOT(ISNUMBER(C1762))),"",IF(COUNTIFS($B$6:$B$2005,B1762&amp;"",$C$6:$C$2005,"&gt;"&amp;C1762)=0,1,0))</f>
        <v/>
      </c>
    </row>
    <row r="1763">
      <c r="A1763" s="13" t="n"/>
      <c r="B1763" s="5" t="n"/>
      <c r="C1763" s="16" t="n"/>
      <c r="D1763" s="20" t="n"/>
      <c r="E1763" s="20" t="n"/>
      <c r="F1763" s="5" t="n"/>
      <c r="G1763" s="18">
        <f>IF(OR(B1763&amp;""="",NOT(ISNUMBER(D1763))),"",ROUND(D1763*N(E1763),2))</f>
        <v/>
      </c>
      <c r="H1763" s="6">
        <f>IF(B1763&amp;""="","",IFERROR(INDEX('المركبات'!$B$6:$B$205,MATCH(B1763&amp;"",'المركبات'!$A$6:$A$205,0))&amp;"","كود غير موجود"))</f>
        <v/>
      </c>
      <c r="I1763" s="21">
        <f>IF(OR(B1763&amp;""="",NOT(ISNUMBER(C1763))),"",IF(COUNTIFS($B$6:$B$2005,B1763&amp;"",$C$6:$C$2005,"&gt;"&amp;C1763)=0,1,0))</f>
        <v/>
      </c>
    </row>
    <row r="1764">
      <c r="A1764" s="13" t="n"/>
      <c r="B1764" s="5" t="n"/>
      <c r="C1764" s="16" t="n"/>
      <c r="D1764" s="20" t="n"/>
      <c r="E1764" s="20" t="n"/>
      <c r="F1764" s="5" t="n"/>
      <c r="G1764" s="18">
        <f>IF(OR(B1764&amp;""="",NOT(ISNUMBER(D1764))),"",ROUND(D1764*N(E1764),2))</f>
        <v/>
      </c>
      <c r="H1764" s="6">
        <f>IF(B1764&amp;""="","",IFERROR(INDEX('المركبات'!$B$6:$B$205,MATCH(B1764&amp;"",'المركبات'!$A$6:$A$205,0))&amp;"","كود غير موجود"))</f>
        <v/>
      </c>
      <c r="I1764" s="21">
        <f>IF(OR(B1764&amp;""="",NOT(ISNUMBER(C1764))),"",IF(COUNTIFS($B$6:$B$2005,B1764&amp;"",$C$6:$C$2005,"&gt;"&amp;C1764)=0,1,0))</f>
        <v/>
      </c>
    </row>
    <row r="1765">
      <c r="A1765" s="13" t="n"/>
      <c r="B1765" s="5" t="n"/>
      <c r="C1765" s="16" t="n"/>
      <c r="D1765" s="20" t="n"/>
      <c r="E1765" s="20" t="n"/>
      <c r="F1765" s="5" t="n"/>
      <c r="G1765" s="18">
        <f>IF(OR(B1765&amp;""="",NOT(ISNUMBER(D1765))),"",ROUND(D1765*N(E1765),2))</f>
        <v/>
      </c>
      <c r="H1765" s="6">
        <f>IF(B1765&amp;""="","",IFERROR(INDEX('المركبات'!$B$6:$B$205,MATCH(B1765&amp;"",'المركبات'!$A$6:$A$205,0))&amp;"","كود غير موجود"))</f>
        <v/>
      </c>
      <c r="I1765" s="21">
        <f>IF(OR(B1765&amp;""="",NOT(ISNUMBER(C1765))),"",IF(COUNTIFS($B$6:$B$2005,B1765&amp;"",$C$6:$C$2005,"&gt;"&amp;C1765)=0,1,0))</f>
        <v/>
      </c>
    </row>
    <row r="1766">
      <c r="A1766" s="13" t="n"/>
      <c r="B1766" s="5" t="n"/>
      <c r="C1766" s="16" t="n"/>
      <c r="D1766" s="20" t="n"/>
      <c r="E1766" s="20" t="n"/>
      <c r="F1766" s="5" t="n"/>
      <c r="G1766" s="18">
        <f>IF(OR(B1766&amp;""="",NOT(ISNUMBER(D1766))),"",ROUND(D1766*N(E1766),2))</f>
        <v/>
      </c>
      <c r="H1766" s="6">
        <f>IF(B1766&amp;""="","",IFERROR(INDEX('المركبات'!$B$6:$B$205,MATCH(B1766&amp;"",'المركبات'!$A$6:$A$205,0))&amp;"","كود غير موجود"))</f>
        <v/>
      </c>
      <c r="I1766" s="21">
        <f>IF(OR(B1766&amp;""="",NOT(ISNUMBER(C1766))),"",IF(COUNTIFS($B$6:$B$2005,B1766&amp;"",$C$6:$C$2005,"&gt;"&amp;C1766)=0,1,0))</f>
        <v/>
      </c>
    </row>
    <row r="1767">
      <c r="A1767" s="13" t="n"/>
      <c r="B1767" s="5" t="n"/>
      <c r="C1767" s="16" t="n"/>
      <c r="D1767" s="20" t="n"/>
      <c r="E1767" s="20" t="n"/>
      <c r="F1767" s="5" t="n"/>
      <c r="G1767" s="18">
        <f>IF(OR(B1767&amp;""="",NOT(ISNUMBER(D1767))),"",ROUND(D1767*N(E1767),2))</f>
        <v/>
      </c>
      <c r="H1767" s="6">
        <f>IF(B1767&amp;""="","",IFERROR(INDEX('المركبات'!$B$6:$B$205,MATCH(B1767&amp;"",'المركبات'!$A$6:$A$205,0))&amp;"","كود غير موجود"))</f>
        <v/>
      </c>
      <c r="I1767" s="21">
        <f>IF(OR(B1767&amp;""="",NOT(ISNUMBER(C1767))),"",IF(COUNTIFS($B$6:$B$2005,B1767&amp;"",$C$6:$C$2005,"&gt;"&amp;C1767)=0,1,0))</f>
        <v/>
      </c>
    </row>
    <row r="1768">
      <c r="A1768" s="13" t="n"/>
      <c r="B1768" s="5" t="n"/>
      <c r="C1768" s="16" t="n"/>
      <c r="D1768" s="20" t="n"/>
      <c r="E1768" s="20" t="n"/>
      <c r="F1768" s="5" t="n"/>
      <c r="G1768" s="18">
        <f>IF(OR(B1768&amp;""="",NOT(ISNUMBER(D1768))),"",ROUND(D1768*N(E1768),2))</f>
        <v/>
      </c>
      <c r="H1768" s="6">
        <f>IF(B1768&amp;""="","",IFERROR(INDEX('المركبات'!$B$6:$B$205,MATCH(B1768&amp;"",'المركبات'!$A$6:$A$205,0))&amp;"","كود غير موجود"))</f>
        <v/>
      </c>
      <c r="I1768" s="21">
        <f>IF(OR(B1768&amp;""="",NOT(ISNUMBER(C1768))),"",IF(COUNTIFS($B$6:$B$2005,B1768&amp;"",$C$6:$C$2005,"&gt;"&amp;C1768)=0,1,0))</f>
        <v/>
      </c>
    </row>
    <row r="1769">
      <c r="A1769" s="13" t="n"/>
      <c r="B1769" s="5" t="n"/>
      <c r="C1769" s="16" t="n"/>
      <c r="D1769" s="20" t="n"/>
      <c r="E1769" s="20" t="n"/>
      <c r="F1769" s="5" t="n"/>
      <c r="G1769" s="18">
        <f>IF(OR(B1769&amp;""="",NOT(ISNUMBER(D1769))),"",ROUND(D1769*N(E1769),2))</f>
        <v/>
      </c>
      <c r="H1769" s="6">
        <f>IF(B1769&amp;""="","",IFERROR(INDEX('المركبات'!$B$6:$B$205,MATCH(B1769&amp;"",'المركبات'!$A$6:$A$205,0))&amp;"","كود غير موجود"))</f>
        <v/>
      </c>
      <c r="I1769" s="21">
        <f>IF(OR(B1769&amp;""="",NOT(ISNUMBER(C1769))),"",IF(COUNTIFS($B$6:$B$2005,B1769&amp;"",$C$6:$C$2005,"&gt;"&amp;C1769)=0,1,0))</f>
        <v/>
      </c>
    </row>
    <row r="1770">
      <c r="A1770" s="13" t="n"/>
      <c r="B1770" s="5" t="n"/>
      <c r="C1770" s="16" t="n"/>
      <c r="D1770" s="20" t="n"/>
      <c r="E1770" s="20" t="n"/>
      <c r="F1770" s="5" t="n"/>
      <c r="G1770" s="18">
        <f>IF(OR(B1770&amp;""="",NOT(ISNUMBER(D1770))),"",ROUND(D1770*N(E1770),2))</f>
        <v/>
      </c>
      <c r="H1770" s="6">
        <f>IF(B1770&amp;""="","",IFERROR(INDEX('المركبات'!$B$6:$B$205,MATCH(B1770&amp;"",'المركبات'!$A$6:$A$205,0))&amp;"","كود غير موجود"))</f>
        <v/>
      </c>
      <c r="I1770" s="21">
        <f>IF(OR(B1770&amp;""="",NOT(ISNUMBER(C1770))),"",IF(COUNTIFS($B$6:$B$2005,B1770&amp;"",$C$6:$C$2005,"&gt;"&amp;C1770)=0,1,0))</f>
        <v/>
      </c>
    </row>
    <row r="1771">
      <c r="A1771" s="13" t="n"/>
      <c r="B1771" s="5" t="n"/>
      <c r="C1771" s="16" t="n"/>
      <c r="D1771" s="20" t="n"/>
      <c r="E1771" s="20" t="n"/>
      <c r="F1771" s="5" t="n"/>
      <c r="G1771" s="18">
        <f>IF(OR(B1771&amp;""="",NOT(ISNUMBER(D1771))),"",ROUND(D1771*N(E1771),2))</f>
        <v/>
      </c>
      <c r="H1771" s="6">
        <f>IF(B1771&amp;""="","",IFERROR(INDEX('المركبات'!$B$6:$B$205,MATCH(B1771&amp;"",'المركبات'!$A$6:$A$205,0))&amp;"","كود غير موجود"))</f>
        <v/>
      </c>
      <c r="I1771" s="21">
        <f>IF(OR(B1771&amp;""="",NOT(ISNUMBER(C1771))),"",IF(COUNTIFS($B$6:$B$2005,B1771&amp;"",$C$6:$C$2005,"&gt;"&amp;C1771)=0,1,0))</f>
        <v/>
      </c>
    </row>
    <row r="1772">
      <c r="A1772" s="13" t="n"/>
      <c r="B1772" s="5" t="n"/>
      <c r="C1772" s="16" t="n"/>
      <c r="D1772" s="20" t="n"/>
      <c r="E1772" s="20" t="n"/>
      <c r="F1772" s="5" t="n"/>
      <c r="G1772" s="18">
        <f>IF(OR(B1772&amp;""="",NOT(ISNUMBER(D1772))),"",ROUND(D1772*N(E1772),2))</f>
        <v/>
      </c>
      <c r="H1772" s="6">
        <f>IF(B1772&amp;""="","",IFERROR(INDEX('المركبات'!$B$6:$B$205,MATCH(B1772&amp;"",'المركبات'!$A$6:$A$205,0))&amp;"","كود غير موجود"))</f>
        <v/>
      </c>
      <c r="I1772" s="21">
        <f>IF(OR(B1772&amp;""="",NOT(ISNUMBER(C1772))),"",IF(COUNTIFS($B$6:$B$2005,B1772&amp;"",$C$6:$C$2005,"&gt;"&amp;C1772)=0,1,0))</f>
        <v/>
      </c>
    </row>
    <row r="1773">
      <c r="A1773" s="13" t="n"/>
      <c r="B1773" s="5" t="n"/>
      <c r="C1773" s="16" t="n"/>
      <c r="D1773" s="20" t="n"/>
      <c r="E1773" s="20" t="n"/>
      <c r="F1773" s="5" t="n"/>
      <c r="G1773" s="18">
        <f>IF(OR(B1773&amp;""="",NOT(ISNUMBER(D1773))),"",ROUND(D1773*N(E1773),2))</f>
        <v/>
      </c>
      <c r="H1773" s="6">
        <f>IF(B1773&amp;""="","",IFERROR(INDEX('المركبات'!$B$6:$B$205,MATCH(B1773&amp;"",'المركبات'!$A$6:$A$205,0))&amp;"","كود غير موجود"))</f>
        <v/>
      </c>
      <c r="I1773" s="21">
        <f>IF(OR(B1773&amp;""="",NOT(ISNUMBER(C1773))),"",IF(COUNTIFS($B$6:$B$2005,B1773&amp;"",$C$6:$C$2005,"&gt;"&amp;C1773)=0,1,0))</f>
        <v/>
      </c>
    </row>
    <row r="1774">
      <c r="A1774" s="13" t="n"/>
      <c r="B1774" s="5" t="n"/>
      <c r="C1774" s="16" t="n"/>
      <c r="D1774" s="20" t="n"/>
      <c r="E1774" s="20" t="n"/>
      <c r="F1774" s="5" t="n"/>
      <c r="G1774" s="18">
        <f>IF(OR(B1774&amp;""="",NOT(ISNUMBER(D1774))),"",ROUND(D1774*N(E1774),2))</f>
        <v/>
      </c>
      <c r="H1774" s="6">
        <f>IF(B1774&amp;""="","",IFERROR(INDEX('المركبات'!$B$6:$B$205,MATCH(B1774&amp;"",'المركبات'!$A$6:$A$205,0))&amp;"","كود غير موجود"))</f>
        <v/>
      </c>
      <c r="I1774" s="21">
        <f>IF(OR(B1774&amp;""="",NOT(ISNUMBER(C1774))),"",IF(COUNTIFS($B$6:$B$2005,B1774&amp;"",$C$6:$C$2005,"&gt;"&amp;C1774)=0,1,0))</f>
        <v/>
      </c>
    </row>
    <row r="1775">
      <c r="A1775" s="13" t="n"/>
      <c r="B1775" s="5" t="n"/>
      <c r="C1775" s="16" t="n"/>
      <c r="D1775" s="20" t="n"/>
      <c r="E1775" s="20" t="n"/>
      <c r="F1775" s="5" t="n"/>
      <c r="G1775" s="18">
        <f>IF(OR(B1775&amp;""="",NOT(ISNUMBER(D1775))),"",ROUND(D1775*N(E1775),2))</f>
        <v/>
      </c>
      <c r="H1775" s="6">
        <f>IF(B1775&amp;""="","",IFERROR(INDEX('المركبات'!$B$6:$B$205,MATCH(B1775&amp;"",'المركبات'!$A$6:$A$205,0))&amp;"","كود غير موجود"))</f>
        <v/>
      </c>
      <c r="I1775" s="21">
        <f>IF(OR(B1775&amp;""="",NOT(ISNUMBER(C1775))),"",IF(COUNTIFS($B$6:$B$2005,B1775&amp;"",$C$6:$C$2005,"&gt;"&amp;C1775)=0,1,0))</f>
        <v/>
      </c>
    </row>
    <row r="1776">
      <c r="A1776" s="13" t="n"/>
      <c r="B1776" s="5" t="n"/>
      <c r="C1776" s="16" t="n"/>
      <c r="D1776" s="20" t="n"/>
      <c r="E1776" s="20" t="n"/>
      <c r="F1776" s="5" t="n"/>
      <c r="G1776" s="18">
        <f>IF(OR(B1776&amp;""="",NOT(ISNUMBER(D1776))),"",ROUND(D1776*N(E1776),2))</f>
        <v/>
      </c>
      <c r="H1776" s="6">
        <f>IF(B1776&amp;""="","",IFERROR(INDEX('المركبات'!$B$6:$B$205,MATCH(B1776&amp;"",'المركبات'!$A$6:$A$205,0))&amp;"","كود غير موجود"))</f>
        <v/>
      </c>
      <c r="I1776" s="21">
        <f>IF(OR(B1776&amp;""="",NOT(ISNUMBER(C1776))),"",IF(COUNTIFS($B$6:$B$2005,B1776&amp;"",$C$6:$C$2005,"&gt;"&amp;C1776)=0,1,0))</f>
        <v/>
      </c>
    </row>
    <row r="1777">
      <c r="A1777" s="13" t="n"/>
      <c r="B1777" s="5" t="n"/>
      <c r="C1777" s="16" t="n"/>
      <c r="D1777" s="20" t="n"/>
      <c r="E1777" s="20" t="n"/>
      <c r="F1777" s="5" t="n"/>
      <c r="G1777" s="18">
        <f>IF(OR(B1777&amp;""="",NOT(ISNUMBER(D1777))),"",ROUND(D1777*N(E1777),2))</f>
        <v/>
      </c>
      <c r="H1777" s="6">
        <f>IF(B1777&amp;""="","",IFERROR(INDEX('المركبات'!$B$6:$B$205,MATCH(B1777&amp;"",'المركبات'!$A$6:$A$205,0))&amp;"","كود غير موجود"))</f>
        <v/>
      </c>
      <c r="I1777" s="21">
        <f>IF(OR(B1777&amp;""="",NOT(ISNUMBER(C1777))),"",IF(COUNTIFS($B$6:$B$2005,B1777&amp;"",$C$6:$C$2005,"&gt;"&amp;C1777)=0,1,0))</f>
        <v/>
      </c>
    </row>
    <row r="1778">
      <c r="A1778" s="13" t="n"/>
      <c r="B1778" s="5" t="n"/>
      <c r="C1778" s="16" t="n"/>
      <c r="D1778" s="20" t="n"/>
      <c r="E1778" s="20" t="n"/>
      <c r="F1778" s="5" t="n"/>
      <c r="G1778" s="18">
        <f>IF(OR(B1778&amp;""="",NOT(ISNUMBER(D1778))),"",ROUND(D1778*N(E1778),2))</f>
        <v/>
      </c>
      <c r="H1778" s="6">
        <f>IF(B1778&amp;""="","",IFERROR(INDEX('المركبات'!$B$6:$B$205,MATCH(B1778&amp;"",'المركبات'!$A$6:$A$205,0))&amp;"","كود غير موجود"))</f>
        <v/>
      </c>
      <c r="I1778" s="21">
        <f>IF(OR(B1778&amp;""="",NOT(ISNUMBER(C1778))),"",IF(COUNTIFS($B$6:$B$2005,B1778&amp;"",$C$6:$C$2005,"&gt;"&amp;C1778)=0,1,0))</f>
        <v/>
      </c>
    </row>
    <row r="1779">
      <c r="A1779" s="13" t="n"/>
      <c r="B1779" s="5" t="n"/>
      <c r="C1779" s="16" t="n"/>
      <c r="D1779" s="20" t="n"/>
      <c r="E1779" s="20" t="n"/>
      <c r="F1779" s="5" t="n"/>
      <c r="G1779" s="18">
        <f>IF(OR(B1779&amp;""="",NOT(ISNUMBER(D1779))),"",ROUND(D1779*N(E1779),2))</f>
        <v/>
      </c>
      <c r="H1779" s="6">
        <f>IF(B1779&amp;""="","",IFERROR(INDEX('المركبات'!$B$6:$B$205,MATCH(B1779&amp;"",'المركبات'!$A$6:$A$205,0))&amp;"","كود غير موجود"))</f>
        <v/>
      </c>
      <c r="I1779" s="21">
        <f>IF(OR(B1779&amp;""="",NOT(ISNUMBER(C1779))),"",IF(COUNTIFS($B$6:$B$2005,B1779&amp;"",$C$6:$C$2005,"&gt;"&amp;C1779)=0,1,0))</f>
        <v/>
      </c>
    </row>
    <row r="1780">
      <c r="A1780" s="13" t="n"/>
      <c r="B1780" s="5" t="n"/>
      <c r="C1780" s="16" t="n"/>
      <c r="D1780" s="20" t="n"/>
      <c r="E1780" s="20" t="n"/>
      <c r="F1780" s="5" t="n"/>
      <c r="G1780" s="18">
        <f>IF(OR(B1780&amp;""="",NOT(ISNUMBER(D1780))),"",ROUND(D1780*N(E1780),2))</f>
        <v/>
      </c>
      <c r="H1780" s="6">
        <f>IF(B1780&amp;""="","",IFERROR(INDEX('المركبات'!$B$6:$B$205,MATCH(B1780&amp;"",'المركبات'!$A$6:$A$205,0))&amp;"","كود غير موجود"))</f>
        <v/>
      </c>
      <c r="I1780" s="21">
        <f>IF(OR(B1780&amp;""="",NOT(ISNUMBER(C1780))),"",IF(COUNTIFS($B$6:$B$2005,B1780&amp;"",$C$6:$C$2005,"&gt;"&amp;C1780)=0,1,0))</f>
        <v/>
      </c>
    </row>
    <row r="1781">
      <c r="A1781" s="13" t="n"/>
      <c r="B1781" s="5" t="n"/>
      <c r="C1781" s="16" t="n"/>
      <c r="D1781" s="20" t="n"/>
      <c r="E1781" s="20" t="n"/>
      <c r="F1781" s="5" t="n"/>
      <c r="G1781" s="18">
        <f>IF(OR(B1781&amp;""="",NOT(ISNUMBER(D1781))),"",ROUND(D1781*N(E1781),2))</f>
        <v/>
      </c>
      <c r="H1781" s="6">
        <f>IF(B1781&amp;""="","",IFERROR(INDEX('المركبات'!$B$6:$B$205,MATCH(B1781&amp;"",'المركبات'!$A$6:$A$205,0))&amp;"","كود غير موجود"))</f>
        <v/>
      </c>
      <c r="I1781" s="21">
        <f>IF(OR(B1781&amp;""="",NOT(ISNUMBER(C1781))),"",IF(COUNTIFS($B$6:$B$2005,B1781&amp;"",$C$6:$C$2005,"&gt;"&amp;C1781)=0,1,0))</f>
        <v/>
      </c>
    </row>
    <row r="1782">
      <c r="A1782" s="13" t="n"/>
      <c r="B1782" s="5" t="n"/>
      <c r="C1782" s="16" t="n"/>
      <c r="D1782" s="20" t="n"/>
      <c r="E1782" s="20" t="n"/>
      <c r="F1782" s="5" t="n"/>
      <c r="G1782" s="18">
        <f>IF(OR(B1782&amp;""="",NOT(ISNUMBER(D1782))),"",ROUND(D1782*N(E1782),2))</f>
        <v/>
      </c>
      <c r="H1782" s="6">
        <f>IF(B1782&amp;""="","",IFERROR(INDEX('المركبات'!$B$6:$B$205,MATCH(B1782&amp;"",'المركبات'!$A$6:$A$205,0))&amp;"","كود غير موجود"))</f>
        <v/>
      </c>
      <c r="I1782" s="21">
        <f>IF(OR(B1782&amp;""="",NOT(ISNUMBER(C1782))),"",IF(COUNTIFS($B$6:$B$2005,B1782&amp;"",$C$6:$C$2005,"&gt;"&amp;C1782)=0,1,0))</f>
        <v/>
      </c>
    </row>
    <row r="1783">
      <c r="A1783" s="13" t="n"/>
      <c r="B1783" s="5" t="n"/>
      <c r="C1783" s="16" t="n"/>
      <c r="D1783" s="20" t="n"/>
      <c r="E1783" s="20" t="n"/>
      <c r="F1783" s="5" t="n"/>
      <c r="G1783" s="18">
        <f>IF(OR(B1783&amp;""="",NOT(ISNUMBER(D1783))),"",ROUND(D1783*N(E1783),2))</f>
        <v/>
      </c>
      <c r="H1783" s="6">
        <f>IF(B1783&amp;""="","",IFERROR(INDEX('المركبات'!$B$6:$B$205,MATCH(B1783&amp;"",'المركبات'!$A$6:$A$205,0))&amp;"","كود غير موجود"))</f>
        <v/>
      </c>
      <c r="I1783" s="21">
        <f>IF(OR(B1783&amp;""="",NOT(ISNUMBER(C1783))),"",IF(COUNTIFS($B$6:$B$2005,B1783&amp;"",$C$6:$C$2005,"&gt;"&amp;C1783)=0,1,0))</f>
        <v/>
      </c>
    </row>
    <row r="1784">
      <c r="A1784" s="13" t="n"/>
      <c r="B1784" s="5" t="n"/>
      <c r="C1784" s="16" t="n"/>
      <c r="D1784" s="20" t="n"/>
      <c r="E1784" s="20" t="n"/>
      <c r="F1784" s="5" t="n"/>
      <c r="G1784" s="18">
        <f>IF(OR(B1784&amp;""="",NOT(ISNUMBER(D1784))),"",ROUND(D1784*N(E1784),2))</f>
        <v/>
      </c>
      <c r="H1784" s="6">
        <f>IF(B1784&amp;""="","",IFERROR(INDEX('المركبات'!$B$6:$B$205,MATCH(B1784&amp;"",'المركبات'!$A$6:$A$205,0))&amp;"","كود غير موجود"))</f>
        <v/>
      </c>
      <c r="I1784" s="21">
        <f>IF(OR(B1784&amp;""="",NOT(ISNUMBER(C1784))),"",IF(COUNTIFS($B$6:$B$2005,B1784&amp;"",$C$6:$C$2005,"&gt;"&amp;C1784)=0,1,0))</f>
        <v/>
      </c>
    </row>
    <row r="1785">
      <c r="A1785" s="13" t="n"/>
      <c r="B1785" s="5" t="n"/>
      <c r="C1785" s="16" t="n"/>
      <c r="D1785" s="20" t="n"/>
      <c r="E1785" s="20" t="n"/>
      <c r="F1785" s="5" t="n"/>
      <c r="G1785" s="18">
        <f>IF(OR(B1785&amp;""="",NOT(ISNUMBER(D1785))),"",ROUND(D1785*N(E1785),2))</f>
        <v/>
      </c>
      <c r="H1785" s="6">
        <f>IF(B1785&amp;""="","",IFERROR(INDEX('المركبات'!$B$6:$B$205,MATCH(B1785&amp;"",'المركبات'!$A$6:$A$205,0))&amp;"","كود غير موجود"))</f>
        <v/>
      </c>
      <c r="I1785" s="21">
        <f>IF(OR(B1785&amp;""="",NOT(ISNUMBER(C1785))),"",IF(COUNTIFS($B$6:$B$2005,B1785&amp;"",$C$6:$C$2005,"&gt;"&amp;C1785)=0,1,0))</f>
        <v/>
      </c>
    </row>
    <row r="1786">
      <c r="A1786" s="13" t="n"/>
      <c r="B1786" s="5" t="n"/>
      <c r="C1786" s="16" t="n"/>
      <c r="D1786" s="20" t="n"/>
      <c r="E1786" s="20" t="n"/>
      <c r="F1786" s="5" t="n"/>
      <c r="G1786" s="18">
        <f>IF(OR(B1786&amp;""="",NOT(ISNUMBER(D1786))),"",ROUND(D1786*N(E1786),2))</f>
        <v/>
      </c>
      <c r="H1786" s="6">
        <f>IF(B1786&amp;""="","",IFERROR(INDEX('المركبات'!$B$6:$B$205,MATCH(B1786&amp;"",'المركبات'!$A$6:$A$205,0))&amp;"","كود غير موجود"))</f>
        <v/>
      </c>
      <c r="I1786" s="21">
        <f>IF(OR(B1786&amp;""="",NOT(ISNUMBER(C1786))),"",IF(COUNTIFS($B$6:$B$2005,B1786&amp;"",$C$6:$C$2005,"&gt;"&amp;C1786)=0,1,0))</f>
        <v/>
      </c>
    </row>
    <row r="1787">
      <c r="A1787" s="13" t="n"/>
      <c r="B1787" s="5" t="n"/>
      <c r="C1787" s="16" t="n"/>
      <c r="D1787" s="20" t="n"/>
      <c r="E1787" s="20" t="n"/>
      <c r="F1787" s="5" t="n"/>
      <c r="G1787" s="18">
        <f>IF(OR(B1787&amp;""="",NOT(ISNUMBER(D1787))),"",ROUND(D1787*N(E1787),2))</f>
        <v/>
      </c>
      <c r="H1787" s="6">
        <f>IF(B1787&amp;""="","",IFERROR(INDEX('المركبات'!$B$6:$B$205,MATCH(B1787&amp;"",'المركبات'!$A$6:$A$205,0))&amp;"","كود غير موجود"))</f>
        <v/>
      </c>
      <c r="I1787" s="21">
        <f>IF(OR(B1787&amp;""="",NOT(ISNUMBER(C1787))),"",IF(COUNTIFS($B$6:$B$2005,B1787&amp;"",$C$6:$C$2005,"&gt;"&amp;C1787)=0,1,0))</f>
        <v/>
      </c>
    </row>
    <row r="1788">
      <c r="A1788" s="13" t="n"/>
      <c r="B1788" s="5" t="n"/>
      <c r="C1788" s="16" t="n"/>
      <c r="D1788" s="20" t="n"/>
      <c r="E1788" s="20" t="n"/>
      <c r="F1788" s="5" t="n"/>
      <c r="G1788" s="18">
        <f>IF(OR(B1788&amp;""="",NOT(ISNUMBER(D1788))),"",ROUND(D1788*N(E1788),2))</f>
        <v/>
      </c>
      <c r="H1788" s="6">
        <f>IF(B1788&amp;""="","",IFERROR(INDEX('المركبات'!$B$6:$B$205,MATCH(B1788&amp;"",'المركبات'!$A$6:$A$205,0))&amp;"","كود غير موجود"))</f>
        <v/>
      </c>
      <c r="I1788" s="21">
        <f>IF(OR(B1788&amp;""="",NOT(ISNUMBER(C1788))),"",IF(COUNTIFS($B$6:$B$2005,B1788&amp;"",$C$6:$C$2005,"&gt;"&amp;C1788)=0,1,0))</f>
        <v/>
      </c>
    </row>
    <row r="1789">
      <c r="A1789" s="13" t="n"/>
      <c r="B1789" s="5" t="n"/>
      <c r="C1789" s="16" t="n"/>
      <c r="D1789" s="20" t="n"/>
      <c r="E1789" s="20" t="n"/>
      <c r="F1789" s="5" t="n"/>
      <c r="G1789" s="18">
        <f>IF(OR(B1789&amp;""="",NOT(ISNUMBER(D1789))),"",ROUND(D1789*N(E1789),2))</f>
        <v/>
      </c>
      <c r="H1789" s="6">
        <f>IF(B1789&amp;""="","",IFERROR(INDEX('المركبات'!$B$6:$B$205,MATCH(B1789&amp;"",'المركبات'!$A$6:$A$205,0))&amp;"","كود غير موجود"))</f>
        <v/>
      </c>
      <c r="I1789" s="21">
        <f>IF(OR(B1789&amp;""="",NOT(ISNUMBER(C1789))),"",IF(COUNTIFS($B$6:$B$2005,B1789&amp;"",$C$6:$C$2005,"&gt;"&amp;C1789)=0,1,0))</f>
        <v/>
      </c>
    </row>
    <row r="1790">
      <c r="A1790" s="13" t="n"/>
      <c r="B1790" s="5" t="n"/>
      <c r="C1790" s="16" t="n"/>
      <c r="D1790" s="20" t="n"/>
      <c r="E1790" s="20" t="n"/>
      <c r="F1790" s="5" t="n"/>
      <c r="G1790" s="18">
        <f>IF(OR(B1790&amp;""="",NOT(ISNUMBER(D1790))),"",ROUND(D1790*N(E1790),2))</f>
        <v/>
      </c>
      <c r="H1790" s="6">
        <f>IF(B1790&amp;""="","",IFERROR(INDEX('المركبات'!$B$6:$B$205,MATCH(B1790&amp;"",'المركبات'!$A$6:$A$205,0))&amp;"","كود غير موجود"))</f>
        <v/>
      </c>
      <c r="I1790" s="21">
        <f>IF(OR(B1790&amp;""="",NOT(ISNUMBER(C1790))),"",IF(COUNTIFS($B$6:$B$2005,B1790&amp;"",$C$6:$C$2005,"&gt;"&amp;C1790)=0,1,0))</f>
        <v/>
      </c>
    </row>
    <row r="1791">
      <c r="A1791" s="13" t="n"/>
      <c r="B1791" s="5" t="n"/>
      <c r="C1791" s="16" t="n"/>
      <c r="D1791" s="20" t="n"/>
      <c r="E1791" s="20" t="n"/>
      <c r="F1791" s="5" t="n"/>
      <c r="G1791" s="18">
        <f>IF(OR(B1791&amp;""="",NOT(ISNUMBER(D1791))),"",ROUND(D1791*N(E1791),2))</f>
        <v/>
      </c>
      <c r="H1791" s="6">
        <f>IF(B1791&amp;""="","",IFERROR(INDEX('المركبات'!$B$6:$B$205,MATCH(B1791&amp;"",'المركبات'!$A$6:$A$205,0))&amp;"","كود غير موجود"))</f>
        <v/>
      </c>
      <c r="I1791" s="21">
        <f>IF(OR(B1791&amp;""="",NOT(ISNUMBER(C1791))),"",IF(COUNTIFS($B$6:$B$2005,B1791&amp;"",$C$6:$C$2005,"&gt;"&amp;C1791)=0,1,0))</f>
        <v/>
      </c>
    </row>
    <row r="1792">
      <c r="A1792" s="13" t="n"/>
      <c r="B1792" s="5" t="n"/>
      <c r="C1792" s="16" t="n"/>
      <c r="D1792" s="20" t="n"/>
      <c r="E1792" s="20" t="n"/>
      <c r="F1792" s="5" t="n"/>
      <c r="G1792" s="18">
        <f>IF(OR(B1792&amp;""="",NOT(ISNUMBER(D1792))),"",ROUND(D1792*N(E1792),2))</f>
        <v/>
      </c>
      <c r="H1792" s="6">
        <f>IF(B1792&amp;""="","",IFERROR(INDEX('المركبات'!$B$6:$B$205,MATCH(B1792&amp;"",'المركبات'!$A$6:$A$205,0))&amp;"","كود غير موجود"))</f>
        <v/>
      </c>
      <c r="I1792" s="21">
        <f>IF(OR(B1792&amp;""="",NOT(ISNUMBER(C1792))),"",IF(COUNTIFS($B$6:$B$2005,B1792&amp;"",$C$6:$C$2005,"&gt;"&amp;C1792)=0,1,0))</f>
        <v/>
      </c>
    </row>
    <row r="1793">
      <c r="A1793" s="13" t="n"/>
      <c r="B1793" s="5" t="n"/>
      <c r="C1793" s="16" t="n"/>
      <c r="D1793" s="20" t="n"/>
      <c r="E1793" s="20" t="n"/>
      <c r="F1793" s="5" t="n"/>
      <c r="G1793" s="18">
        <f>IF(OR(B1793&amp;""="",NOT(ISNUMBER(D1793))),"",ROUND(D1793*N(E1793),2))</f>
        <v/>
      </c>
      <c r="H1793" s="6">
        <f>IF(B1793&amp;""="","",IFERROR(INDEX('المركبات'!$B$6:$B$205,MATCH(B1793&amp;"",'المركبات'!$A$6:$A$205,0))&amp;"","كود غير موجود"))</f>
        <v/>
      </c>
      <c r="I1793" s="21">
        <f>IF(OR(B1793&amp;""="",NOT(ISNUMBER(C1793))),"",IF(COUNTIFS($B$6:$B$2005,B1793&amp;"",$C$6:$C$2005,"&gt;"&amp;C1793)=0,1,0))</f>
        <v/>
      </c>
    </row>
    <row r="1794">
      <c r="A1794" s="13" t="n"/>
      <c r="B1794" s="5" t="n"/>
      <c r="C1794" s="16" t="n"/>
      <c r="D1794" s="20" t="n"/>
      <c r="E1794" s="20" t="n"/>
      <c r="F1794" s="5" t="n"/>
      <c r="G1794" s="18">
        <f>IF(OR(B1794&amp;""="",NOT(ISNUMBER(D1794))),"",ROUND(D1794*N(E1794),2))</f>
        <v/>
      </c>
      <c r="H1794" s="6">
        <f>IF(B1794&amp;""="","",IFERROR(INDEX('المركبات'!$B$6:$B$205,MATCH(B1794&amp;"",'المركبات'!$A$6:$A$205,0))&amp;"","كود غير موجود"))</f>
        <v/>
      </c>
      <c r="I1794" s="21">
        <f>IF(OR(B1794&amp;""="",NOT(ISNUMBER(C1794))),"",IF(COUNTIFS($B$6:$B$2005,B1794&amp;"",$C$6:$C$2005,"&gt;"&amp;C1794)=0,1,0))</f>
        <v/>
      </c>
    </row>
    <row r="1795">
      <c r="A1795" s="13" t="n"/>
      <c r="B1795" s="5" t="n"/>
      <c r="C1795" s="16" t="n"/>
      <c r="D1795" s="20" t="n"/>
      <c r="E1795" s="20" t="n"/>
      <c r="F1795" s="5" t="n"/>
      <c r="G1795" s="18">
        <f>IF(OR(B1795&amp;""="",NOT(ISNUMBER(D1795))),"",ROUND(D1795*N(E1795),2))</f>
        <v/>
      </c>
      <c r="H1795" s="6">
        <f>IF(B1795&amp;""="","",IFERROR(INDEX('المركبات'!$B$6:$B$205,MATCH(B1795&amp;"",'المركبات'!$A$6:$A$205,0))&amp;"","كود غير موجود"))</f>
        <v/>
      </c>
      <c r="I1795" s="21">
        <f>IF(OR(B1795&amp;""="",NOT(ISNUMBER(C1795))),"",IF(COUNTIFS($B$6:$B$2005,B1795&amp;"",$C$6:$C$2005,"&gt;"&amp;C1795)=0,1,0))</f>
        <v/>
      </c>
    </row>
    <row r="1796">
      <c r="A1796" s="13" t="n"/>
      <c r="B1796" s="5" t="n"/>
      <c r="C1796" s="16" t="n"/>
      <c r="D1796" s="20" t="n"/>
      <c r="E1796" s="20" t="n"/>
      <c r="F1796" s="5" t="n"/>
      <c r="G1796" s="18">
        <f>IF(OR(B1796&amp;""="",NOT(ISNUMBER(D1796))),"",ROUND(D1796*N(E1796),2))</f>
        <v/>
      </c>
      <c r="H1796" s="6">
        <f>IF(B1796&amp;""="","",IFERROR(INDEX('المركبات'!$B$6:$B$205,MATCH(B1796&amp;"",'المركبات'!$A$6:$A$205,0))&amp;"","كود غير موجود"))</f>
        <v/>
      </c>
      <c r="I1796" s="21">
        <f>IF(OR(B1796&amp;""="",NOT(ISNUMBER(C1796))),"",IF(COUNTIFS($B$6:$B$2005,B1796&amp;"",$C$6:$C$2005,"&gt;"&amp;C1796)=0,1,0))</f>
        <v/>
      </c>
    </row>
    <row r="1797">
      <c r="A1797" s="13" t="n"/>
      <c r="B1797" s="5" t="n"/>
      <c r="C1797" s="16" t="n"/>
      <c r="D1797" s="20" t="n"/>
      <c r="E1797" s="20" t="n"/>
      <c r="F1797" s="5" t="n"/>
      <c r="G1797" s="18">
        <f>IF(OR(B1797&amp;""="",NOT(ISNUMBER(D1797))),"",ROUND(D1797*N(E1797),2))</f>
        <v/>
      </c>
      <c r="H1797" s="6">
        <f>IF(B1797&amp;""="","",IFERROR(INDEX('المركبات'!$B$6:$B$205,MATCH(B1797&amp;"",'المركبات'!$A$6:$A$205,0))&amp;"","كود غير موجود"))</f>
        <v/>
      </c>
      <c r="I1797" s="21">
        <f>IF(OR(B1797&amp;""="",NOT(ISNUMBER(C1797))),"",IF(COUNTIFS($B$6:$B$2005,B1797&amp;"",$C$6:$C$2005,"&gt;"&amp;C1797)=0,1,0))</f>
        <v/>
      </c>
    </row>
    <row r="1798">
      <c r="A1798" s="13" t="n"/>
      <c r="B1798" s="5" t="n"/>
      <c r="C1798" s="16" t="n"/>
      <c r="D1798" s="20" t="n"/>
      <c r="E1798" s="20" t="n"/>
      <c r="F1798" s="5" t="n"/>
      <c r="G1798" s="18">
        <f>IF(OR(B1798&amp;""="",NOT(ISNUMBER(D1798))),"",ROUND(D1798*N(E1798),2))</f>
        <v/>
      </c>
      <c r="H1798" s="6">
        <f>IF(B1798&amp;""="","",IFERROR(INDEX('المركبات'!$B$6:$B$205,MATCH(B1798&amp;"",'المركبات'!$A$6:$A$205,0))&amp;"","كود غير موجود"))</f>
        <v/>
      </c>
      <c r="I1798" s="21">
        <f>IF(OR(B1798&amp;""="",NOT(ISNUMBER(C1798))),"",IF(COUNTIFS($B$6:$B$2005,B1798&amp;"",$C$6:$C$2005,"&gt;"&amp;C1798)=0,1,0))</f>
        <v/>
      </c>
    </row>
    <row r="1799">
      <c r="A1799" s="13" t="n"/>
      <c r="B1799" s="5" t="n"/>
      <c r="C1799" s="16" t="n"/>
      <c r="D1799" s="20" t="n"/>
      <c r="E1799" s="20" t="n"/>
      <c r="F1799" s="5" t="n"/>
      <c r="G1799" s="18">
        <f>IF(OR(B1799&amp;""="",NOT(ISNUMBER(D1799))),"",ROUND(D1799*N(E1799),2))</f>
        <v/>
      </c>
      <c r="H1799" s="6">
        <f>IF(B1799&amp;""="","",IFERROR(INDEX('المركبات'!$B$6:$B$205,MATCH(B1799&amp;"",'المركبات'!$A$6:$A$205,0))&amp;"","كود غير موجود"))</f>
        <v/>
      </c>
      <c r="I1799" s="21">
        <f>IF(OR(B1799&amp;""="",NOT(ISNUMBER(C1799))),"",IF(COUNTIFS($B$6:$B$2005,B1799&amp;"",$C$6:$C$2005,"&gt;"&amp;C1799)=0,1,0))</f>
        <v/>
      </c>
    </row>
    <row r="1800">
      <c r="A1800" s="13" t="n"/>
      <c r="B1800" s="5" t="n"/>
      <c r="C1800" s="16" t="n"/>
      <c r="D1800" s="20" t="n"/>
      <c r="E1800" s="20" t="n"/>
      <c r="F1800" s="5" t="n"/>
      <c r="G1800" s="18">
        <f>IF(OR(B1800&amp;""="",NOT(ISNUMBER(D1800))),"",ROUND(D1800*N(E1800),2))</f>
        <v/>
      </c>
      <c r="H1800" s="6">
        <f>IF(B1800&amp;""="","",IFERROR(INDEX('المركبات'!$B$6:$B$205,MATCH(B1800&amp;"",'المركبات'!$A$6:$A$205,0))&amp;"","كود غير موجود"))</f>
        <v/>
      </c>
      <c r="I1800" s="21">
        <f>IF(OR(B1800&amp;""="",NOT(ISNUMBER(C1800))),"",IF(COUNTIFS($B$6:$B$2005,B1800&amp;"",$C$6:$C$2005,"&gt;"&amp;C1800)=0,1,0))</f>
        <v/>
      </c>
    </row>
    <row r="1801">
      <c r="A1801" s="13" t="n"/>
      <c r="B1801" s="5" t="n"/>
      <c r="C1801" s="16" t="n"/>
      <c r="D1801" s="20" t="n"/>
      <c r="E1801" s="20" t="n"/>
      <c r="F1801" s="5" t="n"/>
      <c r="G1801" s="18">
        <f>IF(OR(B1801&amp;""="",NOT(ISNUMBER(D1801))),"",ROUND(D1801*N(E1801),2))</f>
        <v/>
      </c>
      <c r="H1801" s="6">
        <f>IF(B1801&amp;""="","",IFERROR(INDEX('المركبات'!$B$6:$B$205,MATCH(B1801&amp;"",'المركبات'!$A$6:$A$205,0))&amp;"","كود غير موجود"))</f>
        <v/>
      </c>
      <c r="I1801" s="21">
        <f>IF(OR(B1801&amp;""="",NOT(ISNUMBER(C1801))),"",IF(COUNTIFS($B$6:$B$2005,B1801&amp;"",$C$6:$C$2005,"&gt;"&amp;C1801)=0,1,0))</f>
        <v/>
      </c>
    </row>
    <row r="1802">
      <c r="A1802" s="13" t="n"/>
      <c r="B1802" s="5" t="n"/>
      <c r="C1802" s="16" t="n"/>
      <c r="D1802" s="20" t="n"/>
      <c r="E1802" s="20" t="n"/>
      <c r="F1802" s="5" t="n"/>
      <c r="G1802" s="18">
        <f>IF(OR(B1802&amp;""="",NOT(ISNUMBER(D1802))),"",ROUND(D1802*N(E1802),2))</f>
        <v/>
      </c>
      <c r="H1802" s="6">
        <f>IF(B1802&amp;""="","",IFERROR(INDEX('المركبات'!$B$6:$B$205,MATCH(B1802&amp;"",'المركبات'!$A$6:$A$205,0))&amp;"","كود غير موجود"))</f>
        <v/>
      </c>
      <c r="I1802" s="21">
        <f>IF(OR(B1802&amp;""="",NOT(ISNUMBER(C1802))),"",IF(COUNTIFS($B$6:$B$2005,B1802&amp;"",$C$6:$C$2005,"&gt;"&amp;C1802)=0,1,0))</f>
        <v/>
      </c>
    </row>
    <row r="1803">
      <c r="A1803" s="13" t="n"/>
      <c r="B1803" s="5" t="n"/>
      <c r="C1803" s="16" t="n"/>
      <c r="D1803" s="20" t="n"/>
      <c r="E1803" s="20" t="n"/>
      <c r="F1803" s="5" t="n"/>
      <c r="G1803" s="18">
        <f>IF(OR(B1803&amp;""="",NOT(ISNUMBER(D1803))),"",ROUND(D1803*N(E1803),2))</f>
        <v/>
      </c>
      <c r="H1803" s="6">
        <f>IF(B1803&amp;""="","",IFERROR(INDEX('المركبات'!$B$6:$B$205,MATCH(B1803&amp;"",'المركبات'!$A$6:$A$205,0))&amp;"","كود غير موجود"))</f>
        <v/>
      </c>
      <c r="I1803" s="21">
        <f>IF(OR(B1803&amp;""="",NOT(ISNUMBER(C1803))),"",IF(COUNTIFS($B$6:$B$2005,B1803&amp;"",$C$6:$C$2005,"&gt;"&amp;C1803)=0,1,0))</f>
        <v/>
      </c>
    </row>
    <row r="1804">
      <c r="A1804" s="13" t="n"/>
      <c r="B1804" s="5" t="n"/>
      <c r="C1804" s="16" t="n"/>
      <c r="D1804" s="20" t="n"/>
      <c r="E1804" s="20" t="n"/>
      <c r="F1804" s="5" t="n"/>
      <c r="G1804" s="18">
        <f>IF(OR(B1804&amp;""="",NOT(ISNUMBER(D1804))),"",ROUND(D1804*N(E1804),2))</f>
        <v/>
      </c>
      <c r="H1804" s="6">
        <f>IF(B1804&amp;""="","",IFERROR(INDEX('المركبات'!$B$6:$B$205,MATCH(B1804&amp;"",'المركبات'!$A$6:$A$205,0))&amp;"","كود غير موجود"))</f>
        <v/>
      </c>
      <c r="I1804" s="21">
        <f>IF(OR(B1804&amp;""="",NOT(ISNUMBER(C1804))),"",IF(COUNTIFS($B$6:$B$2005,B1804&amp;"",$C$6:$C$2005,"&gt;"&amp;C1804)=0,1,0))</f>
        <v/>
      </c>
    </row>
    <row r="1805">
      <c r="A1805" s="13" t="n"/>
      <c r="B1805" s="5" t="n"/>
      <c r="C1805" s="16" t="n"/>
      <c r="D1805" s="20" t="n"/>
      <c r="E1805" s="20" t="n"/>
      <c r="F1805" s="5" t="n"/>
      <c r="G1805" s="18">
        <f>IF(OR(B1805&amp;""="",NOT(ISNUMBER(D1805))),"",ROUND(D1805*N(E1805),2))</f>
        <v/>
      </c>
      <c r="H1805" s="6">
        <f>IF(B1805&amp;""="","",IFERROR(INDEX('المركبات'!$B$6:$B$205,MATCH(B1805&amp;"",'المركبات'!$A$6:$A$205,0))&amp;"","كود غير موجود"))</f>
        <v/>
      </c>
      <c r="I1805" s="21">
        <f>IF(OR(B1805&amp;""="",NOT(ISNUMBER(C1805))),"",IF(COUNTIFS($B$6:$B$2005,B1805&amp;"",$C$6:$C$2005,"&gt;"&amp;C1805)=0,1,0))</f>
        <v/>
      </c>
    </row>
    <row r="1806">
      <c r="A1806" s="13" t="n"/>
      <c r="B1806" s="5" t="n"/>
      <c r="C1806" s="16" t="n"/>
      <c r="D1806" s="20" t="n"/>
      <c r="E1806" s="20" t="n"/>
      <c r="F1806" s="5" t="n"/>
      <c r="G1806" s="18">
        <f>IF(OR(B1806&amp;""="",NOT(ISNUMBER(D1806))),"",ROUND(D1806*N(E1806),2))</f>
        <v/>
      </c>
      <c r="H1806" s="6">
        <f>IF(B1806&amp;""="","",IFERROR(INDEX('المركبات'!$B$6:$B$205,MATCH(B1806&amp;"",'المركبات'!$A$6:$A$205,0))&amp;"","كود غير موجود"))</f>
        <v/>
      </c>
      <c r="I1806" s="21">
        <f>IF(OR(B1806&amp;""="",NOT(ISNUMBER(C1806))),"",IF(COUNTIFS($B$6:$B$2005,B1806&amp;"",$C$6:$C$2005,"&gt;"&amp;C1806)=0,1,0))</f>
        <v/>
      </c>
    </row>
    <row r="1807">
      <c r="A1807" s="13" t="n"/>
      <c r="B1807" s="5" t="n"/>
      <c r="C1807" s="16" t="n"/>
      <c r="D1807" s="20" t="n"/>
      <c r="E1807" s="20" t="n"/>
      <c r="F1807" s="5" t="n"/>
      <c r="G1807" s="18">
        <f>IF(OR(B1807&amp;""="",NOT(ISNUMBER(D1807))),"",ROUND(D1807*N(E1807),2))</f>
        <v/>
      </c>
      <c r="H1807" s="6">
        <f>IF(B1807&amp;""="","",IFERROR(INDEX('المركبات'!$B$6:$B$205,MATCH(B1807&amp;"",'المركبات'!$A$6:$A$205,0))&amp;"","كود غير موجود"))</f>
        <v/>
      </c>
      <c r="I1807" s="21">
        <f>IF(OR(B1807&amp;""="",NOT(ISNUMBER(C1807))),"",IF(COUNTIFS($B$6:$B$2005,B1807&amp;"",$C$6:$C$2005,"&gt;"&amp;C1807)=0,1,0))</f>
        <v/>
      </c>
    </row>
    <row r="1808">
      <c r="A1808" s="13" t="n"/>
      <c r="B1808" s="5" t="n"/>
      <c r="C1808" s="16" t="n"/>
      <c r="D1808" s="20" t="n"/>
      <c r="E1808" s="20" t="n"/>
      <c r="F1808" s="5" t="n"/>
      <c r="G1808" s="18">
        <f>IF(OR(B1808&amp;""="",NOT(ISNUMBER(D1808))),"",ROUND(D1808*N(E1808),2))</f>
        <v/>
      </c>
      <c r="H1808" s="6">
        <f>IF(B1808&amp;""="","",IFERROR(INDEX('المركبات'!$B$6:$B$205,MATCH(B1808&amp;"",'المركبات'!$A$6:$A$205,0))&amp;"","كود غير موجود"))</f>
        <v/>
      </c>
      <c r="I1808" s="21">
        <f>IF(OR(B1808&amp;""="",NOT(ISNUMBER(C1808))),"",IF(COUNTIFS($B$6:$B$2005,B1808&amp;"",$C$6:$C$2005,"&gt;"&amp;C1808)=0,1,0))</f>
        <v/>
      </c>
    </row>
    <row r="1809">
      <c r="A1809" s="13" t="n"/>
      <c r="B1809" s="5" t="n"/>
      <c r="C1809" s="16" t="n"/>
      <c r="D1809" s="20" t="n"/>
      <c r="E1809" s="20" t="n"/>
      <c r="F1809" s="5" t="n"/>
      <c r="G1809" s="18">
        <f>IF(OR(B1809&amp;""="",NOT(ISNUMBER(D1809))),"",ROUND(D1809*N(E1809),2))</f>
        <v/>
      </c>
      <c r="H1809" s="6">
        <f>IF(B1809&amp;""="","",IFERROR(INDEX('المركبات'!$B$6:$B$205,MATCH(B1809&amp;"",'المركبات'!$A$6:$A$205,0))&amp;"","كود غير موجود"))</f>
        <v/>
      </c>
      <c r="I1809" s="21">
        <f>IF(OR(B1809&amp;""="",NOT(ISNUMBER(C1809))),"",IF(COUNTIFS($B$6:$B$2005,B1809&amp;"",$C$6:$C$2005,"&gt;"&amp;C1809)=0,1,0))</f>
        <v/>
      </c>
    </row>
    <row r="1810">
      <c r="A1810" s="13" t="n"/>
      <c r="B1810" s="5" t="n"/>
      <c r="C1810" s="16" t="n"/>
      <c r="D1810" s="20" t="n"/>
      <c r="E1810" s="20" t="n"/>
      <c r="F1810" s="5" t="n"/>
      <c r="G1810" s="18">
        <f>IF(OR(B1810&amp;""="",NOT(ISNUMBER(D1810))),"",ROUND(D1810*N(E1810),2))</f>
        <v/>
      </c>
      <c r="H1810" s="6">
        <f>IF(B1810&amp;""="","",IFERROR(INDEX('المركبات'!$B$6:$B$205,MATCH(B1810&amp;"",'المركبات'!$A$6:$A$205,0))&amp;"","كود غير موجود"))</f>
        <v/>
      </c>
      <c r="I1810" s="21">
        <f>IF(OR(B1810&amp;""="",NOT(ISNUMBER(C1810))),"",IF(COUNTIFS($B$6:$B$2005,B1810&amp;"",$C$6:$C$2005,"&gt;"&amp;C1810)=0,1,0))</f>
        <v/>
      </c>
    </row>
    <row r="1811">
      <c r="A1811" s="13" t="n"/>
      <c r="B1811" s="5" t="n"/>
      <c r="C1811" s="16" t="n"/>
      <c r="D1811" s="20" t="n"/>
      <c r="E1811" s="20" t="n"/>
      <c r="F1811" s="5" t="n"/>
      <c r="G1811" s="18">
        <f>IF(OR(B1811&amp;""="",NOT(ISNUMBER(D1811))),"",ROUND(D1811*N(E1811),2))</f>
        <v/>
      </c>
      <c r="H1811" s="6">
        <f>IF(B1811&amp;""="","",IFERROR(INDEX('المركبات'!$B$6:$B$205,MATCH(B1811&amp;"",'المركبات'!$A$6:$A$205,0))&amp;"","كود غير موجود"))</f>
        <v/>
      </c>
      <c r="I1811" s="21">
        <f>IF(OR(B1811&amp;""="",NOT(ISNUMBER(C1811))),"",IF(COUNTIFS($B$6:$B$2005,B1811&amp;"",$C$6:$C$2005,"&gt;"&amp;C1811)=0,1,0))</f>
        <v/>
      </c>
    </row>
    <row r="1812">
      <c r="A1812" s="13" t="n"/>
      <c r="B1812" s="5" t="n"/>
      <c r="C1812" s="16" t="n"/>
      <c r="D1812" s="20" t="n"/>
      <c r="E1812" s="20" t="n"/>
      <c r="F1812" s="5" t="n"/>
      <c r="G1812" s="18">
        <f>IF(OR(B1812&amp;""="",NOT(ISNUMBER(D1812))),"",ROUND(D1812*N(E1812),2))</f>
        <v/>
      </c>
      <c r="H1812" s="6">
        <f>IF(B1812&amp;""="","",IFERROR(INDEX('المركبات'!$B$6:$B$205,MATCH(B1812&amp;"",'المركبات'!$A$6:$A$205,0))&amp;"","كود غير موجود"))</f>
        <v/>
      </c>
      <c r="I1812" s="21">
        <f>IF(OR(B1812&amp;""="",NOT(ISNUMBER(C1812))),"",IF(COUNTIFS($B$6:$B$2005,B1812&amp;"",$C$6:$C$2005,"&gt;"&amp;C1812)=0,1,0))</f>
        <v/>
      </c>
    </row>
    <row r="1813">
      <c r="A1813" s="13" t="n"/>
      <c r="B1813" s="5" t="n"/>
      <c r="C1813" s="16" t="n"/>
      <c r="D1813" s="20" t="n"/>
      <c r="E1813" s="20" t="n"/>
      <c r="F1813" s="5" t="n"/>
      <c r="G1813" s="18">
        <f>IF(OR(B1813&amp;""="",NOT(ISNUMBER(D1813))),"",ROUND(D1813*N(E1813),2))</f>
        <v/>
      </c>
      <c r="H1813" s="6">
        <f>IF(B1813&amp;""="","",IFERROR(INDEX('المركبات'!$B$6:$B$205,MATCH(B1813&amp;"",'المركبات'!$A$6:$A$205,0))&amp;"","كود غير موجود"))</f>
        <v/>
      </c>
      <c r="I1813" s="21">
        <f>IF(OR(B1813&amp;""="",NOT(ISNUMBER(C1813))),"",IF(COUNTIFS($B$6:$B$2005,B1813&amp;"",$C$6:$C$2005,"&gt;"&amp;C1813)=0,1,0))</f>
        <v/>
      </c>
    </row>
    <row r="1814">
      <c r="A1814" s="13" t="n"/>
      <c r="B1814" s="5" t="n"/>
      <c r="C1814" s="16" t="n"/>
      <c r="D1814" s="20" t="n"/>
      <c r="E1814" s="20" t="n"/>
      <c r="F1814" s="5" t="n"/>
      <c r="G1814" s="18">
        <f>IF(OR(B1814&amp;""="",NOT(ISNUMBER(D1814))),"",ROUND(D1814*N(E1814),2))</f>
        <v/>
      </c>
      <c r="H1814" s="6">
        <f>IF(B1814&amp;""="","",IFERROR(INDEX('المركبات'!$B$6:$B$205,MATCH(B1814&amp;"",'المركبات'!$A$6:$A$205,0))&amp;"","كود غير موجود"))</f>
        <v/>
      </c>
      <c r="I1814" s="21">
        <f>IF(OR(B1814&amp;""="",NOT(ISNUMBER(C1814))),"",IF(COUNTIFS($B$6:$B$2005,B1814&amp;"",$C$6:$C$2005,"&gt;"&amp;C1814)=0,1,0))</f>
        <v/>
      </c>
    </row>
    <row r="1815">
      <c r="A1815" s="13" t="n"/>
      <c r="B1815" s="5" t="n"/>
      <c r="C1815" s="16" t="n"/>
      <c r="D1815" s="20" t="n"/>
      <c r="E1815" s="20" t="n"/>
      <c r="F1815" s="5" t="n"/>
      <c r="G1815" s="18">
        <f>IF(OR(B1815&amp;""="",NOT(ISNUMBER(D1815))),"",ROUND(D1815*N(E1815),2))</f>
        <v/>
      </c>
      <c r="H1815" s="6">
        <f>IF(B1815&amp;""="","",IFERROR(INDEX('المركبات'!$B$6:$B$205,MATCH(B1815&amp;"",'المركبات'!$A$6:$A$205,0))&amp;"","كود غير موجود"))</f>
        <v/>
      </c>
      <c r="I1815" s="21">
        <f>IF(OR(B1815&amp;""="",NOT(ISNUMBER(C1815))),"",IF(COUNTIFS($B$6:$B$2005,B1815&amp;"",$C$6:$C$2005,"&gt;"&amp;C1815)=0,1,0))</f>
        <v/>
      </c>
    </row>
    <row r="1816">
      <c r="A1816" s="13" t="n"/>
      <c r="B1816" s="5" t="n"/>
      <c r="C1816" s="16" t="n"/>
      <c r="D1816" s="20" t="n"/>
      <c r="E1816" s="20" t="n"/>
      <c r="F1816" s="5" t="n"/>
      <c r="G1816" s="18">
        <f>IF(OR(B1816&amp;""="",NOT(ISNUMBER(D1816))),"",ROUND(D1816*N(E1816),2))</f>
        <v/>
      </c>
      <c r="H1816" s="6">
        <f>IF(B1816&amp;""="","",IFERROR(INDEX('المركبات'!$B$6:$B$205,MATCH(B1816&amp;"",'المركبات'!$A$6:$A$205,0))&amp;"","كود غير موجود"))</f>
        <v/>
      </c>
      <c r="I1816" s="21">
        <f>IF(OR(B1816&amp;""="",NOT(ISNUMBER(C1816))),"",IF(COUNTIFS($B$6:$B$2005,B1816&amp;"",$C$6:$C$2005,"&gt;"&amp;C1816)=0,1,0))</f>
        <v/>
      </c>
    </row>
    <row r="1817">
      <c r="A1817" s="13" t="n"/>
      <c r="B1817" s="5" t="n"/>
      <c r="C1817" s="16" t="n"/>
      <c r="D1817" s="20" t="n"/>
      <c r="E1817" s="20" t="n"/>
      <c r="F1817" s="5" t="n"/>
      <c r="G1817" s="18">
        <f>IF(OR(B1817&amp;""="",NOT(ISNUMBER(D1817))),"",ROUND(D1817*N(E1817),2))</f>
        <v/>
      </c>
      <c r="H1817" s="6">
        <f>IF(B1817&amp;""="","",IFERROR(INDEX('المركبات'!$B$6:$B$205,MATCH(B1817&amp;"",'المركبات'!$A$6:$A$205,0))&amp;"","كود غير موجود"))</f>
        <v/>
      </c>
      <c r="I1817" s="21">
        <f>IF(OR(B1817&amp;""="",NOT(ISNUMBER(C1817))),"",IF(COUNTIFS($B$6:$B$2005,B1817&amp;"",$C$6:$C$2005,"&gt;"&amp;C1817)=0,1,0))</f>
        <v/>
      </c>
    </row>
    <row r="1818">
      <c r="A1818" s="13" t="n"/>
      <c r="B1818" s="5" t="n"/>
      <c r="C1818" s="16" t="n"/>
      <c r="D1818" s="20" t="n"/>
      <c r="E1818" s="20" t="n"/>
      <c r="F1818" s="5" t="n"/>
      <c r="G1818" s="18">
        <f>IF(OR(B1818&amp;""="",NOT(ISNUMBER(D1818))),"",ROUND(D1818*N(E1818),2))</f>
        <v/>
      </c>
      <c r="H1818" s="6">
        <f>IF(B1818&amp;""="","",IFERROR(INDEX('المركبات'!$B$6:$B$205,MATCH(B1818&amp;"",'المركبات'!$A$6:$A$205,0))&amp;"","كود غير موجود"))</f>
        <v/>
      </c>
      <c r="I1818" s="21">
        <f>IF(OR(B1818&amp;""="",NOT(ISNUMBER(C1818))),"",IF(COUNTIFS($B$6:$B$2005,B1818&amp;"",$C$6:$C$2005,"&gt;"&amp;C1818)=0,1,0))</f>
        <v/>
      </c>
    </row>
    <row r="1819">
      <c r="A1819" s="13" t="n"/>
      <c r="B1819" s="5" t="n"/>
      <c r="C1819" s="16" t="n"/>
      <c r="D1819" s="20" t="n"/>
      <c r="E1819" s="20" t="n"/>
      <c r="F1819" s="5" t="n"/>
      <c r="G1819" s="18">
        <f>IF(OR(B1819&amp;""="",NOT(ISNUMBER(D1819))),"",ROUND(D1819*N(E1819),2))</f>
        <v/>
      </c>
      <c r="H1819" s="6">
        <f>IF(B1819&amp;""="","",IFERROR(INDEX('المركبات'!$B$6:$B$205,MATCH(B1819&amp;"",'المركبات'!$A$6:$A$205,0))&amp;"","كود غير موجود"))</f>
        <v/>
      </c>
      <c r="I1819" s="21">
        <f>IF(OR(B1819&amp;""="",NOT(ISNUMBER(C1819))),"",IF(COUNTIFS($B$6:$B$2005,B1819&amp;"",$C$6:$C$2005,"&gt;"&amp;C1819)=0,1,0))</f>
        <v/>
      </c>
    </row>
    <row r="1820">
      <c r="A1820" s="13" t="n"/>
      <c r="B1820" s="5" t="n"/>
      <c r="C1820" s="16" t="n"/>
      <c r="D1820" s="20" t="n"/>
      <c r="E1820" s="20" t="n"/>
      <c r="F1820" s="5" t="n"/>
      <c r="G1820" s="18">
        <f>IF(OR(B1820&amp;""="",NOT(ISNUMBER(D1820))),"",ROUND(D1820*N(E1820),2))</f>
        <v/>
      </c>
      <c r="H1820" s="6">
        <f>IF(B1820&amp;""="","",IFERROR(INDEX('المركبات'!$B$6:$B$205,MATCH(B1820&amp;"",'المركبات'!$A$6:$A$205,0))&amp;"","كود غير موجود"))</f>
        <v/>
      </c>
      <c r="I1820" s="21">
        <f>IF(OR(B1820&amp;""="",NOT(ISNUMBER(C1820))),"",IF(COUNTIFS($B$6:$B$2005,B1820&amp;"",$C$6:$C$2005,"&gt;"&amp;C1820)=0,1,0))</f>
        <v/>
      </c>
    </row>
    <row r="1821">
      <c r="A1821" s="13" t="n"/>
      <c r="B1821" s="5" t="n"/>
      <c r="C1821" s="16" t="n"/>
      <c r="D1821" s="20" t="n"/>
      <c r="E1821" s="20" t="n"/>
      <c r="F1821" s="5" t="n"/>
      <c r="G1821" s="18">
        <f>IF(OR(B1821&amp;""="",NOT(ISNUMBER(D1821))),"",ROUND(D1821*N(E1821),2))</f>
        <v/>
      </c>
      <c r="H1821" s="6">
        <f>IF(B1821&amp;""="","",IFERROR(INDEX('المركبات'!$B$6:$B$205,MATCH(B1821&amp;"",'المركبات'!$A$6:$A$205,0))&amp;"","كود غير موجود"))</f>
        <v/>
      </c>
      <c r="I1821" s="21">
        <f>IF(OR(B1821&amp;""="",NOT(ISNUMBER(C1821))),"",IF(COUNTIFS($B$6:$B$2005,B1821&amp;"",$C$6:$C$2005,"&gt;"&amp;C1821)=0,1,0))</f>
        <v/>
      </c>
    </row>
    <row r="1822">
      <c r="A1822" s="13" t="n"/>
      <c r="B1822" s="5" t="n"/>
      <c r="C1822" s="16" t="n"/>
      <c r="D1822" s="20" t="n"/>
      <c r="E1822" s="20" t="n"/>
      <c r="F1822" s="5" t="n"/>
      <c r="G1822" s="18">
        <f>IF(OR(B1822&amp;""="",NOT(ISNUMBER(D1822))),"",ROUND(D1822*N(E1822),2))</f>
        <v/>
      </c>
      <c r="H1822" s="6">
        <f>IF(B1822&amp;""="","",IFERROR(INDEX('المركبات'!$B$6:$B$205,MATCH(B1822&amp;"",'المركبات'!$A$6:$A$205,0))&amp;"","كود غير موجود"))</f>
        <v/>
      </c>
      <c r="I1822" s="21">
        <f>IF(OR(B1822&amp;""="",NOT(ISNUMBER(C1822))),"",IF(COUNTIFS($B$6:$B$2005,B1822&amp;"",$C$6:$C$2005,"&gt;"&amp;C1822)=0,1,0))</f>
        <v/>
      </c>
    </row>
    <row r="1823">
      <c r="A1823" s="13" t="n"/>
      <c r="B1823" s="5" t="n"/>
      <c r="C1823" s="16" t="n"/>
      <c r="D1823" s="20" t="n"/>
      <c r="E1823" s="20" t="n"/>
      <c r="F1823" s="5" t="n"/>
      <c r="G1823" s="18">
        <f>IF(OR(B1823&amp;""="",NOT(ISNUMBER(D1823))),"",ROUND(D1823*N(E1823),2))</f>
        <v/>
      </c>
      <c r="H1823" s="6">
        <f>IF(B1823&amp;""="","",IFERROR(INDEX('المركبات'!$B$6:$B$205,MATCH(B1823&amp;"",'المركبات'!$A$6:$A$205,0))&amp;"","كود غير موجود"))</f>
        <v/>
      </c>
      <c r="I1823" s="21">
        <f>IF(OR(B1823&amp;""="",NOT(ISNUMBER(C1823))),"",IF(COUNTIFS($B$6:$B$2005,B1823&amp;"",$C$6:$C$2005,"&gt;"&amp;C1823)=0,1,0))</f>
        <v/>
      </c>
    </row>
    <row r="1824">
      <c r="A1824" s="13" t="n"/>
      <c r="B1824" s="5" t="n"/>
      <c r="C1824" s="16" t="n"/>
      <c r="D1824" s="20" t="n"/>
      <c r="E1824" s="20" t="n"/>
      <c r="F1824" s="5" t="n"/>
      <c r="G1824" s="18">
        <f>IF(OR(B1824&amp;""="",NOT(ISNUMBER(D1824))),"",ROUND(D1824*N(E1824),2))</f>
        <v/>
      </c>
      <c r="H1824" s="6">
        <f>IF(B1824&amp;""="","",IFERROR(INDEX('المركبات'!$B$6:$B$205,MATCH(B1824&amp;"",'المركبات'!$A$6:$A$205,0))&amp;"","كود غير موجود"))</f>
        <v/>
      </c>
      <c r="I1824" s="21">
        <f>IF(OR(B1824&amp;""="",NOT(ISNUMBER(C1824))),"",IF(COUNTIFS($B$6:$B$2005,B1824&amp;"",$C$6:$C$2005,"&gt;"&amp;C1824)=0,1,0))</f>
        <v/>
      </c>
    </row>
    <row r="1825">
      <c r="A1825" s="13" t="n"/>
      <c r="B1825" s="5" t="n"/>
      <c r="C1825" s="16" t="n"/>
      <c r="D1825" s="20" t="n"/>
      <c r="E1825" s="20" t="n"/>
      <c r="F1825" s="5" t="n"/>
      <c r="G1825" s="18">
        <f>IF(OR(B1825&amp;""="",NOT(ISNUMBER(D1825))),"",ROUND(D1825*N(E1825),2))</f>
        <v/>
      </c>
      <c r="H1825" s="6">
        <f>IF(B1825&amp;""="","",IFERROR(INDEX('المركبات'!$B$6:$B$205,MATCH(B1825&amp;"",'المركبات'!$A$6:$A$205,0))&amp;"","كود غير موجود"))</f>
        <v/>
      </c>
      <c r="I1825" s="21">
        <f>IF(OR(B1825&amp;""="",NOT(ISNUMBER(C1825))),"",IF(COUNTIFS($B$6:$B$2005,B1825&amp;"",$C$6:$C$2005,"&gt;"&amp;C1825)=0,1,0))</f>
        <v/>
      </c>
    </row>
    <row r="1826">
      <c r="A1826" s="13" t="n"/>
      <c r="B1826" s="5" t="n"/>
      <c r="C1826" s="16" t="n"/>
      <c r="D1826" s="20" t="n"/>
      <c r="E1826" s="20" t="n"/>
      <c r="F1826" s="5" t="n"/>
      <c r="G1826" s="18">
        <f>IF(OR(B1826&amp;""="",NOT(ISNUMBER(D1826))),"",ROUND(D1826*N(E1826),2))</f>
        <v/>
      </c>
      <c r="H1826" s="6">
        <f>IF(B1826&amp;""="","",IFERROR(INDEX('المركبات'!$B$6:$B$205,MATCH(B1826&amp;"",'المركبات'!$A$6:$A$205,0))&amp;"","كود غير موجود"))</f>
        <v/>
      </c>
      <c r="I1826" s="21">
        <f>IF(OR(B1826&amp;""="",NOT(ISNUMBER(C1826))),"",IF(COUNTIFS($B$6:$B$2005,B1826&amp;"",$C$6:$C$2005,"&gt;"&amp;C1826)=0,1,0))</f>
        <v/>
      </c>
    </row>
    <row r="1827">
      <c r="A1827" s="13" t="n"/>
      <c r="B1827" s="5" t="n"/>
      <c r="C1827" s="16" t="n"/>
      <c r="D1827" s="20" t="n"/>
      <c r="E1827" s="20" t="n"/>
      <c r="F1827" s="5" t="n"/>
      <c r="G1827" s="18">
        <f>IF(OR(B1827&amp;""="",NOT(ISNUMBER(D1827))),"",ROUND(D1827*N(E1827),2))</f>
        <v/>
      </c>
      <c r="H1827" s="6">
        <f>IF(B1827&amp;""="","",IFERROR(INDEX('المركبات'!$B$6:$B$205,MATCH(B1827&amp;"",'المركبات'!$A$6:$A$205,0))&amp;"","كود غير موجود"))</f>
        <v/>
      </c>
      <c r="I1827" s="21">
        <f>IF(OR(B1827&amp;""="",NOT(ISNUMBER(C1827))),"",IF(COUNTIFS($B$6:$B$2005,B1827&amp;"",$C$6:$C$2005,"&gt;"&amp;C1827)=0,1,0))</f>
        <v/>
      </c>
    </row>
    <row r="1828">
      <c r="A1828" s="13" t="n"/>
      <c r="B1828" s="5" t="n"/>
      <c r="C1828" s="16" t="n"/>
      <c r="D1828" s="20" t="n"/>
      <c r="E1828" s="20" t="n"/>
      <c r="F1828" s="5" t="n"/>
      <c r="G1828" s="18">
        <f>IF(OR(B1828&amp;""="",NOT(ISNUMBER(D1828))),"",ROUND(D1828*N(E1828),2))</f>
        <v/>
      </c>
      <c r="H1828" s="6">
        <f>IF(B1828&amp;""="","",IFERROR(INDEX('المركبات'!$B$6:$B$205,MATCH(B1828&amp;"",'المركبات'!$A$6:$A$205,0))&amp;"","كود غير موجود"))</f>
        <v/>
      </c>
      <c r="I1828" s="21">
        <f>IF(OR(B1828&amp;""="",NOT(ISNUMBER(C1828))),"",IF(COUNTIFS($B$6:$B$2005,B1828&amp;"",$C$6:$C$2005,"&gt;"&amp;C1828)=0,1,0))</f>
        <v/>
      </c>
    </row>
    <row r="1829">
      <c r="A1829" s="13" t="n"/>
      <c r="B1829" s="5" t="n"/>
      <c r="C1829" s="16" t="n"/>
      <c r="D1829" s="20" t="n"/>
      <c r="E1829" s="20" t="n"/>
      <c r="F1829" s="5" t="n"/>
      <c r="G1829" s="18">
        <f>IF(OR(B1829&amp;""="",NOT(ISNUMBER(D1829))),"",ROUND(D1829*N(E1829),2))</f>
        <v/>
      </c>
      <c r="H1829" s="6">
        <f>IF(B1829&amp;""="","",IFERROR(INDEX('المركبات'!$B$6:$B$205,MATCH(B1829&amp;"",'المركبات'!$A$6:$A$205,0))&amp;"","كود غير موجود"))</f>
        <v/>
      </c>
      <c r="I1829" s="21">
        <f>IF(OR(B1829&amp;""="",NOT(ISNUMBER(C1829))),"",IF(COUNTIFS($B$6:$B$2005,B1829&amp;"",$C$6:$C$2005,"&gt;"&amp;C1829)=0,1,0))</f>
        <v/>
      </c>
    </row>
    <row r="1830">
      <c r="A1830" s="13" t="n"/>
      <c r="B1830" s="5" t="n"/>
      <c r="C1830" s="16" t="n"/>
      <c r="D1830" s="20" t="n"/>
      <c r="E1830" s="20" t="n"/>
      <c r="F1830" s="5" t="n"/>
      <c r="G1830" s="18">
        <f>IF(OR(B1830&amp;""="",NOT(ISNUMBER(D1830))),"",ROUND(D1830*N(E1830),2))</f>
        <v/>
      </c>
      <c r="H1830" s="6">
        <f>IF(B1830&amp;""="","",IFERROR(INDEX('المركبات'!$B$6:$B$205,MATCH(B1830&amp;"",'المركبات'!$A$6:$A$205,0))&amp;"","كود غير موجود"))</f>
        <v/>
      </c>
      <c r="I1830" s="21">
        <f>IF(OR(B1830&amp;""="",NOT(ISNUMBER(C1830))),"",IF(COUNTIFS($B$6:$B$2005,B1830&amp;"",$C$6:$C$2005,"&gt;"&amp;C1830)=0,1,0))</f>
        <v/>
      </c>
    </row>
    <row r="1831">
      <c r="A1831" s="13" t="n"/>
      <c r="B1831" s="5" t="n"/>
      <c r="C1831" s="16" t="n"/>
      <c r="D1831" s="20" t="n"/>
      <c r="E1831" s="20" t="n"/>
      <c r="F1831" s="5" t="n"/>
      <c r="G1831" s="18">
        <f>IF(OR(B1831&amp;""="",NOT(ISNUMBER(D1831))),"",ROUND(D1831*N(E1831),2))</f>
        <v/>
      </c>
      <c r="H1831" s="6">
        <f>IF(B1831&amp;""="","",IFERROR(INDEX('المركبات'!$B$6:$B$205,MATCH(B1831&amp;"",'المركبات'!$A$6:$A$205,0))&amp;"","كود غير موجود"))</f>
        <v/>
      </c>
      <c r="I1831" s="21">
        <f>IF(OR(B1831&amp;""="",NOT(ISNUMBER(C1831))),"",IF(COUNTIFS($B$6:$B$2005,B1831&amp;"",$C$6:$C$2005,"&gt;"&amp;C1831)=0,1,0))</f>
        <v/>
      </c>
    </row>
    <row r="1832">
      <c r="A1832" s="13" t="n"/>
      <c r="B1832" s="5" t="n"/>
      <c r="C1832" s="16" t="n"/>
      <c r="D1832" s="20" t="n"/>
      <c r="E1832" s="20" t="n"/>
      <c r="F1832" s="5" t="n"/>
      <c r="G1832" s="18">
        <f>IF(OR(B1832&amp;""="",NOT(ISNUMBER(D1832))),"",ROUND(D1832*N(E1832),2))</f>
        <v/>
      </c>
      <c r="H1832" s="6">
        <f>IF(B1832&amp;""="","",IFERROR(INDEX('المركبات'!$B$6:$B$205,MATCH(B1832&amp;"",'المركبات'!$A$6:$A$205,0))&amp;"","كود غير موجود"))</f>
        <v/>
      </c>
      <c r="I1832" s="21">
        <f>IF(OR(B1832&amp;""="",NOT(ISNUMBER(C1832))),"",IF(COUNTIFS($B$6:$B$2005,B1832&amp;"",$C$6:$C$2005,"&gt;"&amp;C1832)=0,1,0))</f>
        <v/>
      </c>
    </row>
    <row r="1833">
      <c r="A1833" s="13" t="n"/>
      <c r="B1833" s="5" t="n"/>
      <c r="C1833" s="16" t="n"/>
      <c r="D1833" s="20" t="n"/>
      <c r="E1833" s="20" t="n"/>
      <c r="F1833" s="5" t="n"/>
      <c r="G1833" s="18">
        <f>IF(OR(B1833&amp;""="",NOT(ISNUMBER(D1833))),"",ROUND(D1833*N(E1833),2))</f>
        <v/>
      </c>
      <c r="H1833" s="6">
        <f>IF(B1833&amp;""="","",IFERROR(INDEX('المركبات'!$B$6:$B$205,MATCH(B1833&amp;"",'المركبات'!$A$6:$A$205,0))&amp;"","كود غير موجود"))</f>
        <v/>
      </c>
      <c r="I1833" s="21">
        <f>IF(OR(B1833&amp;""="",NOT(ISNUMBER(C1833))),"",IF(COUNTIFS($B$6:$B$2005,B1833&amp;"",$C$6:$C$2005,"&gt;"&amp;C1833)=0,1,0))</f>
        <v/>
      </c>
    </row>
    <row r="1834">
      <c r="A1834" s="13" t="n"/>
      <c r="B1834" s="5" t="n"/>
      <c r="C1834" s="16" t="n"/>
      <c r="D1834" s="20" t="n"/>
      <c r="E1834" s="20" t="n"/>
      <c r="F1834" s="5" t="n"/>
      <c r="G1834" s="18">
        <f>IF(OR(B1834&amp;""="",NOT(ISNUMBER(D1834))),"",ROUND(D1834*N(E1834),2))</f>
        <v/>
      </c>
      <c r="H1834" s="6">
        <f>IF(B1834&amp;""="","",IFERROR(INDEX('المركبات'!$B$6:$B$205,MATCH(B1834&amp;"",'المركبات'!$A$6:$A$205,0))&amp;"","كود غير موجود"))</f>
        <v/>
      </c>
      <c r="I1834" s="21">
        <f>IF(OR(B1834&amp;""="",NOT(ISNUMBER(C1834))),"",IF(COUNTIFS($B$6:$B$2005,B1834&amp;"",$C$6:$C$2005,"&gt;"&amp;C1834)=0,1,0))</f>
        <v/>
      </c>
    </row>
    <row r="1835">
      <c r="A1835" s="13" t="n"/>
      <c r="B1835" s="5" t="n"/>
      <c r="C1835" s="16" t="n"/>
      <c r="D1835" s="20" t="n"/>
      <c r="E1835" s="20" t="n"/>
      <c r="F1835" s="5" t="n"/>
      <c r="G1835" s="18">
        <f>IF(OR(B1835&amp;""="",NOT(ISNUMBER(D1835))),"",ROUND(D1835*N(E1835),2))</f>
        <v/>
      </c>
      <c r="H1835" s="6">
        <f>IF(B1835&amp;""="","",IFERROR(INDEX('المركبات'!$B$6:$B$205,MATCH(B1835&amp;"",'المركبات'!$A$6:$A$205,0))&amp;"","كود غير موجود"))</f>
        <v/>
      </c>
      <c r="I1835" s="21">
        <f>IF(OR(B1835&amp;""="",NOT(ISNUMBER(C1835))),"",IF(COUNTIFS($B$6:$B$2005,B1835&amp;"",$C$6:$C$2005,"&gt;"&amp;C1835)=0,1,0))</f>
        <v/>
      </c>
    </row>
    <row r="1836">
      <c r="A1836" s="13" t="n"/>
      <c r="B1836" s="5" t="n"/>
      <c r="C1836" s="16" t="n"/>
      <c r="D1836" s="20" t="n"/>
      <c r="E1836" s="20" t="n"/>
      <c r="F1836" s="5" t="n"/>
      <c r="G1836" s="18">
        <f>IF(OR(B1836&amp;""="",NOT(ISNUMBER(D1836))),"",ROUND(D1836*N(E1836),2))</f>
        <v/>
      </c>
      <c r="H1836" s="6">
        <f>IF(B1836&amp;""="","",IFERROR(INDEX('المركبات'!$B$6:$B$205,MATCH(B1836&amp;"",'المركبات'!$A$6:$A$205,0))&amp;"","كود غير موجود"))</f>
        <v/>
      </c>
      <c r="I1836" s="21">
        <f>IF(OR(B1836&amp;""="",NOT(ISNUMBER(C1836))),"",IF(COUNTIFS($B$6:$B$2005,B1836&amp;"",$C$6:$C$2005,"&gt;"&amp;C1836)=0,1,0))</f>
        <v/>
      </c>
    </row>
    <row r="1837">
      <c r="A1837" s="13" t="n"/>
      <c r="B1837" s="5" t="n"/>
      <c r="C1837" s="16" t="n"/>
      <c r="D1837" s="20" t="n"/>
      <c r="E1837" s="20" t="n"/>
      <c r="F1837" s="5" t="n"/>
      <c r="G1837" s="18">
        <f>IF(OR(B1837&amp;""="",NOT(ISNUMBER(D1837))),"",ROUND(D1837*N(E1837),2))</f>
        <v/>
      </c>
      <c r="H1837" s="6">
        <f>IF(B1837&amp;""="","",IFERROR(INDEX('المركبات'!$B$6:$B$205,MATCH(B1837&amp;"",'المركبات'!$A$6:$A$205,0))&amp;"","كود غير موجود"))</f>
        <v/>
      </c>
      <c r="I1837" s="21">
        <f>IF(OR(B1837&amp;""="",NOT(ISNUMBER(C1837))),"",IF(COUNTIFS($B$6:$B$2005,B1837&amp;"",$C$6:$C$2005,"&gt;"&amp;C1837)=0,1,0))</f>
        <v/>
      </c>
    </row>
    <row r="1838">
      <c r="A1838" s="13" t="n"/>
      <c r="B1838" s="5" t="n"/>
      <c r="C1838" s="16" t="n"/>
      <c r="D1838" s="20" t="n"/>
      <c r="E1838" s="20" t="n"/>
      <c r="F1838" s="5" t="n"/>
      <c r="G1838" s="18">
        <f>IF(OR(B1838&amp;""="",NOT(ISNUMBER(D1838))),"",ROUND(D1838*N(E1838),2))</f>
        <v/>
      </c>
      <c r="H1838" s="6">
        <f>IF(B1838&amp;""="","",IFERROR(INDEX('المركبات'!$B$6:$B$205,MATCH(B1838&amp;"",'المركبات'!$A$6:$A$205,0))&amp;"","كود غير موجود"))</f>
        <v/>
      </c>
      <c r="I1838" s="21">
        <f>IF(OR(B1838&amp;""="",NOT(ISNUMBER(C1838))),"",IF(COUNTIFS($B$6:$B$2005,B1838&amp;"",$C$6:$C$2005,"&gt;"&amp;C1838)=0,1,0))</f>
        <v/>
      </c>
    </row>
    <row r="1839">
      <c r="A1839" s="13" t="n"/>
      <c r="B1839" s="5" t="n"/>
      <c r="C1839" s="16" t="n"/>
      <c r="D1839" s="20" t="n"/>
      <c r="E1839" s="20" t="n"/>
      <c r="F1839" s="5" t="n"/>
      <c r="G1839" s="18">
        <f>IF(OR(B1839&amp;""="",NOT(ISNUMBER(D1839))),"",ROUND(D1839*N(E1839),2))</f>
        <v/>
      </c>
      <c r="H1839" s="6">
        <f>IF(B1839&amp;""="","",IFERROR(INDEX('المركبات'!$B$6:$B$205,MATCH(B1839&amp;"",'المركبات'!$A$6:$A$205,0))&amp;"","كود غير موجود"))</f>
        <v/>
      </c>
      <c r="I1839" s="21">
        <f>IF(OR(B1839&amp;""="",NOT(ISNUMBER(C1839))),"",IF(COUNTIFS($B$6:$B$2005,B1839&amp;"",$C$6:$C$2005,"&gt;"&amp;C1839)=0,1,0))</f>
        <v/>
      </c>
    </row>
    <row r="1840">
      <c r="A1840" s="13" t="n"/>
      <c r="B1840" s="5" t="n"/>
      <c r="C1840" s="16" t="n"/>
      <c r="D1840" s="20" t="n"/>
      <c r="E1840" s="20" t="n"/>
      <c r="F1840" s="5" t="n"/>
      <c r="G1840" s="18">
        <f>IF(OR(B1840&amp;""="",NOT(ISNUMBER(D1840))),"",ROUND(D1840*N(E1840),2))</f>
        <v/>
      </c>
      <c r="H1840" s="6">
        <f>IF(B1840&amp;""="","",IFERROR(INDEX('المركبات'!$B$6:$B$205,MATCH(B1840&amp;"",'المركبات'!$A$6:$A$205,0))&amp;"","كود غير موجود"))</f>
        <v/>
      </c>
      <c r="I1840" s="21">
        <f>IF(OR(B1840&amp;""="",NOT(ISNUMBER(C1840))),"",IF(COUNTIFS($B$6:$B$2005,B1840&amp;"",$C$6:$C$2005,"&gt;"&amp;C1840)=0,1,0))</f>
        <v/>
      </c>
    </row>
    <row r="1841">
      <c r="A1841" s="13" t="n"/>
      <c r="B1841" s="5" t="n"/>
      <c r="C1841" s="16" t="n"/>
      <c r="D1841" s="20" t="n"/>
      <c r="E1841" s="20" t="n"/>
      <c r="F1841" s="5" t="n"/>
      <c r="G1841" s="18">
        <f>IF(OR(B1841&amp;""="",NOT(ISNUMBER(D1841))),"",ROUND(D1841*N(E1841),2))</f>
        <v/>
      </c>
      <c r="H1841" s="6">
        <f>IF(B1841&amp;""="","",IFERROR(INDEX('المركبات'!$B$6:$B$205,MATCH(B1841&amp;"",'المركبات'!$A$6:$A$205,0))&amp;"","كود غير موجود"))</f>
        <v/>
      </c>
      <c r="I1841" s="21">
        <f>IF(OR(B1841&amp;""="",NOT(ISNUMBER(C1841))),"",IF(COUNTIFS($B$6:$B$2005,B1841&amp;"",$C$6:$C$2005,"&gt;"&amp;C1841)=0,1,0))</f>
        <v/>
      </c>
    </row>
    <row r="1842">
      <c r="A1842" s="13" t="n"/>
      <c r="B1842" s="5" t="n"/>
      <c r="C1842" s="16" t="n"/>
      <c r="D1842" s="20" t="n"/>
      <c r="E1842" s="20" t="n"/>
      <c r="F1842" s="5" t="n"/>
      <c r="G1842" s="18">
        <f>IF(OR(B1842&amp;""="",NOT(ISNUMBER(D1842))),"",ROUND(D1842*N(E1842),2))</f>
        <v/>
      </c>
      <c r="H1842" s="6">
        <f>IF(B1842&amp;""="","",IFERROR(INDEX('المركبات'!$B$6:$B$205,MATCH(B1842&amp;"",'المركبات'!$A$6:$A$205,0))&amp;"","كود غير موجود"))</f>
        <v/>
      </c>
      <c r="I1842" s="21">
        <f>IF(OR(B1842&amp;""="",NOT(ISNUMBER(C1842))),"",IF(COUNTIFS($B$6:$B$2005,B1842&amp;"",$C$6:$C$2005,"&gt;"&amp;C1842)=0,1,0))</f>
        <v/>
      </c>
    </row>
    <row r="1843">
      <c r="A1843" s="13" t="n"/>
      <c r="B1843" s="5" t="n"/>
      <c r="C1843" s="16" t="n"/>
      <c r="D1843" s="20" t="n"/>
      <c r="E1843" s="20" t="n"/>
      <c r="F1843" s="5" t="n"/>
      <c r="G1843" s="18">
        <f>IF(OR(B1843&amp;""="",NOT(ISNUMBER(D1843))),"",ROUND(D1843*N(E1843),2))</f>
        <v/>
      </c>
      <c r="H1843" s="6">
        <f>IF(B1843&amp;""="","",IFERROR(INDEX('المركبات'!$B$6:$B$205,MATCH(B1843&amp;"",'المركبات'!$A$6:$A$205,0))&amp;"","كود غير موجود"))</f>
        <v/>
      </c>
      <c r="I1843" s="21">
        <f>IF(OR(B1843&amp;""="",NOT(ISNUMBER(C1843))),"",IF(COUNTIFS($B$6:$B$2005,B1843&amp;"",$C$6:$C$2005,"&gt;"&amp;C1843)=0,1,0))</f>
        <v/>
      </c>
    </row>
    <row r="1844">
      <c r="A1844" s="13" t="n"/>
      <c r="B1844" s="5" t="n"/>
      <c r="C1844" s="16" t="n"/>
      <c r="D1844" s="20" t="n"/>
      <c r="E1844" s="20" t="n"/>
      <c r="F1844" s="5" t="n"/>
      <c r="G1844" s="18">
        <f>IF(OR(B1844&amp;""="",NOT(ISNUMBER(D1844))),"",ROUND(D1844*N(E1844),2))</f>
        <v/>
      </c>
      <c r="H1844" s="6">
        <f>IF(B1844&amp;""="","",IFERROR(INDEX('المركبات'!$B$6:$B$205,MATCH(B1844&amp;"",'المركبات'!$A$6:$A$205,0))&amp;"","كود غير موجود"))</f>
        <v/>
      </c>
      <c r="I1844" s="21">
        <f>IF(OR(B1844&amp;""="",NOT(ISNUMBER(C1844))),"",IF(COUNTIFS($B$6:$B$2005,B1844&amp;"",$C$6:$C$2005,"&gt;"&amp;C1844)=0,1,0))</f>
        <v/>
      </c>
    </row>
    <row r="1845">
      <c r="A1845" s="13" t="n"/>
      <c r="B1845" s="5" t="n"/>
      <c r="C1845" s="16" t="n"/>
      <c r="D1845" s="20" t="n"/>
      <c r="E1845" s="20" t="n"/>
      <c r="F1845" s="5" t="n"/>
      <c r="G1845" s="18">
        <f>IF(OR(B1845&amp;""="",NOT(ISNUMBER(D1845))),"",ROUND(D1845*N(E1845),2))</f>
        <v/>
      </c>
      <c r="H1845" s="6">
        <f>IF(B1845&amp;""="","",IFERROR(INDEX('المركبات'!$B$6:$B$205,MATCH(B1845&amp;"",'المركبات'!$A$6:$A$205,0))&amp;"","كود غير موجود"))</f>
        <v/>
      </c>
      <c r="I1845" s="21">
        <f>IF(OR(B1845&amp;""="",NOT(ISNUMBER(C1845))),"",IF(COUNTIFS($B$6:$B$2005,B1845&amp;"",$C$6:$C$2005,"&gt;"&amp;C1845)=0,1,0))</f>
        <v/>
      </c>
    </row>
    <row r="1846">
      <c r="A1846" s="13" t="n"/>
      <c r="B1846" s="5" t="n"/>
      <c r="C1846" s="16" t="n"/>
      <c r="D1846" s="20" t="n"/>
      <c r="E1846" s="20" t="n"/>
      <c r="F1846" s="5" t="n"/>
      <c r="G1846" s="18">
        <f>IF(OR(B1846&amp;""="",NOT(ISNUMBER(D1846))),"",ROUND(D1846*N(E1846),2))</f>
        <v/>
      </c>
      <c r="H1846" s="6">
        <f>IF(B1846&amp;""="","",IFERROR(INDEX('المركبات'!$B$6:$B$205,MATCH(B1846&amp;"",'المركبات'!$A$6:$A$205,0))&amp;"","كود غير موجود"))</f>
        <v/>
      </c>
      <c r="I1846" s="21">
        <f>IF(OR(B1846&amp;""="",NOT(ISNUMBER(C1846))),"",IF(COUNTIFS($B$6:$B$2005,B1846&amp;"",$C$6:$C$2005,"&gt;"&amp;C1846)=0,1,0))</f>
        <v/>
      </c>
    </row>
    <row r="1847">
      <c r="A1847" s="13" t="n"/>
      <c r="B1847" s="5" t="n"/>
      <c r="C1847" s="16" t="n"/>
      <c r="D1847" s="20" t="n"/>
      <c r="E1847" s="20" t="n"/>
      <c r="F1847" s="5" t="n"/>
      <c r="G1847" s="18">
        <f>IF(OR(B1847&amp;""="",NOT(ISNUMBER(D1847))),"",ROUND(D1847*N(E1847),2))</f>
        <v/>
      </c>
      <c r="H1847" s="6">
        <f>IF(B1847&amp;""="","",IFERROR(INDEX('المركبات'!$B$6:$B$205,MATCH(B1847&amp;"",'المركبات'!$A$6:$A$205,0))&amp;"","كود غير موجود"))</f>
        <v/>
      </c>
      <c r="I1847" s="21">
        <f>IF(OR(B1847&amp;""="",NOT(ISNUMBER(C1847))),"",IF(COUNTIFS($B$6:$B$2005,B1847&amp;"",$C$6:$C$2005,"&gt;"&amp;C1847)=0,1,0))</f>
        <v/>
      </c>
    </row>
    <row r="1848">
      <c r="A1848" s="13" t="n"/>
      <c r="B1848" s="5" t="n"/>
      <c r="C1848" s="16" t="n"/>
      <c r="D1848" s="20" t="n"/>
      <c r="E1848" s="20" t="n"/>
      <c r="F1848" s="5" t="n"/>
      <c r="G1848" s="18">
        <f>IF(OR(B1848&amp;""="",NOT(ISNUMBER(D1848))),"",ROUND(D1848*N(E1848),2))</f>
        <v/>
      </c>
      <c r="H1848" s="6">
        <f>IF(B1848&amp;""="","",IFERROR(INDEX('المركبات'!$B$6:$B$205,MATCH(B1848&amp;"",'المركبات'!$A$6:$A$205,0))&amp;"","كود غير موجود"))</f>
        <v/>
      </c>
      <c r="I1848" s="21">
        <f>IF(OR(B1848&amp;""="",NOT(ISNUMBER(C1848))),"",IF(COUNTIFS($B$6:$B$2005,B1848&amp;"",$C$6:$C$2005,"&gt;"&amp;C1848)=0,1,0))</f>
        <v/>
      </c>
    </row>
    <row r="1849">
      <c r="A1849" s="13" t="n"/>
      <c r="B1849" s="5" t="n"/>
      <c r="C1849" s="16" t="n"/>
      <c r="D1849" s="20" t="n"/>
      <c r="E1849" s="20" t="n"/>
      <c r="F1849" s="5" t="n"/>
      <c r="G1849" s="18">
        <f>IF(OR(B1849&amp;""="",NOT(ISNUMBER(D1849))),"",ROUND(D1849*N(E1849),2))</f>
        <v/>
      </c>
      <c r="H1849" s="6">
        <f>IF(B1849&amp;""="","",IFERROR(INDEX('المركبات'!$B$6:$B$205,MATCH(B1849&amp;"",'المركبات'!$A$6:$A$205,0))&amp;"","كود غير موجود"))</f>
        <v/>
      </c>
      <c r="I1849" s="21">
        <f>IF(OR(B1849&amp;""="",NOT(ISNUMBER(C1849))),"",IF(COUNTIFS($B$6:$B$2005,B1849&amp;"",$C$6:$C$2005,"&gt;"&amp;C1849)=0,1,0))</f>
        <v/>
      </c>
    </row>
    <row r="1850">
      <c r="A1850" s="13" t="n"/>
      <c r="B1850" s="5" t="n"/>
      <c r="C1850" s="16" t="n"/>
      <c r="D1850" s="20" t="n"/>
      <c r="E1850" s="20" t="n"/>
      <c r="F1850" s="5" t="n"/>
      <c r="G1850" s="18">
        <f>IF(OR(B1850&amp;""="",NOT(ISNUMBER(D1850))),"",ROUND(D1850*N(E1850),2))</f>
        <v/>
      </c>
      <c r="H1850" s="6">
        <f>IF(B1850&amp;""="","",IFERROR(INDEX('المركبات'!$B$6:$B$205,MATCH(B1850&amp;"",'المركبات'!$A$6:$A$205,0))&amp;"","كود غير موجود"))</f>
        <v/>
      </c>
      <c r="I1850" s="21">
        <f>IF(OR(B1850&amp;""="",NOT(ISNUMBER(C1850))),"",IF(COUNTIFS($B$6:$B$2005,B1850&amp;"",$C$6:$C$2005,"&gt;"&amp;C1850)=0,1,0))</f>
        <v/>
      </c>
    </row>
    <row r="1851">
      <c r="A1851" s="13" t="n"/>
      <c r="B1851" s="5" t="n"/>
      <c r="C1851" s="16" t="n"/>
      <c r="D1851" s="20" t="n"/>
      <c r="E1851" s="20" t="n"/>
      <c r="F1851" s="5" t="n"/>
      <c r="G1851" s="18">
        <f>IF(OR(B1851&amp;""="",NOT(ISNUMBER(D1851))),"",ROUND(D1851*N(E1851),2))</f>
        <v/>
      </c>
      <c r="H1851" s="6">
        <f>IF(B1851&amp;""="","",IFERROR(INDEX('المركبات'!$B$6:$B$205,MATCH(B1851&amp;"",'المركبات'!$A$6:$A$205,0))&amp;"","كود غير موجود"))</f>
        <v/>
      </c>
      <c r="I1851" s="21">
        <f>IF(OR(B1851&amp;""="",NOT(ISNUMBER(C1851))),"",IF(COUNTIFS($B$6:$B$2005,B1851&amp;"",$C$6:$C$2005,"&gt;"&amp;C1851)=0,1,0))</f>
        <v/>
      </c>
    </row>
    <row r="1852">
      <c r="A1852" s="13" t="n"/>
      <c r="B1852" s="5" t="n"/>
      <c r="C1852" s="16" t="n"/>
      <c r="D1852" s="20" t="n"/>
      <c r="E1852" s="20" t="n"/>
      <c r="F1852" s="5" t="n"/>
      <c r="G1852" s="18">
        <f>IF(OR(B1852&amp;""="",NOT(ISNUMBER(D1852))),"",ROUND(D1852*N(E1852),2))</f>
        <v/>
      </c>
      <c r="H1852" s="6">
        <f>IF(B1852&amp;""="","",IFERROR(INDEX('المركبات'!$B$6:$B$205,MATCH(B1852&amp;"",'المركبات'!$A$6:$A$205,0))&amp;"","كود غير موجود"))</f>
        <v/>
      </c>
      <c r="I1852" s="21">
        <f>IF(OR(B1852&amp;""="",NOT(ISNUMBER(C1852))),"",IF(COUNTIFS($B$6:$B$2005,B1852&amp;"",$C$6:$C$2005,"&gt;"&amp;C1852)=0,1,0))</f>
        <v/>
      </c>
    </row>
    <row r="1853">
      <c r="A1853" s="13" t="n"/>
      <c r="B1853" s="5" t="n"/>
      <c r="C1853" s="16" t="n"/>
      <c r="D1853" s="20" t="n"/>
      <c r="E1853" s="20" t="n"/>
      <c r="F1853" s="5" t="n"/>
      <c r="G1853" s="18">
        <f>IF(OR(B1853&amp;""="",NOT(ISNUMBER(D1853))),"",ROUND(D1853*N(E1853),2))</f>
        <v/>
      </c>
      <c r="H1853" s="6">
        <f>IF(B1853&amp;""="","",IFERROR(INDEX('المركبات'!$B$6:$B$205,MATCH(B1853&amp;"",'المركبات'!$A$6:$A$205,0))&amp;"","كود غير موجود"))</f>
        <v/>
      </c>
      <c r="I1853" s="21">
        <f>IF(OR(B1853&amp;""="",NOT(ISNUMBER(C1853))),"",IF(COUNTIFS($B$6:$B$2005,B1853&amp;"",$C$6:$C$2005,"&gt;"&amp;C1853)=0,1,0))</f>
        <v/>
      </c>
    </row>
    <row r="1854">
      <c r="A1854" s="13" t="n"/>
      <c r="B1854" s="5" t="n"/>
      <c r="C1854" s="16" t="n"/>
      <c r="D1854" s="20" t="n"/>
      <c r="E1854" s="20" t="n"/>
      <c r="F1854" s="5" t="n"/>
      <c r="G1854" s="18">
        <f>IF(OR(B1854&amp;""="",NOT(ISNUMBER(D1854))),"",ROUND(D1854*N(E1854),2))</f>
        <v/>
      </c>
      <c r="H1854" s="6">
        <f>IF(B1854&amp;""="","",IFERROR(INDEX('المركبات'!$B$6:$B$205,MATCH(B1854&amp;"",'المركبات'!$A$6:$A$205,0))&amp;"","كود غير موجود"))</f>
        <v/>
      </c>
      <c r="I1854" s="21">
        <f>IF(OR(B1854&amp;""="",NOT(ISNUMBER(C1854))),"",IF(COUNTIFS($B$6:$B$2005,B1854&amp;"",$C$6:$C$2005,"&gt;"&amp;C1854)=0,1,0))</f>
        <v/>
      </c>
    </row>
    <row r="1855">
      <c r="A1855" s="13" t="n"/>
      <c r="B1855" s="5" t="n"/>
      <c r="C1855" s="16" t="n"/>
      <c r="D1855" s="20" t="n"/>
      <c r="E1855" s="20" t="n"/>
      <c r="F1855" s="5" t="n"/>
      <c r="G1855" s="18">
        <f>IF(OR(B1855&amp;""="",NOT(ISNUMBER(D1855))),"",ROUND(D1855*N(E1855),2))</f>
        <v/>
      </c>
      <c r="H1855" s="6">
        <f>IF(B1855&amp;""="","",IFERROR(INDEX('المركبات'!$B$6:$B$205,MATCH(B1855&amp;"",'المركبات'!$A$6:$A$205,0))&amp;"","كود غير موجود"))</f>
        <v/>
      </c>
      <c r="I1855" s="21">
        <f>IF(OR(B1855&amp;""="",NOT(ISNUMBER(C1855))),"",IF(COUNTIFS($B$6:$B$2005,B1855&amp;"",$C$6:$C$2005,"&gt;"&amp;C1855)=0,1,0))</f>
        <v/>
      </c>
    </row>
    <row r="1856">
      <c r="A1856" s="13" t="n"/>
      <c r="B1856" s="5" t="n"/>
      <c r="C1856" s="16" t="n"/>
      <c r="D1856" s="20" t="n"/>
      <c r="E1856" s="20" t="n"/>
      <c r="F1856" s="5" t="n"/>
      <c r="G1856" s="18">
        <f>IF(OR(B1856&amp;""="",NOT(ISNUMBER(D1856))),"",ROUND(D1856*N(E1856),2))</f>
        <v/>
      </c>
      <c r="H1856" s="6">
        <f>IF(B1856&amp;""="","",IFERROR(INDEX('المركبات'!$B$6:$B$205,MATCH(B1856&amp;"",'المركبات'!$A$6:$A$205,0))&amp;"","كود غير موجود"))</f>
        <v/>
      </c>
      <c r="I1856" s="21">
        <f>IF(OR(B1856&amp;""="",NOT(ISNUMBER(C1856))),"",IF(COUNTIFS($B$6:$B$2005,B1856&amp;"",$C$6:$C$2005,"&gt;"&amp;C1856)=0,1,0))</f>
        <v/>
      </c>
    </row>
    <row r="1857">
      <c r="A1857" s="13" t="n"/>
      <c r="B1857" s="5" t="n"/>
      <c r="C1857" s="16" t="n"/>
      <c r="D1857" s="20" t="n"/>
      <c r="E1857" s="20" t="n"/>
      <c r="F1857" s="5" t="n"/>
      <c r="G1857" s="18">
        <f>IF(OR(B1857&amp;""="",NOT(ISNUMBER(D1857))),"",ROUND(D1857*N(E1857),2))</f>
        <v/>
      </c>
      <c r="H1857" s="6">
        <f>IF(B1857&amp;""="","",IFERROR(INDEX('المركبات'!$B$6:$B$205,MATCH(B1857&amp;"",'المركبات'!$A$6:$A$205,0))&amp;"","كود غير موجود"))</f>
        <v/>
      </c>
      <c r="I1857" s="21">
        <f>IF(OR(B1857&amp;""="",NOT(ISNUMBER(C1857))),"",IF(COUNTIFS($B$6:$B$2005,B1857&amp;"",$C$6:$C$2005,"&gt;"&amp;C1857)=0,1,0))</f>
        <v/>
      </c>
    </row>
    <row r="1858">
      <c r="A1858" s="13" t="n"/>
      <c r="B1858" s="5" t="n"/>
      <c r="C1858" s="16" t="n"/>
      <c r="D1858" s="20" t="n"/>
      <c r="E1858" s="20" t="n"/>
      <c r="F1858" s="5" t="n"/>
      <c r="G1858" s="18">
        <f>IF(OR(B1858&amp;""="",NOT(ISNUMBER(D1858))),"",ROUND(D1858*N(E1858),2))</f>
        <v/>
      </c>
      <c r="H1858" s="6">
        <f>IF(B1858&amp;""="","",IFERROR(INDEX('المركبات'!$B$6:$B$205,MATCH(B1858&amp;"",'المركبات'!$A$6:$A$205,0))&amp;"","كود غير موجود"))</f>
        <v/>
      </c>
      <c r="I1858" s="21">
        <f>IF(OR(B1858&amp;""="",NOT(ISNUMBER(C1858))),"",IF(COUNTIFS($B$6:$B$2005,B1858&amp;"",$C$6:$C$2005,"&gt;"&amp;C1858)=0,1,0))</f>
        <v/>
      </c>
    </row>
    <row r="1859">
      <c r="A1859" s="13" t="n"/>
      <c r="B1859" s="5" t="n"/>
      <c r="C1859" s="16" t="n"/>
      <c r="D1859" s="20" t="n"/>
      <c r="E1859" s="20" t="n"/>
      <c r="F1859" s="5" t="n"/>
      <c r="G1859" s="18">
        <f>IF(OR(B1859&amp;""="",NOT(ISNUMBER(D1859))),"",ROUND(D1859*N(E1859),2))</f>
        <v/>
      </c>
      <c r="H1859" s="6">
        <f>IF(B1859&amp;""="","",IFERROR(INDEX('المركبات'!$B$6:$B$205,MATCH(B1859&amp;"",'المركبات'!$A$6:$A$205,0))&amp;"","كود غير موجود"))</f>
        <v/>
      </c>
      <c r="I1859" s="21">
        <f>IF(OR(B1859&amp;""="",NOT(ISNUMBER(C1859))),"",IF(COUNTIFS($B$6:$B$2005,B1859&amp;"",$C$6:$C$2005,"&gt;"&amp;C1859)=0,1,0))</f>
        <v/>
      </c>
    </row>
    <row r="1860">
      <c r="A1860" s="13" t="n"/>
      <c r="B1860" s="5" t="n"/>
      <c r="C1860" s="16" t="n"/>
      <c r="D1860" s="20" t="n"/>
      <c r="E1860" s="20" t="n"/>
      <c r="F1860" s="5" t="n"/>
      <c r="G1860" s="18">
        <f>IF(OR(B1860&amp;""="",NOT(ISNUMBER(D1860))),"",ROUND(D1860*N(E1860),2))</f>
        <v/>
      </c>
      <c r="H1860" s="6">
        <f>IF(B1860&amp;""="","",IFERROR(INDEX('المركبات'!$B$6:$B$205,MATCH(B1860&amp;"",'المركبات'!$A$6:$A$205,0))&amp;"","كود غير موجود"))</f>
        <v/>
      </c>
      <c r="I1860" s="21">
        <f>IF(OR(B1860&amp;""="",NOT(ISNUMBER(C1860))),"",IF(COUNTIFS($B$6:$B$2005,B1860&amp;"",$C$6:$C$2005,"&gt;"&amp;C1860)=0,1,0))</f>
        <v/>
      </c>
    </row>
    <row r="1861">
      <c r="A1861" s="13" t="n"/>
      <c r="B1861" s="5" t="n"/>
      <c r="C1861" s="16" t="n"/>
      <c r="D1861" s="20" t="n"/>
      <c r="E1861" s="20" t="n"/>
      <c r="F1861" s="5" t="n"/>
      <c r="G1861" s="18">
        <f>IF(OR(B1861&amp;""="",NOT(ISNUMBER(D1861))),"",ROUND(D1861*N(E1861),2))</f>
        <v/>
      </c>
      <c r="H1861" s="6">
        <f>IF(B1861&amp;""="","",IFERROR(INDEX('المركبات'!$B$6:$B$205,MATCH(B1861&amp;"",'المركبات'!$A$6:$A$205,0))&amp;"","كود غير موجود"))</f>
        <v/>
      </c>
      <c r="I1861" s="21">
        <f>IF(OR(B1861&amp;""="",NOT(ISNUMBER(C1861))),"",IF(COUNTIFS($B$6:$B$2005,B1861&amp;"",$C$6:$C$2005,"&gt;"&amp;C1861)=0,1,0))</f>
        <v/>
      </c>
    </row>
    <row r="1862">
      <c r="A1862" s="13" t="n"/>
      <c r="B1862" s="5" t="n"/>
      <c r="C1862" s="16" t="n"/>
      <c r="D1862" s="20" t="n"/>
      <c r="E1862" s="20" t="n"/>
      <c r="F1862" s="5" t="n"/>
      <c r="G1862" s="18">
        <f>IF(OR(B1862&amp;""="",NOT(ISNUMBER(D1862))),"",ROUND(D1862*N(E1862),2))</f>
        <v/>
      </c>
      <c r="H1862" s="6">
        <f>IF(B1862&amp;""="","",IFERROR(INDEX('المركبات'!$B$6:$B$205,MATCH(B1862&amp;"",'المركبات'!$A$6:$A$205,0))&amp;"","كود غير موجود"))</f>
        <v/>
      </c>
      <c r="I1862" s="21">
        <f>IF(OR(B1862&amp;""="",NOT(ISNUMBER(C1862))),"",IF(COUNTIFS($B$6:$B$2005,B1862&amp;"",$C$6:$C$2005,"&gt;"&amp;C1862)=0,1,0))</f>
        <v/>
      </c>
    </row>
    <row r="1863">
      <c r="A1863" s="13" t="n"/>
      <c r="B1863" s="5" t="n"/>
      <c r="C1863" s="16" t="n"/>
      <c r="D1863" s="20" t="n"/>
      <c r="E1863" s="20" t="n"/>
      <c r="F1863" s="5" t="n"/>
      <c r="G1863" s="18">
        <f>IF(OR(B1863&amp;""="",NOT(ISNUMBER(D1863))),"",ROUND(D1863*N(E1863),2))</f>
        <v/>
      </c>
      <c r="H1863" s="6">
        <f>IF(B1863&amp;""="","",IFERROR(INDEX('المركبات'!$B$6:$B$205,MATCH(B1863&amp;"",'المركبات'!$A$6:$A$205,0))&amp;"","كود غير موجود"))</f>
        <v/>
      </c>
      <c r="I1863" s="21">
        <f>IF(OR(B1863&amp;""="",NOT(ISNUMBER(C1863))),"",IF(COUNTIFS($B$6:$B$2005,B1863&amp;"",$C$6:$C$2005,"&gt;"&amp;C1863)=0,1,0))</f>
        <v/>
      </c>
    </row>
    <row r="1864">
      <c r="A1864" s="13" t="n"/>
      <c r="B1864" s="5" t="n"/>
      <c r="C1864" s="16" t="n"/>
      <c r="D1864" s="20" t="n"/>
      <c r="E1864" s="20" t="n"/>
      <c r="F1864" s="5" t="n"/>
      <c r="G1864" s="18">
        <f>IF(OR(B1864&amp;""="",NOT(ISNUMBER(D1864))),"",ROUND(D1864*N(E1864),2))</f>
        <v/>
      </c>
      <c r="H1864" s="6">
        <f>IF(B1864&amp;""="","",IFERROR(INDEX('المركبات'!$B$6:$B$205,MATCH(B1864&amp;"",'المركبات'!$A$6:$A$205,0))&amp;"","كود غير موجود"))</f>
        <v/>
      </c>
      <c r="I1864" s="21">
        <f>IF(OR(B1864&amp;""="",NOT(ISNUMBER(C1864))),"",IF(COUNTIFS($B$6:$B$2005,B1864&amp;"",$C$6:$C$2005,"&gt;"&amp;C1864)=0,1,0))</f>
        <v/>
      </c>
    </row>
    <row r="1865">
      <c r="A1865" s="13" t="n"/>
      <c r="B1865" s="5" t="n"/>
      <c r="C1865" s="16" t="n"/>
      <c r="D1865" s="20" t="n"/>
      <c r="E1865" s="20" t="n"/>
      <c r="F1865" s="5" t="n"/>
      <c r="G1865" s="18">
        <f>IF(OR(B1865&amp;""="",NOT(ISNUMBER(D1865))),"",ROUND(D1865*N(E1865),2))</f>
        <v/>
      </c>
      <c r="H1865" s="6">
        <f>IF(B1865&amp;""="","",IFERROR(INDEX('المركبات'!$B$6:$B$205,MATCH(B1865&amp;"",'المركبات'!$A$6:$A$205,0))&amp;"","كود غير موجود"))</f>
        <v/>
      </c>
      <c r="I1865" s="21">
        <f>IF(OR(B1865&amp;""="",NOT(ISNUMBER(C1865))),"",IF(COUNTIFS($B$6:$B$2005,B1865&amp;"",$C$6:$C$2005,"&gt;"&amp;C1865)=0,1,0))</f>
        <v/>
      </c>
    </row>
    <row r="1866">
      <c r="A1866" s="13" t="n"/>
      <c r="B1866" s="5" t="n"/>
      <c r="C1866" s="16" t="n"/>
      <c r="D1866" s="20" t="n"/>
      <c r="E1866" s="20" t="n"/>
      <c r="F1866" s="5" t="n"/>
      <c r="G1866" s="18">
        <f>IF(OR(B1866&amp;""="",NOT(ISNUMBER(D1866))),"",ROUND(D1866*N(E1866),2))</f>
        <v/>
      </c>
      <c r="H1866" s="6">
        <f>IF(B1866&amp;""="","",IFERROR(INDEX('المركبات'!$B$6:$B$205,MATCH(B1866&amp;"",'المركبات'!$A$6:$A$205,0))&amp;"","كود غير موجود"))</f>
        <v/>
      </c>
      <c r="I1866" s="21">
        <f>IF(OR(B1866&amp;""="",NOT(ISNUMBER(C1866))),"",IF(COUNTIFS($B$6:$B$2005,B1866&amp;"",$C$6:$C$2005,"&gt;"&amp;C1866)=0,1,0))</f>
        <v/>
      </c>
    </row>
    <row r="1867">
      <c r="A1867" s="13" t="n"/>
      <c r="B1867" s="5" t="n"/>
      <c r="C1867" s="16" t="n"/>
      <c r="D1867" s="20" t="n"/>
      <c r="E1867" s="20" t="n"/>
      <c r="F1867" s="5" t="n"/>
      <c r="G1867" s="18">
        <f>IF(OR(B1867&amp;""="",NOT(ISNUMBER(D1867))),"",ROUND(D1867*N(E1867),2))</f>
        <v/>
      </c>
      <c r="H1867" s="6">
        <f>IF(B1867&amp;""="","",IFERROR(INDEX('المركبات'!$B$6:$B$205,MATCH(B1867&amp;"",'المركبات'!$A$6:$A$205,0))&amp;"","كود غير موجود"))</f>
        <v/>
      </c>
      <c r="I1867" s="21">
        <f>IF(OR(B1867&amp;""="",NOT(ISNUMBER(C1867))),"",IF(COUNTIFS($B$6:$B$2005,B1867&amp;"",$C$6:$C$2005,"&gt;"&amp;C1867)=0,1,0))</f>
        <v/>
      </c>
    </row>
    <row r="1868">
      <c r="A1868" s="13" t="n"/>
      <c r="B1868" s="5" t="n"/>
      <c r="C1868" s="16" t="n"/>
      <c r="D1868" s="20" t="n"/>
      <c r="E1868" s="20" t="n"/>
      <c r="F1868" s="5" t="n"/>
      <c r="G1868" s="18">
        <f>IF(OR(B1868&amp;""="",NOT(ISNUMBER(D1868))),"",ROUND(D1868*N(E1868),2))</f>
        <v/>
      </c>
      <c r="H1868" s="6">
        <f>IF(B1868&amp;""="","",IFERROR(INDEX('المركبات'!$B$6:$B$205,MATCH(B1868&amp;"",'المركبات'!$A$6:$A$205,0))&amp;"","كود غير موجود"))</f>
        <v/>
      </c>
      <c r="I1868" s="21">
        <f>IF(OR(B1868&amp;""="",NOT(ISNUMBER(C1868))),"",IF(COUNTIFS($B$6:$B$2005,B1868&amp;"",$C$6:$C$2005,"&gt;"&amp;C1868)=0,1,0))</f>
        <v/>
      </c>
    </row>
    <row r="1869">
      <c r="A1869" s="13" t="n"/>
      <c r="B1869" s="5" t="n"/>
      <c r="C1869" s="16" t="n"/>
      <c r="D1869" s="20" t="n"/>
      <c r="E1869" s="20" t="n"/>
      <c r="F1869" s="5" t="n"/>
      <c r="G1869" s="18">
        <f>IF(OR(B1869&amp;""="",NOT(ISNUMBER(D1869))),"",ROUND(D1869*N(E1869),2))</f>
        <v/>
      </c>
      <c r="H1869" s="6">
        <f>IF(B1869&amp;""="","",IFERROR(INDEX('المركبات'!$B$6:$B$205,MATCH(B1869&amp;"",'المركبات'!$A$6:$A$205,0))&amp;"","كود غير موجود"))</f>
        <v/>
      </c>
      <c r="I1869" s="21">
        <f>IF(OR(B1869&amp;""="",NOT(ISNUMBER(C1869))),"",IF(COUNTIFS($B$6:$B$2005,B1869&amp;"",$C$6:$C$2005,"&gt;"&amp;C1869)=0,1,0))</f>
        <v/>
      </c>
    </row>
    <row r="1870">
      <c r="A1870" s="13" t="n"/>
      <c r="B1870" s="5" t="n"/>
      <c r="C1870" s="16" t="n"/>
      <c r="D1870" s="20" t="n"/>
      <c r="E1870" s="20" t="n"/>
      <c r="F1870" s="5" t="n"/>
      <c r="G1870" s="18">
        <f>IF(OR(B1870&amp;""="",NOT(ISNUMBER(D1870))),"",ROUND(D1870*N(E1870),2))</f>
        <v/>
      </c>
      <c r="H1870" s="6">
        <f>IF(B1870&amp;""="","",IFERROR(INDEX('المركبات'!$B$6:$B$205,MATCH(B1870&amp;"",'المركبات'!$A$6:$A$205,0))&amp;"","كود غير موجود"))</f>
        <v/>
      </c>
      <c r="I1870" s="21">
        <f>IF(OR(B1870&amp;""="",NOT(ISNUMBER(C1870))),"",IF(COUNTIFS($B$6:$B$2005,B1870&amp;"",$C$6:$C$2005,"&gt;"&amp;C1870)=0,1,0))</f>
        <v/>
      </c>
    </row>
    <row r="1871">
      <c r="A1871" s="13" t="n"/>
      <c r="B1871" s="5" t="n"/>
      <c r="C1871" s="16" t="n"/>
      <c r="D1871" s="20" t="n"/>
      <c r="E1871" s="20" t="n"/>
      <c r="F1871" s="5" t="n"/>
      <c r="G1871" s="18">
        <f>IF(OR(B1871&amp;""="",NOT(ISNUMBER(D1871))),"",ROUND(D1871*N(E1871),2))</f>
        <v/>
      </c>
      <c r="H1871" s="6">
        <f>IF(B1871&amp;""="","",IFERROR(INDEX('المركبات'!$B$6:$B$205,MATCH(B1871&amp;"",'المركبات'!$A$6:$A$205,0))&amp;"","كود غير موجود"))</f>
        <v/>
      </c>
      <c r="I1871" s="21">
        <f>IF(OR(B1871&amp;""="",NOT(ISNUMBER(C1871))),"",IF(COUNTIFS($B$6:$B$2005,B1871&amp;"",$C$6:$C$2005,"&gt;"&amp;C1871)=0,1,0))</f>
        <v/>
      </c>
    </row>
    <row r="1872">
      <c r="A1872" s="13" t="n"/>
      <c r="B1872" s="5" t="n"/>
      <c r="C1872" s="16" t="n"/>
      <c r="D1872" s="20" t="n"/>
      <c r="E1872" s="20" t="n"/>
      <c r="F1872" s="5" t="n"/>
      <c r="G1872" s="18">
        <f>IF(OR(B1872&amp;""="",NOT(ISNUMBER(D1872))),"",ROUND(D1872*N(E1872),2))</f>
        <v/>
      </c>
      <c r="H1872" s="6">
        <f>IF(B1872&amp;""="","",IFERROR(INDEX('المركبات'!$B$6:$B$205,MATCH(B1872&amp;"",'المركبات'!$A$6:$A$205,0))&amp;"","كود غير موجود"))</f>
        <v/>
      </c>
      <c r="I1872" s="21">
        <f>IF(OR(B1872&amp;""="",NOT(ISNUMBER(C1872))),"",IF(COUNTIFS($B$6:$B$2005,B1872&amp;"",$C$6:$C$2005,"&gt;"&amp;C1872)=0,1,0))</f>
        <v/>
      </c>
    </row>
    <row r="1873">
      <c r="A1873" s="13" t="n"/>
      <c r="B1873" s="5" t="n"/>
      <c r="C1873" s="16" t="n"/>
      <c r="D1873" s="20" t="n"/>
      <c r="E1873" s="20" t="n"/>
      <c r="F1873" s="5" t="n"/>
      <c r="G1873" s="18">
        <f>IF(OR(B1873&amp;""="",NOT(ISNUMBER(D1873))),"",ROUND(D1873*N(E1873),2))</f>
        <v/>
      </c>
      <c r="H1873" s="6">
        <f>IF(B1873&amp;""="","",IFERROR(INDEX('المركبات'!$B$6:$B$205,MATCH(B1873&amp;"",'المركبات'!$A$6:$A$205,0))&amp;"","كود غير موجود"))</f>
        <v/>
      </c>
      <c r="I1873" s="21">
        <f>IF(OR(B1873&amp;""="",NOT(ISNUMBER(C1873))),"",IF(COUNTIFS($B$6:$B$2005,B1873&amp;"",$C$6:$C$2005,"&gt;"&amp;C1873)=0,1,0))</f>
        <v/>
      </c>
    </row>
    <row r="1874">
      <c r="A1874" s="13" t="n"/>
      <c r="B1874" s="5" t="n"/>
      <c r="C1874" s="16" t="n"/>
      <c r="D1874" s="20" t="n"/>
      <c r="E1874" s="20" t="n"/>
      <c r="F1874" s="5" t="n"/>
      <c r="G1874" s="18">
        <f>IF(OR(B1874&amp;""="",NOT(ISNUMBER(D1874))),"",ROUND(D1874*N(E1874),2))</f>
        <v/>
      </c>
      <c r="H1874" s="6">
        <f>IF(B1874&amp;""="","",IFERROR(INDEX('المركبات'!$B$6:$B$205,MATCH(B1874&amp;"",'المركبات'!$A$6:$A$205,0))&amp;"","كود غير موجود"))</f>
        <v/>
      </c>
      <c r="I1874" s="21">
        <f>IF(OR(B1874&amp;""="",NOT(ISNUMBER(C1874))),"",IF(COUNTIFS($B$6:$B$2005,B1874&amp;"",$C$6:$C$2005,"&gt;"&amp;C1874)=0,1,0))</f>
        <v/>
      </c>
    </row>
    <row r="1875">
      <c r="A1875" s="13" t="n"/>
      <c r="B1875" s="5" t="n"/>
      <c r="C1875" s="16" t="n"/>
      <c r="D1875" s="20" t="n"/>
      <c r="E1875" s="20" t="n"/>
      <c r="F1875" s="5" t="n"/>
      <c r="G1875" s="18">
        <f>IF(OR(B1875&amp;""="",NOT(ISNUMBER(D1875))),"",ROUND(D1875*N(E1875),2))</f>
        <v/>
      </c>
      <c r="H1875" s="6">
        <f>IF(B1875&amp;""="","",IFERROR(INDEX('المركبات'!$B$6:$B$205,MATCH(B1875&amp;"",'المركبات'!$A$6:$A$205,0))&amp;"","كود غير موجود"))</f>
        <v/>
      </c>
      <c r="I1875" s="21">
        <f>IF(OR(B1875&amp;""="",NOT(ISNUMBER(C1875))),"",IF(COUNTIFS($B$6:$B$2005,B1875&amp;"",$C$6:$C$2005,"&gt;"&amp;C1875)=0,1,0))</f>
        <v/>
      </c>
    </row>
    <row r="1876">
      <c r="A1876" s="13" t="n"/>
      <c r="B1876" s="5" t="n"/>
      <c r="C1876" s="16" t="n"/>
      <c r="D1876" s="20" t="n"/>
      <c r="E1876" s="20" t="n"/>
      <c r="F1876" s="5" t="n"/>
      <c r="G1876" s="18">
        <f>IF(OR(B1876&amp;""="",NOT(ISNUMBER(D1876))),"",ROUND(D1876*N(E1876),2))</f>
        <v/>
      </c>
      <c r="H1876" s="6">
        <f>IF(B1876&amp;""="","",IFERROR(INDEX('المركبات'!$B$6:$B$205,MATCH(B1876&amp;"",'المركبات'!$A$6:$A$205,0))&amp;"","كود غير موجود"))</f>
        <v/>
      </c>
      <c r="I1876" s="21">
        <f>IF(OR(B1876&amp;""="",NOT(ISNUMBER(C1876))),"",IF(COUNTIFS($B$6:$B$2005,B1876&amp;"",$C$6:$C$2005,"&gt;"&amp;C1876)=0,1,0))</f>
        <v/>
      </c>
    </row>
    <row r="1877">
      <c r="A1877" s="13" t="n"/>
      <c r="B1877" s="5" t="n"/>
      <c r="C1877" s="16" t="n"/>
      <c r="D1877" s="20" t="n"/>
      <c r="E1877" s="20" t="n"/>
      <c r="F1877" s="5" t="n"/>
      <c r="G1877" s="18">
        <f>IF(OR(B1877&amp;""="",NOT(ISNUMBER(D1877))),"",ROUND(D1877*N(E1877),2))</f>
        <v/>
      </c>
      <c r="H1877" s="6">
        <f>IF(B1877&amp;""="","",IFERROR(INDEX('المركبات'!$B$6:$B$205,MATCH(B1877&amp;"",'المركبات'!$A$6:$A$205,0))&amp;"","كود غير موجود"))</f>
        <v/>
      </c>
      <c r="I1877" s="21">
        <f>IF(OR(B1877&amp;""="",NOT(ISNUMBER(C1877))),"",IF(COUNTIFS($B$6:$B$2005,B1877&amp;"",$C$6:$C$2005,"&gt;"&amp;C1877)=0,1,0))</f>
        <v/>
      </c>
    </row>
    <row r="1878">
      <c r="A1878" s="13" t="n"/>
      <c r="B1878" s="5" t="n"/>
      <c r="C1878" s="16" t="n"/>
      <c r="D1878" s="20" t="n"/>
      <c r="E1878" s="20" t="n"/>
      <c r="F1878" s="5" t="n"/>
      <c r="G1878" s="18">
        <f>IF(OR(B1878&amp;""="",NOT(ISNUMBER(D1878))),"",ROUND(D1878*N(E1878),2))</f>
        <v/>
      </c>
      <c r="H1878" s="6">
        <f>IF(B1878&amp;""="","",IFERROR(INDEX('المركبات'!$B$6:$B$205,MATCH(B1878&amp;"",'المركبات'!$A$6:$A$205,0))&amp;"","كود غير موجود"))</f>
        <v/>
      </c>
      <c r="I1878" s="21">
        <f>IF(OR(B1878&amp;""="",NOT(ISNUMBER(C1878))),"",IF(COUNTIFS($B$6:$B$2005,B1878&amp;"",$C$6:$C$2005,"&gt;"&amp;C1878)=0,1,0))</f>
        <v/>
      </c>
    </row>
    <row r="1879">
      <c r="A1879" s="13" t="n"/>
      <c r="B1879" s="5" t="n"/>
      <c r="C1879" s="16" t="n"/>
      <c r="D1879" s="20" t="n"/>
      <c r="E1879" s="20" t="n"/>
      <c r="F1879" s="5" t="n"/>
      <c r="G1879" s="18">
        <f>IF(OR(B1879&amp;""="",NOT(ISNUMBER(D1879))),"",ROUND(D1879*N(E1879),2))</f>
        <v/>
      </c>
      <c r="H1879" s="6">
        <f>IF(B1879&amp;""="","",IFERROR(INDEX('المركبات'!$B$6:$B$205,MATCH(B1879&amp;"",'المركبات'!$A$6:$A$205,0))&amp;"","كود غير موجود"))</f>
        <v/>
      </c>
      <c r="I1879" s="21">
        <f>IF(OR(B1879&amp;""="",NOT(ISNUMBER(C1879))),"",IF(COUNTIFS($B$6:$B$2005,B1879&amp;"",$C$6:$C$2005,"&gt;"&amp;C1879)=0,1,0))</f>
        <v/>
      </c>
    </row>
    <row r="1880">
      <c r="A1880" s="13" t="n"/>
      <c r="B1880" s="5" t="n"/>
      <c r="C1880" s="16" t="n"/>
      <c r="D1880" s="20" t="n"/>
      <c r="E1880" s="20" t="n"/>
      <c r="F1880" s="5" t="n"/>
      <c r="G1880" s="18">
        <f>IF(OR(B1880&amp;""="",NOT(ISNUMBER(D1880))),"",ROUND(D1880*N(E1880),2))</f>
        <v/>
      </c>
      <c r="H1880" s="6">
        <f>IF(B1880&amp;""="","",IFERROR(INDEX('المركبات'!$B$6:$B$205,MATCH(B1880&amp;"",'المركبات'!$A$6:$A$205,0))&amp;"","كود غير موجود"))</f>
        <v/>
      </c>
      <c r="I1880" s="21">
        <f>IF(OR(B1880&amp;""="",NOT(ISNUMBER(C1880))),"",IF(COUNTIFS($B$6:$B$2005,B1880&amp;"",$C$6:$C$2005,"&gt;"&amp;C1880)=0,1,0))</f>
        <v/>
      </c>
    </row>
    <row r="1881">
      <c r="A1881" s="13" t="n"/>
      <c r="B1881" s="5" t="n"/>
      <c r="C1881" s="16" t="n"/>
      <c r="D1881" s="20" t="n"/>
      <c r="E1881" s="20" t="n"/>
      <c r="F1881" s="5" t="n"/>
      <c r="G1881" s="18">
        <f>IF(OR(B1881&amp;""="",NOT(ISNUMBER(D1881))),"",ROUND(D1881*N(E1881),2))</f>
        <v/>
      </c>
      <c r="H1881" s="6">
        <f>IF(B1881&amp;""="","",IFERROR(INDEX('المركبات'!$B$6:$B$205,MATCH(B1881&amp;"",'المركبات'!$A$6:$A$205,0))&amp;"","كود غير موجود"))</f>
        <v/>
      </c>
      <c r="I1881" s="21">
        <f>IF(OR(B1881&amp;""="",NOT(ISNUMBER(C1881))),"",IF(COUNTIFS($B$6:$B$2005,B1881&amp;"",$C$6:$C$2005,"&gt;"&amp;C1881)=0,1,0))</f>
        <v/>
      </c>
    </row>
    <row r="1882">
      <c r="A1882" s="13" t="n"/>
      <c r="B1882" s="5" t="n"/>
      <c r="C1882" s="16" t="n"/>
      <c r="D1882" s="20" t="n"/>
      <c r="E1882" s="20" t="n"/>
      <c r="F1882" s="5" t="n"/>
      <c r="G1882" s="18">
        <f>IF(OR(B1882&amp;""="",NOT(ISNUMBER(D1882))),"",ROUND(D1882*N(E1882),2))</f>
        <v/>
      </c>
      <c r="H1882" s="6">
        <f>IF(B1882&amp;""="","",IFERROR(INDEX('المركبات'!$B$6:$B$205,MATCH(B1882&amp;"",'المركبات'!$A$6:$A$205,0))&amp;"","كود غير موجود"))</f>
        <v/>
      </c>
      <c r="I1882" s="21">
        <f>IF(OR(B1882&amp;""="",NOT(ISNUMBER(C1882))),"",IF(COUNTIFS($B$6:$B$2005,B1882&amp;"",$C$6:$C$2005,"&gt;"&amp;C1882)=0,1,0))</f>
        <v/>
      </c>
    </row>
    <row r="1883">
      <c r="A1883" s="13" t="n"/>
      <c r="B1883" s="5" t="n"/>
      <c r="C1883" s="16" t="n"/>
      <c r="D1883" s="20" t="n"/>
      <c r="E1883" s="20" t="n"/>
      <c r="F1883" s="5" t="n"/>
      <c r="G1883" s="18">
        <f>IF(OR(B1883&amp;""="",NOT(ISNUMBER(D1883))),"",ROUND(D1883*N(E1883),2))</f>
        <v/>
      </c>
      <c r="H1883" s="6">
        <f>IF(B1883&amp;""="","",IFERROR(INDEX('المركبات'!$B$6:$B$205,MATCH(B1883&amp;"",'المركبات'!$A$6:$A$205,0))&amp;"","كود غير موجود"))</f>
        <v/>
      </c>
      <c r="I1883" s="21">
        <f>IF(OR(B1883&amp;""="",NOT(ISNUMBER(C1883))),"",IF(COUNTIFS($B$6:$B$2005,B1883&amp;"",$C$6:$C$2005,"&gt;"&amp;C1883)=0,1,0))</f>
        <v/>
      </c>
    </row>
    <row r="1884">
      <c r="A1884" s="13" t="n"/>
      <c r="B1884" s="5" t="n"/>
      <c r="C1884" s="16" t="n"/>
      <c r="D1884" s="20" t="n"/>
      <c r="E1884" s="20" t="n"/>
      <c r="F1884" s="5" t="n"/>
      <c r="G1884" s="18">
        <f>IF(OR(B1884&amp;""="",NOT(ISNUMBER(D1884))),"",ROUND(D1884*N(E1884),2))</f>
        <v/>
      </c>
      <c r="H1884" s="6">
        <f>IF(B1884&amp;""="","",IFERROR(INDEX('المركبات'!$B$6:$B$205,MATCH(B1884&amp;"",'المركبات'!$A$6:$A$205,0))&amp;"","كود غير موجود"))</f>
        <v/>
      </c>
      <c r="I1884" s="21">
        <f>IF(OR(B1884&amp;""="",NOT(ISNUMBER(C1884))),"",IF(COUNTIFS($B$6:$B$2005,B1884&amp;"",$C$6:$C$2005,"&gt;"&amp;C1884)=0,1,0))</f>
        <v/>
      </c>
    </row>
    <row r="1885">
      <c r="A1885" s="13" t="n"/>
      <c r="B1885" s="5" t="n"/>
      <c r="C1885" s="16" t="n"/>
      <c r="D1885" s="20" t="n"/>
      <c r="E1885" s="20" t="n"/>
      <c r="F1885" s="5" t="n"/>
      <c r="G1885" s="18">
        <f>IF(OR(B1885&amp;""="",NOT(ISNUMBER(D1885))),"",ROUND(D1885*N(E1885),2))</f>
        <v/>
      </c>
      <c r="H1885" s="6">
        <f>IF(B1885&amp;""="","",IFERROR(INDEX('المركبات'!$B$6:$B$205,MATCH(B1885&amp;"",'المركبات'!$A$6:$A$205,0))&amp;"","كود غير موجود"))</f>
        <v/>
      </c>
      <c r="I1885" s="21">
        <f>IF(OR(B1885&amp;""="",NOT(ISNUMBER(C1885))),"",IF(COUNTIFS($B$6:$B$2005,B1885&amp;"",$C$6:$C$2005,"&gt;"&amp;C1885)=0,1,0))</f>
        <v/>
      </c>
    </row>
    <row r="1886">
      <c r="A1886" s="13" t="n"/>
      <c r="B1886" s="5" t="n"/>
      <c r="C1886" s="16" t="n"/>
      <c r="D1886" s="20" t="n"/>
      <c r="E1886" s="20" t="n"/>
      <c r="F1886" s="5" t="n"/>
      <c r="G1886" s="18">
        <f>IF(OR(B1886&amp;""="",NOT(ISNUMBER(D1886))),"",ROUND(D1886*N(E1886),2))</f>
        <v/>
      </c>
      <c r="H1886" s="6">
        <f>IF(B1886&amp;""="","",IFERROR(INDEX('المركبات'!$B$6:$B$205,MATCH(B1886&amp;"",'المركبات'!$A$6:$A$205,0))&amp;"","كود غير موجود"))</f>
        <v/>
      </c>
      <c r="I1886" s="21">
        <f>IF(OR(B1886&amp;""="",NOT(ISNUMBER(C1886))),"",IF(COUNTIFS($B$6:$B$2005,B1886&amp;"",$C$6:$C$2005,"&gt;"&amp;C1886)=0,1,0))</f>
        <v/>
      </c>
    </row>
    <row r="1887">
      <c r="A1887" s="13" t="n"/>
      <c r="B1887" s="5" t="n"/>
      <c r="C1887" s="16" t="n"/>
      <c r="D1887" s="20" t="n"/>
      <c r="E1887" s="20" t="n"/>
      <c r="F1887" s="5" t="n"/>
      <c r="G1887" s="18">
        <f>IF(OR(B1887&amp;""="",NOT(ISNUMBER(D1887))),"",ROUND(D1887*N(E1887),2))</f>
        <v/>
      </c>
      <c r="H1887" s="6">
        <f>IF(B1887&amp;""="","",IFERROR(INDEX('المركبات'!$B$6:$B$205,MATCH(B1887&amp;"",'المركبات'!$A$6:$A$205,0))&amp;"","كود غير موجود"))</f>
        <v/>
      </c>
      <c r="I1887" s="21">
        <f>IF(OR(B1887&amp;""="",NOT(ISNUMBER(C1887))),"",IF(COUNTIFS($B$6:$B$2005,B1887&amp;"",$C$6:$C$2005,"&gt;"&amp;C1887)=0,1,0))</f>
        <v/>
      </c>
    </row>
    <row r="1888">
      <c r="A1888" s="13" t="n"/>
      <c r="B1888" s="5" t="n"/>
      <c r="C1888" s="16" t="n"/>
      <c r="D1888" s="20" t="n"/>
      <c r="E1888" s="20" t="n"/>
      <c r="F1888" s="5" t="n"/>
      <c r="G1888" s="18">
        <f>IF(OR(B1888&amp;""="",NOT(ISNUMBER(D1888))),"",ROUND(D1888*N(E1888),2))</f>
        <v/>
      </c>
      <c r="H1888" s="6">
        <f>IF(B1888&amp;""="","",IFERROR(INDEX('المركبات'!$B$6:$B$205,MATCH(B1888&amp;"",'المركبات'!$A$6:$A$205,0))&amp;"","كود غير موجود"))</f>
        <v/>
      </c>
      <c r="I1888" s="21">
        <f>IF(OR(B1888&amp;""="",NOT(ISNUMBER(C1888))),"",IF(COUNTIFS($B$6:$B$2005,B1888&amp;"",$C$6:$C$2005,"&gt;"&amp;C1888)=0,1,0))</f>
        <v/>
      </c>
    </row>
    <row r="1889">
      <c r="A1889" s="13" t="n"/>
      <c r="B1889" s="5" t="n"/>
      <c r="C1889" s="16" t="n"/>
      <c r="D1889" s="20" t="n"/>
      <c r="E1889" s="20" t="n"/>
      <c r="F1889" s="5" t="n"/>
      <c r="G1889" s="18">
        <f>IF(OR(B1889&amp;""="",NOT(ISNUMBER(D1889))),"",ROUND(D1889*N(E1889),2))</f>
        <v/>
      </c>
      <c r="H1889" s="6">
        <f>IF(B1889&amp;""="","",IFERROR(INDEX('المركبات'!$B$6:$B$205,MATCH(B1889&amp;"",'المركبات'!$A$6:$A$205,0))&amp;"","كود غير موجود"))</f>
        <v/>
      </c>
      <c r="I1889" s="21">
        <f>IF(OR(B1889&amp;""="",NOT(ISNUMBER(C1889))),"",IF(COUNTIFS($B$6:$B$2005,B1889&amp;"",$C$6:$C$2005,"&gt;"&amp;C1889)=0,1,0))</f>
        <v/>
      </c>
    </row>
    <row r="1890">
      <c r="A1890" s="13" t="n"/>
      <c r="B1890" s="5" t="n"/>
      <c r="C1890" s="16" t="n"/>
      <c r="D1890" s="20" t="n"/>
      <c r="E1890" s="20" t="n"/>
      <c r="F1890" s="5" t="n"/>
      <c r="G1890" s="18">
        <f>IF(OR(B1890&amp;""="",NOT(ISNUMBER(D1890))),"",ROUND(D1890*N(E1890),2))</f>
        <v/>
      </c>
      <c r="H1890" s="6">
        <f>IF(B1890&amp;""="","",IFERROR(INDEX('المركبات'!$B$6:$B$205,MATCH(B1890&amp;"",'المركبات'!$A$6:$A$205,0))&amp;"","كود غير موجود"))</f>
        <v/>
      </c>
      <c r="I1890" s="21">
        <f>IF(OR(B1890&amp;""="",NOT(ISNUMBER(C1890))),"",IF(COUNTIFS($B$6:$B$2005,B1890&amp;"",$C$6:$C$2005,"&gt;"&amp;C1890)=0,1,0))</f>
        <v/>
      </c>
    </row>
    <row r="1891">
      <c r="A1891" s="13" t="n"/>
      <c r="B1891" s="5" t="n"/>
      <c r="C1891" s="16" t="n"/>
      <c r="D1891" s="20" t="n"/>
      <c r="E1891" s="20" t="n"/>
      <c r="F1891" s="5" t="n"/>
      <c r="G1891" s="18">
        <f>IF(OR(B1891&amp;""="",NOT(ISNUMBER(D1891))),"",ROUND(D1891*N(E1891),2))</f>
        <v/>
      </c>
      <c r="H1891" s="6">
        <f>IF(B1891&amp;""="","",IFERROR(INDEX('المركبات'!$B$6:$B$205,MATCH(B1891&amp;"",'المركبات'!$A$6:$A$205,0))&amp;"","كود غير موجود"))</f>
        <v/>
      </c>
      <c r="I1891" s="21">
        <f>IF(OR(B1891&amp;""="",NOT(ISNUMBER(C1891))),"",IF(COUNTIFS($B$6:$B$2005,B1891&amp;"",$C$6:$C$2005,"&gt;"&amp;C1891)=0,1,0))</f>
        <v/>
      </c>
    </row>
    <row r="1892">
      <c r="A1892" s="13" t="n"/>
      <c r="B1892" s="5" t="n"/>
      <c r="C1892" s="16" t="n"/>
      <c r="D1892" s="20" t="n"/>
      <c r="E1892" s="20" t="n"/>
      <c r="F1892" s="5" t="n"/>
      <c r="G1892" s="18">
        <f>IF(OR(B1892&amp;""="",NOT(ISNUMBER(D1892))),"",ROUND(D1892*N(E1892),2))</f>
        <v/>
      </c>
      <c r="H1892" s="6">
        <f>IF(B1892&amp;""="","",IFERROR(INDEX('المركبات'!$B$6:$B$205,MATCH(B1892&amp;"",'المركبات'!$A$6:$A$205,0))&amp;"","كود غير موجود"))</f>
        <v/>
      </c>
      <c r="I1892" s="21">
        <f>IF(OR(B1892&amp;""="",NOT(ISNUMBER(C1892))),"",IF(COUNTIFS($B$6:$B$2005,B1892&amp;"",$C$6:$C$2005,"&gt;"&amp;C1892)=0,1,0))</f>
        <v/>
      </c>
    </row>
    <row r="1893">
      <c r="A1893" s="13" t="n"/>
      <c r="B1893" s="5" t="n"/>
      <c r="C1893" s="16" t="n"/>
      <c r="D1893" s="20" t="n"/>
      <c r="E1893" s="20" t="n"/>
      <c r="F1893" s="5" t="n"/>
      <c r="G1893" s="18">
        <f>IF(OR(B1893&amp;""="",NOT(ISNUMBER(D1893))),"",ROUND(D1893*N(E1893),2))</f>
        <v/>
      </c>
      <c r="H1893" s="6">
        <f>IF(B1893&amp;""="","",IFERROR(INDEX('المركبات'!$B$6:$B$205,MATCH(B1893&amp;"",'المركبات'!$A$6:$A$205,0))&amp;"","كود غير موجود"))</f>
        <v/>
      </c>
      <c r="I1893" s="21">
        <f>IF(OR(B1893&amp;""="",NOT(ISNUMBER(C1893))),"",IF(COUNTIFS($B$6:$B$2005,B1893&amp;"",$C$6:$C$2005,"&gt;"&amp;C1893)=0,1,0))</f>
        <v/>
      </c>
    </row>
    <row r="1894">
      <c r="A1894" s="13" t="n"/>
      <c r="B1894" s="5" t="n"/>
      <c r="C1894" s="16" t="n"/>
      <c r="D1894" s="20" t="n"/>
      <c r="E1894" s="20" t="n"/>
      <c r="F1894" s="5" t="n"/>
      <c r="G1894" s="18">
        <f>IF(OR(B1894&amp;""="",NOT(ISNUMBER(D1894))),"",ROUND(D1894*N(E1894),2))</f>
        <v/>
      </c>
      <c r="H1894" s="6">
        <f>IF(B1894&amp;""="","",IFERROR(INDEX('المركبات'!$B$6:$B$205,MATCH(B1894&amp;"",'المركبات'!$A$6:$A$205,0))&amp;"","كود غير موجود"))</f>
        <v/>
      </c>
      <c r="I1894" s="21">
        <f>IF(OR(B1894&amp;""="",NOT(ISNUMBER(C1894))),"",IF(COUNTIFS($B$6:$B$2005,B1894&amp;"",$C$6:$C$2005,"&gt;"&amp;C1894)=0,1,0))</f>
        <v/>
      </c>
    </row>
    <row r="1895">
      <c r="A1895" s="13" t="n"/>
      <c r="B1895" s="5" t="n"/>
      <c r="C1895" s="16" t="n"/>
      <c r="D1895" s="20" t="n"/>
      <c r="E1895" s="20" t="n"/>
      <c r="F1895" s="5" t="n"/>
      <c r="G1895" s="18">
        <f>IF(OR(B1895&amp;""="",NOT(ISNUMBER(D1895))),"",ROUND(D1895*N(E1895),2))</f>
        <v/>
      </c>
      <c r="H1895" s="6">
        <f>IF(B1895&amp;""="","",IFERROR(INDEX('المركبات'!$B$6:$B$205,MATCH(B1895&amp;"",'المركبات'!$A$6:$A$205,0))&amp;"","كود غير موجود"))</f>
        <v/>
      </c>
      <c r="I1895" s="21">
        <f>IF(OR(B1895&amp;""="",NOT(ISNUMBER(C1895))),"",IF(COUNTIFS($B$6:$B$2005,B1895&amp;"",$C$6:$C$2005,"&gt;"&amp;C1895)=0,1,0))</f>
        <v/>
      </c>
    </row>
    <row r="1896">
      <c r="A1896" s="13" t="n"/>
      <c r="B1896" s="5" t="n"/>
      <c r="C1896" s="16" t="n"/>
      <c r="D1896" s="20" t="n"/>
      <c r="E1896" s="20" t="n"/>
      <c r="F1896" s="5" t="n"/>
      <c r="G1896" s="18">
        <f>IF(OR(B1896&amp;""="",NOT(ISNUMBER(D1896))),"",ROUND(D1896*N(E1896),2))</f>
        <v/>
      </c>
      <c r="H1896" s="6">
        <f>IF(B1896&amp;""="","",IFERROR(INDEX('المركبات'!$B$6:$B$205,MATCH(B1896&amp;"",'المركبات'!$A$6:$A$205,0))&amp;"","كود غير موجود"))</f>
        <v/>
      </c>
      <c r="I1896" s="21">
        <f>IF(OR(B1896&amp;""="",NOT(ISNUMBER(C1896))),"",IF(COUNTIFS($B$6:$B$2005,B1896&amp;"",$C$6:$C$2005,"&gt;"&amp;C1896)=0,1,0))</f>
        <v/>
      </c>
    </row>
    <row r="1897">
      <c r="A1897" s="13" t="n"/>
      <c r="B1897" s="5" t="n"/>
      <c r="C1897" s="16" t="n"/>
      <c r="D1897" s="20" t="n"/>
      <c r="E1897" s="20" t="n"/>
      <c r="F1897" s="5" t="n"/>
      <c r="G1897" s="18">
        <f>IF(OR(B1897&amp;""="",NOT(ISNUMBER(D1897))),"",ROUND(D1897*N(E1897),2))</f>
        <v/>
      </c>
      <c r="H1897" s="6">
        <f>IF(B1897&amp;""="","",IFERROR(INDEX('المركبات'!$B$6:$B$205,MATCH(B1897&amp;"",'المركبات'!$A$6:$A$205,0))&amp;"","كود غير موجود"))</f>
        <v/>
      </c>
      <c r="I1897" s="21">
        <f>IF(OR(B1897&amp;""="",NOT(ISNUMBER(C1897))),"",IF(COUNTIFS($B$6:$B$2005,B1897&amp;"",$C$6:$C$2005,"&gt;"&amp;C1897)=0,1,0))</f>
        <v/>
      </c>
    </row>
    <row r="1898">
      <c r="A1898" s="13" t="n"/>
      <c r="B1898" s="5" t="n"/>
      <c r="C1898" s="16" t="n"/>
      <c r="D1898" s="20" t="n"/>
      <c r="E1898" s="20" t="n"/>
      <c r="F1898" s="5" t="n"/>
      <c r="G1898" s="18">
        <f>IF(OR(B1898&amp;""="",NOT(ISNUMBER(D1898))),"",ROUND(D1898*N(E1898),2))</f>
        <v/>
      </c>
      <c r="H1898" s="6">
        <f>IF(B1898&amp;""="","",IFERROR(INDEX('المركبات'!$B$6:$B$205,MATCH(B1898&amp;"",'المركبات'!$A$6:$A$205,0))&amp;"","كود غير موجود"))</f>
        <v/>
      </c>
      <c r="I1898" s="21">
        <f>IF(OR(B1898&amp;""="",NOT(ISNUMBER(C1898))),"",IF(COUNTIFS($B$6:$B$2005,B1898&amp;"",$C$6:$C$2005,"&gt;"&amp;C1898)=0,1,0))</f>
        <v/>
      </c>
    </row>
    <row r="1899">
      <c r="A1899" s="13" t="n"/>
      <c r="B1899" s="5" t="n"/>
      <c r="C1899" s="16" t="n"/>
      <c r="D1899" s="20" t="n"/>
      <c r="E1899" s="20" t="n"/>
      <c r="F1899" s="5" t="n"/>
      <c r="G1899" s="18">
        <f>IF(OR(B1899&amp;""="",NOT(ISNUMBER(D1899))),"",ROUND(D1899*N(E1899),2))</f>
        <v/>
      </c>
      <c r="H1899" s="6">
        <f>IF(B1899&amp;""="","",IFERROR(INDEX('المركبات'!$B$6:$B$205,MATCH(B1899&amp;"",'المركبات'!$A$6:$A$205,0))&amp;"","كود غير موجود"))</f>
        <v/>
      </c>
      <c r="I1899" s="21">
        <f>IF(OR(B1899&amp;""="",NOT(ISNUMBER(C1899))),"",IF(COUNTIFS($B$6:$B$2005,B1899&amp;"",$C$6:$C$2005,"&gt;"&amp;C1899)=0,1,0))</f>
        <v/>
      </c>
    </row>
    <row r="1900">
      <c r="A1900" s="13" t="n"/>
      <c r="B1900" s="5" t="n"/>
      <c r="C1900" s="16" t="n"/>
      <c r="D1900" s="20" t="n"/>
      <c r="E1900" s="20" t="n"/>
      <c r="F1900" s="5" t="n"/>
      <c r="G1900" s="18">
        <f>IF(OR(B1900&amp;""="",NOT(ISNUMBER(D1900))),"",ROUND(D1900*N(E1900),2))</f>
        <v/>
      </c>
      <c r="H1900" s="6">
        <f>IF(B1900&amp;""="","",IFERROR(INDEX('المركبات'!$B$6:$B$205,MATCH(B1900&amp;"",'المركبات'!$A$6:$A$205,0))&amp;"","كود غير موجود"))</f>
        <v/>
      </c>
      <c r="I1900" s="21">
        <f>IF(OR(B1900&amp;""="",NOT(ISNUMBER(C1900))),"",IF(COUNTIFS($B$6:$B$2005,B1900&amp;"",$C$6:$C$2005,"&gt;"&amp;C1900)=0,1,0))</f>
        <v/>
      </c>
    </row>
    <row r="1901">
      <c r="A1901" s="13" t="n"/>
      <c r="B1901" s="5" t="n"/>
      <c r="C1901" s="16" t="n"/>
      <c r="D1901" s="20" t="n"/>
      <c r="E1901" s="20" t="n"/>
      <c r="F1901" s="5" t="n"/>
      <c r="G1901" s="18">
        <f>IF(OR(B1901&amp;""="",NOT(ISNUMBER(D1901))),"",ROUND(D1901*N(E1901),2))</f>
        <v/>
      </c>
      <c r="H1901" s="6">
        <f>IF(B1901&amp;""="","",IFERROR(INDEX('المركبات'!$B$6:$B$205,MATCH(B1901&amp;"",'المركبات'!$A$6:$A$205,0))&amp;"","كود غير موجود"))</f>
        <v/>
      </c>
      <c r="I1901" s="21">
        <f>IF(OR(B1901&amp;""="",NOT(ISNUMBER(C1901))),"",IF(COUNTIFS($B$6:$B$2005,B1901&amp;"",$C$6:$C$2005,"&gt;"&amp;C1901)=0,1,0))</f>
        <v/>
      </c>
    </row>
    <row r="1902">
      <c r="A1902" s="13" t="n"/>
      <c r="B1902" s="5" t="n"/>
      <c r="C1902" s="16" t="n"/>
      <c r="D1902" s="20" t="n"/>
      <c r="E1902" s="20" t="n"/>
      <c r="F1902" s="5" t="n"/>
      <c r="G1902" s="18">
        <f>IF(OR(B1902&amp;""="",NOT(ISNUMBER(D1902))),"",ROUND(D1902*N(E1902),2))</f>
        <v/>
      </c>
      <c r="H1902" s="6">
        <f>IF(B1902&amp;""="","",IFERROR(INDEX('المركبات'!$B$6:$B$205,MATCH(B1902&amp;"",'المركبات'!$A$6:$A$205,0))&amp;"","كود غير موجود"))</f>
        <v/>
      </c>
      <c r="I1902" s="21">
        <f>IF(OR(B1902&amp;""="",NOT(ISNUMBER(C1902))),"",IF(COUNTIFS($B$6:$B$2005,B1902&amp;"",$C$6:$C$2005,"&gt;"&amp;C1902)=0,1,0))</f>
        <v/>
      </c>
    </row>
    <row r="1903">
      <c r="A1903" s="13" t="n"/>
      <c r="B1903" s="5" t="n"/>
      <c r="C1903" s="16" t="n"/>
      <c r="D1903" s="20" t="n"/>
      <c r="E1903" s="20" t="n"/>
      <c r="F1903" s="5" t="n"/>
      <c r="G1903" s="18">
        <f>IF(OR(B1903&amp;""="",NOT(ISNUMBER(D1903))),"",ROUND(D1903*N(E1903),2))</f>
        <v/>
      </c>
      <c r="H1903" s="6">
        <f>IF(B1903&amp;""="","",IFERROR(INDEX('المركبات'!$B$6:$B$205,MATCH(B1903&amp;"",'المركبات'!$A$6:$A$205,0))&amp;"","كود غير موجود"))</f>
        <v/>
      </c>
      <c r="I1903" s="21">
        <f>IF(OR(B1903&amp;""="",NOT(ISNUMBER(C1903))),"",IF(COUNTIFS($B$6:$B$2005,B1903&amp;"",$C$6:$C$2005,"&gt;"&amp;C1903)=0,1,0))</f>
        <v/>
      </c>
    </row>
    <row r="1904">
      <c r="A1904" s="13" t="n"/>
      <c r="B1904" s="5" t="n"/>
      <c r="C1904" s="16" t="n"/>
      <c r="D1904" s="20" t="n"/>
      <c r="E1904" s="20" t="n"/>
      <c r="F1904" s="5" t="n"/>
      <c r="G1904" s="18">
        <f>IF(OR(B1904&amp;""="",NOT(ISNUMBER(D1904))),"",ROUND(D1904*N(E1904),2))</f>
        <v/>
      </c>
      <c r="H1904" s="6">
        <f>IF(B1904&amp;""="","",IFERROR(INDEX('المركبات'!$B$6:$B$205,MATCH(B1904&amp;"",'المركبات'!$A$6:$A$205,0))&amp;"","كود غير موجود"))</f>
        <v/>
      </c>
      <c r="I1904" s="21">
        <f>IF(OR(B1904&amp;""="",NOT(ISNUMBER(C1904))),"",IF(COUNTIFS($B$6:$B$2005,B1904&amp;"",$C$6:$C$2005,"&gt;"&amp;C1904)=0,1,0))</f>
        <v/>
      </c>
    </row>
    <row r="1905">
      <c r="A1905" s="13" t="n"/>
      <c r="B1905" s="5" t="n"/>
      <c r="C1905" s="16" t="n"/>
      <c r="D1905" s="20" t="n"/>
      <c r="E1905" s="20" t="n"/>
      <c r="F1905" s="5" t="n"/>
      <c r="G1905" s="18">
        <f>IF(OR(B1905&amp;""="",NOT(ISNUMBER(D1905))),"",ROUND(D1905*N(E1905),2))</f>
        <v/>
      </c>
      <c r="H1905" s="6">
        <f>IF(B1905&amp;""="","",IFERROR(INDEX('المركبات'!$B$6:$B$205,MATCH(B1905&amp;"",'المركبات'!$A$6:$A$205,0))&amp;"","كود غير موجود"))</f>
        <v/>
      </c>
      <c r="I1905" s="21">
        <f>IF(OR(B1905&amp;""="",NOT(ISNUMBER(C1905))),"",IF(COUNTIFS($B$6:$B$2005,B1905&amp;"",$C$6:$C$2005,"&gt;"&amp;C1905)=0,1,0))</f>
        <v/>
      </c>
    </row>
    <row r="1906">
      <c r="A1906" s="13" t="n"/>
      <c r="B1906" s="5" t="n"/>
      <c r="C1906" s="16" t="n"/>
      <c r="D1906" s="20" t="n"/>
      <c r="E1906" s="20" t="n"/>
      <c r="F1906" s="5" t="n"/>
      <c r="G1906" s="18">
        <f>IF(OR(B1906&amp;""="",NOT(ISNUMBER(D1906))),"",ROUND(D1906*N(E1906),2))</f>
        <v/>
      </c>
      <c r="H1906" s="6">
        <f>IF(B1906&amp;""="","",IFERROR(INDEX('المركبات'!$B$6:$B$205,MATCH(B1906&amp;"",'المركبات'!$A$6:$A$205,0))&amp;"","كود غير موجود"))</f>
        <v/>
      </c>
      <c r="I1906" s="21">
        <f>IF(OR(B1906&amp;""="",NOT(ISNUMBER(C1906))),"",IF(COUNTIFS($B$6:$B$2005,B1906&amp;"",$C$6:$C$2005,"&gt;"&amp;C1906)=0,1,0))</f>
        <v/>
      </c>
    </row>
    <row r="1907">
      <c r="A1907" s="13" t="n"/>
      <c r="B1907" s="5" t="n"/>
      <c r="C1907" s="16" t="n"/>
      <c r="D1907" s="20" t="n"/>
      <c r="E1907" s="20" t="n"/>
      <c r="F1907" s="5" t="n"/>
      <c r="G1907" s="18">
        <f>IF(OR(B1907&amp;""="",NOT(ISNUMBER(D1907))),"",ROUND(D1907*N(E1907),2))</f>
        <v/>
      </c>
      <c r="H1907" s="6">
        <f>IF(B1907&amp;""="","",IFERROR(INDEX('المركبات'!$B$6:$B$205,MATCH(B1907&amp;"",'المركبات'!$A$6:$A$205,0))&amp;"","كود غير موجود"))</f>
        <v/>
      </c>
      <c r="I1907" s="21">
        <f>IF(OR(B1907&amp;""="",NOT(ISNUMBER(C1907))),"",IF(COUNTIFS($B$6:$B$2005,B1907&amp;"",$C$6:$C$2005,"&gt;"&amp;C1907)=0,1,0))</f>
        <v/>
      </c>
    </row>
    <row r="1908">
      <c r="A1908" s="13" t="n"/>
      <c r="B1908" s="5" t="n"/>
      <c r="C1908" s="16" t="n"/>
      <c r="D1908" s="20" t="n"/>
      <c r="E1908" s="20" t="n"/>
      <c r="F1908" s="5" t="n"/>
      <c r="G1908" s="18">
        <f>IF(OR(B1908&amp;""="",NOT(ISNUMBER(D1908))),"",ROUND(D1908*N(E1908),2))</f>
        <v/>
      </c>
      <c r="H1908" s="6">
        <f>IF(B1908&amp;""="","",IFERROR(INDEX('المركبات'!$B$6:$B$205,MATCH(B1908&amp;"",'المركبات'!$A$6:$A$205,0))&amp;"","كود غير موجود"))</f>
        <v/>
      </c>
      <c r="I1908" s="21">
        <f>IF(OR(B1908&amp;""="",NOT(ISNUMBER(C1908))),"",IF(COUNTIFS($B$6:$B$2005,B1908&amp;"",$C$6:$C$2005,"&gt;"&amp;C1908)=0,1,0))</f>
        <v/>
      </c>
    </row>
    <row r="1909">
      <c r="A1909" s="13" t="n"/>
      <c r="B1909" s="5" t="n"/>
      <c r="C1909" s="16" t="n"/>
      <c r="D1909" s="20" t="n"/>
      <c r="E1909" s="20" t="n"/>
      <c r="F1909" s="5" t="n"/>
      <c r="G1909" s="18">
        <f>IF(OR(B1909&amp;""="",NOT(ISNUMBER(D1909))),"",ROUND(D1909*N(E1909),2))</f>
        <v/>
      </c>
      <c r="H1909" s="6">
        <f>IF(B1909&amp;""="","",IFERROR(INDEX('المركبات'!$B$6:$B$205,MATCH(B1909&amp;"",'المركبات'!$A$6:$A$205,0))&amp;"","كود غير موجود"))</f>
        <v/>
      </c>
      <c r="I1909" s="21">
        <f>IF(OR(B1909&amp;""="",NOT(ISNUMBER(C1909))),"",IF(COUNTIFS($B$6:$B$2005,B1909&amp;"",$C$6:$C$2005,"&gt;"&amp;C1909)=0,1,0))</f>
        <v/>
      </c>
    </row>
    <row r="1910">
      <c r="A1910" s="13" t="n"/>
      <c r="B1910" s="5" t="n"/>
      <c r="C1910" s="16" t="n"/>
      <c r="D1910" s="20" t="n"/>
      <c r="E1910" s="20" t="n"/>
      <c r="F1910" s="5" t="n"/>
      <c r="G1910" s="18">
        <f>IF(OR(B1910&amp;""="",NOT(ISNUMBER(D1910))),"",ROUND(D1910*N(E1910),2))</f>
        <v/>
      </c>
      <c r="H1910" s="6">
        <f>IF(B1910&amp;""="","",IFERROR(INDEX('المركبات'!$B$6:$B$205,MATCH(B1910&amp;"",'المركبات'!$A$6:$A$205,0))&amp;"","كود غير موجود"))</f>
        <v/>
      </c>
      <c r="I1910" s="21">
        <f>IF(OR(B1910&amp;""="",NOT(ISNUMBER(C1910))),"",IF(COUNTIFS($B$6:$B$2005,B1910&amp;"",$C$6:$C$2005,"&gt;"&amp;C1910)=0,1,0))</f>
        <v/>
      </c>
    </row>
    <row r="1911">
      <c r="A1911" s="13" t="n"/>
      <c r="B1911" s="5" t="n"/>
      <c r="C1911" s="16" t="n"/>
      <c r="D1911" s="20" t="n"/>
      <c r="E1911" s="20" t="n"/>
      <c r="F1911" s="5" t="n"/>
      <c r="G1911" s="18">
        <f>IF(OR(B1911&amp;""="",NOT(ISNUMBER(D1911))),"",ROUND(D1911*N(E1911),2))</f>
        <v/>
      </c>
      <c r="H1911" s="6">
        <f>IF(B1911&amp;""="","",IFERROR(INDEX('المركبات'!$B$6:$B$205,MATCH(B1911&amp;"",'المركبات'!$A$6:$A$205,0))&amp;"","كود غير موجود"))</f>
        <v/>
      </c>
      <c r="I1911" s="21">
        <f>IF(OR(B1911&amp;""="",NOT(ISNUMBER(C1911))),"",IF(COUNTIFS($B$6:$B$2005,B1911&amp;"",$C$6:$C$2005,"&gt;"&amp;C1911)=0,1,0))</f>
        <v/>
      </c>
    </row>
    <row r="1912">
      <c r="A1912" s="13" t="n"/>
      <c r="B1912" s="5" t="n"/>
      <c r="C1912" s="16" t="n"/>
      <c r="D1912" s="20" t="n"/>
      <c r="E1912" s="20" t="n"/>
      <c r="F1912" s="5" t="n"/>
      <c r="G1912" s="18">
        <f>IF(OR(B1912&amp;""="",NOT(ISNUMBER(D1912))),"",ROUND(D1912*N(E1912),2))</f>
        <v/>
      </c>
      <c r="H1912" s="6">
        <f>IF(B1912&amp;""="","",IFERROR(INDEX('المركبات'!$B$6:$B$205,MATCH(B1912&amp;"",'المركبات'!$A$6:$A$205,0))&amp;"","كود غير موجود"))</f>
        <v/>
      </c>
      <c r="I1912" s="21">
        <f>IF(OR(B1912&amp;""="",NOT(ISNUMBER(C1912))),"",IF(COUNTIFS($B$6:$B$2005,B1912&amp;"",$C$6:$C$2005,"&gt;"&amp;C1912)=0,1,0))</f>
        <v/>
      </c>
    </row>
    <row r="1913">
      <c r="A1913" s="13" t="n"/>
      <c r="B1913" s="5" t="n"/>
      <c r="C1913" s="16" t="n"/>
      <c r="D1913" s="20" t="n"/>
      <c r="E1913" s="20" t="n"/>
      <c r="F1913" s="5" t="n"/>
      <c r="G1913" s="18">
        <f>IF(OR(B1913&amp;""="",NOT(ISNUMBER(D1913))),"",ROUND(D1913*N(E1913),2))</f>
        <v/>
      </c>
      <c r="H1913" s="6">
        <f>IF(B1913&amp;""="","",IFERROR(INDEX('المركبات'!$B$6:$B$205,MATCH(B1913&amp;"",'المركبات'!$A$6:$A$205,0))&amp;"","كود غير موجود"))</f>
        <v/>
      </c>
      <c r="I1913" s="21">
        <f>IF(OR(B1913&amp;""="",NOT(ISNUMBER(C1913))),"",IF(COUNTIFS($B$6:$B$2005,B1913&amp;"",$C$6:$C$2005,"&gt;"&amp;C1913)=0,1,0))</f>
        <v/>
      </c>
    </row>
    <row r="1914">
      <c r="A1914" s="13" t="n"/>
      <c r="B1914" s="5" t="n"/>
      <c r="C1914" s="16" t="n"/>
      <c r="D1914" s="20" t="n"/>
      <c r="E1914" s="20" t="n"/>
      <c r="F1914" s="5" t="n"/>
      <c r="G1914" s="18">
        <f>IF(OR(B1914&amp;""="",NOT(ISNUMBER(D1914))),"",ROUND(D1914*N(E1914),2))</f>
        <v/>
      </c>
      <c r="H1914" s="6">
        <f>IF(B1914&amp;""="","",IFERROR(INDEX('المركبات'!$B$6:$B$205,MATCH(B1914&amp;"",'المركبات'!$A$6:$A$205,0))&amp;"","كود غير موجود"))</f>
        <v/>
      </c>
      <c r="I1914" s="21">
        <f>IF(OR(B1914&amp;""="",NOT(ISNUMBER(C1914))),"",IF(COUNTIFS($B$6:$B$2005,B1914&amp;"",$C$6:$C$2005,"&gt;"&amp;C1914)=0,1,0))</f>
        <v/>
      </c>
    </row>
    <row r="1915">
      <c r="A1915" s="13" t="n"/>
      <c r="B1915" s="5" t="n"/>
      <c r="C1915" s="16" t="n"/>
      <c r="D1915" s="20" t="n"/>
      <c r="E1915" s="20" t="n"/>
      <c r="F1915" s="5" t="n"/>
      <c r="G1915" s="18">
        <f>IF(OR(B1915&amp;""="",NOT(ISNUMBER(D1915))),"",ROUND(D1915*N(E1915),2))</f>
        <v/>
      </c>
      <c r="H1915" s="6">
        <f>IF(B1915&amp;""="","",IFERROR(INDEX('المركبات'!$B$6:$B$205,MATCH(B1915&amp;"",'المركبات'!$A$6:$A$205,0))&amp;"","كود غير موجود"))</f>
        <v/>
      </c>
      <c r="I1915" s="21">
        <f>IF(OR(B1915&amp;""="",NOT(ISNUMBER(C1915))),"",IF(COUNTIFS($B$6:$B$2005,B1915&amp;"",$C$6:$C$2005,"&gt;"&amp;C1915)=0,1,0))</f>
        <v/>
      </c>
    </row>
    <row r="1916">
      <c r="A1916" s="13" t="n"/>
      <c r="B1916" s="5" t="n"/>
      <c r="C1916" s="16" t="n"/>
      <c r="D1916" s="20" t="n"/>
      <c r="E1916" s="20" t="n"/>
      <c r="F1916" s="5" t="n"/>
      <c r="G1916" s="18">
        <f>IF(OR(B1916&amp;""="",NOT(ISNUMBER(D1916))),"",ROUND(D1916*N(E1916),2))</f>
        <v/>
      </c>
      <c r="H1916" s="6">
        <f>IF(B1916&amp;""="","",IFERROR(INDEX('المركبات'!$B$6:$B$205,MATCH(B1916&amp;"",'المركبات'!$A$6:$A$205,0))&amp;"","كود غير موجود"))</f>
        <v/>
      </c>
      <c r="I1916" s="21">
        <f>IF(OR(B1916&amp;""="",NOT(ISNUMBER(C1916))),"",IF(COUNTIFS($B$6:$B$2005,B1916&amp;"",$C$6:$C$2005,"&gt;"&amp;C1916)=0,1,0))</f>
        <v/>
      </c>
    </row>
    <row r="1917">
      <c r="A1917" s="13" t="n"/>
      <c r="B1917" s="5" t="n"/>
      <c r="C1917" s="16" t="n"/>
      <c r="D1917" s="20" t="n"/>
      <c r="E1917" s="20" t="n"/>
      <c r="F1917" s="5" t="n"/>
      <c r="G1917" s="18">
        <f>IF(OR(B1917&amp;""="",NOT(ISNUMBER(D1917))),"",ROUND(D1917*N(E1917),2))</f>
        <v/>
      </c>
      <c r="H1917" s="6">
        <f>IF(B1917&amp;""="","",IFERROR(INDEX('المركبات'!$B$6:$B$205,MATCH(B1917&amp;"",'المركبات'!$A$6:$A$205,0))&amp;"","كود غير موجود"))</f>
        <v/>
      </c>
      <c r="I1917" s="21">
        <f>IF(OR(B1917&amp;""="",NOT(ISNUMBER(C1917))),"",IF(COUNTIFS($B$6:$B$2005,B1917&amp;"",$C$6:$C$2005,"&gt;"&amp;C1917)=0,1,0))</f>
        <v/>
      </c>
    </row>
    <row r="1918">
      <c r="A1918" s="13" t="n"/>
      <c r="B1918" s="5" t="n"/>
      <c r="C1918" s="16" t="n"/>
      <c r="D1918" s="20" t="n"/>
      <c r="E1918" s="20" t="n"/>
      <c r="F1918" s="5" t="n"/>
      <c r="G1918" s="18">
        <f>IF(OR(B1918&amp;""="",NOT(ISNUMBER(D1918))),"",ROUND(D1918*N(E1918),2))</f>
        <v/>
      </c>
      <c r="H1918" s="6">
        <f>IF(B1918&amp;""="","",IFERROR(INDEX('المركبات'!$B$6:$B$205,MATCH(B1918&amp;"",'المركبات'!$A$6:$A$205,0))&amp;"","كود غير موجود"))</f>
        <v/>
      </c>
      <c r="I1918" s="21">
        <f>IF(OR(B1918&amp;""="",NOT(ISNUMBER(C1918))),"",IF(COUNTIFS($B$6:$B$2005,B1918&amp;"",$C$6:$C$2005,"&gt;"&amp;C1918)=0,1,0))</f>
        <v/>
      </c>
    </row>
    <row r="1919">
      <c r="A1919" s="13" t="n"/>
      <c r="B1919" s="5" t="n"/>
      <c r="C1919" s="16" t="n"/>
      <c r="D1919" s="20" t="n"/>
      <c r="E1919" s="20" t="n"/>
      <c r="F1919" s="5" t="n"/>
      <c r="G1919" s="18">
        <f>IF(OR(B1919&amp;""="",NOT(ISNUMBER(D1919))),"",ROUND(D1919*N(E1919),2))</f>
        <v/>
      </c>
      <c r="H1919" s="6">
        <f>IF(B1919&amp;""="","",IFERROR(INDEX('المركبات'!$B$6:$B$205,MATCH(B1919&amp;"",'المركبات'!$A$6:$A$205,0))&amp;"","كود غير موجود"))</f>
        <v/>
      </c>
      <c r="I1919" s="21">
        <f>IF(OR(B1919&amp;""="",NOT(ISNUMBER(C1919))),"",IF(COUNTIFS($B$6:$B$2005,B1919&amp;"",$C$6:$C$2005,"&gt;"&amp;C1919)=0,1,0))</f>
        <v/>
      </c>
    </row>
    <row r="1920">
      <c r="A1920" s="13" t="n"/>
      <c r="B1920" s="5" t="n"/>
      <c r="C1920" s="16" t="n"/>
      <c r="D1920" s="20" t="n"/>
      <c r="E1920" s="20" t="n"/>
      <c r="F1920" s="5" t="n"/>
      <c r="G1920" s="18">
        <f>IF(OR(B1920&amp;""="",NOT(ISNUMBER(D1920))),"",ROUND(D1920*N(E1920),2))</f>
        <v/>
      </c>
      <c r="H1920" s="6">
        <f>IF(B1920&amp;""="","",IFERROR(INDEX('المركبات'!$B$6:$B$205,MATCH(B1920&amp;"",'المركبات'!$A$6:$A$205,0))&amp;"","كود غير موجود"))</f>
        <v/>
      </c>
      <c r="I1920" s="21">
        <f>IF(OR(B1920&amp;""="",NOT(ISNUMBER(C1920))),"",IF(COUNTIFS($B$6:$B$2005,B1920&amp;"",$C$6:$C$2005,"&gt;"&amp;C1920)=0,1,0))</f>
        <v/>
      </c>
    </row>
    <row r="1921">
      <c r="A1921" s="13" t="n"/>
      <c r="B1921" s="5" t="n"/>
      <c r="C1921" s="16" t="n"/>
      <c r="D1921" s="20" t="n"/>
      <c r="E1921" s="20" t="n"/>
      <c r="F1921" s="5" t="n"/>
      <c r="G1921" s="18">
        <f>IF(OR(B1921&amp;""="",NOT(ISNUMBER(D1921))),"",ROUND(D1921*N(E1921),2))</f>
        <v/>
      </c>
      <c r="H1921" s="6">
        <f>IF(B1921&amp;""="","",IFERROR(INDEX('المركبات'!$B$6:$B$205,MATCH(B1921&amp;"",'المركبات'!$A$6:$A$205,0))&amp;"","كود غير موجود"))</f>
        <v/>
      </c>
      <c r="I1921" s="21">
        <f>IF(OR(B1921&amp;""="",NOT(ISNUMBER(C1921))),"",IF(COUNTIFS($B$6:$B$2005,B1921&amp;"",$C$6:$C$2005,"&gt;"&amp;C1921)=0,1,0))</f>
        <v/>
      </c>
    </row>
    <row r="1922">
      <c r="A1922" s="13" t="n"/>
      <c r="B1922" s="5" t="n"/>
      <c r="C1922" s="16" t="n"/>
      <c r="D1922" s="20" t="n"/>
      <c r="E1922" s="20" t="n"/>
      <c r="F1922" s="5" t="n"/>
      <c r="G1922" s="18">
        <f>IF(OR(B1922&amp;""="",NOT(ISNUMBER(D1922))),"",ROUND(D1922*N(E1922),2))</f>
        <v/>
      </c>
      <c r="H1922" s="6">
        <f>IF(B1922&amp;""="","",IFERROR(INDEX('المركبات'!$B$6:$B$205,MATCH(B1922&amp;"",'المركبات'!$A$6:$A$205,0))&amp;"","كود غير موجود"))</f>
        <v/>
      </c>
      <c r="I1922" s="21">
        <f>IF(OR(B1922&amp;""="",NOT(ISNUMBER(C1922))),"",IF(COUNTIFS($B$6:$B$2005,B1922&amp;"",$C$6:$C$2005,"&gt;"&amp;C1922)=0,1,0))</f>
        <v/>
      </c>
    </row>
    <row r="1923">
      <c r="A1923" s="13" t="n"/>
      <c r="B1923" s="5" t="n"/>
      <c r="C1923" s="16" t="n"/>
      <c r="D1923" s="20" t="n"/>
      <c r="E1923" s="20" t="n"/>
      <c r="F1923" s="5" t="n"/>
      <c r="G1923" s="18">
        <f>IF(OR(B1923&amp;""="",NOT(ISNUMBER(D1923))),"",ROUND(D1923*N(E1923),2))</f>
        <v/>
      </c>
      <c r="H1923" s="6">
        <f>IF(B1923&amp;""="","",IFERROR(INDEX('المركبات'!$B$6:$B$205,MATCH(B1923&amp;"",'المركبات'!$A$6:$A$205,0))&amp;"","كود غير موجود"))</f>
        <v/>
      </c>
      <c r="I1923" s="21">
        <f>IF(OR(B1923&amp;""="",NOT(ISNUMBER(C1923))),"",IF(COUNTIFS($B$6:$B$2005,B1923&amp;"",$C$6:$C$2005,"&gt;"&amp;C1923)=0,1,0))</f>
        <v/>
      </c>
    </row>
    <row r="1924">
      <c r="A1924" s="13" t="n"/>
      <c r="B1924" s="5" t="n"/>
      <c r="C1924" s="16" t="n"/>
      <c r="D1924" s="20" t="n"/>
      <c r="E1924" s="20" t="n"/>
      <c r="F1924" s="5" t="n"/>
      <c r="G1924" s="18">
        <f>IF(OR(B1924&amp;""="",NOT(ISNUMBER(D1924))),"",ROUND(D1924*N(E1924),2))</f>
        <v/>
      </c>
      <c r="H1924" s="6">
        <f>IF(B1924&amp;""="","",IFERROR(INDEX('المركبات'!$B$6:$B$205,MATCH(B1924&amp;"",'المركبات'!$A$6:$A$205,0))&amp;"","كود غير موجود"))</f>
        <v/>
      </c>
      <c r="I1924" s="21">
        <f>IF(OR(B1924&amp;""="",NOT(ISNUMBER(C1924))),"",IF(COUNTIFS($B$6:$B$2005,B1924&amp;"",$C$6:$C$2005,"&gt;"&amp;C1924)=0,1,0))</f>
        <v/>
      </c>
    </row>
    <row r="1925">
      <c r="A1925" s="13" t="n"/>
      <c r="B1925" s="5" t="n"/>
      <c r="C1925" s="16" t="n"/>
      <c r="D1925" s="20" t="n"/>
      <c r="E1925" s="20" t="n"/>
      <c r="F1925" s="5" t="n"/>
      <c r="G1925" s="18">
        <f>IF(OR(B1925&amp;""="",NOT(ISNUMBER(D1925))),"",ROUND(D1925*N(E1925),2))</f>
        <v/>
      </c>
      <c r="H1925" s="6">
        <f>IF(B1925&amp;""="","",IFERROR(INDEX('المركبات'!$B$6:$B$205,MATCH(B1925&amp;"",'المركبات'!$A$6:$A$205,0))&amp;"","كود غير موجود"))</f>
        <v/>
      </c>
      <c r="I1925" s="21">
        <f>IF(OR(B1925&amp;""="",NOT(ISNUMBER(C1925))),"",IF(COUNTIFS($B$6:$B$2005,B1925&amp;"",$C$6:$C$2005,"&gt;"&amp;C1925)=0,1,0))</f>
        <v/>
      </c>
    </row>
    <row r="1926">
      <c r="A1926" s="13" t="n"/>
      <c r="B1926" s="5" t="n"/>
      <c r="C1926" s="16" t="n"/>
      <c r="D1926" s="20" t="n"/>
      <c r="E1926" s="20" t="n"/>
      <c r="F1926" s="5" t="n"/>
      <c r="G1926" s="18">
        <f>IF(OR(B1926&amp;""="",NOT(ISNUMBER(D1926))),"",ROUND(D1926*N(E1926),2))</f>
        <v/>
      </c>
      <c r="H1926" s="6">
        <f>IF(B1926&amp;""="","",IFERROR(INDEX('المركبات'!$B$6:$B$205,MATCH(B1926&amp;"",'المركبات'!$A$6:$A$205,0))&amp;"","كود غير موجود"))</f>
        <v/>
      </c>
      <c r="I1926" s="21">
        <f>IF(OR(B1926&amp;""="",NOT(ISNUMBER(C1926))),"",IF(COUNTIFS($B$6:$B$2005,B1926&amp;"",$C$6:$C$2005,"&gt;"&amp;C1926)=0,1,0))</f>
        <v/>
      </c>
    </row>
    <row r="1927">
      <c r="A1927" s="13" t="n"/>
      <c r="B1927" s="5" t="n"/>
      <c r="C1927" s="16" t="n"/>
      <c r="D1927" s="20" t="n"/>
      <c r="E1927" s="20" t="n"/>
      <c r="F1927" s="5" t="n"/>
      <c r="G1927" s="18">
        <f>IF(OR(B1927&amp;""="",NOT(ISNUMBER(D1927))),"",ROUND(D1927*N(E1927),2))</f>
        <v/>
      </c>
      <c r="H1927" s="6">
        <f>IF(B1927&amp;""="","",IFERROR(INDEX('المركبات'!$B$6:$B$205,MATCH(B1927&amp;"",'المركبات'!$A$6:$A$205,0))&amp;"","كود غير موجود"))</f>
        <v/>
      </c>
      <c r="I1927" s="21">
        <f>IF(OR(B1927&amp;""="",NOT(ISNUMBER(C1927))),"",IF(COUNTIFS($B$6:$B$2005,B1927&amp;"",$C$6:$C$2005,"&gt;"&amp;C1927)=0,1,0))</f>
        <v/>
      </c>
    </row>
    <row r="1928">
      <c r="A1928" s="13" t="n"/>
      <c r="B1928" s="5" t="n"/>
      <c r="C1928" s="16" t="n"/>
      <c r="D1928" s="20" t="n"/>
      <c r="E1928" s="20" t="n"/>
      <c r="F1928" s="5" t="n"/>
      <c r="G1928" s="18">
        <f>IF(OR(B1928&amp;""="",NOT(ISNUMBER(D1928))),"",ROUND(D1928*N(E1928),2))</f>
        <v/>
      </c>
      <c r="H1928" s="6">
        <f>IF(B1928&amp;""="","",IFERROR(INDEX('المركبات'!$B$6:$B$205,MATCH(B1928&amp;"",'المركبات'!$A$6:$A$205,0))&amp;"","كود غير موجود"))</f>
        <v/>
      </c>
      <c r="I1928" s="21">
        <f>IF(OR(B1928&amp;""="",NOT(ISNUMBER(C1928))),"",IF(COUNTIFS($B$6:$B$2005,B1928&amp;"",$C$6:$C$2005,"&gt;"&amp;C1928)=0,1,0))</f>
        <v/>
      </c>
    </row>
    <row r="1929">
      <c r="A1929" s="13" t="n"/>
      <c r="B1929" s="5" t="n"/>
      <c r="C1929" s="16" t="n"/>
      <c r="D1929" s="20" t="n"/>
      <c r="E1929" s="20" t="n"/>
      <c r="F1929" s="5" t="n"/>
      <c r="G1929" s="18">
        <f>IF(OR(B1929&amp;""="",NOT(ISNUMBER(D1929))),"",ROUND(D1929*N(E1929),2))</f>
        <v/>
      </c>
      <c r="H1929" s="6">
        <f>IF(B1929&amp;""="","",IFERROR(INDEX('المركبات'!$B$6:$B$205,MATCH(B1929&amp;"",'المركبات'!$A$6:$A$205,0))&amp;"","كود غير موجود"))</f>
        <v/>
      </c>
      <c r="I1929" s="21">
        <f>IF(OR(B1929&amp;""="",NOT(ISNUMBER(C1929))),"",IF(COUNTIFS($B$6:$B$2005,B1929&amp;"",$C$6:$C$2005,"&gt;"&amp;C1929)=0,1,0))</f>
        <v/>
      </c>
    </row>
    <row r="1930">
      <c r="A1930" s="13" t="n"/>
      <c r="B1930" s="5" t="n"/>
      <c r="C1930" s="16" t="n"/>
      <c r="D1930" s="20" t="n"/>
      <c r="E1930" s="20" t="n"/>
      <c r="F1930" s="5" t="n"/>
      <c r="G1930" s="18">
        <f>IF(OR(B1930&amp;""="",NOT(ISNUMBER(D1930))),"",ROUND(D1930*N(E1930),2))</f>
        <v/>
      </c>
      <c r="H1930" s="6">
        <f>IF(B1930&amp;""="","",IFERROR(INDEX('المركبات'!$B$6:$B$205,MATCH(B1930&amp;"",'المركبات'!$A$6:$A$205,0))&amp;"","كود غير موجود"))</f>
        <v/>
      </c>
      <c r="I1930" s="21">
        <f>IF(OR(B1930&amp;""="",NOT(ISNUMBER(C1930))),"",IF(COUNTIFS($B$6:$B$2005,B1930&amp;"",$C$6:$C$2005,"&gt;"&amp;C1930)=0,1,0))</f>
        <v/>
      </c>
    </row>
    <row r="1931">
      <c r="A1931" s="13" t="n"/>
      <c r="B1931" s="5" t="n"/>
      <c r="C1931" s="16" t="n"/>
      <c r="D1931" s="20" t="n"/>
      <c r="E1931" s="20" t="n"/>
      <c r="F1931" s="5" t="n"/>
      <c r="G1931" s="18">
        <f>IF(OR(B1931&amp;""="",NOT(ISNUMBER(D1931))),"",ROUND(D1931*N(E1931),2))</f>
        <v/>
      </c>
      <c r="H1931" s="6">
        <f>IF(B1931&amp;""="","",IFERROR(INDEX('المركبات'!$B$6:$B$205,MATCH(B1931&amp;"",'المركبات'!$A$6:$A$205,0))&amp;"","كود غير موجود"))</f>
        <v/>
      </c>
      <c r="I1931" s="21">
        <f>IF(OR(B1931&amp;""="",NOT(ISNUMBER(C1931))),"",IF(COUNTIFS($B$6:$B$2005,B1931&amp;"",$C$6:$C$2005,"&gt;"&amp;C1931)=0,1,0))</f>
        <v/>
      </c>
    </row>
    <row r="1932">
      <c r="A1932" s="13" t="n"/>
      <c r="B1932" s="5" t="n"/>
      <c r="C1932" s="16" t="n"/>
      <c r="D1932" s="20" t="n"/>
      <c r="E1932" s="20" t="n"/>
      <c r="F1932" s="5" t="n"/>
      <c r="G1932" s="18">
        <f>IF(OR(B1932&amp;""="",NOT(ISNUMBER(D1932))),"",ROUND(D1932*N(E1932),2))</f>
        <v/>
      </c>
      <c r="H1932" s="6">
        <f>IF(B1932&amp;""="","",IFERROR(INDEX('المركبات'!$B$6:$B$205,MATCH(B1932&amp;"",'المركبات'!$A$6:$A$205,0))&amp;"","كود غير موجود"))</f>
        <v/>
      </c>
      <c r="I1932" s="21">
        <f>IF(OR(B1932&amp;""="",NOT(ISNUMBER(C1932))),"",IF(COUNTIFS($B$6:$B$2005,B1932&amp;"",$C$6:$C$2005,"&gt;"&amp;C1932)=0,1,0))</f>
        <v/>
      </c>
    </row>
    <row r="1933">
      <c r="A1933" s="13" t="n"/>
      <c r="B1933" s="5" t="n"/>
      <c r="C1933" s="16" t="n"/>
      <c r="D1933" s="20" t="n"/>
      <c r="E1933" s="20" t="n"/>
      <c r="F1933" s="5" t="n"/>
      <c r="G1933" s="18">
        <f>IF(OR(B1933&amp;""="",NOT(ISNUMBER(D1933))),"",ROUND(D1933*N(E1933),2))</f>
        <v/>
      </c>
      <c r="H1933" s="6">
        <f>IF(B1933&amp;""="","",IFERROR(INDEX('المركبات'!$B$6:$B$205,MATCH(B1933&amp;"",'المركبات'!$A$6:$A$205,0))&amp;"","كود غير موجود"))</f>
        <v/>
      </c>
      <c r="I1933" s="21">
        <f>IF(OR(B1933&amp;""="",NOT(ISNUMBER(C1933))),"",IF(COUNTIFS($B$6:$B$2005,B1933&amp;"",$C$6:$C$2005,"&gt;"&amp;C1933)=0,1,0))</f>
        <v/>
      </c>
    </row>
    <row r="1934">
      <c r="A1934" s="13" t="n"/>
      <c r="B1934" s="5" t="n"/>
      <c r="C1934" s="16" t="n"/>
      <c r="D1934" s="20" t="n"/>
      <c r="E1934" s="20" t="n"/>
      <c r="F1934" s="5" t="n"/>
      <c r="G1934" s="18">
        <f>IF(OR(B1934&amp;""="",NOT(ISNUMBER(D1934))),"",ROUND(D1934*N(E1934),2))</f>
        <v/>
      </c>
      <c r="H1934" s="6">
        <f>IF(B1934&amp;""="","",IFERROR(INDEX('المركبات'!$B$6:$B$205,MATCH(B1934&amp;"",'المركبات'!$A$6:$A$205,0))&amp;"","كود غير موجود"))</f>
        <v/>
      </c>
      <c r="I1934" s="21">
        <f>IF(OR(B1934&amp;""="",NOT(ISNUMBER(C1934))),"",IF(COUNTIFS($B$6:$B$2005,B1934&amp;"",$C$6:$C$2005,"&gt;"&amp;C1934)=0,1,0))</f>
        <v/>
      </c>
    </row>
    <row r="1935">
      <c r="A1935" s="13" t="n"/>
      <c r="B1935" s="5" t="n"/>
      <c r="C1935" s="16" t="n"/>
      <c r="D1935" s="20" t="n"/>
      <c r="E1935" s="20" t="n"/>
      <c r="F1935" s="5" t="n"/>
      <c r="G1935" s="18">
        <f>IF(OR(B1935&amp;""="",NOT(ISNUMBER(D1935))),"",ROUND(D1935*N(E1935),2))</f>
        <v/>
      </c>
      <c r="H1935" s="6">
        <f>IF(B1935&amp;""="","",IFERROR(INDEX('المركبات'!$B$6:$B$205,MATCH(B1935&amp;"",'المركبات'!$A$6:$A$205,0))&amp;"","كود غير موجود"))</f>
        <v/>
      </c>
      <c r="I1935" s="21">
        <f>IF(OR(B1935&amp;""="",NOT(ISNUMBER(C1935))),"",IF(COUNTIFS($B$6:$B$2005,B1935&amp;"",$C$6:$C$2005,"&gt;"&amp;C1935)=0,1,0))</f>
        <v/>
      </c>
    </row>
    <row r="1936">
      <c r="A1936" s="13" t="n"/>
      <c r="B1936" s="5" t="n"/>
      <c r="C1936" s="16" t="n"/>
      <c r="D1936" s="20" t="n"/>
      <c r="E1936" s="20" t="n"/>
      <c r="F1936" s="5" t="n"/>
      <c r="G1936" s="18">
        <f>IF(OR(B1936&amp;""="",NOT(ISNUMBER(D1936))),"",ROUND(D1936*N(E1936),2))</f>
        <v/>
      </c>
      <c r="H1936" s="6">
        <f>IF(B1936&amp;""="","",IFERROR(INDEX('المركبات'!$B$6:$B$205,MATCH(B1936&amp;"",'المركبات'!$A$6:$A$205,0))&amp;"","كود غير موجود"))</f>
        <v/>
      </c>
      <c r="I1936" s="21">
        <f>IF(OR(B1936&amp;""="",NOT(ISNUMBER(C1936))),"",IF(COUNTIFS($B$6:$B$2005,B1936&amp;"",$C$6:$C$2005,"&gt;"&amp;C1936)=0,1,0))</f>
        <v/>
      </c>
    </row>
    <row r="1937">
      <c r="A1937" s="13" t="n"/>
      <c r="B1937" s="5" t="n"/>
      <c r="C1937" s="16" t="n"/>
      <c r="D1937" s="20" t="n"/>
      <c r="E1937" s="20" t="n"/>
      <c r="F1937" s="5" t="n"/>
      <c r="G1937" s="18">
        <f>IF(OR(B1937&amp;""="",NOT(ISNUMBER(D1937))),"",ROUND(D1937*N(E1937),2))</f>
        <v/>
      </c>
      <c r="H1937" s="6">
        <f>IF(B1937&amp;""="","",IFERROR(INDEX('المركبات'!$B$6:$B$205,MATCH(B1937&amp;"",'المركبات'!$A$6:$A$205,0))&amp;"","كود غير موجود"))</f>
        <v/>
      </c>
      <c r="I1937" s="21">
        <f>IF(OR(B1937&amp;""="",NOT(ISNUMBER(C1937))),"",IF(COUNTIFS($B$6:$B$2005,B1937&amp;"",$C$6:$C$2005,"&gt;"&amp;C1937)=0,1,0))</f>
        <v/>
      </c>
    </row>
    <row r="1938">
      <c r="A1938" s="13" t="n"/>
      <c r="B1938" s="5" t="n"/>
      <c r="C1938" s="16" t="n"/>
      <c r="D1938" s="20" t="n"/>
      <c r="E1938" s="20" t="n"/>
      <c r="F1938" s="5" t="n"/>
      <c r="G1938" s="18">
        <f>IF(OR(B1938&amp;""="",NOT(ISNUMBER(D1938))),"",ROUND(D1938*N(E1938),2))</f>
        <v/>
      </c>
      <c r="H1938" s="6">
        <f>IF(B1938&amp;""="","",IFERROR(INDEX('المركبات'!$B$6:$B$205,MATCH(B1938&amp;"",'المركبات'!$A$6:$A$205,0))&amp;"","كود غير موجود"))</f>
        <v/>
      </c>
      <c r="I1938" s="21">
        <f>IF(OR(B1938&amp;""="",NOT(ISNUMBER(C1938))),"",IF(COUNTIFS($B$6:$B$2005,B1938&amp;"",$C$6:$C$2005,"&gt;"&amp;C1938)=0,1,0))</f>
        <v/>
      </c>
    </row>
    <row r="1939">
      <c r="A1939" s="13" t="n"/>
      <c r="B1939" s="5" t="n"/>
      <c r="C1939" s="16" t="n"/>
      <c r="D1939" s="20" t="n"/>
      <c r="E1939" s="20" t="n"/>
      <c r="F1939" s="5" t="n"/>
      <c r="G1939" s="18">
        <f>IF(OR(B1939&amp;""="",NOT(ISNUMBER(D1939))),"",ROUND(D1939*N(E1939),2))</f>
        <v/>
      </c>
      <c r="H1939" s="6">
        <f>IF(B1939&amp;""="","",IFERROR(INDEX('المركبات'!$B$6:$B$205,MATCH(B1939&amp;"",'المركبات'!$A$6:$A$205,0))&amp;"","كود غير موجود"))</f>
        <v/>
      </c>
      <c r="I1939" s="21">
        <f>IF(OR(B1939&amp;""="",NOT(ISNUMBER(C1939))),"",IF(COUNTIFS($B$6:$B$2005,B1939&amp;"",$C$6:$C$2005,"&gt;"&amp;C1939)=0,1,0))</f>
        <v/>
      </c>
    </row>
    <row r="1940">
      <c r="A1940" s="13" t="n"/>
      <c r="B1940" s="5" t="n"/>
      <c r="C1940" s="16" t="n"/>
      <c r="D1940" s="20" t="n"/>
      <c r="E1940" s="20" t="n"/>
      <c r="F1940" s="5" t="n"/>
      <c r="G1940" s="18">
        <f>IF(OR(B1940&amp;""="",NOT(ISNUMBER(D1940))),"",ROUND(D1940*N(E1940),2))</f>
        <v/>
      </c>
      <c r="H1940" s="6">
        <f>IF(B1940&amp;""="","",IFERROR(INDEX('المركبات'!$B$6:$B$205,MATCH(B1940&amp;"",'المركبات'!$A$6:$A$205,0))&amp;"","كود غير موجود"))</f>
        <v/>
      </c>
      <c r="I1940" s="21">
        <f>IF(OR(B1940&amp;""="",NOT(ISNUMBER(C1940))),"",IF(COUNTIFS($B$6:$B$2005,B1940&amp;"",$C$6:$C$2005,"&gt;"&amp;C1940)=0,1,0))</f>
        <v/>
      </c>
    </row>
    <row r="1941">
      <c r="A1941" s="13" t="n"/>
      <c r="B1941" s="5" t="n"/>
      <c r="C1941" s="16" t="n"/>
      <c r="D1941" s="20" t="n"/>
      <c r="E1941" s="20" t="n"/>
      <c r="F1941" s="5" t="n"/>
      <c r="G1941" s="18">
        <f>IF(OR(B1941&amp;""="",NOT(ISNUMBER(D1941))),"",ROUND(D1941*N(E1941),2))</f>
        <v/>
      </c>
      <c r="H1941" s="6">
        <f>IF(B1941&amp;""="","",IFERROR(INDEX('المركبات'!$B$6:$B$205,MATCH(B1941&amp;"",'المركبات'!$A$6:$A$205,0))&amp;"","كود غير موجود"))</f>
        <v/>
      </c>
      <c r="I1941" s="21">
        <f>IF(OR(B1941&amp;""="",NOT(ISNUMBER(C1941))),"",IF(COUNTIFS($B$6:$B$2005,B1941&amp;"",$C$6:$C$2005,"&gt;"&amp;C1941)=0,1,0))</f>
        <v/>
      </c>
    </row>
    <row r="1942">
      <c r="A1942" s="13" t="n"/>
      <c r="B1942" s="5" t="n"/>
      <c r="C1942" s="16" t="n"/>
      <c r="D1942" s="20" t="n"/>
      <c r="E1942" s="20" t="n"/>
      <c r="F1942" s="5" t="n"/>
      <c r="G1942" s="18">
        <f>IF(OR(B1942&amp;""="",NOT(ISNUMBER(D1942))),"",ROUND(D1942*N(E1942),2))</f>
        <v/>
      </c>
      <c r="H1942" s="6">
        <f>IF(B1942&amp;""="","",IFERROR(INDEX('المركبات'!$B$6:$B$205,MATCH(B1942&amp;"",'المركبات'!$A$6:$A$205,0))&amp;"","كود غير موجود"))</f>
        <v/>
      </c>
      <c r="I1942" s="21">
        <f>IF(OR(B1942&amp;""="",NOT(ISNUMBER(C1942))),"",IF(COUNTIFS($B$6:$B$2005,B1942&amp;"",$C$6:$C$2005,"&gt;"&amp;C1942)=0,1,0))</f>
        <v/>
      </c>
    </row>
    <row r="1943">
      <c r="A1943" s="13" t="n"/>
      <c r="B1943" s="5" t="n"/>
      <c r="C1943" s="16" t="n"/>
      <c r="D1943" s="20" t="n"/>
      <c r="E1943" s="20" t="n"/>
      <c r="F1943" s="5" t="n"/>
      <c r="G1943" s="18">
        <f>IF(OR(B1943&amp;""="",NOT(ISNUMBER(D1943))),"",ROUND(D1943*N(E1943),2))</f>
        <v/>
      </c>
      <c r="H1943" s="6">
        <f>IF(B1943&amp;""="","",IFERROR(INDEX('المركبات'!$B$6:$B$205,MATCH(B1943&amp;"",'المركبات'!$A$6:$A$205,0))&amp;"","كود غير موجود"))</f>
        <v/>
      </c>
      <c r="I1943" s="21">
        <f>IF(OR(B1943&amp;""="",NOT(ISNUMBER(C1943))),"",IF(COUNTIFS($B$6:$B$2005,B1943&amp;"",$C$6:$C$2005,"&gt;"&amp;C1943)=0,1,0))</f>
        <v/>
      </c>
    </row>
    <row r="1944">
      <c r="A1944" s="13" t="n"/>
      <c r="B1944" s="5" t="n"/>
      <c r="C1944" s="16" t="n"/>
      <c r="D1944" s="20" t="n"/>
      <c r="E1944" s="20" t="n"/>
      <c r="F1944" s="5" t="n"/>
      <c r="G1944" s="18">
        <f>IF(OR(B1944&amp;""="",NOT(ISNUMBER(D1944))),"",ROUND(D1944*N(E1944),2))</f>
        <v/>
      </c>
      <c r="H1944" s="6">
        <f>IF(B1944&amp;""="","",IFERROR(INDEX('المركبات'!$B$6:$B$205,MATCH(B1944&amp;"",'المركبات'!$A$6:$A$205,0))&amp;"","كود غير موجود"))</f>
        <v/>
      </c>
      <c r="I1944" s="21">
        <f>IF(OR(B1944&amp;""="",NOT(ISNUMBER(C1944))),"",IF(COUNTIFS($B$6:$B$2005,B1944&amp;"",$C$6:$C$2005,"&gt;"&amp;C1944)=0,1,0))</f>
        <v/>
      </c>
    </row>
    <row r="1945">
      <c r="A1945" s="13" t="n"/>
      <c r="B1945" s="5" t="n"/>
      <c r="C1945" s="16" t="n"/>
      <c r="D1945" s="20" t="n"/>
      <c r="E1945" s="20" t="n"/>
      <c r="F1945" s="5" t="n"/>
      <c r="G1945" s="18">
        <f>IF(OR(B1945&amp;""="",NOT(ISNUMBER(D1945))),"",ROUND(D1945*N(E1945),2))</f>
        <v/>
      </c>
      <c r="H1945" s="6">
        <f>IF(B1945&amp;""="","",IFERROR(INDEX('المركبات'!$B$6:$B$205,MATCH(B1945&amp;"",'المركبات'!$A$6:$A$205,0))&amp;"","كود غير موجود"))</f>
        <v/>
      </c>
      <c r="I1945" s="21">
        <f>IF(OR(B1945&amp;""="",NOT(ISNUMBER(C1945))),"",IF(COUNTIFS($B$6:$B$2005,B1945&amp;"",$C$6:$C$2005,"&gt;"&amp;C1945)=0,1,0))</f>
        <v/>
      </c>
    </row>
    <row r="1946">
      <c r="A1946" s="13" t="n"/>
      <c r="B1946" s="5" t="n"/>
      <c r="C1946" s="16" t="n"/>
      <c r="D1946" s="20" t="n"/>
      <c r="E1946" s="20" t="n"/>
      <c r="F1946" s="5" t="n"/>
      <c r="G1946" s="18">
        <f>IF(OR(B1946&amp;""="",NOT(ISNUMBER(D1946))),"",ROUND(D1946*N(E1946),2))</f>
        <v/>
      </c>
      <c r="H1946" s="6">
        <f>IF(B1946&amp;""="","",IFERROR(INDEX('المركبات'!$B$6:$B$205,MATCH(B1946&amp;"",'المركبات'!$A$6:$A$205,0))&amp;"","كود غير موجود"))</f>
        <v/>
      </c>
      <c r="I1946" s="21">
        <f>IF(OR(B1946&amp;""="",NOT(ISNUMBER(C1946))),"",IF(COUNTIFS($B$6:$B$2005,B1946&amp;"",$C$6:$C$2005,"&gt;"&amp;C1946)=0,1,0))</f>
        <v/>
      </c>
    </row>
    <row r="1947">
      <c r="A1947" s="13" t="n"/>
      <c r="B1947" s="5" t="n"/>
      <c r="C1947" s="16" t="n"/>
      <c r="D1947" s="20" t="n"/>
      <c r="E1947" s="20" t="n"/>
      <c r="F1947" s="5" t="n"/>
      <c r="G1947" s="18">
        <f>IF(OR(B1947&amp;""="",NOT(ISNUMBER(D1947))),"",ROUND(D1947*N(E1947),2))</f>
        <v/>
      </c>
      <c r="H1947" s="6">
        <f>IF(B1947&amp;""="","",IFERROR(INDEX('المركبات'!$B$6:$B$205,MATCH(B1947&amp;"",'المركبات'!$A$6:$A$205,0))&amp;"","كود غير موجود"))</f>
        <v/>
      </c>
      <c r="I1947" s="21">
        <f>IF(OR(B1947&amp;""="",NOT(ISNUMBER(C1947))),"",IF(COUNTIFS($B$6:$B$2005,B1947&amp;"",$C$6:$C$2005,"&gt;"&amp;C1947)=0,1,0))</f>
        <v/>
      </c>
    </row>
    <row r="1948">
      <c r="A1948" s="13" t="n"/>
      <c r="B1948" s="5" t="n"/>
      <c r="C1948" s="16" t="n"/>
      <c r="D1948" s="20" t="n"/>
      <c r="E1948" s="20" t="n"/>
      <c r="F1948" s="5" t="n"/>
      <c r="G1948" s="18">
        <f>IF(OR(B1948&amp;""="",NOT(ISNUMBER(D1948))),"",ROUND(D1948*N(E1948),2))</f>
        <v/>
      </c>
      <c r="H1948" s="6">
        <f>IF(B1948&amp;""="","",IFERROR(INDEX('المركبات'!$B$6:$B$205,MATCH(B1948&amp;"",'المركبات'!$A$6:$A$205,0))&amp;"","كود غير موجود"))</f>
        <v/>
      </c>
      <c r="I1948" s="21">
        <f>IF(OR(B1948&amp;""="",NOT(ISNUMBER(C1948))),"",IF(COUNTIFS($B$6:$B$2005,B1948&amp;"",$C$6:$C$2005,"&gt;"&amp;C1948)=0,1,0))</f>
        <v/>
      </c>
    </row>
    <row r="1949">
      <c r="A1949" s="13" t="n"/>
      <c r="B1949" s="5" t="n"/>
      <c r="C1949" s="16" t="n"/>
      <c r="D1949" s="20" t="n"/>
      <c r="E1949" s="20" t="n"/>
      <c r="F1949" s="5" t="n"/>
      <c r="G1949" s="18">
        <f>IF(OR(B1949&amp;""="",NOT(ISNUMBER(D1949))),"",ROUND(D1949*N(E1949),2))</f>
        <v/>
      </c>
      <c r="H1949" s="6">
        <f>IF(B1949&amp;""="","",IFERROR(INDEX('المركبات'!$B$6:$B$205,MATCH(B1949&amp;"",'المركبات'!$A$6:$A$205,0))&amp;"","كود غير موجود"))</f>
        <v/>
      </c>
      <c r="I1949" s="21">
        <f>IF(OR(B1949&amp;""="",NOT(ISNUMBER(C1949))),"",IF(COUNTIFS($B$6:$B$2005,B1949&amp;"",$C$6:$C$2005,"&gt;"&amp;C1949)=0,1,0))</f>
        <v/>
      </c>
    </row>
    <row r="1950">
      <c r="A1950" s="13" t="n"/>
      <c r="B1950" s="5" t="n"/>
      <c r="C1950" s="16" t="n"/>
      <c r="D1950" s="20" t="n"/>
      <c r="E1950" s="20" t="n"/>
      <c r="F1950" s="5" t="n"/>
      <c r="G1950" s="18">
        <f>IF(OR(B1950&amp;""="",NOT(ISNUMBER(D1950))),"",ROUND(D1950*N(E1950),2))</f>
        <v/>
      </c>
      <c r="H1950" s="6">
        <f>IF(B1950&amp;""="","",IFERROR(INDEX('المركبات'!$B$6:$B$205,MATCH(B1950&amp;"",'المركبات'!$A$6:$A$205,0))&amp;"","كود غير موجود"))</f>
        <v/>
      </c>
      <c r="I1950" s="21">
        <f>IF(OR(B1950&amp;""="",NOT(ISNUMBER(C1950))),"",IF(COUNTIFS($B$6:$B$2005,B1950&amp;"",$C$6:$C$2005,"&gt;"&amp;C1950)=0,1,0))</f>
        <v/>
      </c>
    </row>
    <row r="1951">
      <c r="A1951" s="13" t="n"/>
      <c r="B1951" s="5" t="n"/>
      <c r="C1951" s="16" t="n"/>
      <c r="D1951" s="20" t="n"/>
      <c r="E1951" s="20" t="n"/>
      <c r="F1951" s="5" t="n"/>
      <c r="G1951" s="18">
        <f>IF(OR(B1951&amp;""="",NOT(ISNUMBER(D1951))),"",ROUND(D1951*N(E1951),2))</f>
        <v/>
      </c>
      <c r="H1951" s="6">
        <f>IF(B1951&amp;""="","",IFERROR(INDEX('المركبات'!$B$6:$B$205,MATCH(B1951&amp;"",'المركبات'!$A$6:$A$205,0))&amp;"","كود غير موجود"))</f>
        <v/>
      </c>
      <c r="I1951" s="21">
        <f>IF(OR(B1951&amp;""="",NOT(ISNUMBER(C1951))),"",IF(COUNTIFS($B$6:$B$2005,B1951&amp;"",$C$6:$C$2005,"&gt;"&amp;C1951)=0,1,0))</f>
        <v/>
      </c>
    </row>
    <row r="1952">
      <c r="A1952" s="13" t="n"/>
      <c r="B1952" s="5" t="n"/>
      <c r="C1952" s="16" t="n"/>
      <c r="D1952" s="20" t="n"/>
      <c r="E1952" s="20" t="n"/>
      <c r="F1952" s="5" t="n"/>
      <c r="G1952" s="18">
        <f>IF(OR(B1952&amp;""="",NOT(ISNUMBER(D1952))),"",ROUND(D1952*N(E1952),2))</f>
        <v/>
      </c>
      <c r="H1952" s="6">
        <f>IF(B1952&amp;""="","",IFERROR(INDEX('المركبات'!$B$6:$B$205,MATCH(B1952&amp;"",'المركبات'!$A$6:$A$205,0))&amp;"","كود غير موجود"))</f>
        <v/>
      </c>
      <c r="I1952" s="21">
        <f>IF(OR(B1952&amp;""="",NOT(ISNUMBER(C1952))),"",IF(COUNTIFS($B$6:$B$2005,B1952&amp;"",$C$6:$C$2005,"&gt;"&amp;C1952)=0,1,0))</f>
        <v/>
      </c>
    </row>
    <row r="1953">
      <c r="A1953" s="13" t="n"/>
      <c r="B1953" s="5" t="n"/>
      <c r="C1953" s="16" t="n"/>
      <c r="D1953" s="20" t="n"/>
      <c r="E1953" s="20" t="n"/>
      <c r="F1953" s="5" t="n"/>
      <c r="G1953" s="18">
        <f>IF(OR(B1953&amp;""="",NOT(ISNUMBER(D1953))),"",ROUND(D1953*N(E1953),2))</f>
        <v/>
      </c>
      <c r="H1953" s="6">
        <f>IF(B1953&amp;""="","",IFERROR(INDEX('المركبات'!$B$6:$B$205,MATCH(B1953&amp;"",'المركبات'!$A$6:$A$205,0))&amp;"","كود غير موجود"))</f>
        <v/>
      </c>
      <c r="I1953" s="21">
        <f>IF(OR(B1953&amp;""="",NOT(ISNUMBER(C1953))),"",IF(COUNTIFS($B$6:$B$2005,B1953&amp;"",$C$6:$C$2005,"&gt;"&amp;C1953)=0,1,0))</f>
        <v/>
      </c>
    </row>
    <row r="1954">
      <c r="A1954" s="13" t="n"/>
      <c r="B1954" s="5" t="n"/>
      <c r="C1954" s="16" t="n"/>
      <c r="D1954" s="20" t="n"/>
      <c r="E1954" s="20" t="n"/>
      <c r="F1954" s="5" t="n"/>
      <c r="G1954" s="18">
        <f>IF(OR(B1954&amp;""="",NOT(ISNUMBER(D1954))),"",ROUND(D1954*N(E1954),2))</f>
        <v/>
      </c>
      <c r="H1954" s="6">
        <f>IF(B1954&amp;""="","",IFERROR(INDEX('المركبات'!$B$6:$B$205,MATCH(B1954&amp;"",'المركبات'!$A$6:$A$205,0))&amp;"","كود غير موجود"))</f>
        <v/>
      </c>
      <c r="I1954" s="21">
        <f>IF(OR(B1954&amp;""="",NOT(ISNUMBER(C1954))),"",IF(COUNTIFS($B$6:$B$2005,B1954&amp;"",$C$6:$C$2005,"&gt;"&amp;C1954)=0,1,0))</f>
        <v/>
      </c>
    </row>
    <row r="1955">
      <c r="A1955" s="13" t="n"/>
      <c r="B1955" s="5" t="n"/>
      <c r="C1955" s="16" t="n"/>
      <c r="D1955" s="20" t="n"/>
      <c r="E1955" s="20" t="n"/>
      <c r="F1955" s="5" t="n"/>
      <c r="G1955" s="18">
        <f>IF(OR(B1955&amp;""="",NOT(ISNUMBER(D1955))),"",ROUND(D1955*N(E1955),2))</f>
        <v/>
      </c>
      <c r="H1955" s="6">
        <f>IF(B1955&amp;""="","",IFERROR(INDEX('المركبات'!$B$6:$B$205,MATCH(B1955&amp;"",'المركبات'!$A$6:$A$205,0))&amp;"","كود غير موجود"))</f>
        <v/>
      </c>
      <c r="I1955" s="21">
        <f>IF(OR(B1955&amp;""="",NOT(ISNUMBER(C1955))),"",IF(COUNTIFS($B$6:$B$2005,B1955&amp;"",$C$6:$C$2005,"&gt;"&amp;C1955)=0,1,0))</f>
        <v/>
      </c>
    </row>
    <row r="1956">
      <c r="A1956" s="13" t="n"/>
      <c r="B1956" s="5" t="n"/>
      <c r="C1956" s="16" t="n"/>
      <c r="D1956" s="20" t="n"/>
      <c r="E1956" s="20" t="n"/>
      <c r="F1956" s="5" t="n"/>
      <c r="G1956" s="18">
        <f>IF(OR(B1956&amp;""="",NOT(ISNUMBER(D1956))),"",ROUND(D1956*N(E1956),2))</f>
        <v/>
      </c>
      <c r="H1956" s="6">
        <f>IF(B1956&amp;""="","",IFERROR(INDEX('المركبات'!$B$6:$B$205,MATCH(B1956&amp;"",'المركبات'!$A$6:$A$205,0))&amp;"","كود غير موجود"))</f>
        <v/>
      </c>
      <c r="I1956" s="21">
        <f>IF(OR(B1956&amp;""="",NOT(ISNUMBER(C1956))),"",IF(COUNTIFS($B$6:$B$2005,B1956&amp;"",$C$6:$C$2005,"&gt;"&amp;C1956)=0,1,0))</f>
        <v/>
      </c>
    </row>
    <row r="1957">
      <c r="A1957" s="13" t="n"/>
      <c r="B1957" s="5" t="n"/>
      <c r="C1957" s="16" t="n"/>
      <c r="D1957" s="20" t="n"/>
      <c r="E1957" s="20" t="n"/>
      <c r="F1957" s="5" t="n"/>
      <c r="G1957" s="18">
        <f>IF(OR(B1957&amp;""="",NOT(ISNUMBER(D1957))),"",ROUND(D1957*N(E1957),2))</f>
        <v/>
      </c>
      <c r="H1957" s="6">
        <f>IF(B1957&amp;""="","",IFERROR(INDEX('المركبات'!$B$6:$B$205,MATCH(B1957&amp;"",'المركبات'!$A$6:$A$205,0))&amp;"","كود غير موجود"))</f>
        <v/>
      </c>
      <c r="I1957" s="21">
        <f>IF(OR(B1957&amp;""="",NOT(ISNUMBER(C1957))),"",IF(COUNTIFS($B$6:$B$2005,B1957&amp;"",$C$6:$C$2005,"&gt;"&amp;C1957)=0,1,0))</f>
        <v/>
      </c>
    </row>
    <row r="1958">
      <c r="A1958" s="13" t="n"/>
      <c r="B1958" s="5" t="n"/>
      <c r="C1958" s="16" t="n"/>
      <c r="D1958" s="20" t="n"/>
      <c r="E1958" s="20" t="n"/>
      <c r="F1958" s="5" t="n"/>
      <c r="G1958" s="18">
        <f>IF(OR(B1958&amp;""="",NOT(ISNUMBER(D1958))),"",ROUND(D1958*N(E1958),2))</f>
        <v/>
      </c>
      <c r="H1958" s="6">
        <f>IF(B1958&amp;""="","",IFERROR(INDEX('المركبات'!$B$6:$B$205,MATCH(B1958&amp;"",'المركبات'!$A$6:$A$205,0))&amp;"","كود غير موجود"))</f>
        <v/>
      </c>
      <c r="I1958" s="21">
        <f>IF(OR(B1958&amp;""="",NOT(ISNUMBER(C1958))),"",IF(COUNTIFS($B$6:$B$2005,B1958&amp;"",$C$6:$C$2005,"&gt;"&amp;C1958)=0,1,0))</f>
        <v/>
      </c>
    </row>
    <row r="1959">
      <c r="A1959" s="13" t="n"/>
      <c r="B1959" s="5" t="n"/>
      <c r="C1959" s="16" t="n"/>
      <c r="D1959" s="20" t="n"/>
      <c r="E1959" s="20" t="n"/>
      <c r="F1959" s="5" t="n"/>
      <c r="G1959" s="18">
        <f>IF(OR(B1959&amp;""="",NOT(ISNUMBER(D1959))),"",ROUND(D1959*N(E1959),2))</f>
        <v/>
      </c>
      <c r="H1959" s="6">
        <f>IF(B1959&amp;""="","",IFERROR(INDEX('المركبات'!$B$6:$B$205,MATCH(B1959&amp;"",'المركبات'!$A$6:$A$205,0))&amp;"","كود غير موجود"))</f>
        <v/>
      </c>
      <c r="I1959" s="21">
        <f>IF(OR(B1959&amp;""="",NOT(ISNUMBER(C1959))),"",IF(COUNTIFS($B$6:$B$2005,B1959&amp;"",$C$6:$C$2005,"&gt;"&amp;C1959)=0,1,0))</f>
        <v/>
      </c>
    </row>
    <row r="1960">
      <c r="A1960" s="13" t="n"/>
      <c r="B1960" s="5" t="n"/>
      <c r="C1960" s="16" t="n"/>
      <c r="D1960" s="20" t="n"/>
      <c r="E1960" s="20" t="n"/>
      <c r="F1960" s="5" t="n"/>
      <c r="G1960" s="18">
        <f>IF(OR(B1960&amp;""="",NOT(ISNUMBER(D1960))),"",ROUND(D1960*N(E1960),2))</f>
        <v/>
      </c>
      <c r="H1960" s="6">
        <f>IF(B1960&amp;""="","",IFERROR(INDEX('المركبات'!$B$6:$B$205,MATCH(B1960&amp;"",'المركبات'!$A$6:$A$205,0))&amp;"","كود غير موجود"))</f>
        <v/>
      </c>
      <c r="I1960" s="21">
        <f>IF(OR(B1960&amp;""="",NOT(ISNUMBER(C1960))),"",IF(COUNTIFS($B$6:$B$2005,B1960&amp;"",$C$6:$C$2005,"&gt;"&amp;C1960)=0,1,0))</f>
        <v/>
      </c>
    </row>
    <row r="1961">
      <c r="A1961" s="13" t="n"/>
      <c r="B1961" s="5" t="n"/>
      <c r="C1961" s="16" t="n"/>
      <c r="D1961" s="20" t="n"/>
      <c r="E1961" s="20" t="n"/>
      <c r="F1961" s="5" t="n"/>
      <c r="G1961" s="18">
        <f>IF(OR(B1961&amp;""="",NOT(ISNUMBER(D1961))),"",ROUND(D1961*N(E1961),2))</f>
        <v/>
      </c>
      <c r="H1961" s="6">
        <f>IF(B1961&amp;""="","",IFERROR(INDEX('المركبات'!$B$6:$B$205,MATCH(B1961&amp;"",'المركبات'!$A$6:$A$205,0))&amp;"","كود غير موجود"))</f>
        <v/>
      </c>
      <c r="I1961" s="21">
        <f>IF(OR(B1961&amp;""="",NOT(ISNUMBER(C1961))),"",IF(COUNTIFS($B$6:$B$2005,B1961&amp;"",$C$6:$C$2005,"&gt;"&amp;C1961)=0,1,0))</f>
        <v/>
      </c>
    </row>
    <row r="1962">
      <c r="A1962" s="13" t="n"/>
      <c r="B1962" s="5" t="n"/>
      <c r="C1962" s="16" t="n"/>
      <c r="D1962" s="20" t="n"/>
      <c r="E1962" s="20" t="n"/>
      <c r="F1962" s="5" t="n"/>
      <c r="G1962" s="18">
        <f>IF(OR(B1962&amp;""="",NOT(ISNUMBER(D1962))),"",ROUND(D1962*N(E1962),2))</f>
        <v/>
      </c>
      <c r="H1962" s="6">
        <f>IF(B1962&amp;""="","",IFERROR(INDEX('المركبات'!$B$6:$B$205,MATCH(B1962&amp;"",'المركبات'!$A$6:$A$205,0))&amp;"","كود غير موجود"))</f>
        <v/>
      </c>
      <c r="I1962" s="21">
        <f>IF(OR(B1962&amp;""="",NOT(ISNUMBER(C1962))),"",IF(COUNTIFS($B$6:$B$2005,B1962&amp;"",$C$6:$C$2005,"&gt;"&amp;C1962)=0,1,0))</f>
        <v/>
      </c>
    </row>
    <row r="1963">
      <c r="A1963" s="13" t="n"/>
      <c r="B1963" s="5" t="n"/>
      <c r="C1963" s="16" t="n"/>
      <c r="D1963" s="20" t="n"/>
      <c r="E1963" s="20" t="n"/>
      <c r="F1963" s="5" t="n"/>
      <c r="G1963" s="18">
        <f>IF(OR(B1963&amp;""="",NOT(ISNUMBER(D1963))),"",ROUND(D1963*N(E1963),2))</f>
        <v/>
      </c>
      <c r="H1963" s="6">
        <f>IF(B1963&amp;""="","",IFERROR(INDEX('المركبات'!$B$6:$B$205,MATCH(B1963&amp;"",'المركبات'!$A$6:$A$205,0))&amp;"","كود غير موجود"))</f>
        <v/>
      </c>
      <c r="I1963" s="21">
        <f>IF(OR(B1963&amp;""="",NOT(ISNUMBER(C1963))),"",IF(COUNTIFS($B$6:$B$2005,B1963&amp;"",$C$6:$C$2005,"&gt;"&amp;C1963)=0,1,0))</f>
        <v/>
      </c>
    </row>
    <row r="1964">
      <c r="A1964" s="13" t="n"/>
      <c r="B1964" s="5" t="n"/>
      <c r="C1964" s="16" t="n"/>
      <c r="D1964" s="20" t="n"/>
      <c r="E1964" s="20" t="n"/>
      <c r="F1964" s="5" t="n"/>
      <c r="G1964" s="18">
        <f>IF(OR(B1964&amp;""="",NOT(ISNUMBER(D1964))),"",ROUND(D1964*N(E1964),2))</f>
        <v/>
      </c>
      <c r="H1964" s="6">
        <f>IF(B1964&amp;""="","",IFERROR(INDEX('المركبات'!$B$6:$B$205,MATCH(B1964&amp;"",'المركبات'!$A$6:$A$205,0))&amp;"","كود غير موجود"))</f>
        <v/>
      </c>
      <c r="I1964" s="21">
        <f>IF(OR(B1964&amp;""="",NOT(ISNUMBER(C1964))),"",IF(COUNTIFS($B$6:$B$2005,B1964&amp;"",$C$6:$C$2005,"&gt;"&amp;C1964)=0,1,0))</f>
        <v/>
      </c>
    </row>
    <row r="1965">
      <c r="A1965" s="13" t="n"/>
      <c r="B1965" s="5" t="n"/>
      <c r="C1965" s="16" t="n"/>
      <c r="D1965" s="20" t="n"/>
      <c r="E1965" s="20" t="n"/>
      <c r="F1965" s="5" t="n"/>
      <c r="G1965" s="18">
        <f>IF(OR(B1965&amp;""="",NOT(ISNUMBER(D1965))),"",ROUND(D1965*N(E1965),2))</f>
        <v/>
      </c>
      <c r="H1965" s="6">
        <f>IF(B1965&amp;""="","",IFERROR(INDEX('المركبات'!$B$6:$B$205,MATCH(B1965&amp;"",'المركبات'!$A$6:$A$205,0))&amp;"","كود غير موجود"))</f>
        <v/>
      </c>
      <c r="I1965" s="21">
        <f>IF(OR(B1965&amp;""="",NOT(ISNUMBER(C1965))),"",IF(COUNTIFS($B$6:$B$2005,B1965&amp;"",$C$6:$C$2005,"&gt;"&amp;C1965)=0,1,0))</f>
        <v/>
      </c>
    </row>
    <row r="1966">
      <c r="A1966" s="13" t="n"/>
      <c r="B1966" s="5" t="n"/>
      <c r="C1966" s="16" t="n"/>
      <c r="D1966" s="20" t="n"/>
      <c r="E1966" s="20" t="n"/>
      <c r="F1966" s="5" t="n"/>
      <c r="G1966" s="18">
        <f>IF(OR(B1966&amp;""="",NOT(ISNUMBER(D1966))),"",ROUND(D1966*N(E1966),2))</f>
        <v/>
      </c>
      <c r="H1966" s="6">
        <f>IF(B1966&amp;""="","",IFERROR(INDEX('المركبات'!$B$6:$B$205,MATCH(B1966&amp;"",'المركبات'!$A$6:$A$205,0))&amp;"","كود غير موجود"))</f>
        <v/>
      </c>
      <c r="I1966" s="21">
        <f>IF(OR(B1966&amp;""="",NOT(ISNUMBER(C1966))),"",IF(COUNTIFS($B$6:$B$2005,B1966&amp;"",$C$6:$C$2005,"&gt;"&amp;C1966)=0,1,0))</f>
        <v/>
      </c>
    </row>
    <row r="1967">
      <c r="A1967" s="13" t="n"/>
      <c r="B1967" s="5" t="n"/>
      <c r="C1967" s="16" t="n"/>
      <c r="D1967" s="20" t="n"/>
      <c r="E1967" s="20" t="n"/>
      <c r="F1967" s="5" t="n"/>
      <c r="G1967" s="18">
        <f>IF(OR(B1967&amp;""="",NOT(ISNUMBER(D1967))),"",ROUND(D1967*N(E1967),2))</f>
        <v/>
      </c>
      <c r="H1967" s="6">
        <f>IF(B1967&amp;""="","",IFERROR(INDEX('المركبات'!$B$6:$B$205,MATCH(B1967&amp;"",'المركبات'!$A$6:$A$205,0))&amp;"","كود غير موجود"))</f>
        <v/>
      </c>
      <c r="I1967" s="21">
        <f>IF(OR(B1967&amp;""="",NOT(ISNUMBER(C1967))),"",IF(COUNTIFS($B$6:$B$2005,B1967&amp;"",$C$6:$C$2005,"&gt;"&amp;C1967)=0,1,0))</f>
        <v/>
      </c>
    </row>
    <row r="1968">
      <c r="A1968" s="13" t="n"/>
      <c r="B1968" s="5" t="n"/>
      <c r="C1968" s="16" t="n"/>
      <c r="D1968" s="20" t="n"/>
      <c r="E1968" s="20" t="n"/>
      <c r="F1968" s="5" t="n"/>
      <c r="G1968" s="18">
        <f>IF(OR(B1968&amp;""="",NOT(ISNUMBER(D1968))),"",ROUND(D1968*N(E1968),2))</f>
        <v/>
      </c>
      <c r="H1968" s="6">
        <f>IF(B1968&amp;""="","",IFERROR(INDEX('المركبات'!$B$6:$B$205,MATCH(B1968&amp;"",'المركبات'!$A$6:$A$205,0))&amp;"","كود غير موجود"))</f>
        <v/>
      </c>
      <c r="I1968" s="21">
        <f>IF(OR(B1968&amp;""="",NOT(ISNUMBER(C1968))),"",IF(COUNTIFS($B$6:$B$2005,B1968&amp;"",$C$6:$C$2005,"&gt;"&amp;C1968)=0,1,0))</f>
        <v/>
      </c>
    </row>
    <row r="1969">
      <c r="A1969" s="13" t="n"/>
      <c r="B1969" s="5" t="n"/>
      <c r="C1969" s="16" t="n"/>
      <c r="D1969" s="20" t="n"/>
      <c r="E1969" s="20" t="n"/>
      <c r="F1969" s="5" t="n"/>
      <c r="G1969" s="18">
        <f>IF(OR(B1969&amp;""="",NOT(ISNUMBER(D1969))),"",ROUND(D1969*N(E1969),2))</f>
        <v/>
      </c>
      <c r="H1969" s="6">
        <f>IF(B1969&amp;""="","",IFERROR(INDEX('المركبات'!$B$6:$B$205,MATCH(B1969&amp;"",'المركبات'!$A$6:$A$205,0))&amp;"","كود غير موجود"))</f>
        <v/>
      </c>
      <c r="I1969" s="21">
        <f>IF(OR(B1969&amp;""="",NOT(ISNUMBER(C1969))),"",IF(COUNTIFS($B$6:$B$2005,B1969&amp;"",$C$6:$C$2005,"&gt;"&amp;C1969)=0,1,0))</f>
        <v/>
      </c>
    </row>
    <row r="1970">
      <c r="A1970" s="13" t="n"/>
      <c r="B1970" s="5" t="n"/>
      <c r="C1970" s="16" t="n"/>
      <c r="D1970" s="20" t="n"/>
      <c r="E1970" s="20" t="n"/>
      <c r="F1970" s="5" t="n"/>
      <c r="G1970" s="18">
        <f>IF(OR(B1970&amp;""="",NOT(ISNUMBER(D1970))),"",ROUND(D1970*N(E1970),2))</f>
        <v/>
      </c>
      <c r="H1970" s="6">
        <f>IF(B1970&amp;""="","",IFERROR(INDEX('المركبات'!$B$6:$B$205,MATCH(B1970&amp;"",'المركبات'!$A$6:$A$205,0))&amp;"","كود غير موجود"))</f>
        <v/>
      </c>
      <c r="I1970" s="21">
        <f>IF(OR(B1970&amp;""="",NOT(ISNUMBER(C1970))),"",IF(COUNTIFS($B$6:$B$2005,B1970&amp;"",$C$6:$C$2005,"&gt;"&amp;C1970)=0,1,0))</f>
        <v/>
      </c>
    </row>
    <row r="1971">
      <c r="A1971" s="13" t="n"/>
      <c r="B1971" s="5" t="n"/>
      <c r="C1971" s="16" t="n"/>
      <c r="D1971" s="20" t="n"/>
      <c r="E1971" s="20" t="n"/>
      <c r="F1971" s="5" t="n"/>
      <c r="G1971" s="18">
        <f>IF(OR(B1971&amp;""="",NOT(ISNUMBER(D1971))),"",ROUND(D1971*N(E1971),2))</f>
        <v/>
      </c>
      <c r="H1971" s="6">
        <f>IF(B1971&amp;""="","",IFERROR(INDEX('المركبات'!$B$6:$B$205,MATCH(B1971&amp;"",'المركبات'!$A$6:$A$205,0))&amp;"","كود غير موجود"))</f>
        <v/>
      </c>
      <c r="I1971" s="21">
        <f>IF(OR(B1971&amp;""="",NOT(ISNUMBER(C1971))),"",IF(COUNTIFS($B$6:$B$2005,B1971&amp;"",$C$6:$C$2005,"&gt;"&amp;C1971)=0,1,0))</f>
        <v/>
      </c>
    </row>
    <row r="1972">
      <c r="A1972" s="13" t="n"/>
      <c r="B1972" s="5" t="n"/>
      <c r="C1972" s="16" t="n"/>
      <c r="D1972" s="20" t="n"/>
      <c r="E1972" s="20" t="n"/>
      <c r="F1972" s="5" t="n"/>
      <c r="G1972" s="18">
        <f>IF(OR(B1972&amp;""="",NOT(ISNUMBER(D1972))),"",ROUND(D1972*N(E1972),2))</f>
        <v/>
      </c>
      <c r="H1972" s="6">
        <f>IF(B1972&amp;""="","",IFERROR(INDEX('المركبات'!$B$6:$B$205,MATCH(B1972&amp;"",'المركبات'!$A$6:$A$205,0))&amp;"","كود غير موجود"))</f>
        <v/>
      </c>
      <c r="I1972" s="21">
        <f>IF(OR(B1972&amp;""="",NOT(ISNUMBER(C1972))),"",IF(COUNTIFS($B$6:$B$2005,B1972&amp;"",$C$6:$C$2005,"&gt;"&amp;C1972)=0,1,0))</f>
        <v/>
      </c>
    </row>
    <row r="1973">
      <c r="A1973" s="13" t="n"/>
      <c r="B1973" s="5" t="n"/>
      <c r="C1973" s="16" t="n"/>
      <c r="D1973" s="20" t="n"/>
      <c r="E1973" s="20" t="n"/>
      <c r="F1973" s="5" t="n"/>
      <c r="G1973" s="18">
        <f>IF(OR(B1973&amp;""="",NOT(ISNUMBER(D1973))),"",ROUND(D1973*N(E1973),2))</f>
        <v/>
      </c>
      <c r="H1973" s="6">
        <f>IF(B1973&amp;""="","",IFERROR(INDEX('المركبات'!$B$6:$B$205,MATCH(B1973&amp;"",'المركبات'!$A$6:$A$205,0))&amp;"","كود غير موجود"))</f>
        <v/>
      </c>
      <c r="I1973" s="21">
        <f>IF(OR(B1973&amp;""="",NOT(ISNUMBER(C1973))),"",IF(COUNTIFS($B$6:$B$2005,B1973&amp;"",$C$6:$C$2005,"&gt;"&amp;C1973)=0,1,0))</f>
        <v/>
      </c>
    </row>
    <row r="1974">
      <c r="A1974" s="13" t="n"/>
      <c r="B1974" s="5" t="n"/>
      <c r="C1974" s="16" t="n"/>
      <c r="D1974" s="20" t="n"/>
      <c r="E1974" s="20" t="n"/>
      <c r="F1974" s="5" t="n"/>
      <c r="G1974" s="18">
        <f>IF(OR(B1974&amp;""="",NOT(ISNUMBER(D1974))),"",ROUND(D1974*N(E1974),2))</f>
        <v/>
      </c>
      <c r="H1974" s="6">
        <f>IF(B1974&amp;""="","",IFERROR(INDEX('المركبات'!$B$6:$B$205,MATCH(B1974&amp;"",'المركبات'!$A$6:$A$205,0))&amp;"","كود غير موجود"))</f>
        <v/>
      </c>
      <c r="I1974" s="21">
        <f>IF(OR(B1974&amp;""="",NOT(ISNUMBER(C1974))),"",IF(COUNTIFS($B$6:$B$2005,B1974&amp;"",$C$6:$C$2005,"&gt;"&amp;C1974)=0,1,0))</f>
        <v/>
      </c>
    </row>
    <row r="1975">
      <c r="A1975" s="13" t="n"/>
      <c r="B1975" s="5" t="n"/>
      <c r="C1975" s="16" t="n"/>
      <c r="D1975" s="20" t="n"/>
      <c r="E1975" s="20" t="n"/>
      <c r="F1975" s="5" t="n"/>
      <c r="G1975" s="18">
        <f>IF(OR(B1975&amp;""="",NOT(ISNUMBER(D1975))),"",ROUND(D1975*N(E1975),2))</f>
        <v/>
      </c>
      <c r="H1975" s="6">
        <f>IF(B1975&amp;""="","",IFERROR(INDEX('المركبات'!$B$6:$B$205,MATCH(B1975&amp;"",'المركبات'!$A$6:$A$205,0))&amp;"","كود غير موجود"))</f>
        <v/>
      </c>
      <c r="I1975" s="21">
        <f>IF(OR(B1975&amp;""="",NOT(ISNUMBER(C1975))),"",IF(COUNTIFS($B$6:$B$2005,B1975&amp;"",$C$6:$C$2005,"&gt;"&amp;C1975)=0,1,0))</f>
        <v/>
      </c>
    </row>
    <row r="1976">
      <c r="A1976" s="13" t="n"/>
      <c r="B1976" s="5" t="n"/>
      <c r="C1976" s="16" t="n"/>
      <c r="D1976" s="20" t="n"/>
      <c r="E1976" s="20" t="n"/>
      <c r="F1976" s="5" t="n"/>
      <c r="G1976" s="18">
        <f>IF(OR(B1976&amp;""="",NOT(ISNUMBER(D1976))),"",ROUND(D1976*N(E1976),2))</f>
        <v/>
      </c>
      <c r="H1976" s="6">
        <f>IF(B1976&amp;""="","",IFERROR(INDEX('المركبات'!$B$6:$B$205,MATCH(B1976&amp;"",'المركبات'!$A$6:$A$205,0))&amp;"","كود غير موجود"))</f>
        <v/>
      </c>
      <c r="I1976" s="21">
        <f>IF(OR(B1976&amp;""="",NOT(ISNUMBER(C1976))),"",IF(COUNTIFS($B$6:$B$2005,B1976&amp;"",$C$6:$C$2005,"&gt;"&amp;C1976)=0,1,0))</f>
        <v/>
      </c>
    </row>
    <row r="1977">
      <c r="A1977" s="13" t="n"/>
      <c r="B1977" s="5" t="n"/>
      <c r="C1977" s="16" t="n"/>
      <c r="D1977" s="20" t="n"/>
      <c r="E1977" s="20" t="n"/>
      <c r="F1977" s="5" t="n"/>
      <c r="G1977" s="18">
        <f>IF(OR(B1977&amp;""="",NOT(ISNUMBER(D1977))),"",ROUND(D1977*N(E1977),2))</f>
        <v/>
      </c>
      <c r="H1977" s="6">
        <f>IF(B1977&amp;""="","",IFERROR(INDEX('المركبات'!$B$6:$B$205,MATCH(B1977&amp;"",'المركبات'!$A$6:$A$205,0))&amp;"","كود غير موجود"))</f>
        <v/>
      </c>
      <c r="I1977" s="21">
        <f>IF(OR(B1977&amp;""="",NOT(ISNUMBER(C1977))),"",IF(COUNTIFS($B$6:$B$2005,B1977&amp;"",$C$6:$C$2005,"&gt;"&amp;C1977)=0,1,0))</f>
        <v/>
      </c>
    </row>
    <row r="1978">
      <c r="A1978" s="13" t="n"/>
      <c r="B1978" s="5" t="n"/>
      <c r="C1978" s="16" t="n"/>
      <c r="D1978" s="20" t="n"/>
      <c r="E1978" s="20" t="n"/>
      <c r="F1978" s="5" t="n"/>
      <c r="G1978" s="18">
        <f>IF(OR(B1978&amp;""="",NOT(ISNUMBER(D1978))),"",ROUND(D1978*N(E1978),2))</f>
        <v/>
      </c>
      <c r="H1978" s="6">
        <f>IF(B1978&amp;""="","",IFERROR(INDEX('المركبات'!$B$6:$B$205,MATCH(B1978&amp;"",'المركبات'!$A$6:$A$205,0))&amp;"","كود غير موجود"))</f>
        <v/>
      </c>
      <c r="I1978" s="21">
        <f>IF(OR(B1978&amp;""="",NOT(ISNUMBER(C1978))),"",IF(COUNTIFS($B$6:$B$2005,B1978&amp;"",$C$6:$C$2005,"&gt;"&amp;C1978)=0,1,0))</f>
        <v/>
      </c>
    </row>
    <row r="1979">
      <c r="A1979" s="13" t="n"/>
      <c r="B1979" s="5" t="n"/>
      <c r="C1979" s="16" t="n"/>
      <c r="D1979" s="20" t="n"/>
      <c r="E1979" s="20" t="n"/>
      <c r="F1979" s="5" t="n"/>
      <c r="G1979" s="18">
        <f>IF(OR(B1979&amp;""="",NOT(ISNUMBER(D1979))),"",ROUND(D1979*N(E1979),2))</f>
        <v/>
      </c>
      <c r="H1979" s="6">
        <f>IF(B1979&amp;""="","",IFERROR(INDEX('المركبات'!$B$6:$B$205,MATCH(B1979&amp;"",'المركبات'!$A$6:$A$205,0))&amp;"","كود غير موجود"))</f>
        <v/>
      </c>
      <c r="I1979" s="21">
        <f>IF(OR(B1979&amp;""="",NOT(ISNUMBER(C1979))),"",IF(COUNTIFS($B$6:$B$2005,B1979&amp;"",$C$6:$C$2005,"&gt;"&amp;C1979)=0,1,0))</f>
        <v/>
      </c>
    </row>
    <row r="1980">
      <c r="A1980" s="13" t="n"/>
      <c r="B1980" s="5" t="n"/>
      <c r="C1980" s="16" t="n"/>
      <c r="D1980" s="20" t="n"/>
      <c r="E1980" s="20" t="n"/>
      <c r="F1980" s="5" t="n"/>
      <c r="G1980" s="18">
        <f>IF(OR(B1980&amp;""="",NOT(ISNUMBER(D1980))),"",ROUND(D1980*N(E1980),2))</f>
        <v/>
      </c>
      <c r="H1980" s="6">
        <f>IF(B1980&amp;""="","",IFERROR(INDEX('المركبات'!$B$6:$B$205,MATCH(B1980&amp;"",'المركبات'!$A$6:$A$205,0))&amp;"","كود غير موجود"))</f>
        <v/>
      </c>
      <c r="I1980" s="21">
        <f>IF(OR(B1980&amp;""="",NOT(ISNUMBER(C1980))),"",IF(COUNTIFS($B$6:$B$2005,B1980&amp;"",$C$6:$C$2005,"&gt;"&amp;C1980)=0,1,0))</f>
        <v/>
      </c>
    </row>
    <row r="1981">
      <c r="A1981" s="13" t="n"/>
      <c r="B1981" s="5" t="n"/>
      <c r="C1981" s="16" t="n"/>
      <c r="D1981" s="20" t="n"/>
      <c r="E1981" s="20" t="n"/>
      <c r="F1981" s="5" t="n"/>
      <c r="G1981" s="18">
        <f>IF(OR(B1981&amp;""="",NOT(ISNUMBER(D1981))),"",ROUND(D1981*N(E1981),2))</f>
        <v/>
      </c>
      <c r="H1981" s="6">
        <f>IF(B1981&amp;""="","",IFERROR(INDEX('المركبات'!$B$6:$B$205,MATCH(B1981&amp;"",'المركبات'!$A$6:$A$205,0))&amp;"","كود غير موجود"))</f>
        <v/>
      </c>
      <c r="I1981" s="21">
        <f>IF(OR(B1981&amp;""="",NOT(ISNUMBER(C1981))),"",IF(COUNTIFS($B$6:$B$2005,B1981&amp;"",$C$6:$C$2005,"&gt;"&amp;C1981)=0,1,0))</f>
        <v/>
      </c>
    </row>
    <row r="1982">
      <c r="A1982" s="13" t="n"/>
      <c r="B1982" s="5" t="n"/>
      <c r="C1982" s="16" t="n"/>
      <c r="D1982" s="20" t="n"/>
      <c r="E1982" s="20" t="n"/>
      <c r="F1982" s="5" t="n"/>
      <c r="G1982" s="18">
        <f>IF(OR(B1982&amp;""="",NOT(ISNUMBER(D1982))),"",ROUND(D1982*N(E1982),2))</f>
        <v/>
      </c>
      <c r="H1982" s="6">
        <f>IF(B1982&amp;""="","",IFERROR(INDEX('المركبات'!$B$6:$B$205,MATCH(B1982&amp;"",'المركبات'!$A$6:$A$205,0))&amp;"","كود غير موجود"))</f>
        <v/>
      </c>
      <c r="I1982" s="21">
        <f>IF(OR(B1982&amp;""="",NOT(ISNUMBER(C1982))),"",IF(COUNTIFS($B$6:$B$2005,B1982&amp;"",$C$6:$C$2005,"&gt;"&amp;C1982)=0,1,0))</f>
        <v/>
      </c>
    </row>
    <row r="1983">
      <c r="A1983" s="13" t="n"/>
      <c r="B1983" s="5" t="n"/>
      <c r="C1983" s="16" t="n"/>
      <c r="D1983" s="20" t="n"/>
      <c r="E1983" s="20" t="n"/>
      <c r="F1983" s="5" t="n"/>
      <c r="G1983" s="18">
        <f>IF(OR(B1983&amp;""="",NOT(ISNUMBER(D1983))),"",ROUND(D1983*N(E1983),2))</f>
        <v/>
      </c>
      <c r="H1983" s="6">
        <f>IF(B1983&amp;""="","",IFERROR(INDEX('المركبات'!$B$6:$B$205,MATCH(B1983&amp;"",'المركبات'!$A$6:$A$205,0))&amp;"","كود غير موجود"))</f>
        <v/>
      </c>
      <c r="I1983" s="21">
        <f>IF(OR(B1983&amp;""="",NOT(ISNUMBER(C1983))),"",IF(COUNTIFS($B$6:$B$2005,B1983&amp;"",$C$6:$C$2005,"&gt;"&amp;C1983)=0,1,0))</f>
        <v/>
      </c>
    </row>
    <row r="1984">
      <c r="A1984" s="13" t="n"/>
      <c r="B1984" s="5" t="n"/>
      <c r="C1984" s="16" t="n"/>
      <c r="D1984" s="20" t="n"/>
      <c r="E1984" s="20" t="n"/>
      <c r="F1984" s="5" t="n"/>
      <c r="G1984" s="18">
        <f>IF(OR(B1984&amp;""="",NOT(ISNUMBER(D1984))),"",ROUND(D1984*N(E1984),2))</f>
        <v/>
      </c>
      <c r="H1984" s="6">
        <f>IF(B1984&amp;""="","",IFERROR(INDEX('المركبات'!$B$6:$B$205,MATCH(B1984&amp;"",'المركبات'!$A$6:$A$205,0))&amp;"","كود غير موجود"))</f>
        <v/>
      </c>
      <c r="I1984" s="21">
        <f>IF(OR(B1984&amp;""="",NOT(ISNUMBER(C1984))),"",IF(COUNTIFS($B$6:$B$2005,B1984&amp;"",$C$6:$C$2005,"&gt;"&amp;C1984)=0,1,0))</f>
        <v/>
      </c>
    </row>
    <row r="1985">
      <c r="A1985" s="13" t="n"/>
      <c r="B1985" s="5" t="n"/>
      <c r="C1985" s="16" t="n"/>
      <c r="D1985" s="20" t="n"/>
      <c r="E1985" s="20" t="n"/>
      <c r="F1985" s="5" t="n"/>
      <c r="G1985" s="18">
        <f>IF(OR(B1985&amp;""="",NOT(ISNUMBER(D1985))),"",ROUND(D1985*N(E1985),2))</f>
        <v/>
      </c>
      <c r="H1985" s="6">
        <f>IF(B1985&amp;""="","",IFERROR(INDEX('المركبات'!$B$6:$B$205,MATCH(B1985&amp;"",'المركبات'!$A$6:$A$205,0))&amp;"","كود غير موجود"))</f>
        <v/>
      </c>
      <c r="I1985" s="21">
        <f>IF(OR(B1985&amp;""="",NOT(ISNUMBER(C1985))),"",IF(COUNTIFS($B$6:$B$2005,B1985&amp;"",$C$6:$C$2005,"&gt;"&amp;C1985)=0,1,0))</f>
        <v/>
      </c>
    </row>
    <row r="1986">
      <c r="A1986" s="13" t="n"/>
      <c r="B1986" s="5" t="n"/>
      <c r="C1986" s="16" t="n"/>
      <c r="D1986" s="20" t="n"/>
      <c r="E1986" s="20" t="n"/>
      <c r="F1986" s="5" t="n"/>
      <c r="G1986" s="18">
        <f>IF(OR(B1986&amp;""="",NOT(ISNUMBER(D1986))),"",ROUND(D1986*N(E1986),2))</f>
        <v/>
      </c>
      <c r="H1986" s="6">
        <f>IF(B1986&amp;""="","",IFERROR(INDEX('المركبات'!$B$6:$B$205,MATCH(B1986&amp;"",'المركبات'!$A$6:$A$205,0))&amp;"","كود غير موجود"))</f>
        <v/>
      </c>
      <c r="I1986" s="21">
        <f>IF(OR(B1986&amp;""="",NOT(ISNUMBER(C1986))),"",IF(COUNTIFS($B$6:$B$2005,B1986&amp;"",$C$6:$C$2005,"&gt;"&amp;C1986)=0,1,0))</f>
        <v/>
      </c>
    </row>
    <row r="1987">
      <c r="A1987" s="13" t="n"/>
      <c r="B1987" s="5" t="n"/>
      <c r="C1987" s="16" t="n"/>
      <c r="D1987" s="20" t="n"/>
      <c r="E1987" s="20" t="n"/>
      <c r="F1987" s="5" t="n"/>
      <c r="G1987" s="18">
        <f>IF(OR(B1987&amp;""="",NOT(ISNUMBER(D1987))),"",ROUND(D1987*N(E1987),2))</f>
        <v/>
      </c>
      <c r="H1987" s="6">
        <f>IF(B1987&amp;""="","",IFERROR(INDEX('المركبات'!$B$6:$B$205,MATCH(B1987&amp;"",'المركبات'!$A$6:$A$205,0))&amp;"","كود غير موجود"))</f>
        <v/>
      </c>
      <c r="I1987" s="21">
        <f>IF(OR(B1987&amp;""="",NOT(ISNUMBER(C1987))),"",IF(COUNTIFS($B$6:$B$2005,B1987&amp;"",$C$6:$C$2005,"&gt;"&amp;C1987)=0,1,0))</f>
        <v/>
      </c>
    </row>
    <row r="1988">
      <c r="A1988" s="13" t="n"/>
      <c r="B1988" s="5" t="n"/>
      <c r="C1988" s="16" t="n"/>
      <c r="D1988" s="20" t="n"/>
      <c r="E1988" s="20" t="n"/>
      <c r="F1988" s="5" t="n"/>
      <c r="G1988" s="18">
        <f>IF(OR(B1988&amp;""="",NOT(ISNUMBER(D1988))),"",ROUND(D1988*N(E1988),2))</f>
        <v/>
      </c>
      <c r="H1988" s="6">
        <f>IF(B1988&amp;""="","",IFERROR(INDEX('المركبات'!$B$6:$B$205,MATCH(B1988&amp;"",'المركبات'!$A$6:$A$205,0))&amp;"","كود غير موجود"))</f>
        <v/>
      </c>
      <c r="I1988" s="21">
        <f>IF(OR(B1988&amp;""="",NOT(ISNUMBER(C1988))),"",IF(COUNTIFS($B$6:$B$2005,B1988&amp;"",$C$6:$C$2005,"&gt;"&amp;C1988)=0,1,0))</f>
        <v/>
      </c>
    </row>
    <row r="1989">
      <c r="A1989" s="13" t="n"/>
      <c r="B1989" s="5" t="n"/>
      <c r="C1989" s="16" t="n"/>
      <c r="D1989" s="20" t="n"/>
      <c r="E1989" s="20" t="n"/>
      <c r="F1989" s="5" t="n"/>
      <c r="G1989" s="18">
        <f>IF(OR(B1989&amp;""="",NOT(ISNUMBER(D1989))),"",ROUND(D1989*N(E1989),2))</f>
        <v/>
      </c>
      <c r="H1989" s="6">
        <f>IF(B1989&amp;""="","",IFERROR(INDEX('المركبات'!$B$6:$B$205,MATCH(B1989&amp;"",'المركبات'!$A$6:$A$205,0))&amp;"","كود غير موجود"))</f>
        <v/>
      </c>
      <c r="I1989" s="21">
        <f>IF(OR(B1989&amp;""="",NOT(ISNUMBER(C1989))),"",IF(COUNTIFS($B$6:$B$2005,B1989&amp;"",$C$6:$C$2005,"&gt;"&amp;C1989)=0,1,0))</f>
        <v/>
      </c>
    </row>
    <row r="1990">
      <c r="A1990" s="13" t="n"/>
      <c r="B1990" s="5" t="n"/>
      <c r="C1990" s="16" t="n"/>
      <c r="D1990" s="20" t="n"/>
      <c r="E1990" s="20" t="n"/>
      <c r="F1990" s="5" t="n"/>
      <c r="G1990" s="18">
        <f>IF(OR(B1990&amp;""="",NOT(ISNUMBER(D1990))),"",ROUND(D1990*N(E1990),2))</f>
        <v/>
      </c>
      <c r="H1990" s="6">
        <f>IF(B1990&amp;""="","",IFERROR(INDEX('المركبات'!$B$6:$B$205,MATCH(B1990&amp;"",'المركبات'!$A$6:$A$205,0))&amp;"","كود غير موجود"))</f>
        <v/>
      </c>
      <c r="I1990" s="21">
        <f>IF(OR(B1990&amp;""="",NOT(ISNUMBER(C1990))),"",IF(COUNTIFS($B$6:$B$2005,B1990&amp;"",$C$6:$C$2005,"&gt;"&amp;C1990)=0,1,0))</f>
        <v/>
      </c>
    </row>
    <row r="1991">
      <c r="A1991" s="13" t="n"/>
      <c r="B1991" s="5" t="n"/>
      <c r="C1991" s="16" t="n"/>
      <c r="D1991" s="20" t="n"/>
      <c r="E1991" s="20" t="n"/>
      <c r="F1991" s="5" t="n"/>
      <c r="G1991" s="18">
        <f>IF(OR(B1991&amp;""="",NOT(ISNUMBER(D1991))),"",ROUND(D1991*N(E1991),2))</f>
        <v/>
      </c>
      <c r="H1991" s="6">
        <f>IF(B1991&amp;""="","",IFERROR(INDEX('المركبات'!$B$6:$B$205,MATCH(B1991&amp;"",'المركبات'!$A$6:$A$205,0))&amp;"","كود غير موجود"))</f>
        <v/>
      </c>
      <c r="I1991" s="21">
        <f>IF(OR(B1991&amp;""="",NOT(ISNUMBER(C1991))),"",IF(COUNTIFS($B$6:$B$2005,B1991&amp;"",$C$6:$C$2005,"&gt;"&amp;C1991)=0,1,0))</f>
        <v/>
      </c>
    </row>
    <row r="1992">
      <c r="A1992" s="13" t="n"/>
      <c r="B1992" s="5" t="n"/>
      <c r="C1992" s="16" t="n"/>
      <c r="D1992" s="20" t="n"/>
      <c r="E1992" s="20" t="n"/>
      <c r="F1992" s="5" t="n"/>
      <c r="G1992" s="18">
        <f>IF(OR(B1992&amp;""="",NOT(ISNUMBER(D1992))),"",ROUND(D1992*N(E1992),2))</f>
        <v/>
      </c>
      <c r="H1992" s="6">
        <f>IF(B1992&amp;""="","",IFERROR(INDEX('المركبات'!$B$6:$B$205,MATCH(B1992&amp;"",'المركبات'!$A$6:$A$205,0))&amp;"","كود غير موجود"))</f>
        <v/>
      </c>
      <c r="I1992" s="21">
        <f>IF(OR(B1992&amp;""="",NOT(ISNUMBER(C1992))),"",IF(COUNTIFS($B$6:$B$2005,B1992&amp;"",$C$6:$C$2005,"&gt;"&amp;C1992)=0,1,0))</f>
        <v/>
      </c>
    </row>
    <row r="1993">
      <c r="A1993" s="13" t="n"/>
      <c r="B1993" s="5" t="n"/>
      <c r="C1993" s="16" t="n"/>
      <c r="D1993" s="20" t="n"/>
      <c r="E1993" s="20" t="n"/>
      <c r="F1993" s="5" t="n"/>
      <c r="G1993" s="18">
        <f>IF(OR(B1993&amp;""="",NOT(ISNUMBER(D1993))),"",ROUND(D1993*N(E1993),2))</f>
        <v/>
      </c>
      <c r="H1993" s="6">
        <f>IF(B1993&amp;""="","",IFERROR(INDEX('المركبات'!$B$6:$B$205,MATCH(B1993&amp;"",'المركبات'!$A$6:$A$205,0))&amp;"","كود غير موجود"))</f>
        <v/>
      </c>
      <c r="I1993" s="21">
        <f>IF(OR(B1993&amp;""="",NOT(ISNUMBER(C1993))),"",IF(COUNTIFS($B$6:$B$2005,B1993&amp;"",$C$6:$C$2005,"&gt;"&amp;C1993)=0,1,0))</f>
        <v/>
      </c>
    </row>
    <row r="1994">
      <c r="A1994" s="13" t="n"/>
      <c r="B1994" s="5" t="n"/>
      <c r="C1994" s="16" t="n"/>
      <c r="D1994" s="20" t="n"/>
      <c r="E1994" s="20" t="n"/>
      <c r="F1994" s="5" t="n"/>
      <c r="G1994" s="18">
        <f>IF(OR(B1994&amp;""="",NOT(ISNUMBER(D1994))),"",ROUND(D1994*N(E1994),2))</f>
        <v/>
      </c>
      <c r="H1994" s="6">
        <f>IF(B1994&amp;""="","",IFERROR(INDEX('المركبات'!$B$6:$B$205,MATCH(B1994&amp;"",'المركبات'!$A$6:$A$205,0))&amp;"","كود غير موجود"))</f>
        <v/>
      </c>
      <c r="I1994" s="21">
        <f>IF(OR(B1994&amp;""="",NOT(ISNUMBER(C1994))),"",IF(COUNTIFS($B$6:$B$2005,B1994&amp;"",$C$6:$C$2005,"&gt;"&amp;C1994)=0,1,0))</f>
        <v/>
      </c>
    </row>
    <row r="1995">
      <c r="A1995" s="13" t="n"/>
      <c r="B1995" s="5" t="n"/>
      <c r="C1995" s="16" t="n"/>
      <c r="D1995" s="20" t="n"/>
      <c r="E1995" s="20" t="n"/>
      <c r="F1995" s="5" t="n"/>
      <c r="G1995" s="18">
        <f>IF(OR(B1995&amp;""="",NOT(ISNUMBER(D1995))),"",ROUND(D1995*N(E1995),2))</f>
        <v/>
      </c>
      <c r="H1995" s="6">
        <f>IF(B1995&amp;""="","",IFERROR(INDEX('المركبات'!$B$6:$B$205,MATCH(B1995&amp;"",'المركبات'!$A$6:$A$205,0))&amp;"","كود غير موجود"))</f>
        <v/>
      </c>
      <c r="I1995" s="21">
        <f>IF(OR(B1995&amp;""="",NOT(ISNUMBER(C1995))),"",IF(COUNTIFS($B$6:$B$2005,B1995&amp;"",$C$6:$C$2005,"&gt;"&amp;C1995)=0,1,0))</f>
        <v/>
      </c>
    </row>
    <row r="1996">
      <c r="A1996" s="13" t="n"/>
      <c r="B1996" s="5" t="n"/>
      <c r="C1996" s="16" t="n"/>
      <c r="D1996" s="20" t="n"/>
      <c r="E1996" s="20" t="n"/>
      <c r="F1996" s="5" t="n"/>
      <c r="G1996" s="18">
        <f>IF(OR(B1996&amp;""="",NOT(ISNUMBER(D1996))),"",ROUND(D1996*N(E1996),2))</f>
        <v/>
      </c>
      <c r="H1996" s="6">
        <f>IF(B1996&amp;""="","",IFERROR(INDEX('المركبات'!$B$6:$B$205,MATCH(B1996&amp;"",'المركبات'!$A$6:$A$205,0))&amp;"","كود غير موجود"))</f>
        <v/>
      </c>
      <c r="I1996" s="21">
        <f>IF(OR(B1996&amp;""="",NOT(ISNUMBER(C1996))),"",IF(COUNTIFS($B$6:$B$2005,B1996&amp;"",$C$6:$C$2005,"&gt;"&amp;C1996)=0,1,0))</f>
        <v/>
      </c>
    </row>
    <row r="1997">
      <c r="A1997" s="13" t="n"/>
      <c r="B1997" s="5" t="n"/>
      <c r="C1997" s="16" t="n"/>
      <c r="D1997" s="20" t="n"/>
      <c r="E1997" s="20" t="n"/>
      <c r="F1997" s="5" t="n"/>
      <c r="G1997" s="18">
        <f>IF(OR(B1997&amp;""="",NOT(ISNUMBER(D1997))),"",ROUND(D1997*N(E1997),2))</f>
        <v/>
      </c>
      <c r="H1997" s="6">
        <f>IF(B1997&amp;""="","",IFERROR(INDEX('المركبات'!$B$6:$B$205,MATCH(B1997&amp;"",'المركبات'!$A$6:$A$205,0))&amp;"","كود غير موجود"))</f>
        <v/>
      </c>
      <c r="I1997" s="21">
        <f>IF(OR(B1997&amp;""="",NOT(ISNUMBER(C1997))),"",IF(COUNTIFS($B$6:$B$2005,B1997&amp;"",$C$6:$C$2005,"&gt;"&amp;C1997)=0,1,0))</f>
        <v/>
      </c>
    </row>
    <row r="1998">
      <c r="A1998" s="13" t="n"/>
      <c r="B1998" s="5" t="n"/>
      <c r="C1998" s="16" t="n"/>
      <c r="D1998" s="20" t="n"/>
      <c r="E1998" s="20" t="n"/>
      <c r="F1998" s="5" t="n"/>
      <c r="G1998" s="18">
        <f>IF(OR(B1998&amp;""="",NOT(ISNUMBER(D1998))),"",ROUND(D1998*N(E1998),2))</f>
        <v/>
      </c>
      <c r="H1998" s="6">
        <f>IF(B1998&amp;""="","",IFERROR(INDEX('المركبات'!$B$6:$B$205,MATCH(B1998&amp;"",'المركبات'!$A$6:$A$205,0))&amp;"","كود غير موجود"))</f>
        <v/>
      </c>
      <c r="I1998" s="21">
        <f>IF(OR(B1998&amp;""="",NOT(ISNUMBER(C1998))),"",IF(COUNTIFS($B$6:$B$2005,B1998&amp;"",$C$6:$C$2005,"&gt;"&amp;C1998)=0,1,0))</f>
        <v/>
      </c>
    </row>
    <row r="1999">
      <c r="A1999" s="13" t="n"/>
      <c r="B1999" s="5" t="n"/>
      <c r="C1999" s="16" t="n"/>
      <c r="D1999" s="20" t="n"/>
      <c r="E1999" s="20" t="n"/>
      <c r="F1999" s="5" t="n"/>
      <c r="G1999" s="18">
        <f>IF(OR(B1999&amp;""="",NOT(ISNUMBER(D1999))),"",ROUND(D1999*N(E1999),2))</f>
        <v/>
      </c>
      <c r="H1999" s="6">
        <f>IF(B1999&amp;""="","",IFERROR(INDEX('المركبات'!$B$6:$B$205,MATCH(B1999&amp;"",'المركبات'!$A$6:$A$205,0))&amp;"","كود غير موجود"))</f>
        <v/>
      </c>
      <c r="I1999" s="21">
        <f>IF(OR(B1999&amp;""="",NOT(ISNUMBER(C1999))),"",IF(COUNTIFS($B$6:$B$2005,B1999&amp;"",$C$6:$C$2005,"&gt;"&amp;C1999)=0,1,0))</f>
        <v/>
      </c>
    </row>
    <row r="2000">
      <c r="A2000" s="13" t="n"/>
      <c r="B2000" s="5" t="n"/>
      <c r="C2000" s="16" t="n"/>
      <c r="D2000" s="20" t="n"/>
      <c r="E2000" s="20" t="n"/>
      <c r="F2000" s="5" t="n"/>
      <c r="G2000" s="18">
        <f>IF(OR(B2000&amp;""="",NOT(ISNUMBER(D2000))),"",ROUND(D2000*N(E2000),2))</f>
        <v/>
      </c>
      <c r="H2000" s="6">
        <f>IF(B2000&amp;""="","",IFERROR(INDEX('المركبات'!$B$6:$B$205,MATCH(B2000&amp;"",'المركبات'!$A$6:$A$205,0))&amp;"","كود غير موجود"))</f>
        <v/>
      </c>
      <c r="I2000" s="21">
        <f>IF(OR(B2000&amp;""="",NOT(ISNUMBER(C2000))),"",IF(COUNTIFS($B$6:$B$2005,B2000&amp;"",$C$6:$C$2005,"&gt;"&amp;C2000)=0,1,0))</f>
        <v/>
      </c>
    </row>
    <row r="2001">
      <c r="A2001" s="13" t="n"/>
      <c r="B2001" s="5" t="n"/>
      <c r="C2001" s="16" t="n"/>
      <c r="D2001" s="20" t="n"/>
      <c r="E2001" s="20" t="n"/>
      <c r="F2001" s="5" t="n"/>
      <c r="G2001" s="18">
        <f>IF(OR(B2001&amp;""="",NOT(ISNUMBER(D2001))),"",ROUND(D2001*N(E2001),2))</f>
        <v/>
      </c>
      <c r="H2001" s="6">
        <f>IF(B2001&amp;""="","",IFERROR(INDEX('المركبات'!$B$6:$B$205,MATCH(B2001&amp;"",'المركبات'!$A$6:$A$205,0))&amp;"","كود غير موجود"))</f>
        <v/>
      </c>
      <c r="I2001" s="21">
        <f>IF(OR(B2001&amp;""="",NOT(ISNUMBER(C2001))),"",IF(COUNTIFS($B$6:$B$2005,B2001&amp;"",$C$6:$C$2005,"&gt;"&amp;C2001)=0,1,0))</f>
        <v/>
      </c>
    </row>
    <row r="2002">
      <c r="A2002" s="13" t="n"/>
      <c r="B2002" s="5" t="n"/>
      <c r="C2002" s="16" t="n"/>
      <c r="D2002" s="20" t="n"/>
      <c r="E2002" s="20" t="n"/>
      <c r="F2002" s="5" t="n"/>
      <c r="G2002" s="18">
        <f>IF(OR(B2002&amp;""="",NOT(ISNUMBER(D2002))),"",ROUND(D2002*N(E2002),2))</f>
        <v/>
      </c>
      <c r="H2002" s="6">
        <f>IF(B2002&amp;""="","",IFERROR(INDEX('المركبات'!$B$6:$B$205,MATCH(B2002&amp;"",'المركبات'!$A$6:$A$205,0))&amp;"","كود غير موجود"))</f>
        <v/>
      </c>
      <c r="I2002" s="21">
        <f>IF(OR(B2002&amp;""="",NOT(ISNUMBER(C2002))),"",IF(COUNTIFS($B$6:$B$2005,B2002&amp;"",$C$6:$C$2005,"&gt;"&amp;C2002)=0,1,0))</f>
        <v/>
      </c>
    </row>
    <row r="2003">
      <c r="A2003" s="13" t="n"/>
      <c r="B2003" s="5" t="n"/>
      <c r="C2003" s="16" t="n"/>
      <c r="D2003" s="20" t="n"/>
      <c r="E2003" s="20" t="n"/>
      <c r="F2003" s="5" t="n"/>
      <c r="G2003" s="18">
        <f>IF(OR(B2003&amp;""="",NOT(ISNUMBER(D2003))),"",ROUND(D2003*N(E2003),2))</f>
        <v/>
      </c>
      <c r="H2003" s="6">
        <f>IF(B2003&amp;""="","",IFERROR(INDEX('المركبات'!$B$6:$B$205,MATCH(B2003&amp;"",'المركبات'!$A$6:$A$205,0))&amp;"","كود غير موجود"))</f>
        <v/>
      </c>
      <c r="I2003" s="21">
        <f>IF(OR(B2003&amp;""="",NOT(ISNUMBER(C2003))),"",IF(COUNTIFS($B$6:$B$2005,B2003&amp;"",$C$6:$C$2005,"&gt;"&amp;C2003)=0,1,0))</f>
        <v/>
      </c>
    </row>
    <row r="2004">
      <c r="A2004" s="13" t="n"/>
      <c r="B2004" s="5" t="n"/>
      <c r="C2004" s="16" t="n"/>
      <c r="D2004" s="20" t="n"/>
      <c r="E2004" s="20" t="n"/>
      <c r="F2004" s="5" t="n"/>
      <c r="G2004" s="18">
        <f>IF(OR(B2004&amp;""="",NOT(ISNUMBER(D2004))),"",ROUND(D2004*N(E2004),2))</f>
        <v/>
      </c>
      <c r="H2004" s="6">
        <f>IF(B2004&amp;""="","",IFERROR(INDEX('المركبات'!$B$6:$B$205,MATCH(B2004&amp;"",'المركبات'!$A$6:$A$205,0))&amp;"","كود غير موجود"))</f>
        <v/>
      </c>
      <c r="I2004" s="21">
        <f>IF(OR(B2004&amp;""="",NOT(ISNUMBER(C2004))),"",IF(COUNTIFS($B$6:$B$2005,B2004&amp;"",$C$6:$C$2005,"&gt;"&amp;C2004)=0,1,0))</f>
        <v/>
      </c>
    </row>
    <row r="2005">
      <c r="A2005" s="13" t="n"/>
      <c r="B2005" s="5" t="n"/>
      <c r="C2005" s="16" t="n"/>
      <c r="D2005" s="20" t="n"/>
      <c r="E2005" s="20" t="n"/>
      <c r="F2005" s="5" t="n"/>
      <c r="G2005" s="18">
        <f>IF(OR(B2005&amp;""="",NOT(ISNUMBER(D2005))),"",ROUND(D2005*N(E2005),2))</f>
        <v/>
      </c>
      <c r="H2005" s="6">
        <f>IF(B2005&amp;""="","",IFERROR(INDEX('المركبات'!$B$6:$B$205,MATCH(B2005&amp;"",'المركبات'!$A$6:$A$205,0))&amp;"","كود غير موجود"))</f>
        <v/>
      </c>
      <c r="I2005" s="21">
        <f>IF(OR(B2005&amp;""="",NOT(ISNUMBER(C2005))),"",IF(COUNTIFS($B$6:$B$2005,B2005&amp;"",$C$6:$C$2005,"&gt;"&amp;C2005)=0,1,0))</f>
        <v/>
      </c>
    </row>
  </sheetData>
  <autoFilter ref="A5:I2005"/>
  <mergeCells count="2">
    <mergeCell ref="A1:I1"/>
    <mergeCell ref="A2:I2"/>
  </mergeCells>
  <conditionalFormatting sqref="H6:H2005">
    <cfRule type="expression" priority="1" dxfId="0">
      <formula>H6="كود غير موجود"</formula>
    </cfRule>
  </conditionalFormatting>
  <dataValidations count="1">
    <dataValidation sqref="B6:B2005" showDropDown="0" showInputMessage="0" showErrorMessage="0" allowBlank="1" type="list">
      <formula1>='المركبات'!$A$6:$A$205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4" customWidth="1" min="4" max="4"/>
    <col width="28" customWidth="1" min="5" max="5"/>
    <col width="18" customWidth="1" min="6" max="6"/>
    <col width="14" customWidth="1" min="7" max="7"/>
  </cols>
  <sheetData>
    <row r="1" ht="26" customHeight="1">
      <c r="A1" s="10" t="inlineStr">
        <is>
          <t>شيت وقود وصيانة الأسطول · قالب مجاني من Softwiro</t>
        </is>
      </c>
    </row>
    <row r="2">
      <c r="A2" s="11" t="inlineStr">
        <is>
          <t>عايز برنامج أسطول يسجّل فيه كل سائق تعبئته وتراجعه الإدارة؟ Softwiro تبنيه لك على طريقة شغلك ← اضغط هنا</t>
        </is>
      </c>
    </row>
    <row r="5" ht="32" customHeight="1">
      <c r="A5" s="15" t="inlineStr">
        <is>
          <t>التاريخ</t>
        </is>
      </c>
      <c r="B5" s="15" t="inlineStr">
        <is>
          <t>كود المركبة</t>
        </is>
      </c>
      <c r="C5" s="15" t="inlineStr">
        <is>
          <t>النوع</t>
        </is>
      </c>
      <c r="D5" s="15" t="inlineStr">
        <is>
          <t>التكلفة</t>
        </is>
      </c>
      <c r="E5" s="15" t="inlineStr">
        <is>
          <t>الورشة / ملاحظة</t>
        </is>
      </c>
      <c r="F5" s="15" t="inlineStr">
        <is>
          <t>المركبة</t>
        </is>
      </c>
      <c r="G5" s="15" t="inlineStr">
        <is>
          <t>آخر صيانة للمركبة</t>
        </is>
      </c>
    </row>
    <row r="6">
      <c r="A6" s="13" t="n">
        <v>46280</v>
      </c>
      <c r="B6" s="5" t="inlineStr">
        <is>
          <t>V01</t>
        </is>
      </c>
      <c r="C6" s="5" t="inlineStr">
        <is>
          <t>فرامل</t>
        </is>
      </c>
      <c r="D6" s="20" t="n">
        <v>1800</v>
      </c>
      <c r="E6" s="5" t="n"/>
      <c r="F6" s="6">
        <f>IF(B6&amp;""="","",IFERROR(INDEX('المركبات'!$B$6:$B$205,MATCH(B6&amp;"",'المركبات'!$A$6:$A$205,0))&amp;"","كود غير موجود"))</f>
        <v/>
      </c>
      <c r="G6" s="21">
        <f>IF(OR(B6&amp;""="",NOT(ISNUMBER(A6))),"",IF(COUNTIFS($B$6:$B$1005,B6&amp;"",$A$6:$A$1005,"&gt;"&amp;A6)=0,1,0))</f>
        <v/>
      </c>
    </row>
    <row r="7">
      <c r="A7" s="13" t="n">
        <v>46298</v>
      </c>
      <c r="B7" s="5" t="inlineStr">
        <is>
          <t>V06</t>
        </is>
      </c>
      <c r="C7" s="5" t="inlineStr">
        <is>
          <t>إصلاح عطل</t>
        </is>
      </c>
      <c r="D7" s="20" t="n">
        <v>9000</v>
      </c>
      <c r="E7" s="5" t="inlineStr">
        <is>
          <t>تغيير طلمبة</t>
        </is>
      </c>
      <c r="F7" s="6">
        <f>IF(B7&amp;""="","",IFERROR(INDEX('المركبات'!$B$6:$B$205,MATCH(B7&amp;"",'المركبات'!$A$6:$A$205,0))&amp;"","كود غير موجود"))</f>
        <v/>
      </c>
      <c r="G7" s="21">
        <f>IF(OR(B7&amp;""="",NOT(ISNUMBER(A7))),"",IF(COUNTIFS($B$6:$B$1005,B7&amp;"",$A$6:$A$1005,"&gt;"&amp;A7)=0,1,0))</f>
        <v/>
      </c>
    </row>
    <row r="8">
      <c r="A8" s="13" t="n">
        <v>46302</v>
      </c>
      <c r="B8" s="5" t="inlineStr">
        <is>
          <t>V04</t>
        </is>
      </c>
      <c r="C8" s="5" t="inlineStr">
        <is>
          <t>زيت وفلاتر</t>
        </is>
      </c>
      <c r="D8" s="20" t="n">
        <v>900</v>
      </c>
      <c r="E8" s="5" t="n"/>
      <c r="F8" s="6">
        <f>IF(B8&amp;""="","",IFERROR(INDEX('المركبات'!$B$6:$B$205,MATCH(B8&amp;"",'المركبات'!$A$6:$A$205,0))&amp;"","كود غير موجود"))</f>
        <v/>
      </c>
      <c r="G8" s="21">
        <f>IF(OR(B8&amp;""="",NOT(ISNUMBER(A8))),"",IF(COUNTIFS($B$6:$B$1005,B8&amp;"",$A$6:$A$1005,"&gt;"&amp;A8)=0,1,0))</f>
        <v/>
      </c>
    </row>
    <row r="9">
      <c r="A9" s="13" t="n">
        <v>46303</v>
      </c>
      <c r="B9" s="5" t="inlineStr">
        <is>
          <t>V01</t>
        </is>
      </c>
      <c r="C9" s="5" t="inlineStr">
        <is>
          <t>زيت وفلاتر</t>
        </is>
      </c>
      <c r="D9" s="20" t="n">
        <v>1200</v>
      </c>
      <c r="E9" s="5" t="n"/>
      <c r="F9" s="6">
        <f>IF(B9&amp;""="","",IFERROR(INDEX('المركبات'!$B$6:$B$205,MATCH(B9&amp;"",'المركبات'!$A$6:$A$205,0))&amp;"","كود غير موجود"))</f>
        <v/>
      </c>
      <c r="G9" s="21">
        <f>IF(OR(B9&amp;""="",NOT(ISNUMBER(A9))),"",IF(COUNTIFS($B$6:$B$1005,B9&amp;"",$A$6:$A$1005,"&gt;"&amp;A9)=0,1,0))</f>
        <v/>
      </c>
    </row>
    <row r="10">
      <c r="A10" s="13" t="n">
        <v>46305</v>
      </c>
      <c r="B10" s="5" t="inlineStr">
        <is>
          <t>V03</t>
        </is>
      </c>
      <c r="C10" s="5" t="inlineStr">
        <is>
          <t>فرامل</t>
        </is>
      </c>
      <c r="D10" s="20" t="n">
        <v>2500</v>
      </c>
      <c r="E10" s="5" t="n"/>
      <c r="F10" s="6">
        <f>IF(B10&amp;""="","",IFERROR(INDEX('المركبات'!$B$6:$B$205,MATCH(B10&amp;"",'المركبات'!$A$6:$A$205,0))&amp;"","كود غير موجود"))</f>
        <v/>
      </c>
      <c r="G10" s="21">
        <f>IF(OR(B10&amp;""="",NOT(ISNUMBER(A10))),"",IF(COUNTIFS($B$6:$B$1005,B10&amp;"",$A$6:$A$1005,"&gt;"&amp;A10)=0,1,0))</f>
        <v/>
      </c>
    </row>
    <row r="11">
      <c r="A11" s="13" t="n">
        <v>46312</v>
      </c>
      <c r="B11" s="5" t="inlineStr">
        <is>
          <t>V06</t>
        </is>
      </c>
      <c r="C11" s="5" t="inlineStr">
        <is>
          <t>كهرباء</t>
        </is>
      </c>
      <c r="D11" s="20" t="n">
        <v>3500</v>
      </c>
      <c r="E11" s="5" t="n"/>
      <c r="F11" s="6">
        <f>IF(B11&amp;""="","",IFERROR(INDEX('المركبات'!$B$6:$B$205,MATCH(B11&amp;"",'المركبات'!$A$6:$A$205,0))&amp;"","كود غير موجود"))</f>
        <v/>
      </c>
      <c r="G11" s="21">
        <f>IF(OR(B11&amp;""="",NOT(ISNUMBER(A11))),"",IF(COUNTIFS($B$6:$B$1005,B11&amp;"",$A$6:$A$1005,"&gt;"&amp;A11)=0,1,0))</f>
        <v/>
      </c>
    </row>
    <row r="12">
      <c r="A12" s="13" t="n">
        <v>46315</v>
      </c>
      <c r="B12" s="5" t="inlineStr">
        <is>
          <t>V02</t>
        </is>
      </c>
      <c r="C12" s="5" t="inlineStr">
        <is>
          <t>إطارات</t>
        </is>
      </c>
      <c r="D12" s="20" t="n">
        <v>8000</v>
      </c>
      <c r="E12" s="5" t="n"/>
      <c r="F12" s="6">
        <f>IF(B12&amp;""="","",IFERROR(INDEX('المركبات'!$B$6:$B$205,MATCH(B12&amp;"",'المركبات'!$A$6:$A$205,0))&amp;"","كود غير موجود"))</f>
        <v/>
      </c>
      <c r="G12" s="21">
        <f>IF(OR(B12&amp;""="",NOT(ISNUMBER(A12))),"",IF(COUNTIFS($B$6:$B$1005,B12&amp;"",$A$6:$A$1005,"&gt;"&amp;A12)=0,1,0))</f>
        <v/>
      </c>
    </row>
    <row r="13">
      <c r="A13" s="13" t="n">
        <v>46320</v>
      </c>
      <c r="B13" s="5" t="inlineStr">
        <is>
          <t>V03</t>
        </is>
      </c>
      <c r="C13" s="5" t="inlineStr">
        <is>
          <t>إصلاح عطل</t>
        </is>
      </c>
      <c r="D13" s="20" t="n">
        <v>6500</v>
      </c>
      <c r="E13" s="5" t="n"/>
      <c r="F13" s="6">
        <f>IF(B13&amp;""="","",IFERROR(INDEX('المركبات'!$B$6:$B$205,MATCH(B13&amp;"",'المركبات'!$A$6:$A$205,0))&amp;"","كود غير موجود"))</f>
        <v/>
      </c>
      <c r="G13" s="21">
        <f>IF(OR(B13&amp;""="",NOT(ISNUMBER(A13))),"",IF(COUNTIFS($B$6:$B$1005,B13&amp;"",$A$6:$A$1005,"&gt;"&amp;A13)=0,1,0))</f>
        <v/>
      </c>
    </row>
    <row r="14">
      <c r="A14" s="13" t="n">
        <v>46322</v>
      </c>
      <c r="B14" s="5" t="inlineStr">
        <is>
          <t>V06</t>
        </is>
      </c>
      <c r="C14" s="5" t="inlineStr">
        <is>
          <t>زيت وفلاتر</t>
        </is>
      </c>
      <c r="D14" s="20" t="n">
        <v>1100</v>
      </c>
      <c r="E14" s="5" t="n"/>
      <c r="F14" s="6">
        <f>IF(B14&amp;""="","",IFERROR(INDEX('المركبات'!$B$6:$B$205,MATCH(B14&amp;"",'المركبات'!$A$6:$A$205,0))&amp;"","كود غير موجود"))</f>
        <v/>
      </c>
      <c r="G14" s="21">
        <f>IF(OR(B14&amp;""="",NOT(ISNUMBER(A14))),"",IF(COUNTIFS($B$6:$B$1005,B14&amp;"",$A$6:$A$1005,"&gt;"&amp;A14)=0,1,0))</f>
        <v/>
      </c>
    </row>
    <row r="15">
      <c r="A15" s="13" t="n"/>
      <c r="B15" s="5" t="n"/>
      <c r="C15" s="5" t="n"/>
      <c r="D15" s="20" t="n"/>
      <c r="E15" s="5" t="n"/>
      <c r="F15" s="6">
        <f>IF(B15&amp;""="","",IFERROR(INDEX('المركبات'!$B$6:$B$205,MATCH(B15&amp;"",'المركبات'!$A$6:$A$205,0))&amp;"","كود غير موجود"))</f>
        <v/>
      </c>
      <c r="G15" s="21">
        <f>IF(OR(B15&amp;""="",NOT(ISNUMBER(A15))),"",IF(COUNTIFS($B$6:$B$1005,B15&amp;"",$A$6:$A$1005,"&gt;"&amp;A15)=0,1,0))</f>
        <v/>
      </c>
    </row>
    <row r="16">
      <c r="A16" s="13" t="n"/>
      <c r="B16" s="5" t="n"/>
      <c r="C16" s="5" t="n"/>
      <c r="D16" s="20" t="n"/>
      <c r="E16" s="5" t="n"/>
      <c r="F16" s="6">
        <f>IF(B16&amp;""="","",IFERROR(INDEX('المركبات'!$B$6:$B$205,MATCH(B16&amp;"",'المركبات'!$A$6:$A$205,0))&amp;"","كود غير موجود"))</f>
        <v/>
      </c>
      <c r="G16" s="21">
        <f>IF(OR(B16&amp;""="",NOT(ISNUMBER(A16))),"",IF(COUNTIFS($B$6:$B$1005,B16&amp;"",$A$6:$A$1005,"&gt;"&amp;A16)=0,1,0))</f>
        <v/>
      </c>
    </row>
    <row r="17">
      <c r="A17" s="13" t="n"/>
      <c r="B17" s="5" t="n"/>
      <c r="C17" s="5" t="n"/>
      <c r="D17" s="20" t="n"/>
      <c r="E17" s="5" t="n"/>
      <c r="F17" s="6">
        <f>IF(B17&amp;""="","",IFERROR(INDEX('المركبات'!$B$6:$B$205,MATCH(B17&amp;"",'المركبات'!$A$6:$A$205,0))&amp;"","كود غير موجود"))</f>
        <v/>
      </c>
      <c r="G17" s="21">
        <f>IF(OR(B17&amp;""="",NOT(ISNUMBER(A17))),"",IF(COUNTIFS($B$6:$B$1005,B17&amp;"",$A$6:$A$1005,"&gt;"&amp;A17)=0,1,0))</f>
        <v/>
      </c>
    </row>
    <row r="18">
      <c r="A18" s="13" t="n"/>
      <c r="B18" s="5" t="n"/>
      <c r="C18" s="5" t="n"/>
      <c r="D18" s="20" t="n"/>
      <c r="E18" s="5" t="n"/>
      <c r="F18" s="6">
        <f>IF(B18&amp;""="","",IFERROR(INDEX('المركبات'!$B$6:$B$205,MATCH(B18&amp;"",'المركبات'!$A$6:$A$205,0))&amp;"","كود غير موجود"))</f>
        <v/>
      </c>
      <c r="G18" s="21">
        <f>IF(OR(B18&amp;""="",NOT(ISNUMBER(A18))),"",IF(COUNTIFS($B$6:$B$1005,B18&amp;"",$A$6:$A$1005,"&gt;"&amp;A18)=0,1,0))</f>
        <v/>
      </c>
    </row>
    <row r="19">
      <c r="A19" s="13" t="n"/>
      <c r="B19" s="5" t="n"/>
      <c r="C19" s="5" t="n"/>
      <c r="D19" s="20" t="n"/>
      <c r="E19" s="5" t="n"/>
      <c r="F19" s="6">
        <f>IF(B19&amp;""="","",IFERROR(INDEX('المركبات'!$B$6:$B$205,MATCH(B19&amp;"",'المركبات'!$A$6:$A$205,0))&amp;"","كود غير موجود"))</f>
        <v/>
      </c>
      <c r="G19" s="21">
        <f>IF(OR(B19&amp;""="",NOT(ISNUMBER(A19))),"",IF(COUNTIFS($B$6:$B$1005,B19&amp;"",$A$6:$A$1005,"&gt;"&amp;A19)=0,1,0))</f>
        <v/>
      </c>
    </row>
    <row r="20">
      <c r="A20" s="13" t="n"/>
      <c r="B20" s="5" t="n"/>
      <c r="C20" s="5" t="n"/>
      <c r="D20" s="20" t="n"/>
      <c r="E20" s="5" t="n"/>
      <c r="F20" s="6">
        <f>IF(B20&amp;""="","",IFERROR(INDEX('المركبات'!$B$6:$B$205,MATCH(B20&amp;"",'المركبات'!$A$6:$A$205,0))&amp;"","كود غير موجود"))</f>
        <v/>
      </c>
      <c r="G20" s="21">
        <f>IF(OR(B20&amp;""="",NOT(ISNUMBER(A20))),"",IF(COUNTIFS($B$6:$B$1005,B20&amp;"",$A$6:$A$1005,"&gt;"&amp;A20)=0,1,0))</f>
        <v/>
      </c>
    </row>
    <row r="21">
      <c r="A21" s="13" t="n"/>
      <c r="B21" s="5" t="n"/>
      <c r="C21" s="5" t="n"/>
      <c r="D21" s="20" t="n"/>
      <c r="E21" s="5" t="n"/>
      <c r="F21" s="6">
        <f>IF(B21&amp;""="","",IFERROR(INDEX('المركبات'!$B$6:$B$205,MATCH(B21&amp;"",'المركبات'!$A$6:$A$205,0))&amp;"","كود غير موجود"))</f>
        <v/>
      </c>
      <c r="G21" s="21">
        <f>IF(OR(B21&amp;""="",NOT(ISNUMBER(A21))),"",IF(COUNTIFS($B$6:$B$1005,B21&amp;"",$A$6:$A$1005,"&gt;"&amp;A21)=0,1,0))</f>
        <v/>
      </c>
    </row>
    <row r="22">
      <c r="A22" s="13" t="n"/>
      <c r="B22" s="5" t="n"/>
      <c r="C22" s="5" t="n"/>
      <c r="D22" s="20" t="n"/>
      <c r="E22" s="5" t="n"/>
      <c r="F22" s="6">
        <f>IF(B22&amp;""="","",IFERROR(INDEX('المركبات'!$B$6:$B$205,MATCH(B22&amp;"",'المركبات'!$A$6:$A$205,0))&amp;"","كود غير موجود"))</f>
        <v/>
      </c>
      <c r="G22" s="21">
        <f>IF(OR(B22&amp;""="",NOT(ISNUMBER(A22))),"",IF(COUNTIFS($B$6:$B$1005,B22&amp;"",$A$6:$A$1005,"&gt;"&amp;A22)=0,1,0))</f>
        <v/>
      </c>
    </row>
    <row r="23">
      <c r="A23" s="13" t="n"/>
      <c r="B23" s="5" t="n"/>
      <c r="C23" s="5" t="n"/>
      <c r="D23" s="20" t="n"/>
      <c r="E23" s="5" t="n"/>
      <c r="F23" s="6">
        <f>IF(B23&amp;""="","",IFERROR(INDEX('المركبات'!$B$6:$B$205,MATCH(B23&amp;"",'المركبات'!$A$6:$A$205,0))&amp;"","كود غير موجود"))</f>
        <v/>
      </c>
      <c r="G23" s="21">
        <f>IF(OR(B23&amp;""="",NOT(ISNUMBER(A23))),"",IF(COUNTIFS($B$6:$B$1005,B23&amp;"",$A$6:$A$1005,"&gt;"&amp;A23)=0,1,0))</f>
        <v/>
      </c>
    </row>
    <row r="24">
      <c r="A24" s="13" t="n"/>
      <c r="B24" s="5" t="n"/>
      <c r="C24" s="5" t="n"/>
      <c r="D24" s="20" t="n"/>
      <c r="E24" s="5" t="n"/>
      <c r="F24" s="6">
        <f>IF(B24&amp;""="","",IFERROR(INDEX('المركبات'!$B$6:$B$205,MATCH(B24&amp;"",'المركبات'!$A$6:$A$205,0))&amp;"","كود غير موجود"))</f>
        <v/>
      </c>
      <c r="G24" s="21">
        <f>IF(OR(B24&amp;""="",NOT(ISNUMBER(A24))),"",IF(COUNTIFS($B$6:$B$1005,B24&amp;"",$A$6:$A$1005,"&gt;"&amp;A24)=0,1,0))</f>
        <v/>
      </c>
    </row>
    <row r="25">
      <c r="A25" s="13" t="n"/>
      <c r="B25" s="5" t="n"/>
      <c r="C25" s="5" t="n"/>
      <c r="D25" s="20" t="n"/>
      <c r="E25" s="5" t="n"/>
      <c r="F25" s="6">
        <f>IF(B25&amp;""="","",IFERROR(INDEX('المركبات'!$B$6:$B$205,MATCH(B25&amp;"",'المركبات'!$A$6:$A$205,0))&amp;"","كود غير موجود"))</f>
        <v/>
      </c>
      <c r="G25" s="21">
        <f>IF(OR(B25&amp;""="",NOT(ISNUMBER(A25))),"",IF(COUNTIFS($B$6:$B$1005,B25&amp;"",$A$6:$A$1005,"&gt;"&amp;A25)=0,1,0))</f>
        <v/>
      </c>
    </row>
    <row r="26">
      <c r="A26" s="13" t="n"/>
      <c r="B26" s="5" t="n"/>
      <c r="C26" s="5" t="n"/>
      <c r="D26" s="20" t="n"/>
      <c r="E26" s="5" t="n"/>
      <c r="F26" s="6">
        <f>IF(B26&amp;""="","",IFERROR(INDEX('المركبات'!$B$6:$B$205,MATCH(B26&amp;"",'المركبات'!$A$6:$A$205,0))&amp;"","كود غير موجود"))</f>
        <v/>
      </c>
      <c r="G26" s="21">
        <f>IF(OR(B26&amp;""="",NOT(ISNUMBER(A26))),"",IF(COUNTIFS($B$6:$B$1005,B26&amp;"",$A$6:$A$1005,"&gt;"&amp;A26)=0,1,0))</f>
        <v/>
      </c>
    </row>
    <row r="27">
      <c r="A27" s="13" t="n"/>
      <c r="B27" s="5" t="n"/>
      <c r="C27" s="5" t="n"/>
      <c r="D27" s="20" t="n"/>
      <c r="E27" s="5" t="n"/>
      <c r="F27" s="6">
        <f>IF(B27&amp;""="","",IFERROR(INDEX('المركبات'!$B$6:$B$205,MATCH(B27&amp;"",'المركبات'!$A$6:$A$205,0))&amp;"","كود غير موجود"))</f>
        <v/>
      </c>
      <c r="G27" s="21">
        <f>IF(OR(B27&amp;""="",NOT(ISNUMBER(A27))),"",IF(COUNTIFS($B$6:$B$1005,B27&amp;"",$A$6:$A$1005,"&gt;"&amp;A27)=0,1,0))</f>
        <v/>
      </c>
    </row>
    <row r="28">
      <c r="A28" s="13" t="n"/>
      <c r="B28" s="5" t="n"/>
      <c r="C28" s="5" t="n"/>
      <c r="D28" s="20" t="n"/>
      <c r="E28" s="5" t="n"/>
      <c r="F28" s="6">
        <f>IF(B28&amp;""="","",IFERROR(INDEX('المركبات'!$B$6:$B$205,MATCH(B28&amp;"",'المركبات'!$A$6:$A$205,0))&amp;"","كود غير موجود"))</f>
        <v/>
      </c>
      <c r="G28" s="21">
        <f>IF(OR(B28&amp;""="",NOT(ISNUMBER(A28))),"",IF(COUNTIFS($B$6:$B$1005,B28&amp;"",$A$6:$A$1005,"&gt;"&amp;A28)=0,1,0))</f>
        <v/>
      </c>
    </row>
    <row r="29">
      <c r="A29" s="13" t="n"/>
      <c r="B29" s="5" t="n"/>
      <c r="C29" s="5" t="n"/>
      <c r="D29" s="20" t="n"/>
      <c r="E29" s="5" t="n"/>
      <c r="F29" s="6">
        <f>IF(B29&amp;""="","",IFERROR(INDEX('المركبات'!$B$6:$B$205,MATCH(B29&amp;"",'المركبات'!$A$6:$A$205,0))&amp;"","كود غير موجود"))</f>
        <v/>
      </c>
      <c r="G29" s="21">
        <f>IF(OR(B29&amp;""="",NOT(ISNUMBER(A29))),"",IF(COUNTIFS($B$6:$B$1005,B29&amp;"",$A$6:$A$1005,"&gt;"&amp;A29)=0,1,0))</f>
        <v/>
      </c>
    </row>
    <row r="30">
      <c r="A30" s="13" t="n"/>
      <c r="B30" s="5" t="n"/>
      <c r="C30" s="5" t="n"/>
      <c r="D30" s="20" t="n"/>
      <c r="E30" s="5" t="n"/>
      <c r="F30" s="6">
        <f>IF(B30&amp;""="","",IFERROR(INDEX('المركبات'!$B$6:$B$205,MATCH(B30&amp;"",'المركبات'!$A$6:$A$205,0))&amp;"","كود غير موجود"))</f>
        <v/>
      </c>
      <c r="G30" s="21">
        <f>IF(OR(B30&amp;""="",NOT(ISNUMBER(A30))),"",IF(COUNTIFS($B$6:$B$1005,B30&amp;"",$A$6:$A$1005,"&gt;"&amp;A30)=0,1,0))</f>
        <v/>
      </c>
    </row>
    <row r="31">
      <c r="A31" s="13" t="n"/>
      <c r="B31" s="5" t="n"/>
      <c r="C31" s="5" t="n"/>
      <c r="D31" s="20" t="n"/>
      <c r="E31" s="5" t="n"/>
      <c r="F31" s="6">
        <f>IF(B31&amp;""="","",IFERROR(INDEX('المركبات'!$B$6:$B$205,MATCH(B31&amp;"",'المركبات'!$A$6:$A$205,0))&amp;"","كود غير موجود"))</f>
        <v/>
      </c>
      <c r="G31" s="21">
        <f>IF(OR(B31&amp;""="",NOT(ISNUMBER(A31))),"",IF(COUNTIFS($B$6:$B$1005,B31&amp;"",$A$6:$A$1005,"&gt;"&amp;A31)=0,1,0))</f>
        <v/>
      </c>
    </row>
    <row r="32">
      <c r="A32" s="13" t="n"/>
      <c r="B32" s="5" t="n"/>
      <c r="C32" s="5" t="n"/>
      <c r="D32" s="20" t="n"/>
      <c r="E32" s="5" t="n"/>
      <c r="F32" s="6">
        <f>IF(B32&amp;""="","",IFERROR(INDEX('المركبات'!$B$6:$B$205,MATCH(B32&amp;"",'المركبات'!$A$6:$A$205,0))&amp;"","كود غير موجود"))</f>
        <v/>
      </c>
      <c r="G32" s="21">
        <f>IF(OR(B32&amp;""="",NOT(ISNUMBER(A32))),"",IF(COUNTIFS($B$6:$B$1005,B32&amp;"",$A$6:$A$1005,"&gt;"&amp;A32)=0,1,0))</f>
        <v/>
      </c>
    </row>
    <row r="33">
      <c r="A33" s="13" t="n"/>
      <c r="B33" s="5" t="n"/>
      <c r="C33" s="5" t="n"/>
      <c r="D33" s="20" t="n"/>
      <c r="E33" s="5" t="n"/>
      <c r="F33" s="6">
        <f>IF(B33&amp;""="","",IFERROR(INDEX('المركبات'!$B$6:$B$205,MATCH(B33&amp;"",'المركبات'!$A$6:$A$205,0))&amp;"","كود غير موجود"))</f>
        <v/>
      </c>
      <c r="G33" s="21">
        <f>IF(OR(B33&amp;""="",NOT(ISNUMBER(A33))),"",IF(COUNTIFS($B$6:$B$1005,B33&amp;"",$A$6:$A$1005,"&gt;"&amp;A33)=0,1,0))</f>
        <v/>
      </c>
    </row>
    <row r="34">
      <c r="A34" s="13" t="n"/>
      <c r="B34" s="5" t="n"/>
      <c r="C34" s="5" t="n"/>
      <c r="D34" s="20" t="n"/>
      <c r="E34" s="5" t="n"/>
      <c r="F34" s="6">
        <f>IF(B34&amp;""="","",IFERROR(INDEX('المركبات'!$B$6:$B$205,MATCH(B34&amp;"",'المركبات'!$A$6:$A$205,0))&amp;"","كود غير موجود"))</f>
        <v/>
      </c>
      <c r="G34" s="21">
        <f>IF(OR(B34&amp;""="",NOT(ISNUMBER(A34))),"",IF(COUNTIFS($B$6:$B$1005,B34&amp;"",$A$6:$A$1005,"&gt;"&amp;A34)=0,1,0))</f>
        <v/>
      </c>
    </row>
    <row r="35">
      <c r="A35" s="13" t="n"/>
      <c r="B35" s="5" t="n"/>
      <c r="C35" s="5" t="n"/>
      <c r="D35" s="20" t="n"/>
      <c r="E35" s="5" t="n"/>
      <c r="F35" s="6">
        <f>IF(B35&amp;""="","",IFERROR(INDEX('المركبات'!$B$6:$B$205,MATCH(B35&amp;"",'المركبات'!$A$6:$A$205,0))&amp;"","كود غير موجود"))</f>
        <v/>
      </c>
      <c r="G35" s="21">
        <f>IF(OR(B35&amp;""="",NOT(ISNUMBER(A35))),"",IF(COUNTIFS($B$6:$B$1005,B35&amp;"",$A$6:$A$1005,"&gt;"&amp;A35)=0,1,0))</f>
        <v/>
      </c>
    </row>
    <row r="36">
      <c r="A36" s="13" t="n"/>
      <c r="B36" s="5" t="n"/>
      <c r="C36" s="5" t="n"/>
      <c r="D36" s="20" t="n"/>
      <c r="E36" s="5" t="n"/>
      <c r="F36" s="6">
        <f>IF(B36&amp;""="","",IFERROR(INDEX('المركبات'!$B$6:$B$205,MATCH(B36&amp;"",'المركبات'!$A$6:$A$205,0))&amp;"","كود غير موجود"))</f>
        <v/>
      </c>
      <c r="G36" s="21">
        <f>IF(OR(B36&amp;""="",NOT(ISNUMBER(A36))),"",IF(COUNTIFS($B$6:$B$1005,B36&amp;"",$A$6:$A$1005,"&gt;"&amp;A36)=0,1,0))</f>
        <v/>
      </c>
    </row>
    <row r="37">
      <c r="A37" s="13" t="n"/>
      <c r="B37" s="5" t="n"/>
      <c r="C37" s="5" t="n"/>
      <c r="D37" s="20" t="n"/>
      <c r="E37" s="5" t="n"/>
      <c r="F37" s="6">
        <f>IF(B37&amp;""="","",IFERROR(INDEX('المركبات'!$B$6:$B$205,MATCH(B37&amp;"",'المركبات'!$A$6:$A$205,0))&amp;"","كود غير موجود"))</f>
        <v/>
      </c>
      <c r="G37" s="21">
        <f>IF(OR(B37&amp;""="",NOT(ISNUMBER(A37))),"",IF(COUNTIFS($B$6:$B$1005,B37&amp;"",$A$6:$A$1005,"&gt;"&amp;A37)=0,1,0))</f>
        <v/>
      </c>
    </row>
    <row r="38">
      <c r="A38" s="13" t="n"/>
      <c r="B38" s="5" t="n"/>
      <c r="C38" s="5" t="n"/>
      <c r="D38" s="20" t="n"/>
      <c r="E38" s="5" t="n"/>
      <c r="F38" s="6">
        <f>IF(B38&amp;""="","",IFERROR(INDEX('المركبات'!$B$6:$B$205,MATCH(B38&amp;"",'المركبات'!$A$6:$A$205,0))&amp;"","كود غير موجود"))</f>
        <v/>
      </c>
      <c r="G38" s="21">
        <f>IF(OR(B38&amp;""="",NOT(ISNUMBER(A38))),"",IF(COUNTIFS($B$6:$B$1005,B38&amp;"",$A$6:$A$1005,"&gt;"&amp;A38)=0,1,0))</f>
        <v/>
      </c>
    </row>
    <row r="39">
      <c r="A39" s="13" t="n"/>
      <c r="B39" s="5" t="n"/>
      <c r="C39" s="5" t="n"/>
      <c r="D39" s="20" t="n"/>
      <c r="E39" s="5" t="n"/>
      <c r="F39" s="6">
        <f>IF(B39&amp;""="","",IFERROR(INDEX('المركبات'!$B$6:$B$205,MATCH(B39&amp;"",'المركبات'!$A$6:$A$205,0))&amp;"","كود غير موجود"))</f>
        <v/>
      </c>
      <c r="G39" s="21">
        <f>IF(OR(B39&amp;""="",NOT(ISNUMBER(A39))),"",IF(COUNTIFS($B$6:$B$1005,B39&amp;"",$A$6:$A$1005,"&gt;"&amp;A39)=0,1,0))</f>
        <v/>
      </c>
    </row>
    <row r="40">
      <c r="A40" s="13" t="n"/>
      <c r="B40" s="5" t="n"/>
      <c r="C40" s="5" t="n"/>
      <c r="D40" s="20" t="n"/>
      <c r="E40" s="5" t="n"/>
      <c r="F40" s="6">
        <f>IF(B40&amp;""="","",IFERROR(INDEX('المركبات'!$B$6:$B$205,MATCH(B40&amp;"",'المركبات'!$A$6:$A$205,0))&amp;"","كود غير موجود"))</f>
        <v/>
      </c>
      <c r="G40" s="21">
        <f>IF(OR(B40&amp;""="",NOT(ISNUMBER(A40))),"",IF(COUNTIFS($B$6:$B$1005,B40&amp;"",$A$6:$A$1005,"&gt;"&amp;A40)=0,1,0))</f>
        <v/>
      </c>
    </row>
    <row r="41">
      <c r="A41" s="13" t="n"/>
      <c r="B41" s="5" t="n"/>
      <c r="C41" s="5" t="n"/>
      <c r="D41" s="20" t="n"/>
      <c r="E41" s="5" t="n"/>
      <c r="F41" s="6">
        <f>IF(B41&amp;""="","",IFERROR(INDEX('المركبات'!$B$6:$B$205,MATCH(B41&amp;"",'المركبات'!$A$6:$A$205,0))&amp;"","كود غير موجود"))</f>
        <v/>
      </c>
      <c r="G41" s="21">
        <f>IF(OR(B41&amp;""="",NOT(ISNUMBER(A41))),"",IF(COUNTIFS($B$6:$B$1005,B41&amp;"",$A$6:$A$1005,"&gt;"&amp;A41)=0,1,0))</f>
        <v/>
      </c>
    </row>
    <row r="42">
      <c r="A42" s="13" t="n"/>
      <c r="B42" s="5" t="n"/>
      <c r="C42" s="5" t="n"/>
      <c r="D42" s="20" t="n"/>
      <c r="E42" s="5" t="n"/>
      <c r="F42" s="6">
        <f>IF(B42&amp;""="","",IFERROR(INDEX('المركبات'!$B$6:$B$205,MATCH(B42&amp;"",'المركبات'!$A$6:$A$205,0))&amp;"","كود غير موجود"))</f>
        <v/>
      </c>
      <c r="G42" s="21">
        <f>IF(OR(B42&amp;""="",NOT(ISNUMBER(A42))),"",IF(COUNTIFS($B$6:$B$1005,B42&amp;"",$A$6:$A$1005,"&gt;"&amp;A42)=0,1,0))</f>
        <v/>
      </c>
    </row>
    <row r="43">
      <c r="A43" s="13" t="n"/>
      <c r="B43" s="5" t="n"/>
      <c r="C43" s="5" t="n"/>
      <c r="D43" s="20" t="n"/>
      <c r="E43" s="5" t="n"/>
      <c r="F43" s="6">
        <f>IF(B43&amp;""="","",IFERROR(INDEX('المركبات'!$B$6:$B$205,MATCH(B43&amp;"",'المركبات'!$A$6:$A$205,0))&amp;"","كود غير موجود"))</f>
        <v/>
      </c>
      <c r="G43" s="21">
        <f>IF(OR(B43&amp;""="",NOT(ISNUMBER(A43))),"",IF(COUNTIFS($B$6:$B$1005,B43&amp;"",$A$6:$A$1005,"&gt;"&amp;A43)=0,1,0))</f>
        <v/>
      </c>
    </row>
    <row r="44">
      <c r="A44" s="13" t="n"/>
      <c r="B44" s="5" t="n"/>
      <c r="C44" s="5" t="n"/>
      <c r="D44" s="20" t="n"/>
      <c r="E44" s="5" t="n"/>
      <c r="F44" s="6">
        <f>IF(B44&amp;""="","",IFERROR(INDEX('المركبات'!$B$6:$B$205,MATCH(B44&amp;"",'المركبات'!$A$6:$A$205,0))&amp;"","كود غير موجود"))</f>
        <v/>
      </c>
      <c r="G44" s="21">
        <f>IF(OR(B44&amp;""="",NOT(ISNUMBER(A44))),"",IF(COUNTIFS($B$6:$B$1005,B44&amp;"",$A$6:$A$1005,"&gt;"&amp;A44)=0,1,0))</f>
        <v/>
      </c>
    </row>
    <row r="45">
      <c r="A45" s="13" t="n"/>
      <c r="B45" s="5" t="n"/>
      <c r="C45" s="5" t="n"/>
      <c r="D45" s="20" t="n"/>
      <c r="E45" s="5" t="n"/>
      <c r="F45" s="6">
        <f>IF(B45&amp;""="","",IFERROR(INDEX('المركبات'!$B$6:$B$205,MATCH(B45&amp;"",'المركبات'!$A$6:$A$205,0))&amp;"","كود غير موجود"))</f>
        <v/>
      </c>
      <c r="G45" s="21">
        <f>IF(OR(B45&amp;""="",NOT(ISNUMBER(A45))),"",IF(COUNTIFS($B$6:$B$1005,B45&amp;"",$A$6:$A$1005,"&gt;"&amp;A45)=0,1,0))</f>
        <v/>
      </c>
    </row>
    <row r="46">
      <c r="A46" s="13" t="n"/>
      <c r="B46" s="5" t="n"/>
      <c r="C46" s="5" t="n"/>
      <c r="D46" s="20" t="n"/>
      <c r="E46" s="5" t="n"/>
      <c r="F46" s="6">
        <f>IF(B46&amp;""="","",IFERROR(INDEX('المركبات'!$B$6:$B$205,MATCH(B46&amp;"",'المركبات'!$A$6:$A$205,0))&amp;"","كود غير موجود"))</f>
        <v/>
      </c>
      <c r="G46" s="21">
        <f>IF(OR(B46&amp;""="",NOT(ISNUMBER(A46))),"",IF(COUNTIFS($B$6:$B$1005,B46&amp;"",$A$6:$A$1005,"&gt;"&amp;A46)=0,1,0))</f>
        <v/>
      </c>
    </row>
    <row r="47">
      <c r="A47" s="13" t="n"/>
      <c r="B47" s="5" t="n"/>
      <c r="C47" s="5" t="n"/>
      <c r="D47" s="20" t="n"/>
      <c r="E47" s="5" t="n"/>
      <c r="F47" s="6">
        <f>IF(B47&amp;""="","",IFERROR(INDEX('المركبات'!$B$6:$B$205,MATCH(B47&amp;"",'المركبات'!$A$6:$A$205,0))&amp;"","كود غير موجود"))</f>
        <v/>
      </c>
      <c r="G47" s="21">
        <f>IF(OR(B47&amp;""="",NOT(ISNUMBER(A47))),"",IF(COUNTIFS($B$6:$B$1005,B47&amp;"",$A$6:$A$1005,"&gt;"&amp;A47)=0,1,0))</f>
        <v/>
      </c>
    </row>
    <row r="48">
      <c r="A48" s="13" t="n"/>
      <c r="B48" s="5" t="n"/>
      <c r="C48" s="5" t="n"/>
      <c r="D48" s="20" t="n"/>
      <c r="E48" s="5" t="n"/>
      <c r="F48" s="6">
        <f>IF(B48&amp;""="","",IFERROR(INDEX('المركبات'!$B$6:$B$205,MATCH(B48&amp;"",'المركبات'!$A$6:$A$205,0))&amp;"","كود غير موجود"))</f>
        <v/>
      </c>
      <c r="G48" s="21">
        <f>IF(OR(B48&amp;""="",NOT(ISNUMBER(A48))),"",IF(COUNTIFS($B$6:$B$1005,B48&amp;"",$A$6:$A$1005,"&gt;"&amp;A48)=0,1,0))</f>
        <v/>
      </c>
    </row>
    <row r="49">
      <c r="A49" s="13" t="n"/>
      <c r="B49" s="5" t="n"/>
      <c r="C49" s="5" t="n"/>
      <c r="D49" s="20" t="n"/>
      <c r="E49" s="5" t="n"/>
      <c r="F49" s="6">
        <f>IF(B49&amp;""="","",IFERROR(INDEX('المركبات'!$B$6:$B$205,MATCH(B49&amp;"",'المركبات'!$A$6:$A$205,0))&amp;"","كود غير موجود"))</f>
        <v/>
      </c>
      <c r="G49" s="21">
        <f>IF(OR(B49&amp;""="",NOT(ISNUMBER(A49))),"",IF(COUNTIFS($B$6:$B$1005,B49&amp;"",$A$6:$A$1005,"&gt;"&amp;A49)=0,1,0))</f>
        <v/>
      </c>
    </row>
    <row r="50">
      <c r="A50" s="13" t="n"/>
      <c r="B50" s="5" t="n"/>
      <c r="C50" s="5" t="n"/>
      <c r="D50" s="20" t="n"/>
      <c r="E50" s="5" t="n"/>
      <c r="F50" s="6">
        <f>IF(B50&amp;""="","",IFERROR(INDEX('المركبات'!$B$6:$B$205,MATCH(B50&amp;"",'المركبات'!$A$6:$A$205,0))&amp;"","كود غير موجود"))</f>
        <v/>
      </c>
      <c r="G50" s="21">
        <f>IF(OR(B50&amp;""="",NOT(ISNUMBER(A50))),"",IF(COUNTIFS($B$6:$B$1005,B50&amp;"",$A$6:$A$1005,"&gt;"&amp;A50)=0,1,0))</f>
        <v/>
      </c>
    </row>
    <row r="51">
      <c r="A51" s="13" t="n"/>
      <c r="B51" s="5" t="n"/>
      <c r="C51" s="5" t="n"/>
      <c r="D51" s="20" t="n"/>
      <c r="E51" s="5" t="n"/>
      <c r="F51" s="6">
        <f>IF(B51&amp;""="","",IFERROR(INDEX('المركبات'!$B$6:$B$205,MATCH(B51&amp;"",'المركبات'!$A$6:$A$205,0))&amp;"","كود غير موجود"))</f>
        <v/>
      </c>
      <c r="G51" s="21">
        <f>IF(OR(B51&amp;""="",NOT(ISNUMBER(A51))),"",IF(COUNTIFS($B$6:$B$1005,B51&amp;"",$A$6:$A$1005,"&gt;"&amp;A51)=0,1,0))</f>
        <v/>
      </c>
    </row>
    <row r="52">
      <c r="A52" s="13" t="n"/>
      <c r="B52" s="5" t="n"/>
      <c r="C52" s="5" t="n"/>
      <c r="D52" s="20" t="n"/>
      <c r="E52" s="5" t="n"/>
      <c r="F52" s="6">
        <f>IF(B52&amp;""="","",IFERROR(INDEX('المركبات'!$B$6:$B$205,MATCH(B52&amp;"",'المركبات'!$A$6:$A$205,0))&amp;"","كود غير موجود"))</f>
        <v/>
      </c>
      <c r="G52" s="21">
        <f>IF(OR(B52&amp;""="",NOT(ISNUMBER(A52))),"",IF(COUNTIFS($B$6:$B$1005,B52&amp;"",$A$6:$A$1005,"&gt;"&amp;A52)=0,1,0))</f>
        <v/>
      </c>
    </row>
    <row r="53">
      <c r="A53" s="13" t="n"/>
      <c r="B53" s="5" t="n"/>
      <c r="C53" s="5" t="n"/>
      <c r="D53" s="20" t="n"/>
      <c r="E53" s="5" t="n"/>
      <c r="F53" s="6">
        <f>IF(B53&amp;""="","",IFERROR(INDEX('المركبات'!$B$6:$B$205,MATCH(B53&amp;"",'المركبات'!$A$6:$A$205,0))&amp;"","كود غير موجود"))</f>
        <v/>
      </c>
      <c r="G53" s="21">
        <f>IF(OR(B53&amp;""="",NOT(ISNUMBER(A53))),"",IF(COUNTIFS($B$6:$B$1005,B53&amp;"",$A$6:$A$1005,"&gt;"&amp;A53)=0,1,0))</f>
        <v/>
      </c>
    </row>
    <row r="54">
      <c r="A54" s="13" t="n"/>
      <c r="B54" s="5" t="n"/>
      <c r="C54" s="5" t="n"/>
      <c r="D54" s="20" t="n"/>
      <c r="E54" s="5" t="n"/>
      <c r="F54" s="6">
        <f>IF(B54&amp;""="","",IFERROR(INDEX('المركبات'!$B$6:$B$205,MATCH(B54&amp;"",'المركبات'!$A$6:$A$205,0))&amp;"","كود غير موجود"))</f>
        <v/>
      </c>
      <c r="G54" s="21">
        <f>IF(OR(B54&amp;""="",NOT(ISNUMBER(A54))),"",IF(COUNTIFS($B$6:$B$1005,B54&amp;"",$A$6:$A$1005,"&gt;"&amp;A54)=0,1,0))</f>
        <v/>
      </c>
    </row>
    <row r="55">
      <c r="A55" s="13" t="n"/>
      <c r="B55" s="5" t="n"/>
      <c r="C55" s="5" t="n"/>
      <c r="D55" s="20" t="n"/>
      <c r="E55" s="5" t="n"/>
      <c r="F55" s="6">
        <f>IF(B55&amp;""="","",IFERROR(INDEX('المركبات'!$B$6:$B$205,MATCH(B55&amp;"",'المركبات'!$A$6:$A$205,0))&amp;"","كود غير موجود"))</f>
        <v/>
      </c>
      <c r="G55" s="21">
        <f>IF(OR(B55&amp;""="",NOT(ISNUMBER(A55))),"",IF(COUNTIFS($B$6:$B$1005,B55&amp;"",$A$6:$A$1005,"&gt;"&amp;A55)=0,1,0))</f>
        <v/>
      </c>
    </row>
    <row r="56">
      <c r="A56" s="13" t="n"/>
      <c r="B56" s="5" t="n"/>
      <c r="C56" s="5" t="n"/>
      <c r="D56" s="20" t="n"/>
      <c r="E56" s="5" t="n"/>
      <c r="F56" s="6">
        <f>IF(B56&amp;""="","",IFERROR(INDEX('المركبات'!$B$6:$B$205,MATCH(B56&amp;"",'المركبات'!$A$6:$A$205,0))&amp;"","كود غير موجود"))</f>
        <v/>
      </c>
      <c r="G56" s="21">
        <f>IF(OR(B56&amp;""="",NOT(ISNUMBER(A56))),"",IF(COUNTIFS($B$6:$B$1005,B56&amp;"",$A$6:$A$1005,"&gt;"&amp;A56)=0,1,0))</f>
        <v/>
      </c>
    </row>
    <row r="57">
      <c r="A57" s="13" t="n"/>
      <c r="B57" s="5" t="n"/>
      <c r="C57" s="5" t="n"/>
      <c r="D57" s="20" t="n"/>
      <c r="E57" s="5" t="n"/>
      <c r="F57" s="6">
        <f>IF(B57&amp;""="","",IFERROR(INDEX('المركبات'!$B$6:$B$205,MATCH(B57&amp;"",'المركبات'!$A$6:$A$205,0))&amp;"","كود غير موجود"))</f>
        <v/>
      </c>
      <c r="G57" s="21">
        <f>IF(OR(B57&amp;""="",NOT(ISNUMBER(A57))),"",IF(COUNTIFS($B$6:$B$1005,B57&amp;"",$A$6:$A$1005,"&gt;"&amp;A57)=0,1,0))</f>
        <v/>
      </c>
    </row>
    <row r="58">
      <c r="A58" s="13" t="n"/>
      <c r="B58" s="5" t="n"/>
      <c r="C58" s="5" t="n"/>
      <c r="D58" s="20" t="n"/>
      <c r="E58" s="5" t="n"/>
      <c r="F58" s="6">
        <f>IF(B58&amp;""="","",IFERROR(INDEX('المركبات'!$B$6:$B$205,MATCH(B58&amp;"",'المركبات'!$A$6:$A$205,0))&amp;"","كود غير موجود"))</f>
        <v/>
      </c>
      <c r="G58" s="21">
        <f>IF(OR(B58&amp;""="",NOT(ISNUMBER(A58))),"",IF(COUNTIFS($B$6:$B$1005,B58&amp;"",$A$6:$A$1005,"&gt;"&amp;A58)=0,1,0))</f>
        <v/>
      </c>
    </row>
    <row r="59">
      <c r="A59" s="13" t="n"/>
      <c r="B59" s="5" t="n"/>
      <c r="C59" s="5" t="n"/>
      <c r="D59" s="20" t="n"/>
      <c r="E59" s="5" t="n"/>
      <c r="F59" s="6">
        <f>IF(B59&amp;""="","",IFERROR(INDEX('المركبات'!$B$6:$B$205,MATCH(B59&amp;"",'المركبات'!$A$6:$A$205,0))&amp;"","كود غير موجود"))</f>
        <v/>
      </c>
      <c r="G59" s="21">
        <f>IF(OR(B59&amp;""="",NOT(ISNUMBER(A59))),"",IF(COUNTIFS($B$6:$B$1005,B59&amp;"",$A$6:$A$1005,"&gt;"&amp;A59)=0,1,0))</f>
        <v/>
      </c>
    </row>
    <row r="60">
      <c r="A60" s="13" t="n"/>
      <c r="B60" s="5" t="n"/>
      <c r="C60" s="5" t="n"/>
      <c r="D60" s="20" t="n"/>
      <c r="E60" s="5" t="n"/>
      <c r="F60" s="6">
        <f>IF(B60&amp;""="","",IFERROR(INDEX('المركبات'!$B$6:$B$205,MATCH(B60&amp;"",'المركبات'!$A$6:$A$205,0))&amp;"","كود غير موجود"))</f>
        <v/>
      </c>
      <c r="G60" s="21">
        <f>IF(OR(B60&amp;""="",NOT(ISNUMBER(A60))),"",IF(COUNTIFS($B$6:$B$1005,B60&amp;"",$A$6:$A$1005,"&gt;"&amp;A60)=0,1,0))</f>
        <v/>
      </c>
    </row>
    <row r="61">
      <c r="A61" s="13" t="n"/>
      <c r="B61" s="5" t="n"/>
      <c r="C61" s="5" t="n"/>
      <c r="D61" s="20" t="n"/>
      <c r="E61" s="5" t="n"/>
      <c r="F61" s="6">
        <f>IF(B61&amp;""="","",IFERROR(INDEX('المركبات'!$B$6:$B$205,MATCH(B61&amp;"",'المركبات'!$A$6:$A$205,0))&amp;"","كود غير موجود"))</f>
        <v/>
      </c>
      <c r="G61" s="21">
        <f>IF(OR(B61&amp;""="",NOT(ISNUMBER(A61))),"",IF(COUNTIFS($B$6:$B$1005,B61&amp;"",$A$6:$A$1005,"&gt;"&amp;A61)=0,1,0))</f>
        <v/>
      </c>
    </row>
    <row r="62">
      <c r="A62" s="13" t="n"/>
      <c r="B62" s="5" t="n"/>
      <c r="C62" s="5" t="n"/>
      <c r="D62" s="20" t="n"/>
      <c r="E62" s="5" t="n"/>
      <c r="F62" s="6">
        <f>IF(B62&amp;""="","",IFERROR(INDEX('المركبات'!$B$6:$B$205,MATCH(B62&amp;"",'المركبات'!$A$6:$A$205,0))&amp;"","كود غير موجود"))</f>
        <v/>
      </c>
      <c r="G62" s="21">
        <f>IF(OR(B62&amp;""="",NOT(ISNUMBER(A62))),"",IF(COUNTIFS($B$6:$B$1005,B62&amp;"",$A$6:$A$1005,"&gt;"&amp;A62)=0,1,0))</f>
        <v/>
      </c>
    </row>
    <row r="63">
      <c r="A63" s="13" t="n"/>
      <c r="B63" s="5" t="n"/>
      <c r="C63" s="5" t="n"/>
      <c r="D63" s="20" t="n"/>
      <c r="E63" s="5" t="n"/>
      <c r="F63" s="6">
        <f>IF(B63&amp;""="","",IFERROR(INDEX('المركبات'!$B$6:$B$205,MATCH(B63&amp;"",'المركبات'!$A$6:$A$205,0))&amp;"","كود غير موجود"))</f>
        <v/>
      </c>
      <c r="G63" s="21">
        <f>IF(OR(B63&amp;""="",NOT(ISNUMBER(A63))),"",IF(COUNTIFS($B$6:$B$1005,B63&amp;"",$A$6:$A$1005,"&gt;"&amp;A63)=0,1,0))</f>
        <v/>
      </c>
    </row>
    <row r="64">
      <c r="A64" s="13" t="n"/>
      <c r="B64" s="5" t="n"/>
      <c r="C64" s="5" t="n"/>
      <c r="D64" s="20" t="n"/>
      <c r="E64" s="5" t="n"/>
      <c r="F64" s="6">
        <f>IF(B64&amp;""="","",IFERROR(INDEX('المركبات'!$B$6:$B$205,MATCH(B64&amp;"",'المركبات'!$A$6:$A$205,0))&amp;"","كود غير موجود"))</f>
        <v/>
      </c>
      <c r="G64" s="21">
        <f>IF(OR(B64&amp;""="",NOT(ISNUMBER(A64))),"",IF(COUNTIFS($B$6:$B$1005,B64&amp;"",$A$6:$A$1005,"&gt;"&amp;A64)=0,1,0))</f>
        <v/>
      </c>
    </row>
    <row r="65">
      <c r="A65" s="13" t="n"/>
      <c r="B65" s="5" t="n"/>
      <c r="C65" s="5" t="n"/>
      <c r="D65" s="20" t="n"/>
      <c r="E65" s="5" t="n"/>
      <c r="F65" s="6">
        <f>IF(B65&amp;""="","",IFERROR(INDEX('المركبات'!$B$6:$B$205,MATCH(B65&amp;"",'المركبات'!$A$6:$A$205,0))&amp;"","كود غير موجود"))</f>
        <v/>
      </c>
      <c r="G65" s="21">
        <f>IF(OR(B65&amp;""="",NOT(ISNUMBER(A65))),"",IF(COUNTIFS($B$6:$B$1005,B65&amp;"",$A$6:$A$1005,"&gt;"&amp;A65)=0,1,0))</f>
        <v/>
      </c>
    </row>
    <row r="66">
      <c r="A66" s="13" t="n"/>
      <c r="B66" s="5" t="n"/>
      <c r="C66" s="5" t="n"/>
      <c r="D66" s="20" t="n"/>
      <c r="E66" s="5" t="n"/>
      <c r="F66" s="6">
        <f>IF(B66&amp;""="","",IFERROR(INDEX('المركبات'!$B$6:$B$205,MATCH(B66&amp;"",'المركبات'!$A$6:$A$205,0))&amp;"","كود غير موجود"))</f>
        <v/>
      </c>
      <c r="G66" s="21">
        <f>IF(OR(B66&amp;""="",NOT(ISNUMBER(A66))),"",IF(COUNTIFS($B$6:$B$1005,B66&amp;"",$A$6:$A$1005,"&gt;"&amp;A66)=0,1,0))</f>
        <v/>
      </c>
    </row>
    <row r="67">
      <c r="A67" s="13" t="n"/>
      <c r="B67" s="5" t="n"/>
      <c r="C67" s="5" t="n"/>
      <c r="D67" s="20" t="n"/>
      <c r="E67" s="5" t="n"/>
      <c r="F67" s="6">
        <f>IF(B67&amp;""="","",IFERROR(INDEX('المركبات'!$B$6:$B$205,MATCH(B67&amp;"",'المركبات'!$A$6:$A$205,0))&amp;"","كود غير موجود"))</f>
        <v/>
      </c>
      <c r="G67" s="21">
        <f>IF(OR(B67&amp;""="",NOT(ISNUMBER(A67))),"",IF(COUNTIFS($B$6:$B$1005,B67&amp;"",$A$6:$A$1005,"&gt;"&amp;A67)=0,1,0))</f>
        <v/>
      </c>
    </row>
    <row r="68">
      <c r="A68" s="13" t="n"/>
      <c r="B68" s="5" t="n"/>
      <c r="C68" s="5" t="n"/>
      <c r="D68" s="20" t="n"/>
      <c r="E68" s="5" t="n"/>
      <c r="F68" s="6">
        <f>IF(B68&amp;""="","",IFERROR(INDEX('المركبات'!$B$6:$B$205,MATCH(B68&amp;"",'المركبات'!$A$6:$A$205,0))&amp;"","كود غير موجود"))</f>
        <v/>
      </c>
      <c r="G68" s="21">
        <f>IF(OR(B68&amp;""="",NOT(ISNUMBER(A68))),"",IF(COUNTIFS($B$6:$B$1005,B68&amp;"",$A$6:$A$1005,"&gt;"&amp;A68)=0,1,0))</f>
        <v/>
      </c>
    </row>
    <row r="69">
      <c r="A69" s="13" t="n"/>
      <c r="B69" s="5" t="n"/>
      <c r="C69" s="5" t="n"/>
      <c r="D69" s="20" t="n"/>
      <c r="E69" s="5" t="n"/>
      <c r="F69" s="6">
        <f>IF(B69&amp;""="","",IFERROR(INDEX('المركبات'!$B$6:$B$205,MATCH(B69&amp;"",'المركبات'!$A$6:$A$205,0))&amp;"","كود غير موجود"))</f>
        <v/>
      </c>
      <c r="G69" s="21">
        <f>IF(OR(B69&amp;""="",NOT(ISNUMBER(A69))),"",IF(COUNTIFS($B$6:$B$1005,B69&amp;"",$A$6:$A$1005,"&gt;"&amp;A69)=0,1,0))</f>
        <v/>
      </c>
    </row>
    <row r="70">
      <c r="A70" s="13" t="n"/>
      <c r="B70" s="5" t="n"/>
      <c r="C70" s="5" t="n"/>
      <c r="D70" s="20" t="n"/>
      <c r="E70" s="5" t="n"/>
      <c r="F70" s="6">
        <f>IF(B70&amp;""="","",IFERROR(INDEX('المركبات'!$B$6:$B$205,MATCH(B70&amp;"",'المركبات'!$A$6:$A$205,0))&amp;"","كود غير موجود"))</f>
        <v/>
      </c>
      <c r="G70" s="21">
        <f>IF(OR(B70&amp;""="",NOT(ISNUMBER(A70))),"",IF(COUNTIFS($B$6:$B$1005,B70&amp;"",$A$6:$A$1005,"&gt;"&amp;A70)=0,1,0))</f>
        <v/>
      </c>
    </row>
    <row r="71">
      <c r="A71" s="13" t="n"/>
      <c r="B71" s="5" t="n"/>
      <c r="C71" s="5" t="n"/>
      <c r="D71" s="20" t="n"/>
      <c r="E71" s="5" t="n"/>
      <c r="F71" s="6">
        <f>IF(B71&amp;""="","",IFERROR(INDEX('المركبات'!$B$6:$B$205,MATCH(B71&amp;"",'المركبات'!$A$6:$A$205,0))&amp;"","كود غير موجود"))</f>
        <v/>
      </c>
      <c r="G71" s="21">
        <f>IF(OR(B71&amp;""="",NOT(ISNUMBER(A71))),"",IF(COUNTIFS($B$6:$B$1005,B71&amp;"",$A$6:$A$1005,"&gt;"&amp;A71)=0,1,0))</f>
        <v/>
      </c>
    </row>
    <row r="72">
      <c r="A72" s="13" t="n"/>
      <c r="B72" s="5" t="n"/>
      <c r="C72" s="5" t="n"/>
      <c r="D72" s="20" t="n"/>
      <c r="E72" s="5" t="n"/>
      <c r="F72" s="6">
        <f>IF(B72&amp;""="","",IFERROR(INDEX('المركبات'!$B$6:$B$205,MATCH(B72&amp;"",'المركبات'!$A$6:$A$205,0))&amp;"","كود غير موجود"))</f>
        <v/>
      </c>
      <c r="G72" s="21">
        <f>IF(OR(B72&amp;""="",NOT(ISNUMBER(A72))),"",IF(COUNTIFS($B$6:$B$1005,B72&amp;"",$A$6:$A$1005,"&gt;"&amp;A72)=0,1,0))</f>
        <v/>
      </c>
    </row>
    <row r="73">
      <c r="A73" s="13" t="n"/>
      <c r="B73" s="5" t="n"/>
      <c r="C73" s="5" t="n"/>
      <c r="D73" s="20" t="n"/>
      <c r="E73" s="5" t="n"/>
      <c r="F73" s="6">
        <f>IF(B73&amp;""="","",IFERROR(INDEX('المركبات'!$B$6:$B$205,MATCH(B73&amp;"",'المركبات'!$A$6:$A$205,0))&amp;"","كود غير موجود"))</f>
        <v/>
      </c>
      <c r="G73" s="21">
        <f>IF(OR(B73&amp;""="",NOT(ISNUMBER(A73))),"",IF(COUNTIFS($B$6:$B$1005,B73&amp;"",$A$6:$A$1005,"&gt;"&amp;A73)=0,1,0))</f>
        <v/>
      </c>
    </row>
    <row r="74">
      <c r="A74" s="13" t="n"/>
      <c r="B74" s="5" t="n"/>
      <c r="C74" s="5" t="n"/>
      <c r="D74" s="20" t="n"/>
      <c r="E74" s="5" t="n"/>
      <c r="F74" s="6">
        <f>IF(B74&amp;""="","",IFERROR(INDEX('المركبات'!$B$6:$B$205,MATCH(B74&amp;"",'المركبات'!$A$6:$A$205,0))&amp;"","كود غير موجود"))</f>
        <v/>
      </c>
      <c r="G74" s="21">
        <f>IF(OR(B74&amp;""="",NOT(ISNUMBER(A74))),"",IF(COUNTIFS($B$6:$B$1005,B74&amp;"",$A$6:$A$1005,"&gt;"&amp;A74)=0,1,0))</f>
        <v/>
      </c>
    </row>
    <row r="75">
      <c r="A75" s="13" t="n"/>
      <c r="B75" s="5" t="n"/>
      <c r="C75" s="5" t="n"/>
      <c r="D75" s="20" t="n"/>
      <c r="E75" s="5" t="n"/>
      <c r="F75" s="6">
        <f>IF(B75&amp;""="","",IFERROR(INDEX('المركبات'!$B$6:$B$205,MATCH(B75&amp;"",'المركبات'!$A$6:$A$205,0))&amp;"","كود غير موجود"))</f>
        <v/>
      </c>
      <c r="G75" s="21">
        <f>IF(OR(B75&amp;""="",NOT(ISNUMBER(A75))),"",IF(COUNTIFS($B$6:$B$1005,B75&amp;"",$A$6:$A$1005,"&gt;"&amp;A75)=0,1,0))</f>
        <v/>
      </c>
    </row>
    <row r="76">
      <c r="A76" s="13" t="n"/>
      <c r="B76" s="5" t="n"/>
      <c r="C76" s="5" t="n"/>
      <c r="D76" s="20" t="n"/>
      <c r="E76" s="5" t="n"/>
      <c r="F76" s="6">
        <f>IF(B76&amp;""="","",IFERROR(INDEX('المركبات'!$B$6:$B$205,MATCH(B76&amp;"",'المركبات'!$A$6:$A$205,0))&amp;"","كود غير موجود"))</f>
        <v/>
      </c>
      <c r="G76" s="21">
        <f>IF(OR(B76&amp;""="",NOT(ISNUMBER(A76))),"",IF(COUNTIFS($B$6:$B$1005,B76&amp;"",$A$6:$A$1005,"&gt;"&amp;A76)=0,1,0))</f>
        <v/>
      </c>
    </row>
    <row r="77">
      <c r="A77" s="13" t="n"/>
      <c r="B77" s="5" t="n"/>
      <c r="C77" s="5" t="n"/>
      <c r="D77" s="20" t="n"/>
      <c r="E77" s="5" t="n"/>
      <c r="F77" s="6">
        <f>IF(B77&amp;""="","",IFERROR(INDEX('المركبات'!$B$6:$B$205,MATCH(B77&amp;"",'المركبات'!$A$6:$A$205,0))&amp;"","كود غير موجود"))</f>
        <v/>
      </c>
      <c r="G77" s="21">
        <f>IF(OR(B77&amp;""="",NOT(ISNUMBER(A77))),"",IF(COUNTIFS($B$6:$B$1005,B77&amp;"",$A$6:$A$1005,"&gt;"&amp;A77)=0,1,0))</f>
        <v/>
      </c>
    </row>
    <row r="78">
      <c r="A78" s="13" t="n"/>
      <c r="B78" s="5" t="n"/>
      <c r="C78" s="5" t="n"/>
      <c r="D78" s="20" t="n"/>
      <c r="E78" s="5" t="n"/>
      <c r="F78" s="6">
        <f>IF(B78&amp;""="","",IFERROR(INDEX('المركبات'!$B$6:$B$205,MATCH(B78&amp;"",'المركبات'!$A$6:$A$205,0))&amp;"","كود غير موجود"))</f>
        <v/>
      </c>
      <c r="G78" s="21">
        <f>IF(OR(B78&amp;""="",NOT(ISNUMBER(A78))),"",IF(COUNTIFS($B$6:$B$1005,B78&amp;"",$A$6:$A$1005,"&gt;"&amp;A78)=0,1,0))</f>
        <v/>
      </c>
    </row>
    <row r="79">
      <c r="A79" s="13" t="n"/>
      <c r="B79" s="5" t="n"/>
      <c r="C79" s="5" t="n"/>
      <c r="D79" s="20" t="n"/>
      <c r="E79" s="5" t="n"/>
      <c r="F79" s="6">
        <f>IF(B79&amp;""="","",IFERROR(INDEX('المركبات'!$B$6:$B$205,MATCH(B79&amp;"",'المركبات'!$A$6:$A$205,0))&amp;"","كود غير موجود"))</f>
        <v/>
      </c>
      <c r="G79" s="21">
        <f>IF(OR(B79&amp;""="",NOT(ISNUMBER(A79))),"",IF(COUNTIFS($B$6:$B$1005,B79&amp;"",$A$6:$A$1005,"&gt;"&amp;A79)=0,1,0))</f>
        <v/>
      </c>
    </row>
    <row r="80">
      <c r="A80" s="13" t="n"/>
      <c r="B80" s="5" t="n"/>
      <c r="C80" s="5" t="n"/>
      <c r="D80" s="20" t="n"/>
      <c r="E80" s="5" t="n"/>
      <c r="F80" s="6">
        <f>IF(B80&amp;""="","",IFERROR(INDEX('المركبات'!$B$6:$B$205,MATCH(B80&amp;"",'المركبات'!$A$6:$A$205,0))&amp;"","كود غير موجود"))</f>
        <v/>
      </c>
      <c r="G80" s="21">
        <f>IF(OR(B80&amp;""="",NOT(ISNUMBER(A80))),"",IF(COUNTIFS($B$6:$B$1005,B80&amp;"",$A$6:$A$1005,"&gt;"&amp;A80)=0,1,0))</f>
        <v/>
      </c>
    </row>
    <row r="81">
      <c r="A81" s="13" t="n"/>
      <c r="B81" s="5" t="n"/>
      <c r="C81" s="5" t="n"/>
      <c r="D81" s="20" t="n"/>
      <c r="E81" s="5" t="n"/>
      <c r="F81" s="6">
        <f>IF(B81&amp;""="","",IFERROR(INDEX('المركبات'!$B$6:$B$205,MATCH(B81&amp;"",'المركبات'!$A$6:$A$205,0))&amp;"","كود غير موجود"))</f>
        <v/>
      </c>
      <c r="G81" s="21">
        <f>IF(OR(B81&amp;""="",NOT(ISNUMBER(A81))),"",IF(COUNTIFS($B$6:$B$1005,B81&amp;"",$A$6:$A$1005,"&gt;"&amp;A81)=0,1,0))</f>
        <v/>
      </c>
    </row>
    <row r="82">
      <c r="A82" s="13" t="n"/>
      <c r="B82" s="5" t="n"/>
      <c r="C82" s="5" t="n"/>
      <c r="D82" s="20" t="n"/>
      <c r="E82" s="5" t="n"/>
      <c r="F82" s="6">
        <f>IF(B82&amp;""="","",IFERROR(INDEX('المركبات'!$B$6:$B$205,MATCH(B82&amp;"",'المركبات'!$A$6:$A$205,0))&amp;"","كود غير موجود"))</f>
        <v/>
      </c>
      <c r="G82" s="21">
        <f>IF(OR(B82&amp;""="",NOT(ISNUMBER(A82))),"",IF(COUNTIFS($B$6:$B$1005,B82&amp;"",$A$6:$A$1005,"&gt;"&amp;A82)=0,1,0))</f>
        <v/>
      </c>
    </row>
    <row r="83">
      <c r="A83" s="13" t="n"/>
      <c r="B83" s="5" t="n"/>
      <c r="C83" s="5" t="n"/>
      <c r="D83" s="20" t="n"/>
      <c r="E83" s="5" t="n"/>
      <c r="F83" s="6">
        <f>IF(B83&amp;""="","",IFERROR(INDEX('المركبات'!$B$6:$B$205,MATCH(B83&amp;"",'المركبات'!$A$6:$A$205,0))&amp;"","كود غير موجود"))</f>
        <v/>
      </c>
      <c r="G83" s="21">
        <f>IF(OR(B83&amp;""="",NOT(ISNUMBER(A83))),"",IF(COUNTIFS($B$6:$B$1005,B83&amp;"",$A$6:$A$1005,"&gt;"&amp;A83)=0,1,0))</f>
        <v/>
      </c>
    </row>
    <row r="84">
      <c r="A84" s="13" t="n"/>
      <c r="B84" s="5" t="n"/>
      <c r="C84" s="5" t="n"/>
      <c r="D84" s="20" t="n"/>
      <c r="E84" s="5" t="n"/>
      <c r="F84" s="6">
        <f>IF(B84&amp;""="","",IFERROR(INDEX('المركبات'!$B$6:$B$205,MATCH(B84&amp;"",'المركبات'!$A$6:$A$205,0))&amp;"","كود غير موجود"))</f>
        <v/>
      </c>
      <c r="G84" s="21">
        <f>IF(OR(B84&amp;""="",NOT(ISNUMBER(A84))),"",IF(COUNTIFS($B$6:$B$1005,B84&amp;"",$A$6:$A$1005,"&gt;"&amp;A84)=0,1,0))</f>
        <v/>
      </c>
    </row>
    <row r="85">
      <c r="A85" s="13" t="n"/>
      <c r="B85" s="5" t="n"/>
      <c r="C85" s="5" t="n"/>
      <c r="D85" s="20" t="n"/>
      <c r="E85" s="5" t="n"/>
      <c r="F85" s="6">
        <f>IF(B85&amp;""="","",IFERROR(INDEX('المركبات'!$B$6:$B$205,MATCH(B85&amp;"",'المركبات'!$A$6:$A$205,0))&amp;"","كود غير موجود"))</f>
        <v/>
      </c>
      <c r="G85" s="21">
        <f>IF(OR(B85&amp;""="",NOT(ISNUMBER(A85))),"",IF(COUNTIFS($B$6:$B$1005,B85&amp;"",$A$6:$A$1005,"&gt;"&amp;A85)=0,1,0))</f>
        <v/>
      </c>
    </row>
    <row r="86">
      <c r="A86" s="13" t="n"/>
      <c r="B86" s="5" t="n"/>
      <c r="C86" s="5" t="n"/>
      <c r="D86" s="20" t="n"/>
      <c r="E86" s="5" t="n"/>
      <c r="F86" s="6">
        <f>IF(B86&amp;""="","",IFERROR(INDEX('المركبات'!$B$6:$B$205,MATCH(B86&amp;"",'المركبات'!$A$6:$A$205,0))&amp;"","كود غير موجود"))</f>
        <v/>
      </c>
      <c r="G86" s="21">
        <f>IF(OR(B86&amp;""="",NOT(ISNUMBER(A86))),"",IF(COUNTIFS($B$6:$B$1005,B86&amp;"",$A$6:$A$1005,"&gt;"&amp;A86)=0,1,0))</f>
        <v/>
      </c>
    </row>
    <row r="87">
      <c r="A87" s="13" t="n"/>
      <c r="B87" s="5" t="n"/>
      <c r="C87" s="5" t="n"/>
      <c r="D87" s="20" t="n"/>
      <c r="E87" s="5" t="n"/>
      <c r="F87" s="6">
        <f>IF(B87&amp;""="","",IFERROR(INDEX('المركبات'!$B$6:$B$205,MATCH(B87&amp;"",'المركبات'!$A$6:$A$205,0))&amp;"","كود غير موجود"))</f>
        <v/>
      </c>
      <c r="G87" s="21">
        <f>IF(OR(B87&amp;""="",NOT(ISNUMBER(A87))),"",IF(COUNTIFS($B$6:$B$1005,B87&amp;"",$A$6:$A$1005,"&gt;"&amp;A87)=0,1,0))</f>
        <v/>
      </c>
    </row>
    <row r="88">
      <c r="A88" s="13" t="n"/>
      <c r="B88" s="5" t="n"/>
      <c r="C88" s="5" t="n"/>
      <c r="D88" s="20" t="n"/>
      <c r="E88" s="5" t="n"/>
      <c r="F88" s="6">
        <f>IF(B88&amp;""="","",IFERROR(INDEX('المركبات'!$B$6:$B$205,MATCH(B88&amp;"",'المركبات'!$A$6:$A$205,0))&amp;"","كود غير موجود"))</f>
        <v/>
      </c>
      <c r="G88" s="21">
        <f>IF(OR(B88&amp;""="",NOT(ISNUMBER(A88))),"",IF(COUNTIFS($B$6:$B$1005,B88&amp;"",$A$6:$A$1005,"&gt;"&amp;A88)=0,1,0))</f>
        <v/>
      </c>
    </row>
    <row r="89">
      <c r="A89" s="13" t="n"/>
      <c r="B89" s="5" t="n"/>
      <c r="C89" s="5" t="n"/>
      <c r="D89" s="20" t="n"/>
      <c r="E89" s="5" t="n"/>
      <c r="F89" s="6">
        <f>IF(B89&amp;""="","",IFERROR(INDEX('المركبات'!$B$6:$B$205,MATCH(B89&amp;"",'المركبات'!$A$6:$A$205,0))&amp;"","كود غير موجود"))</f>
        <v/>
      </c>
      <c r="G89" s="21">
        <f>IF(OR(B89&amp;""="",NOT(ISNUMBER(A89))),"",IF(COUNTIFS($B$6:$B$1005,B89&amp;"",$A$6:$A$1005,"&gt;"&amp;A89)=0,1,0))</f>
        <v/>
      </c>
    </row>
    <row r="90">
      <c r="A90" s="13" t="n"/>
      <c r="B90" s="5" t="n"/>
      <c r="C90" s="5" t="n"/>
      <c r="D90" s="20" t="n"/>
      <c r="E90" s="5" t="n"/>
      <c r="F90" s="6">
        <f>IF(B90&amp;""="","",IFERROR(INDEX('المركبات'!$B$6:$B$205,MATCH(B90&amp;"",'المركبات'!$A$6:$A$205,0))&amp;"","كود غير موجود"))</f>
        <v/>
      </c>
      <c r="G90" s="21">
        <f>IF(OR(B90&amp;""="",NOT(ISNUMBER(A90))),"",IF(COUNTIFS($B$6:$B$1005,B90&amp;"",$A$6:$A$1005,"&gt;"&amp;A90)=0,1,0))</f>
        <v/>
      </c>
    </row>
    <row r="91">
      <c r="A91" s="13" t="n"/>
      <c r="B91" s="5" t="n"/>
      <c r="C91" s="5" t="n"/>
      <c r="D91" s="20" t="n"/>
      <c r="E91" s="5" t="n"/>
      <c r="F91" s="6">
        <f>IF(B91&amp;""="","",IFERROR(INDEX('المركبات'!$B$6:$B$205,MATCH(B91&amp;"",'المركبات'!$A$6:$A$205,0))&amp;"","كود غير موجود"))</f>
        <v/>
      </c>
      <c r="G91" s="21">
        <f>IF(OR(B91&amp;""="",NOT(ISNUMBER(A91))),"",IF(COUNTIFS($B$6:$B$1005,B91&amp;"",$A$6:$A$1005,"&gt;"&amp;A91)=0,1,0))</f>
        <v/>
      </c>
    </row>
    <row r="92">
      <c r="A92" s="13" t="n"/>
      <c r="B92" s="5" t="n"/>
      <c r="C92" s="5" t="n"/>
      <c r="D92" s="20" t="n"/>
      <c r="E92" s="5" t="n"/>
      <c r="F92" s="6">
        <f>IF(B92&amp;""="","",IFERROR(INDEX('المركبات'!$B$6:$B$205,MATCH(B92&amp;"",'المركبات'!$A$6:$A$205,0))&amp;"","كود غير موجود"))</f>
        <v/>
      </c>
      <c r="G92" s="21">
        <f>IF(OR(B92&amp;""="",NOT(ISNUMBER(A92))),"",IF(COUNTIFS($B$6:$B$1005,B92&amp;"",$A$6:$A$1005,"&gt;"&amp;A92)=0,1,0))</f>
        <v/>
      </c>
    </row>
    <row r="93">
      <c r="A93" s="13" t="n"/>
      <c r="B93" s="5" t="n"/>
      <c r="C93" s="5" t="n"/>
      <c r="D93" s="20" t="n"/>
      <c r="E93" s="5" t="n"/>
      <c r="F93" s="6">
        <f>IF(B93&amp;""="","",IFERROR(INDEX('المركبات'!$B$6:$B$205,MATCH(B93&amp;"",'المركبات'!$A$6:$A$205,0))&amp;"","كود غير موجود"))</f>
        <v/>
      </c>
      <c r="G93" s="21">
        <f>IF(OR(B93&amp;""="",NOT(ISNUMBER(A93))),"",IF(COUNTIFS($B$6:$B$1005,B93&amp;"",$A$6:$A$1005,"&gt;"&amp;A93)=0,1,0))</f>
        <v/>
      </c>
    </row>
    <row r="94">
      <c r="A94" s="13" t="n"/>
      <c r="B94" s="5" t="n"/>
      <c r="C94" s="5" t="n"/>
      <c r="D94" s="20" t="n"/>
      <c r="E94" s="5" t="n"/>
      <c r="F94" s="6">
        <f>IF(B94&amp;""="","",IFERROR(INDEX('المركبات'!$B$6:$B$205,MATCH(B94&amp;"",'المركبات'!$A$6:$A$205,0))&amp;"","كود غير موجود"))</f>
        <v/>
      </c>
      <c r="G94" s="21">
        <f>IF(OR(B94&amp;""="",NOT(ISNUMBER(A94))),"",IF(COUNTIFS($B$6:$B$1005,B94&amp;"",$A$6:$A$1005,"&gt;"&amp;A94)=0,1,0))</f>
        <v/>
      </c>
    </row>
    <row r="95">
      <c r="A95" s="13" t="n"/>
      <c r="B95" s="5" t="n"/>
      <c r="C95" s="5" t="n"/>
      <c r="D95" s="20" t="n"/>
      <c r="E95" s="5" t="n"/>
      <c r="F95" s="6">
        <f>IF(B95&amp;""="","",IFERROR(INDEX('المركبات'!$B$6:$B$205,MATCH(B95&amp;"",'المركبات'!$A$6:$A$205,0))&amp;"","كود غير موجود"))</f>
        <v/>
      </c>
      <c r="G95" s="21">
        <f>IF(OR(B95&amp;""="",NOT(ISNUMBER(A95))),"",IF(COUNTIFS($B$6:$B$1005,B95&amp;"",$A$6:$A$1005,"&gt;"&amp;A95)=0,1,0))</f>
        <v/>
      </c>
    </row>
    <row r="96">
      <c r="A96" s="13" t="n"/>
      <c r="B96" s="5" t="n"/>
      <c r="C96" s="5" t="n"/>
      <c r="D96" s="20" t="n"/>
      <c r="E96" s="5" t="n"/>
      <c r="F96" s="6">
        <f>IF(B96&amp;""="","",IFERROR(INDEX('المركبات'!$B$6:$B$205,MATCH(B96&amp;"",'المركبات'!$A$6:$A$205,0))&amp;"","كود غير موجود"))</f>
        <v/>
      </c>
      <c r="G96" s="21">
        <f>IF(OR(B96&amp;""="",NOT(ISNUMBER(A96))),"",IF(COUNTIFS($B$6:$B$1005,B96&amp;"",$A$6:$A$1005,"&gt;"&amp;A96)=0,1,0))</f>
        <v/>
      </c>
    </row>
    <row r="97">
      <c r="A97" s="13" t="n"/>
      <c r="B97" s="5" t="n"/>
      <c r="C97" s="5" t="n"/>
      <c r="D97" s="20" t="n"/>
      <c r="E97" s="5" t="n"/>
      <c r="F97" s="6">
        <f>IF(B97&amp;""="","",IFERROR(INDEX('المركبات'!$B$6:$B$205,MATCH(B97&amp;"",'المركبات'!$A$6:$A$205,0))&amp;"","كود غير موجود"))</f>
        <v/>
      </c>
      <c r="G97" s="21">
        <f>IF(OR(B97&amp;""="",NOT(ISNUMBER(A97))),"",IF(COUNTIFS($B$6:$B$1005,B97&amp;"",$A$6:$A$1005,"&gt;"&amp;A97)=0,1,0))</f>
        <v/>
      </c>
    </row>
    <row r="98">
      <c r="A98" s="13" t="n"/>
      <c r="B98" s="5" t="n"/>
      <c r="C98" s="5" t="n"/>
      <c r="D98" s="20" t="n"/>
      <c r="E98" s="5" t="n"/>
      <c r="F98" s="6">
        <f>IF(B98&amp;""="","",IFERROR(INDEX('المركبات'!$B$6:$B$205,MATCH(B98&amp;"",'المركبات'!$A$6:$A$205,0))&amp;"","كود غير موجود"))</f>
        <v/>
      </c>
      <c r="G98" s="21">
        <f>IF(OR(B98&amp;""="",NOT(ISNUMBER(A98))),"",IF(COUNTIFS($B$6:$B$1005,B98&amp;"",$A$6:$A$1005,"&gt;"&amp;A98)=0,1,0))</f>
        <v/>
      </c>
    </row>
    <row r="99">
      <c r="A99" s="13" t="n"/>
      <c r="B99" s="5" t="n"/>
      <c r="C99" s="5" t="n"/>
      <c r="D99" s="20" t="n"/>
      <c r="E99" s="5" t="n"/>
      <c r="F99" s="6">
        <f>IF(B99&amp;""="","",IFERROR(INDEX('المركبات'!$B$6:$B$205,MATCH(B99&amp;"",'المركبات'!$A$6:$A$205,0))&amp;"","كود غير موجود"))</f>
        <v/>
      </c>
      <c r="G99" s="21">
        <f>IF(OR(B99&amp;""="",NOT(ISNUMBER(A99))),"",IF(COUNTIFS($B$6:$B$1005,B99&amp;"",$A$6:$A$1005,"&gt;"&amp;A99)=0,1,0))</f>
        <v/>
      </c>
    </row>
    <row r="100">
      <c r="A100" s="13" t="n"/>
      <c r="B100" s="5" t="n"/>
      <c r="C100" s="5" t="n"/>
      <c r="D100" s="20" t="n"/>
      <c r="E100" s="5" t="n"/>
      <c r="F100" s="6">
        <f>IF(B100&amp;""="","",IFERROR(INDEX('المركبات'!$B$6:$B$205,MATCH(B100&amp;"",'المركبات'!$A$6:$A$205,0))&amp;"","كود غير موجود"))</f>
        <v/>
      </c>
      <c r="G100" s="21">
        <f>IF(OR(B100&amp;""="",NOT(ISNUMBER(A100))),"",IF(COUNTIFS($B$6:$B$1005,B100&amp;"",$A$6:$A$1005,"&gt;"&amp;A100)=0,1,0))</f>
        <v/>
      </c>
    </row>
    <row r="101">
      <c r="A101" s="13" t="n"/>
      <c r="B101" s="5" t="n"/>
      <c r="C101" s="5" t="n"/>
      <c r="D101" s="20" t="n"/>
      <c r="E101" s="5" t="n"/>
      <c r="F101" s="6">
        <f>IF(B101&amp;""="","",IFERROR(INDEX('المركبات'!$B$6:$B$205,MATCH(B101&amp;"",'المركبات'!$A$6:$A$205,0))&amp;"","كود غير موجود"))</f>
        <v/>
      </c>
      <c r="G101" s="21">
        <f>IF(OR(B101&amp;""="",NOT(ISNUMBER(A101))),"",IF(COUNTIFS($B$6:$B$1005,B101&amp;"",$A$6:$A$1005,"&gt;"&amp;A101)=0,1,0))</f>
        <v/>
      </c>
    </row>
    <row r="102">
      <c r="A102" s="13" t="n"/>
      <c r="B102" s="5" t="n"/>
      <c r="C102" s="5" t="n"/>
      <c r="D102" s="20" t="n"/>
      <c r="E102" s="5" t="n"/>
      <c r="F102" s="6">
        <f>IF(B102&amp;""="","",IFERROR(INDEX('المركبات'!$B$6:$B$205,MATCH(B102&amp;"",'المركبات'!$A$6:$A$205,0))&amp;"","كود غير موجود"))</f>
        <v/>
      </c>
      <c r="G102" s="21">
        <f>IF(OR(B102&amp;""="",NOT(ISNUMBER(A102))),"",IF(COUNTIFS($B$6:$B$1005,B102&amp;"",$A$6:$A$1005,"&gt;"&amp;A102)=0,1,0))</f>
        <v/>
      </c>
    </row>
    <row r="103">
      <c r="A103" s="13" t="n"/>
      <c r="B103" s="5" t="n"/>
      <c r="C103" s="5" t="n"/>
      <c r="D103" s="20" t="n"/>
      <c r="E103" s="5" t="n"/>
      <c r="F103" s="6">
        <f>IF(B103&amp;""="","",IFERROR(INDEX('المركبات'!$B$6:$B$205,MATCH(B103&amp;"",'المركبات'!$A$6:$A$205,0))&amp;"","كود غير موجود"))</f>
        <v/>
      </c>
      <c r="G103" s="21">
        <f>IF(OR(B103&amp;""="",NOT(ISNUMBER(A103))),"",IF(COUNTIFS($B$6:$B$1005,B103&amp;"",$A$6:$A$1005,"&gt;"&amp;A103)=0,1,0))</f>
        <v/>
      </c>
    </row>
    <row r="104">
      <c r="A104" s="13" t="n"/>
      <c r="B104" s="5" t="n"/>
      <c r="C104" s="5" t="n"/>
      <c r="D104" s="20" t="n"/>
      <c r="E104" s="5" t="n"/>
      <c r="F104" s="6">
        <f>IF(B104&amp;""="","",IFERROR(INDEX('المركبات'!$B$6:$B$205,MATCH(B104&amp;"",'المركبات'!$A$6:$A$205,0))&amp;"","كود غير موجود"))</f>
        <v/>
      </c>
      <c r="G104" s="21">
        <f>IF(OR(B104&amp;""="",NOT(ISNUMBER(A104))),"",IF(COUNTIFS($B$6:$B$1005,B104&amp;"",$A$6:$A$1005,"&gt;"&amp;A104)=0,1,0))</f>
        <v/>
      </c>
    </row>
    <row r="105">
      <c r="A105" s="13" t="n"/>
      <c r="B105" s="5" t="n"/>
      <c r="C105" s="5" t="n"/>
      <c r="D105" s="20" t="n"/>
      <c r="E105" s="5" t="n"/>
      <c r="F105" s="6">
        <f>IF(B105&amp;""="","",IFERROR(INDEX('المركبات'!$B$6:$B$205,MATCH(B105&amp;"",'المركبات'!$A$6:$A$205,0))&amp;"","كود غير موجود"))</f>
        <v/>
      </c>
      <c r="G105" s="21">
        <f>IF(OR(B105&amp;""="",NOT(ISNUMBER(A105))),"",IF(COUNTIFS($B$6:$B$1005,B105&amp;"",$A$6:$A$1005,"&gt;"&amp;A105)=0,1,0))</f>
        <v/>
      </c>
    </row>
    <row r="106">
      <c r="A106" s="13" t="n"/>
      <c r="B106" s="5" t="n"/>
      <c r="C106" s="5" t="n"/>
      <c r="D106" s="20" t="n"/>
      <c r="E106" s="5" t="n"/>
      <c r="F106" s="6">
        <f>IF(B106&amp;""="","",IFERROR(INDEX('المركبات'!$B$6:$B$205,MATCH(B106&amp;"",'المركبات'!$A$6:$A$205,0))&amp;"","كود غير موجود"))</f>
        <v/>
      </c>
      <c r="G106" s="21">
        <f>IF(OR(B106&amp;""="",NOT(ISNUMBER(A106))),"",IF(COUNTIFS($B$6:$B$1005,B106&amp;"",$A$6:$A$1005,"&gt;"&amp;A106)=0,1,0))</f>
        <v/>
      </c>
    </row>
    <row r="107">
      <c r="A107" s="13" t="n"/>
      <c r="B107" s="5" t="n"/>
      <c r="C107" s="5" t="n"/>
      <c r="D107" s="20" t="n"/>
      <c r="E107" s="5" t="n"/>
      <c r="F107" s="6">
        <f>IF(B107&amp;""="","",IFERROR(INDEX('المركبات'!$B$6:$B$205,MATCH(B107&amp;"",'المركبات'!$A$6:$A$205,0))&amp;"","كود غير موجود"))</f>
        <v/>
      </c>
      <c r="G107" s="21">
        <f>IF(OR(B107&amp;""="",NOT(ISNUMBER(A107))),"",IF(COUNTIFS($B$6:$B$1005,B107&amp;"",$A$6:$A$1005,"&gt;"&amp;A107)=0,1,0))</f>
        <v/>
      </c>
    </row>
    <row r="108">
      <c r="A108" s="13" t="n"/>
      <c r="B108" s="5" t="n"/>
      <c r="C108" s="5" t="n"/>
      <c r="D108" s="20" t="n"/>
      <c r="E108" s="5" t="n"/>
      <c r="F108" s="6">
        <f>IF(B108&amp;""="","",IFERROR(INDEX('المركبات'!$B$6:$B$205,MATCH(B108&amp;"",'المركبات'!$A$6:$A$205,0))&amp;"","كود غير موجود"))</f>
        <v/>
      </c>
      <c r="G108" s="21">
        <f>IF(OR(B108&amp;""="",NOT(ISNUMBER(A108))),"",IF(COUNTIFS($B$6:$B$1005,B108&amp;"",$A$6:$A$1005,"&gt;"&amp;A108)=0,1,0))</f>
        <v/>
      </c>
    </row>
    <row r="109">
      <c r="A109" s="13" t="n"/>
      <c r="B109" s="5" t="n"/>
      <c r="C109" s="5" t="n"/>
      <c r="D109" s="20" t="n"/>
      <c r="E109" s="5" t="n"/>
      <c r="F109" s="6">
        <f>IF(B109&amp;""="","",IFERROR(INDEX('المركبات'!$B$6:$B$205,MATCH(B109&amp;"",'المركبات'!$A$6:$A$205,0))&amp;"","كود غير موجود"))</f>
        <v/>
      </c>
      <c r="G109" s="21">
        <f>IF(OR(B109&amp;""="",NOT(ISNUMBER(A109))),"",IF(COUNTIFS($B$6:$B$1005,B109&amp;"",$A$6:$A$1005,"&gt;"&amp;A109)=0,1,0))</f>
        <v/>
      </c>
    </row>
    <row r="110">
      <c r="A110" s="13" t="n"/>
      <c r="B110" s="5" t="n"/>
      <c r="C110" s="5" t="n"/>
      <c r="D110" s="20" t="n"/>
      <c r="E110" s="5" t="n"/>
      <c r="F110" s="6">
        <f>IF(B110&amp;""="","",IFERROR(INDEX('المركبات'!$B$6:$B$205,MATCH(B110&amp;"",'المركبات'!$A$6:$A$205,0))&amp;"","كود غير موجود"))</f>
        <v/>
      </c>
      <c r="G110" s="21">
        <f>IF(OR(B110&amp;""="",NOT(ISNUMBER(A110))),"",IF(COUNTIFS($B$6:$B$1005,B110&amp;"",$A$6:$A$1005,"&gt;"&amp;A110)=0,1,0))</f>
        <v/>
      </c>
    </row>
    <row r="111">
      <c r="A111" s="13" t="n"/>
      <c r="B111" s="5" t="n"/>
      <c r="C111" s="5" t="n"/>
      <c r="D111" s="20" t="n"/>
      <c r="E111" s="5" t="n"/>
      <c r="F111" s="6">
        <f>IF(B111&amp;""="","",IFERROR(INDEX('المركبات'!$B$6:$B$205,MATCH(B111&amp;"",'المركبات'!$A$6:$A$205,0))&amp;"","كود غير موجود"))</f>
        <v/>
      </c>
      <c r="G111" s="21">
        <f>IF(OR(B111&amp;""="",NOT(ISNUMBER(A111))),"",IF(COUNTIFS($B$6:$B$1005,B111&amp;"",$A$6:$A$1005,"&gt;"&amp;A111)=0,1,0))</f>
        <v/>
      </c>
    </row>
    <row r="112">
      <c r="A112" s="13" t="n"/>
      <c r="B112" s="5" t="n"/>
      <c r="C112" s="5" t="n"/>
      <c r="D112" s="20" t="n"/>
      <c r="E112" s="5" t="n"/>
      <c r="F112" s="6">
        <f>IF(B112&amp;""="","",IFERROR(INDEX('المركبات'!$B$6:$B$205,MATCH(B112&amp;"",'المركبات'!$A$6:$A$205,0))&amp;"","كود غير موجود"))</f>
        <v/>
      </c>
      <c r="G112" s="21">
        <f>IF(OR(B112&amp;""="",NOT(ISNUMBER(A112))),"",IF(COUNTIFS($B$6:$B$1005,B112&amp;"",$A$6:$A$1005,"&gt;"&amp;A112)=0,1,0))</f>
        <v/>
      </c>
    </row>
    <row r="113">
      <c r="A113" s="13" t="n"/>
      <c r="B113" s="5" t="n"/>
      <c r="C113" s="5" t="n"/>
      <c r="D113" s="20" t="n"/>
      <c r="E113" s="5" t="n"/>
      <c r="F113" s="6">
        <f>IF(B113&amp;""="","",IFERROR(INDEX('المركبات'!$B$6:$B$205,MATCH(B113&amp;"",'المركبات'!$A$6:$A$205,0))&amp;"","كود غير موجود"))</f>
        <v/>
      </c>
      <c r="G113" s="21">
        <f>IF(OR(B113&amp;""="",NOT(ISNUMBER(A113))),"",IF(COUNTIFS($B$6:$B$1005,B113&amp;"",$A$6:$A$1005,"&gt;"&amp;A113)=0,1,0))</f>
        <v/>
      </c>
    </row>
    <row r="114">
      <c r="A114" s="13" t="n"/>
      <c r="B114" s="5" t="n"/>
      <c r="C114" s="5" t="n"/>
      <c r="D114" s="20" t="n"/>
      <c r="E114" s="5" t="n"/>
      <c r="F114" s="6">
        <f>IF(B114&amp;""="","",IFERROR(INDEX('المركبات'!$B$6:$B$205,MATCH(B114&amp;"",'المركبات'!$A$6:$A$205,0))&amp;"","كود غير موجود"))</f>
        <v/>
      </c>
      <c r="G114" s="21">
        <f>IF(OR(B114&amp;""="",NOT(ISNUMBER(A114))),"",IF(COUNTIFS($B$6:$B$1005,B114&amp;"",$A$6:$A$1005,"&gt;"&amp;A114)=0,1,0))</f>
        <v/>
      </c>
    </row>
    <row r="115">
      <c r="A115" s="13" t="n"/>
      <c r="B115" s="5" t="n"/>
      <c r="C115" s="5" t="n"/>
      <c r="D115" s="20" t="n"/>
      <c r="E115" s="5" t="n"/>
      <c r="F115" s="6">
        <f>IF(B115&amp;""="","",IFERROR(INDEX('المركبات'!$B$6:$B$205,MATCH(B115&amp;"",'المركبات'!$A$6:$A$205,0))&amp;"","كود غير موجود"))</f>
        <v/>
      </c>
      <c r="G115" s="21">
        <f>IF(OR(B115&amp;""="",NOT(ISNUMBER(A115))),"",IF(COUNTIFS($B$6:$B$1005,B115&amp;"",$A$6:$A$1005,"&gt;"&amp;A115)=0,1,0))</f>
        <v/>
      </c>
    </row>
    <row r="116">
      <c r="A116" s="13" t="n"/>
      <c r="B116" s="5" t="n"/>
      <c r="C116" s="5" t="n"/>
      <c r="D116" s="20" t="n"/>
      <c r="E116" s="5" t="n"/>
      <c r="F116" s="6">
        <f>IF(B116&amp;""="","",IFERROR(INDEX('المركبات'!$B$6:$B$205,MATCH(B116&amp;"",'المركبات'!$A$6:$A$205,0))&amp;"","كود غير موجود"))</f>
        <v/>
      </c>
      <c r="G116" s="21">
        <f>IF(OR(B116&amp;""="",NOT(ISNUMBER(A116))),"",IF(COUNTIFS($B$6:$B$1005,B116&amp;"",$A$6:$A$1005,"&gt;"&amp;A116)=0,1,0))</f>
        <v/>
      </c>
    </row>
    <row r="117">
      <c r="A117" s="13" t="n"/>
      <c r="B117" s="5" t="n"/>
      <c r="C117" s="5" t="n"/>
      <c r="D117" s="20" t="n"/>
      <c r="E117" s="5" t="n"/>
      <c r="F117" s="6">
        <f>IF(B117&amp;""="","",IFERROR(INDEX('المركبات'!$B$6:$B$205,MATCH(B117&amp;"",'المركبات'!$A$6:$A$205,0))&amp;"","كود غير موجود"))</f>
        <v/>
      </c>
      <c r="G117" s="21">
        <f>IF(OR(B117&amp;""="",NOT(ISNUMBER(A117))),"",IF(COUNTIFS($B$6:$B$1005,B117&amp;"",$A$6:$A$1005,"&gt;"&amp;A117)=0,1,0))</f>
        <v/>
      </c>
    </row>
    <row r="118">
      <c r="A118" s="13" t="n"/>
      <c r="B118" s="5" t="n"/>
      <c r="C118" s="5" t="n"/>
      <c r="D118" s="20" t="n"/>
      <c r="E118" s="5" t="n"/>
      <c r="F118" s="6">
        <f>IF(B118&amp;""="","",IFERROR(INDEX('المركبات'!$B$6:$B$205,MATCH(B118&amp;"",'المركبات'!$A$6:$A$205,0))&amp;"","كود غير موجود"))</f>
        <v/>
      </c>
      <c r="G118" s="21">
        <f>IF(OR(B118&amp;""="",NOT(ISNUMBER(A118))),"",IF(COUNTIFS($B$6:$B$1005,B118&amp;"",$A$6:$A$1005,"&gt;"&amp;A118)=0,1,0))</f>
        <v/>
      </c>
    </row>
    <row r="119">
      <c r="A119" s="13" t="n"/>
      <c r="B119" s="5" t="n"/>
      <c r="C119" s="5" t="n"/>
      <c r="D119" s="20" t="n"/>
      <c r="E119" s="5" t="n"/>
      <c r="F119" s="6">
        <f>IF(B119&amp;""="","",IFERROR(INDEX('المركبات'!$B$6:$B$205,MATCH(B119&amp;"",'المركبات'!$A$6:$A$205,0))&amp;"","كود غير موجود"))</f>
        <v/>
      </c>
      <c r="G119" s="21">
        <f>IF(OR(B119&amp;""="",NOT(ISNUMBER(A119))),"",IF(COUNTIFS($B$6:$B$1005,B119&amp;"",$A$6:$A$1005,"&gt;"&amp;A119)=0,1,0))</f>
        <v/>
      </c>
    </row>
    <row r="120">
      <c r="A120" s="13" t="n"/>
      <c r="B120" s="5" t="n"/>
      <c r="C120" s="5" t="n"/>
      <c r="D120" s="20" t="n"/>
      <c r="E120" s="5" t="n"/>
      <c r="F120" s="6">
        <f>IF(B120&amp;""="","",IFERROR(INDEX('المركبات'!$B$6:$B$205,MATCH(B120&amp;"",'المركبات'!$A$6:$A$205,0))&amp;"","كود غير موجود"))</f>
        <v/>
      </c>
      <c r="G120" s="21">
        <f>IF(OR(B120&amp;""="",NOT(ISNUMBER(A120))),"",IF(COUNTIFS($B$6:$B$1005,B120&amp;"",$A$6:$A$1005,"&gt;"&amp;A120)=0,1,0))</f>
        <v/>
      </c>
    </row>
    <row r="121">
      <c r="A121" s="13" t="n"/>
      <c r="B121" s="5" t="n"/>
      <c r="C121" s="5" t="n"/>
      <c r="D121" s="20" t="n"/>
      <c r="E121" s="5" t="n"/>
      <c r="F121" s="6">
        <f>IF(B121&amp;""="","",IFERROR(INDEX('المركبات'!$B$6:$B$205,MATCH(B121&amp;"",'المركبات'!$A$6:$A$205,0))&amp;"","كود غير موجود"))</f>
        <v/>
      </c>
      <c r="G121" s="21">
        <f>IF(OR(B121&amp;""="",NOT(ISNUMBER(A121))),"",IF(COUNTIFS($B$6:$B$1005,B121&amp;"",$A$6:$A$1005,"&gt;"&amp;A121)=0,1,0))</f>
        <v/>
      </c>
    </row>
    <row r="122">
      <c r="A122" s="13" t="n"/>
      <c r="B122" s="5" t="n"/>
      <c r="C122" s="5" t="n"/>
      <c r="D122" s="20" t="n"/>
      <c r="E122" s="5" t="n"/>
      <c r="F122" s="6">
        <f>IF(B122&amp;""="","",IFERROR(INDEX('المركبات'!$B$6:$B$205,MATCH(B122&amp;"",'المركبات'!$A$6:$A$205,0))&amp;"","كود غير موجود"))</f>
        <v/>
      </c>
      <c r="G122" s="21">
        <f>IF(OR(B122&amp;""="",NOT(ISNUMBER(A122))),"",IF(COUNTIFS($B$6:$B$1005,B122&amp;"",$A$6:$A$1005,"&gt;"&amp;A122)=0,1,0))</f>
        <v/>
      </c>
    </row>
    <row r="123">
      <c r="A123" s="13" t="n"/>
      <c r="B123" s="5" t="n"/>
      <c r="C123" s="5" t="n"/>
      <c r="D123" s="20" t="n"/>
      <c r="E123" s="5" t="n"/>
      <c r="F123" s="6">
        <f>IF(B123&amp;""="","",IFERROR(INDEX('المركبات'!$B$6:$B$205,MATCH(B123&amp;"",'المركبات'!$A$6:$A$205,0))&amp;"","كود غير موجود"))</f>
        <v/>
      </c>
      <c r="G123" s="21">
        <f>IF(OR(B123&amp;""="",NOT(ISNUMBER(A123))),"",IF(COUNTIFS($B$6:$B$1005,B123&amp;"",$A$6:$A$1005,"&gt;"&amp;A123)=0,1,0))</f>
        <v/>
      </c>
    </row>
    <row r="124">
      <c r="A124" s="13" t="n"/>
      <c r="B124" s="5" t="n"/>
      <c r="C124" s="5" t="n"/>
      <c r="D124" s="20" t="n"/>
      <c r="E124" s="5" t="n"/>
      <c r="F124" s="6">
        <f>IF(B124&amp;""="","",IFERROR(INDEX('المركبات'!$B$6:$B$205,MATCH(B124&amp;"",'المركبات'!$A$6:$A$205,0))&amp;"","كود غير موجود"))</f>
        <v/>
      </c>
      <c r="G124" s="21">
        <f>IF(OR(B124&amp;""="",NOT(ISNUMBER(A124))),"",IF(COUNTIFS($B$6:$B$1005,B124&amp;"",$A$6:$A$1005,"&gt;"&amp;A124)=0,1,0))</f>
        <v/>
      </c>
    </row>
    <row r="125">
      <c r="A125" s="13" t="n"/>
      <c r="B125" s="5" t="n"/>
      <c r="C125" s="5" t="n"/>
      <c r="D125" s="20" t="n"/>
      <c r="E125" s="5" t="n"/>
      <c r="F125" s="6">
        <f>IF(B125&amp;""="","",IFERROR(INDEX('المركبات'!$B$6:$B$205,MATCH(B125&amp;"",'المركبات'!$A$6:$A$205,0))&amp;"","كود غير موجود"))</f>
        <v/>
      </c>
      <c r="G125" s="21">
        <f>IF(OR(B125&amp;""="",NOT(ISNUMBER(A125))),"",IF(COUNTIFS($B$6:$B$1005,B125&amp;"",$A$6:$A$1005,"&gt;"&amp;A125)=0,1,0))</f>
        <v/>
      </c>
    </row>
    <row r="126">
      <c r="A126" s="13" t="n"/>
      <c r="B126" s="5" t="n"/>
      <c r="C126" s="5" t="n"/>
      <c r="D126" s="20" t="n"/>
      <c r="E126" s="5" t="n"/>
      <c r="F126" s="6">
        <f>IF(B126&amp;""="","",IFERROR(INDEX('المركبات'!$B$6:$B$205,MATCH(B126&amp;"",'المركبات'!$A$6:$A$205,0))&amp;"","كود غير موجود"))</f>
        <v/>
      </c>
      <c r="G126" s="21">
        <f>IF(OR(B126&amp;""="",NOT(ISNUMBER(A126))),"",IF(COUNTIFS($B$6:$B$1005,B126&amp;"",$A$6:$A$1005,"&gt;"&amp;A126)=0,1,0))</f>
        <v/>
      </c>
    </row>
    <row r="127">
      <c r="A127" s="13" t="n"/>
      <c r="B127" s="5" t="n"/>
      <c r="C127" s="5" t="n"/>
      <c r="D127" s="20" t="n"/>
      <c r="E127" s="5" t="n"/>
      <c r="F127" s="6">
        <f>IF(B127&amp;""="","",IFERROR(INDEX('المركبات'!$B$6:$B$205,MATCH(B127&amp;"",'المركبات'!$A$6:$A$205,0))&amp;"","كود غير موجود"))</f>
        <v/>
      </c>
      <c r="G127" s="21">
        <f>IF(OR(B127&amp;""="",NOT(ISNUMBER(A127))),"",IF(COUNTIFS($B$6:$B$1005,B127&amp;"",$A$6:$A$1005,"&gt;"&amp;A127)=0,1,0))</f>
        <v/>
      </c>
    </row>
    <row r="128">
      <c r="A128" s="13" t="n"/>
      <c r="B128" s="5" t="n"/>
      <c r="C128" s="5" t="n"/>
      <c r="D128" s="20" t="n"/>
      <c r="E128" s="5" t="n"/>
      <c r="F128" s="6">
        <f>IF(B128&amp;""="","",IFERROR(INDEX('المركبات'!$B$6:$B$205,MATCH(B128&amp;"",'المركبات'!$A$6:$A$205,0))&amp;"","كود غير موجود"))</f>
        <v/>
      </c>
      <c r="G128" s="21">
        <f>IF(OR(B128&amp;""="",NOT(ISNUMBER(A128))),"",IF(COUNTIFS($B$6:$B$1005,B128&amp;"",$A$6:$A$1005,"&gt;"&amp;A128)=0,1,0))</f>
        <v/>
      </c>
    </row>
    <row r="129">
      <c r="A129" s="13" t="n"/>
      <c r="B129" s="5" t="n"/>
      <c r="C129" s="5" t="n"/>
      <c r="D129" s="20" t="n"/>
      <c r="E129" s="5" t="n"/>
      <c r="F129" s="6">
        <f>IF(B129&amp;""="","",IFERROR(INDEX('المركبات'!$B$6:$B$205,MATCH(B129&amp;"",'المركبات'!$A$6:$A$205,0))&amp;"","كود غير موجود"))</f>
        <v/>
      </c>
      <c r="G129" s="21">
        <f>IF(OR(B129&amp;""="",NOT(ISNUMBER(A129))),"",IF(COUNTIFS($B$6:$B$1005,B129&amp;"",$A$6:$A$1005,"&gt;"&amp;A129)=0,1,0))</f>
        <v/>
      </c>
    </row>
    <row r="130">
      <c r="A130" s="13" t="n"/>
      <c r="B130" s="5" t="n"/>
      <c r="C130" s="5" t="n"/>
      <c r="D130" s="20" t="n"/>
      <c r="E130" s="5" t="n"/>
      <c r="F130" s="6">
        <f>IF(B130&amp;""="","",IFERROR(INDEX('المركبات'!$B$6:$B$205,MATCH(B130&amp;"",'المركبات'!$A$6:$A$205,0))&amp;"","كود غير موجود"))</f>
        <v/>
      </c>
      <c r="G130" s="21">
        <f>IF(OR(B130&amp;""="",NOT(ISNUMBER(A130))),"",IF(COUNTIFS($B$6:$B$1005,B130&amp;"",$A$6:$A$1005,"&gt;"&amp;A130)=0,1,0))</f>
        <v/>
      </c>
    </row>
    <row r="131">
      <c r="A131" s="13" t="n"/>
      <c r="B131" s="5" t="n"/>
      <c r="C131" s="5" t="n"/>
      <c r="D131" s="20" t="n"/>
      <c r="E131" s="5" t="n"/>
      <c r="F131" s="6">
        <f>IF(B131&amp;""="","",IFERROR(INDEX('المركبات'!$B$6:$B$205,MATCH(B131&amp;"",'المركبات'!$A$6:$A$205,0))&amp;"","كود غير موجود"))</f>
        <v/>
      </c>
      <c r="G131" s="21">
        <f>IF(OR(B131&amp;""="",NOT(ISNUMBER(A131))),"",IF(COUNTIFS($B$6:$B$1005,B131&amp;"",$A$6:$A$1005,"&gt;"&amp;A131)=0,1,0))</f>
        <v/>
      </c>
    </row>
    <row r="132">
      <c r="A132" s="13" t="n"/>
      <c r="B132" s="5" t="n"/>
      <c r="C132" s="5" t="n"/>
      <c r="D132" s="20" t="n"/>
      <c r="E132" s="5" t="n"/>
      <c r="F132" s="6">
        <f>IF(B132&amp;""="","",IFERROR(INDEX('المركبات'!$B$6:$B$205,MATCH(B132&amp;"",'المركبات'!$A$6:$A$205,0))&amp;"","كود غير موجود"))</f>
        <v/>
      </c>
      <c r="G132" s="21">
        <f>IF(OR(B132&amp;""="",NOT(ISNUMBER(A132))),"",IF(COUNTIFS($B$6:$B$1005,B132&amp;"",$A$6:$A$1005,"&gt;"&amp;A132)=0,1,0))</f>
        <v/>
      </c>
    </row>
    <row r="133">
      <c r="A133" s="13" t="n"/>
      <c r="B133" s="5" t="n"/>
      <c r="C133" s="5" t="n"/>
      <c r="D133" s="20" t="n"/>
      <c r="E133" s="5" t="n"/>
      <c r="F133" s="6">
        <f>IF(B133&amp;""="","",IFERROR(INDEX('المركبات'!$B$6:$B$205,MATCH(B133&amp;"",'المركبات'!$A$6:$A$205,0))&amp;"","كود غير موجود"))</f>
        <v/>
      </c>
      <c r="G133" s="21">
        <f>IF(OR(B133&amp;""="",NOT(ISNUMBER(A133))),"",IF(COUNTIFS($B$6:$B$1005,B133&amp;"",$A$6:$A$1005,"&gt;"&amp;A133)=0,1,0))</f>
        <v/>
      </c>
    </row>
    <row r="134">
      <c r="A134" s="13" t="n"/>
      <c r="B134" s="5" t="n"/>
      <c r="C134" s="5" t="n"/>
      <c r="D134" s="20" t="n"/>
      <c r="E134" s="5" t="n"/>
      <c r="F134" s="6">
        <f>IF(B134&amp;""="","",IFERROR(INDEX('المركبات'!$B$6:$B$205,MATCH(B134&amp;"",'المركبات'!$A$6:$A$205,0))&amp;"","كود غير موجود"))</f>
        <v/>
      </c>
      <c r="G134" s="21">
        <f>IF(OR(B134&amp;""="",NOT(ISNUMBER(A134))),"",IF(COUNTIFS($B$6:$B$1005,B134&amp;"",$A$6:$A$1005,"&gt;"&amp;A134)=0,1,0))</f>
        <v/>
      </c>
    </row>
    <row r="135">
      <c r="A135" s="13" t="n"/>
      <c r="B135" s="5" t="n"/>
      <c r="C135" s="5" t="n"/>
      <c r="D135" s="20" t="n"/>
      <c r="E135" s="5" t="n"/>
      <c r="F135" s="6">
        <f>IF(B135&amp;""="","",IFERROR(INDEX('المركبات'!$B$6:$B$205,MATCH(B135&amp;"",'المركبات'!$A$6:$A$205,0))&amp;"","كود غير موجود"))</f>
        <v/>
      </c>
      <c r="G135" s="21">
        <f>IF(OR(B135&amp;""="",NOT(ISNUMBER(A135))),"",IF(COUNTIFS($B$6:$B$1005,B135&amp;"",$A$6:$A$1005,"&gt;"&amp;A135)=0,1,0))</f>
        <v/>
      </c>
    </row>
    <row r="136">
      <c r="A136" s="13" t="n"/>
      <c r="B136" s="5" t="n"/>
      <c r="C136" s="5" t="n"/>
      <c r="D136" s="20" t="n"/>
      <c r="E136" s="5" t="n"/>
      <c r="F136" s="6">
        <f>IF(B136&amp;""="","",IFERROR(INDEX('المركبات'!$B$6:$B$205,MATCH(B136&amp;"",'المركبات'!$A$6:$A$205,0))&amp;"","كود غير موجود"))</f>
        <v/>
      </c>
      <c r="G136" s="21">
        <f>IF(OR(B136&amp;""="",NOT(ISNUMBER(A136))),"",IF(COUNTIFS($B$6:$B$1005,B136&amp;"",$A$6:$A$1005,"&gt;"&amp;A136)=0,1,0))</f>
        <v/>
      </c>
    </row>
    <row r="137">
      <c r="A137" s="13" t="n"/>
      <c r="B137" s="5" t="n"/>
      <c r="C137" s="5" t="n"/>
      <c r="D137" s="20" t="n"/>
      <c r="E137" s="5" t="n"/>
      <c r="F137" s="6">
        <f>IF(B137&amp;""="","",IFERROR(INDEX('المركبات'!$B$6:$B$205,MATCH(B137&amp;"",'المركبات'!$A$6:$A$205,0))&amp;"","كود غير موجود"))</f>
        <v/>
      </c>
      <c r="G137" s="21">
        <f>IF(OR(B137&amp;""="",NOT(ISNUMBER(A137))),"",IF(COUNTIFS($B$6:$B$1005,B137&amp;"",$A$6:$A$1005,"&gt;"&amp;A137)=0,1,0))</f>
        <v/>
      </c>
    </row>
    <row r="138">
      <c r="A138" s="13" t="n"/>
      <c r="B138" s="5" t="n"/>
      <c r="C138" s="5" t="n"/>
      <c r="D138" s="20" t="n"/>
      <c r="E138" s="5" t="n"/>
      <c r="F138" s="6">
        <f>IF(B138&amp;""="","",IFERROR(INDEX('المركبات'!$B$6:$B$205,MATCH(B138&amp;"",'المركبات'!$A$6:$A$205,0))&amp;"","كود غير موجود"))</f>
        <v/>
      </c>
      <c r="G138" s="21">
        <f>IF(OR(B138&amp;""="",NOT(ISNUMBER(A138))),"",IF(COUNTIFS($B$6:$B$1005,B138&amp;"",$A$6:$A$1005,"&gt;"&amp;A138)=0,1,0))</f>
        <v/>
      </c>
    </row>
    <row r="139">
      <c r="A139" s="13" t="n"/>
      <c r="B139" s="5" t="n"/>
      <c r="C139" s="5" t="n"/>
      <c r="D139" s="20" t="n"/>
      <c r="E139" s="5" t="n"/>
      <c r="F139" s="6">
        <f>IF(B139&amp;""="","",IFERROR(INDEX('المركبات'!$B$6:$B$205,MATCH(B139&amp;"",'المركبات'!$A$6:$A$205,0))&amp;"","كود غير موجود"))</f>
        <v/>
      </c>
      <c r="G139" s="21">
        <f>IF(OR(B139&amp;""="",NOT(ISNUMBER(A139))),"",IF(COUNTIFS($B$6:$B$1005,B139&amp;"",$A$6:$A$1005,"&gt;"&amp;A139)=0,1,0))</f>
        <v/>
      </c>
    </row>
    <row r="140">
      <c r="A140" s="13" t="n"/>
      <c r="B140" s="5" t="n"/>
      <c r="C140" s="5" t="n"/>
      <c r="D140" s="20" t="n"/>
      <c r="E140" s="5" t="n"/>
      <c r="F140" s="6">
        <f>IF(B140&amp;""="","",IFERROR(INDEX('المركبات'!$B$6:$B$205,MATCH(B140&amp;"",'المركبات'!$A$6:$A$205,0))&amp;"","كود غير موجود"))</f>
        <v/>
      </c>
      <c r="G140" s="21">
        <f>IF(OR(B140&amp;""="",NOT(ISNUMBER(A140))),"",IF(COUNTIFS($B$6:$B$1005,B140&amp;"",$A$6:$A$1005,"&gt;"&amp;A140)=0,1,0))</f>
        <v/>
      </c>
    </row>
    <row r="141">
      <c r="A141" s="13" t="n"/>
      <c r="B141" s="5" t="n"/>
      <c r="C141" s="5" t="n"/>
      <c r="D141" s="20" t="n"/>
      <c r="E141" s="5" t="n"/>
      <c r="F141" s="6">
        <f>IF(B141&amp;""="","",IFERROR(INDEX('المركبات'!$B$6:$B$205,MATCH(B141&amp;"",'المركبات'!$A$6:$A$205,0))&amp;"","كود غير موجود"))</f>
        <v/>
      </c>
      <c r="G141" s="21">
        <f>IF(OR(B141&amp;""="",NOT(ISNUMBER(A141))),"",IF(COUNTIFS($B$6:$B$1005,B141&amp;"",$A$6:$A$1005,"&gt;"&amp;A141)=0,1,0))</f>
        <v/>
      </c>
    </row>
    <row r="142">
      <c r="A142" s="13" t="n"/>
      <c r="B142" s="5" t="n"/>
      <c r="C142" s="5" t="n"/>
      <c r="D142" s="20" t="n"/>
      <c r="E142" s="5" t="n"/>
      <c r="F142" s="6">
        <f>IF(B142&amp;""="","",IFERROR(INDEX('المركبات'!$B$6:$B$205,MATCH(B142&amp;"",'المركبات'!$A$6:$A$205,0))&amp;"","كود غير موجود"))</f>
        <v/>
      </c>
      <c r="G142" s="21">
        <f>IF(OR(B142&amp;""="",NOT(ISNUMBER(A142))),"",IF(COUNTIFS($B$6:$B$1005,B142&amp;"",$A$6:$A$1005,"&gt;"&amp;A142)=0,1,0))</f>
        <v/>
      </c>
    </row>
    <row r="143">
      <c r="A143" s="13" t="n"/>
      <c r="B143" s="5" t="n"/>
      <c r="C143" s="5" t="n"/>
      <c r="D143" s="20" t="n"/>
      <c r="E143" s="5" t="n"/>
      <c r="F143" s="6">
        <f>IF(B143&amp;""="","",IFERROR(INDEX('المركبات'!$B$6:$B$205,MATCH(B143&amp;"",'المركبات'!$A$6:$A$205,0))&amp;"","كود غير موجود"))</f>
        <v/>
      </c>
      <c r="G143" s="21">
        <f>IF(OR(B143&amp;""="",NOT(ISNUMBER(A143))),"",IF(COUNTIFS($B$6:$B$1005,B143&amp;"",$A$6:$A$1005,"&gt;"&amp;A143)=0,1,0))</f>
        <v/>
      </c>
    </row>
    <row r="144">
      <c r="A144" s="13" t="n"/>
      <c r="B144" s="5" t="n"/>
      <c r="C144" s="5" t="n"/>
      <c r="D144" s="20" t="n"/>
      <c r="E144" s="5" t="n"/>
      <c r="F144" s="6">
        <f>IF(B144&amp;""="","",IFERROR(INDEX('المركبات'!$B$6:$B$205,MATCH(B144&amp;"",'المركبات'!$A$6:$A$205,0))&amp;"","كود غير موجود"))</f>
        <v/>
      </c>
      <c r="G144" s="21">
        <f>IF(OR(B144&amp;""="",NOT(ISNUMBER(A144))),"",IF(COUNTIFS($B$6:$B$1005,B144&amp;"",$A$6:$A$1005,"&gt;"&amp;A144)=0,1,0))</f>
        <v/>
      </c>
    </row>
    <row r="145">
      <c r="A145" s="13" t="n"/>
      <c r="B145" s="5" t="n"/>
      <c r="C145" s="5" t="n"/>
      <c r="D145" s="20" t="n"/>
      <c r="E145" s="5" t="n"/>
      <c r="F145" s="6">
        <f>IF(B145&amp;""="","",IFERROR(INDEX('المركبات'!$B$6:$B$205,MATCH(B145&amp;"",'المركبات'!$A$6:$A$205,0))&amp;"","كود غير موجود"))</f>
        <v/>
      </c>
      <c r="G145" s="21">
        <f>IF(OR(B145&amp;""="",NOT(ISNUMBER(A145))),"",IF(COUNTIFS($B$6:$B$1005,B145&amp;"",$A$6:$A$1005,"&gt;"&amp;A145)=0,1,0))</f>
        <v/>
      </c>
    </row>
    <row r="146">
      <c r="A146" s="13" t="n"/>
      <c r="B146" s="5" t="n"/>
      <c r="C146" s="5" t="n"/>
      <c r="D146" s="20" t="n"/>
      <c r="E146" s="5" t="n"/>
      <c r="F146" s="6">
        <f>IF(B146&amp;""="","",IFERROR(INDEX('المركبات'!$B$6:$B$205,MATCH(B146&amp;"",'المركبات'!$A$6:$A$205,0))&amp;"","كود غير موجود"))</f>
        <v/>
      </c>
      <c r="G146" s="21">
        <f>IF(OR(B146&amp;""="",NOT(ISNUMBER(A146))),"",IF(COUNTIFS($B$6:$B$1005,B146&amp;"",$A$6:$A$1005,"&gt;"&amp;A146)=0,1,0))</f>
        <v/>
      </c>
    </row>
    <row r="147">
      <c r="A147" s="13" t="n"/>
      <c r="B147" s="5" t="n"/>
      <c r="C147" s="5" t="n"/>
      <c r="D147" s="20" t="n"/>
      <c r="E147" s="5" t="n"/>
      <c r="F147" s="6">
        <f>IF(B147&amp;""="","",IFERROR(INDEX('المركبات'!$B$6:$B$205,MATCH(B147&amp;"",'المركبات'!$A$6:$A$205,0))&amp;"","كود غير موجود"))</f>
        <v/>
      </c>
      <c r="G147" s="21">
        <f>IF(OR(B147&amp;""="",NOT(ISNUMBER(A147))),"",IF(COUNTIFS($B$6:$B$1005,B147&amp;"",$A$6:$A$1005,"&gt;"&amp;A147)=0,1,0))</f>
        <v/>
      </c>
    </row>
    <row r="148">
      <c r="A148" s="13" t="n"/>
      <c r="B148" s="5" t="n"/>
      <c r="C148" s="5" t="n"/>
      <c r="D148" s="20" t="n"/>
      <c r="E148" s="5" t="n"/>
      <c r="F148" s="6">
        <f>IF(B148&amp;""="","",IFERROR(INDEX('المركبات'!$B$6:$B$205,MATCH(B148&amp;"",'المركبات'!$A$6:$A$205,0))&amp;"","كود غير موجود"))</f>
        <v/>
      </c>
      <c r="G148" s="21">
        <f>IF(OR(B148&amp;""="",NOT(ISNUMBER(A148))),"",IF(COUNTIFS($B$6:$B$1005,B148&amp;"",$A$6:$A$1005,"&gt;"&amp;A148)=0,1,0))</f>
        <v/>
      </c>
    </row>
    <row r="149">
      <c r="A149" s="13" t="n"/>
      <c r="B149" s="5" t="n"/>
      <c r="C149" s="5" t="n"/>
      <c r="D149" s="20" t="n"/>
      <c r="E149" s="5" t="n"/>
      <c r="F149" s="6">
        <f>IF(B149&amp;""="","",IFERROR(INDEX('المركبات'!$B$6:$B$205,MATCH(B149&amp;"",'المركبات'!$A$6:$A$205,0))&amp;"","كود غير موجود"))</f>
        <v/>
      </c>
      <c r="G149" s="21">
        <f>IF(OR(B149&amp;""="",NOT(ISNUMBER(A149))),"",IF(COUNTIFS($B$6:$B$1005,B149&amp;"",$A$6:$A$1005,"&gt;"&amp;A149)=0,1,0))</f>
        <v/>
      </c>
    </row>
    <row r="150">
      <c r="A150" s="13" t="n"/>
      <c r="B150" s="5" t="n"/>
      <c r="C150" s="5" t="n"/>
      <c r="D150" s="20" t="n"/>
      <c r="E150" s="5" t="n"/>
      <c r="F150" s="6">
        <f>IF(B150&amp;""="","",IFERROR(INDEX('المركبات'!$B$6:$B$205,MATCH(B150&amp;"",'المركبات'!$A$6:$A$205,0))&amp;"","كود غير موجود"))</f>
        <v/>
      </c>
      <c r="G150" s="21">
        <f>IF(OR(B150&amp;""="",NOT(ISNUMBER(A150))),"",IF(COUNTIFS($B$6:$B$1005,B150&amp;"",$A$6:$A$1005,"&gt;"&amp;A150)=0,1,0))</f>
        <v/>
      </c>
    </row>
    <row r="151">
      <c r="A151" s="13" t="n"/>
      <c r="B151" s="5" t="n"/>
      <c r="C151" s="5" t="n"/>
      <c r="D151" s="20" t="n"/>
      <c r="E151" s="5" t="n"/>
      <c r="F151" s="6">
        <f>IF(B151&amp;""="","",IFERROR(INDEX('المركبات'!$B$6:$B$205,MATCH(B151&amp;"",'المركبات'!$A$6:$A$205,0))&amp;"","كود غير موجود"))</f>
        <v/>
      </c>
      <c r="G151" s="21">
        <f>IF(OR(B151&amp;""="",NOT(ISNUMBER(A151))),"",IF(COUNTIFS($B$6:$B$1005,B151&amp;"",$A$6:$A$1005,"&gt;"&amp;A151)=0,1,0))</f>
        <v/>
      </c>
    </row>
    <row r="152">
      <c r="A152" s="13" t="n"/>
      <c r="B152" s="5" t="n"/>
      <c r="C152" s="5" t="n"/>
      <c r="D152" s="20" t="n"/>
      <c r="E152" s="5" t="n"/>
      <c r="F152" s="6">
        <f>IF(B152&amp;""="","",IFERROR(INDEX('المركبات'!$B$6:$B$205,MATCH(B152&amp;"",'المركبات'!$A$6:$A$205,0))&amp;"","كود غير موجود"))</f>
        <v/>
      </c>
      <c r="G152" s="21">
        <f>IF(OR(B152&amp;""="",NOT(ISNUMBER(A152))),"",IF(COUNTIFS($B$6:$B$1005,B152&amp;"",$A$6:$A$1005,"&gt;"&amp;A152)=0,1,0))</f>
        <v/>
      </c>
    </row>
    <row r="153">
      <c r="A153" s="13" t="n"/>
      <c r="B153" s="5" t="n"/>
      <c r="C153" s="5" t="n"/>
      <c r="D153" s="20" t="n"/>
      <c r="E153" s="5" t="n"/>
      <c r="F153" s="6">
        <f>IF(B153&amp;""="","",IFERROR(INDEX('المركبات'!$B$6:$B$205,MATCH(B153&amp;"",'المركبات'!$A$6:$A$205,0))&amp;"","كود غير موجود"))</f>
        <v/>
      </c>
      <c r="G153" s="21">
        <f>IF(OR(B153&amp;""="",NOT(ISNUMBER(A153))),"",IF(COUNTIFS($B$6:$B$1005,B153&amp;"",$A$6:$A$1005,"&gt;"&amp;A153)=0,1,0))</f>
        <v/>
      </c>
    </row>
    <row r="154">
      <c r="A154" s="13" t="n"/>
      <c r="B154" s="5" t="n"/>
      <c r="C154" s="5" t="n"/>
      <c r="D154" s="20" t="n"/>
      <c r="E154" s="5" t="n"/>
      <c r="F154" s="6">
        <f>IF(B154&amp;""="","",IFERROR(INDEX('المركبات'!$B$6:$B$205,MATCH(B154&amp;"",'المركبات'!$A$6:$A$205,0))&amp;"","كود غير موجود"))</f>
        <v/>
      </c>
      <c r="G154" s="21">
        <f>IF(OR(B154&amp;""="",NOT(ISNUMBER(A154))),"",IF(COUNTIFS($B$6:$B$1005,B154&amp;"",$A$6:$A$1005,"&gt;"&amp;A154)=0,1,0))</f>
        <v/>
      </c>
    </row>
    <row r="155">
      <c r="A155" s="13" t="n"/>
      <c r="B155" s="5" t="n"/>
      <c r="C155" s="5" t="n"/>
      <c r="D155" s="20" t="n"/>
      <c r="E155" s="5" t="n"/>
      <c r="F155" s="6">
        <f>IF(B155&amp;""="","",IFERROR(INDEX('المركبات'!$B$6:$B$205,MATCH(B155&amp;"",'المركبات'!$A$6:$A$205,0))&amp;"","كود غير موجود"))</f>
        <v/>
      </c>
      <c r="G155" s="21">
        <f>IF(OR(B155&amp;""="",NOT(ISNUMBER(A155))),"",IF(COUNTIFS($B$6:$B$1005,B155&amp;"",$A$6:$A$1005,"&gt;"&amp;A155)=0,1,0))</f>
        <v/>
      </c>
    </row>
    <row r="156">
      <c r="A156" s="13" t="n"/>
      <c r="B156" s="5" t="n"/>
      <c r="C156" s="5" t="n"/>
      <c r="D156" s="20" t="n"/>
      <c r="E156" s="5" t="n"/>
      <c r="F156" s="6">
        <f>IF(B156&amp;""="","",IFERROR(INDEX('المركبات'!$B$6:$B$205,MATCH(B156&amp;"",'المركبات'!$A$6:$A$205,0))&amp;"","كود غير موجود"))</f>
        <v/>
      </c>
      <c r="G156" s="21">
        <f>IF(OR(B156&amp;""="",NOT(ISNUMBER(A156))),"",IF(COUNTIFS($B$6:$B$1005,B156&amp;"",$A$6:$A$1005,"&gt;"&amp;A156)=0,1,0))</f>
        <v/>
      </c>
    </row>
    <row r="157">
      <c r="A157" s="13" t="n"/>
      <c r="B157" s="5" t="n"/>
      <c r="C157" s="5" t="n"/>
      <c r="D157" s="20" t="n"/>
      <c r="E157" s="5" t="n"/>
      <c r="F157" s="6">
        <f>IF(B157&amp;""="","",IFERROR(INDEX('المركبات'!$B$6:$B$205,MATCH(B157&amp;"",'المركبات'!$A$6:$A$205,0))&amp;"","كود غير موجود"))</f>
        <v/>
      </c>
      <c r="G157" s="21">
        <f>IF(OR(B157&amp;""="",NOT(ISNUMBER(A157))),"",IF(COUNTIFS($B$6:$B$1005,B157&amp;"",$A$6:$A$1005,"&gt;"&amp;A157)=0,1,0))</f>
        <v/>
      </c>
    </row>
    <row r="158">
      <c r="A158" s="13" t="n"/>
      <c r="B158" s="5" t="n"/>
      <c r="C158" s="5" t="n"/>
      <c r="D158" s="20" t="n"/>
      <c r="E158" s="5" t="n"/>
      <c r="F158" s="6">
        <f>IF(B158&amp;""="","",IFERROR(INDEX('المركبات'!$B$6:$B$205,MATCH(B158&amp;"",'المركبات'!$A$6:$A$205,0))&amp;"","كود غير موجود"))</f>
        <v/>
      </c>
      <c r="G158" s="21">
        <f>IF(OR(B158&amp;""="",NOT(ISNUMBER(A158))),"",IF(COUNTIFS($B$6:$B$1005,B158&amp;"",$A$6:$A$1005,"&gt;"&amp;A158)=0,1,0))</f>
        <v/>
      </c>
    </row>
    <row r="159">
      <c r="A159" s="13" t="n"/>
      <c r="B159" s="5" t="n"/>
      <c r="C159" s="5" t="n"/>
      <c r="D159" s="20" t="n"/>
      <c r="E159" s="5" t="n"/>
      <c r="F159" s="6">
        <f>IF(B159&amp;""="","",IFERROR(INDEX('المركبات'!$B$6:$B$205,MATCH(B159&amp;"",'المركبات'!$A$6:$A$205,0))&amp;"","كود غير موجود"))</f>
        <v/>
      </c>
      <c r="G159" s="21">
        <f>IF(OR(B159&amp;""="",NOT(ISNUMBER(A159))),"",IF(COUNTIFS($B$6:$B$1005,B159&amp;"",$A$6:$A$1005,"&gt;"&amp;A159)=0,1,0))</f>
        <v/>
      </c>
    </row>
    <row r="160">
      <c r="A160" s="13" t="n"/>
      <c r="B160" s="5" t="n"/>
      <c r="C160" s="5" t="n"/>
      <c r="D160" s="20" t="n"/>
      <c r="E160" s="5" t="n"/>
      <c r="F160" s="6">
        <f>IF(B160&amp;""="","",IFERROR(INDEX('المركبات'!$B$6:$B$205,MATCH(B160&amp;"",'المركبات'!$A$6:$A$205,0))&amp;"","كود غير موجود"))</f>
        <v/>
      </c>
      <c r="G160" s="21">
        <f>IF(OR(B160&amp;""="",NOT(ISNUMBER(A160))),"",IF(COUNTIFS($B$6:$B$1005,B160&amp;"",$A$6:$A$1005,"&gt;"&amp;A160)=0,1,0))</f>
        <v/>
      </c>
    </row>
    <row r="161">
      <c r="A161" s="13" t="n"/>
      <c r="B161" s="5" t="n"/>
      <c r="C161" s="5" t="n"/>
      <c r="D161" s="20" t="n"/>
      <c r="E161" s="5" t="n"/>
      <c r="F161" s="6">
        <f>IF(B161&amp;""="","",IFERROR(INDEX('المركبات'!$B$6:$B$205,MATCH(B161&amp;"",'المركبات'!$A$6:$A$205,0))&amp;"","كود غير موجود"))</f>
        <v/>
      </c>
      <c r="G161" s="21">
        <f>IF(OR(B161&amp;""="",NOT(ISNUMBER(A161))),"",IF(COUNTIFS($B$6:$B$1005,B161&amp;"",$A$6:$A$1005,"&gt;"&amp;A161)=0,1,0))</f>
        <v/>
      </c>
    </row>
    <row r="162">
      <c r="A162" s="13" t="n"/>
      <c r="B162" s="5" t="n"/>
      <c r="C162" s="5" t="n"/>
      <c r="D162" s="20" t="n"/>
      <c r="E162" s="5" t="n"/>
      <c r="F162" s="6">
        <f>IF(B162&amp;""="","",IFERROR(INDEX('المركبات'!$B$6:$B$205,MATCH(B162&amp;"",'المركبات'!$A$6:$A$205,0))&amp;"","كود غير موجود"))</f>
        <v/>
      </c>
      <c r="G162" s="21">
        <f>IF(OR(B162&amp;""="",NOT(ISNUMBER(A162))),"",IF(COUNTIFS($B$6:$B$1005,B162&amp;"",$A$6:$A$1005,"&gt;"&amp;A162)=0,1,0))</f>
        <v/>
      </c>
    </row>
    <row r="163">
      <c r="A163" s="13" t="n"/>
      <c r="B163" s="5" t="n"/>
      <c r="C163" s="5" t="n"/>
      <c r="D163" s="20" t="n"/>
      <c r="E163" s="5" t="n"/>
      <c r="F163" s="6">
        <f>IF(B163&amp;""="","",IFERROR(INDEX('المركبات'!$B$6:$B$205,MATCH(B163&amp;"",'المركبات'!$A$6:$A$205,0))&amp;"","كود غير موجود"))</f>
        <v/>
      </c>
      <c r="G163" s="21">
        <f>IF(OR(B163&amp;""="",NOT(ISNUMBER(A163))),"",IF(COUNTIFS($B$6:$B$1005,B163&amp;"",$A$6:$A$1005,"&gt;"&amp;A163)=0,1,0))</f>
        <v/>
      </c>
    </row>
    <row r="164">
      <c r="A164" s="13" t="n"/>
      <c r="B164" s="5" t="n"/>
      <c r="C164" s="5" t="n"/>
      <c r="D164" s="20" t="n"/>
      <c r="E164" s="5" t="n"/>
      <c r="F164" s="6">
        <f>IF(B164&amp;""="","",IFERROR(INDEX('المركبات'!$B$6:$B$205,MATCH(B164&amp;"",'المركبات'!$A$6:$A$205,0))&amp;"","كود غير موجود"))</f>
        <v/>
      </c>
      <c r="G164" s="21">
        <f>IF(OR(B164&amp;""="",NOT(ISNUMBER(A164))),"",IF(COUNTIFS($B$6:$B$1005,B164&amp;"",$A$6:$A$1005,"&gt;"&amp;A164)=0,1,0))</f>
        <v/>
      </c>
    </row>
    <row r="165">
      <c r="A165" s="13" t="n"/>
      <c r="B165" s="5" t="n"/>
      <c r="C165" s="5" t="n"/>
      <c r="D165" s="20" t="n"/>
      <c r="E165" s="5" t="n"/>
      <c r="F165" s="6">
        <f>IF(B165&amp;""="","",IFERROR(INDEX('المركبات'!$B$6:$B$205,MATCH(B165&amp;"",'المركبات'!$A$6:$A$205,0))&amp;"","كود غير موجود"))</f>
        <v/>
      </c>
      <c r="G165" s="21">
        <f>IF(OR(B165&amp;""="",NOT(ISNUMBER(A165))),"",IF(COUNTIFS($B$6:$B$1005,B165&amp;"",$A$6:$A$1005,"&gt;"&amp;A165)=0,1,0))</f>
        <v/>
      </c>
    </row>
    <row r="166">
      <c r="A166" s="13" t="n"/>
      <c r="B166" s="5" t="n"/>
      <c r="C166" s="5" t="n"/>
      <c r="D166" s="20" t="n"/>
      <c r="E166" s="5" t="n"/>
      <c r="F166" s="6">
        <f>IF(B166&amp;""="","",IFERROR(INDEX('المركبات'!$B$6:$B$205,MATCH(B166&amp;"",'المركبات'!$A$6:$A$205,0))&amp;"","كود غير موجود"))</f>
        <v/>
      </c>
      <c r="G166" s="21">
        <f>IF(OR(B166&amp;""="",NOT(ISNUMBER(A166))),"",IF(COUNTIFS($B$6:$B$1005,B166&amp;"",$A$6:$A$1005,"&gt;"&amp;A166)=0,1,0))</f>
        <v/>
      </c>
    </row>
    <row r="167">
      <c r="A167" s="13" t="n"/>
      <c r="B167" s="5" t="n"/>
      <c r="C167" s="5" t="n"/>
      <c r="D167" s="20" t="n"/>
      <c r="E167" s="5" t="n"/>
      <c r="F167" s="6">
        <f>IF(B167&amp;""="","",IFERROR(INDEX('المركبات'!$B$6:$B$205,MATCH(B167&amp;"",'المركبات'!$A$6:$A$205,0))&amp;"","كود غير موجود"))</f>
        <v/>
      </c>
      <c r="G167" s="21">
        <f>IF(OR(B167&amp;""="",NOT(ISNUMBER(A167))),"",IF(COUNTIFS($B$6:$B$1005,B167&amp;"",$A$6:$A$1005,"&gt;"&amp;A167)=0,1,0))</f>
        <v/>
      </c>
    </row>
    <row r="168">
      <c r="A168" s="13" t="n"/>
      <c r="B168" s="5" t="n"/>
      <c r="C168" s="5" t="n"/>
      <c r="D168" s="20" t="n"/>
      <c r="E168" s="5" t="n"/>
      <c r="F168" s="6">
        <f>IF(B168&amp;""="","",IFERROR(INDEX('المركبات'!$B$6:$B$205,MATCH(B168&amp;"",'المركبات'!$A$6:$A$205,0))&amp;"","كود غير موجود"))</f>
        <v/>
      </c>
      <c r="G168" s="21">
        <f>IF(OR(B168&amp;""="",NOT(ISNUMBER(A168))),"",IF(COUNTIFS($B$6:$B$1005,B168&amp;"",$A$6:$A$1005,"&gt;"&amp;A168)=0,1,0))</f>
        <v/>
      </c>
    </row>
    <row r="169">
      <c r="A169" s="13" t="n"/>
      <c r="B169" s="5" t="n"/>
      <c r="C169" s="5" t="n"/>
      <c r="D169" s="20" t="n"/>
      <c r="E169" s="5" t="n"/>
      <c r="F169" s="6">
        <f>IF(B169&amp;""="","",IFERROR(INDEX('المركبات'!$B$6:$B$205,MATCH(B169&amp;"",'المركبات'!$A$6:$A$205,0))&amp;"","كود غير موجود"))</f>
        <v/>
      </c>
      <c r="G169" s="21">
        <f>IF(OR(B169&amp;""="",NOT(ISNUMBER(A169))),"",IF(COUNTIFS($B$6:$B$1005,B169&amp;"",$A$6:$A$1005,"&gt;"&amp;A169)=0,1,0))</f>
        <v/>
      </c>
    </row>
    <row r="170">
      <c r="A170" s="13" t="n"/>
      <c r="B170" s="5" t="n"/>
      <c r="C170" s="5" t="n"/>
      <c r="D170" s="20" t="n"/>
      <c r="E170" s="5" t="n"/>
      <c r="F170" s="6">
        <f>IF(B170&amp;""="","",IFERROR(INDEX('المركبات'!$B$6:$B$205,MATCH(B170&amp;"",'المركبات'!$A$6:$A$205,0))&amp;"","كود غير موجود"))</f>
        <v/>
      </c>
      <c r="G170" s="21">
        <f>IF(OR(B170&amp;""="",NOT(ISNUMBER(A170))),"",IF(COUNTIFS($B$6:$B$1005,B170&amp;"",$A$6:$A$1005,"&gt;"&amp;A170)=0,1,0))</f>
        <v/>
      </c>
    </row>
    <row r="171">
      <c r="A171" s="13" t="n"/>
      <c r="B171" s="5" t="n"/>
      <c r="C171" s="5" t="n"/>
      <c r="D171" s="20" t="n"/>
      <c r="E171" s="5" t="n"/>
      <c r="F171" s="6">
        <f>IF(B171&amp;""="","",IFERROR(INDEX('المركبات'!$B$6:$B$205,MATCH(B171&amp;"",'المركبات'!$A$6:$A$205,0))&amp;"","كود غير موجود"))</f>
        <v/>
      </c>
      <c r="G171" s="21">
        <f>IF(OR(B171&amp;""="",NOT(ISNUMBER(A171))),"",IF(COUNTIFS($B$6:$B$1005,B171&amp;"",$A$6:$A$1005,"&gt;"&amp;A171)=0,1,0))</f>
        <v/>
      </c>
    </row>
    <row r="172">
      <c r="A172" s="13" t="n"/>
      <c r="B172" s="5" t="n"/>
      <c r="C172" s="5" t="n"/>
      <c r="D172" s="20" t="n"/>
      <c r="E172" s="5" t="n"/>
      <c r="F172" s="6">
        <f>IF(B172&amp;""="","",IFERROR(INDEX('المركبات'!$B$6:$B$205,MATCH(B172&amp;"",'المركبات'!$A$6:$A$205,0))&amp;"","كود غير موجود"))</f>
        <v/>
      </c>
      <c r="G172" s="21">
        <f>IF(OR(B172&amp;""="",NOT(ISNUMBER(A172))),"",IF(COUNTIFS($B$6:$B$1005,B172&amp;"",$A$6:$A$1005,"&gt;"&amp;A172)=0,1,0))</f>
        <v/>
      </c>
    </row>
    <row r="173">
      <c r="A173" s="13" t="n"/>
      <c r="B173" s="5" t="n"/>
      <c r="C173" s="5" t="n"/>
      <c r="D173" s="20" t="n"/>
      <c r="E173" s="5" t="n"/>
      <c r="F173" s="6">
        <f>IF(B173&amp;""="","",IFERROR(INDEX('المركبات'!$B$6:$B$205,MATCH(B173&amp;"",'المركبات'!$A$6:$A$205,0))&amp;"","كود غير موجود"))</f>
        <v/>
      </c>
      <c r="G173" s="21">
        <f>IF(OR(B173&amp;""="",NOT(ISNUMBER(A173))),"",IF(COUNTIFS($B$6:$B$1005,B173&amp;"",$A$6:$A$1005,"&gt;"&amp;A173)=0,1,0))</f>
        <v/>
      </c>
    </row>
    <row r="174">
      <c r="A174" s="13" t="n"/>
      <c r="B174" s="5" t="n"/>
      <c r="C174" s="5" t="n"/>
      <c r="D174" s="20" t="n"/>
      <c r="E174" s="5" t="n"/>
      <c r="F174" s="6">
        <f>IF(B174&amp;""="","",IFERROR(INDEX('المركبات'!$B$6:$B$205,MATCH(B174&amp;"",'المركبات'!$A$6:$A$205,0))&amp;"","كود غير موجود"))</f>
        <v/>
      </c>
      <c r="G174" s="21">
        <f>IF(OR(B174&amp;""="",NOT(ISNUMBER(A174))),"",IF(COUNTIFS($B$6:$B$1005,B174&amp;"",$A$6:$A$1005,"&gt;"&amp;A174)=0,1,0))</f>
        <v/>
      </c>
    </row>
    <row r="175">
      <c r="A175" s="13" t="n"/>
      <c r="B175" s="5" t="n"/>
      <c r="C175" s="5" t="n"/>
      <c r="D175" s="20" t="n"/>
      <c r="E175" s="5" t="n"/>
      <c r="F175" s="6">
        <f>IF(B175&amp;""="","",IFERROR(INDEX('المركبات'!$B$6:$B$205,MATCH(B175&amp;"",'المركبات'!$A$6:$A$205,0))&amp;"","كود غير موجود"))</f>
        <v/>
      </c>
      <c r="G175" s="21">
        <f>IF(OR(B175&amp;""="",NOT(ISNUMBER(A175))),"",IF(COUNTIFS($B$6:$B$1005,B175&amp;"",$A$6:$A$1005,"&gt;"&amp;A175)=0,1,0))</f>
        <v/>
      </c>
    </row>
    <row r="176">
      <c r="A176" s="13" t="n"/>
      <c r="B176" s="5" t="n"/>
      <c r="C176" s="5" t="n"/>
      <c r="D176" s="20" t="n"/>
      <c r="E176" s="5" t="n"/>
      <c r="F176" s="6">
        <f>IF(B176&amp;""="","",IFERROR(INDEX('المركبات'!$B$6:$B$205,MATCH(B176&amp;"",'المركبات'!$A$6:$A$205,0))&amp;"","كود غير موجود"))</f>
        <v/>
      </c>
      <c r="G176" s="21">
        <f>IF(OR(B176&amp;""="",NOT(ISNUMBER(A176))),"",IF(COUNTIFS($B$6:$B$1005,B176&amp;"",$A$6:$A$1005,"&gt;"&amp;A176)=0,1,0))</f>
        <v/>
      </c>
    </row>
    <row r="177">
      <c r="A177" s="13" t="n"/>
      <c r="B177" s="5" t="n"/>
      <c r="C177" s="5" t="n"/>
      <c r="D177" s="20" t="n"/>
      <c r="E177" s="5" t="n"/>
      <c r="F177" s="6">
        <f>IF(B177&amp;""="","",IFERROR(INDEX('المركبات'!$B$6:$B$205,MATCH(B177&amp;"",'المركبات'!$A$6:$A$205,0))&amp;"","كود غير موجود"))</f>
        <v/>
      </c>
      <c r="G177" s="21">
        <f>IF(OR(B177&amp;""="",NOT(ISNUMBER(A177))),"",IF(COUNTIFS($B$6:$B$1005,B177&amp;"",$A$6:$A$1005,"&gt;"&amp;A177)=0,1,0))</f>
        <v/>
      </c>
    </row>
    <row r="178">
      <c r="A178" s="13" t="n"/>
      <c r="B178" s="5" t="n"/>
      <c r="C178" s="5" t="n"/>
      <c r="D178" s="20" t="n"/>
      <c r="E178" s="5" t="n"/>
      <c r="F178" s="6">
        <f>IF(B178&amp;""="","",IFERROR(INDEX('المركبات'!$B$6:$B$205,MATCH(B178&amp;"",'المركبات'!$A$6:$A$205,0))&amp;"","كود غير موجود"))</f>
        <v/>
      </c>
      <c r="G178" s="21">
        <f>IF(OR(B178&amp;""="",NOT(ISNUMBER(A178))),"",IF(COUNTIFS($B$6:$B$1005,B178&amp;"",$A$6:$A$1005,"&gt;"&amp;A178)=0,1,0))</f>
        <v/>
      </c>
    </row>
    <row r="179">
      <c r="A179" s="13" t="n"/>
      <c r="B179" s="5" t="n"/>
      <c r="C179" s="5" t="n"/>
      <c r="D179" s="20" t="n"/>
      <c r="E179" s="5" t="n"/>
      <c r="F179" s="6">
        <f>IF(B179&amp;""="","",IFERROR(INDEX('المركبات'!$B$6:$B$205,MATCH(B179&amp;"",'المركبات'!$A$6:$A$205,0))&amp;"","كود غير موجود"))</f>
        <v/>
      </c>
      <c r="G179" s="21">
        <f>IF(OR(B179&amp;""="",NOT(ISNUMBER(A179))),"",IF(COUNTIFS($B$6:$B$1005,B179&amp;"",$A$6:$A$1005,"&gt;"&amp;A179)=0,1,0))</f>
        <v/>
      </c>
    </row>
    <row r="180">
      <c r="A180" s="13" t="n"/>
      <c r="B180" s="5" t="n"/>
      <c r="C180" s="5" t="n"/>
      <c r="D180" s="20" t="n"/>
      <c r="E180" s="5" t="n"/>
      <c r="F180" s="6">
        <f>IF(B180&amp;""="","",IFERROR(INDEX('المركبات'!$B$6:$B$205,MATCH(B180&amp;"",'المركبات'!$A$6:$A$205,0))&amp;"","كود غير موجود"))</f>
        <v/>
      </c>
      <c r="G180" s="21">
        <f>IF(OR(B180&amp;""="",NOT(ISNUMBER(A180))),"",IF(COUNTIFS($B$6:$B$1005,B180&amp;"",$A$6:$A$1005,"&gt;"&amp;A180)=0,1,0))</f>
        <v/>
      </c>
    </row>
    <row r="181">
      <c r="A181" s="13" t="n"/>
      <c r="B181" s="5" t="n"/>
      <c r="C181" s="5" t="n"/>
      <c r="D181" s="20" t="n"/>
      <c r="E181" s="5" t="n"/>
      <c r="F181" s="6">
        <f>IF(B181&amp;""="","",IFERROR(INDEX('المركبات'!$B$6:$B$205,MATCH(B181&amp;"",'المركبات'!$A$6:$A$205,0))&amp;"","كود غير موجود"))</f>
        <v/>
      </c>
      <c r="G181" s="21">
        <f>IF(OR(B181&amp;""="",NOT(ISNUMBER(A181))),"",IF(COUNTIFS($B$6:$B$1005,B181&amp;"",$A$6:$A$1005,"&gt;"&amp;A181)=0,1,0))</f>
        <v/>
      </c>
    </row>
    <row r="182">
      <c r="A182" s="13" t="n"/>
      <c r="B182" s="5" t="n"/>
      <c r="C182" s="5" t="n"/>
      <c r="D182" s="20" t="n"/>
      <c r="E182" s="5" t="n"/>
      <c r="F182" s="6">
        <f>IF(B182&amp;""="","",IFERROR(INDEX('المركبات'!$B$6:$B$205,MATCH(B182&amp;"",'المركبات'!$A$6:$A$205,0))&amp;"","كود غير موجود"))</f>
        <v/>
      </c>
      <c r="G182" s="21">
        <f>IF(OR(B182&amp;""="",NOT(ISNUMBER(A182))),"",IF(COUNTIFS($B$6:$B$1005,B182&amp;"",$A$6:$A$1005,"&gt;"&amp;A182)=0,1,0))</f>
        <v/>
      </c>
    </row>
    <row r="183">
      <c r="A183" s="13" t="n"/>
      <c r="B183" s="5" t="n"/>
      <c r="C183" s="5" t="n"/>
      <c r="D183" s="20" t="n"/>
      <c r="E183" s="5" t="n"/>
      <c r="F183" s="6">
        <f>IF(B183&amp;""="","",IFERROR(INDEX('المركبات'!$B$6:$B$205,MATCH(B183&amp;"",'المركبات'!$A$6:$A$205,0))&amp;"","كود غير موجود"))</f>
        <v/>
      </c>
      <c r="G183" s="21">
        <f>IF(OR(B183&amp;""="",NOT(ISNUMBER(A183))),"",IF(COUNTIFS($B$6:$B$1005,B183&amp;"",$A$6:$A$1005,"&gt;"&amp;A183)=0,1,0))</f>
        <v/>
      </c>
    </row>
    <row r="184">
      <c r="A184" s="13" t="n"/>
      <c r="B184" s="5" t="n"/>
      <c r="C184" s="5" t="n"/>
      <c r="D184" s="20" t="n"/>
      <c r="E184" s="5" t="n"/>
      <c r="F184" s="6">
        <f>IF(B184&amp;""="","",IFERROR(INDEX('المركبات'!$B$6:$B$205,MATCH(B184&amp;"",'المركبات'!$A$6:$A$205,0))&amp;"","كود غير موجود"))</f>
        <v/>
      </c>
      <c r="G184" s="21">
        <f>IF(OR(B184&amp;""="",NOT(ISNUMBER(A184))),"",IF(COUNTIFS($B$6:$B$1005,B184&amp;"",$A$6:$A$1005,"&gt;"&amp;A184)=0,1,0))</f>
        <v/>
      </c>
    </row>
    <row r="185">
      <c r="A185" s="13" t="n"/>
      <c r="B185" s="5" t="n"/>
      <c r="C185" s="5" t="n"/>
      <c r="D185" s="20" t="n"/>
      <c r="E185" s="5" t="n"/>
      <c r="F185" s="6">
        <f>IF(B185&amp;""="","",IFERROR(INDEX('المركبات'!$B$6:$B$205,MATCH(B185&amp;"",'المركبات'!$A$6:$A$205,0))&amp;"","كود غير موجود"))</f>
        <v/>
      </c>
      <c r="G185" s="21">
        <f>IF(OR(B185&amp;""="",NOT(ISNUMBER(A185))),"",IF(COUNTIFS($B$6:$B$1005,B185&amp;"",$A$6:$A$1005,"&gt;"&amp;A185)=0,1,0))</f>
        <v/>
      </c>
    </row>
    <row r="186">
      <c r="A186" s="13" t="n"/>
      <c r="B186" s="5" t="n"/>
      <c r="C186" s="5" t="n"/>
      <c r="D186" s="20" t="n"/>
      <c r="E186" s="5" t="n"/>
      <c r="F186" s="6">
        <f>IF(B186&amp;""="","",IFERROR(INDEX('المركبات'!$B$6:$B$205,MATCH(B186&amp;"",'المركبات'!$A$6:$A$205,0))&amp;"","كود غير موجود"))</f>
        <v/>
      </c>
      <c r="G186" s="21">
        <f>IF(OR(B186&amp;""="",NOT(ISNUMBER(A186))),"",IF(COUNTIFS($B$6:$B$1005,B186&amp;"",$A$6:$A$1005,"&gt;"&amp;A186)=0,1,0))</f>
        <v/>
      </c>
    </row>
    <row r="187">
      <c r="A187" s="13" t="n"/>
      <c r="B187" s="5" t="n"/>
      <c r="C187" s="5" t="n"/>
      <c r="D187" s="20" t="n"/>
      <c r="E187" s="5" t="n"/>
      <c r="F187" s="6">
        <f>IF(B187&amp;""="","",IFERROR(INDEX('المركبات'!$B$6:$B$205,MATCH(B187&amp;"",'المركبات'!$A$6:$A$205,0))&amp;"","كود غير موجود"))</f>
        <v/>
      </c>
      <c r="G187" s="21">
        <f>IF(OR(B187&amp;""="",NOT(ISNUMBER(A187))),"",IF(COUNTIFS($B$6:$B$1005,B187&amp;"",$A$6:$A$1005,"&gt;"&amp;A187)=0,1,0))</f>
        <v/>
      </c>
    </row>
    <row r="188">
      <c r="A188" s="13" t="n"/>
      <c r="B188" s="5" t="n"/>
      <c r="C188" s="5" t="n"/>
      <c r="D188" s="20" t="n"/>
      <c r="E188" s="5" t="n"/>
      <c r="F188" s="6">
        <f>IF(B188&amp;""="","",IFERROR(INDEX('المركبات'!$B$6:$B$205,MATCH(B188&amp;"",'المركبات'!$A$6:$A$205,0))&amp;"","كود غير موجود"))</f>
        <v/>
      </c>
      <c r="G188" s="21">
        <f>IF(OR(B188&amp;""="",NOT(ISNUMBER(A188))),"",IF(COUNTIFS($B$6:$B$1005,B188&amp;"",$A$6:$A$1005,"&gt;"&amp;A188)=0,1,0))</f>
        <v/>
      </c>
    </row>
    <row r="189">
      <c r="A189" s="13" t="n"/>
      <c r="B189" s="5" t="n"/>
      <c r="C189" s="5" t="n"/>
      <c r="D189" s="20" t="n"/>
      <c r="E189" s="5" t="n"/>
      <c r="F189" s="6">
        <f>IF(B189&amp;""="","",IFERROR(INDEX('المركبات'!$B$6:$B$205,MATCH(B189&amp;"",'المركبات'!$A$6:$A$205,0))&amp;"","كود غير موجود"))</f>
        <v/>
      </c>
      <c r="G189" s="21">
        <f>IF(OR(B189&amp;""="",NOT(ISNUMBER(A189))),"",IF(COUNTIFS($B$6:$B$1005,B189&amp;"",$A$6:$A$1005,"&gt;"&amp;A189)=0,1,0))</f>
        <v/>
      </c>
    </row>
    <row r="190">
      <c r="A190" s="13" t="n"/>
      <c r="B190" s="5" t="n"/>
      <c r="C190" s="5" t="n"/>
      <c r="D190" s="20" t="n"/>
      <c r="E190" s="5" t="n"/>
      <c r="F190" s="6">
        <f>IF(B190&amp;""="","",IFERROR(INDEX('المركبات'!$B$6:$B$205,MATCH(B190&amp;"",'المركبات'!$A$6:$A$205,0))&amp;"","كود غير موجود"))</f>
        <v/>
      </c>
      <c r="G190" s="21">
        <f>IF(OR(B190&amp;""="",NOT(ISNUMBER(A190))),"",IF(COUNTIFS($B$6:$B$1005,B190&amp;"",$A$6:$A$1005,"&gt;"&amp;A190)=0,1,0))</f>
        <v/>
      </c>
    </row>
    <row r="191">
      <c r="A191" s="13" t="n"/>
      <c r="B191" s="5" t="n"/>
      <c r="C191" s="5" t="n"/>
      <c r="D191" s="20" t="n"/>
      <c r="E191" s="5" t="n"/>
      <c r="F191" s="6">
        <f>IF(B191&amp;""="","",IFERROR(INDEX('المركبات'!$B$6:$B$205,MATCH(B191&amp;"",'المركبات'!$A$6:$A$205,0))&amp;"","كود غير موجود"))</f>
        <v/>
      </c>
      <c r="G191" s="21">
        <f>IF(OR(B191&amp;""="",NOT(ISNUMBER(A191))),"",IF(COUNTIFS($B$6:$B$1005,B191&amp;"",$A$6:$A$1005,"&gt;"&amp;A191)=0,1,0))</f>
        <v/>
      </c>
    </row>
    <row r="192">
      <c r="A192" s="13" t="n"/>
      <c r="B192" s="5" t="n"/>
      <c r="C192" s="5" t="n"/>
      <c r="D192" s="20" t="n"/>
      <c r="E192" s="5" t="n"/>
      <c r="F192" s="6">
        <f>IF(B192&amp;""="","",IFERROR(INDEX('المركبات'!$B$6:$B$205,MATCH(B192&amp;"",'المركبات'!$A$6:$A$205,0))&amp;"","كود غير موجود"))</f>
        <v/>
      </c>
      <c r="G192" s="21">
        <f>IF(OR(B192&amp;""="",NOT(ISNUMBER(A192))),"",IF(COUNTIFS($B$6:$B$1005,B192&amp;"",$A$6:$A$1005,"&gt;"&amp;A192)=0,1,0))</f>
        <v/>
      </c>
    </row>
    <row r="193">
      <c r="A193" s="13" t="n"/>
      <c r="B193" s="5" t="n"/>
      <c r="C193" s="5" t="n"/>
      <c r="D193" s="20" t="n"/>
      <c r="E193" s="5" t="n"/>
      <c r="F193" s="6">
        <f>IF(B193&amp;""="","",IFERROR(INDEX('المركبات'!$B$6:$B$205,MATCH(B193&amp;"",'المركبات'!$A$6:$A$205,0))&amp;"","كود غير موجود"))</f>
        <v/>
      </c>
      <c r="G193" s="21">
        <f>IF(OR(B193&amp;""="",NOT(ISNUMBER(A193))),"",IF(COUNTIFS($B$6:$B$1005,B193&amp;"",$A$6:$A$1005,"&gt;"&amp;A193)=0,1,0))</f>
        <v/>
      </c>
    </row>
    <row r="194">
      <c r="A194" s="13" t="n"/>
      <c r="B194" s="5" t="n"/>
      <c r="C194" s="5" t="n"/>
      <c r="D194" s="20" t="n"/>
      <c r="E194" s="5" t="n"/>
      <c r="F194" s="6">
        <f>IF(B194&amp;""="","",IFERROR(INDEX('المركبات'!$B$6:$B$205,MATCH(B194&amp;"",'المركبات'!$A$6:$A$205,0))&amp;"","كود غير موجود"))</f>
        <v/>
      </c>
      <c r="G194" s="21">
        <f>IF(OR(B194&amp;""="",NOT(ISNUMBER(A194))),"",IF(COUNTIFS($B$6:$B$1005,B194&amp;"",$A$6:$A$1005,"&gt;"&amp;A194)=0,1,0))</f>
        <v/>
      </c>
    </row>
    <row r="195">
      <c r="A195" s="13" t="n"/>
      <c r="B195" s="5" t="n"/>
      <c r="C195" s="5" t="n"/>
      <c r="D195" s="20" t="n"/>
      <c r="E195" s="5" t="n"/>
      <c r="F195" s="6">
        <f>IF(B195&amp;""="","",IFERROR(INDEX('المركبات'!$B$6:$B$205,MATCH(B195&amp;"",'المركبات'!$A$6:$A$205,0))&amp;"","كود غير موجود"))</f>
        <v/>
      </c>
      <c r="G195" s="21">
        <f>IF(OR(B195&amp;""="",NOT(ISNUMBER(A195))),"",IF(COUNTIFS($B$6:$B$1005,B195&amp;"",$A$6:$A$1005,"&gt;"&amp;A195)=0,1,0))</f>
        <v/>
      </c>
    </row>
    <row r="196">
      <c r="A196" s="13" t="n"/>
      <c r="B196" s="5" t="n"/>
      <c r="C196" s="5" t="n"/>
      <c r="D196" s="20" t="n"/>
      <c r="E196" s="5" t="n"/>
      <c r="F196" s="6">
        <f>IF(B196&amp;""="","",IFERROR(INDEX('المركبات'!$B$6:$B$205,MATCH(B196&amp;"",'المركبات'!$A$6:$A$205,0))&amp;"","كود غير موجود"))</f>
        <v/>
      </c>
      <c r="G196" s="21">
        <f>IF(OR(B196&amp;""="",NOT(ISNUMBER(A196))),"",IF(COUNTIFS($B$6:$B$1005,B196&amp;"",$A$6:$A$1005,"&gt;"&amp;A196)=0,1,0))</f>
        <v/>
      </c>
    </row>
    <row r="197">
      <c r="A197" s="13" t="n"/>
      <c r="B197" s="5" t="n"/>
      <c r="C197" s="5" t="n"/>
      <c r="D197" s="20" t="n"/>
      <c r="E197" s="5" t="n"/>
      <c r="F197" s="6">
        <f>IF(B197&amp;""="","",IFERROR(INDEX('المركبات'!$B$6:$B$205,MATCH(B197&amp;"",'المركبات'!$A$6:$A$205,0))&amp;"","كود غير موجود"))</f>
        <v/>
      </c>
      <c r="G197" s="21">
        <f>IF(OR(B197&amp;""="",NOT(ISNUMBER(A197))),"",IF(COUNTIFS($B$6:$B$1005,B197&amp;"",$A$6:$A$1005,"&gt;"&amp;A197)=0,1,0))</f>
        <v/>
      </c>
    </row>
    <row r="198">
      <c r="A198" s="13" t="n"/>
      <c r="B198" s="5" t="n"/>
      <c r="C198" s="5" t="n"/>
      <c r="D198" s="20" t="n"/>
      <c r="E198" s="5" t="n"/>
      <c r="F198" s="6">
        <f>IF(B198&amp;""="","",IFERROR(INDEX('المركبات'!$B$6:$B$205,MATCH(B198&amp;"",'المركبات'!$A$6:$A$205,0))&amp;"","كود غير موجود"))</f>
        <v/>
      </c>
      <c r="G198" s="21">
        <f>IF(OR(B198&amp;""="",NOT(ISNUMBER(A198))),"",IF(COUNTIFS($B$6:$B$1005,B198&amp;"",$A$6:$A$1005,"&gt;"&amp;A198)=0,1,0))</f>
        <v/>
      </c>
    </row>
    <row r="199">
      <c r="A199" s="13" t="n"/>
      <c r="B199" s="5" t="n"/>
      <c r="C199" s="5" t="n"/>
      <c r="D199" s="20" t="n"/>
      <c r="E199" s="5" t="n"/>
      <c r="F199" s="6">
        <f>IF(B199&amp;""="","",IFERROR(INDEX('المركبات'!$B$6:$B$205,MATCH(B199&amp;"",'المركبات'!$A$6:$A$205,0))&amp;"","كود غير موجود"))</f>
        <v/>
      </c>
      <c r="G199" s="21">
        <f>IF(OR(B199&amp;""="",NOT(ISNUMBER(A199))),"",IF(COUNTIFS($B$6:$B$1005,B199&amp;"",$A$6:$A$1005,"&gt;"&amp;A199)=0,1,0))</f>
        <v/>
      </c>
    </row>
    <row r="200">
      <c r="A200" s="13" t="n"/>
      <c r="B200" s="5" t="n"/>
      <c r="C200" s="5" t="n"/>
      <c r="D200" s="20" t="n"/>
      <c r="E200" s="5" t="n"/>
      <c r="F200" s="6">
        <f>IF(B200&amp;""="","",IFERROR(INDEX('المركبات'!$B$6:$B$205,MATCH(B200&amp;"",'المركبات'!$A$6:$A$205,0))&amp;"","كود غير موجود"))</f>
        <v/>
      </c>
      <c r="G200" s="21">
        <f>IF(OR(B200&amp;""="",NOT(ISNUMBER(A200))),"",IF(COUNTIFS($B$6:$B$1005,B200&amp;"",$A$6:$A$1005,"&gt;"&amp;A200)=0,1,0))</f>
        <v/>
      </c>
    </row>
    <row r="201">
      <c r="A201" s="13" t="n"/>
      <c r="B201" s="5" t="n"/>
      <c r="C201" s="5" t="n"/>
      <c r="D201" s="20" t="n"/>
      <c r="E201" s="5" t="n"/>
      <c r="F201" s="6">
        <f>IF(B201&amp;""="","",IFERROR(INDEX('المركبات'!$B$6:$B$205,MATCH(B201&amp;"",'المركبات'!$A$6:$A$205,0))&amp;"","كود غير موجود"))</f>
        <v/>
      </c>
      <c r="G201" s="21">
        <f>IF(OR(B201&amp;""="",NOT(ISNUMBER(A201))),"",IF(COUNTIFS($B$6:$B$1005,B201&amp;"",$A$6:$A$1005,"&gt;"&amp;A201)=0,1,0))</f>
        <v/>
      </c>
    </row>
    <row r="202">
      <c r="A202" s="13" t="n"/>
      <c r="B202" s="5" t="n"/>
      <c r="C202" s="5" t="n"/>
      <c r="D202" s="20" t="n"/>
      <c r="E202" s="5" t="n"/>
      <c r="F202" s="6">
        <f>IF(B202&amp;""="","",IFERROR(INDEX('المركبات'!$B$6:$B$205,MATCH(B202&amp;"",'المركبات'!$A$6:$A$205,0))&amp;"","كود غير موجود"))</f>
        <v/>
      </c>
      <c r="G202" s="21">
        <f>IF(OR(B202&amp;""="",NOT(ISNUMBER(A202))),"",IF(COUNTIFS($B$6:$B$1005,B202&amp;"",$A$6:$A$1005,"&gt;"&amp;A202)=0,1,0))</f>
        <v/>
      </c>
    </row>
    <row r="203">
      <c r="A203" s="13" t="n"/>
      <c r="B203" s="5" t="n"/>
      <c r="C203" s="5" t="n"/>
      <c r="D203" s="20" t="n"/>
      <c r="E203" s="5" t="n"/>
      <c r="F203" s="6">
        <f>IF(B203&amp;""="","",IFERROR(INDEX('المركبات'!$B$6:$B$205,MATCH(B203&amp;"",'المركبات'!$A$6:$A$205,0))&amp;"","كود غير موجود"))</f>
        <v/>
      </c>
      <c r="G203" s="21">
        <f>IF(OR(B203&amp;""="",NOT(ISNUMBER(A203))),"",IF(COUNTIFS($B$6:$B$1005,B203&amp;"",$A$6:$A$1005,"&gt;"&amp;A203)=0,1,0))</f>
        <v/>
      </c>
    </row>
    <row r="204">
      <c r="A204" s="13" t="n"/>
      <c r="B204" s="5" t="n"/>
      <c r="C204" s="5" t="n"/>
      <c r="D204" s="20" t="n"/>
      <c r="E204" s="5" t="n"/>
      <c r="F204" s="6">
        <f>IF(B204&amp;""="","",IFERROR(INDEX('المركبات'!$B$6:$B$205,MATCH(B204&amp;"",'المركبات'!$A$6:$A$205,0))&amp;"","كود غير موجود"))</f>
        <v/>
      </c>
      <c r="G204" s="21">
        <f>IF(OR(B204&amp;""="",NOT(ISNUMBER(A204))),"",IF(COUNTIFS($B$6:$B$1005,B204&amp;"",$A$6:$A$1005,"&gt;"&amp;A204)=0,1,0))</f>
        <v/>
      </c>
    </row>
    <row r="205">
      <c r="A205" s="13" t="n"/>
      <c r="B205" s="5" t="n"/>
      <c r="C205" s="5" t="n"/>
      <c r="D205" s="20" t="n"/>
      <c r="E205" s="5" t="n"/>
      <c r="F205" s="6">
        <f>IF(B205&amp;""="","",IFERROR(INDEX('المركبات'!$B$6:$B$205,MATCH(B205&amp;"",'المركبات'!$A$6:$A$205,0))&amp;"","كود غير موجود"))</f>
        <v/>
      </c>
      <c r="G205" s="21">
        <f>IF(OR(B205&amp;""="",NOT(ISNUMBER(A205))),"",IF(COUNTIFS($B$6:$B$1005,B205&amp;"",$A$6:$A$1005,"&gt;"&amp;A205)=0,1,0))</f>
        <v/>
      </c>
    </row>
    <row r="206">
      <c r="A206" s="13" t="n"/>
      <c r="B206" s="5" t="n"/>
      <c r="C206" s="5" t="n"/>
      <c r="D206" s="20" t="n"/>
      <c r="E206" s="5" t="n"/>
      <c r="F206" s="6">
        <f>IF(B206&amp;""="","",IFERROR(INDEX('المركبات'!$B$6:$B$205,MATCH(B206&amp;"",'المركبات'!$A$6:$A$205,0))&amp;"","كود غير موجود"))</f>
        <v/>
      </c>
      <c r="G206" s="21">
        <f>IF(OR(B206&amp;""="",NOT(ISNUMBER(A206))),"",IF(COUNTIFS($B$6:$B$1005,B206&amp;"",$A$6:$A$1005,"&gt;"&amp;A206)=0,1,0))</f>
        <v/>
      </c>
    </row>
    <row r="207">
      <c r="A207" s="13" t="n"/>
      <c r="B207" s="5" t="n"/>
      <c r="C207" s="5" t="n"/>
      <c r="D207" s="20" t="n"/>
      <c r="E207" s="5" t="n"/>
      <c r="F207" s="6">
        <f>IF(B207&amp;""="","",IFERROR(INDEX('المركبات'!$B$6:$B$205,MATCH(B207&amp;"",'المركبات'!$A$6:$A$205,0))&amp;"","كود غير موجود"))</f>
        <v/>
      </c>
      <c r="G207" s="21">
        <f>IF(OR(B207&amp;""="",NOT(ISNUMBER(A207))),"",IF(COUNTIFS($B$6:$B$1005,B207&amp;"",$A$6:$A$1005,"&gt;"&amp;A207)=0,1,0))</f>
        <v/>
      </c>
    </row>
    <row r="208">
      <c r="A208" s="13" t="n"/>
      <c r="B208" s="5" t="n"/>
      <c r="C208" s="5" t="n"/>
      <c r="D208" s="20" t="n"/>
      <c r="E208" s="5" t="n"/>
      <c r="F208" s="6">
        <f>IF(B208&amp;""="","",IFERROR(INDEX('المركبات'!$B$6:$B$205,MATCH(B208&amp;"",'المركبات'!$A$6:$A$205,0))&amp;"","كود غير موجود"))</f>
        <v/>
      </c>
      <c r="G208" s="21">
        <f>IF(OR(B208&amp;""="",NOT(ISNUMBER(A208))),"",IF(COUNTIFS($B$6:$B$1005,B208&amp;"",$A$6:$A$1005,"&gt;"&amp;A208)=0,1,0))</f>
        <v/>
      </c>
    </row>
    <row r="209">
      <c r="A209" s="13" t="n"/>
      <c r="B209" s="5" t="n"/>
      <c r="C209" s="5" t="n"/>
      <c r="D209" s="20" t="n"/>
      <c r="E209" s="5" t="n"/>
      <c r="F209" s="6">
        <f>IF(B209&amp;""="","",IFERROR(INDEX('المركبات'!$B$6:$B$205,MATCH(B209&amp;"",'المركبات'!$A$6:$A$205,0))&amp;"","كود غير موجود"))</f>
        <v/>
      </c>
      <c r="G209" s="21">
        <f>IF(OR(B209&amp;""="",NOT(ISNUMBER(A209))),"",IF(COUNTIFS($B$6:$B$1005,B209&amp;"",$A$6:$A$1005,"&gt;"&amp;A209)=0,1,0))</f>
        <v/>
      </c>
    </row>
    <row r="210">
      <c r="A210" s="13" t="n"/>
      <c r="B210" s="5" t="n"/>
      <c r="C210" s="5" t="n"/>
      <c r="D210" s="20" t="n"/>
      <c r="E210" s="5" t="n"/>
      <c r="F210" s="6">
        <f>IF(B210&amp;""="","",IFERROR(INDEX('المركبات'!$B$6:$B$205,MATCH(B210&amp;"",'المركبات'!$A$6:$A$205,0))&amp;"","كود غير موجود"))</f>
        <v/>
      </c>
      <c r="G210" s="21">
        <f>IF(OR(B210&amp;""="",NOT(ISNUMBER(A210))),"",IF(COUNTIFS($B$6:$B$1005,B210&amp;"",$A$6:$A$1005,"&gt;"&amp;A210)=0,1,0))</f>
        <v/>
      </c>
    </row>
    <row r="211">
      <c r="A211" s="13" t="n"/>
      <c r="B211" s="5" t="n"/>
      <c r="C211" s="5" t="n"/>
      <c r="D211" s="20" t="n"/>
      <c r="E211" s="5" t="n"/>
      <c r="F211" s="6">
        <f>IF(B211&amp;""="","",IFERROR(INDEX('المركبات'!$B$6:$B$205,MATCH(B211&amp;"",'المركبات'!$A$6:$A$205,0))&amp;"","كود غير موجود"))</f>
        <v/>
      </c>
      <c r="G211" s="21">
        <f>IF(OR(B211&amp;""="",NOT(ISNUMBER(A211))),"",IF(COUNTIFS($B$6:$B$1005,B211&amp;"",$A$6:$A$1005,"&gt;"&amp;A211)=0,1,0))</f>
        <v/>
      </c>
    </row>
    <row r="212">
      <c r="A212" s="13" t="n"/>
      <c r="B212" s="5" t="n"/>
      <c r="C212" s="5" t="n"/>
      <c r="D212" s="20" t="n"/>
      <c r="E212" s="5" t="n"/>
      <c r="F212" s="6">
        <f>IF(B212&amp;""="","",IFERROR(INDEX('المركبات'!$B$6:$B$205,MATCH(B212&amp;"",'المركبات'!$A$6:$A$205,0))&amp;"","كود غير موجود"))</f>
        <v/>
      </c>
      <c r="G212" s="21">
        <f>IF(OR(B212&amp;""="",NOT(ISNUMBER(A212))),"",IF(COUNTIFS($B$6:$B$1005,B212&amp;"",$A$6:$A$1005,"&gt;"&amp;A212)=0,1,0))</f>
        <v/>
      </c>
    </row>
    <row r="213">
      <c r="A213" s="13" t="n"/>
      <c r="B213" s="5" t="n"/>
      <c r="C213" s="5" t="n"/>
      <c r="D213" s="20" t="n"/>
      <c r="E213" s="5" t="n"/>
      <c r="F213" s="6">
        <f>IF(B213&amp;""="","",IFERROR(INDEX('المركبات'!$B$6:$B$205,MATCH(B213&amp;"",'المركبات'!$A$6:$A$205,0))&amp;"","كود غير موجود"))</f>
        <v/>
      </c>
      <c r="G213" s="21">
        <f>IF(OR(B213&amp;""="",NOT(ISNUMBER(A213))),"",IF(COUNTIFS($B$6:$B$1005,B213&amp;"",$A$6:$A$1005,"&gt;"&amp;A213)=0,1,0))</f>
        <v/>
      </c>
    </row>
    <row r="214">
      <c r="A214" s="13" t="n"/>
      <c r="B214" s="5" t="n"/>
      <c r="C214" s="5" t="n"/>
      <c r="D214" s="20" t="n"/>
      <c r="E214" s="5" t="n"/>
      <c r="F214" s="6">
        <f>IF(B214&amp;""="","",IFERROR(INDEX('المركبات'!$B$6:$B$205,MATCH(B214&amp;"",'المركبات'!$A$6:$A$205,0))&amp;"","كود غير موجود"))</f>
        <v/>
      </c>
      <c r="G214" s="21">
        <f>IF(OR(B214&amp;""="",NOT(ISNUMBER(A214))),"",IF(COUNTIFS($B$6:$B$1005,B214&amp;"",$A$6:$A$1005,"&gt;"&amp;A214)=0,1,0))</f>
        <v/>
      </c>
    </row>
    <row r="215">
      <c r="A215" s="13" t="n"/>
      <c r="B215" s="5" t="n"/>
      <c r="C215" s="5" t="n"/>
      <c r="D215" s="20" t="n"/>
      <c r="E215" s="5" t="n"/>
      <c r="F215" s="6">
        <f>IF(B215&amp;""="","",IFERROR(INDEX('المركبات'!$B$6:$B$205,MATCH(B215&amp;"",'المركبات'!$A$6:$A$205,0))&amp;"","كود غير موجود"))</f>
        <v/>
      </c>
      <c r="G215" s="21">
        <f>IF(OR(B215&amp;""="",NOT(ISNUMBER(A215))),"",IF(COUNTIFS($B$6:$B$1005,B215&amp;"",$A$6:$A$1005,"&gt;"&amp;A215)=0,1,0))</f>
        <v/>
      </c>
    </row>
    <row r="216">
      <c r="A216" s="13" t="n"/>
      <c r="B216" s="5" t="n"/>
      <c r="C216" s="5" t="n"/>
      <c r="D216" s="20" t="n"/>
      <c r="E216" s="5" t="n"/>
      <c r="F216" s="6">
        <f>IF(B216&amp;""="","",IFERROR(INDEX('المركبات'!$B$6:$B$205,MATCH(B216&amp;"",'المركبات'!$A$6:$A$205,0))&amp;"","كود غير موجود"))</f>
        <v/>
      </c>
      <c r="G216" s="21">
        <f>IF(OR(B216&amp;""="",NOT(ISNUMBER(A216))),"",IF(COUNTIFS($B$6:$B$1005,B216&amp;"",$A$6:$A$1005,"&gt;"&amp;A216)=0,1,0))</f>
        <v/>
      </c>
    </row>
    <row r="217">
      <c r="A217" s="13" t="n"/>
      <c r="B217" s="5" t="n"/>
      <c r="C217" s="5" t="n"/>
      <c r="D217" s="20" t="n"/>
      <c r="E217" s="5" t="n"/>
      <c r="F217" s="6">
        <f>IF(B217&amp;""="","",IFERROR(INDEX('المركبات'!$B$6:$B$205,MATCH(B217&amp;"",'المركبات'!$A$6:$A$205,0))&amp;"","كود غير موجود"))</f>
        <v/>
      </c>
      <c r="G217" s="21">
        <f>IF(OR(B217&amp;""="",NOT(ISNUMBER(A217))),"",IF(COUNTIFS($B$6:$B$1005,B217&amp;"",$A$6:$A$1005,"&gt;"&amp;A217)=0,1,0))</f>
        <v/>
      </c>
    </row>
    <row r="218">
      <c r="A218" s="13" t="n"/>
      <c r="B218" s="5" t="n"/>
      <c r="C218" s="5" t="n"/>
      <c r="D218" s="20" t="n"/>
      <c r="E218" s="5" t="n"/>
      <c r="F218" s="6">
        <f>IF(B218&amp;""="","",IFERROR(INDEX('المركبات'!$B$6:$B$205,MATCH(B218&amp;"",'المركبات'!$A$6:$A$205,0))&amp;"","كود غير موجود"))</f>
        <v/>
      </c>
      <c r="G218" s="21">
        <f>IF(OR(B218&amp;""="",NOT(ISNUMBER(A218))),"",IF(COUNTIFS($B$6:$B$1005,B218&amp;"",$A$6:$A$1005,"&gt;"&amp;A218)=0,1,0))</f>
        <v/>
      </c>
    </row>
    <row r="219">
      <c r="A219" s="13" t="n"/>
      <c r="B219" s="5" t="n"/>
      <c r="C219" s="5" t="n"/>
      <c r="D219" s="20" t="n"/>
      <c r="E219" s="5" t="n"/>
      <c r="F219" s="6">
        <f>IF(B219&amp;""="","",IFERROR(INDEX('المركبات'!$B$6:$B$205,MATCH(B219&amp;"",'المركبات'!$A$6:$A$205,0))&amp;"","كود غير موجود"))</f>
        <v/>
      </c>
      <c r="G219" s="21">
        <f>IF(OR(B219&amp;""="",NOT(ISNUMBER(A219))),"",IF(COUNTIFS($B$6:$B$1005,B219&amp;"",$A$6:$A$1005,"&gt;"&amp;A219)=0,1,0))</f>
        <v/>
      </c>
    </row>
    <row r="220">
      <c r="A220" s="13" t="n"/>
      <c r="B220" s="5" t="n"/>
      <c r="C220" s="5" t="n"/>
      <c r="D220" s="20" t="n"/>
      <c r="E220" s="5" t="n"/>
      <c r="F220" s="6">
        <f>IF(B220&amp;""="","",IFERROR(INDEX('المركبات'!$B$6:$B$205,MATCH(B220&amp;"",'المركبات'!$A$6:$A$205,0))&amp;"","كود غير موجود"))</f>
        <v/>
      </c>
      <c r="G220" s="21">
        <f>IF(OR(B220&amp;""="",NOT(ISNUMBER(A220))),"",IF(COUNTIFS($B$6:$B$1005,B220&amp;"",$A$6:$A$1005,"&gt;"&amp;A220)=0,1,0))</f>
        <v/>
      </c>
    </row>
    <row r="221">
      <c r="A221" s="13" t="n"/>
      <c r="B221" s="5" t="n"/>
      <c r="C221" s="5" t="n"/>
      <c r="D221" s="20" t="n"/>
      <c r="E221" s="5" t="n"/>
      <c r="F221" s="6">
        <f>IF(B221&amp;""="","",IFERROR(INDEX('المركبات'!$B$6:$B$205,MATCH(B221&amp;"",'المركبات'!$A$6:$A$205,0))&amp;"","كود غير موجود"))</f>
        <v/>
      </c>
      <c r="G221" s="21">
        <f>IF(OR(B221&amp;""="",NOT(ISNUMBER(A221))),"",IF(COUNTIFS($B$6:$B$1005,B221&amp;"",$A$6:$A$1005,"&gt;"&amp;A221)=0,1,0))</f>
        <v/>
      </c>
    </row>
    <row r="222">
      <c r="A222" s="13" t="n"/>
      <c r="B222" s="5" t="n"/>
      <c r="C222" s="5" t="n"/>
      <c r="D222" s="20" t="n"/>
      <c r="E222" s="5" t="n"/>
      <c r="F222" s="6">
        <f>IF(B222&amp;""="","",IFERROR(INDEX('المركبات'!$B$6:$B$205,MATCH(B222&amp;"",'المركبات'!$A$6:$A$205,0))&amp;"","كود غير موجود"))</f>
        <v/>
      </c>
      <c r="G222" s="21">
        <f>IF(OR(B222&amp;""="",NOT(ISNUMBER(A222))),"",IF(COUNTIFS($B$6:$B$1005,B222&amp;"",$A$6:$A$1005,"&gt;"&amp;A222)=0,1,0))</f>
        <v/>
      </c>
    </row>
    <row r="223">
      <c r="A223" s="13" t="n"/>
      <c r="B223" s="5" t="n"/>
      <c r="C223" s="5" t="n"/>
      <c r="D223" s="20" t="n"/>
      <c r="E223" s="5" t="n"/>
      <c r="F223" s="6">
        <f>IF(B223&amp;""="","",IFERROR(INDEX('المركبات'!$B$6:$B$205,MATCH(B223&amp;"",'المركبات'!$A$6:$A$205,0))&amp;"","كود غير موجود"))</f>
        <v/>
      </c>
      <c r="G223" s="21">
        <f>IF(OR(B223&amp;""="",NOT(ISNUMBER(A223))),"",IF(COUNTIFS($B$6:$B$1005,B223&amp;"",$A$6:$A$1005,"&gt;"&amp;A223)=0,1,0))</f>
        <v/>
      </c>
    </row>
    <row r="224">
      <c r="A224" s="13" t="n"/>
      <c r="B224" s="5" t="n"/>
      <c r="C224" s="5" t="n"/>
      <c r="D224" s="20" t="n"/>
      <c r="E224" s="5" t="n"/>
      <c r="F224" s="6">
        <f>IF(B224&amp;""="","",IFERROR(INDEX('المركبات'!$B$6:$B$205,MATCH(B224&amp;"",'المركبات'!$A$6:$A$205,0))&amp;"","كود غير موجود"))</f>
        <v/>
      </c>
      <c r="G224" s="21">
        <f>IF(OR(B224&amp;""="",NOT(ISNUMBER(A224))),"",IF(COUNTIFS($B$6:$B$1005,B224&amp;"",$A$6:$A$1005,"&gt;"&amp;A224)=0,1,0))</f>
        <v/>
      </c>
    </row>
    <row r="225">
      <c r="A225" s="13" t="n"/>
      <c r="B225" s="5" t="n"/>
      <c r="C225" s="5" t="n"/>
      <c r="D225" s="20" t="n"/>
      <c r="E225" s="5" t="n"/>
      <c r="F225" s="6">
        <f>IF(B225&amp;""="","",IFERROR(INDEX('المركبات'!$B$6:$B$205,MATCH(B225&amp;"",'المركبات'!$A$6:$A$205,0))&amp;"","كود غير موجود"))</f>
        <v/>
      </c>
      <c r="G225" s="21">
        <f>IF(OR(B225&amp;""="",NOT(ISNUMBER(A225))),"",IF(COUNTIFS($B$6:$B$1005,B225&amp;"",$A$6:$A$1005,"&gt;"&amp;A225)=0,1,0))</f>
        <v/>
      </c>
    </row>
    <row r="226">
      <c r="A226" s="13" t="n"/>
      <c r="B226" s="5" t="n"/>
      <c r="C226" s="5" t="n"/>
      <c r="D226" s="20" t="n"/>
      <c r="E226" s="5" t="n"/>
      <c r="F226" s="6">
        <f>IF(B226&amp;""="","",IFERROR(INDEX('المركبات'!$B$6:$B$205,MATCH(B226&amp;"",'المركبات'!$A$6:$A$205,0))&amp;"","كود غير موجود"))</f>
        <v/>
      </c>
      <c r="G226" s="21">
        <f>IF(OR(B226&amp;""="",NOT(ISNUMBER(A226))),"",IF(COUNTIFS($B$6:$B$1005,B226&amp;"",$A$6:$A$1005,"&gt;"&amp;A226)=0,1,0))</f>
        <v/>
      </c>
    </row>
    <row r="227">
      <c r="A227" s="13" t="n"/>
      <c r="B227" s="5" t="n"/>
      <c r="C227" s="5" t="n"/>
      <c r="D227" s="20" t="n"/>
      <c r="E227" s="5" t="n"/>
      <c r="F227" s="6">
        <f>IF(B227&amp;""="","",IFERROR(INDEX('المركبات'!$B$6:$B$205,MATCH(B227&amp;"",'المركبات'!$A$6:$A$205,0))&amp;"","كود غير موجود"))</f>
        <v/>
      </c>
      <c r="G227" s="21">
        <f>IF(OR(B227&amp;""="",NOT(ISNUMBER(A227))),"",IF(COUNTIFS($B$6:$B$1005,B227&amp;"",$A$6:$A$1005,"&gt;"&amp;A227)=0,1,0))</f>
        <v/>
      </c>
    </row>
    <row r="228">
      <c r="A228" s="13" t="n"/>
      <c r="B228" s="5" t="n"/>
      <c r="C228" s="5" t="n"/>
      <c r="D228" s="20" t="n"/>
      <c r="E228" s="5" t="n"/>
      <c r="F228" s="6">
        <f>IF(B228&amp;""="","",IFERROR(INDEX('المركبات'!$B$6:$B$205,MATCH(B228&amp;"",'المركبات'!$A$6:$A$205,0))&amp;"","كود غير موجود"))</f>
        <v/>
      </c>
      <c r="G228" s="21">
        <f>IF(OR(B228&amp;""="",NOT(ISNUMBER(A228))),"",IF(COUNTIFS($B$6:$B$1005,B228&amp;"",$A$6:$A$1005,"&gt;"&amp;A228)=0,1,0))</f>
        <v/>
      </c>
    </row>
    <row r="229">
      <c r="A229" s="13" t="n"/>
      <c r="B229" s="5" t="n"/>
      <c r="C229" s="5" t="n"/>
      <c r="D229" s="20" t="n"/>
      <c r="E229" s="5" t="n"/>
      <c r="F229" s="6">
        <f>IF(B229&amp;""="","",IFERROR(INDEX('المركبات'!$B$6:$B$205,MATCH(B229&amp;"",'المركبات'!$A$6:$A$205,0))&amp;"","كود غير موجود"))</f>
        <v/>
      </c>
      <c r="G229" s="21">
        <f>IF(OR(B229&amp;""="",NOT(ISNUMBER(A229))),"",IF(COUNTIFS($B$6:$B$1005,B229&amp;"",$A$6:$A$1005,"&gt;"&amp;A229)=0,1,0))</f>
        <v/>
      </c>
    </row>
    <row r="230">
      <c r="A230" s="13" t="n"/>
      <c r="B230" s="5" t="n"/>
      <c r="C230" s="5" t="n"/>
      <c r="D230" s="20" t="n"/>
      <c r="E230" s="5" t="n"/>
      <c r="F230" s="6">
        <f>IF(B230&amp;""="","",IFERROR(INDEX('المركبات'!$B$6:$B$205,MATCH(B230&amp;"",'المركبات'!$A$6:$A$205,0))&amp;"","كود غير موجود"))</f>
        <v/>
      </c>
      <c r="G230" s="21">
        <f>IF(OR(B230&amp;""="",NOT(ISNUMBER(A230))),"",IF(COUNTIFS($B$6:$B$1005,B230&amp;"",$A$6:$A$1005,"&gt;"&amp;A230)=0,1,0))</f>
        <v/>
      </c>
    </row>
    <row r="231">
      <c r="A231" s="13" t="n"/>
      <c r="B231" s="5" t="n"/>
      <c r="C231" s="5" t="n"/>
      <c r="D231" s="20" t="n"/>
      <c r="E231" s="5" t="n"/>
      <c r="F231" s="6">
        <f>IF(B231&amp;""="","",IFERROR(INDEX('المركبات'!$B$6:$B$205,MATCH(B231&amp;"",'المركبات'!$A$6:$A$205,0))&amp;"","كود غير موجود"))</f>
        <v/>
      </c>
      <c r="G231" s="21">
        <f>IF(OR(B231&amp;""="",NOT(ISNUMBER(A231))),"",IF(COUNTIFS($B$6:$B$1005,B231&amp;"",$A$6:$A$1005,"&gt;"&amp;A231)=0,1,0))</f>
        <v/>
      </c>
    </row>
    <row r="232">
      <c r="A232" s="13" t="n"/>
      <c r="B232" s="5" t="n"/>
      <c r="C232" s="5" t="n"/>
      <c r="D232" s="20" t="n"/>
      <c r="E232" s="5" t="n"/>
      <c r="F232" s="6">
        <f>IF(B232&amp;""="","",IFERROR(INDEX('المركبات'!$B$6:$B$205,MATCH(B232&amp;"",'المركبات'!$A$6:$A$205,0))&amp;"","كود غير موجود"))</f>
        <v/>
      </c>
      <c r="G232" s="21">
        <f>IF(OR(B232&amp;""="",NOT(ISNUMBER(A232))),"",IF(COUNTIFS($B$6:$B$1005,B232&amp;"",$A$6:$A$1005,"&gt;"&amp;A232)=0,1,0))</f>
        <v/>
      </c>
    </row>
    <row r="233">
      <c r="A233" s="13" t="n"/>
      <c r="B233" s="5" t="n"/>
      <c r="C233" s="5" t="n"/>
      <c r="D233" s="20" t="n"/>
      <c r="E233" s="5" t="n"/>
      <c r="F233" s="6">
        <f>IF(B233&amp;""="","",IFERROR(INDEX('المركبات'!$B$6:$B$205,MATCH(B233&amp;"",'المركبات'!$A$6:$A$205,0))&amp;"","كود غير موجود"))</f>
        <v/>
      </c>
      <c r="G233" s="21">
        <f>IF(OR(B233&amp;""="",NOT(ISNUMBER(A233))),"",IF(COUNTIFS($B$6:$B$1005,B233&amp;"",$A$6:$A$1005,"&gt;"&amp;A233)=0,1,0))</f>
        <v/>
      </c>
    </row>
    <row r="234">
      <c r="A234" s="13" t="n"/>
      <c r="B234" s="5" t="n"/>
      <c r="C234" s="5" t="n"/>
      <c r="D234" s="20" t="n"/>
      <c r="E234" s="5" t="n"/>
      <c r="F234" s="6">
        <f>IF(B234&amp;""="","",IFERROR(INDEX('المركبات'!$B$6:$B$205,MATCH(B234&amp;"",'المركبات'!$A$6:$A$205,0))&amp;"","كود غير موجود"))</f>
        <v/>
      </c>
      <c r="G234" s="21">
        <f>IF(OR(B234&amp;""="",NOT(ISNUMBER(A234))),"",IF(COUNTIFS($B$6:$B$1005,B234&amp;"",$A$6:$A$1005,"&gt;"&amp;A234)=0,1,0))</f>
        <v/>
      </c>
    </row>
    <row r="235">
      <c r="A235" s="13" t="n"/>
      <c r="B235" s="5" t="n"/>
      <c r="C235" s="5" t="n"/>
      <c r="D235" s="20" t="n"/>
      <c r="E235" s="5" t="n"/>
      <c r="F235" s="6">
        <f>IF(B235&amp;""="","",IFERROR(INDEX('المركبات'!$B$6:$B$205,MATCH(B235&amp;"",'المركبات'!$A$6:$A$205,0))&amp;"","كود غير موجود"))</f>
        <v/>
      </c>
      <c r="G235" s="21">
        <f>IF(OR(B235&amp;""="",NOT(ISNUMBER(A235))),"",IF(COUNTIFS($B$6:$B$1005,B235&amp;"",$A$6:$A$1005,"&gt;"&amp;A235)=0,1,0))</f>
        <v/>
      </c>
    </row>
    <row r="236">
      <c r="A236" s="13" t="n"/>
      <c r="B236" s="5" t="n"/>
      <c r="C236" s="5" t="n"/>
      <c r="D236" s="20" t="n"/>
      <c r="E236" s="5" t="n"/>
      <c r="F236" s="6">
        <f>IF(B236&amp;""="","",IFERROR(INDEX('المركبات'!$B$6:$B$205,MATCH(B236&amp;"",'المركبات'!$A$6:$A$205,0))&amp;"","كود غير موجود"))</f>
        <v/>
      </c>
      <c r="G236" s="21">
        <f>IF(OR(B236&amp;""="",NOT(ISNUMBER(A236))),"",IF(COUNTIFS($B$6:$B$1005,B236&amp;"",$A$6:$A$1005,"&gt;"&amp;A236)=0,1,0))</f>
        <v/>
      </c>
    </row>
    <row r="237">
      <c r="A237" s="13" t="n"/>
      <c r="B237" s="5" t="n"/>
      <c r="C237" s="5" t="n"/>
      <c r="D237" s="20" t="n"/>
      <c r="E237" s="5" t="n"/>
      <c r="F237" s="6">
        <f>IF(B237&amp;""="","",IFERROR(INDEX('المركبات'!$B$6:$B$205,MATCH(B237&amp;"",'المركبات'!$A$6:$A$205,0))&amp;"","كود غير موجود"))</f>
        <v/>
      </c>
      <c r="G237" s="21">
        <f>IF(OR(B237&amp;""="",NOT(ISNUMBER(A237))),"",IF(COUNTIFS($B$6:$B$1005,B237&amp;"",$A$6:$A$1005,"&gt;"&amp;A237)=0,1,0))</f>
        <v/>
      </c>
    </row>
    <row r="238">
      <c r="A238" s="13" t="n"/>
      <c r="B238" s="5" t="n"/>
      <c r="C238" s="5" t="n"/>
      <c r="D238" s="20" t="n"/>
      <c r="E238" s="5" t="n"/>
      <c r="F238" s="6">
        <f>IF(B238&amp;""="","",IFERROR(INDEX('المركبات'!$B$6:$B$205,MATCH(B238&amp;"",'المركبات'!$A$6:$A$205,0))&amp;"","كود غير موجود"))</f>
        <v/>
      </c>
      <c r="G238" s="21">
        <f>IF(OR(B238&amp;""="",NOT(ISNUMBER(A238))),"",IF(COUNTIFS($B$6:$B$1005,B238&amp;"",$A$6:$A$1005,"&gt;"&amp;A238)=0,1,0))</f>
        <v/>
      </c>
    </row>
    <row r="239">
      <c r="A239" s="13" t="n"/>
      <c r="B239" s="5" t="n"/>
      <c r="C239" s="5" t="n"/>
      <c r="D239" s="20" t="n"/>
      <c r="E239" s="5" t="n"/>
      <c r="F239" s="6">
        <f>IF(B239&amp;""="","",IFERROR(INDEX('المركبات'!$B$6:$B$205,MATCH(B239&amp;"",'المركبات'!$A$6:$A$205,0))&amp;"","كود غير موجود"))</f>
        <v/>
      </c>
      <c r="G239" s="21">
        <f>IF(OR(B239&amp;""="",NOT(ISNUMBER(A239))),"",IF(COUNTIFS($B$6:$B$1005,B239&amp;"",$A$6:$A$1005,"&gt;"&amp;A239)=0,1,0))</f>
        <v/>
      </c>
    </row>
    <row r="240">
      <c r="A240" s="13" t="n"/>
      <c r="B240" s="5" t="n"/>
      <c r="C240" s="5" t="n"/>
      <c r="D240" s="20" t="n"/>
      <c r="E240" s="5" t="n"/>
      <c r="F240" s="6">
        <f>IF(B240&amp;""="","",IFERROR(INDEX('المركبات'!$B$6:$B$205,MATCH(B240&amp;"",'المركبات'!$A$6:$A$205,0))&amp;"","كود غير موجود"))</f>
        <v/>
      </c>
      <c r="G240" s="21">
        <f>IF(OR(B240&amp;""="",NOT(ISNUMBER(A240))),"",IF(COUNTIFS($B$6:$B$1005,B240&amp;"",$A$6:$A$1005,"&gt;"&amp;A240)=0,1,0))</f>
        <v/>
      </c>
    </row>
    <row r="241">
      <c r="A241" s="13" t="n"/>
      <c r="B241" s="5" t="n"/>
      <c r="C241" s="5" t="n"/>
      <c r="D241" s="20" t="n"/>
      <c r="E241" s="5" t="n"/>
      <c r="F241" s="6">
        <f>IF(B241&amp;""="","",IFERROR(INDEX('المركبات'!$B$6:$B$205,MATCH(B241&amp;"",'المركبات'!$A$6:$A$205,0))&amp;"","كود غير موجود"))</f>
        <v/>
      </c>
      <c r="G241" s="21">
        <f>IF(OR(B241&amp;""="",NOT(ISNUMBER(A241))),"",IF(COUNTIFS($B$6:$B$1005,B241&amp;"",$A$6:$A$1005,"&gt;"&amp;A241)=0,1,0))</f>
        <v/>
      </c>
    </row>
    <row r="242">
      <c r="A242" s="13" t="n"/>
      <c r="B242" s="5" t="n"/>
      <c r="C242" s="5" t="n"/>
      <c r="D242" s="20" t="n"/>
      <c r="E242" s="5" t="n"/>
      <c r="F242" s="6">
        <f>IF(B242&amp;""="","",IFERROR(INDEX('المركبات'!$B$6:$B$205,MATCH(B242&amp;"",'المركبات'!$A$6:$A$205,0))&amp;"","كود غير موجود"))</f>
        <v/>
      </c>
      <c r="G242" s="21">
        <f>IF(OR(B242&amp;""="",NOT(ISNUMBER(A242))),"",IF(COUNTIFS($B$6:$B$1005,B242&amp;"",$A$6:$A$1005,"&gt;"&amp;A242)=0,1,0))</f>
        <v/>
      </c>
    </row>
    <row r="243">
      <c r="A243" s="13" t="n"/>
      <c r="B243" s="5" t="n"/>
      <c r="C243" s="5" t="n"/>
      <c r="D243" s="20" t="n"/>
      <c r="E243" s="5" t="n"/>
      <c r="F243" s="6">
        <f>IF(B243&amp;""="","",IFERROR(INDEX('المركبات'!$B$6:$B$205,MATCH(B243&amp;"",'المركبات'!$A$6:$A$205,0))&amp;"","كود غير موجود"))</f>
        <v/>
      </c>
      <c r="G243" s="21">
        <f>IF(OR(B243&amp;""="",NOT(ISNUMBER(A243))),"",IF(COUNTIFS($B$6:$B$1005,B243&amp;"",$A$6:$A$1005,"&gt;"&amp;A243)=0,1,0))</f>
        <v/>
      </c>
    </row>
    <row r="244">
      <c r="A244" s="13" t="n"/>
      <c r="B244" s="5" t="n"/>
      <c r="C244" s="5" t="n"/>
      <c r="D244" s="20" t="n"/>
      <c r="E244" s="5" t="n"/>
      <c r="F244" s="6">
        <f>IF(B244&amp;""="","",IFERROR(INDEX('المركبات'!$B$6:$B$205,MATCH(B244&amp;"",'المركبات'!$A$6:$A$205,0))&amp;"","كود غير موجود"))</f>
        <v/>
      </c>
      <c r="G244" s="21">
        <f>IF(OR(B244&amp;""="",NOT(ISNUMBER(A244))),"",IF(COUNTIFS($B$6:$B$1005,B244&amp;"",$A$6:$A$1005,"&gt;"&amp;A244)=0,1,0))</f>
        <v/>
      </c>
    </row>
    <row r="245">
      <c r="A245" s="13" t="n"/>
      <c r="B245" s="5" t="n"/>
      <c r="C245" s="5" t="n"/>
      <c r="D245" s="20" t="n"/>
      <c r="E245" s="5" t="n"/>
      <c r="F245" s="6">
        <f>IF(B245&amp;""="","",IFERROR(INDEX('المركبات'!$B$6:$B$205,MATCH(B245&amp;"",'المركبات'!$A$6:$A$205,0))&amp;"","كود غير موجود"))</f>
        <v/>
      </c>
      <c r="G245" s="21">
        <f>IF(OR(B245&amp;""="",NOT(ISNUMBER(A245))),"",IF(COUNTIFS($B$6:$B$1005,B245&amp;"",$A$6:$A$1005,"&gt;"&amp;A245)=0,1,0))</f>
        <v/>
      </c>
    </row>
    <row r="246">
      <c r="A246" s="13" t="n"/>
      <c r="B246" s="5" t="n"/>
      <c r="C246" s="5" t="n"/>
      <c r="D246" s="20" t="n"/>
      <c r="E246" s="5" t="n"/>
      <c r="F246" s="6">
        <f>IF(B246&amp;""="","",IFERROR(INDEX('المركبات'!$B$6:$B$205,MATCH(B246&amp;"",'المركبات'!$A$6:$A$205,0))&amp;"","كود غير موجود"))</f>
        <v/>
      </c>
      <c r="G246" s="21">
        <f>IF(OR(B246&amp;""="",NOT(ISNUMBER(A246))),"",IF(COUNTIFS($B$6:$B$1005,B246&amp;"",$A$6:$A$1005,"&gt;"&amp;A246)=0,1,0))</f>
        <v/>
      </c>
    </row>
    <row r="247">
      <c r="A247" s="13" t="n"/>
      <c r="B247" s="5" t="n"/>
      <c r="C247" s="5" t="n"/>
      <c r="D247" s="20" t="n"/>
      <c r="E247" s="5" t="n"/>
      <c r="F247" s="6">
        <f>IF(B247&amp;""="","",IFERROR(INDEX('المركبات'!$B$6:$B$205,MATCH(B247&amp;"",'المركبات'!$A$6:$A$205,0))&amp;"","كود غير موجود"))</f>
        <v/>
      </c>
      <c r="G247" s="21">
        <f>IF(OR(B247&amp;""="",NOT(ISNUMBER(A247))),"",IF(COUNTIFS($B$6:$B$1005,B247&amp;"",$A$6:$A$1005,"&gt;"&amp;A247)=0,1,0))</f>
        <v/>
      </c>
    </row>
    <row r="248">
      <c r="A248" s="13" t="n"/>
      <c r="B248" s="5" t="n"/>
      <c r="C248" s="5" t="n"/>
      <c r="D248" s="20" t="n"/>
      <c r="E248" s="5" t="n"/>
      <c r="F248" s="6">
        <f>IF(B248&amp;""="","",IFERROR(INDEX('المركبات'!$B$6:$B$205,MATCH(B248&amp;"",'المركبات'!$A$6:$A$205,0))&amp;"","كود غير موجود"))</f>
        <v/>
      </c>
      <c r="G248" s="21">
        <f>IF(OR(B248&amp;""="",NOT(ISNUMBER(A248))),"",IF(COUNTIFS($B$6:$B$1005,B248&amp;"",$A$6:$A$1005,"&gt;"&amp;A248)=0,1,0))</f>
        <v/>
      </c>
    </row>
    <row r="249">
      <c r="A249" s="13" t="n"/>
      <c r="B249" s="5" t="n"/>
      <c r="C249" s="5" t="n"/>
      <c r="D249" s="20" t="n"/>
      <c r="E249" s="5" t="n"/>
      <c r="F249" s="6">
        <f>IF(B249&amp;""="","",IFERROR(INDEX('المركبات'!$B$6:$B$205,MATCH(B249&amp;"",'المركبات'!$A$6:$A$205,0))&amp;"","كود غير موجود"))</f>
        <v/>
      </c>
      <c r="G249" s="21">
        <f>IF(OR(B249&amp;""="",NOT(ISNUMBER(A249))),"",IF(COUNTIFS($B$6:$B$1005,B249&amp;"",$A$6:$A$1005,"&gt;"&amp;A249)=0,1,0))</f>
        <v/>
      </c>
    </row>
    <row r="250">
      <c r="A250" s="13" t="n"/>
      <c r="B250" s="5" t="n"/>
      <c r="C250" s="5" t="n"/>
      <c r="D250" s="20" t="n"/>
      <c r="E250" s="5" t="n"/>
      <c r="F250" s="6">
        <f>IF(B250&amp;""="","",IFERROR(INDEX('المركبات'!$B$6:$B$205,MATCH(B250&amp;"",'المركبات'!$A$6:$A$205,0))&amp;"","كود غير موجود"))</f>
        <v/>
      </c>
      <c r="G250" s="21">
        <f>IF(OR(B250&amp;""="",NOT(ISNUMBER(A250))),"",IF(COUNTIFS($B$6:$B$1005,B250&amp;"",$A$6:$A$1005,"&gt;"&amp;A250)=0,1,0))</f>
        <v/>
      </c>
    </row>
    <row r="251">
      <c r="A251" s="13" t="n"/>
      <c r="B251" s="5" t="n"/>
      <c r="C251" s="5" t="n"/>
      <c r="D251" s="20" t="n"/>
      <c r="E251" s="5" t="n"/>
      <c r="F251" s="6">
        <f>IF(B251&amp;""="","",IFERROR(INDEX('المركبات'!$B$6:$B$205,MATCH(B251&amp;"",'المركبات'!$A$6:$A$205,0))&amp;"","كود غير موجود"))</f>
        <v/>
      </c>
      <c r="G251" s="21">
        <f>IF(OR(B251&amp;""="",NOT(ISNUMBER(A251))),"",IF(COUNTIFS($B$6:$B$1005,B251&amp;"",$A$6:$A$1005,"&gt;"&amp;A251)=0,1,0))</f>
        <v/>
      </c>
    </row>
    <row r="252">
      <c r="A252" s="13" t="n"/>
      <c r="B252" s="5" t="n"/>
      <c r="C252" s="5" t="n"/>
      <c r="D252" s="20" t="n"/>
      <c r="E252" s="5" t="n"/>
      <c r="F252" s="6">
        <f>IF(B252&amp;""="","",IFERROR(INDEX('المركبات'!$B$6:$B$205,MATCH(B252&amp;"",'المركبات'!$A$6:$A$205,0))&amp;"","كود غير موجود"))</f>
        <v/>
      </c>
      <c r="G252" s="21">
        <f>IF(OR(B252&amp;""="",NOT(ISNUMBER(A252))),"",IF(COUNTIFS($B$6:$B$1005,B252&amp;"",$A$6:$A$1005,"&gt;"&amp;A252)=0,1,0))</f>
        <v/>
      </c>
    </row>
    <row r="253">
      <c r="A253" s="13" t="n"/>
      <c r="B253" s="5" t="n"/>
      <c r="C253" s="5" t="n"/>
      <c r="D253" s="20" t="n"/>
      <c r="E253" s="5" t="n"/>
      <c r="F253" s="6">
        <f>IF(B253&amp;""="","",IFERROR(INDEX('المركبات'!$B$6:$B$205,MATCH(B253&amp;"",'المركبات'!$A$6:$A$205,0))&amp;"","كود غير موجود"))</f>
        <v/>
      </c>
      <c r="G253" s="21">
        <f>IF(OR(B253&amp;""="",NOT(ISNUMBER(A253))),"",IF(COUNTIFS($B$6:$B$1005,B253&amp;"",$A$6:$A$1005,"&gt;"&amp;A253)=0,1,0))</f>
        <v/>
      </c>
    </row>
    <row r="254">
      <c r="A254" s="13" t="n"/>
      <c r="B254" s="5" t="n"/>
      <c r="C254" s="5" t="n"/>
      <c r="D254" s="20" t="n"/>
      <c r="E254" s="5" t="n"/>
      <c r="F254" s="6">
        <f>IF(B254&amp;""="","",IFERROR(INDEX('المركبات'!$B$6:$B$205,MATCH(B254&amp;"",'المركبات'!$A$6:$A$205,0))&amp;"","كود غير موجود"))</f>
        <v/>
      </c>
      <c r="G254" s="21">
        <f>IF(OR(B254&amp;""="",NOT(ISNUMBER(A254))),"",IF(COUNTIFS($B$6:$B$1005,B254&amp;"",$A$6:$A$1005,"&gt;"&amp;A254)=0,1,0))</f>
        <v/>
      </c>
    </row>
    <row r="255">
      <c r="A255" s="13" t="n"/>
      <c r="B255" s="5" t="n"/>
      <c r="C255" s="5" t="n"/>
      <c r="D255" s="20" t="n"/>
      <c r="E255" s="5" t="n"/>
      <c r="F255" s="6">
        <f>IF(B255&amp;""="","",IFERROR(INDEX('المركبات'!$B$6:$B$205,MATCH(B255&amp;"",'المركبات'!$A$6:$A$205,0))&amp;"","كود غير موجود"))</f>
        <v/>
      </c>
      <c r="G255" s="21">
        <f>IF(OR(B255&amp;""="",NOT(ISNUMBER(A255))),"",IF(COUNTIFS($B$6:$B$1005,B255&amp;"",$A$6:$A$1005,"&gt;"&amp;A255)=0,1,0))</f>
        <v/>
      </c>
    </row>
    <row r="256">
      <c r="A256" s="13" t="n"/>
      <c r="B256" s="5" t="n"/>
      <c r="C256" s="5" t="n"/>
      <c r="D256" s="20" t="n"/>
      <c r="E256" s="5" t="n"/>
      <c r="F256" s="6">
        <f>IF(B256&amp;""="","",IFERROR(INDEX('المركبات'!$B$6:$B$205,MATCH(B256&amp;"",'المركبات'!$A$6:$A$205,0))&amp;"","كود غير موجود"))</f>
        <v/>
      </c>
      <c r="G256" s="21">
        <f>IF(OR(B256&amp;""="",NOT(ISNUMBER(A256))),"",IF(COUNTIFS($B$6:$B$1005,B256&amp;"",$A$6:$A$1005,"&gt;"&amp;A256)=0,1,0))</f>
        <v/>
      </c>
    </row>
    <row r="257">
      <c r="A257" s="13" t="n"/>
      <c r="B257" s="5" t="n"/>
      <c r="C257" s="5" t="n"/>
      <c r="D257" s="20" t="n"/>
      <c r="E257" s="5" t="n"/>
      <c r="F257" s="6">
        <f>IF(B257&amp;""="","",IFERROR(INDEX('المركبات'!$B$6:$B$205,MATCH(B257&amp;"",'المركبات'!$A$6:$A$205,0))&amp;"","كود غير موجود"))</f>
        <v/>
      </c>
      <c r="G257" s="21">
        <f>IF(OR(B257&amp;""="",NOT(ISNUMBER(A257))),"",IF(COUNTIFS($B$6:$B$1005,B257&amp;"",$A$6:$A$1005,"&gt;"&amp;A257)=0,1,0))</f>
        <v/>
      </c>
    </row>
    <row r="258">
      <c r="A258" s="13" t="n"/>
      <c r="B258" s="5" t="n"/>
      <c r="C258" s="5" t="n"/>
      <c r="D258" s="20" t="n"/>
      <c r="E258" s="5" t="n"/>
      <c r="F258" s="6">
        <f>IF(B258&amp;""="","",IFERROR(INDEX('المركبات'!$B$6:$B$205,MATCH(B258&amp;"",'المركبات'!$A$6:$A$205,0))&amp;"","كود غير موجود"))</f>
        <v/>
      </c>
      <c r="G258" s="21">
        <f>IF(OR(B258&amp;""="",NOT(ISNUMBER(A258))),"",IF(COUNTIFS($B$6:$B$1005,B258&amp;"",$A$6:$A$1005,"&gt;"&amp;A258)=0,1,0))</f>
        <v/>
      </c>
    </row>
    <row r="259">
      <c r="A259" s="13" t="n"/>
      <c r="B259" s="5" t="n"/>
      <c r="C259" s="5" t="n"/>
      <c r="D259" s="20" t="n"/>
      <c r="E259" s="5" t="n"/>
      <c r="F259" s="6">
        <f>IF(B259&amp;""="","",IFERROR(INDEX('المركبات'!$B$6:$B$205,MATCH(B259&amp;"",'المركبات'!$A$6:$A$205,0))&amp;"","كود غير موجود"))</f>
        <v/>
      </c>
      <c r="G259" s="21">
        <f>IF(OR(B259&amp;""="",NOT(ISNUMBER(A259))),"",IF(COUNTIFS($B$6:$B$1005,B259&amp;"",$A$6:$A$1005,"&gt;"&amp;A259)=0,1,0))</f>
        <v/>
      </c>
    </row>
    <row r="260">
      <c r="A260" s="13" t="n"/>
      <c r="B260" s="5" t="n"/>
      <c r="C260" s="5" t="n"/>
      <c r="D260" s="20" t="n"/>
      <c r="E260" s="5" t="n"/>
      <c r="F260" s="6">
        <f>IF(B260&amp;""="","",IFERROR(INDEX('المركبات'!$B$6:$B$205,MATCH(B260&amp;"",'المركبات'!$A$6:$A$205,0))&amp;"","كود غير موجود"))</f>
        <v/>
      </c>
      <c r="G260" s="21">
        <f>IF(OR(B260&amp;""="",NOT(ISNUMBER(A260))),"",IF(COUNTIFS($B$6:$B$1005,B260&amp;"",$A$6:$A$1005,"&gt;"&amp;A260)=0,1,0))</f>
        <v/>
      </c>
    </row>
    <row r="261">
      <c r="A261" s="13" t="n"/>
      <c r="B261" s="5" t="n"/>
      <c r="C261" s="5" t="n"/>
      <c r="D261" s="20" t="n"/>
      <c r="E261" s="5" t="n"/>
      <c r="F261" s="6">
        <f>IF(B261&amp;""="","",IFERROR(INDEX('المركبات'!$B$6:$B$205,MATCH(B261&amp;"",'المركبات'!$A$6:$A$205,0))&amp;"","كود غير موجود"))</f>
        <v/>
      </c>
      <c r="G261" s="21">
        <f>IF(OR(B261&amp;""="",NOT(ISNUMBER(A261))),"",IF(COUNTIFS($B$6:$B$1005,B261&amp;"",$A$6:$A$1005,"&gt;"&amp;A261)=0,1,0))</f>
        <v/>
      </c>
    </row>
    <row r="262">
      <c r="A262" s="13" t="n"/>
      <c r="B262" s="5" t="n"/>
      <c r="C262" s="5" t="n"/>
      <c r="D262" s="20" t="n"/>
      <c r="E262" s="5" t="n"/>
      <c r="F262" s="6">
        <f>IF(B262&amp;""="","",IFERROR(INDEX('المركبات'!$B$6:$B$205,MATCH(B262&amp;"",'المركبات'!$A$6:$A$205,0))&amp;"","كود غير موجود"))</f>
        <v/>
      </c>
      <c r="G262" s="21">
        <f>IF(OR(B262&amp;""="",NOT(ISNUMBER(A262))),"",IF(COUNTIFS($B$6:$B$1005,B262&amp;"",$A$6:$A$1005,"&gt;"&amp;A262)=0,1,0))</f>
        <v/>
      </c>
    </row>
    <row r="263">
      <c r="A263" s="13" t="n"/>
      <c r="B263" s="5" t="n"/>
      <c r="C263" s="5" t="n"/>
      <c r="D263" s="20" t="n"/>
      <c r="E263" s="5" t="n"/>
      <c r="F263" s="6">
        <f>IF(B263&amp;""="","",IFERROR(INDEX('المركبات'!$B$6:$B$205,MATCH(B263&amp;"",'المركبات'!$A$6:$A$205,0))&amp;"","كود غير موجود"))</f>
        <v/>
      </c>
      <c r="G263" s="21">
        <f>IF(OR(B263&amp;""="",NOT(ISNUMBER(A263))),"",IF(COUNTIFS($B$6:$B$1005,B263&amp;"",$A$6:$A$1005,"&gt;"&amp;A263)=0,1,0))</f>
        <v/>
      </c>
    </row>
    <row r="264">
      <c r="A264" s="13" t="n"/>
      <c r="B264" s="5" t="n"/>
      <c r="C264" s="5" t="n"/>
      <c r="D264" s="20" t="n"/>
      <c r="E264" s="5" t="n"/>
      <c r="F264" s="6">
        <f>IF(B264&amp;""="","",IFERROR(INDEX('المركبات'!$B$6:$B$205,MATCH(B264&amp;"",'المركبات'!$A$6:$A$205,0))&amp;"","كود غير موجود"))</f>
        <v/>
      </c>
      <c r="G264" s="21">
        <f>IF(OR(B264&amp;""="",NOT(ISNUMBER(A264))),"",IF(COUNTIFS($B$6:$B$1005,B264&amp;"",$A$6:$A$1005,"&gt;"&amp;A264)=0,1,0))</f>
        <v/>
      </c>
    </row>
    <row r="265">
      <c r="A265" s="13" t="n"/>
      <c r="B265" s="5" t="n"/>
      <c r="C265" s="5" t="n"/>
      <c r="D265" s="20" t="n"/>
      <c r="E265" s="5" t="n"/>
      <c r="F265" s="6">
        <f>IF(B265&amp;""="","",IFERROR(INDEX('المركبات'!$B$6:$B$205,MATCH(B265&amp;"",'المركبات'!$A$6:$A$205,0))&amp;"","كود غير موجود"))</f>
        <v/>
      </c>
      <c r="G265" s="21">
        <f>IF(OR(B265&amp;""="",NOT(ISNUMBER(A265))),"",IF(COUNTIFS($B$6:$B$1005,B265&amp;"",$A$6:$A$1005,"&gt;"&amp;A265)=0,1,0))</f>
        <v/>
      </c>
    </row>
    <row r="266">
      <c r="A266" s="13" t="n"/>
      <c r="B266" s="5" t="n"/>
      <c r="C266" s="5" t="n"/>
      <c r="D266" s="20" t="n"/>
      <c r="E266" s="5" t="n"/>
      <c r="F266" s="6">
        <f>IF(B266&amp;""="","",IFERROR(INDEX('المركبات'!$B$6:$B$205,MATCH(B266&amp;"",'المركبات'!$A$6:$A$205,0))&amp;"","كود غير موجود"))</f>
        <v/>
      </c>
      <c r="G266" s="21">
        <f>IF(OR(B266&amp;""="",NOT(ISNUMBER(A266))),"",IF(COUNTIFS($B$6:$B$1005,B266&amp;"",$A$6:$A$1005,"&gt;"&amp;A266)=0,1,0))</f>
        <v/>
      </c>
    </row>
    <row r="267">
      <c r="A267" s="13" t="n"/>
      <c r="B267" s="5" t="n"/>
      <c r="C267" s="5" t="n"/>
      <c r="D267" s="20" t="n"/>
      <c r="E267" s="5" t="n"/>
      <c r="F267" s="6">
        <f>IF(B267&amp;""="","",IFERROR(INDEX('المركبات'!$B$6:$B$205,MATCH(B267&amp;"",'المركبات'!$A$6:$A$205,0))&amp;"","كود غير موجود"))</f>
        <v/>
      </c>
      <c r="G267" s="21">
        <f>IF(OR(B267&amp;""="",NOT(ISNUMBER(A267))),"",IF(COUNTIFS($B$6:$B$1005,B267&amp;"",$A$6:$A$1005,"&gt;"&amp;A267)=0,1,0))</f>
        <v/>
      </c>
    </row>
    <row r="268">
      <c r="A268" s="13" t="n"/>
      <c r="B268" s="5" t="n"/>
      <c r="C268" s="5" t="n"/>
      <c r="D268" s="20" t="n"/>
      <c r="E268" s="5" t="n"/>
      <c r="F268" s="6">
        <f>IF(B268&amp;""="","",IFERROR(INDEX('المركبات'!$B$6:$B$205,MATCH(B268&amp;"",'المركبات'!$A$6:$A$205,0))&amp;"","كود غير موجود"))</f>
        <v/>
      </c>
      <c r="G268" s="21">
        <f>IF(OR(B268&amp;""="",NOT(ISNUMBER(A268))),"",IF(COUNTIFS($B$6:$B$1005,B268&amp;"",$A$6:$A$1005,"&gt;"&amp;A268)=0,1,0))</f>
        <v/>
      </c>
    </row>
    <row r="269">
      <c r="A269" s="13" t="n"/>
      <c r="B269" s="5" t="n"/>
      <c r="C269" s="5" t="n"/>
      <c r="D269" s="20" t="n"/>
      <c r="E269" s="5" t="n"/>
      <c r="F269" s="6">
        <f>IF(B269&amp;""="","",IFERROR(INDEX('المركبات'!$B$6:$B$205,MATCH(B269&amp;"",'المركبات'!$A$6:$A$205,0))&amp;"","كود غير موجود"))</f>
        <v/>
      </c>
      <c r="G269" s="21">
        <f>IF(OR(B269&amp;""="",NOT(ISNUMBER(A269))),"",IF(COUNTIFS($B$6:$B$1005,B269&amp;"",$A$6:$A$1005,"&gt;"&amp;A269)=0,1,0))</f>
        <v/>
      </c>
    </row>
    <row r="270">
      <c r="A270" s="13" t="n"/>
      <c r="B270" s="5" t="n"/>
      <c r="C270" s="5" t="n"/>
      <c r="D270" s="20" t="n"/>
      <c r="E270" s="5" t="n"/>
      <c r="F270" s="6">
        <f>IF(B270&amp;""="","",IFERROR(INDEX('المركبات'!$B$6:$B$205,MATCH(B270&amp;"",'المركبات'!$A$6:$A$205,0))&amp;"","كود غير موجود"))</f>
        <v/>
      </c>
      <c r="G270" s="21">
        <f>IF(OR(B270&amp;""="",NOT(ISNUMBER(A270))),"",IF(COUNTIFS($B$6:$B$1005,B270&amp;"",$A$6:$A$1005,"&gt;"&amp;A270)=0,1,0))</f>
        <v/>
      </c>
    </row>
    <row r="271">
      <c r="A271" s="13" t="n"/>
      <c r="B271" s="5" t="n"/>
      <c r="C271" s="5" t="n"/>
      <c r="D271" s="20" t="n"/>
      <c r="E271" s="5" t="n"/>
      <c r="F271" s="6">
        <f>IF(B271&amp;""="","",IFERROR(INDEX('المركبات'!$B$6:$B$205,MATCH(B271&amp;"",'المركبات'!$A$6:$A$205,0))&amp;"","كود غير موجود"))</f>
        <v/>
      </c>
      <c r="G271" s="21">
        <f>IF(OR(B271&amp;""="",NOT(ISNUMBER(A271))),"",IF(COUNTIFS($B$6:$B$1005,B271&amp;"",$A$6:$A$1005,"&gt;"&amp;A271)=0,1,0))</f>
        <v/>
      </c>
    </row>
    <row r="272">
      <c r="A272" s="13" t="n"/>
      <c r="B272" s="5" t="n"/>
      <c r="C272" s="5" t="n"/>
      <c r="D272" s="20" t="n"/>
      <c r="E272" s="5" t="n"/>
      <c r="F272" s="6">
        <f>IF(B272&amp;""="","",IFERROR(INDEX('المركبات'!$B$6:$B$205,MATCH(B272&amp;"",'المركبات'!$A$6:$A$205,0))&amp;"","كود غير موجود"))</f>
        <v/>
      </c>
      <c r="G272" s="21">
        <f>IF(OR(B272&amp;""="",NOT(ISNUMBER(A272))),"",IF(COUNTIFS($B$6:$B$1005,B272&amp;"",$A$6:$A$1005,"&gt;"&amp;A272)=0,1,0))</f>
        <v/>
      </c>
    </row>
    <row r="273">
      <c r="A273" s="13" t="n"/>
      <c r="B273" s="5" t="n"/>
      <c r="C273" s="5" t="n"/>
      <c r="D273" s="20" t="n"/>
      <c r="E273" s="5" t="n"/>
      <c r="F273" s="6">
        <f>IF(B273&amp;""="","",IFERROR(INDEX('المركبات'!$B$6:$B$205,MATCH(B273&amp;"",'المركبات'!$A$6:$A$205,0))&amp;"","كود غير موجود"))</f>
        <v/>
      </c>
      <c r="G273" s="21">
        <f>IF(OR(B273&amp;""="",NOT(ISNUMBER(A273))),"",IF(COUNTIFS($B$6:$B$1005,B273&amp;"",$A$6:$A$1005,"&gt;"&amp;A273)=0,1,0))</f>
        <v/>
      </c>
    </row>
    <row r="274">
      <c r="A274" s="13" t="n"/>
      <c r="B274" s="5" t="n"/>
      <c r="C274" s="5" t="n"/>
      <c r="D274" s="20" t="n"/>
      <c r="E274" s="5" t="n"/>
      <c r="F274" s="6">
        <f>IF(B274&amp;""="","",IFERROR(INDEX('المركبات'!$B$6:$B$205,MATCH(B274&amp;"",'المركبات'!$A$6:$A$205,0))&amp;"","كود غير موجود"))</f>
        <v/>
      </c>
      <c r="G274" s="21">
        <f>IF(OR(B274&amp;""="",NOT(ISNUMBER(A274))),"",IF(COUNTIFS($B$6:$B$1005,B274&amp;"",$A$6:$A$1005,"&gt;"&amp;A274)=0,1,0))</f>
        <v/>
      </c>
    </row>
    <row r="275">
      <c r="A275" s="13" t="n"/>
      <c r="B275" s="5" t="n"/>
      <c r="C275" s="5" t="n"/>
      <c r="D275" s="20" t="n"/>
      <c r="E275" s="5" t="n"/>
      <c r="F275" s="6">
        <f>IF(B275&amp;""="","",IFERROR(INDEX('المركبات'!$B$6:$B$205,MATCH(B275&amp;"",'المركبات'!$A$6:$A$205,0))&amp;"","كود غير موجود"))</f>
        <v/>
      </c>
      <c r="G275" s="21">
        <f>IF(OR(B275&amp;""="",NOT(ISNUMBER(A275))),"",IF(COUNTIFS($B$6:$B$1005,B275&amp;"",$A$6:$A$1005,"&gt;"&amp;A275)=0,1,0))</f>
        <v/>
      </c>
    </row>
    <row r="276">
      <c r="A276" s="13" t="n"/>
      <c r="B276" s="5" t="n"/>
      <c r="C276" s="5" t="n"/>
      <c r="D276" s="20" t="n"/>
      <c r="E276" s="5" t="n"/>
      <c r="F276" s="6">
        <f>IF(B276&amp;""="","",IFERROR(INDEX('المركبات'!$B$6:$B$205,MATCH(B276&amp;"",'المركبات'!$A$6:$A$205,0))&amp;"","كود غير موجود"))</f>
        <v/>
      </c>
      <c r="G276" s="21">
        <f>IF(OR(B276&amp;""="",NOT(ISNUMBER(A276))),"",IF(COUNTIFS($B$6:$B$1005,B276&amp;"",$A$6:$A$1005,"&gt;"&amp;A276)=0,1,0))</f>
        <v/>
      </c>
    </row>
    <row r="277">
      <c r="A277" s="13" t="n"/>
      <c r="B277" s="5" t="n"/>
      <c r="C277" s="5" t="n"/>
      <c r="D277" s="20" t="n"/>
      <c r="E277" s="5" t="n"/>
      <c r="F277" s="6">
        <f>IF(B277&amp;""="","",IFERROR(INDEX('المركبات'!$B$6:$B$205,MATCH(B277&amp;"",'المركبات'!$A$6:$A$205,0))&amp;"","كود غير موجود"))</f>
        <v/>
      </c>
      <c r="G277" s="21">
        <f>IF(OR(B277&amp;""="",NOT(ISNUMBER(A277))),"",IF(COUNTIFS($B$6:$B$1005,B277&amp;"",$A$6:$A$1005,"&gt;"&amp;A277)=0,1,0))</f>
        <v/>
      </c>
    </row>
    <row r="278">
      <c r="A278" s="13" t="n"/>
      <c r="B278" s="5" t="n"/>
      <c r="C278" s="5" t="n"/>
      <c r="D278" s="20" t="n"/>
      <c r="E278" s="5" t="n"/>
      <c r="F278" s="6">
        <f>IF(B278&amp;""="","",IFERROR(INDEX('المركبات'!$B$6:$B$205,MATCH(B278&amp;"",'المركبات'!$A$6:$A$205,0))&amp;"","كود غير موجود"))</f>
        <v/>
      </c>
      <c r="G278" s="21">
        <f>IF(OR(B278&amp;""="",NOT(ISNUMBER(A278))),"",IF(COUNTIFS($B$6:$B$1005,B278&amp;"",$A$6:$A$1005,"&gt;"&amp;A278)=0,1,0))</f>
        <v/>
      </c>
    </row>
    <row r="279">
      <c r="A279" s="13" t="n"/>
      <c r="B279" s="5" t="n"/>
      <c r="C279" s="5" t="n"/>
      <c r="D279" s="20" t="n"/>
      <c r="E279" s="5" t="n"/>
      <c r="F279" s="6">
        <f>IF(B279&amp;""="","",IFERROR(INDEX('المركبات'!$B$6:$B$205,MATCH(B279&amp;"",'المركبات'!$A$6:$A$205,0))&amp;"","كود غير موجود"))</f>
        <v/>
      </c>
      <c r="G279" s="21">
        <f>IF(OR(B279&amp;""="",NOT(ISNUMBER(A279))),"",IF(COUNTIFS($B$6:$B$1005,B279&amp;"",$A$6:$A$1005,"&gt;"&amp;A279)=0,1,0))</f>
        <v/>
      </c>
    </row>
    <row r="280">
      <c r="A280" s="13" t="n"/>
      <c r="B280" s="5" t="n"/>
      <c r="C280" s="5" t="n"/>
      <c r="D280" s="20" t="n"/>
      <c r="E280" s="5" t="n"/>
      <c r="F280" s="6">
        <f>IF(B280&amp;""="","",IFERROR(INDEX('المركبات'!$B$6:$B$205,MATCH(B280&amp;"",'المركبات'!$A$6:$A$205,0))&amp;"","كود غير موجود"))</f>
        <v/>
      </c>
      <c r="G280" s="21">
        <f>IF(OR(B280&amp;""="",NOT(ISNUMBER(A280))),"",IF(COUNTIFS($B$6:$B$1005,B280&amp;"",$A$6:$A$1005,"&gt;"&amp;A280)=0,1,0))</f>
        <v/>
      </c>
    </row>
    <row r="281">
      <c r="A281" s="13" t="n"/>
      <c r="B281" s="5" t="n"/>
      <c r="C281" s="5" t="n"/>
      <c r="D281" s="20" t="n"/>
      <c r="E281" s="5" t="n"/>
      <c r="F281" s="6">
        <f>IF(B281&amp;""="","",IFERROR(INDEX('المركبات'!$B$6:$B$205,MATCH(B281&amp;"",'المركبات'!$A$6:$A$205,0))&amp;"","كود غير موجود"))</f>
        <v/>
      </c>
      <c r="G281" s="21">
        <f>IF(OR(B281&amp;""="",NOT(ISNUMBER(A281))),"",IF(COUNTIFS($B$6:$B$1005,B281&amp;"",$A$6:$A$1005,"&gt;"&amp;A281)=0,1,0))</f>
        <v/>
      </c>
    </row>
    <row r="282">
      <c r="A282" s="13" t="n"/>
      <c r="B282" s="5" t="n"/>
      <c r="C282" s="5" t="n"/>
      <c r="D282" s="20" t="n"/>
      <c r="E282" s="5" t="n"/>
      <c r="F282" s="6">
        <f>IF(B282&amp;""="","",IFERROR(INDEX('المركبات'!$B$6:$B$205,MATCH(B282&amp;"",'المركبات'!$A$6:$A$205,0))&amp;"","كود غير موجود"))</f>
        <v/>
      </c>
      <c r="G282" s="21">
        <f>IF(OR(B282&amp;""="",NOT(ISNUMBER(A282))),"",IF(COUNTIFS($B$6:$B$1005,B282&amp;"",$A$6:$A$1005,"&gt;"&amp;A282)=0,1,0))</f>
        <v/>
      </c>
    </row>
    <row r="283">
      <c r="A283" s="13" t="n"/>
      <c r="B283" s="5" t="n"/>
      <c r="C283" s="5" t="n"/>
      <c r="D283" s="20" t="n"/>
      <c r="E283" s="5" t="n"/>
      <c r="F283" s="6">
        <f>IF(B283&amp;""="","",IFERROR(INDEX('المركبات'!$B$6:$B$205,MATCH(B283&amp;"",'المركبات'!$A$6:$A$205,0))&amp;"","كود غير موجود"))</f>
        <v/>
      </c>
      <c r="G283" s="21">
        <f>IF(OR(B283&amp;""="",NOT(ISNUMBER(A283))),"",IF(COUNTIFS($B$6:$B$1005,B283&amp;"",$A$6:$A$1005,"&gt;"&amp;A283)=0,1,0))</f>
        <v/>
      </c>
    </row>
    <row r="284">
      <c r="A284" s="13" t="n"/>
      <c r="B284" s="5" t="n"/>
      <c r="C284" s="5" t="n"/>
      <c r="D284" s="20" t="n"/>
      <c r="E284" s="5" t="n"/>
      <c r="F284" s="6">
        <f>IF(B284&amp;""="","",IFERROR(INDEX('المركبات'!$B$6:$B$205,MATCH(B284&amp;"",'المركبات'!$A$6:$A$205,0))&amp;"","كود غير موجود"))</f>
        <v/>
      </c>
      <c r="G284" s="21">
        <f>IF(OR(B284&amp;""="",NOT(ISNUMBER(A284))),"",IF(COUNTIFS($B$6:$B$1005,B284&amp;"",$A$6:$A$1005,"&gt;"&amp;A284)=0,1,0))</f>
        <v/>
      </c>
    </row>
    <row r="285">
      <c r="A285" s="13" t="n"/>
      <c r="B285" s="5" t="n"/>
      <c r="C285" s="5" t="n"/>
      <c r="D285" s="20" t="n"/>
      <c r="E285" s="5" t="n"/>
      <c r="F285" s="6">
        <f>IF(B285&amp;""="","",IFERROR(INDEX('المركبات'!$B$6:$B$205,MATCH(B285&amp;"",'المركبات'!$A$6:$A$205,0))&amp;"","كود غير موجود"))</f>
        <v/>
      </c>
      <c r="G285" s="21">
        <f>IF(OR(B285&amp;""="",NOT(ISNUMBER(A285))),"",IF(COUNTIFS($B$6:$B$1005,B285&amp;"",$A$6:$A$1005,"&gt;"&amp;A285)=0,1,0))</f>
        <v/>
      </c>
    </row>
    <row r="286">
      <c r="A286" s="13" t="n"/>
      <c r="B286" s="5" t="n"/>
      <c r="C286" s="5" t="n"/>
      <c r="D286" s="20" t="n"/>
      <c r="E286" s="5" t="n"/>
      <c r="F286" s="6">
        <f>IF(B286&amp;""="","",IFERROR(INDEX('المركبات'!$B$6:$B$205,MATCH(B286&amp;"",'المركبات'!$A$6:$A$205,0))&amp;"","كود غير موجود"))</f>
        <v/>
      </c>
      <c r="G286" s="21">
        <f>IF(OR(B286&amp;""="",NOT(ISNUMBER(A286))),"",IF(COUNTIFS($B$6:$B$1005,B286&amp;"",$A$6:$A$1005,"&gt;"&amp;A286)=0,1,0))</f>
        <v/>
      </c>
    </row>
    <row r="287">
      <c r="A287" s="13" t="n"/>
      <c r="B287" s="5" t="n"/>
      <c r="C287" s="5" t="n"/>
      <c r="D287" s="20" t="n"/>
      <c r="E287" s="5" t="n"/>
      <c r="F287" s="6">
        <f>IF(B287&amp;""="","",IFERROR(INDEX('المركبات'!$B$6:$B$205,MATCH(B287&amp;"",'المركبات'!$A$6:$A$205,0))&amp;"","كود غير موجود"))</f>
        <v/>
      </c>
      <c r="G287" s="21">
        <f>IF(OR(B287&amp;""="",NOT(ISNUMBER(A287))),"",IF(COUNTIFS($B$6:$B$1005,B287&amp;"",$A$6:$A$1005,"&gt;"&amp;A287)=0,1,0))</f>
        <v/>
      </c>
    </row>
    <row r="288">
      <c r="A288" s="13" t="n"/>
      <c r="B288" s="5" t="n"/>
      <c r="C288" s="5" t="n"/>
      <c r="D288" s="20" t="n"/>
      <c r="E288" s="5" t="n"/>
      <c r="F288" s="6">
        <f>IF(B288&amp;""="","",IFERROR(INDEX('المركبات'!$B$6:$B$205,MATCH(B288&amp;"",'المركبات'!$A$6:$A$205,0))&amp;"","كود غير موجود"))</f>
        <v/>
      </c>
      <c r="G288" s="21">
        <f>IF(OR(B288&amp;""="",NOT(ISNUMBER(A288))),"",IF(COUNTIFS($B$6:$B$1005,B288&amp;"",$A$6:$A$1005,"&gt;"&amp;A288)=0,1,0))</f>
        <v/>
      </c>
    </row>
    <row r="289">
      <c r="A289" s="13" t="n"/>
      <c r="B289" s="5" t="n"/>
      <c r="C289" s="5" t="n"/>
      <c r="D289" s="20" t="n"/>
      <c r="E289" s="5" t="n"/>
      <c r="F289" s="6">
        <f>IF(B289&amp;""="","",IFERROR(INDEX('المركبات'!$B$6:$B$205,MATCH(B289&amp;"",'المركبات'!$A$6:$A$205,0))&amp;"","كود غير موجود"))</f>
        <v/>
      </c>
      <c r="G289" s="21">
        <f>IF(OR(B289&amp;""="",NOT(ISNUMBER(A289))),"",IF(COUNTIFS($B$6:$B$1005,B289&amp;"",$A$6:$A$1005,"&gt;"&amp;A289)=0,1,0))</f>
        <v/>
      </c>
    </row>
    <row r="290">
      <c r="A290" s="13" t="n"/>
      <c r="B290" s="5" t="n"/>
      <c r="C290" s="5" t="n"/>
      <c r="D290" s="20" t="n"/>
      <c r="E290" s="5" t="n"/>
      <c r="F290" s="6">
        <f>IF(B290&amp;""="","",IFERROR(INDEX('المركبات'!$B$6:$B$205,MATCH(B290&amp;"",'المركبات'!$A$6:$A$205,0))&amp;"","كود غير موجود"))</f>
        <v/>
      </c>
      <c r="G290" s="21">
        <f>IF(OR(B290&amp;""="",NOT(ISNUMBER(A290))),"",IF(COUNTIFS($B$6:$B$1005,B290&amp;"",$A$6:$A$1005,"&gt;"&amp;A290)=0,1,0))</f>
        <v/>
      </c>
    </row>
    <row r="291">
      <c r="A291" s="13" t="n"/>
      <c r="B291" s="5" t="n"/>
      <c r="C291" s="5" t="n"/>
      <c r="D291" s="20" t="n"/>
      <c r="E291" s="5" t="n"/>
      <c r="F291" s="6">
        <f>IF(B291&amp;""="","",IFERROR(INDEX('المركبات'!$B$6:$B$205,MATCH(B291&amp;"",'المركبات'!$A$6:$A$205,0))&amp;"","كود غير موجود"))</f>
        <v/>
      </c>
      <c r="G291" s="21">
        <f>IF(OR(B291&amp;""="",NOT(ISNUMBER(A291))),"",IF(COUNTIFS($B$6:$B$1005,B291&amp;"",$A$6:$A$1005,"&gt;"&amp;A291)=0,1,0))</f>
        <v/>
      </c>
    </row>
    <row r="292">
      <c r="A292" s="13" t="n"/>
      <c r="B292" s="5" t="n"/>
      <c r="C292" s="5" t="n"/>
      <c r="D292" s="20" t="n"/>
      <c r="E292" s="5" t="n"/>
      <c r="F292" s="6">
        <f>IF(B292&amp;""="","",IFERROR(INDEX('المركبات'!$B$6:$B$205,MATCH(B292&amp;"",'المركبات'!$A$6:$A$205,0))&amp;"","كود غير موجود"))</f>
        <v/>
      </c>
      <c r="G292" s="21">
        <f>IF(OR(B292&amp;""="",NOT(ISNUMBER(A292))),"",IF(COUNTIFS($B$6:$B$1005,B292&amp;"",$A$6:$A$1005,"&gt;"&amp;A292)=0,1,0))</f>
        <v/>
      </c>
    </row>
    <row r="293">
      <c r="A293" s="13" t="n"/>
      <c r="B293" s="5" t="n"/>
      <c r="C293" s="5" t="n"/>
      <c r="D293" s="20" t="n"/>
      <c r="E293" s="5" t="n"/>
      <c r="F293" s="6">
        <f>IF(B293&amp;""="","",IFERROR(INDEX('المركبات'!$B$6:$B$205,MATCH(B293&amp;"",'المركبات'!$A$6:$A$205,0))&amp;"","كود غير موجود"))</f>
        <v/>
      </c>
      <c r="G293" s="21">
        <f>IF(OR(B293&amp;""="",NOT(ISNUMBER(A293))),"",IF(COUNTIFS($B$6:$B$1005,B293&amp;"",$A$6:$A$1005,"&gt;"&amp;A293)=0,1,0))</f>
        <v/>
      </c>
    </row>
    <row r="294">
      <c r="A294" s="13" t="n"/>
      <c r="B294" s="5" t="n"/>
      <c r="C294" s="5" t="n"/>
      <c r="D294" s="20" t="n"/>
      <c r="E294" s="5" t="n"/>
      <c r="F294" s="6">
        <f>IF(B294&amp;""="","",IFERROR(INDEX('المركبات'!$B$6:$B$205,MATCH(B294&amp;"",'المركبات'!$A$6:$A$205,0))&amp;"","كود غير موجود"))</f>
        <v/>
      </c>
      <c r="G294" s="21">
        <f>IF(OR(B294&amp;""="",NOT(ISNUMBER(A294))),"",IF(COUNTIFS($B$6:$B$1005,B294&amp;"",$A$6:$A$1005,"&gt;"&amp;A294)=0,1,0))</f>
        <v/>
      </c>
    </row>
    <row r="295">
      <c r="A295" s="13" t="n"/>
      <c r="B295" s="5" t="n"/>
      <c r="C295" s="5" t="n"/>
      <c r="D295" s="20" t="n"/>
      <c r="E295" s="5" t="n"/>
      <c r="F295" s="6">
        <f>IF(B295&amp;""="","",IFERROR(INDEX('المركبات'!$B$6:$B$205,MATCH(B295&amp;"",'المركبات'!$A$6:$A$205,0))&amp;"","كود غير موجود"))</f>
        <v/>
      </c>
      <c r="G295" s="21">
        <f>IF(OR(B295&amp;""="",NOT(ISNUMBER(A295))),"",IF(COUNTIFS($B$6:$B$1005,B295&amp;"",$A$6:$A$1005,"&gt;"&amp;A295)=0,1,0))</f>
        <v/>
      </c>
    </row>
    <row r="296">
      <c r="A296" s="13" t="n"/>
      <c r="B296" s="5" t="n"/>
      <c r="C296" s="5" t="n"/>
      <c r="D296" s="20" t="n"/>
      <c r="E296" s="5" t="n"/>
      <c r="F296" s="6">
        <f>IF(B296&amp;""="","",IFERROR(INDEX('المركبات'!$B$6:$B$205,MATCH(B296&amp;"",'المركبات'!$A$6:$A$205,0))&amp;"","كود غير موجود"))</f>
        <v/>
      </c>
      <c r="G296" s="21">
        <f>IF(OR(B296&amp;""="",NOT(ISNUMBER(A296))),"",IF(COUNTIFS($B$6:$B$1005,B296&amp;"",$A$6:$A$1005,"&gt;"&amp;A296)=0,1,0))</f>
        <v/>
      </c>
    </row>
    <row r="297">
      <c r="A297" s="13" t="n"/>
      <c r="B297" s="5" t="n"/>
      <c r="C297" s="5" t="n"/>
      <c r="D297" s="20" t="n"/>
      <c r="E297" s="5" t="n"/>
      <c r="F297" s="6">
        <f>IF(B297&amp;""="","",IFERROR(INDEX('المركبات'!$B$6:$B$205,MATCH(B297&amp;"",'المركبات'!$A$6:$A$205,0))&amp;"","كود غير موجود"))</f>
        <v/>
      </c>
      <c r="G297" s="21">
        <f>IF(OR(B297&amp;""="",NOT(ISNUMBER(A297))),"",IF(COUNTIFS($B$6:$B$1005,B297&amp;"",$A$6:$A$1005,"&gt;"&amp;A297)=0,1,0))</f>
        <v/>
      </c>
    </row>
    <row r="298">
      <c r="A298" s="13" t="n"/>
      <c r="B298" s="5" t="n"/>
      <c r="C298" s="5" t="n"/>
      <c r="D298" s="20" t="n"/>
      <c r="E298" s="5" t="n"/>
      <c r="F298" s="6">
        <f>IF(B298&amp;""="","",IFERROR(INDEX('المركبات'!$B$6:$B$205,MATCH(B298&amp;"",'المركبات'!$A$6:$A$205,0))&amp;"","كود غير موجود"))</f>
        <v/>
      </c>
      <c r="G298" s="21">
        <f>IF(OR(B298&amp;""="",NOT(ISNUMBER(A298))),"",IF(COUNTIFS($B$6:$B$1005,B298&amp;"",$A$6:$A$1005,"&gt;"&amp;A298)=0,1,0))</f>
        <v/>
      </c>
    </row>
    <row r="299">
      <c r="A299" s="13" t="n"/>
      <c r="B299" s="5" t="n"/>
      <c r="C299" s="5" t="n"/>
      <c r="D299" s="20" t="n"/>
      <c r="E299" s="5" t="n"/>
      <c r="F299" s="6">
        <f>IF(B299&amp;""="","",IFERROR(INDEX('المركبات'!$B$6:$B$205,MATCH(B299&amp;"",'المركبات'!$A$6:$A$205,0))&amp;"","كود غير موجود"))</f>
        <v/>
      </c>
      <c r="G299" s="21">
        <f>IF(OR(B299&amp;""="",NOT(ISNUMBER(A299))),"",IF(COUNTIFS($B$6:$B$1005,B299&amp;"",$A$6:$A$1005,"&gt;"&amp;A299)=0,1,0))</f>
        <v/>
      </c>
    </row>
    <row r="300">
      <c r="A300" s="13" t="n"/>
      <c r="B300" s="5" t="n"/>
      <c r="C300" s="5" t="n"/>
      <c r="D300" s="20" t="n"/>
      <c r="E300" s="5" t="n"/>
      <c r="F300" s="6">
        <f>IF(B300&amp;""="","",IFERROR(INDEX('المركبات'!$B$6:$B$205,MATCH(B300&amp;"",'المركبات'!$A$6:$A$205,0))&amp;"","كود غير موجود"))</f>
        <v/>
      </c>
      <c r="G300" s="21">
        <f>IF(OR(B300&amp;""="",NOT(ISNUMBER(A300))),"",IF(COUNTIFS($B$6:$B$1005,B300&amp;"",$A$6:$A$1005,"&gt;"&amp;A300)=0,1,0))</f>
        <v/>
      </c>
    </row>
    <row r="301">
      <c r="A301" s="13" t="n"/>
      <c r="B301" s="5" t="n"/>
      <c r="C301" s="5" t="n"/>
      <c r="D301" s="20" t="n"/>
      <c r="E301" s="5" t="n"/>
      <c r="F301" s="6">
        <f>IF(B301&amp;""="","",IFERROR(INDEX('المركبات'!$B$6:$B$205,MATCH(B301&amp;"",'المركبات'!$A$6:$A$205,0))&amp;"","كود غير موجود"))</f>
        <v/>
      </c>
      <c r="G301" s="21">
        <f>IF(OR(B301&amp;""="",NOT(ISNUMBER(A301))),"",IF(COUNTIFS($B$6:$B$1005,B301&amp;"",$A$6:$A$1005,"&gt;"&amp;A301)=0,1,0))</f>
        <v/>
      </c>
    </row>
    <row r="302">
      <c r="A302" s="13" t="n"/>
      <c r="B302" s="5" t="n"/>
      <c r="C302" s="5" t="n"/>
      <c r="D302" s="20" t="n"/>
      <c r="E302" s="5" t="n"/>
      <c r="F302" s="6">
        <f>IF(B302&amp;""="","",IFERROR(INDEX('المركبات'!$B$6:$B$205,MATCH(B302&amp;"",'المركبات'!$A$6:$A$205,0))&amp;"","كود غير موجود"))</f>
        <v/>
      </c>
      <c r="G302" s="21">
        <f>IF(OR(B302&amp;""="",NOT(ISNUMBER(A302))),"",IF(COUNTIFS($B$6:$B$1005,B302&amp;"",$A$6:$A$1005,"&gt;"&amp;A302)=0,1,0))</f>
        <v/>
      </c>
    </row>
    <row r="303">
      <c r="A303" s="13" t="n"/>
      <c r="B303" s="5" t="n"/>
      <c r="C303" s="5" t="n"/>
      <c r="D303" s="20" t="n"/>
      <c r="E303" s="5" t="n"/>
      <c r="F303" s="6">
        <f>IF(B303&amp;""="","",IFERROR(INDEX('المركبات'!$B$6:$B$205,MATCH(B303&amp;"",'المركبات'!$A$6:$A$205,0))&amp;"","كود غير موجود"))</f>
        <v/>
      </c>
      <c r="G303" s="21">
        <f>IF(OR(B303&amp;""="",NOT(ISNUMBER(A303))),"",IF(COUNTIFS($B$6:$B$1005,B303&amp;"",$A$6:$A$1005,"&gt;"&amp;A303)=0,1,0))</f>
        <v/>
      </c>
    </row>
    <row r="304">
      <c r="A304" s="13" t="n"/>
      <c r="B304" s="5" t="n"/>
      <c r="C304" s="5" t="n"/>
      <c r="D304" s="20" t="n"/>
      <c r="E304" s="5" t="n"/>
      <c r="F304" s="6">
        <f>IF(B304&amp;""="","",IFERROR(INDEX('المركبات'!$B$6:$B$205,MATCH(B304&amp;"",'المركبات'!$A$6:$A$205,0))&amp;"","كود غير موجود"))</f>
        <v/>
      </c>
      <c r="G304" s="21">
        <f>IF(OR(B304&amp;""="",NOT(ISNUMBER(A304))),"",IF(COUNTIFS($B$6:$B$1005,B304&amp;"",$A$6:$A$1005,"&gt;"&amp;A304)=0,1,0))</f>
        <v/>
      </c>
    </row>
    <row r="305">
      <c r="A305" s="13" t="n"/>
      <c r="B305" s="5" t="n"/>
      <c r="C305" s="5" t="n"/>
      <c r="D305" s="20" t="n"/>
      <c r="E305" s="5" t="n"/>
      <c r="F305" s="6">
        <f>IF(B305&amp;""="","",IFERROR(INDEX('المركبات'!$B$6:$B$205,MATCH(B305&amp;"",'المركبات'!$A$6:$A$205,0))&amp;"","كود غير موجود"))</f>
        <v/>
      </c>
      <c r="G305" s="21">
        <f>IF(OR(B305&amp;""="",NOT(ISNUMBER(A305))),"",IF(COUNTIFS($B$6:$B$1005,B305&amp;"",$A$6:$A$1005,"&gt;"&amp;A305)=0,1,0))</f>
        <v/>
      </c>
    </row>
    <row r="306">
      <c r="A306" s="13" t="n"/>
      <c r="B306" s="5" t="n"/>
      <c r="C306" s="5" t="n"/>
      <c r="D306" s="20" t="n"/>
      <c r="E306" s="5" t="n"/>
      <c r="F306" s="6">
        <f>IF(B306&amp;""="","",IFERROR(INDEX('المركبات'!$B$6:$B$205,MATCH(B306&amp;"",'المركبات'!$A$6:$A$205,0))&amp;"","كود غير موجود"))</f>
        <v/>
      </c>
      <c r="G306" s="21">
        <f>IF(OR(B306&amp;""="",NOT(ISNUMBER(A306))),"",IF(COUNTIFS($B$6:$B$1005,B306&amp;"",$A$6:$A$1005,"&gt;"&amp;A306)=0,1,0))</f>
        <v/>
      </c>
    </row>
    <row r="307">
      <c r="A307" s="13" t="n"/>
      <c r="B307" s="5" t="n"/>
      <c r="C307" s="5" t="n"/>
      <c r="D307" s="20" t="n"/>
      <c r="E307" s="5" t="n"/>
      <c r="F307" s="6">
        <f>IF(B307&amp;""="","",IFERROR(INDEX('المركبات'!$B$6:$B$205,MATCH(B307&amp;"",'المركبات'!$A$6:$A$205,0))&amp;"","كود غير موجود"))</f>
        <v/>
      </c>
      <c r="G307" s="21">
        <f>IF(OR(B307&amp;""="",NOT(ISNUMBER(A307))),"",IF(COUNTIFS($B$6:$B$1005,B307&amp;"",$A$6:$A$1005,"&gt;"&amp;A307)=0,1,0))</f>
        <v/>
      </c>
    </row>
    <row r="308">
      <c r="A308" s="13" t="n"/>
      <c r="B308" s="5" t="n"/>
      <c r="C308" s="5" t="n"/>
      <c r="D308" s="20" t="n"/>
      <c r="E308" s="5" t="n"/>
      <c r="F308" s="6">
        <f>IF(B308&amp;""="","",IFERROR(INDEX('المركبات'!$B$6:$B$205,MATCH(B308&amp;"",'المركبات'!$A$6:$A$205,0))&amp;"","كود غير موجود"))</f>
        <v/>
      </c>
      <c r="G308" s="21">
        <f>IF(OR(B308&amp;""="",NOT(ISNUMBER(A308))),"",IF(COUNTIFS($B$6:$B$1005,B308&amp;"",$A$6:$A$1005,"&gt;"&amp;A308)=0,1,0))</f>
        <v/>
      </c>
    </row>
    <row r="309">
      <c r="A309" s="13" t="n"/>
      <c r="B309" s="5" t="n"/>
      <c r="C309" s="5" t="n"/>
      <c r="D309" s="20" t="n"/>
      <c r="E309" s="5" t="n"/>
      <c r="F309" s="6">
        <f>IF(B309&amp;""="","",IFERROR(INDEX('المركبات'!$B$6:$B$205,MATCH(B309&amp;"",'المركبات'!$A$6:$A$205,0))&amp;"","كود غير موجود"))</f>
        <v/>
      </c>
      <c r="G309" s="21">
        <f>IF(OR(B309&amp;""="",NOT(ISNUMBER(A309))),"",IF(COUNTIFS($B$6:$B$1005,B309&amp;"",$A$6:$A$1005,"&gt;"&amp;A309)=0,1,0))</f>
        <v/>
      </c>
    </row>
    <row r="310">
      <c r="A310" s="13" t="n"/>
      <c r="B310" s="5" t="n"/>
      <c r="C310" s="5" t="n"/>
      <c r="D310" s="20" t="n"/>
      <c r="E310" s="5" t="n"/>
      <c r="F310" s="6">
        <f>IF(B310&amp;""="","",IFERROR(INDEX('المركبات'!$B$6:$B$205,MATCH(B310&amp;"",'المركبات'!$A$6:$A$205,0))&amp;"","كود غير موجود"))</f>
        <v/>
      </c>
      <c r="G310" s="21">
        <f>IF(OR(B310&amp;""="",NOT(ISNUMBER(A310))),"",IF(COUNTIFS($B$6:$B$1005,B310&amp;"",$A$6:$A$1005,"&gt;"&amp;A310)=0,1,0))</f>
        <v/>
      </c>
    </row>
    <row r="311">
      <c r="A311" s="13" t="n"/>
      <c r="B311" s="5" t="n"/>
      <c r="C311" s="5" t="n"/>
      <c r="D311" s="20" t="n"/>
      <c r="E311" s="5" t="n"/>
      <c r="F311" s="6">
        <f>IF(B311&amp;""="","",IFERROR(INDEX('المركبات'!$B$6:$B$205,MATCH(B311&amp;"",'المركبات'!$A$6:$A$205,0))&amp;"","كود غير موجود"))</f>
        <v/>
      </c>
      <c r="G311" s="21">
        <f>IF(OR(B311&amp;""="",NOT(ISNUMBER(A311))),"",IF(COUNTIFS($B$6:$B$1005,B311&amp;"",$A$6:$A$1005,"&gt;"&amp;A311)=0,1,0))</f>
        <v/>
      </c>
    </row>
    <row r="312">
      <c r="A312" s="13" t="n"/>
      <c r="B312" s="5" t="n"/>
      <c r="C312" s="5" t="n"/>
      <c r="D312" s="20" t="n"/>
      <c r="E312" s="5" t="n"/>
      <c r="F312" s="6">
        <f>IF(B312&amp;""="","",IFERROR(INDEX('المركبات'!$B$6:$B$205,MATCH(B312&amp;"",'المركبات'!$A$6:$A$205,0))&amp;"","كود غير موجود"))</f>
        <v/>
      </c>
      <c r="G312" s="21">
        <f>IF(OR(B312&amp;""="",NOT(ISNUMBER(A312))),"",IF(COUNTIFS($B$6:$B$1005,B312&amp;"",$A$6:$A$1005,"&gt;"&amp;A312)=0,1,0))</f>
        <v/>
      </c>
    </row>
    <row r="313">
      <c r="A313" s="13" t="n"/>
      <c r="B313" s="5" t="n"/>
      <c r="C313" s="5" t="n"/>
      <c r="D313" s="20" t="n"/>
      <c r="E313" s="5" t="n"/>
      <c r="F313" s="6">
        <f>IF(B313&amp;""="","",IFERROR(INDEX('المركبات'!$B$6:$B$205,MATCH(B313&amp;"",'المركبات'!$A$6:$A$205,0))&amp;"","كود غير موجود"))</f>
        <v/>
      </c>
      <c r="G313" s="21">
        <f>IF(OR(B313&amp;""="",NOT(ISNUMBER(A313))),"",IF(COUNTIFS($B$6:$B$1005,B313&amp;"",$A$6:$A$1005,"&gt;"&amp;A313)=0,1,0))</f>
        <v/>
      </c>
    </row>
    <row r="314">
      <c r="A314" s="13" t="n"/>
      <c r="B314" s="5" t="n"/>
      <c r="C314" s="5" t="n"/>
      <c r="D314" s="20" t="n"/>
      <c r="E314" s="5" t="n"/>
      <c r="F314" s="6">
        <f>IF(B314&amp;""="","",IFERROR(INDEX('المركبات'!$B$6:$B$205,MATCH(B314&amp;"",'المركبات'!$A$6:$A$205,0))&amp;"","كود غير موجود"))</f>
        <v/>
      </c>
      <c r="G314" s="21">
        <f>IF(OR(B314&amp;""="",NOT(ISNUMBER(A314))),"",IF(COUNTIFS($B$6:$B$1005,B314&amp;"",$A$6:$A$1005,"&gt;"&amp;A314)=0,1,0))</f>
        <v/>
      </c>
    </row>
    <row r="315">
      <c r="A315" s="13" t="n"/>
      <c r="B315" s="5" t="n"/>
      <c r="C315" s="5" t="n"/>
      <c r="D315" s="20" t="n"/>
      <c r="E315" s="5" t="n"/>
      <c r="F315" s="6">
        <f>IF(B315&amp;""="","",IFERROR(INDEX('المركبات'!$B$6:$B$205,MATCH(B315&amp;"",'المركبات'!$A$6:$A$205,0))&amp;"","كود غير موجود"))</f>
        <v/>
      </c>
      <c r="G315" s="21">
        <f>IF(OR(B315&amp;""="",NOT(ISNUMBER(A315))),"",IF(COUNTIFS($B$6:$B$1005,B315&amp;"",$A$6:$A$1005,"&gt;"&amp;A315)=0,1,0))</f>
        <v/>
      </c>
    </row>
    <row r="316">
      <c r="A316" s="13" t="n"/>
      <c r="B316" s="5" t="n"/>
      <c r="C316" s="5" t="n"/>
      <c r="D316" s="20" t="n"/>
      <c r="E316" s="5" t="n"/>
      <c r="F316" s="6">
        <f>IF(B316&amp;""="","",IFERROR(INDEX('المركبات'!$B$6:$B$205,MATCH(B316&amp;"",'المركبات'!$A$6:$A$205,0))&amp;"","كود غير موجود"))</f>
        <v/>
      </c>
      <c r="G316" s="21">
        <f>IF(OR(B316&amp;""="",NOT(ISNUMBER(A316))),"",IF(COUNTIFS($B$6:$B$1005,B316&amp;"",$A$6:$A$1005,"&gt;"&amp;A316)=0,1,0))</f>
        <v/>
      </c>
    </row>
    <row r="317">
      <c r="A317" s="13" t="n"/>
      <c r="B317" s="5" t="n"/>
      <c r="C317" s="5" t="n"/>
      <c r="D317" s="20" t="n"/>
      <c r="E317" s="5" t="n"/>
      <c r="F317" s="6">
        <f>IF(B317&amp;""="","",IFERROR(INDEX('المركبات'!$B$6:$B$205,MATCH(B317&amp;"",'المركبات'!$A$6:$A$205,0))&amp;"","كود غير موجود"))</f>
        <v/>
      </c>
      <c r="G317" s="21">
        <f>IF(OR(B317&amp;""="",NOT(ISNUMBER(A317))),"",IF(COUNTIFS($B$6:$B$1005,B317&amp;"",$A$6:$A$1005,"&gt;"&amp;A317)=0,1,0))</f>
        <v/>
      </c>
    </row>
    <row r="318">
      <c r="A318" s="13" t="n"/>
      <c r="B318" s="5" t="n"/>
      <c r="C318" s="5" t="n"/>
      <c r="D318" s="20" t="n"/>
      <c r="E318" s="5" t="n"/>
      <c r="F318" s="6">
        <f>IF(B318&amp;""="","",IFERROR(INDEX('المركبات'!$B$6:$B$205,MATCH(B318&amp;"",'المركبات'!$A$6:$A$205,0))&amp;"","كود غير موجود"))</f>
        <v/>
      </c>
      <c r="G318" s="21">
        <f>IF(OR(B318&amp;""="",NOT(ISNUMBER(A318))),"",IF(COUNTIFS($B$6:$B$1005,B318&amp;"",$A$6:$A$1005,"&gt;"&amp;A318)=0,1,0))</f>
        <v/>
      </c>
    </row>
    <row r="319">
      <c r="A319" s="13" t="n"/>
      <c r="B319" s="5" t="n"/>
      <c r="C319" s="5" t="n"/>
      <c r="D319" s="20" t="n"/>
      <c r="E319" s="5" t="n"/>
      <c r="F319" s="6">
        <f>IF(B319&amp;""="","",IFERROR(INDEX('المركبات'!$B$6:$B$205,MATCH(B319&amp;"",'المركبات'!$A$6:$A$205,0))&amp;"","كود غير موجود"))</f>
        <v/>
      </c>
      <c r="G319" s="21">
        <f>IF(OR(B319&amp;""="",NOT(ISNUMBER(A319))),"",IF(COUNTIFS($B$6:$B$1005,B319&amp;"",$A$6:$A$1005,"&gt;"&amp;A319)=0,1,0))</f>
        <v/>
      </c>
    </row>
    <row r="320">
      <c r="A320" s="13" t="n"/>
      <c r="B320" s="5" t="n"/>
      <c r="C320" s="5" t="n"/>
      <c r="D320" s="20" t="n"/>
      <c r="E320" s="5" t="n"/>
      <c r="F320" s="6">
        <f>IF(B320&amp;""="","",IFERROR(INDEX('المركبات'!$B$6:$B$205,MATCH(B320&amp;"",'المركبات'!$A$6:$A$205,0))&amp;"","كود غير موجود"))</f>
        <v/>
      </c>
      <c r="G320" s="21">
        <f>IF(OR(B320&amp;""="",NOT(ISNUMBER(A320))),"",IF(COUNTIFS($B$6:$B$1005,B320&amp;"",$A$6:$A$1005,"&gt;"&amp;A320)=0,1,0))</f>
        <v/>
      </c>
    </row>
    <row r="321">
      <c r="A321" s="13" t="n"/>
      <c r="B321" s="5" t="n"/>
      <c r="C321" s="5" t="n"/>
      <c r="D321" s="20" t="n"/>
      <c r="E321" s="5" t="n"/>
      <c r="F321" s="6">
        <f>IF(B321&amp;""="","",IFERROR(INDEX('المركبات'!$B$6:$B$205,MATCH(B321&amp;"",'المركبات'!$A$6:$A$205,0))&amp;"","كود غير موجود"))</f>
        <v/>
      </c>
      <c r="G321" s="21">
        <f>IF(OR(B321&amp;""="",NOT(ISNUMBER(A321))),"",IF(COUNTIFS($B$6:$B$1005,B321&amp;"",$A$6:$A$1005,"&gt;"&amp;A321)=0,1,0))</f>
        <v/>
      </c>
    </row>
    <row r="322">
      <c r="A322" s="13" t="n"/>
      <c r="B322" s="5" t="n"/>
      <c r="C322" s="5" t="n"/>
      <c r="D322" s="20" t="n"/>
      <c r="E322" s="5" t="n"/>
      <c r="F322" s="6">
        <f>IF(B322&amp;""="","",IFERROR(INDEX('المركبات'!$B$6:$B$205,MATCH(B322&amp;"",'المركبات'!$A$6:$A$205,0))&amp;"","كود غير موجود"))</f>
        <v/>
      </c>
      <c r="G322" s="21">
        <f>IF(OR(B322&amp;""="",NOT(ISNUMBER(A322))),"",IF(COUNTIFS($B$6:$B$1005,B322&amp;"",$A$6:$A$1005,"&gt;"&amp;A322)=0,1,0))</f>
        <v/>
      </c>
    </row>
    <row r="323">
      <c r="A323" s="13" t="n"/>
      <c r="B323" s="5" t="n"/>
      <c r="C323" s="5" t="n"/>
      <c r="D323" s="20" t="n"/>
      <c r="E323" s="5" t="n"/>
      <c r="F323" s="6">
        <f>IF(B323&amp;""="","",IFERROR(INDEX('المركبات'!$B$6:$B$205,MATCH(B323&amp;"",'المركبات'!$A$6:$A$205,0))&amp;"","كود غير موجود"))</f>
        <v/>
      </c>
      <c r="G323" s="21">
        <f>IF(OR(B323&amp;""="",NOT(ISNUMBER(A323))),"",IF(COUNTIFS($B$6:$B$1005,B323&amp;"",$A$6:$A$1005,"&gt;"&amp;A323)=0,1,0))</f>
        <v/>
      </c>
    </row>
    <row r="324">
      <c r="A324" s="13" t="n"/>
      <c r="B324" s="5" t="n"/>
      <c r="C324" s="5" t="n"/>
      <c r="D324" s="20" t="n"/>
      <c r="E324" s="5" t="n"/>
      <c r="F324" s="6">
        <f>IF(B324&amp;""="","",IFERROR(INDEX('المركبات'!$B$6:$B$205,MATCH(B324&amp;"",'المركبات'!$A$6:$A$205,0))&amp;"","كود غير موجود"))</f>
        <v/>
      </c>
      <c r="G324" s="21">
        <f>IF(OR(B324&amp;""="",NOT(ISNUMBER(A324))),"",IF(COUNTIFS($B$6:$B$1005,B324&amp;"",$A$6:$A$1005,"&gt;"&amp;A324)=0,1,0))</f>
        <v/>
      </c>
    </row>
    <row r="325">
      <c r="A325" s="13" t="n"/>
      <c r="B325" s="5" t="n"/>
      <c r="C325" s="5" t="n"/>
      <c r="D325" s="20" t="n"/>
      <c r="E325" s="5" t="n"/>
      <c r="F325" s="6">
        <f>IF(B325&amp;""="","",IFERROR(INDEX('المركبات'!$B$6:$B$205,MATCH(B325&amp;"",'المركبات'!$A$6:$A$205,0))&amp;"","كود غير موجود"))</f>
        <v/>
      </c>
      <c r="G325" s="21">
        <f>IF(OR(B325&amp;""="",NOT(ISNUMBER(A325))),"",IF(COUNTIFS($B$6:$B$1005,B325&amp;"",$A$6:$A$1005,"&gt;"&amp;A325)=0,1,0))</f>
        <v/>
      </c>
    </row>
    <row r="326">
      <c r="A326" s="13" t="n"/>
      <c r="B326" s="5" t="n"/>
      <c r="C326" s="5" t="n"/>
      <c r="D326" s="20" t="n"/>
      <c r="E326" s="5" t="n"/>
      <c r="F326" s="6">
        <f>IF(B326&amp;""="","",IFERROR(INDEX('المركبات'!$B$6:$B$205,MATCH(B326&amp;"",'المركبات'!$A$6:$A$205,0))&amp;"","كود غير موجود"))</f>
        <v/>
      </c>
      <c r="G326" s="21">
        <f>IF(OR(B326&amp;""="",NOT(ISNUMBER(A326))),"",IF(COUNTIFS($B$6:$B$1005,B326&amp;"",$A$6:$A$1005,"&gt;"&amp;A326)=0,1,0))</f>
        <v/>
      </c>
    </row>
    <row r="327">
      <c r="A327" s="13" t="n"/>
      <c r="B327" s="5" t="n"/>
      <c r="C327" s="5" t="n"/>
      <c r="D327" s="20" t="n"/>
      <c r="E327" s="5" t="n"/>
      <c r="F327" s="6">
        <f>IF(B327&amp;""="","",IFERROR(INDEX('المركبات'!$B$6:$B$205,MATCH(B327&amp;"",'المركبات'!$A$6:$A$205,0))&amp;"","كود غير موجود"))</f>
        <v/>
      </c>
      <c r="G327" s="21">
        <f>IF(OR(B327&amp;""="",NOT(ISNUMBER(A327))),"",IF(COUNTIFS($B$6:$B$1005,B327&amp;"",$A$6:$A$1005,"&gt;"&amp;A327)=0,1,0))</f>
        <v/>
      </c>
    </row>
    <row r="328">
      <c r="A328" s="13" t="n"/>
      <c r="B328" s="5" t="n"/>
      <c r="C328" s="5" t="n"/>
      <c r="D328" s="20" t="n"/>
      <c r="E328" s="5" t="n"/>
      <c r="F328" s="6">
        <f>IF(B328&amp;""="","",IFERROR(INDEX('المركبات'!$B$6:$B$205,MATCH(B328&amp;"",'المركبات'!$A$6:$A$205,0))&amp;"","كود غير موجود"))</f>
        <v/>
      </c>
      <c r="G328" s="21">
        <f>IF(OR(B328&amp;""="",NOT(ISNUMBER(A328))),"",IF(COUNTIFS($B$6:$B$1005,B328&amp;"",$A$6:$A$1005,"&gt;"&amp;A328)=0,1,0))</f>
        <v/>
      </c>
    </row>
    <row r="329">
      <c r="A329" s="13" t="n"/>
      <c r="B329" s="5" t="n"/>
      <c r="C329" s="5" t="n"/>
      <c r="D329" s="20" t="n"/>
      <c r="E329" s="5" t="n"/>
      <c r="F329" s="6">
        <f>IF(B329&amp;""="","",IFERROR(INDEX('المركبات'!$B$6:$B$205,MATCH(B329&amp;"",'المركبات'!$A$6:$A$205,0))&amp;"","كود غير موجود"))</f>
        <v/>
      </c>
      <c r="G329" s="21">
        <f>IF(OR(B329&amp;""="",NOT(ISNUMBER(A329))),"",IF(COUNTIFS($B$6:$B$1005,B329&amp;"",$A$6:$A$1005,"&gt;"&amp;A329)=0,1,0))</f>
        <v/>
      </c>
    </row>
    <row r="330">
      <c r="A330" s="13" t="n"/>
      <c r="B330" s="5" t="n"/>
      <c r="C330" s="5" t="n"/>
      <c r="D330" s="20" t="n"/>
      <c r="E330" s="5" t="n"/>
      <c r="F330" s="6">
        <f>IF(B330&amp;""="","",IFERROR(INDEX('المركبات'!$B$6:$B$205,MATCH(B330&amp;"",'المركبات'!$A$6:$A$205,0))&amp;"","كود غير موجود"))</f>
        <v/>
      </c>
      <c r="G330" s="21">
        <f>IF(OR(B330&amp;""="",NOT(ISNUMBER(A330))),"",IF(COUNTIFS($B$6:$B$1005,B330&amp;"",$A$6:$A$1005,"&gt;"&amp;A330)=0,1,0))</f>
        <v/>
      </c>
    </row>
    <row r="331">
      <c r="A331" s="13" t="n"/>
      <c r="B331" s="5" t="n"/>
      <c r="C331" s="5" t="n"/>
      <c r="D331" s="20" t="n"/>
      <c r="E331" s="5" t="n"/>
      <c r="F331" s="6">
        <f>IF(B331&amp;""="","",IFERROR(INDEX('المركبات'!$B$6:$B$205,MATCH(B331&amp;"",'المركبات'!$A$6:$A$205,0))&amp;"","كود غير موجود"))</f>
        <v/>
      </c>
      <c r="G331" s="21">
        <f>IF(OR(B331&amp;""="",NOT(ISNUMBER(A331))),"",IF(COUNTIFS($B$6:$B$1005,B331&amp;"",$A$6:$A$1005,"&gt;"&amp;A331)=0,1,0))</f>
        <v/>
      </c>
    </row>
    <row r="332">
      <c r="A332" s="13" t="n"/>
      <c r="B332" s="5" t="n"/>
      <c r="C332" s="5" t="n"/>
      <c r="D332" s="20" t="n"/>
      <c r="E332" s="5" t="n"/>
      <c r="F332" s="6">
        <f>IF(B332&amp;""="","",IFERROR(INDEX('المركبات'!$B$6:$B$205,MATCH(B332&amp;"",'المركبات'!$A$6:$A$205,0))&amp;"","كود غير موجود"))</f>
        <v/>
      </c>
      <c r="G332" s="21">
        <f>IF(OR(B332&amp;""="",NOT(ISNUMBER(A332))),"",IF(COUNTIFS($B$6:$B$1005,B332&amp;"",$A$6:$A$1005,"&gt;"&amp;A332)=0,1,0))</f>
        <v/>
      </c>
    </row>
    <row r="333">
      <c r="A333" s="13" t="n"/>
      <c r="B333" s="5" t="n"/>
      <c r="C333" s="5" t="n"/>
      <c r="D333" s="20" t="n"/>
      <c r="E333" s="5" t="n"/>
      <c r="F333" s="6">
        <f>IF(B333&amp;""="","",IFERROR(INDEX('المركبات'!$B$6:$B$205,MATCH(B333&amp;"",'المركبات'!$A$6:$A$205,0))&amp;"","كود غير موجود"))</f>
        <v/>
      </c>
      <c r="G333" s="21">
        <f>IF(OR(B333&amp;""="",NOT(ISNUMBER(A333))),"",IF(COUNTIFS($B$6:$B$1005,B333&amp;"",$A$6:$A$1005,"&gt;"&amp;A333)=0,1,0))</f>
        <v/>
      </c>
    </row>
    <row r="334">
      <c r="A334" s="13" t="n"/>
      <c r="B334" s="5" t="n"/>
      <c r="C334" s="5" t="n"/>
      <c r="D334" s="20" t="n"/>
      <c r="E334" s="5" t="n"/>
      <c r="F334" s="6">
        <f>IF(B334&amp;""="","",IFERROR(INDEX('المركبات'!$B$6:$B$205,MATCH(B334&amp;"",'المركبات'!$A$6:$A$205,0))&amp;"","كود غير موجود"))</f>
        <v/>
      </c>
      <c r="G334" s="21">
        <f>IF(OR(B334&amp;""="",NOT(ISNUMBER(A334))),"",IF(COUNTIFS($B$6:$B$1005,B334&amp;"",$A$6:$A$1005,"&gt;"&amp;A334)=0,1,0))</f>
        <v/>
      </c>
    </row>
    <row r="335">
      <c r="A335" s="13" t="n"/>
      <c r="B335" s="5" t="n"/>
      <c r="C335" s="5" t="n"/>
      <c r="D335" s="20" t="n"/>
      <c r="E335" s="5" t="n"/>
      <c r="F335" s="6">
        <f>IF(B335&amp;""="","",IFERROR(INDEX('المركبات'!$B$6:$B$205,MATCH(B335&amp;"",'المركبات'!$A$6:$A$205,0))&amp;"","كود غير موجود"))</f>
        <v/>
      </c>
      <c r="G335" s="21">
        <f>IF(OR(B335&amp;""="",NOT(ISNUMBER(A335))),"",IF(COUNTIFS($B$6:$B$1005,B335&amp;"",$A$6:$A$1005,"&gt;"&amp;A335)=0,1,0))</f>
        <v/>
      </c>
    </row>
    <row r="336">
      <c r="A336" s="13" t="n"/>
      <c r="B336" s="5" t="n"/>
      <c r="C336" s="5" t="n"/>
      <c r="D336" s="20" t="n"/>
      <c r="E336" s="5" t="n"/>
      <c r="F336" s="6">
        <f>IF(B336&amp;""="","",IFERROR(INDEX('المركبات'!$B$6:$B$205,MATCH(B336&amp;"",'المركبات'!$A$6:$A$205,0))&amp;"","كود غير موجود"))</f>
        <v/>
      </c>
      <c r="G336" s="21">
        <f>IF(OR(B336&amp;""="",NOT(ISNUMBER(A336))),"",IF(COUNTIFS($B$6:$B$1005,B336&amp;"",$A$6:$A$1005,"&gt;"&amp;A336)=0,1,0))</f>
        <v/>
      </c>
    </row>
    <row r="337">
      <c r="A337" s="13" t="n"/>
      <c r="B337" s="5" t="n"/>
      <c r="C337" s="5" t="n"/>
      <c r="D337" s="20" t="n"/>
      <c r="E337" s="5" t="n"/>
      <c r="F337" s="6">
        <f>IF(B337&amp;""="","",IFERROR(INDEX('المركبات'!$B$6:$B$205,MATCH(B337&amp;"",'المركبات'!$A$6:$A$205,0))&amp;"","كود غير موجود"))</f>
        <v/>
      </c>
      <c r="G337" s="21">
        <f>IF(OR(B337&amp;""="",NOT(ISNUMBER(A337))),"",IF(COUNTIFS($B$6:$B$1005,B337&amp;"",$A$6:$A$1005,"&gt;"&amp;A337)=0,1,0))</f>
        <v/>
      </c>
    </row>
    <row r="338">
      <c r="A338" s="13" t="n"/>
      <c r="B338" s="5" t="n"/>
      <c r="C338" s="5" t="n"/>
      <c r="D338" s="20" t="n"/>
      <c r="E338" s="5" t="n"/>
      <c r="F338" s="6">
        <f>IF(B338&amp;""="","",IFERROR(INDEX('المركبات'!$B$6:$B$205,MATCH(B338&amp;"",'المركبات'!$A$6:$A$205,0))&amp;"","كود غير موجود"))</f>
        <v/>
      </c>
      <c r="G338" s="21">
        <f>IF(OR(B338&amp;""="",NOT(ISNUMBER(A338))),"",IF(COUNTIFS($B$6:$B$1005,B338&amp;"",$A$6:$A$1005,"&gt;"&amp;A338)=0,1,0))</f>
        <v/>
      </c>
    </row>
    <row r="339">
      <c r="A339" s="13" t="n"/>
      <c r="B339" s="5" t="n"/>
      <c r="C339" s="5" t="n"/>
      <c r="D339" s="20" t="n"/>
      <c r="E339" s="5" t="n"/>
      <c r="F339" s="6">
        <f>IF(B339&amp;""="","",IFERROR(INDEX('المركبات'!$B$6:$B$205,MATCH(B339&amp;"",'المركبات'!$A$6:$A$205,0))&amp;"","كود غير موجود"))</f>
        <v/>
      </c>
      <c r="G339" s="21">
        <f>IF(OR(B339&amp;""="",NOT(ISNUMBER(A339))),"",IF(COUNTIFS($B$6:$B$1005,B339&amp;"",$A$6:$A$1005,"&gt;"&amp;A339)=0,1,0))</f>
        <v/>
      </c>
    </row>
    <row r="340">
      <c r="A340" s="13" t="n"/>
      <c r="B340" s="5" t="n"/>
      <c r="C340" s="5" t="n"/>
      <c r="D340" s="20" t="n"/>
      <c r="E340" s="5" t="n"/>
      <c r="F340" s="6">
        <f>IF(B340&amp;""="","",IFERROR(INDEX('المركبات'!$B$6:$B$205,MATCH(B340&amp;"",'المركبات'!$A$6:$A$205,0))&amp;"","كود غير موجود"))</f>
        <v/>
      </c>
      <c r="G340" s="21">
        <f>IF(OR(B340&amp;""="",NOT(ISNUMBER(A340))),"",IF(COUNTIFS($B$6:$B$1005,B340&amp;"",$A$6:$A$1005,"&gt;"&amp;A340)=0,1,0))</f>
        <v/>
      </c>
    </row>
    <row r="341">
      <c r="A341" s="13" t="n"/>
      <c r="B341" s="5" t="n"/>
      <c r="C341" s="5" t="n"/>
      <c r="D341" s="20" t="n"/>
      <c r="E341" s="5" t="n"/>
      <c r="F341" s="6">
        <f>IF(B341&amp;""="","",IFERROR(INDEX('المركبات'!$B$6:$B$205,MATCH(B341&amp;"",'المركبات'!$A$6:$A$205,0))&amp;"","كود غير موجود"))</f>
        <v/>
      </c>
      <c r="G341" s="21">
        <f>IF(OR(B341&amp;""="",NOT(ISNUMBER(A341))),"",IF(COUNTIFS($B$6:$B$1005,B341&amp;"",$A$6:$A$1005,"&gt;"&amp;A341)=0,1,0))</f>
        <v/>
      </c>
    </row>
    <row r="342">
      <c r="A342" s="13" t="n"/>
      <c r="B342" s="5" t="n"/>
      <c r="C342" s="5" t="n"/>
      <c r="D342" s="20" t="n"/>
      <c r="E342" s="5" t="n"/>
      <c r="F342" s="6">
        <f>IF(B342&amp;""="","",IFERROR(INDEX('المركبات'!$B$6:$B$205,MATCH(B342&amp;"",'المركبات'!$A$6:$A$205,0))&amp;"","كود غير موجود"))</f>
        <v/>
      </c>
      <c r="G342" s="21">
        <f>IF(OR(B342&amp;""="",NOT(ISNUMBER(A342))),"",IF(COUNTIFS($B$6:$B$1005,B342&amp;"",$A$6:$A$1005,"&gt;"&amp;A342)=0,1,0))</f>
        <v/>
      </c>
    </row>
    <row r="343">
      <c r="A343" s="13" t="n"/>
      <c r="B343" s="5" t="n"/>
      <c r="C343" s="5" t="n"/>
      <c r="D343" s="20" t="n"/>
      <c r="E343" s="5" t="n"/>
      <c r="F343" s="6">
        <f>IF(B343&amp;""="","",IFERROR(INDEX('المركبات'!$B$6:$B$205,MATCH(B343&amp;"",'المركبات'!$A$6:$A$205,0))&amp;"","كود غير موجود"))</f>
        <v/>
      </c>
      <c r="G343" s="21">
        <f>IF(OR(B343&amp;""="",NOT(ISNUMBER(A343))),"",IF(COUNTIFS($B$6:$B$1005,B343&amp;"",$A$6:$A$1005,"&gt;"&amp;A343)=0,1,0))</f>
        <v/>
      </c>
    </row>
    <row r="344">
      <c r="A344" s="13" t="n"/>
      <c r="B344" s="5" t="n"/>
      <c r="C344" s="5" t="n"/>
      <c r="D344" s="20" t="n"/>
      <c r="E344" s="5" t="n"/>
      <c r="F344" s="6">
        <f>IF(B344&amp;""="","",IFERROR(INDEX('المركبات'!$B$6:$B$205,MATCH(B344&amp;"",'المركبات'!$A$6:$A$205,0))&amp;"","كود غير موجود"))</f>
        <v/>
      </c>
      <c r="G344" s="21">
        <f>IF(OR(B344&amp;""="",NOT(ISNUMBER(A344))),"",IF(COUNTIFS($B$6:$B$1005,B344&amp;"",$A$6:$A$1005,"&gt;"&amp;A344)=0,1,0))</f>
        <v/>
      </c>
    </row>
    <row r="345">
      <c r="A345" s="13" t="n"/>
      <c r="B345" s="5" t="n"/>
      <c r="C345" s="5" t="n"/>
      <c r="D345" s="20" t="n"/>
      <c r="E345" s="5" t="n"/>
      <c r="F345" s="6">
        <f>IF(B345&amp;""="","",IFERROR(INDEX('المركبات'!$B$6:$B$205,MATCH(B345&amp;"",'المركبات'!$A$6:$A$205,0))&amp;"","كود غير موجود"))</f>
        <v/>
      </c>
      <c r="G345" s="21">
        <f>IF(OR(B345&amp;""="",NOT(ISNUMBER(A345))),"",IF(COUNTIFS($B$6:$B$1005,B345&amp;"",$A$6:$A$1005,"&gt;"&amp;A345)=0,1,0))</f>
        <v/>
      </c>
    </row>
    <row r="346">
      <c r="A346" s="13" t="n"/>
      <c r="B346" s="5" t="n"/>
      <c r="C346" s="5" t="n"/>
      <c r="D346" s="20" t="n"/>
      <c r="E346" s="5" t="n"/>
      <c r="F346" s="6">
        <f>IF(B346&amp;""="","",IFERROR(INDEX('المركبات'!$B$6:$B$205,MATCH(B346&amp;"",'المركبات'!$A$6:$A$205,0))&amp;"","كود غير موجود"))</f>
        <v/>
      </c>
      <c r="G346" s="21">
        <f>IF(OR(B346&amp;""="",NOT(ISNUMBER(A346))),"",IF(COUNTIFS($B$6:$B$1005,B346&amp;"",$A$6:$A$1005,"&gt;"&amp;A346)=0,1,0))</f>
        <v/>
      </c>
    </row>
    <row r="347">
      <c r="A347" s="13" t="n"/>
      <c r="B347" s="5" t="n"/>
      <c r="C347" s="5" t="n"/>
      <c r="D347" s="20" t="n"/>
      <c r="E347" s="5" t="n"/>
      <c r="F347" s="6">
        <f>IF(B347&amp;""="","",IFERROR(INDEX('المركبات'!$B$6:$B$205,MATCH(B347&amp;"",'المركبات'!$A$6:$A$205,0))&amp;"","كود غير موجود"))</f>
        <v/>
      </c>
      <c r="G347" s="21">
        <f>IF(OR(B347&amp;""="",NOT(ISNUMBER(A347))),"",IF(COUNTIFS($B$6:$B$1005,B347&amp;"",$A$6:$A$1005,"&gt;"&amp;A347)=0,1,0))</f>
        <v/>
      </c>
    </row>
    <row r="348">
      <c r="A348" s="13" t="n"/>
      <c r="B348" s="5" t="n"/>
      <c r="C348" s="5" t="n"/>
      <c r="D348" s="20" t="n"/>
      <c r="E348" s="5" t="n"/>
      <c r="F348" s="6">
        <f>IF(B348&amp;""="","",IFERROR(INDEX('المركبات'!$B$6:$B$205,MATCH(B348&amp;"",'المركبات'!$A$6:$A$205,0))&amp;"","كود غير موجود"))</f>
        <v/>
      </c>
      <c r="G348" s="21">
        <f>IF(OR(B348&amp;""="",NOT(ISNUMBER(A348))),"",IF(COUNTIFS($B$6:$B$1005,B348&amp;"",$A$6:$A$1005,"&gt;"&amp;A348)=0,1,0))</f>
        <v/>
      </c>
    </row>
    <row r="349">
      <c r="A349" s="13" t="n"/>
      <c r="B349" s="5" t="n"/>
      <c r="C349" s="5" t="n"/>
      <c r="D349" s="20" t="n"/>
      <c r="E349" s="5" t="n"/>
      <c r="F349" s="6">
        <f>IF(B349&amp;""="","",IFERROR(INDEX('المركبات'!$B$6:$B$205,MATCH(B349&amp;"",'المركبات'!$A$6:$A$205,0))&amp;"","كود غير موجود"))</f>
        <v/>
      </c>
      <c r="G349" s="21">
        <f>IF(OR(B349&amp;""="",NOT(ISNUMBER(A349))),"",IF(COUNTIFS($B$6:$B$1005,B349&amp;"",$A$6:$A$1005,"&gt;"&amp;A349)=0,1,0))</f>
        <v/>
      </c>
    </row>
    <row r="350">
      <c r="A350" s="13" t="n"/>
      <c r="B350" s="5" t="n"/>
      <c r="C350" s="5" t="n"/>
      <c r="D350" s="20" t="n"/>
      <c r="E350" s="5" t="n"/>
      <c r="F350" s="6">
        <f>IF(B350&amp;""="","",IFERROR(INDEX('المركبات'!$B$6:$B$205,MATCH(B350&amp;"",'المركبات'!$A$6:$A$205,0))&amp;"","كود غير موجود"))</f>
        <v/>
      </c>
      <c r="G350" s="21">
        <f>IF(OR(B350&amp;""="",NOT(ISNUMBER(A350))),"",IF(COUNTIFS($B$6:$B$1005,B350&amp;"",$A$6:$A$1005,"&gt;"&amp;A350)=0,1,0))</f>
        <v/>
      </c>
    </row>
    <row r="351">
      <c r="A351" s="13" t="n"/>
      <c r="B351" s="5" t="n"/>
      <c r="C351" s="5" t="n"/>
      <c r="D351" s="20" t="n"/>
      <c r="E351" s="5" t="n"/>
      <c r="F351" s="6">
        <f>IF(B351&amp;""="","",IFERROR(INDEX('المركبات'!$B$6:$B$205,MATCH(B351&amp;"",'المركبات'!$A$6:$A$205,0))&amp;"","كود غير موجود"))</f>
        <v/>
      </c>
      <c r="G351" s="21">
        <f>IF(OR(B351&amp;""="",NOT(ISNUMBER(A351))),"",IF(COUNTIFS($B$6:$B$1005,B351&amp;"",$A$6:$A$1005,"&gt;"&amp;A351)=0,1,0))</f>
        <v/>
      </c>
    </row>
    <row r="352">
      <c r="A352" s="13" t="n"/>
      <c r="B352" s="5" t="n"/>
      <c r="C352" s="5" t="n"/>
      <c r="D352" s="20" t="n"/>
      <c r="E352" s="5" t="n"/>
      <c r="F352" s="6">
        <f>IF(B352&amp;""="","",IFERROR(INDEX('المركبات'!$B$6:$B$205,MATCH(B352&amp;"",'المركبات'!$A$6:$A$205,0))&amp;"","كود غير موجود"))</f>
        <v/>
      </c>
      <c r="G352" s="21">
        <f>IF(OR(B352&amp;""="",NOT(ISNUMBER(A352))),"",IF(COUNTIFS($B$6:$B$1005,B352&amp;"",$A$6:$A$1005,"&gt;"&amp;A352)=0,1,0))</f>
        <v/>
      </c>
    </row>
    <row r="353">
      <c r="A353" s="13" t="n"/>
      <c r="B353" s="5" t="n"/>
      <c r="C353" s="5" t="n"/>
      <c r="D353" s="20" t="n"/>
      <c r="E353" s="5" t="n"/>
      <c r="F353" s="6">
        <f>IF(B353&amp;""="","",IFERROR(INDEX('المركبات'!$B$6:$B$205,MATCH(B353&amp;"",'المركبات'!$A$6:$A$205,0))&amp;"","كود غير موجود"))</f>
        <v/>
      </c>
      <c r="G353" s="21">
        <f>IF(OR(B353&amp;""="",NOT(ISNUMBER(A353))),"",IF(COUNTIFS($B$6:$B$1005,B353&amp;"",$A$6:$A$1005,"&gt;"&amp;A353)=0,1,0))</f>
        <v/>
      </c>
    </row>
    <row r="354">
      <c r="A354" s="13" t="n"/>
      <c r="B354" s="5" t="n"/>
      <c r="C354" s="5" t="n"/>
      <c r="D354" s="20" t="n"/>
      <c r="E354" s="5" t="n"/>
      <c r="F354" s="6">
        <f>IF(B354&amp;""="","",IFERROR(INDEX('المركبات'!$B$6:$B$205,MATCH(B354&amp;"",'المركبات'!$A$6:$A$205,0))&amp;"","كود غير موجود"))</f>
        <v/>
      </c>
      <c r="G354" s="21">
        <f>IF(OR(B354&amp;""="",NOT(ISNUMBER(A354))),"",IF(COUNTIFS($B$6:$B$1005,B354&amp;"",$A$6:$A$1005,"&gt;"&amp;A354)=0,1,0))</f>
        <v/>
      </c>
    </row>
    <row r="355">
      <c r="A355" s="13" t="n"/>
      <c r="B355" s="5" t="n"/>
      <c r="C355" s="5" t="n"/>
      <c r="D355" s="20" t="n"/>
      <c r="E355" s="5" t="n"/>
      <c r="F355" s="6">
        <f>IF(B355&amp;""="","",IFERROR(INDEX('المركبات'!$B$6:$B$205,MATCH(B355&amp;"",'المركبات'!$A$6:$A$205,0))&amp;"","كود غير موجود"))</f>
        <v/>
      </c>
      <c r="G355" s="21">
        <f>IF(OR(B355&amp;""="",NOT(ISNUMBER(A355))),"",IF(COUNTIFS($B$6:$B$1005,B355&amp;"",$A$6:$A$1005,"&gt;"&amp;A355)=0,1,0))</f>
        <v/>
      </c>
    </row>
    <row r="356">
      <c r="A356" s="13" t="n"/>
      <c r="B356" s="5" t="n"/>
      <c r="C356" s="5" t="n"/>
      <c r="D356" s="20" t="n"/>
      <c r="E356" s="5" t="n"/>
      <c r="F356" s="6">
        <f>IF(B356&amp;""="","",IFERROR(INDEX('المركبات'!$B$6:$B$205,MATCH(B356&amp;"",'المركبات'!$A$6:$A$205,0))&amp;"","كود غير موجود"))</f>
        <v/>
      </c>
      <c r="G356" s="21">
        <f>IF(OR(B356&amp;""="",NOT(ISNUMBER(A356))),"",IF(COUNTIFS($B$6:$B$1005,B356&amp;"",$A$6:$A$1005,"&gt;"&amp;A356)=0,1,0))</f>
        <v/>
      </c>
    </row>
    <row r="357">
      <c r="A357" s="13" t="n"/>
      <c r="B357" s="5" t="n"/>
      <c r="C357" s="5" t="n"/>
      <c r="D357" s="20" t="n"/>
      <c r="E357" s="5" t="n"/>
      <c r="F357" s="6">
        <f>IF(B357&amp;""="","",IFERROR(INDEX('المركبات'!$B$6:$B$205,MATCH(B357&amp;"",'المركبات'!$A$6:$A$205,0))&amp;"","كود غير موجود"))</f>
        <v/>
      </c>
      <c r="G357" s="21">
        <f>IF(OR(B357&amp;""="",NOT(ISNUMBER(A357))),"",IF(COUNTIFS($B$6:$B$1005,B357&amp;"",$A$6:$A$1005,"&gt;"&amp;A357)=0,1,0))</f>
        <v/>
      </c>
    </row>
    <row r="358">
      <c r="A358" s="13" t="n"/>
      <c r="B358" s="5" t="n"/>
      <c r="C358" s="5" t="n"/>
      <c r="D358" s="20" t="n"/>
      <c r="E358" s="5" t="n"/>
      <c r="F358" s="6">
        <f>IF(B358&amp;""="","",IFERROR(INDEX('المركبات'!$B$6:$B$205,MATCH(B358&amp;"",'المركبات'!$A$6:$A$205,0))&amp;"","كود غير موجود"))</f>
        <v/>
      </c>
      <c r="G358" s="21">
        <f>IF(OR(B358&amp;""="",NOT(ISNUMBER(A358))),"",IF(COUNTIFS($B$6:$B$1005,B358&amp;"",$A$6:$A$1005,"&gt;"&amp;A358)=0,1,0))</f>
        <v/>
      </c>
    </row>
    <row r="359">
      <c r="A359" s="13" t="n"/>
      <c r="B359" s="5" t="n"/>
      <c r="C359" s="5" t="n"/>
      <c r="D359" s="20" t="n"/>
      <c r="E359" s="5" t="n"/>
      <c r="F359" s="6">
        <f>IF(B359&amp;""="","",IFERROR(INDEX('المركبات'!$B$6:$B$205,MATCH(B359&amp;"",'المركبات'!$A$6:$A$205,0))&amp;"","كود غير موجود"))</f>
        <v/>
      </c>
      <c r="G359" s="21">
        <f>IF(OR(B359&amp;""="",NOT(ISNUMBER(A359))),"",IF(COUNTIFS($B$6:$B$1005,B359&amp;"",$A$6:$A$1005,"&gt;"&amp;A359)=0,1,0))</f>
        <v/>
      </c>
    </row>
    <row r="360">
      <c r="A360" s="13" t="n"/>
      <c r="B360" s="5" t="n"/>
      <c r="C360" s="5" t="n"/>
      <c r="D360" s="20" t="n"/>
      <c r="E360" s="5" t="n"/>
      <c r="F360" s="6">
        <f>IF(B360&amp;""="","",IFERROR(INDEX('المركبات'!$B$6:$B$205,MATCH(B360&amp;"",'المركبات'!$A$6:$A$205,0))&amp;"","كود غير موجود"))</f>
        <v/>
      </c>
      <c r="G360" s="21">
        <f>IF(OR(B360&amp;""="",NOT(ISNUMBER(A360))),"",IF(COUNTIFS($B$6:$B$1005,B360&amp;"",$A$6:$A$1005,"&gt;"&amp;A360)=0,1,0))</f>
        <v/>
      </c>
    </row>
    <row r="361">
      <c r="A361" s="13" t="n"/>
      <c r="B361" s="5" t="n"/>
      <c r="C361" s="5" t="n"/>
      <c r="D361" s="20" t="n"/>
      <c r="E361" s="5" t="n"/>
      <c r="F361" s="6">
        <f>IF(B361&amp;""="","",IFERROR(INDEX('المركبات'!$B$6:$B$205,MATCH(B361&amp;"",'المركبات'!$A$6:$A$205,0))&amp;"","كود غير موجود"))</f>
        <v/>
      </c>
      <c r="G361" s="21">
        <f>IF(OR(B361&amp;""="",NOT(ISNUMBER(A361))),"",IF(COUNTIFS($B$6:$B$1005,B361&amp;"",$A$6:$A$1005,"&gt;"&amp;A361)=0,1,0))</f>
        <v/>
      </c>
    </row>
    <row r="362">
      <c r="A362" s="13" t="n"/>
      <c r="B362" s="5" t="n"/>
      <c r="C362" s="5" t="n"/>
      <c r="D362" s="20" t="n"/>
      <c r="E362" s="5" t="n"/>
      <c r="F362" s="6">
        <f>IF(B362&amp;""="","",IFERROR(INDEX('المركبات'!$B$6:$B$205,MATCH(B362&amp;"",'المركبات'!$A$6:$A$205,0))&amp;"","كود غير موجود"))</f>
        <v/>
      </c>
      <c r="G362" s="21">
        <f>IF(OR(B362&amp;""="",NOT(ISNUMBER(A362))),"",IF(COUNTIFS($B$6:$B$1005,B362&amp;"",$A$6:$A$1005,"&gt;"&amp;A362)=0,1,0))</f>
        <v/>
      </c>
    </row>
    <row r="363">
      <c r="A363" s="13" t="n"/>
      <c r="B363" s="5" t="n"/>
      <c r="C363" s="5" t="n"/>
      <c r="D363" s="20" t="n"/>
      <c r="E363" s="5" t="n"/>
      <c r="F363" s="6">
        <f>IF(B363&amp;""="","",IFERROR(INDEX('المركبات'!$B$6:$B$205,MATCH(B363&amp;"",'المركبات'!$A$6:$A$205,0))&amp;"","كود غير موجود"))</f>
        <v/>
      </c>
      <c r="G363" s="21">
        <f>IF(OR(B363&amp;""="",NOT(ISNUMBER(A363))),"",IF(COUNTIFS($B$6:$B$1005,B363&amp;"",$A$6:$A$1005,"&gt;"&amp;A363)=0,1,0))</f>
        <v/>
      </c>
    </row>
    <row r="364">
      <c r="A364" s="13" t="n"/>
      <c r="B364" s="5" t="n"/>
      <c r="C364" s="5" t="n"/>
      <c r="D364" s="20" t="n"/>
      <c r="E364" s="5" t="n"/>
      <c r="F364" s="6">
        <f>IF(B364&amp;""="","",IFERROR(INDEX('المركبات'!$B$6:$B$205,MATCH(B364&amp;"",'المركبات'!$A$6:$A$205,0))&amp;"","كود غير موجود"))</f>
        <v/>
      </c>
      <c r="G364" s="21">
        <f>IF(OR(B364&amp;""="",NOT(ISNUMBER(A364))),"",IF(COUNTIFS($B$6:$B$1005,B364&amp;"",$A$6:$A$1005,"&gt;"&amp;A364)=0,1,0))</f>
        <v/>
      </c>
    </row>
    <row r="365">
      <c r="A365" s="13" t="n"/>
      <c r="B365" s="5" t="n"/>
      <c r="C365" s="5" t="n"/>
      <c r="D365" s="20" t="n"/>
      <c r="E365" s="5" t="n"/>
      <c r="F365" s="6">
        <f>IF(B365&amp;""="","",IFERROR(INDEX('المركبات'!$B$6:$B$205,MATCH(B365&amp;"",'المركبات'!$A$6:$A$205,0))&amp;"","كود غير موجود"))</f>
        <v/>
      </c>
      <c r="G365" s="21">
        <f>IF(OR(B365&amp;""="",NOT(ISNUMBER(A365))),"",IF(COUNTIFS($B$6:$B$1005,B365&amp;"",$A$6:$A$1005,"&gt;"&amp;A365)=0,1,0))</f>
        <v/>
      </c>
    </row>
    <row r="366">
      <c r="A366" s="13" t="n"/>
      <c r="B366" s="5" t="n"/>
      <c r="C366" s="5" t="n"/>
      <c r="D366" s="20" t="n"/>
      <c r="E366" s="5" t="n"/>
      <c r="F366" s="6">
        <f>IF(B366&amp;""="","",IFERROR(INDEX('المركبات'!$B$6:$B$205,MATCH(B366&amp;"",'المركبات'!$A$6:$A$205,0))&amp;"","كود غير موجود"))</f>
        <v/>
      </c>
      <c r="G366" s="21">
        <f>IF(OR(B366&amp;""="",NOT(ISNUMBER(A366))),"",IF(COUNTIFS($B$6:$B$1005,B366&amp;"",$A$6:$A$1005,"&gt;"&amp;A366)=0,1,0))</f>
        <v/>
      </c>
    </row>
    <row r="367">
      <c r="A367" s="13" t="n"/>
      <c r="B367" s="5" t="n"/>
      <c r="C367" s="5" t="n"/>
      <c r="D367" s="20" t="n"/>
      <c r="E367" s="5" t="n"/>
      <c r="F367" s="6">
        <f>IF(B367&amp;""="","",IFERROR(INDEX('المركبات'!$B$6:$B$205,MATCH(B367&amp;"",'المركبات'!$A$6:$A$205,0))&amp;"","كود غير موجود"))</f>
        <v/>
      </c>
      <c r="G367" s="21">
        <f>IF(OR(B367&amp;""="",NOT(ISNUMBER(A367))),"",IF(COUNTIFS($B$6:$B$1005,B367&amp;"",$A$6:$A$1005,"&gt;"&amp;A367)=0,1,0))</f>
        <v/>
      </c>
    </row>
    <row r="368">
      <c r="A368" s="13" t="n"/>
      <c r="B368" s="5" t="n"/>
      <c r="C368" s="5" t="n"/>
      <c r="D368" s="20" t="n"/>
      <c r="E368" s="5" t="n"/>
      <c r="F368" s="6">
        <f>IF(B368&amp;""="","",IFERROR(INDEX('المركبات'!$B$6:$B$205,MATCH(B368&amp;"",'المركبات'!$A$6:$A$205,0))&amp;"","كود غير موجود"))</f>
        <v/>
      </c>
      <c r="G368" s="21">
        <f>IF(OR(B368&amp;""="",NOT(ISNUMBER(A368))),"",IF(COUNTIFS($B$6:$B$1005,B368&amp;"",$A$6:$A$1005,"&gt;"&amp;A368)=0,1,0))</f>
        <v/>
      </c>
    </row>
    <row r="369">
      <c r="A369" s="13" t="n"/>
      <c r="B369" s="5" t="n"/>
      <c r="C369" s="5" t="n"/>
      <c r="D369" s="20" t="n"/>
      <c r="E369" s="5" t="n"/>
      <c r="F369" s="6">
        <f>IF(B369&amp;""="","",IFERROR(INDEX('المركبات'!$B$6:$B$205,MATCH(B369&amp;"",'المركبات'!$A$6:$A$205,0))&amp;"","كود غير موجود"))</f>
        <v/>
      </c>
      <c r="G369" s="21">
        <f>IF(OR(B369&amp;""="",NOT(ISNUMBER(A369))),"",IF(COUNTIFS($B$6:$B$1005,B369&amp;"",$A$6:$A$1005,"&gt;"&amp;A369)=0,1,0))</f>
        <v/>
      </c>
    </row>
    <row r="370">
      <c r="A370" s="13" t="n"/>
      <c r="B370" s="5" t="n"/>
      <c r="C370" s="5" t="n"/>
      <c r="D370" s="20" t="n"/>
      <c r="E370" s="5" t="n"/>
      <c r="F370" s="6">
        <f>IF(B370&amp;""="","",IFERROR(INDEX('المركبات'!$B$6:$B$205,MATCH(B370&amp;"",'المركبات'!$A$6:$A$205,0))&amp;"","كود غير موجود"))</f>
        <v/>
      </c>
      <c r="G370" s="21">
        <f>IF(OR(B370&amp;""="",NOT(ISNUMBER(A370))),"",IF(COUNTIFS($B$6:$B$1005,B370&amp;"",$A$6:$A$1005,"&gt;"&amp;A370)=0,1,0))</f>
        <v/>
      </c>
    </row>
    <row r="371">
      <c r="A371" s="13" t="n"/>
      <c r="B371" s="5" t="n"/>
      <c r="C371" s="5" t="n"/>
      <c r="D371" s="20" t="n"/>
      <c r="E371" s="5" t="n"/>
      <c r="F371" s="6">
        <f>IF(B371&amp;""="","",IFERROR(INDEX('المركبات'!$B$6:$B$205,MATCH(B371&amp;"",'المركبات'!$A$6:$A$205,0))&amp;"","كود غير موجود"))</f>
        <v/>
      </c>
      <c r="G371" s="21">
        <f>IF(OR(B371&amp;""="",NOT(ISNUMBER(A371))),"",IF(COUNTIFS($B$6:$B$1005,B371&amp;"",$A$6:$A$1005,"&gt;"&amp;A371)=0,1,0))</f>
        <v/>
      </c>
    </row>
    <row r="372">
      <c r="A372" s="13" t="n"/>
      <c r="B372" s="5" t="n"/>
      <c r="C372" s="5" t="n"/>
      <c r="D372" s="20" t="n"/>
      <c r="E372" s="5" t="n"/>
      <c r="F372" s="6">
        <f>IF(B372&amp;""="","",IFERROR(INDEX('المركبات'!$B$6:$B$205,MATCH(B372&amp;"",'المركبات'!$A$6:$A$205,0))&amp;"","كود غير موجود"))</f>
        <v/>
      </c>
      <c r="G372" s="21">
        <f>IF(OR(B372&amp;""="",NOT(ISNUMBER(A372))),"",IF(COUNTIFS($B$6:$B$1005,B372&amp;"",$A$6:$A$1005,"&gt;"&amp;A372)=0,1,0))</f>
        <v/>
      </c>
    </row>
    <row r="373">
      <c r="A373" s="13" t="n"/>
      <c r="B373" s="5" t="n"/>
      <c r="C373" s="5" t="n"/>
      <c r="D373" s="20" t="n"/>
      <c r="E373" s="5" t="n"/>
      <c r="F373" s="6">
        <f>IF(B373&amp;""="","",IFERROR(INDEX('المركبات'!$B$6:$B$205,MATCH(B373&amp;"",'المركبات'!$A$6:$A$205,0))&amp;"","كود غير موجود"))</f>
        <v/>
      </c>
      <c r="G373" s="21">
        <f>IF(OR(B373&amp;""="",NOT(ISNUMBER(A373))),"",IF(COUNTIFS($B$6:$B$1005,B373&amp;"",$A$6:$A$1005,"&gt;"&amp;A373)=0,1,0))</f>
        <v/>
      </c>
    </row>
    <row r="374">
      <c r="A374" s="13" t="n"/>
      <c r="B374" s="5" t="n"/>
      <c r="C374" s="5" t="n"/>
      <c r="D374" s="20" t="n"/>
      <c r="E374" s="5" t="n"/>
      <c r="F374" s="6">
        <f>IF(B374&amp;""="","",IFERROR(INDEX('المركبات'!$B$6:$B$205,MATCH(B374&amp;"",'المركبات'!$A$6:$A$205,0))&amp;"","كود غير موجود"))</f>
        <v/>
      </c>
      <c r="G374" s="21">
        <f>IF(OR(B374&amp;""="",NOT(ISNUMBER(A374))),"",IF(COUNTIFS($B$6:$B$1005,B374&amp;"",$A$6:$A$1005,"&gt;"&amp;A374)=0,1,0))</f>
        <v/>
      </c>
    </row>
    <row r="375">
      <c r="A375" s="13" t="n"/>
      <c r="B375" s="5" t="n"/>
      <c r="C375" s="5" t="n"/>
      <c r="D375" s="20" t="n"/>
      <c r="E375" s="5" t="n"/>
      <c r="F375" s="6">
        <f>IF(B375&amp;""="","",IFERROR(INDEX('المركبات'!$B$6:$B$205,MATCH(B375&amp;"",'المركبات'!$A$6:$A$205,0))&amp;"","كود غير موجود"))</f>
        <v/>
      </c>
      <c r="G375" s="21">
        <f>IF(OR(B375&amp;""="",NOT(ISNUMBER(A375))),"",IF(COUNTIFS($B$6:$B$1005,B375&amp;"",$A$6:$A$1005,"&gt;"&amp;A375)=0,1,0))</f>
        <v/>
      </c>
    </row>
    <row r="376">
      <c r="A376" s="13" t="n"/>
      <c r="B376" s="5" t="n"/>
      <c r="C376" s="5" t="n"/>
      <c r="D376" s="20" t="n"/>
      <c r="E376" s="5" t="n"/>
      <c r="F376" s="6">
        <f>IF(B376&amp;""="","",IFERROR(INDEX('المركبات'!$B$6:$B$205,MATCH(B376&amp;"",'المركبات'!$A$6:$A$205,0))&amp;"","كود غير موجود"))</f>
        <v/>
      </c>
      <c r="G376" s="21">
        <f>IF(OR(B376&amp;""="",NOT(ISNUMBER(A376))),"",IF(COUNTIFS($B$6:$B$1005,B376&amp;"",$A$6:$A$1005,"&gt;"&amp;A376)=0,1,0))</f>
        <v/>
      </c>
    </row>
    <row r="377">
      <c r="A377" s="13" t="n"/>
      <c r="B377" s="5" t="n"/>
      <c r="C377" s="5" t="n"/>
      <c r="D377" s="20" t="n"/>
      <c r="E377" s="5" t="n"/>
      <c r="F377" s="6">
        <f>IF(B377&amp;""="","",IFERROR(INDEX('المركبات'!$B$6:$B$205,MATCH(B377&amp;"",'المركبات'!$A$6:$A$205,0))&amp;"","كود غير موجود"))</f>
        <v/>
      </c>
      <c r="G377" s="21">
        <f>IF(OR(B377&amp;""="",NOT(ISNUMBER(A377))),"",IF(COUNTIFS($B$6:$B$1005,B377&amp;"",$A$6:$A$1005,"&gt;"&amp;A377)=0,1,0))</f>
        <v/>
      </c>
    </row>
    <row r="378">
      <c r="A378" s="13" t="n"/>
      <c r="B378" s="5" t="n"/>
      <c r="C378" s="5" t="n"/>
      <c r="D378" s="20" t="n"/>
      <c r="E378" s="5" t="n"/>
      <c r="F378" s="6">
        <f>IF(B378&amp;""="","",IFERROR(INDEX('المركبات'!$B$6:$B$205,MATCH(B378&amp;"",'المركبات'!$A$6:$A$205,0))&amp;"","كود غير موجود"))</f>
        <v/>
      </c>
      <c r="G378" s="21">
        <f>IF(OR(B378&amp;""="",NOT(ISNUMBER(A378))),"",IF(COUNTIFS($B$6:$B$1005,B378&amp;"",$A$6:$A$1005,"&gt;"&amp;A378)=0,1,0))</f>
        <v/>
      </c>
    </row>
    <row r="379">
      <c r="A379" s="13" t="n"/>
      <c r="B379" s="5" t="n"/>
      <c r="C379" s="5" t="n"/>
      <c r="D379" s="20" t="n"/>
      <c r="E379" s="5" t="n"/>
      <c r="F379" s="6">
        <f>IF(B379&amp;""="","",IFERROR(INDEX('المركبات'!$B$6:$B$205,MATCH(B379&amp;"",'المركبات'!$A$6:$A$205,0))&amp;"","كود غير موجود"))</f>
        <v/>
      </c>
      <c r="G379" s="21">
        <f>IF(OR(B379&amp;""="",NOT(ISNUMBER(A379))),"",IF(COUNTIFS($B$6:$B$1005,B379&amp;"",$A$6:$A$1005,"&gt;"&amp;A379)=0,1,0))</f>
        <v/>
      </c>
    </row>
    <row r="380">
      <c r="A380" s="13" t="n"/>
      <c r="B380" s="5" t="n"/>
      <c r="C380" s="5" t="n"/>
      <c r="D380" s="20" t="n"/>
      <c r="E380" s="5" t="n"/>
      <c r="F380" s="6">
        <f>IF(B380&amp;""="","",IFERROR(INDEX('المركبات'!$B$6:$B$205,MATCH(B380&amp;"",'المركبات'!$A$6:$A$205,0))&amp;"","كود غير موجود"))</f>
        <v/>
      </c>
      <c r="G380" s="21">
        <f>IF(OR(B380&amp;""="",NOT(ISNUMBER(A380))),"",IF(COUNTIFS($B$6:$B$1005,B380&amp;"",$A$6:$A$1005,"&gt;"&amp;A380)=0,1,0))</f>
        <v/>
      </c>
    </row>
    <row r="381">
      <c r="A381" s="13" t="n"/>
      <c r="B381" s="5" t="n"/>
      <c r="C381" s="5" t="n"/>
      <c r="D381" s="20" t="n"/>
      <c r="E381" s="5" t="n"/>
      <c r="F381" s="6">
        <f>IF(B381&amp;""="","",IFERROR(INDEX('المركبات'!$B$6:$B$205,MATCH(B381&amp;"",'المركبات'!$A$6:$A$205,0))&amp;"","كود غير موجود"))</f>
        <v/>
      </c>
      <c r="G381" s="21">
        <f>IF(OR(B381&amp;""="",NOT(ISNUMBER(A381))),"",IF(COUNTIFS($B$6:$B$1005,B381&amp;"",$A$6:$A$1005,"&gt;"&amp;A381)=0,1,0))</f>
        <v/>
      </c>
    </row>
    <row r="382">
      <c r="A382" s="13" t="n"/>
      <c r="B382" s="5" t="n"/>
      <c r="C382" s="5" t="n"/>
      <c r="D382" s="20" t="n"/>
      <c r="E382" s="5" t="n"/>
      <c r="F382" s="6">
        <f>IF(B382&amp;""="","",IFERROR(INDEX('المركبات'!$B$6:$B$205,MATCH(B382&amp;"",'المركبات'!$A$6:$A$205,0))&amp;"","كود غير موجود"))</f>
        <v/>
      </c>
      <c r="G382" s="21">
        <f>IF(OR(B382&amp;""="",NOT(ISNUMBER(A382))),"",IF(COUNTIFS($B$6:$B$1005,B382&amp;"",$A$6:$A$1005,"&gt;"&amp;A382)=0,1,0))</f>
        <v/>
      </c>
    </row>
    <row r="383">
      <c r="A383" s="13" t="n"/>
      <c r="B383" s="5" t="n"/>
      <c r="C383" s="5" t="n"/>
      <c r="D383" s="20" t="n"/>
      <c r="E383" s="5" t="n"/>
      <c r="F383" s="6">
        <f>IF(B383&amp;""="","",IFERROR(INDEX('المركبات'!$B$6:$B$205,MATCH(B383&amp;"",'المركبات'!$A$6:$A$205,0))&amp;"","كود غير موجود"))</f>
        <v/>
      </c>
      <c r="G383" s="21">
        <f>IF(OR(B383&amp;""="",NOT(ISNUMBER(A383))),"",IF(COUNTIFS($B$6:$B$1005,B383&amp;"",$A$6:$A$1005,"&gt;"&amp;A383)=0,1,0))</f>
        <v/>
      </c>
    </row>
    <row r="384">
      <c r="A384" s="13" t="n"/>
      <c r="B384" s="5" t="n"/>
      <c r="C384" s="5" t="n"/>
      <c r="D384" s="20" t="n"/>
      <c r="E384" s="5" t="n"/>
      <c r="F384" s="6">
        <f>IF(B384&amp;""="","",IFERROR(INDEX('المركبات'!$B$6:$B$205,MATCH(B384&amp;"",'المركبات'!$A$6:$A$205,0))&amp;"","كود غير موجود"))</f>
        <v/>
      </c>
      <c r="G384" s="21">
        <f>IF(OR(B384&amp;""="",NOT(ISNUMBER(A384))),"",IF(COUNTIFS($B$6:$B$1005,B384&amp;"",$A$6:$A$1005,"&gt;"&amp;A384)=0,1,0))</f>
        <v/>
      </c>
    </row>
    <row r="385">
      <c r="A385" s="13" t="n"/>
      <c r="B385" s="5" t="n"/>
      <c r="C385" s="5" t="n"/>
      <c r="D385" s="20" t="n"/>
      <c r="E385" s="5" t="n"/>
      <c r="F385" s="6">
        <f>IF(B385&amp;""="","",IFERROR(INDEX('المركبات'!$B$6:$B$205,MATCH(B385&amp;"",'المركبات'!$A$6:$A$205,0))&amp;"","كود غير موجود"))</f>
        <v/>
      </c>
      <c r="G385" s="21">
        <f>IF(OR(B385&amp;""="",NOT(ISNUMBER(A385))),"",IF(COUNTIFS($B$6:$B$1005,B385&amp;"",$A$6:$A$1005,"&gt;"&amp;A385)=0,1,0))</f>
        <v/>
      </c>
    </row>
    <row r="386">
      <c r="A386" s="13" t="n"/>
      <c r="B386" s="5" t="n"/>
      <c r="C386" s="5" t="n"/>
      <c r="D386" s="20" t="n"/>
      <c r="E386" s="5" t="n"/>
      <c r="F386" s="6">
        <f>IF(B386&amp;""="","",IFERROR(INDEX('المركبات'!$B$6:$B$205,MATCH(B386&amp;"",'المركبات'!$A$6:$A$205,0))&amp;"","كود غير موجود"))</f>
        <v/>
      </c>
      <c r="G386" s="21">
        <f>IF(OR(B386&amp;""="",NOT(ISNUMBER(A386))),"",IF(COUNTIFS($B$6:$B$1005,B386&amp;"",$A$6:$A$1005,"&gt;"&amp;A386)=0,1,0))</f>
        <v/>
      </c>
    </row>
    <row r="387">
      <c r="A387" s="13" t="n"/>
      <c r="B387" s="5" t="n"/>
      <c r="C387" s="5" t="n"/>
      <c r="D387" s="20" t="n"/>
      <c r="E387" s="5" t="n"/>
      <c r="F387" s="6">
        <f>IF(B387&amp;""="","",IFERROR(INDEX('المركبات'!$B$6:$B$205,MATCH(B387&amp;"",'المركبات'!$A$6:$A$205,0))&amp;"","كود غير موجود"))</f>
        <v/>
      </c>
      <c r="G387" s="21">
        <f>IF(OR(B387&amp;""="",NOT(ISNUMBER(A387))),"",IF(COUNTIFS($B$6:$B$1005,B387&amp;"",$A$6:$A$1005,"&gt;"&amp;A387)=0,1,0))</f>
        <v/>
      </c>
    </row>
    <row r="388">
      <c r="A388" s="13" t="n"/>
      <c r="B388" s="5" t="n"/>
      <c r="C388" s="5" t="n"/>
      <c r="D388" s="20" t="n"/>
      <c r="E388" s="5" t="n"/>
      <c r="F388" s="6">
        <f>IF(B388&amp;""="","",IFERROR(INDEX('المركبات'!$B$6:$B$205,MATCH(B388&amp;"",'المركبات'!$A$6:$A$205,0))&amp;"","كود غير موجود"))</f>
        <v/>
      </c>
      <c r="G388" s="21">
        <f>IF(OR(B388&amp;""="",NOT(ISNUMBER(A388))),"",IF(COUNTIFS($B$6:$B$1005,B388&amp;"",$A$6:$A$1005,"&gt;"&amp;A388)=0,1,0))</f>
        <v/>
      </c>
    </row>
    <row r="389">
      <c r="A389" s="13" t="n"/>
      <c r="B389" s="5" t="n"/>
      <c r="C389" s="5" t="n"/>
      <c r="D389" s="20" t="n"/>
      <c r="E389" s="5" t="n"/>
      <c r="F389" s="6">
        <f>IF(B389&amp;""="","",IFERROR(INDEX('المركبات'!$B$6:$B$205,MATCH(B389&amp;"",'المركبات'!$A$6:$A$205,0))&amp;"","كود غير موجود"))</f>
        <v/>
      </c>
      <c r="G389" s="21">
        <f>IF(OR(B389&amp;""="",NOT(ISNUMBER(A389))),"",IF(COUNTIFS($B$6:$B$1005,B389&amp;"",$A$6:$A$1005,"&gt;"&amp;A389)=0,1,0))</f>
        <v/>
      </c>
    </row>
    <row r="390">
      <c r="A390" s="13" t="n"/>
      <c r="B390" s="5" t="n"/>
      <c r="C390" s="5" t="n"/>
      <c r="D390" s="20" t="n"/>
      <c r="E390" s="5" t="n"/>
      <c r="F390" s="6">
        <f>IF(B390&amp;""="","",IFERROR(INDEX('المركبات'!$B$6:$B$205,MATCH(B390&amp;"",'المركبات'!$A$6:$A$205,0))&amp;"","كود غير موجود"))</f>
        <v/>
      </c>
      <c r="G390" s="21">
        <f>IF(OR(B390&amp;""="",NOT(ISNUMBER(A390))),"",IF(COUNTIFS($B$6:$B$1005,B390&amp;"",$A$6:$A$1005,"&gt;"&amp;A390)=0,1,0))</f>
        <v/>
      </c>
    </row>
    <row r="391">
      <c r="A391" s="13" t="n"/>
      <c r="B391" s="5" t="n"/>
      <c r="C391" s="5" t="n"/>
      <c r="D391" s="20" t="n"/>
      <c r="E391" s="5" t="n"/>
      <c r="F391" s="6">
        <f>IF(B391&amp;""="","",IFERROR(INDEX('المركبات'!$B$6:$B$205,MATCH(B391&amp;"",'المركبات'!$A$6:$A$205,0))&amp;"","كود غير موجود"))</f>
        <v/>
      </c>
      <c r="G391" s="21">
        <f>IF(OR(B391&amp;""="",NOT(ISNUMBER(A391))),"",IF(COUNTIFS($B$6:$B$1005,B391&amp;"",$A$6:$A$1005,"&gt;"&amp;A391)=0,1,0))</f>
        <v/>
      </c>
    </row>
    <row r="392">
      <c r="A392" s="13" t="n"/>
      <c r="B392" s="5" t="n"/>
      <c r="C392" s="5" t="n"/>
      <c r="D392" s="20" t="n"/>
      <c r="E392" s="5" t="n"/>
      <c r="F392" s="6">
        <f>IF(B392&amp;""="","",IFERROR(INDEX('المركبات'!$B$6:$B$205,MATCH(B392&amp;"",'المركبات'!$A$6:$A$205,0))&amp;"","كود غير موجود"))</f>
        <v/>
      </c>
      <c r="G392" s="21">
        <f>IF(OR(B392&amp;""="",NOT(ISNUMBER(A392))),"",IF(COUNTIFS($B$6:$B$1005,B392&amp;"",$A$6:$A$1005,"&gt;"&amp;A392)=0,1,0))</f>
        <v/>
      </c>
    </row>
    <row r="393">
      <c r="A393" s="13" t="n"/>
      <c r="B393" s="5" t="n"/>
      <c r="C393" s="5" t="n"/>
      <c r="D393" s="20" t="n"/>
      <c r="E393" s="5" t="n"/>
      <c r="F393" s="6">
        <f>IF(B393&amp;""="","",IFERROR(INDEX('المركبات'!$B$6:$B$205,MATCH(B393&amp;"",'المركبات'!$A$6:$A$205,0))&amp;"","كود غير موجود"))</f>
        <v/>
      </c>
      <c r="G393" s="21">
        <f>IF(OR(B393&amp;""="",NOT(ISNUMBER(A393))),"",IF(COUNTIFS($B$6:$B$1005,B393&amp;"",$A$6:$A$1005,"&gt;"&amp;A393)=0,1,0))</f>
        <v/>
      </c>
    </row>
    <row r="394">
      <c r="A394" s="13" t="n"/>
      <c r="B394" s="5" t="n"/>
      <c r="C394" s="5" t="n"/>
      <c r="D394" s="20" t="n"/>
      <c r="E394" s="5" t="n"/>
      <c r="F394" s="6">
        <f>IF(B394&amp;""="","",IFERROR(INDEX('المركبات'!$B$6:$B$205,MATCH(B394&amp;"",'المركبات'!$A$6:$A$205,0))&amp;"","كود غير موجود"))</f>
        <v/>
      </c>
      <c r="G394" s="21">
        <f>IF(OR(B394&amp;""="",NOT(ISNUMBER(A394))),"",IF(COUNTIFS($B$6:$B$1005,B394&amp;"",$A$6:$A$1005,"&gt;"&amp;A394)=0,1,0))</f>
        <v/>
      </c>
    </row>
    <row r="395">
      <c r="A395" s="13" t="n"/>
      <c r="B395" s="5" t="n"/>
      <c r="C395" s="5" t="n"/>
      <c r="D395" s="20" t="n"/>
      <c r="E395" s="5" t="n"/>
      <c r="F395" s="6">
        <f>IF(B395&amp;""="","",IFERROR(INDEX('المركبات'!$B$6:$B$205,MATCH(B395&amp;"",'المركبات'!$A$6:$A$205,0))&amp;"","كود غير موجود"))</f>
        <v/>
      </c>
      <c r="G395" s="21">
        <f>IF(OR(B395&amp;""="",NOT(ISNUMBER(A395))),"",IF(COUNTIFS($B$6:$B$1005,B395&amp;"",$A$6:$A$1005,"&gt;"&amp;A395)=0,1,0))</f>
        <v/>
      </c>
    </row>
    <row r="396">
      <c r="A396" s="13" t="n"/>
      <c r="B396" s="5" t="n"/>
      <c r="C396" s="5" t="n"/>
      <c r="D396" s="20" t="n"/>
      <c r="E396" s="5" t="n"/>
      <c r="F396" s="6">
        <f>IF(B396&amp;""="","",IFERROR(INDEX('المركبات'!$B$6:$B$205,MATCH(B396&amp;"",'المركبات'!$A$6:$A$205,0))&amp;"","كود غير موجود"))</f>
        <v/>
      </c>
      <c r="G396" s="21">
        <f>IF(OR(B396&amp;""="",NOT(ISNUMBER(A396))),"",IF(COUNTIFS($B$6:$B$1005,B396&amp;"",$A$6:$A$1005,"&gt;"&amp;A396)=0,1,0))</f>
        <v/>
      </c>
    </row>
    <row r="397">
      <c r="A397" s="13" t="n"/>
      <c r="B397" s="5" t="n"/>
      <c r="C397" s="5" t="n"/>
      <c r="D397" s="20" t="n"/>
      <c r="E397" s="5" t="n"/>
      <c r="F397" s="6">
        <f>IF(B397&amp;""="","",IFERROR(INDEX('المركبات'!$B$6:$B$205,MATCH(B397&amp;"",'المركبات'!$A$6:$A$205,0))&amp;"","كود غير موجود"))</f>
        <v/>
      </c>
      <c r="G397" s="21">
        <f>IF(OR(B397&amp;""="",NOT(ISNUMBER(A397))),"",IF(COUNTIFS($B$6:$B$1005,B397&amp;"",$A$6:$A$1005,"&gt;"&amp;A397)=0,1,0))</f>
        <v/>
      </c>
    </row>
    <row r="398">
      <c r="A398" s="13" t="n"/>
      <c r="B398" s="5" t="n"/>
      <c r="C398" s="5" t="n"/>
      <c r="D398" s="20" t="n"/>
      <c r="E398" s="5" t="n"/>
      <c r="F398" s="6">
        <f>IF(B398&amp;""="","",IFERROR(INDEX('المركبات'!$B$6:$B$205,MATCH(B398&amp;"",'المركبات'!$A$6:$A$205,0))&amp;"","كود غير موجود"))</f>
        <v/>
      </c>
      <c r="G398" s="21">
        <f>IF(OR(B398&amp;""="",NOT(ISNUMBER(A398))),"",IF(COUNTIFS($B$6:$B$1005,B398&amp;"",$A$6:$A$1005,"&gt;"&amp;A398)=0,1,0))</f>
        <v/>
      </c>
    </row>
    <row r="399">
      <c r="A399" s="13" t="n"/>
      <c r="B399" s="5" t="n"/>
      <c r="C399" s="5" t="n"/>
      <c r="D399" s="20" t="n"/>
      <c r="E399" s="5" t="n"/>
      <c r="F399" s="6">
        <f>IF(B399&amp;""="","",IFERROR(INDEX('المركبات'!$B$6:$B$205,MATCH(B399&amp;"",'المركبات'!$A$6:$A$205,0))&amp;"","كود غير موجود"))</f>
        <v/>
      </c>
      <c r="G399" s="21">
        <f>IF(OR(B399&amp;""="",NOT(ISNUMBER(A399))),"",IF(COUNTIFS($B$6:$B$1005,B399&amp;"",$A$6:$A$1005,"&gt;"&amp;A399)=0,1,0))</f>
        <v/>
      </c>
    </row>
    <row r="400">
      <c r="A400" s="13" t="n"/>
      <c r="B400" s="5" t="n"/>
      <c r="C400" s="5" t="n"/>
      <c r="D400" s="20" t="n"/>
      <c r="E400" s="5" t="n"/>
      <c r="F400" s="6">
        <f>IF(B400&amp;""="","",IFERROR(INDEX('المركبات'!$B$6:$B$205,MATCH(B400&amp;"",'المركبات'!$A$6:$A$205,0))&amp;"","كود غير موجود"))</f>
        <v/>
      </c>
      <c r="G400" s="21">
        <f>IF(OR(B400&amp;""="",NOT(ISNUMBER(A400))),"",IF(COUNTIFS($B$6:$B$1005,B400&amp;"",$A$6:$A$1005,"&gt;"&amp;A400)=0,1,0))</f>
        <v/>
      </c>
    </row>
    <row r="401">
      <c r="A401" s="13" t="n"/>
      <c r="B401" s="5" t="n"/>
      <c r="C401" s="5" t="n"/>
      <c r="D401" s="20" t="n"/>
      <c r="E401" s="5" t="n"/>
      <c r="F401" s="6">
        <f>IF(B401&amp;""="","",IFERROR(INDEX('المركبات'!$B$6:$B$205,MATCH(B401&amp;"",'المركبات'!$A$6:$A$205,0))&amp;"","كود غير موجود"))</f>
        <v/>
      </c>
      <c r="G401" s="21">
        <f>IF(OR(B401&amp;""="",NOT(ISNUMBER(A401))),"",IF(COUNTIFS($B$6:$B$1005,B401&amp;"",$A$6:$A$1005,"&gt;"&amp;A401)=0,1,0))</f>
        <v/>
      </c>
    </row>
    <row r="402">
      <c r="A402" s="13" t="n"/>
      <c r="B402" s="5" t="n"/>
      <c r="C402" s="5" t="n"/>
      <c r="D402" s="20" t="n"/>
      <c r="E402" s="5" t="n"/>
      <c r="F402" s="6">
        <f>IF(B402&amp;""="","",IFERROR(INDEX('المركبات'!$B$6:$B$205,MATCH(B402&amp;"",'المركبات'!$A$6:$A$205,0))&amp;"","كود غير موجود"))</f>
        <v/>
      </c>
      <c r="G402" s="21">
        <f>IF(OR(B402&amp;""="",NOT(ISNUMBER(A402))),"",IF(COUNTIFS($B$6:$B$1005,B402&amp;"",$A$6:$A$1005,"&gt;"&amp;A402)=0,1,0))</f>
        <v/>
      </c>
    </row>
    <row r="403">
      <c r="A403" s="13" t="n"/>
      <c r="B403" s="5" t="n"/>
      <c r="C403" s="5" t="n"/>
      <c r="D403" s="20" t="n"/>
      <c r="E403" s="5" t="n"/>
      <c r="F403" s="6">
        <f>IF(B403&amp;""="","",IFERROR(INDEX('المركبات'!$B$6:$B$205,MATCH(B403&amp;"",'المركبات'!$A$6:$A$205,0))&amp;"","كود غير موجود"))</f>
        <v/>
      </c>
      <c r="G403" s="21">
        <f>IF(OR(B403&amp;""="",NOT(ISNUMBER(A403))),"",IF(COUNTIFS($B$6:$B$1005,B403&amp;"",$A$6:$A$1005,"&gt;"&amp;A403)=0,1,0))</f>
        <v/>
      </c>
    </row>
    <row r="404">
      <c r="A404" s="13" t="n"/>
      <c r="B404" s="5" t="n"/>
      <c r="C404" s="5" t="n"/>
      <c r="D404" s="20" t="n"/>
      <c r="E404" s="5" t="n"/>
      <c r="F404" s="6">
        <f>IF(B404&amp;""="","",IFERROR(INDEX('المركبات'!$B$6:$B$205,MATCH(B404&amp;"",'المركبات'!$A$6:$A$205,0))&amp;"","كود غير موجود"))</f>
        <v/>
      </c>
      <c r="G404" s="21">
        <f>IF(OR(B404&amp;""="",NOT(ISNUMBER(A404))),"",IF(COUNTIFS($B$6:$B$1005,B404&amp;"",$A$6:$A$1005,"&gt;"&amp;A404)=0,1,0))</f>
        <v/>
      </c>
    </row>
    <row r="405">
      <c r="A405" s="13" t="n"/>
      <c r="B405" s="5" t="n"/>
      <c r="C405" s="5" t="n"/>
      <c r="D405" s="20" t="n"/>
      <c r="E405" s="5" t="n"/>
      <c r="F405" s="6">
        <f>IF(B405&amp;""="","",IFERROR(INDEX('المركبات'!$B$6:$B$205,MATCH(B405&amp;"",'المركبات'!$A$6:$A$205,0))&amp;"","كود غير موجود"))</f>
        <v/>
      </c>
      <c r="G405" s="21">
        <f>IF(OR(B405&amp;""="",NOT(ISNUMBER(A405))),"",IF(COUNTIFS($B$6:$B$1005,B405&amp;"",$A$6:$A$1005,"&gt;"&amp;A405)=0,1,0))</f>
        <v/>
      </c>
    </row>
    <row r="406">
      <c r="A406" s="13" t="n"/>
      <c r="B406" s="5" t="n"/>
      <c r="C406" s="5" t="n"/>
      <c r="D406" s="20" t="n"/>
      <c r="E406" s="5" t="n"/>
      <c r="F406" s="6">
        <f>IF(B406&amp;""="","",IFERROR(INDEX('المركبات'!$B$6:$B$205,MATCH(B406&amp;"",'المركبات'!$A$6:$A$205,0))&amp;"","كود غير موجود"))</f>
        <v/>
      </c>
      <c r="G406" s="21">
        <f>IF(OR(B406&amp;""="",NOT(ISNUMBER(A406))),"",IF(COUNTIFS($B$6:$B$1005,B406&amp;"",$A$6:$A$1005,"&gt;"&amp;A406)=0,1,0))</f>
        <v/>
      </c>
    </row>
    <row r="407">
      <c r="A407" s="13" t="n"/>
      <c r="B407" s="5" t="n"/>
      <c r="C407" s="5" t="n"/>
      <c r="D407" s="20" t="n"/>
      <c r="E407" s="5" t="n"/>
      <c r="F407" s="6">
        <f>IF(B407&amp;""="","",IFERROR(INDEX('المركبات'!$B$6:$B$205,MATCH(B407&amp;"",'المركبات'!$A$6:$A$205,0))&amp;"","كود غير موجود"))</f>
        <v/>
      </c>
      <c r="G407" s="21">
        <f>IF(OR(B407&amp;""="",NOT(ISNUMBER(A407))),"",IF(COUNTIFS($B$6:$B$1005,B407&amp;"",$A$6:$A$1005,"&gt;"&amp;A407)=0,1,0))</f>
        <v/>
      </c>
    </row>
    <row r="408">
      <c r="A408" s="13" t="n"/>
      <c r="B408" s="5" t="n"/>
      <c r="C408" s="5" t="n"/>
      <c r="D408" s="20" t="n"/>
      <c r="E408" s="5" t="n"/>
      <c r="F408" s="6">
        <f>IF(B408&amp;""="","",IFERROR(INDEX('المركبات'!$B$6:$B$205,MATCH(B408&amp;"",'المركبات'!$A$6:$A$205,0))&amp;"","كود غير موجود"))</f>
        <v/>
      </c>
      <c r="G408" s="21">
        <f>IF(OR(B408&amp;""="",NOT(ISNUMBER(A408))),"",IF(COUNTIFS($B$6:$B$1005,B408&amp;"",$A$6:$A$1005,"&gt;"&amp;A408)=0,1,0))</f>
        <v/>
      </c>
    </row>
    <row r="409">
      <c r="A409" s="13" t="n"/>
      <c r="B409" s="5" t="n"/>
      <c r="C409" s="5" t="n"/>
      <c r="D409" s="20" t="n"/>
      <c r="E409" s="5" t="n"/>
      <c r="F409" s="6">
        <f>IF(B409&amp;""="","",IFERROR(INDEX('المركبات'!$B$6:$B$205,MATCH(B409&amp;"",'المركبات'!$A$6:$A$205,0))&amp;"","كود غير موجود"))</f>
        <v/>
      </c>
      <c r="G409" s="21">
        <f>IF(OR(B409&amp;""="",NOT(ISNUMBER(A409))),"",IF(COUNTIFS($B$6:$B$1005,B409&amp;"",$A$6:$A$1005,"&gt;"&amp;A409)=0,1,0))</f>
        <v/>
      </c>
    </row>
    <row r="410">
      <c r="A410" s="13" t="n"/>
      <c r="B410" s="5" t="n"/>
      <c r="C410" s="5" t="n"/>
      <c r="D410" s="20" t="n"/>
      <c r="E410" s="5" t="n"/>
      <c r="F410" s="6">
        <f>IF(B410&amp;""="","",IFERROR(INDEX('المركبات'!$B$6:$B$205,MATCH(B410&amp;"",'المركبات'!$A$6:$A$205,0))&amp;"","كود غير موجود"))</f>
        <v/>
      </c>
      <c r="G410" s="21">
        <f>IF(OR(B410&amp;""="",NOT(ISNUMBER(A410))),"",IF(COUNTIFS($B$6:$B$1005,B410&amp;"",$A$6:$A$1005,"&gt;"&amp;A410)=0,1,0))</f>
        <v/>
      </c>
    </row>
    <row r="411">
      <c r="A411" s="13" t="n"/>
      <c r="B411" s="5" t="n"/>
      <c r="C411" s="5" t="n"/>
      <c r="D411" s="20" t="n"/>
      <c r="E411" s="5" t="n"/>
      <c r="F411" s="6">
        <f>IF(B411&amp;""="","",IFERROR(INDEX('المركبات'!$B$6:$B$205,MATCH(B411&amp;"",'المركبات'!$A$6:$A$205,0))&amp;"","كود غير موجود"))</f>
        <v/>
      </c>
      <c r="G411" s="21">
        <f>IF(OR(B411&amp;""="",NOT(ISNUMBER(A411))),"",IF(COUNTIFS($B$6:$B$1005,B411&amp;"",$A$6:$A$1005,"&gt;"&amp;A411)=0,1,0))</f>
        <v/>
      </c>
    </row>
    <row r="412">
      <c r="A412" s="13" t="n"/>
      <c r="B412" s="5" t="n"/>
      <c r="C412" s="5" t="n"/>
      <c r="D412" s="20" t="n"/>
      <c r="E412" s="5" t="n"/>
      <c r="F412" s="6">
        <f>IF(B412&amp;""="","",IFERROR(INDEX('المركبات'!$B$6:$B$205,MATCH(B412&amp;"",'المركبات'!$A$6:$A$205,0))&amp;"","كود غير موجود"))</f>
        <v/>
      </c>
      <c r="G412" s="21">
        <f>IF(OR(B412&amp;""="",NOT(ISNUMBER(A412))),"",IF(COUNTIFS($B$6:$B$1005,B412&amp;"",$A$6:$A$1005,"&gt;"&amp;A412)=0,1,0))</f>
        <v/>
      </c>
    </row>
    <row r="413">
      <c r="A413" s="13" t="n"/>
      <c r="B413" s="5" t="n"/>
      <c r="C413" s="5" t="n"/>
      <c r="D413" s="20" t="n"/>
      <c r="E413" s="5" t="n"/>
      <c r="F413" s="6">
        <f>IF(B413&amp;""="","",IFERROR(INDEX('المركبات'!$B$6:$B$205,MATCH(B413&amp;"",'المركبات'!$A$6:$A$205,0))&amp;"","كود غير موجود"))</f>
        <v/>
      </c>
      <c r="G413" s="21">
        <f>IF(OR(B413&amp;""="",NOT(ISNUMBER(A413))),"",IF(COUNTIFS($B$6:$B$1005,B413&amp;"",$A$6:$A$1005,"&gt;"&amp;A413)=0,1,0))</f>
        <v/>
      </c>
    </row>
    <row r="414">
      <c r="A414" s="13" t="n"/>
      <c r="B414" s="5" t="n"/>
      <c r="C414" s="5" t="n"/>
      <c r="D414" s="20" t="n"/>
      <c r="E414" s="5" t="n"/>
      <c r="F414" s="6">
        <f>IF(B414&amp;""="","",IFERROR(INDEX('المركبات'!$B$6:$B$205,MATCH(B414&amp;"",'المركبات'!$A$6:$A$205,0))&amp;"","كود غير موجود"))</f>
        <v/>
      </c>
      <c r="G414" s="21">
        <f>IF(OR(B414&amp;""="",NOT(ISNUMBER(A414))),"",IF(COUNTIFS($B$6:$B$1005,B414&amp;"",$A$6:$A$1005,"&gt;"&amp;A414)=0,1,0))</f>
        <v/>
      </c>
    </row>
    <row r="415">
      <c r="A415" s="13" t="n"/>
      <c r="B415" s="5" t="n"/>
      <c r="C415" s="5" t="n"/>
      <c r="D415" s="20" t="n"/>
      <c r="E415" s="5" t="n"/>
      <c r="F415" s="6">
        <f>IF(B415&amp;""="","",IFERROR(INDEX('المركبات'!$B$6:$B$205,MATCH(B415&amp;"",'المركبات'!$A$6:$A$205,0))&amp;"","كود غير موجود"))</f>
        <v/>
      </c>
      <c r="G415" s="21">
        <f>IF(OR(B415&amp;""="",NOT(ISNUMBER(A415))),"",IF(COUNTIFS($B$6:$B$1005,B415&amp;"",$A$6:$A$1005,"&gt;"&amp;A415)=0,1,0))</f>
        <v/>
      </c>
    </row>
    <row r="416">
      <c r="A416" s="13" t="n"/>
      <c r="B416" s="5" t="n"/>
      <c r="C416" s="5" t="n"/>
      <c r="D416" s="20" t="n"/>
      <c r="E416" s="5" t="n"/>
      <c r="F416" s="6">
        <f>IF(B416&amp;""="","",IFERROR(INDEX('المركبات'!$B$6:$B$205,MATCH(B416&amp;"",'المركبات'!$A$6:$A$205,0))&amp;"","كود غير موجود"))</f>
        <v/>
      </c>
      <c r="G416" s="21">
        <f>IF(OR(B416&amp;""="",NOT(ISNUMBER(A416))),"",IF(COUNTIFS($B$6:$B$1005,B416&amp;"",$A$6:$A$1005,"&gt;"&amp;A416)=0,1,0))</f>
        <v/>
      </c>
    </row>
    <row r="417">
      <c r="A417" s="13" t="n"/>
      <c r="B417" s="5" t="n"/>
      <c r="C417" s="5" t="n"/>
      <c r="D417" s="20" t="n"/>
      <c r="E417" s="5" t="n"/>
      <c r="F417" s="6">
        <f>IF(B417&amp;""="","",IFERROR(INDEX('المركبات'!$B$6:$B$205,MATCH(B417&amp;"",'المركبات'!$A$6:$A$205,0))&amp;"","كود غير موجود"))</f>
        <v/>
      </c>
      <c r="G417" s="21">
        <f>IF(OR(B417&amp;""="",NOT(ISNUMBER(A417))),"",IF(COUNTIFS($B$6:$B$1005,B417&amp;"",$A$6:$A$1005,"&gt;"&amp;A417)=0,1,0))</f>
        <v/>
      </c>
    </row>
    <row r="418">
      <c r="A418" s="13" t="n"/>
      <c r="B418" s="5" t="n"/>
      <c r="C418" s="5" t="n"/>
      <c r="D418" s="20" t="n"/>
      <c r="E418" s="5" t="n"/>
      <c r="F418" s="6">
        <f>IF(B418&amp;""="","",IFERROR(INDEX('المركبات'!$B$6:$B$205,MATCH(B418&amp;"",'المركبات'!$A$6:$A$205,0))&amp;"","كود غير موجود"))</f>
        <v/>
      </c>
      <c r="G418" s="21">
        <f>IF(OR(B418&amp;""="",NOT(ISNUMBER(A418))),"",IF(COUNTIFS($B$6:$B$1005,B418&amp;"",$A$6:$A$1005,"&gt;"&amp;A418)=0,1,0))</f>
        <v/>
      </c>
    </row>
    <row r="419">
      <c r="A419" s="13" t="n"/>
      <c r="B419" s="5" t="n"/>
      <c r="C419" s="5" t="n"/>
      <c r="D419" s="20" t="n"/>
      <c r="E419" s="5" t="n"/>
      <c r="F419" s="6">
        <f>IF(B419&amp;""="","",IFERROR(INDEX('المركبات'!$B$6:$B$205,MATCH(B419&amp;"",'المركبات'!$A$6:$A$205,0))&amp;"","كود غير موجود"))</f>
        <v/>
      </c>
      <c r="G419" s="21">
        <f>IF(OR(B419&amp;""="",NOT(ISNUMBER(A419))),"",IF(COUNTIFS($B$6:$B$1005,B419&amp;"",$A$6:$A$1005,"&gt;"&amp;A419)=0,1,0))</f>
        <v/>
      </c>
    </row>
    <row r="420">
      <c r="A420" s="13" t="n"/>
      <c r="B420" s="5" t="n"/>
      <c r="C420" s="5" t="n"/>
      <c r="D420" s="20" t="n"/>
      <c r="E420" s="5" t="n"/>
      <c r="F420" s="6">
        <f>IF(B420&amp;""="","",IFERROR(INDEX('المركبات'!$B$6:$B$205,MATCH(B420&amp;"",'المركبات'!$A$6:$A$205,0))&amp;"","كود غير موجود"))</f>
        <v/>
      </c>
      <c r="G420" s="21">
        <f>IF(OR(B420&amp;""="",NOT(ISNUMBER(A420))),"",IF(COUNTIFS($B$6:$B$1005,B420&amp;"",$A$6:$A$1005,"&gt;"&amp;A420)=0,1,0))</f>
        <v/>
      </c>
    </row>
    <row r="421">
      <c r="A421" s="13" t="n"/>
      <c r="B421" s="5" t="n"/>
      <c r="C421" s="5" t="n"/>
      <c r="D421" s="20" t="n"/>
      <c r="E421" s="5" t="n"/>
      <c r="F421" s="6">
        <f>IF(B421&amp;""="","",IFERROR(INDEX('المركبات'!$B$6:$B$205,MATCH(B421&amp;"",'المركبات'!$A$6:$A$205,0))&amp;"","كود غير موجود"))</f>
        <v/>
      </c>
      <c r="G421" s="21">
        <f>IF(OR(B421&amp;""="",NOT(ISNUMBER(A421))),"",IF(COUNTIFS($B$6:$B$1005,B421&amp;"",$A$6:$A$1005,"&gt;"&amp;A421)=0,1,0))</f>
        <v/>
      </c>
    </row>
    <row r="422">
      <c r="A422" s="13" t="n"/>
      <c r="B422" s="5" t="n"/>
      <c r="C422" s="5" t="n"/>
      <c r="D422" s="20" t="n"/>
      <c r="E422" s="5" t="n"/>
      <c r="F422" s="6">
        <f>IF(B422&amp;""="","",IFERROR(INDEX('المركبات'!$B$6:$B$205,MATCH(B422&amp;"",'المركبات'!$A$6:$A$205,0))&amp;"","كود غير موجود"))</f>
        <v/>
      </c>
      <c r="G422" s="21">
        <f>IF(OR(B422&amp;""="",NOT(ISNUMBER(A422))),"",IF(COUNTIFS($B$6:$B$1005,B422&amp;"",$A$6:$A$1005,"&gt;"&amp;A422)=0,1,0))</f>
        <v/>
      </c>
    </row>
    <row r="423">
      <c r="A423" s="13" t="n"/>
      <c r="B423" s="5" t="n"/>
      <c r="C423" s="5" t="n"/>
      <c r="D423" s="20" t="n"/>
      <c r="E423" s="5" t="n"/>
      <c r="F423" s="6">
        <f>IF(B423&amp;""="","",IFERROR(INDEX('المركبات'!$B$6:$B$205,MATCH(B423&amp;"",'المركبات'!$A$6:$A$205,0))&amp;"","كود غير موجود"))</f>
        <v/>
      </c>
      <c r="G423" s="21">
        <f>IF(OR(B423&amp;""="",NOT(ISNUMBER(A423))),"",IF(COUNTIFS($B$6:$B$1005,B423&amp;"",$A$6:$A$1005,"&gt;"&amp;A423)=0,1,0))</f>
        <v/>
      </c>
    </row>
    <row r="424">
      <c r="A424" s="13" t="n"/>
      <c r="B424" s="5" t="n"/>
      <c r="C424" s="5" t="n"/>
      <c r="D424" s="20" t="n"/>
      <c r="E424" s="5" t="n"/>
      <c r="F424" s="6">
        <f>IF(B424&amp;""="","",IFERROR(INDEX('المركبات'!$B$6:$B$205,MATCH(B424&amp;"",'المركبات'!$A$6:$A$205,0))&amp;"","كود غير موجود"))</f>
        <v/>
      </c>
      <c r="G424" s="21">
        <f>IF(OR(B424&amp;""="",NOT(ISNUMBER(A424))),"",IF(COUNTIFS($B$6:$B$1005,B424&amp;"",$A$6:$A$1005,"&gt;"&amp;A424)=0,1,0))</f>
        <v/>
      </c>
    </row>
    <row r="425">
      <c r="A425" s="13" t="n"/>
      <c r="B425" s="5" t="n"/>
      <c r="C425" s="5" t="n"/>
      <c r="D425" s="20" t="n"/>
      <c r="E425" s="5" t="n"/>
      <c r="F425" s="6">
        <f>IF(B425&amp;""="","",IFERROR(INDEX('المركبات'!$B$6:$B$205,MATCH(B425&amp;"",'المركبات'!$A$6:$A$205,0))&amp;"","كود غير موجود"))</f>
        <v/>
      </c>
      <c r="G425" s="21">
        <f>IF(OR(B425&amp;""="",NOT(ISNUMBER(A425))),"",IF(COUNTIFS($B$6:$B$1005,B425&amp;"",$A$6:$A$1005,"&gt;"&amp;A425)=0,1,0))</f>
        <v/>
      </c>
    </row>
    <row r="426">
      <c r="A426" s="13" t="n"/>
      <c r="B426" s="5" t="n"/>
      <c r="C426" s="5" t="n"/>
      <c r="D426" s="20" t="n"/>
      <c r="E426" s="5" t="n"/>
      <c r="F426" s="6">
        <f>IF(B426&amp;""="","",IFERROR(INDEX('المركبات'!$B$6:$B$205,MATCH(B426&amp;"",'المركبات'!$A$6:$A$205,0))&amp;"","كود غير موجود"))</f>
        <v/>
      </c>
      <c r="G426" s="21">
        <f>IF(OR(B426&amp;""="",NOT(ISNUMBER(A426))),"",IF(COUNTIFS($B$6:$B$1005,B426&amp;"",$A$6:$A$1005,"&gt;"&amp;A426)=0,1,0))</f>
        <v/>
      </c>
    </row>
    <row r="427">
      <c r="A427" s="13" t="n"/>
      <c r="B427" s="5" t="n"/>
      <c r="C427" s="5" t="n"/>
      <c r="D427" s="20" t="n"/>
      <c r="E427" s="5" t="n"/>
      <c r="F427" s="6">
        <f>IF(B427&amp;""="","",IFERROR(INDEX('المركبات'!$B$6:$B$205,MATCH(B427&amp;"",'المركبات'!$A$6:$A$205,0))&amp;"","كود غير موجود"))</f>
        <v/>
      </c>
      <c r="G427" s="21">
        <f>IF(OR(B427&amp;""="",NOT(ISNUMBER(A427))),"",IF(COUNTIFS($B$6:$B$1005,B427&amp;"",$A$6:$A$1005,"&gt;"&amp;A427)=0,1,0))</f>
        <v/>
      </c>
    </row>
    <row r="428">
      <c r="A428" s="13" t="n"/>
      <c r="B428" s="5" t="n"/>
      <c r="C428" s="5" t="n"/>
      <c r="D428" s="20" t="n"/>
      <c r="E428" s="5" t="n"/>
      <c r="F428" s="6">
        <f>IF(B428&amp;""="","",IFERROR(INDEX('المركبات'!$B$6:$B$205,MATCH(B428&amp;"",'المركبات'!$A$6:$A$205,0))&amp;"","كود غير موجود"))</f>
        <v/>
      </c>
      <c r="G428" s="21">
        <f>IF(OR(B428&amp;""="",NOT(ISNUMBER(A428))),"",IF(COUNTIFS($B$6:$B$1005,B428&amp;"",$A$6:$A$1005,"&gt;"&amp;A428)=0,1,0))</f>
        <v/>
      </c>
    </row>
    <row r="429">
      <c r="A429" s="13" t="n"/>
      <c r="B429" s="5" t="n"/>
      <c r="C429" s="5" t="n"/>
      <c r="D429" s="20" t="n"/>
      <c r="E429" s="5" t="n"/>
      <c r="F429" s="6">
        <f>IF(B429&amp;""="","",IFERROR(INDEX('المركبات'!$B$6:$B$205,MATCH(B429&amp;"",'المركبات'!$A$6:$A$205,0))&amp;"","كود غير موجود"))</f>
        <v/>
      </c>
      <c r="G429" s="21">
        <f>IF(OR(B429&amp;""="",NOT(ISNUMBER(A429))),"",IF(COUNTIFS($B$6:$B$1005,B429&amp;"",$A$6:$A$1005,"&gt;"&amp;A429)=0,1,0))</f>
        <v/>
      </c>
    </row>
    <row r="430">
      <c r="A430" s="13" t="n"/>
      <c r="B430" s="5" t="n"/>
      <c r="C430" s="5" t="n"/>
      <c r="D430" s="20" t="n"/>
      <c r="E430" s="5" t="n"/>
      <c r="F430" s="6">
        <f>IF(B430&amp;""="","",IFERROR(INDEX('المركبات'!$B$6:$B$205,MATCH(B430&amp;"",'المركبات'!$A$6:$A$205,0))&amp;"","كود غير موجود"))</f>
        <v/>
      </c>
      <c r="G430" s="21">
        <f>IF(OR(B430&amp;""="",NOT(ISNUMBER(A430))),"",IF(COUNTIFS($B$6:$B$1005,B430&amp;"",$A$6:$A$1005,"&gt;"&amp;A430)=0,1,0))</f>
        <v/>
      </c>
    </row>
    <row r="431">
      <c r="A431" s="13" t="n"/>
      <c r="B431" s="5" t="n"/>
      <c r="C431" s="5" t="n"/>
      <c r="D431" s="20" t="n"/>
      <c r="E431" s="5" t="n"/>
      <c r="F431" s="6">
        <f>IF(B431&amp;""="","",IFERROR(INDEX('المركبات'!$B$6:$B$205,MATCH(B431&amp;"",'المركبات'!$A$6:$A$205,0))&amp;"","كود غير موجود"))</f>
        <v/>
      </c>
      <c r="G431" s="21">
        <f>IF(OR(B431&amp;""="",NOT(ISNUMBER(A431))),"",IF(COUNTIFS($B$6:$B$1005,B431&amp;"",$A$6:$A$1005,"&gt;"&amp;A431)=0,1,0))</f>
        <v/>
      </c>
    </row>
    <row r="432">
      <c r="A432" s="13" t="n"/>
      <c r="B432" s="5" t="n"/>
      <c r="C432" s="5" t="n"/>
      <c r="D432" s="20" t="n"/>
      <c r="E432" s="5" t="n"/>
      <c r="F432" s="6">
        <f>IF(B432&amp;""="","",IFERROR(INDEX('المركبات'!$B$6:$B$205,MATCH(B432&amp;"",'المركبات'!$A$6:$A$205,0))&amp;"","كود غير موجود"))</f>
        <v/>
      </c>
      <c r="G432" s="21">
        <f>IF(OR(B432&amp;""="",NOT(ISNUMBER(A432))),"",IF(COUNTIFS($B$6:$B$1005,B432&amp;"",$A$6:$A$1005,"&gt;"&amp;A432)=0,1,0))</f>
        <v/>
      </c>
    </row>
    <row r="433">
      <c r="A433" s="13" t="n"/>
      <c r="B433" s="5" t="n"/>
      <c r="C433" s="5" t="n"/>
      <c r="D433" s="20" t="n"/>
      <c r="E433" s="5" t="n"/>
      <c r="F433" s="6">
        <f>IF(B433&amp;""="","",IFERROR(INDEX('المركبات'!$B$6:$B$205,MATCH(B433&amp;"",'المركبات'!$A$6:$A$205,0))&amp;"","كود غير موجود"))</f>
        <v/>
      </c>
      <c r="G433" s="21">
        <f>IF(OR(B433&amp;""="",NOT(ISNUMBER(A433))),"",IF(COUNTIFS($B$6:$B$1005,B433&amp;"",$A$6:$A$1005,"&gt;"&amp;A433)=0,1,0))</f>
        <v/>
      </c>
    </row>
    <row r="434">
      <c r="A434" s="13" t="n"/>
      <c r="B434" s="5" t="n"/>
      <c r="C434" s="5" t="n"/>
      <c r="D434" s="20" t="n"/>
      <c r="E434" s="5" t="n"/>
      <c r="F434" s="6">
        <f>IF(B434&amp;""="","",IFERROR(INDEX('المركبات'!$B$6:$B$205,MATCH(B434&amp;"",'المركبات'!$A$6:$A$205,0))&amp;"","كود غير موجود"))</f>
        <v/>
      </c>
      <c r="G434" s="21">
        <f>IF(OR(B434&amp;""="",NOT(ISNUMBER(A434))),"",IF(COUNTIFS($B$6:$B$1005,B434&amp;"",$A$6:$A$1005,"&gt;"&amp;A434)=0,1,0))</f>
        <v/>
      </c>
    </row>
    <row r="435">
      <c r="A435" s="13" t="n"/>
      <c r="B435" s="5" t="n"/>
      <c r="C435" s="5" t="n"/>
      <c r="D435" s="20" t="n"/>
      <c r="E435" s="5" t="n"/>
      <c r="F435" s="6">
        <f>IF(B435&amp;""="","",IFERROR(INDEX('المركبات'!$B$6:$B$205,MATCH(B435&amp;"",'المركبات'!$A$6:$A$205,0))&amp;"","كود غير موجود"))</f>
        <v/>
      </c>
      <c r="G435" s="21">
        <f>IF(OR(B435&amp;""="",NOT(ISNUMBER(A435))),"",IF(COUNTIFS($B$6:$B$1005,B435&amp;"",$A$6:$A$1005,"&gt;"&amp;A435)=0,1,0))</f>
        <v/>
      </c>
    </row>
    <row r="436">
      <c r="A436" s="13" t="n"/>
      <c r="B436" s="5" t="n"/>
      <c r="C436" s="5" t="n"/>
      <c r="D436" s="20" t="n"/>
      <c r="E436" s="5" t="n"/>
      <c r="F436" s="6">
        <f>IF(B436&amp;""="","",IFERROR(INDEX('المركبات'!$B$6:$B$205,MATCH(B436&amp;"",'المركبات'!$A$6:$A$205,0))&amp;"","كود غير موجود"))</f>
        <v/>
      </c>
      <c r="G436" s="21">
        <f>IF(OR(B436&amp;""="",NOT(ISNUMBER(A436))),"",IF(COUNTIFS($B$6:$B$1005,B436&amp;"",$A$6:$A$1005,"&gt;"&amp;A436)=0,1,0))</f>
        <v/>
      </c>
    </row>
    <row r="437">
      <c r="A437" s="13" t="n"/>
      <c r="B437" s="5" t="n"/>
      <c r="C437" s="5" t="n"/>
      <c r="D437" s="20" t="n"/>
      <c r="E437" s="5" t="n"/>
      <c r="F437" s="6">
        <f>IF(B437&amp;""="","",IFERROR(INDEX('المركبات'!$B$6:$B$205,MATCH(B437&amp;"",'المركبات'!$A$6:$A$205,0))&amp;"","كود غير موجود"))</f>
        <v/>
      </c>
      <c r="G437" s="21">
        <f>IF(OR(B437&amp;""="",NOT(ISNUMBER(A437))),"",IF(COUNTIFS($B$6:$B$1005,B437&amp;"",$A$6:$A$1005,"&gt;"&amp;A437)=0,1,0))</f>
        <v/>
      </c>
    </row>
    <row r="438">
      <c r="A438" s="13" t="n"/>
      <c r="B438" s="5" t="n"/>
      <c r="C438" s="5" t="n"/>
      <c r="D438" s="20" t="n"/>
      <c r="E438" s="5" t="n"/>
      <c r="F438" s="6">
        <f>IF(B438&amp;""="","",IFERROR(INDEX('المركبات'!$B$6:$B$205,MATCH(B438&amp;"",'المركبات'!$A$6:$A$205,0))&amp;"","كود غير موجود"))</f>
        <v/>
      </c>
      <c r="G438" s="21">
        <f>IF(OR(B438&amp;""="",NOT(ISNUMBER(A438))),"",IF(COUNTIFS($B$6:$B$1005,B438&amp;"",$A$6:$A$1005,"&gt;"&amp;A438)=0,1,0))</f>
        <v/>
      </c>
    </row>
    <row r="439">
      <c r="A439" s="13" t="n"/>
      <c r="B439" s="5" t="n"/>
      <c r="C439" s="5" t="n"/>
      <c r="D439" s="20" t="n"/>
      <c r="E439" s="5" t="n"/>
      <c r="F439" s="6">
        <f>IF(B439&amp;""="","",IFERROR(INDEX('المركبات'!$B$6:$B$205,MATCH(B439&amp;"",'المركبات'!$A$6:$A$205,0))&amp;"","كود غير موجود"))</f>
        <v/>
      </c>
      <c r="G439" s="21">
        <f>IF(OR(B439&amp;""="",NOT(ISNUMBER(A439))),"",IF(COUNTIFS($B$6:$B$1005,B439&amp;"",$A$6:$A$1005,"&gt;"&amp;A439)=0,1,0))</f>
        <v/>
      </c>
    </row>
    <row r="440">
      <c r="A440" s="13" t="n"/>
      <c r="B440" s="5" t="n"/>
      <c r="C440" s="5" t="n"/>
      <c r="D440" s="20" t="n"/>
      <c r="E440" s="5" t="n"/>
      <c r="F440" s="6">
        <f>IF(B440&amp;""="","",IFERROR(INDEX('المركبات'!$B$6:$B$205,MATCH(B440&amp;"",'المركبات'!$A$6:$A$205,0))&amp;"","كود غير موجود"))</f>
        <v/>
      </c>
      <c r="G440" s="21">
        <f>IF(OR(B440&amp;""="",NOT(ISNUMBER(A440))),"",IF(COUNTIFS($B$6:$B$1005,B440&amp;"",$A$6:$A$1005,"&gt;"&amp;A440)=0,1,0))</f>
        <v/>
      </c>
    </row>
    <row r="441">
      <c r="A441" s="13" t="n"/>
      <c r="B441" s="5" t="n"/>
      <c r="C441" s="5" t="n"/>
      <c r="D441" s="20" t="n"/>
      <c r="E441" s="5" t="n"/>
      <c r="F441" s="6">
        <f>IF(B441&amp;""="","",IFERROR(INDEX('المركبات'!$B$6:$B$205,MATCH(B441&amp;"",'المركبات'!$A$6:$A$205,0))&amp;"","كود غير موجود"))</f>
        <v/>
      </c>
      <c r="G441" s="21">
        <f>IF(OR(B441&amp;""="",NOT(ISNUMBER(A441))),"",IF(COUNTIFS($B$6:$B$1005,B441&amp;"",$A$6:$A$1005,"&gt;"&amp;A441)=0,1,0))</f>
        <v/>
      </c>
    </row>
    <row r="442">
      <c r="A442" s="13" t="n"/>
      <c r="B442" s="5" t="n"/>
      <c r="C442" s="5" t="n"/>
      <c r="D442" s="20" t="n"/>
      <c r="E442" s="5" t="n"/>
      <c r="F442" s="6">
        <f>IF(B442&amp;""="","",IFERROR(INDEX('المركبات'!$B$6:$B$205,MATCH(B442&amp;"",'المركبات'!$A$6:$A$205,0))&amp;"","كود غير موجود"))</f>
        <v/>
      </c>
      <c r="G442" s="21">
        <f>IF(OR(B442&amp;""="",NOT(ISNUMBER(A442))),"",IF(COUNTIFS($B$6:$B$1005,B442&amp;"",$A$6:$A$1005,"&gt;"&amp;A442)=0,1,0))</f>
        <v/>
      </c>
    </row>
    <row r="443">
      <c r="A443" s="13" t="n"/>
      <c r="B443" s="5" t="n"/>
      <c r="C443" s="5" t="n"/>
      <c r="D443" s="20" t="n"/>
      <c r="E443" s="5" t="n"/>
      <c r="F443" s="6">
        <f>IF(B443&amp;""="","",IFERROR(INDEX('المركبات'!$B$6:$B$205,MATCH(B443&amp;"",'المركبات'!$A$6:$A$205,0))&amp;"","كود غير موجود"))</f>
        <v/>
      </c>
      <c r="G443" s="21">
        <f>IF(OR(B443&amp;""="",NOT(ISNUMBER(A443))),"",IF(COUNTIFS($B$6:$B$1005,B443&amp;"",$A$6:$A$1005,"&gt;"&amp;A443)=0,1,0))</f>
        <v/>
      </c>
    </row>
    <row r="444">
      <c r="A444" s="13" t="n"/>
      <c r="B444" s="5" t="n"/>
      <c r="C444" s="5" t="n"/>
      <c r="D444" s="20" t="n"/>
      <c r="E444" s="5" t="n"/>
      <c r="F444" s="6">
        <f>IF(B444&amp;""="","",IFERROR(INDEX('المركبات'!$B$6:$B$205,MATCH(B444&amp;"",'المركبات'!$A$6:$A$205,0))&amp;"","كود غير موجود"))</f>
        <v/>
      </c>
      <c r="G444" s="21">
        <f>IF(OR(B444&amp;""="",NOT(ISNUMBER(A444))),"",IF(COUNTIFS($B$6:$B$1005,B444&amp;"",$A$6:$A$1005,"&gt;"&amp;A444)=0,1,0))</f>
        <v/>
      </c>
    </row>
    <row r="445">
      <c r="A445" s="13" t="n"/>
      <c r="B445" s="5" t="n"/>
      <c r="C445" s="5" t="n"/>
      <c r="D445" s="20" t="n"/>
      <c r="E445" s="5" t="n"/>
      <c r="F445" s="6">
        <f>IF(B445&amp;""="","",IFERROR(INDEX('المركبات'!$B$6:$B$205,MATCH(B445&amp;"",'المركبات'!$A$6:$A$205,0))&amp;"","كود غير موجود"))</f>
        <v/>
      </c>
      <c r="G445" s="21">
        <f>IF(OR(B445&amp;""="",NOT(ISNUMBER(A445))),"",IF(COUNTIFS($B$6:$B$1005,B445&amp;"",$A$6:$A$1005,"&gt;"&amp;A445)=0,1,0))</f>
        <v/>
      </c>
    </row>
    <row r="446">
      <c r="A446" s="13" t="n"/>
      <c r="B446" s="5" t="n"/>
      <c r="C446" s="5" t="n"/>
      <c r="D446" s="20" t="n"/>
      <c r="E446" s="5" t="n"/>
      <c r="F446" s="6">
        <f>IF(B446&amp;""="","",IFERROR(INDEX('المركبات'!$B$6:$B$205,MATCH(B446&amp;"",'المركبات'!$A$6:$A$205,0))&amp;"","كود غير موجود"))</f>
        <v/>
      </c>
      <c r="G446" s="21">
        <f>IF(OR(B446&amp;""="",NOT(ISNUMBER(A446))),"",IF(COUNTIFS($B$6:$B$1005,B446&amp;"",$A$6:$A$1005,"&gt;"&amp;A446)=0,1,0))</f>
        <v/>
      </c>
    </row>
    <row r="447">
      <c r="A447" s="13" t="n"/>
      <c r="B447" s="5" t="n"/>
      <c r="C447" s="5" t="n"/>
      <c r="D447" s="20" t="n"/>
      <c r="E447" s="5" t="n"/>
      <c r="F447" s="6">
        <f>IF(B447&amp;""="","",IFERROR(INDEX('المركبات'!$B$6:$B$205,MATCH(B447&amp;"",'المركبات'!$A$6:$A$205,0))&amp;"","كود غير موجود"))</f>
        <v/>
      </c>
      <c r="G447" s="21">
        <f>IF(OR(B447&amp;""="",NOT(ISNUMBER(A447))),"",IF(COUNTIFS($B$6:$B$1005,B447&amp;"",$A$6:$A$1005,"&gt;"&amp;A447)=0,1,0))</f>
        <v/>
      </c>
    </row>
    <row r="448">
      <c r="A448" s="13" t="n"/>
      <c r="B448" s="5" t="n"/>
      <c r="C448" s="5" t="n"/>
      <c r="D448" s="20" t="n"/>
      <c r="E448" s="5" t="n"/>
      <c r="F448" s="6">
        <f>IF(B448&amp;""="","",IFERROR(INDEX('المركبات'!$B$6:$B$205,MATCH(B448&amp;"",'المركبات'!$A$6:$A$205,0))&amp;"","كود غير موجود"))</f>
        <v/>
      </c>
      <c r="G448" s="21">
        <f>IF(OR(B448&amp;""="",NOT(ISNUMBER(A448))),"",IF(COUNTIFS($B$6:$B$1005,B448&amp;"",$A$6:$A$1005,"&gt;"&amp;A448)=0,1,0))</f>
        <v/>
      </c>
    </row>
    <row r="449">
      <c r="A449" s="13" t="n"/>
      <c r="B449" s="5" t="n"/>
      <c r="C449" s="5" t="n"/>
      <c r="D449" s="20" t="n"/>
      <c r="E449" s="5" t="n"/>
      <c r="F449" s="6">
        <f>IF(B449&amp;""="","",IFERROR(INDEX('المركبات'!$B$6:$B$205,MATCH(B449&amp;"",'المركبات'!$A$6:$A$205,0))&amp;"","كود غير موجود"))</f>
        <v/>
      </c>
      <c r="G449" s="21">
        <f>IF(OR(B449&amp;""="",NOT(ISNUMBER(A449))),"",IF(COUNTIFS($B$6:$B$1005,B449&amp;"",$A$6:$A$1005,"&gt;"&amp;A449)=0,1,0))</f>
        <v/>
      </c>
    </row>
    <row r="450">
      <c r="A450" s="13" t="n"/>
      <c r="B450" s="5" t="n"/>
      <c r="C450" s="5" t="n"/>
      <c r="D450" s="20" t="n"/>
      <c r="E450" s="5" t="n"/>
      <c r="F450" s="6">
        <f>IF(B450&amp;""="","",IFERROR(INDEX('المركبات'!$B$6:$B$205,MATCH(B450&amp;"",'المركبات'!$A$6:$A$205,0))&amp;"","كود غير موجود"))</f>
        <v/>
      </c>
      <c r="G450" s="21">
        <f>IF(OR(B450&amp;""="",NOT(ISNUMBER(A450))),"",IF(COUNTIFS($B$6:$B$1005,B450&amp;"",$A$6:$A$1005,"&gt;"&amp;A450)=0,1,0))</f>
        <v/>
      </c>
    </row>
    <row r="451">
      <c r="A451" s="13" t="n"/>
      <c r="B451" s="5" t="n"/>
      <c r="C451" s="5" t="n"/>
      <c r="D451" s="20" t="n"/>
      <c r="E451" s="5" t="n"/>
      <c r="F451" s="6">
        <f>IF(B451&amp;""="","",IFERROR(INDEX('المركبات'!$B$6:$B$205,MATCH(B451&amp;"",'المركبات'!$A$6:$A$205,0))&amp;"","كود غير موجود"))</f>
        <v/>
      </c>
      <c r="G451" s="21">
        <f>IF(OR(B451&amp;""="",NOT(ISNUMBER(A451))),"",IF(COUNTIFS($B$6:$B$1005,B451&amp;"",$A$6:$A$1005,"&gt;"&amp;A451)=0,1,0))</f>
        <v/>
      </c>
    </row>
    <row r="452">
      <c r="A452" s="13" t="n"/>
      <c r="B452" s="5" t="n"/>
      <c r="C452" s="5" t="n"/>
      <c r="D452" s="20" t="n"/>
      <c r="E452" s="5" t="n"/>
      <c r="F452" s="6">
        <f>IF(B452&amp;""="","",IFERROR(INDEX('المركبات'!$B$6:$B$205,MATCH(B452&amp;"",'المركبات'!$A$6:$A$205,0))&amp;"","كود غير موجود"))</f>
        <v/>
      </c>
      <c r="G452" s="21">
        <f>IF(OR(B452&amp;""="",NOT(ISNUMBER(A452))),"",IF(COUNTIFS($B$6:$B$1005,B452&amp;"",$A$6:$A$1005,"&gt;"&amp;A452)=0,1,0))</f>
        <v/>
      </c>
    </row>
    <row r="453">
      <c r="A453" s="13" t="n"/>
      <c r="B453" s="5" t="n"/>
      <c r="C453" s="5" t="n"/>
      <c r="D453" s="20" t="n"/>
      <c r="E453" s="5" t="n"/>
      <c r="F453" s="6">
        <f>IF(B453&amp;""="","",IFERROR(INDEX('المركبات'!$B$6:$B$205,MATCH(B453&amp;"",'المركبات'!$A$6:$A$205,0))&amp;"","كود غير موجود"))</f>
        <v/>
      </c>
      <c r="G453" s="21">
        <f>IF(OR(B453&amp;""="",NOT(ISNUMBER(A453))),"",IF(COUNTIFS($B$6:$B$1005,B453&amp;"",$A$6:$A$1005,"&gt;"&amp;A453)=0,1,0))</f>
        <v/>
      </c>
    </row>
    <row r="454">
      <c r="A454" s="13" t="n"/>
      <c r="B454" s="5" t="n"/>
      <c r="C454" s="5" t="n"/>
      <c r="D454" s="20" t="n"/>
      <c r="E454" s="5" t="n"/>
      <c r="F454" s="6">
        <f>IF(B454&amp;""="","",IFERROR(INDEX('المركبات'!$B$6:$B$205,MATCH(B454&amp;"",'المركبات'!$A$6:$A$205,0))&amp;"","كود غير موجود"))</f>
        <v/>
      </c>
      <c r="G454" s="21">
        <f>IF(OR(B454&amp;""="",NOT(ISNUMBER(A454))),"",IF(COUNTIFS($B$6:$B$1005,B454&amp;"",$A$6:$A$1005,"&gt;"&amp;A454)=0,1,0))</f>
        <v/>
      </c>
    </row>
    <row r="455">
      <c r="A455" s="13" t="n"/>
      <c r="B455" s="5" t="n"/>
      <c r="C455" s="5" t="n"/>
      <c r="D455" s="20" t="n"/>
      <c r="E455" s="5" t="n"/>
      <c r="F455" s="6">
        <f>IF(B455&amp;""="","",IFERROR(INDEX('المركبات'!$B$6:$B$205,MATCH(B455&amp;"",'المركبات'!$A$6:$A$205,0))&amp;"","كود غير موجود"))</f>
        <v/>
      </c>
      <c r="G455" s="21">
        <f>IF(OR(B455&amp;""="",NOT(ISNUMBER(A455))),"",IF(COUNTIFS($B$6:$B$1005,B455&amp;"",$A$6:$A$1005,"&gt;"&amp;A455)=0,1,0))</f>
        <v/>
      </c>
    </row>
    <row r="456">
      <c r="A456" s="13" t="n"/>
      <c r="B456" s="5" t="n"/>
      <c r="C456" s="5" t="n"/>
      <c r="D456" s="20" t="n"/>
      <c r="E456" s="5" t="n"/>
      <c r="F456" s="6">
        <f>IF(B456&amp;""="","",IFERROR(INDEX('المركبات'!$B$6:$B$205,MATCH(B456&amp;"",'المركبات'!$A$6:$A$205,0))&amp;"","كود غير موجود"))</f>
        <v/>
      </c>
      <c r="G456" s="21">
        <f>IF(OR(B456&amp;""="",NOT(ISNUMBER(A456))),"",IF(COUNTIFS($B$6:$B$1005,B456&amp;"",$A$6:$A$1005,"&gt;"&amp;A456)=0,1,0))</f>
        <v/>
      </c>
    </row>
    <row r="457">
      <c r="A457" s="13" t="n"/>
      <c r="B457" s="5" t="n"/>
      <c r="C457" s="5" t="n"/>
      <c r="D457" s="20" t="n"/>
      <c r="E457" s="5" t="n"/>
      <c r="F457" s="6">
        <f>IF(B457&amp;""="","",IFERROR(INDEX('المركبات'!$B$6:$B$205,MATCH(B457&amp;"",'المركبات'!$A$6:$A$205,0))&amp;"","كود غير موجود"))</f>
        <v/>
      </c>
      <c r="G457" s="21">
        <f>IF(OR(B457&amp;""="",NOT(ISNUMBER(A457))),"",IF(COUNTIFS($B$6:$B$1005,B457&amp;"",$A$6:$A$1005,"&gt;"&amp;A457)=0,1,0))</f>
        <v/>
      </c>
    </row>
    <row r="458">
      <c r="A458" s="13" t="n"/>
      <c r="B458" s="5" t="n"/>
      <c r="C458" s="5" t="n"/>
      <c r="D458" s="20" t="n"/>
      <c r="E458" s="5" t="n"/>
      <c r="F458" s="6">
        <f>IF(B458&amp;""="","",IFERROR(INDEX('المركبات'!$B$6:$B$205,MATCH(B458&amp;"",'المركبات'!$A$6:$A$205,0))&amp;"","كود غير موجود"))</f>
        <v/>
      </c>
      <c r="G458" s="21">
        <f>IF(OR(B458&amp;""="",NOT(ISNUMBER(A458))),"",IF(COUNTIFS($B$6:$B$1005,B458&amp;"",$A$6:$A$1005,"&gt;"&amp;A458)=0,1,0))</f>
        <v/>
      </c>
    </row>
    <row r="459">
      <c r="A459" s="13" t="n"/>
      <c r="B459" s="5" t="n"/>
      <c r="C459" s="5" t="n"/>
      <c r="D459" s="20" t="n"/>
      <c r="E459" s="5" t="n"/>
      <c r="F459" s="6">
        <f>IF(B459&amp;""="","",IFERROR(INDEX('المركبات'!$B$6:$B$205,MATCH(B459&amp;"",'المركبات'!$A$6:$A$205,0))&amp;"","كود غير موجود"))</f>
        <v/>
      </c>
      <c r="G459" s="21">
        <f>IF(OR(B459&amp;""="",NOT(ISNUMBER(A459))),"",IF(COUNTIFS($B$6:$B$1005,B459&amp;"",$A$6:$A$1005,"&gt;"&amp;A459)=0,1,0))</f>
        <v/>
      </c>
    </row>
    <row r="460">
      <c r="A460" s="13" t="n"/>
      <c r="B460" s="5" t="n"/>
      <c r="C460" s="5" t="n"/>
      <c r="D460" s="20" t="n"/>
      <c r="E460" s="5" t="n"/>
      <c r="F460" s="6">
        <f>IF(B460&amp;""="","",IFERROR(INDEX('المركبات'!$B$6:$B$205,MATCH(B460&amp;"",'المركبات'!$A$6:$A$205,0))&amp;"","كود غير موجود"))</f>
        <v/>
      </c>
      <c r="G460" s="21">
        <f>IF(OR(B460&amp;""="",NOT(ISNUMBER(A460))),"",IF(COUNTIFS($B$6:$B$1005,B460&amp;"",$A$6:$A$1005,"&gt;"&amp;A460)=0,1,0))</f>
        <v/>
      </c>
    </row>
    <row r="461">
      <c r="A461" s="13" t="n"/>
      <c r="B461" s="5" t="n"/>
      <c r="C461" s="5" t="n"/>
      <c r="D461" s="20" t="n"/>
      <c r="E461" s="5" t="n"/>
      <c r="F461" s="6">
        <f>IF(B461&amp;""="","",IFERROR(INDEX('المركبات'!$B$6:$B$205,MATCH(B461&amp;"",'المركبات'!$A$6:$A$205,0))&amp;"","كود غير موجود"))</f>
        <v/>
      </c>
      <c r="G461" s="21">
        <f>IF(OR(B461&amp;""="",NOT(ISNUMBER(A461))),"",IF(COUNTIFS($B$6:$B$1005,B461&amp;"",$A$6:$A$1005,"&gt;"&amp;A461)=0,1,0))</f>
        <v/>
      </c>
    </row>
    <row r="462">
      <c r="A462" s="13" t="n"/>
      <c r="B462" s="5" t="n"/>
      <c r="C462" s="5" t="n"/>
      <c r="D462" s="20" t="n"/>
      <c r="E462" s="5" t="n"/>
      <c r="F462" s="6">
        <f>IF(B462&amp;""="","",IFERROR(INDEX('المركبات'!$B$6:$B$205,MATCH(B462&amp;"",'المركبات'!$A$6:$A$205,0))&amp;"","كود غير موجود"))</f>
        <v/>
      </c>
      <c r="G462" s="21">
        <f>IF(OR(B462&amp;""="",NOT(ISNUMBER(A462))),"",IF(COUNTIFS($B$6:$B$1005,B462&amp;"",$A$6:$A$1005,"&gt;"&amp;A462)=0,1,0))</f>
        <v/>
      </c>
    </row>
    <row r="463">
      <c r="A463" s="13" t="n"/>
      <c r="B463" s="5" t="n"/>
      <c r="C463" s="5" t="n"/>
      <c r="D463" s="20" t="n"/>
      <c r="E463" s="5" t="n"/>
      <c r="F463" s="6">
        <f>IF(B463&amp;""="","",IFERROR(INDEX('المركبات'!$B$6:$B$205,MATCH(B463&amp;"",'المركبات'!$A$6:$A$205,0))&amp;"","كود غير موجود"))</f>
        <v/>
      </c>
      <c r="G463" s="21">
        <f>IF(OR(B463&amp;""="",NOT(ISNUMBER(A463))),"",IF(COUNTIFS($B$6:$B$1005,B463&amp;"",$A$6:$A$1005,"&gt;"&amp;A463)=0,1,0))</f>
        <v/>
      </c>
    </row>
    <row r="464">
      <c r="A464" s="13" t="n"/>
      <c r="B464" s="5" t="n"/>
      <c r="C464" s="5" t="n"/>
      <c r="D464" s="20" t="n"/>
      <c r="E464" s="5" t="n"/>
      <c r="F464" s="6">
        <f>IF(B464&amp;""="","",IFERROR(INDEX('المركبات'!$B$6:$B$205,MATCH(B464&amp;"",'المركبات'!$A$6:$A$205,0))&amp;"","كود غير موجود"))</f>
        <v/>
      </c>
      <c r="G464" s="21">
        <f>IF(OR(B464&amp;""="",NOT(ISNUMBER(A464))),"",IF(COUNTIFS($B$6:$B$1005,B464&amp;"",$A$6:$A$1005,"&gt;"&amp;A464)=0,1,0))</f>
        <v/>
      </c>
    </row>
    <row r="465">
      <c r="A465" s="13" t="n"/>
      <c r="B465" s="5" t="n"/>
      <c r="C465" s="5" t="n"/>
      <c r="D465" s="20" t="n"/>
      <c r="E465" s="5" t="n"/>
      <c r="F465" s="6">
        <f>IF(B465&amp;""="","",IFERROR(INDEX('المركبات'!$B$6:$B$205,MATCH(B465&amp;"",'المركبات'!$A$6:$A$205,0))&amp;"","كود غير موجود"))</f>
        <v/>
      </c>
      <c r="G465" s="21">
        <f>IF(OR(B465&amp;""="",NOT(ISNUMBER(A465))),"",IF(COUNTIFS($B$6:$B$1005,B465&amp;"",$A$6:$A$1005,"&gt;"&amp;A465)=0,1,0))</f>
        <v/>
      </c>
    </row>
    <row r="466">
      <c r="A466" s="13" t="n"/>
      <c r="B466" s="5" t="n"/>
      <c r="C466" s="5" t="n"/>
      <c r="D466" s="20" t="n"/>
      <c r="E466" s="5" t="n"/>
      <c r="F466" s="6">
        <f>IF(B466&amp;""="","",IFERROR(INDEX('المركبات'!$B$6:$B$205,MATCH(B466&amp;"",'المركبات'!$A$6:$A$205,0))&amp;"","كود غير موجود"))</f>
        <v/>
      </c>
      <c r="G466" s="21">
        <f>IF(OR(B466&amp;""="",NOT(ISNUMBER(A466))),"",IF(COUNTIFS($B$6:$B$1005,B466&amp;"",$A$6:$A$1005,"&gt;"&amp;A466)=0,1,0))</f>
        <v/>
      </c>
    </row>
    <row r="467">
      <c r="A467" s="13" t="n"/>
      <c r="B467" s="5" t="n"/>
      <c r="C467" s="5" t="n"/>
      <c r="D467" s="20" t="n"/>
      <c r="E467" s="5" t="n"/>
      <c r="F467" s="6">
        <f>IF(B467&amp;""="","",IFERROR(INDEX('المركبات'!$B$6:$B$205,MATCH(B467&amp;"",'المركبات'!$A$6:$A$205,0))&amp;"","كود غير موجود"))</f>
        <v/>
      </c>
      <c r="G467" s="21">
        <f>IF(OR(B467&amp;""="",NOT(ISNUMBER(A467))),"",IF(COUNTIFS($B$6:$B$1005,B467&amp;"",$A$6:$A$1005,"&gt;"&amp;A467)=0,1,0))</f>
        <v/>
      </c>
    </row>
    <row r="468">
      <c r="A468" s="13" t="n"/>
      <c r="B468" s="5" t="n"/>
      <c r="C468" s="5" t="n"/>
      <c r="D468" s="20" t="n"/>
      <c r="E468" s="5" t="n"/>
      <c r="F468" s="6">
        <f>IF(B468&amp;""="","",IFERROR(INDEX('المركبات'!$B$6:$B$205,MATCH(B468&amp;"",'المركبات'!$A$6:$A$205,0))&amp;"","كود غير موجود"))</f>
        <v/>
      </c>
      <c r="G468" s="21">
        <f>IF(OR(B468&amp;""="",NOT(ISNUMBER(A468))),"",IF(COUNTIFS($B$6:$B$1005,B468&amp;"",$A$6:$A$1005,"&gt;"&amp;A468)=0,1,0))</f>
        <v/>
      </c>
    </row>
    <row r="469">
      <c r="A469" s="13" t="n"/>
      <c r="B469" s="5" t="n"/>
      <c r="C469" s="5" t="n"/>
      <c r="D469" s="20" t="n"/>
      <c r="E469" s="5" t="n"/>
      <c r="F469" s="6">
        <f>IF(B469&amp;""="","",IFERROR(INDEX('المركبات'!$B$6:$B$205,MATCH(B469&amp;"",'المركبات'!$A$6:$A$205,0))&amp;"","كود غير موجود"))</f>
        <v/>
      </c>
      <c r="G469" s="21">
        <f>IF(OR(B469&amp;""="",NOT(ISNUMBER(A469))),"",IF(COUNTIFS($B$6:$B$1005,B469&amp;"",$A$6:$A$1005,"&gt;"&amp;A469)=0,1,0))</f>
        <v/>
      </c>
    </row>
    <row r="470">
      <c r="A470" s="13" t="n"/>
      <c r="B470" s="5" t="n"/>
      <c r="C470" s="5" t="n"/>
      <c r="D470" s="20" t="n"/>
      <c r="E470" s="5" t="n"/>
      <c r="F470" s="6">
        <f>IF(B470&amp;""="","",IFERROR(INDEX('المركبات'!$B$6:$B$205,MATCH(B470&amp;"",'المركبات'!$A$6:$A$205,0))&amp;"","كود غير موجود"))</f>
        <v/>
      </c>
      <c r="G470" s="21">
        <f>IF(OR(B470&amp;""="",NOT(ISNUMBER(A470))),"",IF(COUNTIFS($B$6:$B$1005,B470&amp;"",$A$6:$A$1005,"&gt;"&amp;A470)=0,1,0))</f>
        <v/>
      </c>
    </row>
    <row r="471">
      <c r="A471" s="13" t="n"/>
      <c r="B471" s="5" t="n"/>
      <c r="C471" s="5" t="n"/>
      <c r="D471" s="20" t="n"/>
      <c r="E471" s="5" t="n"/>
      <c r="F471" s="6">
        <f>IF(B471&amp;""="","",IFERROR(INDEX('المركبات'!$B$6:$B$205,MATCH(B471&amp;"",'المركبات'!$A$6:$A$205,0))&amp;"","كود غير موجود"))</f>
        <v/>
      </c>
      <c r="G471" s="21">
        <f>IF(OR(B471&amp;""="",NOT(ISNUMBER(A471))),"",IF(COUNTIFS($B$6:$B$1005,B471&amp;"",$A$6:$A$1005,"&gt;"&amp;A471)=0,1,0))</f>
        <v/>
      </c>
    </row>
    <row r="472">
      <c r="A472" s="13" t="n"/>
      <c r="B472" s="5" t="n"/>
      <c r="C472" s="5" t="n"/>
      <c r="D472" s="20" t="n"/>
      <c r="E472" s="5" t="n"/>
      <c r="F472" s="6">
        <f>IF(B472&amp;""="","",IFERROR(INDEX('المركبات'!$B$6:$B$205,MATCH(B472&amp;"",'المركبات'!$A$6:$A$205,0))&amp;"","كود غير موجود"))</f>
        <v/>
      </c>
      <c r="G472" s="21">
        <f>IF(OR(B472&amp;""="",NOT(ISNUMBER(A472))),"",IF(COUNTIFS($B$6:$B$1005,B472&amp;"",$A$6:$A$1005,"&gt;"&amp;A472)=0,1,0))</f>
        <v/>
      </c>
    </row>
    <row r="473">
      <c r="A473" s="13" t="n"/>
      <c r="B473" s="5" t="n"/>
      <c r="C473" s="5" t="n"/>
      <c r="D473" s="20" t="n"/>
      <c r="E473" s="5" t="n"/>
      <c r="F473" s="6">
        <f>IF(B473&amp;""="","",IFERROR(INDEX('المركبات'!$B$6:$B$205,MATCH(B473&amp;"",'المركبات'!$A$6:$A$205,0))&amp;"","كود غير موجود"))</f>
        <v/>
      </c>
      <c r="G473" s="21">
        <f>IF(OR(B473&amp;""="",NOT(ISNUMBER(A473))),"",IF(COUNTIFS($B$6:$B$1005,B473&amp;"",$A$6:$A$1005,"&gt;"&amp;A473)=0,1,0))</f>
        <v/>
      </c>
    </row>
    <row r="474">
      <c r="A474" s="13" t="n"/>
      <c r="B474" s="5" t="n"/>
      <c r="C474" s="5" t="n"/>
      <c r="D474" s="20" t="n"/>
      <c r="E474" s="5" t="n"/>
      <c r="F474" s="6">
        <f>IF(B474&amp;""="","",IFERROR(INDEX('المركبات'!$B$6:$B$205,MATCH(B474&amp;"",'المركبات'!$A$6:$A$205,0))&amp;"","كود غير موجود"))</f>
        <v/>
      </c>
      <c r="G474" s="21">
        <f>IF(OR(B474&amp;""="",NOT(ISNUMBER(A474))),"",IF(COUNTIFS($B$6:$B$1005,B474&amp;"",$A$6:$A$1005,"&gt;"&amp;A474)=0,1,0))</f>
        <v/>
      </c>
    </row>
    <row r="475">
      <c r="A475" s="13" t="n"/>
      <c r="B475" s="5" t="n"/>
      <c r="C475" s="5" t="n"/>
      <c r="D475" s="20" t="n"/>
      <c r="E475" s="5" t="n"/>
      <c r="F475" s="6">
        <f>IF(B475&amp;""="","",IFERROR(INDEX('المركبات'!$B$6:$B$205,MATCH(B475&amp;"",'المركبات'!$A$6:$A$205,0))&amp;"","كود غير موجود"))</f>
        <v/>
      </c>
      <c r="G475" s="21">
        <f>IF(OR(B475&amp;""="",NOT(ISNUMBER(A475))),"",IF(COUNTIFS($B$6:$B$1005,B475&amp;"",$A$6:$A$1005,"&gt;"&amp;A475)=0,1,0))</f>
        <v/>
      </c>
    </row>
    <row r="476">
      <c r="A476" s="13" t="n"/>
      <c r="B476" s="5" t="n"/>
      <c r="C476" s="5" t="n"/>
      <c r="D476" s="20" t="n"/>
      <c r="E476" s="5" t="n"/>
      <c r="F476" s="6">
        <f>IF(B476&amp;""="","",IFERROR(INDEX('المركبات'!$B$6:$B$205,MATCH(B476&amp;"",'المركبات'!$A$6:$A$205,0))&amp;"","كود غير موجود"))</f>
        <v/>
      </c>
      <c r="G476" s="21">
        <f>IF(OR(B476&amp;""="",NOT(ISNUMBER(A476))),"",IF(COUNTIFS($B$6:$B$1005,B476&amp;"",$A$6:$A$1005,"&gt;"&amp;A476)=0,1,0))</f>
        <v/>
      </c>
    </row>
    <row r="477">
      <c r="A477" s="13" t="n"/>
      <c r="B477" s="5" t="n"/>
      <c r="C477" s="5" t="n"/>
      <c r="D477" s="20" t="n"/>
      <c r="E477" s="5" t="n"/>
      <c r="F477" s="6">
        <f>IF(B477&amp;""="","",IFERROR(INDEX('المركبات'!$B$6:$B$205,MATCH(B477&amp;"",'المركبات'!$A$6:$A$205,0))&amp;"","كود غير موجود"))</f>
        <v/>
      </c>
      <c r="G477" s="21">
        <f>IF(OR(B477&amp;""="",NOT(ISNUMBER(A477))),"",IF(COUNTIFS($B$6:$B$1005,B477&amp;"",$A$6:$A$1005,"&gt;"&amp;A477)=0,1,0))</f>
        <v/>
      </c>
    </row>
    <row r="478">
      <c r="A478" s="13" t="n"/>
      <c r="B478" s="5" t="n"/>
      <c r="C478" s="5" t="n"/>
      <c r="D478" s="20" t="n"/>
      <c r="E478" s="5" t="n"/>
      <c r="F478" s="6">
        <f>IF(B478&amp;""="","",IFERROR(INDEX('المركبات'!$B$6:$B$205,MATCH(B478&amp;"",'المركبات'!$A$6:$A$205,0))&amp;"","كود غير موجود"))</f>
        <v/>
      </c>
      <c r="G478" s="21">
        <f>IF(OR(B478&amp;""="",NOT(ISNUMBER(A478))),"",IF(COUNTIFS($B$6:$B$1005,B478&amp;"",$A$6:$A$1005,"&gt;"&amp;A478)=0,1,0))</f>
        <v/>
      </c>
    </row>
    <row r="479">
      <c r="A479" s="13" t="n"/>
      <c r="B479" s="5" t="n"/>
      <c r="C479" s="5" t="n"/>
      <c r="D479" s="20" t="n"/>
      <c r="E479" s="5" t="n"/>
      <c r="F479" s="6">
        <f>IF(B479&amp;""="","",IFERROR(INDEX('المركبات'!$B$6:$B$205,MATCH(B479&amp;"",'المركبات'!$A$6:$A$205,0))&amp;"","كود غير موجود"))</f>
        <v/>
      </c>
      <c r="G479" s="21">
        <f>IF(OR(B479&amp;""="",NOT(ISNUMBER(A479))),"",IF(COUNTIFS($B$6:$B$1005,B479&amp;"",$A$6:$A$1005,"&gt;"&amp;A479)=0,1,0))</f>
        <v/>
      </c>
    </row>
    <row r="480">
      <c r="A480" s="13" t="n"/>
      <c r="B480" s="5" t="n"/>
      <c r="C480" s="5" t="n"/>
      <c r="D480" s="20" t="n"/>
      <c r="E480" s="5" t="n"/>
      <c r="F480" s="6">
        <f>IF(B480&amp;""="","",IFERROR(INDEX('المركبات'!$B$6:$B$205,MATCH(B480&amp;"",'المركبات'!$A$6:$A$205,0))&amp;"","كود غير موجود"))</f>
        <v/>
      </c>
      <c r="G480" s="21">
        <f>IF(OR(B480&amp;""="",NOT(ISNUMBER(A480))),"",IF(COUNTIFS($B$6:$B$1005,B480&amp;"",$A$6:$A$1005,"&gt;"&amp;A480)=0,1,0))</f>
        <v/>
      </c>
    </row>
    <row r="481">
      <c r="A481" s="13" t="n"/>
      <c r="B481" s="5" t="n"/>
      <c r="C481" s="5" t="n"/>
      <c r="D481" s="20" t="n"/>
      <c r="E481" s="5" t="n"/>
      <c r="F481" s="6">
        <f>IF(B481&amp;""="","",IFERROR(INDEX('المركبات'!$B$6:$B$205,MATCH(B481&amp;"",'المركبات'!$A$6:$A$205,0))&amp;"","كود غير موجود"))</f>
        <v/>
      </c>
      <c r="G481" s="21">
        <f>IF(OR(B481&amp;""="",NOT(ISNUMBER(A481))),"",IF(COUNTIFS($B$6:$B$1005,B481&amp;"",$A$6:$A$1005,"&gt;"&amp;A481)=0,1,0))</f>
        <v/>
      </c>
    </row>
    <row r="482">
      <c r="A482" s="13" t="n"/>
      <c r="B482" s="5" t="n"/>
      <c r="C482" s="5" t="n"/>
      <c r="D482" s="20" t="n"/>
      <c r="E482" s="5" t="n"/>
      <c r="F482" s="6">
        <f>IF(B482&amp;""="","",IFERROR(INDEX('المركبات'!$B$6:$B$205,MATCH(B482&amp;"",'المركبات'!$A$6:$A$205,0))&amp;"","كود غير موجود"))</f>
        <v/>
      </c>
      <c r="G482" s="21">
        <f>IF(OR(B482&amp;""="",NOT(ISNUMBER(A482))),"",IF(COUNTIFS($B$6:$B$1005,B482&amp;"",$A$6:$A$1005,"&gt;"&amp;A482)=0,1,0))</f>
        <v/>
      </c>
    </row>
    <row r="483">
      <c r="A483" s="13" t="n"/>
      <c r="B483" s="5" t="n"/>
      <c r="C483" s="5" t="n"/>
      <c r="D483" s="20" t="n"/>
      <c r="E483" s="5" t="n"/>
      <c r="F483" s="6">
        <f>IF(B483&amp;""="","",IFERROR(INDEX('المركبات'!$B$6:$B$205,MATCH(B483&amp;"",'المركبات'!$A$6:$A$205,0))&amp;"","كود غير موجود"))</f>
        <v/>
      </c>
      <c r="G483" s="21">
        <f>IF(OR(B483&amp;""="",NOT(ISNUMBER(A483))),"",IF(COUNTIFS($B$6:$B$1005,B483&amp;"",$A$6:$A$1005,"&gt;"&amp;A483)=0,1,0))</f>
        <v/>
      </c>
    </row>
    <row r="484">
      <c r="A484" s="13" t="n"/>
      <c r="B484" s="5" t="n"/>
      <c r="C484" s="5" t="n"/>
      <c r="D484" s="20" t="n"/>
      <c r="E484" s="5" t="n"/>
      <c r="F484" s="6">
        <f>IF(B484&amp;""="","",IFERROR(INDEX('المركبات'!$B$6:$B$205,MATCH(B484&amp;"",'المركبات'!$A$6:$A$205,0))&amp;"","كود غير موجود"))</f>
        <v/>
      </c>
      <c r="G484" s="21">
        <f>IF(OR(B484&amp;""="",NOT(ISNUMBER(A484))),"",IF(COUNTIFS($B$6:$B$1005,B484&amp;"",$A$6:$A$1005,"&gt;"&amp;A484)=0,1,0))</f>
        <v/>
      </c>
    </row>
    <row r="485">
      <c r="A485" s="13" t="n"/>
      <c r="B485" s="5" t="n"/>
      <c r="C485" s="5" t="n"/>
      <c r="D485" s="20" t="n"/>
      <c r="E485" s="5" t="n"/>
      <c r="F485" s="6">
        <f>IF(B485&amp;""="","",IFERROR(INDEX('المركبات'!$B$6:$B$205,MATCH(B485&amp;"",'المركبات'!$A$6:$A$205,0))&amp;"","كود غير موجود"))</f>
        <v/>
      </c>
      <c r="G485" s="21">
        <f>IF(OR(B485&amp;""="",NOT(ISNUMBER(A485))),"",IF(COUNTIFS($B$6:$B$1005,B485&amp;"",$A$6:$A$1005,"&gt;"&amp;A485)=0,1,0))</f>
        <v/>
      </c>
    </row>
    <row r="486">
      <c r="A486" s="13" t="n"/>
      <c r="B486" s="5" t="n"/>
      <c r="C486" s="5" t="n"/>
      <c r="D486" s="20" t="n"/>
      <c r="E486" s="5" t="n"/>
      <c r="F486" s="6">
        <f>IF(B486&amp;""="","",IFERROR(INDEX('المركبات'!$B$6:$B$205,MATCH(B486&amp;"",'المركبات'!$A$6:$A$205,0))&amp;"","كود غير موجود"))</f>
        <v/>
      </c>
      <c r="G486" s="21">
        <f>IF(OR(B486&amp;""="",NOT(ISNUMBER(A486))),"",IF(COUNTIFS($B$6:$B$1005,B486&amp;"",$A$6:$A$1005,"&gt;"&amp;A486)=0,1,0))</f>
        <v/>
      </c>
    </row>
    <row r="487">
      <c r="A487" s="13" t="n"/>
      <c r="B487" s="5" t="n"/>
      <c r="C487" s="5" t="n"/>
      <c r="D487" s="20" t="n"/>
      <c r="E487" s="5" t="n"/>
      <c r="F487" s="6">
        <f>IF(B487&amp;""="","",IFERROR(INDEX('المركبات'!$B$6:$B$205,MATCH(B487&amp;"",'المركبات'!$A$6:$A$205,0))&amp;"","كود غير موجود"))</f>
        <v/>
      </c>
      <c r="G487" s="21">
        <f>IF(OR(B487&amp;""="",NOT(ISNUMBER(A487))),"",IF(COUNTIFS($B$6:$B$1005,B487&amp;"",$A$6:$A$1005,"&gt;"&amp;A487)=0,1,0))</f>
        <v/>
      </c>
    </row>
    <row r="488">
      <c r="A488" s="13" t="n"/>
      <c r="B488" s="5" t="n"/>
      <c r="C488" s="5" t="n"/>
      <c r="D488" s="20" t="n"/>
      <c r="E488" s="5" t="n"/>
      <c r="F488" s="6">
        <f>IF(B488&amp;""="","",IFERROR(INDEX('المركبات'!$B$6:$B$205,MATCH(B488&amp;"",'المركبات'!$A$6:$A$205,0))&amp;"","كود غير موجود"))</f>
        <v/>
      </c>
      <c r="G488" s="21">
        <f>IF(OR(B488&amp;""="",NOT(ISNUMBER(A488))),"",IF(COUNTIFS($B$6:$B$1005,B488&amp;"",$A$6:$A$1005,"&gt;"&amp;A488)=0,1,0))</f>
        <v/>
      </c>
    </row>
    <row r="489">
      <c r="A489" s="13" t="n"/>
      <c r="B489" s="5" t="n"/>
      <c r="C489" s="5" t="n"/>
      <c r="D489" s="20" t="n"/>
      <c r="E489" s="5" t="n"/>
      <c r="F489" s="6">
        <f>IF(B489&amp;""="","",IFERROR(INDEX('المركبات'!$B$6:$B$205,MATCH(B489&amp;"",'المركبات'!$A$6:$A$205,0))&amp;"","كود غير موجود"))</f>
        <v/>
      </c>
      <c r="G489" s="21">
        <f>IF(OR(B489&amp;""="",NOT(ISNUMBER(A489))),"",IF(COUNTIFS($B$6:$B$1005,B489&amp;"",$A$6:$A$1005,"&gt;"&amp;A489)=0,1,0))</f>
        <v/>
      </c>
    </row>
    <row r="490">
      <c r="A490" s="13" t="n"/>
      <c r="B490" s="5" t="n"/>
      <c r="C490" s="5" t="n"/>
      <c r="D490" s="20" t="n"/>
      <c r="E490" s="5" t="n"/>
      <c r="F490" s="6">
        <f>IF(B490&amp;""="","",IFERROR(INDEX('المركبات'!$B$6:$B$205,MATCH(B490&amp;"",'المركبات'!$A$6:$A$205,0))&amp;"","كود غير موجود"))</f>
        <v/>
      </c>
      <c r="G490" s="21">
        <f>IF(OR(B490&amp;""="",NOT(ISNUMBER(A490))),"",IF(COUNTIFS($B$6:$B$1005,B490&amp;"",$A$6:$A$1005,"&gt;"&amp;A490)=0,1,0))</f>
        <v/>
      </c>
    </row>
    <row r="491">
      <c r="A491" s="13" t="n"/>
      <c r="B491" s="5" t="n"/>
      <c r="C491" s="5" t="n"/>
      <c r="D491" s="20" t="n"/>
      <c r="E491" s="5" t="n"/>
      <c r="F491" s="6">
        <f>IF(B491&amp;""="","",IFERROR(INDEX('المركبات'!$B$6:$B$205,MATCH(B491&amp;"",'المركبات'!$A$6:$A$205,0))&amp;"","كود غير موجود"))</f>
        <v/>
      </c>
      <c r="G491" s="21">
        <f>IF(OR(B491&amp;""="",NOT(ISNUMBER(A491))),"",IF(COUNTIFS($B$6:$B$1005,B491&amp;"",$A$6:$A$1005,"&gt;"&amp;A491)=0,1,0))</f>
        <v/>
      </c>
    </row>
    <row r="492">
      <c r="A492" s="13" t="n"/>
      <c r="B492" s="5" t="n"/>
      <c r="C492" s="5" t="n"/>
      <c r="D492" s="20" t="n"/>
      <c r="E492" s="5" t="n"/>
      <c r="F492" s="6">
        <f>IF(B492&amp;""="","",IFERROR(INDEX('المركبات'!$B$6:$B$205,MATCH(B492&amp;"",'المركبات'!$A$6:$A$205,0))&amp;"","كود غير موجود"))</f>
        <v/>
      </c>
      <c r="G492" s="21">
        <f>IF(OR(B492&amp;""="",NOT(ISNUMBER(A492))),"",IF(COUNTIFS($B$6:$B$1005,B492&amp;"",$A$6:$A$1005,"&gt;"&amp;A492)=0,1,0))</f>
        <v/>
      </c>
    </row>
    <row r="493">
      <c r="A493" s="13" t="n"/>
      <c r="B493" s="5" t="n"/>
      <c r="C493" s="5" t="n"/>
      <c r="D493" s="20" t="n"/>
      <c r="E493" s="5" t="n"/>
      <c r="F493" s="6">
        <f>IF(B493&amp;""="","",IFERROR(INDEX('المركبات'!$B$6:$B$205,MATCH(B493&amp;"",'المركبات'!$A$6:$A$205,0))&amp;"","كود غير موجود"))</f>
        <v/>
      </c>
      <c r="G493" s="21">
        <f>IF(OR(B493&amp;""="",NOT(ISNUMBER(A493))),"",IF(COUNTIFS($B$6:$B$1005,B493&amp;"",$A$6:$A$1005,"&gt;"&amp;A493)=0,1,0))</f>
        <v/>
      </c>
    </row>
    <row r="494">
      <c r="A494" s="13" t="n"/>
      <c r="B494" s="5" t="n"/>
      <c r="C494" s="5" t="n"/>
      <c r="D494" s="20" t="n"/>
      <c r="E494" s="5" t="n"/>
      <c r="F494" s="6">
        <f>IF(B494&amp;""="","",IFERROR(INDEX('المركبات'!$B$6:$B$205,MATCH(B494&amp;"",'المركبات'!$A$6:$A$205,0))&amp;"","كود غير موجود"))</f>
        <v/>
      </c>
      <c r="G494" s="21">
        <f>IF(OR(B494&amp;""="",NOT(ISNUMBER(A494))),"",IF(COUNTIFS($B$6:$B$1005,B494&amp;"",$A$6:$A$1005,"&gt;"&amp;A494)=0,1,0))</f>
        <v/>
      </c>
    </row>
    <row r="495">
      <c r="A495" s="13" t="n"/>
      <c r="B495" s="5" t="n"/>
      <c r="C495" s="5" t="n"/>
      <c r="D495" s="20" t="n"/>
      <c r="E495" s="5" t="n"/>
      <c r="F495" s="6">
        <f>IF(B495&amp;""="","",IFERROR(INDEX('المركبات'!$B$6:$B$205,MATCH(B495&amp;"",'المركبات'!$A$6:$A$205,0))&amp;"","كود غير موجود"))</f>
        <v/>
      </c>
      <c r="G495" s="21">
        <f>IF(OR(B495&amp;""="",NOT(ISNUMBER(A495))),"",IF(COUNTIFS($B$6:$B$1005,B495&amp;"",$A$6:$A$1005,"&gt;"&amp;A495)=0,1,0))</f>
        <v/>
      </c>
    </row>
    <row r="496">
      <c r="A496" s="13" t="n"/>
      <c r="B496" s="5" t="n"/>
      <c r="C496" s="5" t="n"/>
      <c r="D496" s="20" t="n"/>
      <c r="E496" s="5" t="n"/>
      <c r="F496" s="6">
        <f>IF(B496&amp;""="","",IFERROR(INDEX('المركبات'!$B$6:$B$205,MATCH(B496&amp;"",'المركبات'!$A$6:$A$205,0))&amp;"","كود غير موجود"))</f>
        <v/>
      </c>
      <c r="G496" s="21">
        <f>IF(OR(B496&amp;""="",NOT(ISNUMBER(A496))),"",IF(COUNTIFS($B$6:$B$1005,B496&amp;"",$A$6:$A$1005,"&gt;"&amp;A496)=0,1,0))</f>
        <v/>
      </c>
    </row>
    <row r="497">
      <c r="A497" s="13" t="n"/>
      <c r="B497" s="5" t="n"/>
      <c r="C497" s="5" t="n"/>
      <c r="D497" s="20" t="n"/>
      <c r="E497" s="5" t="n"/>
      <c r="F497" s="6">
        <f>IF(B497&amp;""="","",IFERROR(INDEX('المركبات'!$B$6:$B$205,MATCH(B497&amp;"",'المركبات'!$A$6:$A$205,0))&amp;"","كود غير موجود"))</f>
        <v/>
      </c>
      <c r="G497" s="21">
        <f>IF(OR(B497&amp;""="",NOT(ISNUMBER(A497))),"",IF(COUNTIFS($B$6:$B$1005,B497&amp;"",$A$6:$A$1005,"&gt;"&amp;A497)=0,1,0))</f>
        <v/>
      </c>
    </row>
    <row r="498">
      <c r="A498" s="13" t="n"/>
      <c r="B498" s="5" t="n"/>
      <c r="C498" s="5" t="n"/>
      <c r="D498" s="20" t="n"/>
      <c r="E498" s="5" t="n"/>
      <c r="F498" s="6">
        <f>IF(B498&amp;""="","",IFERROR(INDEX('المركبات'!$B$6:$B$205,MATCH(B498&amp;"",'المركبات'!$A$6:$A$205,0))&amp;"","كود غير موجود"))</f>
        <v/>
      </c>
      <c r="G498" s="21">
        <f>IF(OR(B498&amp;""="",NOT(ISNUMBER(A498))),"",IF(COUNTIFS($B$6:$B$1005,B498&amp;"",$A$6:$A$1005,"&gt;"&amp;A498)=0,1,0))</f>
        <v/>
      </c>
    </row>
    <row r="499">
      <c r="A499" s="13" t="n"/>
      <c r="B499" s="5" t="n"/>
      <c r="C499" s="5" t="n"/>
      <c r="D499" s="20" t="n"/>
      <c r="E499" s="5" t="n"/>
      <c r="F499" s="6">
        <f>IF(B499&amp;""="","",IFERROR(INDEX('المركبات'!$B$6:$B$205,MATCH(B499&amp;"",'المركبات'!$A$6:$A$205,0))&amp;"","كود غير موجود"))</f>
        <v/>
      </c>
      <c r="G499" s="21">
        <f>IF(OR(B499&amp;""="",NOT(ISNUMBER(A499))),"",IF(COUNTIFS($B$6:$B$1005,B499&amp;"",$A$6:$A$1005,"&gt;"&amp;A499)=0,1,0))</f>
        <v/>
      </c>
    </row>
    <row r="500">
      <c r="A500" s="13" t="n"/>
      <c r="B500" s="5" t="n"/>
      <c r="C500" s="5" t="n"/>
      <c r="D500" s="20" t="n"/>
      <c r="E500" s="5" t="n"/>
      <c r="F500" s="6">
        <f>IF(B500&amp;""="","",IFERROR(INDEX('المركبات'!$B$6:$B$205,MATCH(B500&amp;"",'المركبات'!$A$6:$A$205,0))&amp;"","كود غير موجود"))</f>
        <v/>
      </c>
      <c r="G500" s="21">
        <f>IF(OR(B500&amp;""="",NOT(ISNUMBER(A500))),"",IF(COUNTIFS($B$6:$B$1005,B500&amp;"",$A$6:$A$1005,"&gt;"&amp;A500)=0,1,0))</f>
        <v/>
      </c>
    </row>
    <row r="501">
      <c r="A501" s="13" t="n"/>
      <c r="B501" s="5" t="n"/>
      <c r="C501" s="5" t="n"/>
      <c r="D501" s="20" t="n"/>
      <c r="E501" s="5" t="n"/>
      <c r="F501" s="6">
        <f>IF(B501&amp;""="","",IFERROR(INDEX('المركبات'!$B$6:$B$205,MATCH(B501&amp;"",'المركبات'!$A$6:$A$205,0))&amp;"","كود غير موجود"))</f>
        <v/>
      </c>
      <c r="G501" s="21">
        <f>IF(OR(B501&amp;""="",NOT(ISNUMBER(A501))),"",IF(COUNTIFS($B$6:$B$1005,B501&amp;"",$A$6:$A$1005,"&gt;"&amp;A501)=0,1,0))</f>
        <v/>
      </c>
    </row>
    <row r="502">
      <c r="A502" s="13" t="n"/>
      <c r="B502" s="5" t="n"/>
      <c r="C502" s="5" t="n"/>
      <c r="D502" s="20" t="n"/>
      <c r="E502" s="5" t="n"/>
      <c r="F502" s="6">
        <f>IF(B502&amp;""="","",IFERROR(INDEX('المركبات'!$B$6:$B$205,MATCH(B502&amp;"",'المركبات'!$A$6:$A$205,0))&amp;"","كود غير موجود"))</f>
        <v/>
      </c>
      <c r="G502" s="21">
        <f>IF(OR(B502&amp;""="",NOT(ISNUMBER(A502))),"",IF(COUNTIFS($B$6:$B$1005,B502&amp;"",$A$6:$A$1005,"&gt;"&amp;A502)=0,1,0))</f>
        <v/>
      </c>
    </row>
    <row r="503">
      <c r="A503" s="13" t="n"/>
      <c r="B503" s="5" t="n"/>
      <c r="C503" s="5" t="n"/>
      <c r="D503" s="20" t="n"/>
      <c r="E503" s="5" t="n"/>
      <c r="F503" s="6">
        <f>IF(B503&amp;""="","",IFERROR(INDEX('المركبات'!$B$6:$B$205,MATCH(B503&amp;"",'المركبات'!$A$6:$A$205,0))&amp;"","كود غير موجود"))</f>
        <v/>
      </c>
      <c r="G503" s="21">
        <f>IF(OR(B503&amp;""="",NOT(ISNUMBER(A503))),"",IF(COUNTIFS($B$6:$B$1005,B503&amp;"",$A$6:$A$1005,"&gt;"&amp;A503)=0,1,0))</f>
        <v/>
      </c>
    </row>
    <row r="504">
      <c r="A504" s="13" t="n"/>
      <c r="B504" s="5" t="n"/>
      <c r="C504" s="5" t="n"/>
      <c r="D504" s="20" t="n"/>
      <c r="E504" s="5" t="n"/>
      <c r="F504" s="6">
        <f>IF(B504&amp;""="","",IFERROR(INDEX('المركبات'!$B$6:$B$205,MATCH(B504&amp;"",'المركبات'!$A$6:$A$205,0))&amp;"","كود غير موجود"))</f>
        <v/>
      </c>
      <c r="G504" s="21">
        <f>IF(OR(B504&amp;""="",NOT(ISNUMBER(A504))),"",IF(COUNTIFS($B$6:$B$1005,B504&amp;"",$A$6:$A$1005,"&gt;"&amp;A504)=0,1,0))</f>
        <v/>
      </c>
    </row>
    <row r="505">
      <c r="A505" s="13" t="n"/>
      <c r="B505" s="5" t="n"/>
      <c r="C505" s="5" t="n"/>
      <c r="D505" s="20" t="n"/>
      <c r="E505" s="5" t="n"/>
      <c r="F505" s="6">
        <f>IF(B505&amp;""="","",IFERROR(INDEX('المركبات'!$B$6:$B$205,MATCH(B505&amp;"",'المركبات'!$A$6:$A$205,0))&amp;"","كود غير موجود"))</f>
        <v/>
      </c>
      <c r="G505" s="21">
        <f>IF(OR(B505&amp;""="",NOT(ISNUMBER(A505))),"",IF(COUNTIFS($B$6:$B$1005,B505&amp;"",$A$6:$A$1005,"&gt;"&amp;A505)=0,1,0))</f>
        <v/>
      </c>
    </row>
    <row r="506">
      <c r="A506" s="13" t="n"/>
      <c r="B506" s="5" t="n"/>
      <c r="C506" s="5" t="n"/>
      <c r="D506" s="20" t="n"/>
      <c r="E506" s="5" t="n"/>
      <c r="F506" s="6">
        <f>IF(B506&amp;""="","",IFERROR(INDEX('المركبات'!$B$6:$B$205,MATCH(B506&amp;"",'المركبات'!$A$6:$A$205,0))&amp;"","كود غير موجود"))</f>
        <v/>
      </c>
      <c r="G506" s="21">
        <f>IF(OR(B506&amp;""="",NOT(ISNUMBER(A506))),"",IF(COUNTIFS($B$6:$B$1005,B506&amp;"",$A$6:$A$1005,"&gt;"&amp;A506)=0,1,0))</f>
        <v/>
      </c>
    </row>
    <row r="507">
      <c r="A507" s="13" t="n"/>
      <c r="B507" s="5" t="n"/>
      <c r="C507" s="5" t="n"/>
      <c r="D507" s="20" t="n"/>
      <c r="E507" s="5" t="n"/>
      <c r="F507" s="6">
        <f>IF(B507&amp;""="","",IFERROR(INDEX('المركبات'!$B$6:$B$205,MATCH(B507&amp;"",'المركبات'!$A$6:$A$205,0))&amp;"","كود غير موجود"))</f>
        <v/>
      </c>
      <c r="G507" s="21">
        <f>IF(OR(B507&amp;""="",NOT(ISNUMBER(A507))),"",IF(COUNTIFS($B$6:$B$1005,B507&amp;"",$A$6:$A$1005,"&gt;"&amp;A507)=0,1,0))</f>
        <v/>
      </c>
    </row>
    <row r="508">
      <c r="A508" s="13" t="n"/>
      <c r="B508" s="5" t="n"/>
      <c r="C508" s="5" t="n"/>
      <c r="D508" s="20" t="n"/>
      <c r="E508" s="5" t="n"/>
      <c r="F508" s="6">
        <f>IF(B508&amp;""="","",IFERROR(INDEX('المركبات'!$B$6:$B$205,MATCH(B508&amp;"",'المركبات'!$A$6:$A$205,0))&amp;"","كود غير موجود"))</f>
        <v/>
      </c>
      <c r="G508" s="21">
        <f>IF(OR(B508&amp;""="",NOT(ISNUMBER(A508))),"",IF(COUNTIFS($B$6:$B$1005,B508&amp;"",$A$6:$A$1005,"&gt;"&amp;A508)=0,1,0))</f>
        <v/>
      </c>
    </row>
    <row r="509">
      <c r="A509" s="13" t="n"/>
      <c r="B509" s="5" t="n"/>
      <c r="C509" s="5" t="n"/>
      <c r="D509" s="20" t="n"/>
      <c r="E509" s="5" t="n"/>
      <c r="F509" s="6">
        <f>IF(B509&amp;""="","",IFERROR(INDEX('المركبات'!$B$6:$B$205,MATCH(B509&amp;"",'المركبات'!$A$6:$A$205,0))&amp;"","كود غير موجود"))</f>
        <v/>
      </c>
      <c r="G509" s="21">
        <f>IF(OR(B509&amp;""="",NOT(ISNUMBER(A509))),"",IF(COUNTIFS($B$6:$B$1005,B509&amp;"",$A$6:$A$1005,"&gt;"&amp;A509)=0,1,0))</f>
        <v/>
      </c>
    </row>
    <row r="510">
      <c r="A510" s="13" t="n"/>
      <c r="B510" s="5" t="n"/>
      <c r="C510" s="5" t="n"/>
      <c r="D510" s="20" t="n"/>
      <c r="E510" s="5" t="n"/>
      <c r="F510" s="6">
        <f>IF(B510&amp;""="","",IFERROR(INDEX('المركبات'!$B$6:$B$205,MATCH(B510&amp;"",'المركبات'!$A$6:$A$205,0))&amp;"","كود غير موجود"))</f>
        <v/>
      </c>
      <c r="G510" s="21">
        <f>IF(OR(B510&amp;""="",NOT(ISNUMBER(A510))),"",IF(COUNTIFS($B$6:$B$1005,B510&amp;"",$A$6:$A$1005,"&gt;"&amp;A510)=0,1,0))</f>
        <v/>
      </c>
    </row>
    <row r="511">
      <c r="A511" s="13" t="n"/>
      <c r="B511" s="5" t="n"/>
      <c r="C511" s="5" t="n"/>
      <c r="D511" s="20" t="n"/>
      <c r="E511" s="5" t="n"/>
      <c r="F511" s="6">
        <f>IF(B511&amp;""="","",IFERROR(INDEX('المركبات'!$B$6:$B$205,MATCH(B511&amp;"",'المركبات'!$A$6:$A$205,0))&amp;"","كود غير موجود"))</f>
        <v/>
      </c>
      <c r="G511" s="21">
        <f>IF(OR(B511&amp;""="",NOT(ISNUMBER(A511))),"",IF(COUNTIFS($B$6:$B$1005,B511&amp;"",$A$6:$A$1005,"&gt;"&amp;A511)=0,1,0))</f>
        <v/>
      </c>
    </row>
    <row r="512">
      <c r="A512" s="13" t="n"/>
      <c r="B512" s="5" t="n"/>
      <c r="C512" s="5" t="n"/>
      <c r="D512" s="20" t="n"/>
      <c r="E512" s="5" t="n"/>
      <c r="F512" s="6">
        <f>IF(B512&amp;""="","",IFERROR(INDEX('المركبات'!$B$6:$B$205,MATCH(B512&amp;"",'المركبات'!$A$6:$A$205,0))&amp;"","كود غير موجود"))</f>
        <v/>
      </c>
      <c r="G512" s="21">
        <f>IF(OR(B512&amp;""="",NOT(ISNUMBER(A512))),"",IF(COUNTIFS($B$6:$B$1005,B512&amp;"",$A$6:$A$1005,"&gt;"&amp;A512)=0,1,0))</f>
        <v/>
      </c>
    </row>
    <row r="513">
      <c r="A513" s="13" t="n"/>
      <c r="B513" s="5" t="n"/>
      <c r="C513" s="5" t="n"/>
      <c r="D513" s="20" t="n"/>
      <c r="E513" s="5" t="n"/>
      <c r="F513" s="6">
        <f>IF(B513&amp;""="","",IFERROR(INDEX('المركبات'!$B$6:$B$205,MATCH(B513&amp;"",'المركبات'!$A$6:$A$205,0))&amp;"","كود غير موجود"))</f>
        <v/>
      </c>
      <c r="G513" s="21">
        <f>IF(OR(B513&amp;""="",NOT(ISNUMBER(A513))),"",IF(COUNTIFS($B$6:$B$1005,B513&amp;"",$A$6:$A$1005,"&gt;"&amp;A513)=0,1,0))</f>
        <v/>
      </c>
    </row>
    <row r="514">
      <c r="A514" s="13" t="n"/>
      <c r="B514" s="5" t="n"/>
      <c r="C514" s="5" t="n"/>
      <c r="D514" s="20" t="n"/>
      <c r="E514" s="5" t="n"/>
      <c r="F514" s="6">
        <f>IF(B514&amp;""="","",IFERROR(INDEX('المركبات'!$B$6:$B$205,MATCH(B514&amp;"",'المركبات'!$A$6:$A$205,0))&amp;"","كود غير موجود"))</f>
        <v/>
      </c>
      <c r="G514" s="21">
        <f>IF(OR(B514&amp;""="",NOT(ISNUMBER(A514))),"",IF(COUNTIFS($B$6:$B$1005,B514&amp;"",$A$6:$A$1005,"&gt;"&amp;A514)=0,1,0))</f>
        <v/>
      </c>
    </row>
    <row r="515">
      <c r="A515" s="13" t="n"/>
      <c r="B515" s="5" t="n"/>
      <c r="C515" s="5" t="n"/>
      <c r="D515" s="20" t="n"/>
      <c r="E515" s="5" t="n"/>
      <c r="F515" s="6">
        <f>IF(B515&amp;""="","",IFERROR(INDEX('المركبات'!$B$6:$B$205,MATCH(B515&amp;"",'المركبات'!$A$6:$A$205,0))&amp;"","كود غير موجود"))</f>
        <v/>
      </c>
      <c r="G515" s="21">
        <f>IF(OR(B515&amp;""="",NOT(ISNUMBER(A515))),"",IF(COUNTIFS($B$6:$B$1005,B515&amp;"",$A$6:$A$1005,"&gt;"&amp;A515)=0,1,0))</f>
        <v/>
      </c>
    </row>
    <row r="516">
      <c r="A516" s="13" t="n"/>
      <c r="B516" s="5" t="n"/>
      <c r="C516" s="5" t="n"/>
      <c r="D516" s="20" t="n"/>
      <c r="E516" s="5" t="n"/>
      <c r="F516" s="6">
        <f>IF(B516&amp;""="","",IFERROR(INDEX('المركبات'!$B$6:$B$205,MATCH(B516&amp;"",'المركبات'!$A$6:$A$205,0))&amp;"","كود غير موجود"))</f>
        <v/>
      </c>
      <c r="G516" s="21">
        <f>IF(OR(B516&amp;""="",NOT(ISNUMBER(A516))),"",IF(COUNTIFS($B$6:$B$1005,B516&amp;"",$A$6:$A$1005,"&gt;"&amp;A516)=0,1,0))</f>
        <v/>
      </c>
    </row>
    <row r="517">
      <c r="A517" s="13" t="n"/>
      <c r="B517" s="5" t="n"/>
      <c r="C517" s="5" t="n"/>
      <c r="D517" s="20" t="n"/>
      <c r="E517" s="5" t="n"/>
      <c r="F517" s="6">
        <f>IF(B517&amp;""="","",IFERROR(INDEX('المركبات'!$B$6:$B$205,MATCH(B517&amp;"",'المركبات'!$A$6:$A$205,0))&amp;"","كود غير موجود"))</f>
        <v/>
      </c>
      <c r="G517" s="21">
        <f>IF(OR(B517&amp;""="",NOT(ISNUMBER(A517))),"",IF(COUNTIFS($B$6:$B$1005,B517&amp;"",$A$6:$A$1005,"&gt;"&amp;A517)=0,1,0))</f>
        <v/>
      </c>
    </row>
    <row r="518">
      <c r="A518" s="13" t="n"/>
      <c r="B518" s="5" t="n"/>
      <c r="C518" s="5" t="n"/>
      <c r="D518" s="20" t="n"/>
      <c r="E518" s="5" t="n"/>
      <c r="F518" s="6">
        <f>IF(B518&amp;""="","",IFERROR(INDEX('المركبات'!$B$6:$B$205,MATCH(B518&amp;"",'المركبات'!$A$6:$A$205,0))&amp;"","كود غير موجود"))</f>
        <v/>
      </c>
      <c r="G518" s="21">
        <f>IF(OR(B518&amp;""="",NOT(ISNUMBER(A518))),"",IF(COUNTIFS($B$6:$B$1005,B518&amp;"",$A$6:$A$1005,"&gt;"&amp;A518)=0,1,0))</f>
        <v/>
      </c>
    </row>
    <row r="519">
      <c r="A519" s="13" t="n"/>
      <c r="B519" s="5" t="n"/>
      <c r="C519" s="5" t="n"/>
      <c r="D519" s="20" t="n"/>
      <c r="E519" s="5" t="n"/>
      <c r="F519" s="6">
        <f>IF(B519&amp;""="","",IFERROR(INDEX('المركبات'!$B$6:$B$205,MATCH(B519&amp;"",'المركبات'!$A$6:$A$205,0))&amp;"","كود غير موجود"))</f>
        <v/>
      </c>
      <c r="G519" s="21">
        <f>IF(OR(B519&amp;""="",NOT(ISNUMBER(A519))),"",IF(COUNTIFS($B$6:$B$1005,B519&amp;"",$A$6:$A$1005,"&gt;"&amp;A519)=0,1,0))</f>
        <v/>
      </c>
    </row>
    <row r="520">
      <c r="A520" s="13" t="n"/>
      <c r="B520" s="5" t="n"/>
      <c r="C520" s="5" t="n"/>
      <c r="D520" s="20" t="n"/>
      <c r="E520" s="5" t="n"/>
      <c r="F520" s="6">
        <f>IF(B520&amp;""="","",IFERROR(INDEX('المركبات'!$B$6:$B$205,MATCH(B520&amp;"",'المركبات'!$A$6:$A$205,0))&amp;"","كود غير موجود"))</f>
        <v/>
      </c>
      <c r="G520" s="21">
        <f>IF(OR(B520&amp;""="",NOT(ISNUMBER(A520))),"",IF(COUNTIFS($B$6:$B$1005,B520&amp;"",$A$6:$A$1005,"&gt;"&amp;A520)=0,1,0))</f>
        <v/>
      </c>
    </row>
    <row r="521">
      <c r="A521" s="13" t="n"/>
      <c r="B521" s="5" t="n"/>
      <c r="C521" s="5" t="n"/>
      <c r="D521" s="20" t="n"/>
      <c r="E521" s="5" t="n"/>
      <c r="F521" s="6">
        <f>IF(B521&amp;""="","",IFERROR(INDEX('المركبات'!$B$6:$B$205,MATCH(B521&amp;"",'المركبات'!$A$6:$A$205,0))&amp;"","كود غير موجود"))</f>
        <v/>
      </c>
      <c r="G521" s="21">
        <f>IF(OR(B521&amp;""="",NOT(ISNUMBER(A521))),"",IF(COUNTIFS($B$6:$B$1005,B521&amp;"",$A$6:$A$1005,"&gt;"&amp;A521)=0,1,0))</f>
        <v/>
      </c>
    </row>
    <row r="522">
      <c r="A522" s="13" t="n"/>
      <c r="B522" s="5" t="n"/>
      <c r="C522" s="5" t="n"/>
      <c r="D522" s="20" t="n"/>
      <c r="E522" s="5" t="n"/>
      <c r="F522" s="6">
        <f>IF(B522&amp;""="","",IFERROR(INDEX('المركبات'!$B$6:$B$205,MATCH(B522&amp;"",'المركبات'!$A$6:$A$205,0))&amp;"","كود غير موجود"))</f>
        <v/>
      </c>
      <c r="G522" s="21">
        <f>IF(OR(B522&amp;""="",NOT(ISNUMBER(A522))),"",IF(COUNTIFS($B$6:$B$1005,B522&amp;"",$A$6:$A$1005,"&gt;"&amp;A522)=0,1,0))</f>
        <v/>
      </c>
    </row>
    <row r="523">
      <c r="A523" s="13" t="n"/>
      <c r="B523" s="5" t="n"/>
      <c r="C523" s="5" t="n"/>
      <c r="D523" s="20" t="n"/>
      <c r="E523" s="5" t="n"/>
      <c r="F523" s="6">
        <f>IF(B523&amp;""="","",IFERROR(INDEX('المركبات'!$B$6:$B$205,MATCH(B523&amp;"",'المركبات'!$A$6:$A$205,0))&amp;"","كود غير موجود"))</f>
        <v/>
      </c>
      <c r="G523" s="21">
        <f>IF(OR(B523&amp;""="",NOT(ISNUMBER(A523))),"",IF(COUNTIFS($B$6:$B$1005,B523&amp;"",$A$6:$A$1005,"&gt;"&amp;A523)=0,1,0))</f>
        <v/>
      </c>
    </row>
    <row r="524">
      <c r="A524" s="13" t="n"/>
      <c r="B524" s="5" t="n"/>
      <c r="C524" s="5" t="n"/>
      <c r="D524" s="20" t="n"/>
      <c r="E524" s="5" t="n"/>
      <c r="F524" s="6">
        <f>IF(B524&amp;""="","",IFERROR(INDEX('المركبات'!$B$6:$B$205,MATCH(B524&amp;"",'المركبات'!$A$6:$A$205,0))&amp;"","كود غير موجود"))</f>
        <v/>
      </c>
      <c r="G524" s="21">
        <f>IF(OR(B524&amp;""="",NOT(ISNUMBER(A524))),"",IF(COUNTIFS($B$6:$B$1005,B524&amp;"",$A$6:$A$1005,"&gt;"&amp;A524)=0,1,0))</f>
        <v/>
      </c>
    </row>
    <row r="525">
      <c r="A525" s="13" t="n"/>
      <c r="B525" s="5" t="n"/>
      <c r="C525" s="5" t="n"/>
      <c r="D525" s="20" t="n"/>
      <c r="E525" s="5" t="n"/>
      <c r="F525" s="6">
        <f>IF(B525&amp;""="","",IFERROR(INDEX('المركبات'!$B$6:$B$205,MATCH(B525&amp;"",'المركبات'!$A$6:$A$205,0))&amp;"","كود غير موجود"))</f>
        <v/>
      </c>
      <c r="G525" s="21">
        <f>IF(OR(B525&amp;""="",NOT(ISNUMBER(A525))),"",IF(COUNTIFS($B$6:$B$1005,B525&amp;"",$A$6:$A$1005,"&gt;"&amp;A525)=0,1,0))</f>
        <v/>
      </c>
    </row>
    <row r="526">
      <c r="A526" s="13" t="n"/>
      <c r="B526" s="5" t="n"/>
      <c r="C526" s="5" t="n"/>
      <c r="D526" s="20" t="n"/>
      <c r="E526" s="5" t="n"/>
      <c r="F526" s="6">
        <f>IF(B526&amp;""="","",IFERROR(INDEX('المركبات'!$B$6:$B$205,MATCH(B526&amp;"",'المركبات'!$A$6:$A$205,0))&amp;"","كود غير موجود"))</f>
        <v/>
      </c>
      <c r="G526" s="21">
        <f>IF(OR(B526&amp;""="",NOT(ISNUMBER(A526))),"",IF(COUNTIFS($B$6:$B$1005,B526&amp;"",$A$6:$A$1005,"&gt;"&amp;A526)=0,1,0))</f>
        <v/>
      </c>
    </row>
    <row r="527">
      <c r="A527" s="13" t="n"/>
      <c r="B527" s="5" t="n"/>
      <c r="C527" s="5" t="n"/>
      <c r="D527" s="20" t="n"/>
      <c r="E527" s="5" t="n"/>
      <c r="F527" s="6">
        <f>IF(B527&amp;""="","",IFERROR(INDEX('المركبات'!$B$6:$B$205,MATCH(B527&amp;"",'المركبات'!$A$6:$A$205,0))&amp;"","كود غير موجود"))</f>
        <v/>
      </c>
      <c r="G527" s="21">
        <f>IF(OR(B527&amp;""="",NOT(ISNUMBER(A527))),"",IF(COUNTIFS($B$6:$B$1005,B527&amp;"",$A$6:$A$1005,"&gt;"&amp;A527)=0,1,0))</f>
        <v/>
      </c>
    </row>
    <row r="528">
      <c r="A528" s="13" t="n"/>
      <c r="B528" s="5" t="n"/>
      <c r="C528" s="5" t="n"/>
      <c r="D528" s="20" t="n"/>
      <c r="E528" s="5" t="n"/>
      <c r="F528" s="6">
        <f>IF(B528&amp;""="","",IFERROR(INDEX('المركبات'!$B$6:$B$205,MATCH(B528&amp;"",'المركبات'!$A$6:$A$205,0))&amp;"","كود غير موجود"))</f>
        <v/>
      </c>
      <c r="G528" s="21">
        <f>IF(OR(B528&amp;""="",NOT(ISNUMBER(A528))),"",IF(COUNTIFS($B$6:$B$1005,B528&amp;"",$A$6:$A$1005,"&gt;"&amp;A528)=0,1,0))</f>
        <v/>
      </c>
    </row>
    <row r="529">
      <c r="A529" s="13" t="n"/>
      <c r="B529" s="5" t="n"/>
      <c r="C529" s="5" t="n"/>
      <c r="D529" s="20" t="n"/>
      <c r="E529" s="5" t="n"/>
      <c r="F529" s="6">
        <f>IF(B529&amp;""="","",IFERROR(INDEX('المركبات'!$B$6:$B$205,MATCH(B529&amp;"",'المركبات'!$A$6:$A$205,0))&amp;"","كود غير موجود"))</f>
        <v/>
      </c>
      <c r="G529" s="21">
        <f>IF(OR(B529&amp;""="",NOT(ISNUMBER(A529))),"",IF(COUNTIFS($B$6:$B$1005,B529&amp;"",$A$6:$A$1005,"&gt;"&amp;A529)=0,1,0))</f>
        <v/>
      </c>
    </row>
    <row r="530">
      <c r="A530" s="13" t="n"/>
      <c r="B530" s="5" t="n"/>
      <c r="C530" s="5" t="n"/>
      <c r="D530" s="20" t="n"/>
      <c r="E530" s="5" t="n"/>
      <c r="F530" s="6">
        <f>IF(B530&amp;""="","",IFERROR(INDEX('المركبات'!$B$6:$B$205,MATCH(B530&amp;"",'المركبات'!$A$6:$A$205,0))&amp;"","كود غير موجود"))</f>
        <v/>
      </c>
      <c r="G530" s="21">
        <f>IF(OR(B530&amp;""="",NOT(ISNUMBER(A530))),"",IF(COUNTIFS($B$6:$B$1005,B530&amp;"",$A$6:$A$1005,"&gt;"&amp;A530)=0,1,0))</f>
        <v/>
      </c>
    </row>
    <row r="531">
      <c r="A531" s="13" t="n"/>
      <c r="B531" s="5" t="n"/>
      <c r="C531" s="5" t="n"/>
      <c r="D531" s="20" t="n"/>
      <c r="E531" s="5" t="n"/>
      <c r="F531" s="6">
        <f>IF(B531&amp;""="","",IFERROR(INDEX('المركبات'!$B$6:$B$205,MATCH(B531&amp;"",'المركبات'!$A$6:$A$205,0))&amp;"","كود غير موجود"))</f>
        <v/>
      </c>
      <c r="G531" s="21">
        <f>IF(OR(B531&amp;""="",NOT(ISNUMBER(A531))),"",IF(COUNTIFS($B$6:$B$1005,B531&amp;"",$A$6:$A$1005,"&gt;"&amp;A531)=0,1,0))</f>
        <v/>
      </c>
    </row>
    <row r="532">
      <c r="A532" s="13" t="n"/>
      <c r="B532" s="5" t="n"/>
      <c r="C532" s="5" t="n"/>
      <c r="D532" s="20" t="n"/>
      <c r="E532" s="5" t="n"/>
      <c r="F532" s="6">
        <f>IF(B532&amp;""="","",IFERROR(INDEX('المركبات'!$B$6:$B$205,MATCH(B532&amp;"",'المركبات'!$A$6:$A$205,0))&amp;"","كود غير موجود"))</f>
        <v/>
      </c>
      <c r="G532" s="21">
        <f>IF(OR(B532&amp;""="",NOT(ISNUMBER(A532))),"",IF(COUNTIFS($B$6:$B$1005,B532&amp;"",$A$6:$A$1005,"&gt;"&amp;A532)=0,1,0))</f>
        <v/>
      </c>
    </row>
    <row r="533">
      <c r="A533" s="13" t="n"/>
      <c r="B533" s="5" t="n"/>
      <c r="C533" s="5" t="n"/>
      <c r="D533" s="20" t="n"/>
      <c r="E533" s="5" t="n"/>
      <c r="F533" s="6">
        <f>IF(B533&amp;""="","",IFERROR(INDEX('المركبات'!$B$6:$B$205,MATCH(B533&amp;"",'المركبات'!$A$6:$A$205,0))&amp;"","كود غير موجود"))</f>
        <v/>
      </c>
      <c r="G533" s="21">
        <f>IF(OR(B533&amp;""="",NOT(ISNUMBER(A533))),"",IF(COUNTIFS($B$6:$B$1005,B533&amp;"",$A$6:$A$1005,"&gt;"&amp;A533)=0,1,0))</f>
        <v/>
      </c>
    </row>
    <row r="534">
      <c r="A534" s="13" t="n"/>
      <c r="B534" s="5" t="n"/>
      <c r="C534" s="5" t="n"/>
      <c r="D534" s="20" t="n"/>
      <c r="E534" s="5" t="n"/>
      <c r="F534" s="6">
        <f>IF(B534&amp;""="","",IFERROR(INDEX('المركبات'!$B$6:$B$205,MATCH(B534&amp;"",'المركبات'!$A$6:$A$205,0))&amp;"","كود غير موجود"))</f>
        <v/>
      </c>
      <c r="G534" s="21">
        <f>IF(OR(B534&amp;""="",NOT(ISNUMBER(A534))),"",IF(COUNTIFS($B$6:$B$1005,B534&amp;"",$A$6:$A$1005,"&gt;"&amp;A534)=0,1,0))</f>
        <v/>
      </c>
    </row>
    <row r="535">
      <c r="A535" s="13" t="n"/>
      <c r="B535" s="5" t="n"/>
      <c r="C535" s="5" t="n"/>
      <c r="D535" s="20" t="n"/>
      <c r="E535" s="5" t="n"/>
      <c r="F535" s="6">
        <f>IF(B535&amp;""="","",IFERROR(INDEX('المركبات'!$B$6:$B$205,MATCH(B535&amp;"",'المركبات'!$A$6:$A$205,0))&amp;"","كود غير موجود"))</f>
        <v/>
      </c>
      <c r="G535" s="21">
        <f>IF(OR(B535&amp;""="",NOT(ISNUMBER(A535))),"",IF(COUNTIFS($B$6:$B$1005,B535&amp;"",$A$6:$A$1005,"&gt;"&amp;A535)=0,1,0))</f>
        <v/>
      </c>
    </row>
    <row r="536">
      <c r="A536" s="13" t="n"/>
      <c r="B536" s="5" t="n"/>
      <c r="C536" s="5" t="n"/>
      <c r="D536" s="20" t="n"/>
      <c r="E536" s="5" t="n"/>
      <c r="F536" s="6">
        <f>IF(B536&amp;""="","",IFERROR(INDEX('المركبات'!$B$6:$B$205,MATCH(B536&amp;"",'المركبات'!$A$6:$A$205,0))&amp;"","كود غير موجود"))</f>
        <v/>
      </c>
      <c r="G536" s="21">
        <f>IF(OR(B536&amp;""="",NOT(ISNUMBER(A536))),"",IF(COUNTIFS($B$6:$B$1005,B536&amp;"",$A$6:$A$1005,"&gt;"&amp;A536)=0,1,0))</f>
        <v/>
      </c>
    </row>
    <row r="537">
      <c r="A537" s="13" t="n"/>
      <c r="B537" s="5" t="n"/>
      <c r="C537" s="5" t="n"/>
      <c r="D537" s="20" t="n"/>
      <c r="E537" s="5" t="n"/>
      <c r="F537" s="6">
        <f>IF(B537&amp;""="","",IFERROR(INDEX('المركبات'!$B$6:$B$205,MATCH(B537&amp;"",'المركبات'!$A$6:$A$205,0))&amp;"","كود غير موجود"))</f>
        <v/>
      </c>
      <c r="G537" s="21">
        <f>IF(OR(B537&amp;""="",NOT(ISNUMBER(A537))),"",IF(COUNTIFS($B$6:$B$1005,B537&amp;"",$A$6:$A$1005,"&gt;"&amp;A537)=0,1,0))</f>
        <v/>
      </c>
    </row>
    <row r="538">
      <c r="A538" s="13" t="n"/>
      <c r="B538" s="5" t="n"/>
      <c r="C538" s="5" t="n"/>
      <c r="D538" s="20" t="n"/>
      <c r="E538" s="5" t="n"/>
      <c r="F538" s="6">
        <f>IF(B538&amp;""="","",IFERROR(INDEX('المركبات'!$B$6:$B$205,MATCH(B538&amp;"",'المركبات'!$A$6:$A$205,0))&amp;"","كود غير موجود"))</f>
        <v/>
      </c>
      <c r="G538" s="21">
        <f>IF(OR(B538&amp;""="",NOT(ISNUMBER(A538))),"",IF(COUNTIFS($B$6:$B$1005,B538&amp;"",$A$6:$A$1005,"&gt;"&amp;A538)=0,1,0))</f>
        <v/>
      </c>
    </row>
    <row r="539">
      <c r="A539" s="13" t="n"/>
      <c r="B539" s="5" t="n"/>
      <c r="C539" s="5" t="n"/>
      <c r="D539" s="20" t="n"/>
      <c r="E539" s="5" t="n"/>
      <c r="F539" s="6">
        <f>IF(B539&amp;""="","",IFERROR(INDEX('المركبات'!$B$6:$B$205,MATCH(B539&amp;"",'المركبات'!$A$6:$A$205,0))&amp;"","كود غير موجود"))</f>
        <v/>
      </c>
      <c r="G539" s="21">
        <f>IF(OR(B539&amp;""="",NOT(ISNUMBER(A539))),"",IF(COUNTIFS($B$6:$B$1005,B539&amp;"",$A$6:$A$1005,"&gt;"&amp;A539)=0,1,0))</f>
        <v/>
      </c>
    </row>
    <row r="540">
      <c r="A540" s="13" t="n"/>
      <c r="B540" s="5" t="n"/>
      <c r="C540" s="5" t="n"/>
      <c r="D540" s="20" t="n"/>
      <c r="E540" s="5" t="n"/>
      <c r="F540" s="6">
        <f>IF(B540&amp;""="","",IFERROR(INDEX('المركبات'!$B$6:$B$205,MATCH(B540&amp;"",'المركبات'!$A$6:$A$205,0))&amp;"","كود غير موجود"))</f>
        <v/>
      </c>
      <c r="G540" s="21">
        <f>IF(OR(B540&amp;""="",NOT(ISNUMBER(A540))),"",IF(COUNTIFS($B$6:$B$1005,B540&amp;"",$A$6:$A$1005,"&gt;"&amp;A540)=0,1,0))</f>
        <v/>
      </c>
    </row>
    <row r="541">
      <c r="A541" s="13" t="n"/>
      <c r="B541" s="5" t="n"/>
      <c r="C541" s="5" t="n"/>
      <c r="D541" s="20" t="n"/>
      <c r="E541" s="5" t="n"/>
      <c r="F541" s="6">
        <f>IF(B541&amp;""="","",IFERROR(INDEX('المركبات'!$B$6:$B$205,MATCH(B541&amp;"",'المركبات'!$A$6:$A$205,0))&amp;"","كود غير موجود"))</f>
        <v/>
      </c>
      <c r="G541" s="21">
        <f>IF(OR(B541&amp;""="",NOT(ISNUMBER(A541))),"",IF(COUNTIFS($B$6:$B$1005,B541&amp;"",$A$6:$A$1005,"&gt;"&amp;A541)=0,1,0))</f>
        <v/>
      </c>
    </row>
    <row r="542">
      <c r="A542" s="13" t="n"/>
      <c r="B542" s="5" t="n"/>
      <c r="C542" s="5" t="n"/>
      <c r="D542" s="20" t="n"/>
      <c r="E542" s="5" t="n"/>
      <c r="F542" s="6">
        <f>IF(B542&amp;""="","",IFERROR(INDEX('المركبات'!$B$6:$B$205,MATCH(B542&amp;"",'المركبات'!$A$6:$A$205,0))&amp;"","كود غير موجود"))</f>
        <v/>
      </c>
      <c r="G542" s="21">
        <f>IF(OR(B542&amp;""="",NOT(ISNUMBER(A542))),"",IF(COUNTIFS($B$6:$B$1005,B542&amp;"",$A$6:$A$1005,"&gt;"&amp;A542)=0,1,0))</f>
        <v/>
      </c>
    </row>
    <row r="543">
      <c r="A543" s="13" t="n"/>
      <c r="B543" s="5" t="n"/>
      <c r="C543" s="5" t="n"/>
      <c r="D543" s="20" t="n"/>
      <c r="E543" s="5" t="n"/>
      <c r="F543" s="6">
        <f>IF(B543&amp;""="","",IFERROR(INDEX('المركبات'!$B$6:$B$205,MATCH(B543&amp;"",'المركبات'!$A$6:$A$205,0))&amp;"","كود غير موجود"))</f>
        <v/>
      </c>
      <c r="G543" s="21">
        <f>IF(OR(B543&amp;""="",NOT(ISNUMBER(A543))),"",IF(COUNTIFS($B$6:$B$1005,B543&amp;"",$A$6:$A$1005,"&gt;"&amp;A543)=0,1,0))</f>
        <v/>
      </c>
    </row>
    <row r="544">
      <c r="A544" s="13" t="n"/>
      <c r="B544" s="5" t="n"/>
      <c r="C544" s="5" t="n"/>
      <c r="D544" s="20" t="n"/>
      <c r="E544" s="5" t="n"/>
      <c r="F544" s="6">
        <f>IF(B544&amp;""="","",IFERROR(INDEX('المركبات'!$B$6:$B$205,MATCH(B544&amp;"",'المركبات'!$A$6:$A$205,0))&amp;"","كود غير موجود"))</f>
        <v/>
      </c>
      <c r="G544" s="21">
        <f>IF(OR(B544&amp;""="",NOT(ISNUMBER(A544))),"",IF(COUNTIFS($B$6:$B$1005,B544&amp;"",$A$6:$A$1005,"&gt;"&amp;A544)=0,1,0))</f>
        <v/>
      </c>
    </row>
    <row r="545">
      <c r="A545" s="13" t="n"/>
      <c r="B545" s="5" t="n"/>
      <c r="C545" s="5" t="n"/>
      <c r="D545" s="20" t="n"/>
      <c r="E545" s="5" t="n"/>
      <c r="F545" s="6">
        <f>IF(B545&amp;""="","",IFERROR(INDEX('المركبات'!$B$6:$B$205,MATCH(B545&amp;"",'المركبات'!$A$6:$A$205,0))&amp;"","كود غير موجود"))</f>
        <v/>
      </c>
      <c r="G545" s="21">
        <f>IF(OR(B545&amp;""="",NOT(ISNUMBER(A545))),"",IF(COUNTIFS($B$6:$B$1005,B545&amp;"",$A$6:$A$1005,"&gt;"&amp;A545)=0,1,0))</f>
        <v/>
      </c>
    </row>
    <row r="546">
      <c r="A546" s="13" t="n"/>
      <c r="B546" s="5" t="n"/>
      <c r="C546" s="5" t="n"/>
      <c r="D546" s="20" t="n"/>
      <c r="E546" s="5" t="n"/>
      <c r="F546" s="6">
        <f>IF(B546&amp;""="","",IFERROR(INDEX('المركبات'!$B$6:$B$205,MATCH(B546&amp;"",'المركبات'!$A$6:$A$205,0))&amp;"","كود غير موجود"))</f>
        <v/>
      </c>
      <c r="G546" s="21">
        <f>IF(OR(B546&amp;""="",NOT(ISNUMBER(A546))),"",IF(COUNTIFS($B$6:$B$1005,B546&amp;"",$A$6:$A$1005,"&gt;"&amp;A546)=0,1,0))</f>
        <v/>
      </c>
    </row>
    <row r="547">
      <c r="A547" s="13" t="n"/>
      <c r="B547" s="5" t="n"/>
      <c r="C547" s="5" t="n"/>
      <c r="D547" s="20" t="n"/>
      <c r="E547" s="5" t="n"/>
      <c r="F547" s="6">
        <f>IF(B547&amp;""="","",IFERROR(INDEX('المركبات'!$B$6:$B$205,MATCH(B547&amp;"",'المركبات'!$A$6:$A$205,0))&amp;"","كود غير موجود"))</f>
        <v/>
      </c>
      <c r="G547" s="21">
        <f>IF(OR(B547&amp;""="",NOT(ISNUMBER(A547))),"",IF(COUNTIFS($B$6:$B$1005,B547&amp;"",$A$6:$A$1005,"&gt;"&amp;A547)=0,1,0))</f>
        <v/>
      </c>
    </row>
    <row r="548">
      <c r="A548" s="13" t="n"/>
      <c r="B548" s="5" t="n"/>
      <c r="C548" s="5" t="n"/>
      <c r="D548" s="20" t="n"/>
      <c r="E548" s="5" t="n"/>
      <c r="F548" s="6">
        <f>IF(B548&amp;""="","",IFERROR(INDEX('المركبات'!$B$6:$B$205,MATCH(B548&amp;"",'المركبات'!$A$6:$A$205,0))&amp;"","كود غير موجود"))</f>
        <v/>
      </c>
      <c r="G548" s="21">
        <f>IF(OR(B548&amp;""="",NOT(ISNUMBER(A548))),"",IF(COUNTIFS($B$6:$B$1005,B548&amp;"",$A$6:$A$1005,"&gt;"&amp;A548)=0,1,0))</f>
        <v/>
      </c>
    </row>
    <row r="549">
      <c r="A549" s="13" t="n"/>
      <c r="B549" s="5" t="n"/>
      <c r="C549" s="5" t="n"/>
      <c r="D549" s="20" t="n"/>
      <c r="E549" s="5" t="n"/>
      <c r="F549" s="6">
        <f>IF(B549&amp;""="","",IFERROR(INDEX('المركبات'!$B$6:$B$205,MATCH(B549&amp;"",'المركبات'!$A$6:$A$205,0))&amp;"","كود غير موجود"))</f>
        <v/>
      </c>
      <c r="G549" s="21">
        <f>IF(OR(B549&amp;""="",NOT(ISNUMBER(A549))),"",IF(COUNTIFS($B$6:$B$1005,B549&amp;"",$A$6:$A$1005,"&gt;"&amp;A549)=0,1,0))</f>
        <v/>
      </c>
    </row>
    <row r="550">
      <c r="A550" s="13" t="n"/>
      <c r="B550" s="5" t="n"/>
      <c r="C550" s="5" t="n"/>
      <c r="D550" s="20" t="n"/>
      <c r="E550" s="5" t="n"/>
      <c r="F550" s="6">
        <f>IF(B550&amp;""="","",IFERROR(INDEX('المركبات'!$B$6:$B$205,MATCH(B550&amp;"",'المركبات'!$A$6:$A$205,0))&amp;"","كود غير موجود"))</f>
        <v/>
      </c>
      <c r="G550" s="21">
        <f>IF(OR(B550&amp;""="",NOT(ISNUMBER(A550))),"",IF(COUNTIFS($B$6:$B$1005,B550&amp;"",$A$6:$A$1005,"&gt;"&amp;A550)=0,1,0))</f>
        <v/>
      </c>
    </row>
    <row r="551">
      <c r="A551" s="13" t="n"/>
      <c r="B551" s="5" t="n"/>
      <c r="C551" s="5" t="n"/>
      <c r="D551" s="20" t="n"/>
      <c r="E551" s="5" t="n"/>
      <c r="F551" s="6">
        <f>IF(B551&amp;""="","",IFERROR(INDEX('المركبات'!$B$6:$B$205,MATCH(B551&amp;"",'المركبات'!$A$6:$A$205,0))&amp;"","كود غير موجود"))</f>
        <v/>
      </c>
      <c r="G551" s="21">
        <f>IF(OR(B551&amp;""="",NOT(ISNUMBER(A551))),"",IF(COUNTIFS($B$6:$B$1005,B551&amp;"",$A$6:$A$1005,"&gt;"&amp;A551)=0,1,0))</f>
        <v/>
      </c>
    </row>
    <row r="552">
      <c r="A552" s="13" t="n"/>
      <c r="B552" s="5" t="n"/>
      <c r="C552" s="5" t="n"/>
      <c r="D552" s="20" t="n"/>
      <c r="E552" s="5" t="n"/>
      <c r="F552" s="6">
        <f>IF(B552&amp;""="","",IFERROR(INDEX('المركبات'!$B$6:$B$205,MATCH(B552&amp;"",'المركبات'!$A$6:$A$205,0))&amp;"","كود غير موجود"))</f>
        <v/>
      </c>
      <c r="G552" s="21">
        <f>IF(OR(B552&amp;""="",NOT(ISNUMBER(A552))),"",IF(COUNTIFS($B$6:$B$1005,B552&amp;"",$A$6:$A$1005,"&gt;"&amp;A552)=0,1,0))</f>
        <v/>
      </c>
    </row>
    <row r="553">
      <c r="A553" s="13" t="n"/>
      <c r="B553" s="5" t="n"/>
      <c r="C553" s="5" t="n"/>
      <c r="D553" s="20" t="n"/>
      <c r="E553" s="5" t="n"/>
      <c r="F553" s="6">
        <f>IF(B553&amp;""="","",IFERROR(INDEX('المركبات'!$B$6:$B$205,MATCH(B553&amp;"",'المركبات'!$A$6:$A$205,0))&amp;"","كود غير موجود"))</f>
        <v/>
      </c>
      <c r="G553" s="21">
        <f>IF(OR(B553&amp;""="",NOT(ISNUMBER(A553))),"",IF(COUNTIFS($B$6:$B$1005,B553&amp;"",$A$6:$A$1005,"&gt;"&amp;A553)=0,1,0))</f>
        <v/>
      </c>
    </row>
    <row r="554">
      <c r="A554" s="13" t="n"/>
      <c r="B554" s="5" t="n"/>
      <c r="C554" s="5" t="n"/>
      <c r="D554" s="20" t="n"/>
      <c r="E554" s="5" t="n"/>
      <c r="F554" s="6">
        <f>IF(B554&amp;""="","",IFERROR(INDEX('المركبات'!$B$6:$B$205,MATCH(B554&amp;"",'المركبات'!$A$6:$A$205,0))&amp;"","كود غير موجود"))</f>
        <v/>
      </c>
      <c r="G554" s="21">
        <f>IF(OR(B554&amp;""="",NOT(ISNUMBER(A554))),"",IF(COUNTIFS($B$6:$B$1005,B554&amp;"",$A$6:$A$1005,"&gt;"&amp;A554)=0,1,0))</f>
        <v/>
      </c>
    </row>
    <row r="555">
      <c r="A555" s="13" t="n"/>
      <c r="B555" s="5" t="n"/>
      <c r="C555" s="5" t="n"/>
      <c r="D555" s="20" t="n"/>
      <c r="E555" s="5" t="n"/>
      <c r="F555" s="6">
        <f>IF(B555&amp;""="","",IFERROR(INDEX('المركبات'!$B$6:$B$205,MATCH(B555&amp;"",'المركبات'!$A$6:$A$205,0))&amp;"","كود غير موجود"))</f>
        <v/>
      </c>
      <c r="G555" s="21">
        <f>IF(OR(B555&amp;""="",NOT(ISNUMBER(A555))),"",IF(COUNTIFS($B$6:$B$1005,B555&amp;"",$A$6:$A$1005,"&gt;"&amp;A555)=0,1,0))</f>
        <v/>
      </c>
    </row>
    <row r="556">
      <c r="A556" s="13" t="n"/>
      <c r="B556" s="5" t="n"/>
      <c r="C556" s="5" t="n"/>
      <c r="D556" s="20" t="n"/>
      <c r="E556" s="5" t="n"/>
      <c r="F556" s="6">
        <f>IF(B556&amp;""="","",IFERROR(INDEX('المركبات'!$B$6:$B$205,MATCH(B556&amp;"",'المركبات'!$A$6:$A$205,0))&amp;"","كود غير موجود"))</f>
        <v/>
      </c>
      <c r="G556" s="21">
        <f>IF(OR(B556&amp;""="",NOT(ISNUMBER(A556))),"",IF(COUNTIFS($B$6:$B$1005,B556&amp;"",$A$6:$A$1005,"&gt;"&amp;A556)=0,1,0))</f>
        <v/>
      </c>
    </row>
    <row r="557">
      <c r="A557" s="13" t="n"/>
      <c r="B557" s="5" t="n"/>
      <c r="C557" s="5" t="n"/>
      <c r="D557" s="20" t="n"/>
      <c r="E557" s="5" t="n"/>
      <c r="F557" s="6">
        <f>IF(B557&amp;""="","",IFERROR(INDEX('المركبات'!$B$6:$B$205,MATCH(B557&amp;"",'المركبات'!$A$6:$A$205,0))&amp;"","كود غير موجود"))</f>
        <v/>
      </c>
      <c r="G557" s="21">
        <f>IF(OR(B557&amp;""="",NOT(ISNUMBER(A557))),"",IF(COUNTIFS($B$6:$B$1005,B557&amp;"",$A$6:$A$1005,"&gt;"&amp;A557)=0,1,0))</f>
        <v/>
      </c>
    </row>
    <row r="558">
      <c r="A558" s="13" t="n"/>
      <c r="B558" s="5" t="n"/>
      <c r="C558" s="5" t="n"/>
      <c r="D558" s="20" t="n"/>
      <c r="E558" s="5" t="n"/>
      <c r="F558" s="6">
        <f>IF(B558&amp;""="","",IFERROR(INDEX('المركبات'!$B$6:$B$205,MATCH(B558&amp;"",'المركبات'!$A$6:$A$205,0))&amp;"","كود غير موجود"))</f>
        <v/>
      </c>
      <c r="G558" s="21">
        <f>IF(OR(B558&amp;""="",NOT(ISNUMBER(A558))),"",IF(COUNTIFS($B$6:$B$1005,B558&amp;"",$A$6:$A$1005,"&gt;"&amp;A558)=0,1,0))</f>
        <v/>
      </c>
    </row>
    <row r="559">
      <c r="A559" s="13" t="n"/>
      <c r="B559" s="5" t="n"/>
      <c r="C559" s="5" t="n"/>
      <c r="D559" s="20" t="n"/>
      <c r="E559" s="5" t="n"/>
      <c r="F559" s="6">
        <f>IF(B559&amp;""="","",IFERROR(INDEX('المركبات'!$B$6:$B$205,MATCH(B559&amp;"",'المركبات'!$A$6:$A$205,0))&amp;"","كود غير موجود"))</f>
        <v/>
      </c>
      <c r="G559" s="21">
        <f>IF(OR(B559&amp;""="",NOT(ISNUMBER(A559))),"",IF(COUNTIFS($B$6:$B$1005,B559&amp;"",$A$6:$A$1005,"&gt;"&amp;A559)=0,1,0))</f>
        <v/>
      </c>
    </row>
    <row r="560">
      <c r="A560" s="13" t="n"/>
      <c r="B560" s="5" t="n"/>
      <c r="C560" s="5" t="n"/>
      <c r="D560" s="20" t="n"/>
      <c r="E560" s="5" t="n"/>
      <c r="F560" s="6">
        <f>IF(B560&amp;""="","",IFERROR(INDEX('المركبات'!$B$6:$B$205,MATCH(B560&amp;"",'المركبات'!$A$6:$A$205,0))&amp;"","كود غير موجود"))</f>
        <v/>
      </c>
      <c r="G560" s="21">
        <f>IF(OR(B560&amp;""="",NOT(ISNUMBER(A560))),"",IF(COUNTIFS($B$6:$B$1005,B560&amp;"",$A$6:$A$1005,"&gt;"&amp;A560)=0,1,0))</f>
        <v/>
      </c>
    </row>
    <row r="561">
      <c r="A561" s="13" t="n"/>
      <c r="B561" s="5" t="n"/>
      <c r="C561" s="5" t="n"/>
      <c r="D561" s="20" t="n"/>
      <c r="E561" s="5" t="n"/>
      <c r="F561" s="6">
        <f>IF(B561&amp;""="","",IFERROR(INDEX('المركبات'!$B$6:$B$205,MATCH(B561&amp;"",'المركبات'!$A$6:$A$205,0))&amp;"","كود غير موجود"))</f>
        <v/>
      </c>
      <c r="G561" s="21">
        <f>IF(OR(B561&amp;""="",NOT(ISNUMBER(A561))),"",IF(COUNTIFS($B$6:$B$1005,B561&amp;"",$A$6:$A$1005,"&gt;"&amp;A561)=0,1,0))</f>
        <v/>
      </c>
    </row>
    <row r="562">
      <c r="A562" s="13" t="n"/>
      <c r="B562" s="5" t="n"/>
      <c r="C562" s="5" t="n"/>
      <c r="D562" s="20" t="n"/>
      <c r="E562" s="5" t="n"/>
      <c r="F562" s="6">
        <f>IF(B562&amp;""="","",IFERROR(INDEX('المركبات'!$B$6:$B$205,MATCH(B562&amp;"",'المركبات'!$A$6:$A$205,0))&amp;"","كود غير موجود"))</f>
        <v/>
      </c>
      <c r="G562" s="21">
        <f>IF(OR(B562&amp;""="",NOT(ISNUMBER(A562))),"",IF(COUNTIFS($B$6:$B$1005,B562&amp;"",$A$6:$A$1005,"&gt;"&amp;A562)=0,1,0))</f>
        <v/>
      </c>
    </row>
    <row r="563">
      <c r="A563" s="13" t="n"/>
      <c r="B563" s="5" t="n"/>
      <c r="C563" s="5" t="n"/>
      <c r="D563" s="20" t="n"/>
      <c r="E563" s="5" t="n"/>
      <c r="F563" s="6">
        <f>IF(B563&amp;""="","",IFERROR(INDEX('المركبات'!$B$6:$B$205,MATCH(B563&amp;"",'المركبات'!$A$6:$A$205,0))&amp;"","كود غير موجود"))</f>
        <v/>
      </c>
      <c r="G563" s="21">
        <f>IF(OR(B563&amp;""="",NOT(ISNUMBER(A563))),"",IF(COUNTIFS($B$6:$B$1005,B563&amp;"",$A$6:$A$1005,"&gt;"&amp;A563)=0,1,0))</f>
        <v/>
      </c>
    </row>
    <row r="564">
      <c r="A564" s="13" t="n"/>
      <c r="B564" s="5" t="n"/>
      <c r="C564" s="5" t="n"/>
      <c r="D564" s="20" t="n"/>
      <c r="E564" s="5" t="n"/>
      <c r="F564" s="6">
        <f>IF(B564&amp;""="","",IFERROR(INDEX('المركبات'!$B$6:$B$205,MATCH(B564&amp;"",'المركبات'!$A$6:$A$205,0))&amp;"","كود غير موجود"))</f>
        <v/>
      </c>
      <c r="G564" s="21">
        <f>IF(OR(B564&amp;""="",NOT(ISNUMBER(A564))),"",IF(COUNTIFS($B$6:$B$1005,B564&amp;"",$A$6:$A$1005,"&gt;"&amp;A564)=0,1,0))</f>
        <v/>
      </c>
    </row>
    <row r="565">
      <c r="A565" s="13" t="n"/>
      <c r="B565" s="5" t="n"/>
      <c r="C565" s="5" t="n"/>
      <c r="D565" s="20" t="n"/>
      <c r="E565" s="5" t="n"/>
      <c r="F565" s="6">
        <f>IF(B565&amp;""="","",IFERROR(INDEX('المركبات'!$B$6:$B$205,MATCH(B565&amp;"",'المركبات'!$A$6:$A$205,0))&amp;"","كود غير موجود"))</f>
        <v/>
      </c>
      <c r="G565" s="21">
        <f>IF(OR(B565&amp;""="",NOT(ISNUMBER(A565))),"",IF(COUNTIFS($B$6:$B$1005,B565&amp;"",$A$6:$A$1005,"&gt;"&amp;A565)=0,1,0))</f>
        <v/>
      </c>
    </row>
    <row r="566">
      <c r="A566" s="13" t="n"/>
      <c r="B566" s="5" t="n"/>
      <c r="C566" s="5" t="n"/>
      <c r="D566" s="20" t="n"/>
      <c r="E566" s="5" t="n"/>
      <c r="F566" s="6">
        <f>IF(B566&amp;""="","",IFERROR(INDEX('المركبات'!$B$6:$B$205,MATCH(B566&amp;"",'المركبات'!$A$6:$A$205,0))&amp;"","كود غير موجود"))</f>
        <v/>
      </c>
      <c r="G566" s="21">
        <f>IF(OR(B566&amp;""="",NOT(ISNUMBER(A566))),"",IF(COUNTIFS($B$6:$B$1005,B566&amp;"",$A$6:$A$1005,"&gt;"&amp;A566)=0,1,0))</f>
        <v/>
      </c>
    </row>
    <row r="567">
      <c r="A567" s="13" t="n"/>
      <c r="B567" s="5" t="n"/>
      <c r="C567" s="5" t="n"/>
      <c r="D567" s="20" t="n"/>
      <c r="E567" s="5" t="n"/>
      <c r="F567" s="6">
        <f>IF(B567&amp;""="","",IFERROR(INDEX('المركبات'!$B$6:$B$205,MATCH(B567&amp;"",'المركبات'!$A$6:$A$205,0))&amp;"","كود غير موجود"))</f>
        <v/>
      </c>
      <c r="G567" s="21">
        <f>IF(OR(B567&amp;""="",NOT(ISNUMBER(A567))),"",IF(COUNTIFS($B$6:$B$1005,B567&amp;"",$A$6:$A$1005,"&gt;"&amp;A567)=0,1,0))</f>
        <v/>
      </c>
    </row>
    <row r="568">
      <c r="A568" s="13" t="n"/>
      <c r="B568" s="5" t="n"/>
      <c r="C568" s="5" t="n"/>
      <c r="D568" s="20" t="n"/>
      <c r="E568" s="5" t="n"/>
      <c r="F568" s="6">
        <f>IF(B568&amp;""="","",IFERROR(INDEX('المركبات'!$B$6:$B$205,MATCH(B568&amp;"",'المركبات'!$A$6:$A$205,0))&amp;"","كود غير موجود"))</f>
        <v/>
      </c>
      <c r="G568" s="21">
        <f>IF(OR(B568&amp;""="",NOT(ISNUMBER(A568))),"",IF(COUNTIFS($B$6:$B$1005,B568&amp;"",$A$6:$A$1005,"&gt;"&amp;A568)=0,1,0))</f>
        <v/>
      </c>
    </row>
    <row r="569">
      <c r="A569" s="13" t="n"/>
      <c r="B569" s="5" t="n"/>
      <c r="C569" s="5" t="n"/>
      <c r="D569" s="20" t="n"/>
      <c r="E569" s="5" t="n"/>
      <c r="F569" s="6">
        <f>IF(B569&amp;""="","",IFERROR(INDEX('المركبات'!$B$6:$B$205,MATCH(B569&amp;"",'المركبات'!$A$6:$A$205,0))&amp;"","كود غير موجود"))</f>
        <v/>
      </c>
      <c r="G569" s="21">
        <f>IF(OR(B569&amp;""="",NOT(ISNUMBER(A569))),"",IF(COUNTIFS($B$6:$B$1005,B569&amp;"",$A$6:$A$1005,"&gt;"&amp;A569)=0,1,0))</f>
        <v/>
      </c>
    </row>
    <row r="570">
      <c r="A570" s="13" t="n"/>
      <c r="B570" s="5" t="n"/>
      <c r="C570" s="5" t="n"/>
      <c r="D570" s="20" t="n"/>
      <c r="E570" s="5" t="n"/>
      <c r="F570" s="6">
        <f>IF(B570&amp;""="","",IFERROR(INDEX('المركبات'!$B$6:$B$205,MATCH(B570&amp;"",'المركبات'!$A$6:$A$205,0))&amp;"","كود غير موجود"))</f>
        <v/>
      </c>
      <c r="G570" s="21">
        <f>IF(OR(B570&amp;""="",NOT(ISNUMBER(A570))),"",IF(COUNTIFS($B$6:$B$1005,B570&amp;"",$A$6:$A$1005,"&gt;"&amp;A570)=0,1,0))</f>
        <v/>
      </c>
    </row>
    <row r="571">
      <c r="A571" s="13" t="n"/>
      <c r="B571" s="5" t="n"/>
      <c r="C571" s="5" t="n"/>
      <c r="D571" s="20" t="n"/>
      <c r="E571" s="5" t="n"/>
      <c r="F571" s="6">
        <f>IF(B571&amp;""="","",IFERROR(INDEX('المركبات'!$B$6:$B$205,MATCH(B571&amp;"",'المركبات'!$A$6:$A$205,0))&amp;"","كود غير موجود"))</f>
        <v/>
      </c>
      <c r="G571" s="21">
        <f>IF(OR(B571&amp;""="",NOT(ISNUMBER(A571))),"",IF(COUNTIFS($B$6:$B$1005,B571&amp;"",$A$6:$A$1005,"&gt;"&amp;A571)=0,1,0))</f>
        <v/>
      </c>
    </row>
    <row r="572">
      <c r="A572" s="13" t="n"/>
      <c r="B572" s="5" t="n"/>
      <c r="C572" s="5" t="n"/>
      <c r="D572" s="20" t="n"/>
      <c r="E572" s="5" t="n"/>
      <c r="F572" s="6">
        <f>IF(B572&amp;""="","",IFERROR(INDEX('المركبات'!$B$6:$B$205,MATCH(B572&amp;"",'المركبات'!$A$6:$A$205,0))&amp;"","كود غير موجود"))</f>
        <v/>
      </c>
      <c r="G572" s="21">
        <f>IF(OR(B572&amp;""="",NOT(ISNUMBER(A572))),"",IF(COUNTIFS($B$6:$B$1005,B572&amp;"",$A$6:$A$1005,"&gt;"&amp;A572)=0,1,0))</f>
        <v/>
      </c>
    </row>
    <row r="573">
      <c r="A573" s="13" t="n"/>
      <c r="B573" s="5" t="n"/>
      <c r="C573" s="5" t="n"/>
      <c r="D573" s="20" t="n"/>
      <c r="E573" s="5" t="n"/>
      <c r="F573" s="6">
        <f>IF(B573&amp;""="","",IFERROR(INDEX('المركبات'!$B$6:$B$205,MATCH(B573&amp;"",'المركبات'!$A$6:$A$205,0))&amp;"","كود غير موجود"))</f>
        <v/>
      </c>
      <c r="G573" s="21">
        <f>IF(OR(B573&amp;""="",NOT(ISNUMBER(A573))),"",IF(COUNTIFS($B$6:$B$1005,B573&amp;"",$A$6:$A$1005,"&gt;"&amp;A573)=0,1,0))</f>
        <v/>
      </c>
    </row>
    <row r="574">
      <c r="A574" s="13" t="n"/>
      <c r="B574" s="5" t="n"/>
      <c r="C574" s="5" t="n"/>
      <c r="D574" s="20" t="n"/>
      <c r="E574" s="5" t="n"/>
      <c r="F574" s="6">
        <f>IF(B574&amp;""="","",IFERROR(INDEX('المركبات'!$B$6:$B$205,MATCH(B574&amp;"",'المركبات'!$A$6:$A$205,0))&amp;"","كود غير موجود"))</f>
        <v/>
      </c>
      <c r="G574" s="21">
        <f>IF(OR(B574&amp;""="",NOT(ISNUMBER(A574))),"",IF(COUNTIFS($B$6:$B$1005,B574&amp;"",$A$6:$A$1005,"&gt;"&amp;A574)=0,1,0))</f>
        <v/>
      </c>
    </row>
    <row r="575">
      <c r="A575" s="13" t="n"/>
      <c r="B575" s="5" t="n"/>
      <c r="C575" s="5" t="n"/>
      <c r="D575" s="20" t="n"/>
      <c r="E575" s="5" t="n"/>
      <c r="F575" s="6">
        <f>IF(B575&amp;""="","",IFERROR(INDEX('المركبات'!$B$6:$B$205,MATCH(B575&amp;"",'المركبات'!$A$6:$A$205,0))&amp;"","كود غير موجود"))</f>
        <v/>
      </c>
      <c r="G575" s="21">
        <f>IF(OR(B575&amp;""="",NOT(ISNUMBER(A575))),"",IF(COUNTIFS($B$6:$B$1005,B575&amp;"",$A$6:$A$1005,"&gt;"&amp;A575)=0,1,0))</f>
        <v/>
      </c>
    </row>
    <row r="576">
      <c r="A576" s="13" t="n"/>
      <c r="B576" s="5" t="n"/>
      <c r="C576" s="5" t="n"/>
      <c r="D576" s="20" t="n"/>
      <c r="E576" s="5" t="n"/>
      <c r="F576" s="6">
        <f>IF(B576&amp;""="","",IFERROR(INDEX('المركبات'!$B$6:$B$205,MATCH(B576&amp;"",'المركبات'!$A$6:$A$205,0))&amp;"","كود غير موجود"))</f>
        <v/>
      </c>
      <c r="G576" s="21">
        <f>IF(OR(B576&amp;""="",NOT(ISNUMBER(A576))),"",IF(COUNTIFS($B$6:$B$1005,B576&amp;"",$A$6:$A$1005,"&gt;"&amp;A576)=0,1,0))</f>
        <v/>
      </c>
    </row>
    <row r="577">
      <c r="A577" s="13" t="n"/>
      <c r="B577" s="5" t="n"/>
      <c r="C577" s="5" t="n"/>
      <c r="D577" s="20" t="n"/>
      <c r="E577" s="5" t="n"/>
      <c r="F577" s="6">
        <f>IF(B577&amp;""="","",IFERROR(INDEX('المركبات'!$B$6:$B$205,MATCH(B577&amp;"",'المركبات'!$A$6:$A$205,0))&amp;"","كود غير موجود"))</f>
        <v/>
      </c>
      <c r="G577" s="21">
        <f>IF(OR(B577&amp;""="",NOT(ISNUMBER(A577))),"",IF(COUNTIFS($B$6:$B$1005,B577&amp;"",$A$6:$A$1005,"&gt;"&amp;A577)=0,1,0))</f>
        <v/>
      </c>
    </row>
    <row r="578">
      <c r="A578" s="13" t="n"/>
      <c r="B578" s="5" t="n"/>
      <c r="C578" s="5" t="n"/>
      <c r="D578" s="20" t="n"/>
      <c r="E578" s="5" t="n"/>
      <c r="F578" s="6">
        <f>IF(B578&amp;""="","",IFERROR(INDEX('المركبات'!$B$6:$B$205,MATCH(B578&amp;"",'المركبات'!$A$6:$A$205,0))&amp;"","كود غير موجود"))</f>
        <v/>
      </c>
      <c r="G578" s="21">
        <f>IF(OR(B578&amp;""="",NOT(ISNUMBER(A578))),"",IF(COUNTIFS($B$6:$B$1005,B578&amp;"",$A$6:$A$1005,"&gt;"&amp;A578)=0,1,0))</f>
        <v/>
      </c>
    </row>
    <row r="579">
      <c r="A579" s="13" t="n"/>
      <c r="B579" s="5" t="n"/>
      <c r="C579" s="5" t="n"/>
      <c r="D579" s="20" t="n"/>
      <c r="E579" s="5" t="n"/>
      <c r="F579" s="6">
        <f>IF(B579&amp;""="","",IFERROR(INDEX('المركبات'!$B$6:$B$205,MATCH(B579&amp;"",'المركبات'!$A$6:$A$205,0))&amp;"","كود غير موجود"))</f>
        <v/>
      </c>
      <c r="G579" s="21">
        <f>IF(OR(B579&amp;""="",NOT(ISNUMBER(A579))),"",IF(COUNTIFS($B$6:$B$1005,B579&amp;"",$A$6:$A$1005,"&gt;"&amp;A579)=0,1,0))</f>
        <v/>
      </c>
    </row>
    <row r="580">
      <c r="A580" s="13" t="n"/>
      <c r="B580" s="5" t="n"/>
      <c r="C580" s="5" t="n"/>
      <c r="D580" s="20" t="n"/>
      <c r="E580" s="5" t="n"/>
      <c r="F580" s="6">
        <f>IF(B580&amp;""="","",IFERROR(INDEX('المركبات'!$B$6:$B$205,MATCH(B580&amp;"",'المركبات'!$A$6:$A$205,0))&amp;"","كود غير موجود"))</f>
        <v/>
      </c>
      <c r="G580" s="21">
        <f>IF(OR(B580&amp;""="",NOT(ISNUMBER(A580))),"",IF(COUNTIFS($B$6:$B$1005,B580&amp;"",$A$6:$A$1005,"&gt;"&amp;A580)=0,1,0))</f>
        <v/>
      </c>
    </row>
    <row r="581">
      <c r="A581" s="13" t="n"/>
      <c r="B581" s="5" t="n"/>
      <c r="C581" s="5" t="n"/>
      <c r="D581" s="20" t="n"/>
      <c r="E581" s="5" t="n"/>
      <c r="F581" s="6">
        <f>IF(B581&amp;""="","",IFERROR(INDEX('المركبات'!$B$6:$B$205,MATCH(B581&amp;"",'المركبات'!$A$6:$A$205,0))&amp;"","كود غير موجود"))</f>
        <v/>
      </c>
      <c r="G581" s="21">
        <f>IF(OR(B581&amp;""="",NOT(ISNUMBER(A581))),"",IF(COUNTIFS($B$6:$B$1005,B581&amp;"",$A$6:$A$1005,"&gt;"&amp;A581)=0,1,0))</f>
        <v/>
      </c>
    </row>
    <row r="582">
      <c r="A582" s="13" t="n"/>
      <c r="B582" s="5" t="n"/>
      <c r="C582" s="5" t="n"/>
      <c r="D582" s="20" t="n"/>
      <c r="E582" s="5" t="n"/>
      <c r="F582" s="6">
        <f>IF(B582&amp;""="","",IFERROR(INDEX('المركبات'!$B$6:$B$205,MATCH(B582&amp;"",'المركبات'!$A$6:$A$205,0))&amp;"","كود غير موجود"))</f>
        <v/>
      </c>
      <c r="G582" s="21">
        <f>IF(OR(B582&amp;""="",NOT(ISNUMBER(A582))),"",IF(COUNTIFS($B$6:$B$1005,B582&amp;"",$A$6:$A$1005,"&gt;"&amp;A582)=0,1,0))</f>
        <v/>
      </c>
    </row>
    <row r="583">
      <c r="A583" s="13" t="n"/>
      <c r="B583" s="5" t="n"/>
      <c r="C583" s="5" t="n"/>
      <c r="D583" s="20" t="n"/>
      <c r="E583" s="5" t="n"/>
      <c r="F583" s="6">
        <f>IF(B583&amp;""="","",IFERROR(INDEX('المركبات'!$B$6:$B$205,MATCH(B583&amp;"",'المركبات'!$A$6:$A$205,0))&amp;"","كود غير موجود"))</f>
        <v/>
      </c>
      <c r="G583" s="21">
        <f>IF(OR(B583&amp;""="",NOT(ISNUMBER(A583))),"",IF(COUNTIFS($B$6:$B$1005,B583&amp;"",$A$6:$A$1005,"&gt;"&amp;A583)=0,1,0))</f>
        <v/>
      </c>
    </row>
    <row r="584">
      <c r="A584" s="13" t="n"/>
      <c r="B584" s="5" t="n"/>
      <c r="C584" s="5" t="n"/>
      <c r="D584" s="20" t="n"/>
      <c r="E584" s="5" t="n"/>
      <c r="F584" s="6">
        <f>IF(B584&amp;""="","",IFERROR(INDEX('المركبات'!$B$6:$B$205,MATCH(B584&amp;"",'المركبات'!$A$6:$A$205,0))&amp;"","كود غير موجود"))</f>
        <v/>
      </c>
      <c r="G584" s="21">
        <f>IF(OR(B584&amp;""="",NOT(ISNUMBER(A584))),"",IF(COUNTIFS($B$6:$B$1005,B584&amp;"",$A$6:$A$1005,"&gt;"&amp;A584)=0,1,0))</f>
        <v/>
      </c>
    </row>
    <row r="585">
      <c r="A585" s="13" t="n"/>
      <c r="B585" s="5" t="n"/>
      <c r="C585" s="5" t="n"/>
      <c r="D585" s="20" t="n"/>
      <c r="E585" s="5" t="n"/>
      <c r="F585" s="6">
        <f>IF(B585&amp;""="","",IFERROR(INDEX('المركبات'!$B$6:$B$205,MATCH(B585&amp;"",'المركبات'!$A$6:$A$205,0))&amp;"","كود غير موجود"))</f>
        <v/>
      </c>
      <c r="G585" s="21">
        <f>IF(OR(B585&amp;""="",NOT(ISNUMBER(A585))),"",IF(COUNTIFS($B$6:$B$1005,B585&amp;"",$A$6:$A$1005,"&gt;"&amp;A585)=0,1,0))</f>
        <v/>
      </c>
    </row>
    <row r="586">
      <c r="A586" s="13" t="n"/>
      <c r="B586" s="5" t="n"/>
      <c r="C586" s="5" t="n"/>
      <c r="D586" s="20" t="n"/>
      <c r="E586" s="5" t="n"/>
      <c r="F586" s="6">
        <f>IF(B586&amp;""="","",IFERROR(INDEX('المركبات'!$B$6:$B$205,MATCH(B586&amp;"",'المركبات'!$A$6:$A$205,0))&amp;"","كود غير موجود"))</f>
        <v/>
      </c>
      <c r="G586" s="21">
        <f>IF(OR(B586&amp;""="",NOT(ISNUMBER(A586))),"",IF(COUNTIFS($B$6:$B$1005,B586&amp;"",$A$6:$A$1005,"&gt;"&amp;A586)=0,1,0))</f>
        <v/>
      </c>
    </row>
    <row r="587">
      <c r="A587" s="13" t="n"/>
      <c r="B587" s="5" t="n"/>
      <c r="C587" s="5" t="n"/>
      <c r="D587" s="20" t="n"/>
      <c r="E587" s="5" t="n"/>
      <c r="F587" s="6">
        <f>IF(B587&amp;""="","",IFERROR(INDEX('المركبات'!$B$6:$B$205,MATCH(B587&amp;"",'المركبات'!$A$6:$A$205,0))&amp;"","كود غير موجود"))</f>
        <v/>
      </c>
      <c r="G587" s="21">
        <f>IF(OR(B587&amp;""="",NOT(ISNUMBER(A587))),"",IF(COUNTIFS($B$6:$B$1005,B587&amp;"",$A$6:$A$1005,"&gt;"&amp;A587)=0,1,0))</f>
        <v/>
      </c>
    </row>
    <row r="588">
      <c r="A588" s="13" t="n"/>
      <c r="B588" s="5" t="n"/>
      <c r="C588" s="5" t="n"/>
      <c r="D588" s="20" t="n"/>
      <c r="E588" s="5" t="n"/>
      <c r="F588" s="6">
        <f>IF(B588&amp;""="","",IFERROR(INDEX('المركبات'!$B$6:$B$205,MATCH(B588&amp;"",'المركبات'!$A$6:$A$205,0))&amp;"","كود غير موجود"))</f>
        <v/>
      </c>
      <c r="G588" s="21">
        <f>IF(OR(B588&amp;""="",NOT(ISNUMBER(A588))),"",IF(COUNTIFS($B$6:$B$1005,B588&amp;"",$A$6:$A$1005,"&gt;"&amp;A588)=0,1,0))</f>
        <v/>
      </c>
    </row>
    <row r="589">
      <c r="A589" s="13" t="n"/>
      <c r="B589" s="5" t="n"/>
      <c r="C589" s="5" t="n"/>
      <c r="D589" s="20" t="n"/>
      <c r="E589" s="5" t="n"/>
      <c r="F589" s="6">
        <f>IF(B589&amp;""="","",IFERROR(INDEX('المركبات'!$B$6:$B$205,MATCH(B589&amp;"",'المركبات'!$A$6:$A$205,0))&amp;"","كود غير موجود"))</f>
        <v/>
      </c>
      <c r="G589" s="21">
        <f>IF(OR(B589&amp;""="",NOT(ISNUMBER(A589))),"",IF(COUNTIFS($B$6:$B$1005,B589&amp;"",$A$6:$A$1005,"&gt;"&amp;A589)=0,1,0))</f>
        <v/>
      </c>
    </row>
    <row r="590">
      <c r="A590" s="13" t="n"/>
      <c r="B590" s="5" t="n"/>
      <c r="C590" s="5" t="n"/>
      <c r="D590" s="20" t="n"/>
      <c r="E590" s="5" t="n"/>
      <c r="F590" s="6">
        <f>IF(B590&amp;""="","",IFERROR(INDEX('المركبات'!$B$6:$B$205,MATCH(B590&amp;"",'المركبات'!$A$6:$A$205,0))&amp;"","كود غير موجود"))</f>
        <v/>
      </c>
      <c r="G590" s="21">
        <f>IF(OR(B590&amp;""="",NOT(ISNUMBER(A590))),"",IF(COUNTIFS($B$6:$B$1005,B590&amp;"",$A$6:$A$1005,"&gt;"&amp;A590)=0,1,0))</f>
        <v/>
      </c>
    </row>
    <row r="591">
      <c r="A591" s="13" t="n"/>
      <c r="B591" s="5" t="n"/>
      <c r="C591" s="5" t="n"/>
      <c r="D591" s="20" t="n"/>
      <c r="E591" s="5" t="n"/>
      <c r="F591" s="6">
        <f>IF(B591&amp;""="","",IFERROR(INDEX('المركبات'!$B$6:$B$205,MATCH(B591&amp;"",'المركبات'!$A$6:$A$205,0))&amp;"","كود غير موجود"))</f>
        <v/>
      </c>
      <c r="G591" s="21">
        <f>IF(OR(B591&amp;""="",NOT(ISNUMBER(A591))),"",IF(COUNTIFS($B$6:$B$1005,B591&amp;"",$A$6:$A$1005,"&gt;"&amp;A591)=0,1,0))</f>
        <v/>
      </c>
    </row>
    <row r="592">
      <c r="A592" s="13" t="n"/>
      <c r="B592" s="5" t="n"/>
      <c r="C592" s="5" t="n"/>
      <c r="D592" s="20" t="n"/>
      <c r="E592" s="5" t="n"/>
      <c r="F592" s="6">
        <f>IF(B592&amp;""="","",IFERROR(INDEX('المركبات'!$B$6:$B$205,MATCH(B592&amp;"",'المركبات'!$A$6:$A$205,0))&amp;"","كود غير موجود"))</f>
        <v/>
      </c>
      <c r="G592" s="21">
        <f>IF(OR(B592&amp;""="",NOT(ISNUMBER(A592))),"",IF(COUNTIFS($B$6:$B$1005,B592&amp;"",$A$6:$A$1005,"&gt;"&amp;A592)=0,1,0))</f>
        <v/>
      </c>
    </row>
    <row r="593">
      <c r="A593" s="13" t="n"/>
      <c r="B593" s="5" t="n"/>
      <c r="C593" s="5" t="n"/>
      <c r="D593" s="20" t="n"/>
      <c r="E593" s="5" t="n"/>
      <c r="F593" s="6">
        <f>IF(B593&amp;""="","",IFERROR(INDEX('المركبات'!$B$6:$B$205,MATCH(B593&amp;"",'المركبات'!$A$6:$A$205,0))&amp;"","كود غير موجود"))</f>
        <v/>
      </c>
      <c r="G593" s="21">
        <f>IF(OR(B593&amp;""="",NOT(ISNUMBER(A593))),"",IF(COUNTIFS($B$6:$B$1005,B593&amp;"",$A$6:$A$1005,"&gt;"&amp;A593)=0,1,0))</f>
        <v/>
      </c>
    </row>
    <row r="594">
      <c r="A594" s="13" t="n"/>
      <c r="B594" s="5" t="n"/>
      <c r="C594" s="5" t="n"/>
      <c r="D594" s="20" t="n"/>
      <c r="E594" s="5" t="n"/>
      <c r="F594" s="6">
        <f>IF(B594&amp;""="","",IFERROR(INDEX('المركبات'!$B$6:$B$205,MATCH(B594&amp;"",'المركبات'!$A$6:$A$205,0))&amp;"","كود غير موجود"))</f>
        <v/>
      </c>
      <c r="G594" s="21">
        <f>IF(OR(B594&amp;""="",NOT(ISNUMBER(A594))),"",IF(COUNTIFS($B$6:$B$1005,B594&amp;"",$A$6:$A$1005,"&gt;"&amp;A594)=0,1,0))</f>
        <v/>
      </c>
    </row>
    <row r="595">
      <c r="A595" s="13" t="n"/>
      <c r="B595" s="5" t="n"/>
      <c r="C595" s="5" t="n"/>
      <c r="D595" s="20" t="n"/>
      <c r="E595" s="5" t="n"/>
      <c r="F595" s="6">
        <f>IF(B595&amp;""="","",IFERROR(INDEX('المركبات'!$B$6:$B$205,MATCH(B595&amp;"",'المركبات'!$A$6:$A$205,0))&amp;"","كود غير موجود"))</f>
        <v/>
      </c>
      <c r="G595" s="21">
        <f>IF(OR(B595&amp;""="",NOT(ISNUMBER(A595))),"",IF(COUNTIFS($B$6:$B$1005,B595&amp;"",$A$6:$A$1005,"&gt;"&amp;A595)=0,1,0))</f>
        <v/>
      </c>
    </row>
    <row r="596">
      <c r="A596" s="13" t="n"/>
      <c r="B596" s="5" t="n"/>
      <c r="C596" s="5" t="n"/>
      <c r="D596" s="20" t="n"/>
      <c r="E596" s="5" t="n"/>
      <c r="F596" s="6">
        <f>IF(B596&amp;""="","",IFERROR(INDEX('المركبات'!$B$6:$B$205,MATCH(B596&amp;"",'المركبات'!$A$6:$A$205,0))&amp;"","كود غير موجود"))</f>
        <v/>
      </c>
      <c r="G596" s="21">
        <f>IF(OR(B596&amp;""="",NOT(ISNUMBER(A596))),"",IF(COUNTIFS($B$6:$B$1005,B596&amp;"",$A$6:$A$1005,"&gt;"&amp;A596)=0,1,0))</f>
        <v/>
      </c>
    </row>
    <row r="597">
      <c r="A597" s="13" t="n"/>
      <c r="B597" s="5" t="n"/>
      <c r="C597" s="5" t="n"/>
      <c r="D597" s="20" t="n"/>
      <c r="E597" s="5" t="n"/>
      <c r="F597" s="6">
        <f>IF(B597&amp;""="","",IFERROR(INDEX('المركبات'!$B$6:$B$205,MATCH(B597&amp;"",'المركبات'!$A$6:$A$205,0))&amp;"","كود غير موجود"))</f>
        <v/>
      </c>
      <c r="G597" s="21">
        <f>IF(OR(B597&amp;""="",NOT(ISNUMBER(A597))),"",IF(COUNTIFS($B$6:$B$1005,B597&amp;"",$A$6:$A$1005,"&gt;"&amp;A597)=0,1,0))</f>
        <v/>
      </c>
    </row>
    <row r="598">
      <c r="A598" s="13" t="n"/>
      <c r="B598" s="5" t="n"/>
      <c r="C598" s="5" t="n"/>
      <c r="D598" s="20" t="n"/>
      <c r="E598" s="5" t="n"/>
      <c r="F598" s="6">
        <f>IF(B598&amp;""="","",IFERROR(INDEX('المركبات'!$B$6:$B$205,MATCH(B598&amp;"",'المركبات'!$A$6:$A$205,0))&amp;"","كود غير موجود"))</f>
        <v/>
      </c>
      <c r="G598" s="21">
        <f>IF(OR(B598&amp;""="",NOT(ISNUMBER(A598))),"",IF(COUNTIFS($B$6:$B$1005,B598&amp;"",$A$6:$A$1005,"&gt;"&amp;A598)=0,1,0))</f>
        <v/>
      </c>
    </row>
    <row r="599">
      <c r="A599" s="13" t="n"/>
      <c r="B599" s="5" t="n"/>
      <c r="C599" s="5" t="n"/>
      <c r="D599" s="20" t="n"/>
      <c r="E599" s="5" t="n"/>
      <c r="F599" s="6">
        <f>IF(B599&amp;""="","",IFERROR(INDEX('المركبات'!$B$6:$B$205,MATCH(B599&amp;"",'المركبات'!$A$6:$A$205,0))&amp;"","كود غير موجود"))</f>
        <v/>
      </c>
      <c r="G599" s="21">
        <f>IF(OR(B599&amp;""="",NOT(ISNUMBER(A599))),"",IF(COUNTIFS($B$6:$B$1005,B599&amp;"",$A$6:$A$1005,"&gt;"&amp;A599)=0,1,0))</f>
        <v/>
      </c>
    </row>
    <row r="600">
      <c r="A600" s="13" t="n"/>
      <c r="B600" s="5" t="n"/>
      <c r="C600" s="5" t="n"/>
      <c r="D600" s="20" t="n"/>
      <c r="E600" s="5" t="n"/>
      <c r="F600" s="6">
        <f>IF(B600&amp;""="","",IFERROR(INDEX('المركبات'!$B$6:$B$205,MATCH(B600&amp;"",'المركبات'!$A$6:$A$205,0))&amp;"","كود غير موجود"))</f>
        <v/>
      </c>
      <c r="G600" s="21">
        <f>IF(OR(B600&amp;""="",NOT(ISNUMBER(A600))),"",IF(COUNTIFS($B$6:$B$1005,B600&amp;"",$A$6:$A$1005,"&gt;"&amp;A600)=0,1,0))</f>
        <v/>
      </c>
    </row>
    <row r="601">
      <c r="A601" s="13" t="n"/>
      <c r="B601" s="5" t="n"/>
      <c r="C601" s="5" t="n"/>
      <c r="D601" s="20" t="n"/>
      <c r="E601" s="5" t="n"/>
      <c r="F601" s="6">
        <f>IF(B601&amp;""="","",IFERROR(INDEX('المركبات'!$B$6:$B$205,MATCH(B601&amp;"",'المركبات'!$A$6:$A$205,0))&amp;"","كود غير موجود"))</f>
        <v/>
      </c>
      <c r="G601" s="21">
        <f>IF(OR(B601&amp;""="",NOT(ISNUMBER(A601))),"",IF(COUNTIFS($B$6:$B$1005,B601&amp;"",$A$6:$A$1005,"&gt;"&amp;A601)=0,1,0))</f>
        <v/>
      </c>
    </row>
    <row r="602">
      <c r="A602" s="13" t="n"/>
      <c r="B602" s="5" t="n"/>
      <c r="C602" s="5" t="n"/>
      <c r="D602" s="20" t="n"/>
      <c r="E602" s="5" t="n"/>
      <c r="F602" s="6">
        <f>IF(B602&amp;""="","",IFERROR(INDEX('المركبات'!$B$6:$B$205,MATCH(B602&amp;"",'المركبات'!$A$6:$A$205,0))&amp;"","كود غير موجود"))</f>
        <v/>
      </c>
      <c r="G602" s="21">
        <f>IF(OR(B602&amp;""="",NOT(ISNUMBER(A602))),"",IF(COUNTIFS($B$6:$B$1005,B602&amp;"",$A$6:$A$1005,"&gt;"&amp;A602)=0,1,0))</f>
        <v/>
      </c>
    </row>
    <row r="603">
      <c r="A603" s="13" t="n"/>
      <c r="B603" s="5" t="n"/>
      <c r="C603" s="5" t="n"/>
      <c r="D603" s="20" t="n"/>
      <c r="E603" s="5" t="n"/>
      <c r="F603" s="6">
        <f>IF(B603&amp;""="","",IFERROR(INDEX('المركبات'!$B$6:$B$205,MATCH(B603&amp;"",'المركبات'!$A$6:$A$205,0))&amp;"","كود غير موجود"))</f>
        <v/>
      </c>
      <c r="G603" s="21">
        <f>IF(OR(B603&amp;""="",NOT(ISNUMBER(A603))),"",IF(COUNTIFS($B$6:$B$1005,B603&amp;"",$A$6:$A$1005,"&gt;"&amp;A603)=0,1,0))</f>
        <v/>
      </c>
    </row>
    <row r="604">
      <c r="A604" s="13" t="n"/>
      <c r="B604" s="5" t="n"/>
      <c r="C604" s="5" t="n"/>
      <c r="D604" s="20" t="n"/>
      <c r="E604" s="5" t="n"/>
      <c r="F604" s="6">
        <f>IF(B604&amp;""="","",IFERROR(INDEX('المركبات'!$B$6:$B$205,MATCH(B604&amp;"",'المركبات'!$A$6:$A$205,0))&amp;"","كود غير موجود"))</f>
        <v/>
      </c>
      <c r="G604" s="21">
        <f>IF(OR(B604&amp;""="",NOT(ISNUMBER(A604))),"",IF(COUNTIFS($B$6:$B$1005,B604&amp;"",$A$6:$A$1005,"&gt;"&amp;A604)=0,1,0))</f>
        <v/>
      </c>
    </row>
    <row r="605">
      <c r="A605" s="13" t="n"/>
      <c r="B605" s="5" t="n"/>
      <c r="C605" s="5" t="n"/>
      <c r="D605" s="20" t="n"/>
      <c r="E605" s="5" t="n"/>
      <c r="F605" s="6">
        <f>IF(B605&amp;""="","",IFERROR(INDEX('المركبات'!$B$6:$B$205,MATCH(B605&amp;"",'المركبات'!$A$6:$A$205,0))&amp;"","كود غير موجود"))</f>
        <v/>
      </c>
      <c r="G605" s="21">
        <f>IF(OR(B605&amp;""="",NOT(ISNUMBER(A605))),"",IF(COUNTIFS($B$6:$B$1005,B605&amp;"",$A$6:$A$1005,"&gt;"&amp;A605)=0,1,0))</f>
        <v/>
      </c>
    </row>
    <row r="606">
      <c r="A606" s="13" t="n"/>
      <c r="B606" s="5" t="n"/>
      <c r="C606" s="5" t="n"/>
      <c r="D606" s="20" t="n"/>
      <c r="E606" s="5" t="n"/>
      <c r="F606" s="6">
        <f>IF(B606&amp;""="","",IFERROR(INDEX('المركبات'!$B$6:$B$205,MATCH(B606&amp;"",'المركبات'!$A$6:$A$205,0))&amp;"","كود غير موجود"))</f>
        <v/>
      </c>
      <c r="G606" s="21">
        <f>IF(OR(B606&amp;""="",NOT(ISNUMBER(A606))),"",IF(COUNTIFS($B$6:$B$1005,B606&amp;"",$A$6:$A$1005,"&gt;"&amp;A606)=0,1,0))</f>
        <v/>
      </c>
    </row>
    <row r="607">
      <c r="A607" s="13" t="n"/>
      <c r="B607" s="5" t="n"/>
      <c r="C607" s="5" t="n"/>
      <c r="D607" s="20" t="n"/>
      <c r="E607" s="5" t="n"/>
      <c r="F607" s="6">
        <f>IF(B607&amp;""="","",IFERROR(INDEX('المركبات'!$B$6:$B$205,MATCH(B607&amp;"",'المركبات'!$A$6:$A$205,0))&amp;"","كود غير موجود"))</f>
        <v/>
      </c>
      <c r="G607" s="21">
        <f>IF(OR(B607&amp;""="",NOT(ISNUMBER(A607))),"",IF(COUNTIFS($B$6:$B$1005,B607&amp;"",$A$6:$A$1005,"&gt;"&amp;A607)=0,1,0))</f>
        <v/>
      </c>
    </row>
    <row r="608">
      <c r="A608" s="13" t="n"/>
      <c r="B608" s="5" t="n"/>
      <c r="C608" s="5" t="n"/>
      <c r="D608" s="20" t="n"/>
      <c r="E608" s="5" t="n"/>
      <c r="F608" s="6">
        <f>IF(B608&amp;""="","",IFERROR(INDEX('المركبات'!$B$6:$B$205,MATCH(B608&amp;"",'المركبات'!$A$6:$A$205,0))&amp;"","كود غير موجود"))</f>
        <v/>
      </c>
      <c r="G608" s="21">
        <f>IF(OR(B608&amp;""="",NOT(ISNUMBER(A608))),"",IF(COUNTIFS($B$6:$B$1005,B608&amp;"",$A$6:$A$1005,"&gt;"&amp;A608)=0,1,0))</f>
        <v/>
      </c>
    </row>
    <row r="609">
      <c r="A609" s="13" t="n"/>
      <c r="B609" s="5" t="n"/>
      <c r="C609" s="5" t="n"/>
      <c r="D609" s="20" t="n"/>
      <c r="E609" s="5" t="n"/>
      <c r="F609" s="6">
        <f>IF(B609&amp;""="","",IFERROR(INDEX('المركبات'!$B$6:$B$205,MATCH(B609&amp;"",'المركبات'!$A$6:$A$205,0))&amp;"","كود غير موجود"))</f>
        <v/>
      </c>
      <c r="G609" s="21">
        <f>IF(OR(B609&amp;""="",NOT(ISNUMBER(A609))),"",IF(COUNTIFS($B$6:$B$1005,B609&amp;"",$A$6:$A$1005,"&gt;"&amp;A609)=0,1,0))</f>
        <v/>
      </c>
    </row>
    <row r="610">
      <c r="A610" s="13" t="n"/>
      <c r="B610" s="5" t="n"/>
      <c r="C610" s="5" t="n"/>
      <c r="D610" s="20" t="n"/>
      <c r="E610" s="5" t="n"/>
      <c r="F610" s="6">
        <f>IF(B610&amp;""="","",IFERROR(INDEX('المركبات'!$B$6:$B$205,MATCH(B610&amp;"",'المركبات'!$A$6:$A$205,0))&amp;"","كود غير موجود"))</f>
        <v/>
      </c>
      <c r="G610" s="21">
        <f>IF(OR(B610&amp;""="",NOT(ISNUMBER(A610))),"",IF(COUNTIFS($B$6:$B$1005,B610&amp;"",$A$6:$A$1005,"&gt;"&amp;A610)=0,1,0))</f>
        <v/>
      </c>
    </row>
    <row r="611">
      <c r="A611" s="13" t="n"/>
      <c r="B611" s="5" t="n"/>
      <c r="C611" s="5" t="n"/>
      <c r="D611" s="20" t="n"/>
      <c r="E611" s="5" t="n"/>
      <c r="F611" s="6">
        <f>IF(B611&amp;""="","",IFERROR(INDEX('المركبات'!$B$6:$B$205,MATCH(B611&amp;"",'المركبات'!$A$6:$A$205,0))&amp;"","كود غير موجود"))</f>
        <v/>
      </c>
      <c r="G611" s="21">
        <f>IF(OR(B611&amp;""="",NOT(ISNUMBER(A611))),"",IF(COUNTIFS($B$6:$B$1005,B611&amp;"",$A$6:$A$1005,"&gt;"&amp;A611)=0,1,0))</f>
        <v/>
      </c>
    </row>
    <row r="612">
      <c r="A612" s="13" t="n"/>
      <c r="B612" s="5" t="n"/>
      <c r="C612" s="5" t="n"/>
      <c r="D612" s="20" t="n"/>
      <c r="E612" s="5" t="n"/>
      <c r="F612" s="6">
        <f>IF(B612&amp;""="","",IFERROR(INDEX('المركبات'!$B$6:$B$205,MATCH(B612&amp;"",'المركبات'!$A$6:$A$205,0))&amp;"","كود غير موجود"))</f>
        <v/>
      </c>
      <c r="G612" s="21">
        <f>IF(OR(B612&amp;""="",NOT(ISNUMBER(A612))),"",IF(COUNTIFS($B$6:$B$1005,B612&amp;"",$A$6:$A$1005,"&gt;"&amp;A612)=0,1,0))</f>
        <v/>
      </c>
    </row>
    <row r="613">
      <c r="A613" s="13" t="n"/>
      <c r="B613" s="5" t="n"/>
      <c r="C613" s="5" t="n"/>
      <c r="D613" s="20" t="n"/>
      <c r="E613" s="5" t="n"/>
      <c r="F613" s="6">
        <f>IF(B613&amp;""="","",IFERROR(INDEX('المركبات'!$B$6:$B$205,MATCH(B613&amp;"",'المركبات'!$A$6:$A$205,0))&amp;"","كود غير موجود"))</f>
        <v/>
      </c>
      <c r="G613" s="21">
        <f>IF(OR(B613&amp;""="",NOT(ISNUMBER(A613))),"",IF(COUNTIFS($B$6:$B$1005,B613&amp;"",$A$6:$A$1005,"&gt;"&amp;A613)=0,1,0))</f>
        <v/>
      </c>
    </row>
    <row r="614">
      <c r="A614" s="13" t="n"/>
      <c r="B614" s="5" t="n"/>
      <c r="C614" s="5" t="n"/>
      <c r="D614" s="20" t="n"/>
      <c r="E614" s="5" t="n"/>
      <c r="F614" s="6">
        <f>IF(B614&amp;""="","",IFERROR(INDEX('المركبات'!$B$6:$B$205,MATCH(B614&amp;"",'المركبات'!$A$6:$A$205,0))&amp;"","كود غير موجود"))</f>
        <v/>
      </c>
      <c r="G614" s="21">
        <f>IF(OR(B614&amp;""="",NOT(ISNUMBER(A614))),"",IF(COUNTIFS($B$6:$B$1005,B614&amp;"",$A$6:$A$1005,"&gt;"&amp;A614)=0,1,0))</f>
        <v/>
      </c>
    </row>
    <row r="615">
      <c r="A615" s="13" t="n"/>
      <c r="B615" s="5" t="n"/>
      <c r="C615" s="5" t="n"/>
      <c r="D615" s="20" t="n"/>
      <c r="E615" s="5" t="n"/>
      <c r="F615" s="6">
        <f>IF(B615&amp;""="","",IFERROR(INDEX('المركبات'!$B$6:$B$205,MATCH(B615&amp;"",'المركبات'!$A$6:$A$205,0))&amp;"","كود غير موجود"))</f>
        <v/>
      </c>
      <c r="G615" s="21">
        <f>IF(OR(B615&amp;""="",NOT(ISNUMBER(A615))),"",IF(COUNTIFS($B$6:$B$1005,B615&amp;"",$A$6:$A$1005,"&gt;"&amp;A615)=0,1,0))</f>
        <v/>
      </c>
    </row>
    <row r="616">
      <c r="A616" s="13" t="n"/>
      <c r="B616" s="5" t="n"/>
      <c r="C616" s="5" t="n"/>
      <c r="D616" s="20" t="n"/>
      <c r="E616" s="5" t="n"/>
      <c r="F616" s="6">
        <f>IF(B616&amp;""="","",IFERROR(INDEX('المركبات'!$B$6:$B$205,MATCH(B616&amp;"",'المركبات'!$A$6:$A$205,0))&amp;"","كود غير موجود"))</f>
        <v/>
      </c>
      <c r="G616" s="21">
        <f>IF(OR(B616&amp;""="",NOT(ISNUMBER(A616))),"",IF(COUNTIFS($B$6:$B$1005,B616&amp;"",$A$6:$A$1005,"&gt;"&amp;A616)=0,1,0))</f>
        <v/>
      </c>
    </row>
    <row r="617">
      <c r="A617" s="13" t="n"/>
      <c r="B617" s="5" t="n"/>
      <c r="C617" s="5" t="n"/>
      <c r="D617" s="20" t="n"/>
      <c r="E617" s="5" t="n"/>
      <c r="F617" s="6">
        <f>IF(B617&amp;""="","",IFERROR(INDEX('المركبات'!$B$6:$B$205,MATCH(B617&amp;"",'المركبات'!$A$6:$A$205,0))&amp;"","كود غير موجود"))</f>
        <v/>
      </c>
      <c r="G617" s="21">
        <f>IF(OR(B617&amp;""="",NOT(ISNUMBER(A617))),"",IF(COUNTIFS($B$6:$B$1005,B617&amp;"",$A$6:$A$1005,"&gt;"&amp;A617)=0,1,0))</f>
        <v/>
      </c>
    </row>
    <row r="618">
      <c r="A618" s="13" t="n"/>
      <c r="B618" s="5" t="n"/>
      <c r="C618" s="5" t="n"/>
      <c r="D618" s="20" t="n"/>
      <c r="E618" s="5" t="n"/>
      <c r="F618" s="6">
        <f>IF(B618&amp;""="","",IFERROR(INDEX('المركبات'!$B$6:$B$205,MATCH(B618&amp;"",'المركبات'!$A$6:$A$205,0))&amp;"","كود غير موجود"))</f>
        <v/>
      </c>
      <c r="G618" s="21">
        <f>IF(OR(B618&amp;""="",NOT(ISNUMBER(A618))),"",IF(COUNTIFS($B$6:$B$1005,B618&amp;"",$A$6:$A$1005,"&gt;"&amp;A618)=0,1,0))</f>
        <v/>
      </c>
    </row>
    <row r="619">
      <c r="A619" s="13" t="n"/>
      <c r="B619" s="5" t="n"/>
      <c r="C619" s="5" t="n"/>
      <c r="D619" s="20" t="n"/>
      <c r="E619" s="5" t="n"/>
      <c r="F619" s="6">
        <f>IF(B619&amp;""="","",IFERROR(INDEX('المركبات'!$B$6:$B$205,MATCH(B619&amp;"",'المركبات'!$A$6:$A$205,0))&amp;"","كود غير موجود"))</f>
        <v/>
      </c>
      <c r="G619" s="21">
        <f>IF(OR(B619&amp;""="",NOT(ISNUMBER(A619))),"",IF(COUNTIFS($B$6:$B$1005,B619&amp;"",$A$6:$A$1005,"&gt;"&amp;A619)=0,1,0))</f>
        <v/>
      </c>
    </row>
    <row r="620">
      <c r="A620" s="13" t="n"/>
      <c r="B620" s="5" t="n"/>
      <c r="C620" s="5" t="n"/>
      <c r="D620" s="20" t="n"/>
      <c r="E620" s="5" t="n"/>
      <c r="F620" s="6">
        <f>IF(B620&amp;""="","",IFERROR(INDEX('المركبات'!$B$6:$B$205,MATCH(B620&amp;"",'المركبات'!$A$6:$A$205,0))&amp;"","كود غير موجود"))</f>
        <v/>
      </c>
      <c r="G620" s="21">
        <f>IF(OR(B620&amp;""="",NOT(ISNUMBER(A620))),"",IF(COUNTIFS($B$6:$B$1005,B620&amp;"",$A$6:$A$1005,"&gt;"&amp;A620)=0,1,0))</f>
        <v/>
      </c>
    </row>
    <row r="621">
      <c r="A621" s="13" t="n"/>
      <c r="B621" s="5" t="n"/>
      <c r="C621" s="5" t="n"/>
      <c r="D621" s="20" t="n"/>
      <c r="E621" s="5" t="n"/>
      <c r="F621" s="6">
        <f>IF(B621&amp;""="","",IFERROR(INDEX('المركبات'!$B$6:$B$205,MATCH(B621&amp;"",'المركبات'!$A$6:$A$205,0))&amp;"","كود غير موجود"))</f>
        <v/>
      </c>
      <c r="G621" s="21">
        <f>IF(OR(B621&amp;""="",NOT(ISNUMBER(A621))),"",IF(COUNTIFS($B$6:$B$1005,B621&amp;"",$A$6:$A$1005,"&gt;"&amp;A621)=0,1,0))</f>
        <v/>
      </c>
    </row>
    <row r="622">
      <c r="A622" s="13" t="n"/>
      <c r="B622" s="5" t="n"/>
      <c r="C622" s="5" t="n"/>
      <c r="D622" s="20" t="n"/>
      <c r="E622" s="5" t="n"/>
      <c r="F622" s="6">
        <f>IF(B622&amp;""="","",IFERROR(INDEX('المركبات'!$B$6:$B$205,MATCH(B622&amp;"",'المركبات'!$A$6:$A$205,0))&amp;"","كود غير موجود"))</f>
        <v/>
      </c>
      <c r="G622" s="21">
        <f>IF(OR(B622&amp;""="",NOT(ISNUMBER(A622))),"",IF(COUNTIFS($B$6:$B$1005,B622&amp;"",$A$6:$A$1005,"&gt;"&amp;A622)=0,1,0))</f>
        <v/>
      </c>
    </row>
    <row r="623">
      <c r="A623" s="13" t="n"/>
      <c r="B623" s="5" t="n"/>
      <c r="C623" s="5" t="n"/>
      <c r="D623" s="20" t="n"/>
      <c r="E623" s="5" t="n"/>
      <c r="F623" s="6">
        <f>IF(B623&amp;""="","",IFERROR(INDEX('المركبات'!$B$6:$B$205,MATCH(B623&amp;"",'المركبات'!$A$6:$A$205,0))&amp;"","كود غير موجود"))</f>
        <v/>
      </c>
      <c r="G623" s="21">
        <f>IF(OR(B623&amp;""="",NOT(ISNUMBER(A623))),"",IF(COUNTIFS($B$6:$B$1005,B623&amp;"",$A$6:$A$1005,"&gt;"&amp;A623)=0,1,0))</f>
        <v/>
      </c>
    </row>
    <row r="624">
      <c r="A624" s="13" t="n"/>
      <c r="B624" s="5" t="n"/>
      <c r="C624" s="5" t="n"/>
      <c r="D624" s="20" t="n"/>
      <c r="E624" s="5" t="n"/>
      <c r="F624" s="6">
        <f>IF(B624&amp;""="","",IFERROR(INDEX('المركبات'!$B$6:$B$205,MATCH(B624&amp;"",'المركبات'!$A$6:$A$205,0))&amp;"","كود غير موجود"))</f>
        <v/>
      </c>
      <c r="G624" s="21">
        <f>IF(OR(B624&amp;""="",NOT(ISNUMBER(A624))),"",IF(COUNTIFS($B$6:$B$1005,B624&amp;"",$A$6:$A$1005,"&gt;"&amp;A624)=0,1,0))</f>
        <v/>
      </c>
    </row>
    <row r="625">
      <c r="A625" s="13" t="n"/>
      <c r="B625" s="5" t="n"/>
      <c r="C625" s="5" t="n"/>
      <c r="D625" s="20" t="n"/>
      <c r="E625" s="5" t="n"/>
      <c r="F625" s="6">
        <f>IF(B625&amp;""="","",IFERROR(INDEX('المركبات'!$B$6:$B$205,MATCH(B625&amp;"",'المركبات'!$A$6:$A$205,0))&amp;"","كود غير موجود"))</f>
        <v/>
      </c>
      <c r="G625" s="21">
        <f>IF(OR(B625&amp;""="",NOT(ISNUMBER(A625))),"",IF(COUNTIFS($B$6:$B$1005,B625&amp;"",$A$6:$A$1005,"&gt;"&amp;A625)=0,1,0))</f>
        <v/>
      </c>
    </row>
    <row r="626">
      <c r="A626" s="13" t="n"/>
      <c r="B626" s="5" t="n"/>
      <c r="C626" s="5" t="n"/>
      <c r="D626" s="20" t="n"/>
      <c r="E626" s="5" t="n"/>
      <c r="F626" s="6">
        <f>IF(B626&amp;""="","",IFERROR(INDEX('المركبات'!$B$6:$B$205,MATCH(B626&amp;"",'المركبات'!$A$6:$A$205,0))&amp;"","كود غير موجود"))</f>
        <v/>
      </c>
      <c r="G626" s="21">
        <f>IF(OR(B626&amp;""="",NOT(ISNUMBER(A626))),"",IF(COUNTIFS($B$6:$B$1005,B626&amp;"",$A$6:$A$1005,"&gt;"&amp;A626)=0,1,0))</f>
        <v/>
      </c>
    </row>
    <row r="627">
      <c r="A627" s="13" t="n"/>
      <c r="B627" s="5" t="n"/>
      <c r="C627" s="5" t="n"/>
      <c r="D627" s="20" t="n"/>
      <c r="E627" s="5" t="n"/>
      <c r="F627" s="6">
        <f>IF(B627&amp;""="","",IFERROR(INDEX('المركبات'!$B$6:$B$205,MATCH(B627&amp;"",'المركبات'!$A$6:$A$205,0))&amp;"","كود غير موجود"))</f>
        <v/>
      </c>
      <c r="G627" s="21">
        <f>IF(OR(B627&amp;""="",NOT(ISNUMBER(A627))),"",IF(COUNTIFS($B$6:$B$1005,B627&amp;"",$A$6:$A$1005,"&gt;"&amp;A627)=0,1,0))</f>
        <v/>
      </c>
    </row>
    <row r="628">
      <c r="A628" s="13" t="n"/>
      <c r="B628" s="5" t="n"/>
      <c r="C628" s="5" t="n"/>
      <c r="D628" s="20" t="n"/>
      <c r="E628" s="5" t="n"/>
      <c r="F628" s="6">
        <f>IF(B628&amp;""="","",IFERROR(INDEX('المركبات'!$B$6:$B$205,MATCH(B628&amp;"",'المركبات'!$A$6:$A$205,0))&amp;"","كود غير موجود"))</f>
        <v/>
      </c>
      <c r="G628" s="21">
        <f>IF(OR(B628&amp;""="",NOT(ISNUMBER(A628))),"",IF(COUNTIFS($B$6:$B$1005,B628&amp;"",$A$6:$A$1005,"&gt;"&amp;A628)=0,1,0))</f>
        <v/>
      </c>
    </row>
    <row r="629">
      <c r="A629" s="13" t="n"/>
      <c r="B629" s="5" t="n"/>
      <c r="C629" s="5" t="n"/>
      <c r="D629" s="20" t="n"/>
      <c r="E629" s="5" t="n"/>
      <c r="F629" s="6">
        <f>IF(B629&amp;""="","",IFERROR(INDEX('المركبات'!$B$6:$B$205,MATCH(B629&amp;"",'المركبات'!$A$6:$A$205,0))&amp;"","كود غير موجود"))</f>
        <v/>
      </c>
      <c r="G629" s="21">
        <f>IF(OR(B629&amp;""="",NOT(ISNUMBER(A629))),"",IF(COUNTIFS($B$6:$B$1005,B629&amp;"",$A$6:$A$1005,"&gt;"&amp;A629)=0,1,0))</f>
        <v/>
      </c>
    </row>
    <row r="630">
      <c r="A630" s="13" t="n"/>
      <c r="B630" s="5" t="n"/>
      <c r="C630" s="5" t="n"/>
      <c r="D630" s="20" t="n"/>
      <c r="E630" s="5" t="n"/>
      <c r="F630" s="6">
        <f>IF(B630&amp;""="","",IFERROR(INDEX('المركبات'!$B$6:$B$205,MATCH(B630&amp;"",'المركبات'!$A$6:$A$205,0))&amp;"","كود غير موجود"))</f>
        <v/>
      </c>
      <c r="G630" s="21">
        <f>IF(OR(B630&amp;""="",NOT(ISNUMBER(A630))),"",IF(COUNTIFS($B$6:$B$1005,B630&amp;"",$A$6:$A$1005,"&gt;"&amp;A630)=0,1,0))</f>
        <v/>
      </c>
    </row>
    <row r="631">
      <c r="A631" s="13" t="n"/>
      <c r="B631" s="5" t="n"/>
      <c r="C631" s="5" t="n"/>
      <c r="D631" s="20" t="n"/>
      <c r="E631" s="5" t="n"/>
      <c r="F631" s="6">
        <f>IF(B631&amp;""="","",IFERROR(INDEX('المركبات'!$B$6:$B$205,MATCH(B631&amp;"",'المركبات'!$A$6:$A$205,0))&amp;"","كود غير موجود"))</f>
        <v/>
      </c>
      <c r="G631" s="21">
        <f>IF(OR(B631&amp;""="",NOT(ISNUMBER(A631))),"",IF(COUNTIFS($B$6:$B$1005,B631&amp;"",$A$6:$A$1005,"&gt;"&amp;A631)=0,1,0))</f>
        <v/>
      </c>
    </row>
    <row r="632">
      <c r="A632" s="13" t="n"/>
      <c r="B632" s="5" t="n"/>
      <c r="C632" s="5" t="n"/>
      <c r="D632" s="20" t="n"/>
      <c r="E632" s="5" t="n"/>
      <c r="F632" s="6">
        <f>IF(B632&amp;""="","",IFERROR(INDEX('المركبات'!$B$6:$B$205,MATCH(B632&amp;"",'المركبات'!$A$6:$A$205,0))&amp;"","كود غير موجود"))</f>
        <v/>
      </c>
      <c r="G632" s="21">
        <f>IF(OR(B632&amp;""="",NOT(ISNUMBER(A632))),"",IF(COUNTIFS($B$6:$B$1005,B632&amp;"",$A$6:$A$1005,"&gt;"&amp;A632)=0,1,0))</f>
        <v/>
      </c>
    </row>
    <row r="633">
      <c r="A633" s="13" t="n"/>
      <c r="B633" s="5" t="n"/>
      <c r="C633" s="5" t="n"/>
      <c r="D633" s="20" t="n"/>
      <c r="E633" s="5" t="n"/>
      <c r="F633" s="6">
        <f>IF(B633&amp;""="","",IFERROR(INDEX('المركبات'!$B$6:$B$205,MATCH(B633&amp;"",'المركبات'!$A$6:$A$205,0))&amp;"","كود غير موجود"))</f>
        <v/>
      </c>
      <c r="G633" s="21">
        <f>IF(OR(B633&amp;""="",NOT(ISNUMBER(A633))),"",IF(COUNTIFS($B$6:$B$1005,B633&amp;"",$A$6:$A$1005,"&gt;"&amp;A633)=0,1,0))</f>
        <v/>
      </c>
    </row>
    <row r="634">
      <c r="A634" s="13" t="n"/>
      <c r="B634" s="5" t="n"/>
      <c r="C634" s="5" t="n"/>
      <c r="D634" s="20" t="n"/>
      <c r="E634" s="5" t="n"/>
      <c r="F634" s="6">
        <f>IF(B634&amp;""="","",IFERROR(INDEX('المركبات'!$B$6:$B$205,MATCH(B634&amp;"",'المركبات'!$A$6:$A$205,0))&amp;"","كود غير موجود"))</f>
        <v/>
      </c>
      <c r="G634" s="21">
        <f>IF(OR(B634&amp;""="",NOT(ISNUMBER(A634))),"",IF(COUNTIFS($B$6:$B$1005,B634&amp;"",$A$6:$A$1005,"&gt;"&amp;A634)=0,1,0))</f>
        <v/>
      </c>
    </row>
    <row r="635">
      <c r="A635" s="13" t="n"/>
      <c r="B635" s="5" t="n"/>
      <c r="C635" s="5" t="n"/>
      <c r="D635" s="20" t="n"/>
      <c r="E635" s="5" t="n"/>
      <c r="F635" s="6">
        <f>IF(B635&amp;""="","",IFERROR(INDEX('المركبات'!$B$6:$B$205,MATCH(B635&amp;"",'المركبات'!$A$6:$A$205,0))&amp;"","كود غير موجود"))</f>
        <v/>
      </c>
      <c r="G635" s="21">
        <f>IF(OR(B635&amp;""="",NOT(ISNUMBER(A635))),"",IF(COUNTIFS($B$6:$B$1005,B635&amp;"",$A$6:$A$1005,"&gt;"&amp;A635)=0,1,0))</f>
        <v/>
      </c>
    </row>
    <row r="636">
      <c r="A636" s="13" t="n"/>
      <c r="B636" s="5" t="n"/>
      <c r="C636" s="5" t="n"/>
      <c r="D636" s="20" t="n"/>
      <c r="E636" s="5" t="n"/>
      <c r="F636" s="6">
        <f>IF(B636&amp;""="","",IFERROR(INDEX('المركبات'!$B$6:$B$205,MATCH(B636&amp;"",'المركبات'!$A$6:$A$205,0))&amp;"","كود غير موجود"))</f>
        <v/>
      </c>
      <c r="G636" s="21">
        <f>IF(OR(B636&amp;""="",NOT(ISNUMBER(A636))),"",IF(COUNTIFS($B$6:$B$1005,B636&amp;"",$A$6:$A$1005,"&gt;"&amp;A636)=0,1,0))</f>
        <v/>
      </c>
    </row>
    <row r="637">
      <c r="A637" s="13" t="n"/>
      <c r="B637" s="5" t="n"/>
      <c r="C637" s="5" t="n"/>
      <c r="D637" s="20" t="n"/>
      <c r="E637" s="5" t="n"/>
      <c r="F637" s="6">
        <f>IF(B637&amp;""="","",IFERROR(INDEX('المركبات'!$B$6:$B$205,MATCH(B637&amp;"",'المركبات'!$A$6:$A$205,0))&amp;"","كود غير موجود"))</f>
        <v/>
      </c>
      <c r="G637" s="21">
        <f>IF(OR(B637&amp;""="",NOT(ISNUMBER(A637))),"",IF(COUNTIFS($B$6:$B$1005,B637&amp;"",$A$6:$A$1005,"&gt;"&amp;A637)=0,1,0))</f>
        <v/>
      </c>
    </row>
    <row r="638">
      <c r="A638" s="13" t="n"/>
      <c r="B638" s="5" t="n"/>
      <c r="C638" s="5" t="n"/>
      <c r="D638" s="20" t="n"/>
      <c r="E638" s="5" t="n"/>
      <c r="F638" s="6">
        <f>IF(B638&amp;""="","",IFERROR(INDEX('المركبات'!$B$6:$B$205,MATCH(B638&amp;"",'المركبات'!$A$6:$A$205,0))&amp;"","كود غير موجود"))</f>
        <v/>
      </c>
      <c r="G638" s="21">
        <f>IF(OR(B638&amp;""="",NOT(ISNUMBER(A638))),"",IF(COUNTIFS($B$6:$B$1005,B638&amp;"",$A$6:$A$1005,"&gt;"&amp;A638)=0,1,0))</f>
        <v/>
      </c>
    </row>
    <row r="639">
      <c r="A639" s="13" t="n"/>
      <c r="B639" s="5" t="n"/>
      <c r="C639" s="5" t="n"/>
      <c r="D639" s="20" t="n"/>
      <c r="E639" s="5" t="n"/>
      <c r="F639" s="6">
        <f>IF(B639&amp;""="","",IFERROR(INDEX('المركبات'!$B$6:$B$205,MATCH(B639&amp;"",'المركبات'!$A$6:$A$205,0))&amp;"","كود غير موجود"))</f>
        <v/>
      </c>
      <c r="G639" s="21">
        <f>IF(OR(B639&amp;""="",NOT(ISNUMBER(A639))),"",IF(COUNTIFS($B$6:$B$1005,B639&amp;"",$A$6:$A$1005,"&gt;"&amp;A639)=0,1,0))</f>
        <v/>
      </c>
    </row>
    <row r="640">
      <c r="A640" s="13" t="n"/>
      <c r="B640" s="5" t="n"/>
      <c r="C640" s="5" t="n"/>
      <c r="D640" s="20" t="n"/>
      <c r="E640" s="5" t="n"/>
      <c r="F640" s="6">
        <f>IF(B640&amp;""="","",IFERROR(INDEX('المركبات'!$B$6:$B$205,MATCH(B640&amp;"",'المركبات'!$A$6:$A$205,0))&amp;"","كود غير موجود"))</f>
        <v/>
      </c>
      <c r="G640" s="21">
        <f>IF(OR(B640&amp;""="",NOT(ISNUMBER(A640))),"",IF(COUNTIFS($B$6:$B$1005,B640&amp;"",$A$6:$A$1005,"&gt;"&amp;A640)=0,1,0))</f>
        <v/>
      </c>
    </row>
    <row r="641">
      <c r="A641" s="13" t="n"/>
      <c r="B641" s="5" t="n"/>
      <c r="C641" s="5" t="n"/>
      <c r="D641" s="20" t="n"/>
      <c r="E641" s="5" t="n"/>
      <c r="F641" s="6">
        <f>IF(B641&amp;""="","",IFERROR(INDEX('المركبات'!$B$6:$B$205,MATCH(B641&amp;"",'المركبات'!$A$6:$A$205,0))&amp;"","كود غير موجود"))</f>
        <v/>
      </c>
      <c r="G641" s="21">
        <f>IF(OR(B641&amp;""="",NOT(ISNUMBER(A641))),"",IF(COUNTIFS($B$6:$B$1005,B641&amp;"",$A$6:$A$1005,"&gt;"&amp;A641)=0,1,0))</f>
        <v/>
      </c>
    </row>
    <row r="642">
      <c r="A642" s="13" t="n"/>
      <c r="B642" s="5" t="n"/>
      <c r="C642" s="5" t="n"/>
      <c r="D642" s="20" t="n"/>
      <c r="E642" s="5" t="n"/>
      <c r="F642" s="6">
        <f>IF(B642&amp;""="","",IFERROR(INDEX('المركبات'!$B$6:$B$205,MATCH(B642&amp;"",'المركبات'!$A$6:$A$205,0))&amp;"","كود غير موجود"))</f>
        <v/>
      </c>
      <c r="G642" s="21">
        <f>IF(OR(B642&amp;""="",NOT(ISNUMBER(A642))),"",IF(COUNTIFS($B$6:$B$1005,B642&amp;"",$A$6:$A$1005,"&gt;"&amp;A642)=0,1,0))</f>
        <v/>
      </c>
    </row>
    <row r="643">
      <c r="A643" s="13" t="n"/>
      <c r="B643" s="5" t="n"/>
      <c r="C643" s="5" t="n"/>
      <c r="D643" s="20" t="n"/>
      <c r="E643" s="5" t="n"/>
      <c r="F643" s="6">
        <f>IF(B643&amp;""="","",IFERROR(INDEX('المركبات'!$B$6:$B$205,MATCH(B643&amp;"",'المركبات'!$A$6:$A$205,0))&amp;"","كود غير موجود"))</f>
        <v/>
      </c>
      <c r="G643" s="21">
        <f>IF(OR(B643&amp;""="",NOT(ISNUMBER(A643))),"",IF(COUNTIFS($B$6:$B$1005,B643&amp;"",$A$6:$A$1005,"&gt;"&amp;A643)=0,1,0))</f>
        <v/>
      </c>
    </row>
    <row r="644">
      <c r="A644" s="13" t="n"/>
      <c r="B644" s="5" t="n"/>
      <c r="C644" s="5" t="n"/>
      <c r="D644" s="20" t="n"/>
      <c r="E644" s="5" t="n"/>
      <c r="F644" s="6">
        <f>IF(B644&amp;""="","",IFERROR(INDEX('المركبات'!$B$6:$B$205,MATCH(B644&amp;"",'المركبات'!$A$6:$A$205,0))&amp;"","كود غير موجود"))</f>
        <v/>
      </c>
      <c r="G644" s="21">
        <f>IF(OR(B644&amp;""="",NOT(ISNUMBER(A644))),"",IF(COUNTIFS($B$6:$B$1005,B644&amp;"",$A$6:$A$1005,"&gt;"&amp;A644)=0,1,0))</f>
        <v/>
      </c>
    </row>
    <row r="645">
      <c r="A645" s="13" t="n"/>
      <c r="B645" s="5" t="n"/>
      <c r="C645" s="5" t="n"/>
      <c r="D645" s="20" t="n"/>
      <c r="E645" s="5" t="n"/>
      <c r="F645" s="6">
        <f>IF(B645&amp;""="","",IFERROR(INDEX('المركبات'!$B$6:$B$205,MATCH(B645&amp;"",'المركبات'!$A$6:$A$205,0))&amp;"","كود غير موجود"))</f>
        <v/>
      </c>
      <c r="G645" s="21">
        <f>IF(OR(B645&amp;""="",NOT(ISNUMBER(A645))),"",IF(COUNTIFS($B$6:$B$1005,B645&amp;"",$A$6:$A$1005,"&gt;"&amp;A645)=0,1,0))</f>
        <v/>
      </c>
    </row>
    <row r="646">
      <c r="A646" s="13" t="n"/>
      <c r="B646" s="5" t="n"/>
      <c r="C646" s="5" t="n"/>
      <c r="D646" s="20" t="n"/>
      <c r="E646" s="5" t="n"/>
      <c r="F646" s="6">
        <f>IF(B646&amp;""="","",IFERROR(INDEX('المركبات'!$B$6:$B$205,MATCH(B646&amp;"",'المركبات'!$A$6:$A$205,0))&amp;"","كود غير موجود"))</f>
        <v/>
      </c>
      <c r="G646" s="21">
        <f>IF(OR(B646&amp;""="",NOT(ISNUMBER(A646))),"",IF(COUNTIFS($B$6:$B$1005,B646&amp;"",$A$6:$A$1005,"&gt;"&amp;A646)=0,1,0))</f>
        <v/>
      </c>
    </row>
    <row r="647">
      <c r="A647" s="13" t="n"/>
      <c r="B647" s="5" t="n"/>
      <c r="C647" s="5" t="n"/>
      <c r="D647" s="20" t="n"/>
      <c r="E647" s="5" t="n"/>
      <c r="F647" s="6">
        <f>IF(B647&amp;""="","",IFERROR(INDEX('المركبات'!$B$6:$B$205,MATCH(B647&amp;"",'المركبات'!$A$6:$A$205,0))&amp;"","كود غير موجود"))</f>
        <v/>
      </c>
      <c r="G647" s="21">
        <f>IF(OR(B647&amp;""="",NOT(ISNUMBER(A647))),"",IF(COUNTIFS($B$6:$B$1005,B647&amp;"",$A$6:$A$1005,"&gt;"&amp;A647)=0,1,0))</f>
        <v/>
      </c>
    </row>
    <row r="648">
      <c r="A648" s="13" t="n"/>
      <c r="B648" s="5" t="n"/>
      <c r="C648" s="5" t="n"/>
      <c r="D648" s="20" t="n"/>
      <c r="E648" s="5" t="n"/>
      <c r="F648" s="6">
        <f>IF(B648&amp;""="","",IFERROR(INDEX('المركبات'!$B$6:$B$205,MATCH(B648&amp;"",'المركبات'!$A$6:$A$205,0))&amp;"","كود غير موجود"))</f>
        <v/>
      </c>
      <c r="G648" s="21">
        <f>IF(OR(B648&amp;""="",NOT(ISNUMBER(A648))),"",IF(COUNTIFS($B$6:$B$1005,B648&amp;"",$A$6:$A$1005,"&gt;"&amp;A648)=0,1,0))</f>
        <v/>
      </c>
    </row>
    <row r="649">
      <c r="A649" s="13" t="n"/>
      <c r="B649" s="5" t="n"/>
      <c r="C649" s="5" t="n"/>
      <c r="D649" s="20" t="n"/>
      <c r="E649" s="5" t="n"/>
      <c r="F649" s="6">
        <f>IF(B649&amp;""="","",IFERROR(INDEX('المركبات'!$B$6:$B$205,MATCH(B649&amp;"",'المركبات'!$A$6:$A$205,0))&amp;"","كود غير موجود"))</f>
        <v/>
      </c>
      <c r="G649" s="21">
        <f>IF(OR(B649&amp;""="",NOT(ISNUMBER(A649))),"",IF(COUNTIFS($B$6:$B$1005,B649&amp;"",$A$6:$A$1005,"&gt;"&amp;A649)=0,1,0))</f>
        <v/>
      </c>
    </row>
    <row r="650">
      <c r="A650" s="13" t="n"/>
      <c r="B650" s="5" t="n"/>
      <c r="C650" s="5" t="n"/>
      <c r="D650" s="20" t="n"/>
      <c r="E650" s="5" t="n"/>
      <c r="F650" s="6">
        <f>IF(B650&amp;""="","",IFERROR(INDEX('المركبات'!$B$6:$B$205,MATCH(B650&amp;"",'المركبات'!$A$6:$A$205,0))&amp;"","كود غير موجود"))</f>
        <v/>
      </c>
      <c r="G650" s="21">
        <f>IF(OR(B650&amp;""="",NOT(ISNUMBER(A650))),"",IF(COUNTIFS($B$6:$B$1005,B650&amp;"",$A$6:$A$1005,"&gt;"&amp;A650)=0,1,0))</f>
        <v/>
      </c>
    </row>
    <row r="651">
      <c r="A651" s="13" t="n"/>
      <c r="B651" s="5" t="n"/>
      <c r="C651" s="5" t="n"/>
      <c r="D651" s="20" t="n"/>
      <c r="E651" s="5" t="n"/>
      <c r="F651" s="6">
        <f>IF(B651&amp;""="","",IFERROR(INDEX('المركبات'!$B$6:$B$205,MATCH(B651&amp;"",'المركبات'!$A$6:$A$205,0))&amp;"","كود غير موجود"))</f>
        <v/>
      </c>
      <c r="G651" s="21">
        <f>IF(OR(B651&amp;""="",NOT(ISNUMBER(A651))),"",IF(COUNTIFS($B$6:$B$1005,B651&amp;"",$A$6:$A$1005,"&gt;"&amp;A651)=0,1,0))</f>
        <v/>
      </c>
    </row>
    <row r="652">
      <c r="A652" s="13" t="n"/>
      <c r="B652" s="5" t="n"/>
      <c r="C652" s="5" t="n"/>
      <c r="D652" s="20" t="n"/>
      <c r="E652" s="5" t="n"/>
      <c r="F652" s="6">
        <f>IF(B652&amp;""="","",IFERROR(INDEX('المركبات'!$B$6:$B$205,MATCH(B652&amp;"",'المركبات'!$A$6:$A$205,0))&amp;"","كود غير موجود"))</f>
        <v/>
      </c>
      <c r="G652" s="21">
        <f>IF(OR(B652&amp;""="",NOT(ISNUMBER(A652))),"",IF(COUNTIFS($B$6:$B$1005,B652&amp;"",$A$6:$A$1005,"&gt;"&amp;A652)=0,1,0))</f>
        <v/>
      </c>
    </row>
    <row r="653">
      <c r="A653" s="13" t="n"/>
      <c r="B653" s="5" t="n"/>
      <c r="C653" s="5" t="n"/>
      <c r="D653" s="20" t="n"/>
      <c r="E653" s="5" t="n"/>
      <c r="F653" s="6">
        <f>IF(B653&amp;""="","",IFERROR(INDEX('المركبات'!$B$6:$B$205,MATCH(B653&amp;"",'المركبات'!$A$6:$A$205,0))&amp;"","كود غير موجود"))</f>
        <v/>
      </c>
      <c r="G653" s="21">
        <f>IF(OR(B653&amp;""="",NOT(ISNUMBER(A653))),"",IF(COUNTIFS($B$6:$B$1005,B653&amp;"",$A$6:$A$1005,"&gt;"&amp;A653)=0,1,0))</f>
        <v/>
      </c>
    </row>
    <row r="654">
      <c r="A654" s="13" t="n"/>
      <c r="B654" s="5" t="n"/>
      <c r="C654" s="5" t="n"/>
      <c r="D654" s="20" t="n"/>
      <c r="E654" s="5" t="n"/>
      <c r="F654" s="6">
        <f>IF(B654&amp;""="","",IFERROR(INDEX('المركبات'!$B$6:$B$205,MATCH(B654&amp;"",'المركبات'!$A$6:$A$205,0))&amp;"","كود غير موجود"))</f>
        <v/>
      </c>
      <c r="G654" s="21">
        <f>IF(OR(B654&amp;""="",NOT(ISNUMBER(A654))),"",IF(COUNTIFS($B$6:$B$1005,B654&amp;"",$A$6:$A$1005,"&gt;"&amp;A654)=0,1,0))</f>
        <v/>
      </c>
    </row>
    <row r="655">
      <c r="A655" s="13" t="n"/>
      <c r="B655" s="5" t="n"/>
      <c r="C655" s="5" t="n"/>
      <c r="D655" s="20" t="n"/>
      <c r="E655" s="5" t="n"/>
      <c r="F655" s="6">
        <f>IF(B655&amp;""="","",IFERROR(INDEX('المركبات'!$B$6:$B$205,MATCH(B655&amp;"",'المركبات'!$A$6:$A$205,0))&amp;"","كود غير موجود"))</f>
        <v/>
      </c>
      <c r="G655" s="21">
        <f>IF(OR(B655&amp;""="",NOT(ISNUMBER(A655))),"",IF(COUNTIFS($B$6:$B$1005,B655&amp;"",$A$6:$A$1005,"&gt;"&amp;A655)=0,1,0))</f>
        <v/>
      </c>
    </row>
    <row r="656">
      <c r="A656" s="13" t="n"/>
      <c r="B656" s="5" t="n"/>
      <c r="C656" s="5" t="n"/>
      <c r="D656" s="20" t="n"/>
      <c r="E656" s="5" t="n"/>
      <c r="F656" s="6">
        <f>IF(B656&amp;""="","",IFERROR(INDEX('المركبات'!$B$6:$B$205,MATCH(B656&amp;"",'المركبات'!$A$6:$A$205,0))&amp;"","كود غير موجود"))</f>
        <v/>
      </c>
      <c r="G656" s="21">
        <f>IF(OR(B656&amp;""="",NOT(ISNUMBER(A656))),"",IF(COUNTIFS($B$6:$B$1005,B656&amp;"",$A$6:$A$1005,"&gt;"&amp;A656)=0,1,0))</f>
        <v/>
      </c>
    </row>
    <row r="657">
      <c r="A657" s="13" t="n"/>
      <c r="B657" s="5" t="n"/>
      <c r="C657" s="5" t="n"/>
      <c r="D657" s="20" t="n"/>
      <c r="E657" s="5" t="n"/>
      <c r="F657" s="6">
        <f>IF(B657&amp;""="","",IFERROR(INDEX('المركبات'!$B$6:$B$205,MATCH(B657&amp;"",'المركبات'!$A$6:$A$205,0))&amp;"","كود غير موجود"))</f>
        <v/>
      </c>
      <c r="G657" s="21">
        <f>IF(OR(B657&amp;""="",NOT(ISNUMBER(A657))),"",IF(COUNTIFS($B$6:$B$1005,B657&amp;"",$A$6:$A$1005,"&gt;"&amp;A657)=0,1,0))</f>
        <v/>
      </c>
    </row>
    <row r="658">
      <c r="A658" s="13" t="n"/>
      <c r="B658" s="5" t="n"/>
      <c r="C658" s="5" t="n"/>
      <c r="D658" s="20" t="n"/>
      <c r="E658" s="5" t="n"/>
      <c r="F658" s="6">
        <f>IF(B658&amp;""="","",IFERROR(INDEX('المركبات'!$B$6:$B$205,MATCH(B658&amp;"",'المركبات'!$A$6:$A$205,0))&amp;"","كود غير موجود"))</f>
        <v/>
      </c>
      <c r="G658" s="21">
        <f>IF(OR(B658&amp;""="",NOT(ISNUMBER(A658))),"",IF(COUNTIFS($B$6:$B$1005,B658&amp;"",$A$6:$A$1005,"&gt;"&amp;A658)=0,1,0))</f>
        <v/>
      </c>
    </row>
    <row r="659">
      <c r="A659" s="13" t="n"/>
      <c r="B659" s="5" t="n"/>
      <c r="C659" s="5" t="n"/>
      <c r="D659" s="20" t="n"/>
      <c r="E659" s="5" t="n"/>
      <c r="F659" s="6">
        <f>IF(B659&amp;""="","",IFERROR(INDEX('المركبات'!$B$6:$B$205,MATCH(B659&amp;"",'المركبات'!$A$6:$A$205,0))&amp;"","كود غير موجود"))</f>
        <v/>
      </c>
      <c r="G659" s="21">
        <f>IF(OR(B659&amp;""="",NOT(ISNUMBER(A659))),"",IF(COUNTIFS($B$6:$B$1005,B659&amp;"",$A$6:$A$1005,"&gt;"&amp;A659)=0,1,0))</f>
        <v/>
      </c>
    </row>
    <row r="660">
      <c r="A660" s="13" t="n"/>
      <c r="B660" s="5" t="n"/>
      <c r="C660" s="5" t="n"/>
      <c r="D660" s="20" t="n"/>
      <c r="E660" s="5" t="n"/>
      <c r="F660" s="6">
        <f>IF(B660&amp;""="","",IFERROR(INDEX('المركبات'!$B$6:$B$205,MATCH(B660&amp;"",'المركبات'!$A$6:$A$205,0))&amp;"","كود غير موجود"))</f>
        <v/>
      </c>
      <c r="G660" s="21">
        <f>IF(OR(B660&amp;""="",NOT(ISNUMBER(A660))),"",IF(COUNTIFS($B$6:$B$1005,B660&amp;"",$A$6:$A$1005,"&gt;"&amp;A660)=0,1,0))</f>
        <v/>
      </c>
    </row>
    <row r="661">
      <c r="A661" s="13" t="n"/>
      <c r="B661" s="5" t="n"/>
      <c r="C661" s="5" t="n"/>
      <c r="D661" s="20" t="n"/>
      <c r="E661" s="5" t="n"/>
      <c r="F661" s="6">
        <f>IF(B661&amp;""="","",IFERROR(INDEX('المركبات'!$B$6:$B$205,MATCH(B661&amp;"",'المركبات'!$A$6:$A$205,0))&amp;"","كود غير موجود"))</f>
        <v/>
      </c>
      <c r="G661" s="21">
        <f>IF(OR(B661&amp;""="",NOT(ISNUMBER(A661))),"",IF(COUNTIFS($B$6:$B$1005,B661&amp;"",$A$6:$A$1005,"&gt;"&amp;A661)=0,1,0))</f>
        <v/>
      </c>
    </row>
    <row r="662">
      <c r="A662" s="13" t="n"/>
      <c r="B662" s="5" t="n"/>
      <c r="C662" s="5" t="n"/>
      <c r="D662" s="20" t="n"/>
      <c r="E662" s="5" t="n"/>
      <c r="F662" s="6">
        <f>IF(B662&amp;""="","",IFERROR(INDEX('المركبات'!$B$6:$B$205,MATCH(B662&amp;"",'المركبات'!$A$6:$A$205,0))&amp;"","كود غير موجود"))</f>
        <v/>
      </c>
      <c r="G662" s="21">
        <f>IF(OR(B662&amp;""="",NOT(ISNUMBER(A662))),"",IF(COUNTIFS($B$6:$B$1005,B662&amp;"",$A$6:$A$1005,"&gt;"&amp;A662)=0,1,0))</f>
        <v/>
      </c>
    </row>
    <row r="663">
      <c r="A663" s="13" t="n"/>
      <c r="B663" s="5" t="n"/>
      <c r="C663" s="5" t="n"/>
      <c r="D663" s="20" t="n"/>
      <c r="E663" s="5" t="n"/>
      <c r="F663" s="6">
        <f>IF(B663&amp;""="","",IFERROR(INDEX('المركبات'!$B$6:$B$205,MATCH(B663&amp;"",'المركبات'!$A$6:$A$205,0))&amp;"","كود غير موجود"))</f>
        <v/>
      </c>
      <c r="G663" s="21">
        <f>IF(OR(B663&amp;""="",NOT(ISNUMBER(A663))),"",IF(COUNTIFS($B$6:$B$1005,B663&amp;"",$A$6:$A$1005,"&gt;"&amp;A663)=0,1,0))</f>
        <v/>
      </c>
    </row>
    <row r="664">
      <c r="A664" s="13" t="n"/>
      <c r="B664" s="5" t="n"/>
      <c r="C664" s="5" t="n"/>
      <c r="D664" s="20" t="n"/>
      <c r="E664" s="5" t="n"/>
      <c r="F664" s="6">
        <f>IF(B664&amp;""="","",IFERROR(INDEX('المركبات'!$B$6:$B$205,MATCH(B664&amp;"",'المركبات'!$A$6:$A$205,0))&amp;"","كود غير موجود"))</f>
        <v/>
      </c>
      <c r="G664" s="21">
        <f>IF(OR(B664&amp;""="",NOT(ISNUMBER(A664))),"",IF(COUNTIFS($B$6:$B$1005,B664&amp;"",$A$6:$A$1005,"&gt;"&amp;A664)=0,1,0))</f>
        <v/>
      </c>
    </row>
    <row r="665">
      <c r="A665" s="13" t="n"/>
      <c r="B665" s="5" t="n"/>
      <c r="C665" s="5" t="n"/>
      <c r="D665" s="20" t="n"/>
      <c r="E665" s="5" t="n"/>
      <c r="F665" s="6">
        <f>IF(B665&amp;""="","",IFERROR(INDEX('المركبات'!$B$6:$B$205,MATCH(B665&amp;"",'المركبات'!$A$6:$A$205,0))&amp;"","كود غير موجود"))</f>
        <v/>
      </c>
      <c r="G665" s="21">
        <f>IF(OR(B665&amp;""="",NOT(ISNUMBER(A665))),"",IF(COUNTIFS($B$6:$B$1005,B665&amp;"",$A$6:$A$1005,"&gt;"&amp;A665)=0,1,0))</f>
        <v/>
      </c>
    </row>
    <row r="666">
      <c r="A666" s="13" t="n"/>
      <c r="B666" s="5" t="n"/>
      <c r="C666" s="5" t="n"/>
      <c r="D666" s="20" t="n"/>
      <c r="E666" s="5" t="n"/>
      <c r="F666" s="6">
        <f>IF(B666&amp;""="","",IFERROR(INDEX('المركبات'!$B$6:$B$205,MATCH(B666&amp;"",'المركبات'!$A$6:$A$205,0))&amp;"","كود غير موجود"))</f>
        <v/>
      </c>
      <c r="G666" s="21">
        <f>IF(OR(B666&amp;""="",NOT(ISNUMBER(A666))),"",IF(COUNTIFS($B$6:$B$1005,B666&amp;"",$A$6:$A$1005,"&gt;"&amp;A666)=0,1,0))</f>
        <v/>
      </c>
    </row>
    <row r="667">
      <c r="A667" s="13" t="n"/>
      <c r="B667" s="5" t="n"/>
      <c r="C667" s="5" t="n"/>
      <c r="D667" s="20" t="n"/>
      <c r="E667" s="5" t="n"/>
      <c r="F667" s="6">
        <f>IF(B667&amp;""="","",IFERROR(INDEX('المركبات'!$B$6:$B$205,MATCH(B667&amp;"",'المركبات'!$A$6:$A$205,0))&amp;"","كود غير موجود"))</f>
        <v/>
      </c>
      <c r="G667" s="21">
        <f>IF(OR(B667&amp;""="",NOT(ISNUMBER(A667))),"",IF(COUNTIFS($B$6:$B$1005,B667&amp;"",$A$6:$A$1005,"&gt;"&amp;A667)=0,1,0))</f>
        <v/>
      </c>
    </row>
    <row r="668">
      <c r="A668" s="13" t="n"/>
      <c r="B668" s="5" t="n"/>
      <c r="C668" s="5" t="n"/>
      <c r="D668" s="20" t="n"/>
      <c r="E668" s="5" t="n"/>
      <c r="F668" s="6">
        <f>IF(B668&amp;""="","",IFERROR(INDEX('المركبات'!$B$6:$B$205,MATCH(B668&amp;"",'المركبات'!$A$6:$A$205,0))&amp;"","كود غير موجود"))</f>
        <v/>
      </c>
      <c r="G668" s="21">
        <f>IF(OR(B668&amp;""="",NOT(ISNUMBER(A668))),"",IF(COUNTIFS($B$6:$B$1005,B668&amp;"",$A$6:$A$1005,"&gt;"&amp;A668)=0,1,0))</f>
        <v/>
      </c>
    </row>
    <row r="669">
      <c r="A669" s="13" t="n"/>
      <c r="B669" s="5" t="n"/>
      <c r="C669" s="5" t="n"/>
      <c r="D669" s="20" t="n"/>
      <c r="E669" s="5" t="n"/>
      <c r="F669" s="6">
        <f>IF(B669&amp;""="","",IFERROR(INDEX('المركبات'!$B$6:$B$205,MATCH(B669&amp;"",'المركبات'!$A$6:$A$205,0))&amp;"","كود غير موجود"))</f>
        <v/>
      </c>
      <c r="G669" s="21">
        <f>IF(OR(B669&amp;""="",NOT(ISNUMBER(A669))),"",IF(COUNTIFS($B$6:$B$1005,B669&amp;"",$A$6:$A$1005,"&gt;"&amp;A669)=0,1,0))</f>
        <v/>
      </c>
    </row>
    <row r="670">
      <c r="A670" s="13" t="n"/>
      <c r="B670" s="5" t="n"/>
      <c r="C670" s="5" t="n"/>
      <c r="D670" s="20" t="n"/>
      <c r="E670" s="5" t="n"/>
      <c r="F670" s="6">
        <f>IF(B670&amp;""="","",IFERROR(INDEX('المركبات'!$B$6:$B$205,MATCH(B670&amp;"",'المركبات'!$A$6:$A$205,0))&amp;"","كود غير موجود"))</f>
        <v/>
      </c>
      <c r="G670" s="21">
        <f>IF(OR(B670&amp;""="",NOT(ISNUMBER(A670))),"",IF(COUNTIFS($B$6:$B$1005,B670&amp;"",$A$6:$A$1005,"&gt;"&amp;A670)=0,1,0))</f>
        <v/>
      </c>
    </row>
    <row r="671">
      <c r="A671" s="13" t="n"/>
      <c r="B671" s="5" t="n"/>
      <c r="C671" s="5" t="n"/>
      <c r="D671" s="20" t="n"/>
      <c r="E671" s="5" t="n"/>
      <c r="F671" s="6">
        <f>IF(B671&amp;""="","",IFERROR(INDEX('المركبات'!$B$6:$B$205,MATCH(B671&amp;"",'المركبات'!$A$6:$A$205,0))&amp;"","كود غير موجود"))</f>
        <v/>
      </c>
      <c r="G671" s="21">
        <f>IF(OR(B671&amp;""="",NOT(ISNUMBER(A671))),"",IF(COUNTIFS($B$6:$B$1005,B671&amp;"",$A$6:$A$1005,"&gt;"&amp;A671)=0,1,0))</f>
        <v/>
      </c>
    </row>
    <row r="672">
      <c r="A672" s="13" t="n"/>
      <c r="B672" s="5" t="n"/>
      <c r="C672" s="5" t="n"/>
      <c r="D672" s="20" t="n"/>
      <c r="E672" s="5" t="n"/>
      <c r="F672" s="6">
        <f>IF(B672&amp;""="","",IFERROR(INDEX('المركبات'!$B$6:$B$205,MATCH(B672&amp;"",'المركبات'!$A$6:$A$205,0))&amp;"","كود غير موجود"))</f>
        <v/>
      </c>
      <c r="G672" s="21">
        <f>IF(OR(B672&amp;""="",NOT(ISNUMBER(A672))),"",IF(COUNTIFS($B$6:$B$1005,B672&amp;"",$A$6:$A$1005,"&gt;"&amp;A672)=0,1,0))</f>
        <v/>
      </c>
    </row>
    <row r="673">
      <c r="A673" s="13" t="n"/>
      <c r="B673" s="5" t="n"/>
      <c r="C673" s="5" t="n"/>
      <c r="D673" s="20" t="n"/>
      <c r="E673" s="5" t="n"/>
      <c r="F673" s="6">
        <f>IF(B673&amp;""="","",IFERROR(INDEX('المركبات'!$B$6:$B$205,MATCH(B673&amp;"",'المركبات'!$A$6:$A$205,0))&amp;"","كود غير موجود"))</f>
        <v/>
      </c>
      <c r="G673" s="21">
        <f>IF(OR(B673&amp;""="",NOT(ISNUMBER(A673))),"",IF(COUNTIFS($B$6:$B$1005,B673&amp;"",$A$6:$A$1005,"&gt;"&amp;A673)=0,1,0))</f>
        <v/>
      </c>
    </row>
    <row r="674">
      <c r="A674" s="13" t="n"/>
      <c r="B674" s="5" t="n"/>
      <c r="C674" s="5" t="n"/>
      <c r="D674" s="20" t="n"/>
      <c r="E674" s="5" t="n"/>
      <c r="F674" s="6">
        <f>IF(B674&amp;""="","",IFERROR(INDEX('المركبات'!$B$6:$B$205,MATCH(B674&amp;"",'المركبات'!$A$6:$A$205,0))&amp;"","كود غير موجود"))</f>
        <v/>
      </c>
      <c r="G674" s="21">
        <f>IF(OR(B674&amp;""="",NOT(ISNUMBER(A674))),"",IF(COUNTIFS($B$6:$B$1005,B674&amp;"",$A$6:$A$1005,"&gt;"&amp;A674)=0,1,0))</f>
        <v/>
      </c>
    </row>
    <row r="675">
      <c r="A675" s="13" t="n"/>
      <c r="B675" s="5" t="n"/>
      <c r="C675" s="5" t="n"/>
      <c r="D675" s="20" t="n"/>
      <c r="E675" s="5" t="n"/>
      <c r="F675" s="6">
        <f>IF(B675&amp;""="","",IFERROR(INDEX('المركبات'!$B$6:$B$205,MATCH(B675&amp;"",'المركبات'!$A$6:$A$205,0))&amp;"","كود غير موجود"))</f>
        <v/>
      </c>
      <c r="G675" s="21">
        <f>IF(OR(B675&amp;""="",NOT(ISNUMBER(A675))),"",IF(COUNTIFS($B$6:$B$1005,B675&amp;"",$A$6:$A$1005,"&gt;"&amp;A675)=0,1,0))</f>
        <v/>
      </c>
    </row>
    <row r="676">
      <c r="A676" s="13" t="n"/>
      <c r="B676" s="5" t="n"/>
      <c r="C676" s="5" t="n"/>
      <c r="D676" s="20" t="n"/>
      <c r="E676" s="5" t="n"/>
      <c r="F676" s="6">
        <f>IF(B676&amp;""="","",IFERROR(INDEX('المركبات'!$B$6:$B$205,MATCH(B676&amp;"",'المركبات'!$A$6:$A$205,0))&amp;"","كود غير موجود"))</f>
        <v/>
      </c>
      <c r="G676" s="21">
        <f>IF(OR(B676&amp;""="",NOT(ISNUMBER(A676))),"",IF(COUNTIFS($B$6:$B$1005,B676&amp;"",$A$6:$A$1005,"&gt;"&amp;A676)=0,1,0))</f>
        <v/>
      </c>
    </row>
    <row r="677">
      <c r="A677" s="13" t="n"/>
      <c r="B677" s="5" t="n"/>
      <c r="C677" s="5" t="n"/>
      <c r="D677" s="20" t="n"/>
      <c r="E677" s="5" t="n"/>
      <c r="F677" s="6">
        <f>IF(B677&amp;""="","",IFERROR(INDEX('المركبات'!$B$6:$B$205,MATCH(B677&amp;"",'المركبات'!$A$6:$A$205,0))&amp;"","كود غير موجود"))</f>
        <v/>
      </c>
      <c r="G677" s="21">
        <f>IF(OR(B677&amp;""="",NOT(ISNUMBER(A677))),"",IF(COUNTIFS($B$6:$B$1005,B677&amp;"",$A$6:$A$1005,"&gt;"&amp;A677)=0,1,0))</f>
        <v/>
      </c>
    </row>
    <row r="678">
      <c r="A678" s="13" t="n"/>
      <c r="B678" s="5" t="n"/>
      <c r="C678" s="5" t="n"/>
      <c r="D678" s="20" t="n"/>
      <c r="E678" s="5" t="n"/>
      <c r="F678" s="6">
        <f>IF(B678&amp;""="","",IFERROR(INDEX('المركبات'!$B$6:$B$205,MATCH(B678&amp;"",'المركبات'!$A$6:$A$205,0))&amp;"","كود غير موجود"))</f>
        <v/>
      </c>
      <c r="G678" s="21">
        <f>IF(OR(B678&amp;""="",NOT(ISNUMBER(A678))),"",IF(COUNTIFS($B$6:$B$1005,B678&amp;"",$A$6:$A$1005,"&gt;"&amp;A678)=0,1,0))</f>
        <v/>
      </c>
    </row>
    <row r="679">
      <c r="A679" s="13" t="n"/>
      <c r="B679" s="5" t="n"/>
      <c r="C679" s="5" t="n"/>
      <c r="D679" s="20" t="n"/>
      <c r="E679" s="5" t="n"/>
      <c r="F679" s="6">
        <f>IF(B679&amp;""="","",IFERROR(INDEX('المركبات'!$B$6:$B$205,MATCH(B679&amp;"",'المركبات'!$A$6:$A$205,0))&amp;"","كود غير موجود"))</f>
        <v/>
      </c>
      <c r="G679" s="21">
        <f>IF(OR(B679&amp;""="",NOT(ISNUMBER(A679))),"",IF(COUNTIFS($B$6:$B$1005,B679&amp;"",$A$6:$A$1005,"&gt;"&amp;A679)=0,1,0))</f>
        <v/>
      </c>
    </row>
    <row r="680">
      <c r="A680" s="13" t="n"/>
      <c r="B680" s="5" t="n"/>
      <c r="C680" s="5" t="n"/>
      <c r="D680" s="20" t="n"/>
      <c r="E680" s="5" t="n"/>
      <c r="F680" s="6">
        <f>IF(B680&amp;""="","",IFERROR(INDEX('المركبات'!$B$6:$B$205,MATCH(B680&amp;"",'المركبات'!$A$6:$A$205,0))&amp;"","كود غير موجود"))</f>
        <v/>
      </c>
      <c r="G680" s="21">
        <f>IF(OR(B680&amp;""="",NOT(ISNUMBER(A680))),"",IF(COUNTIFS($B$6:$B$1005,B680&amp;"",$A$6:$A$1005,"&gt;"&amp;A680)=0,1,0))</f>
        <v/>
      </c>
    </row>
    <row r="681">
      <c r="A681" s="13" t="n"/>
      <c r="B681" s="5" t="n"/>
      <c r="C681" s="5" t="n"/>
      <c r="D681" s="20" t="n"/>
      <c r="E681" s="5" t="n"/>
      <c r="F681" s="6">
        <f>IF(B681&amp;""="","",IFERROR(INDEX('المركبات'!$B$6:$B$205,MATCH(B681&amp;"",'المركبات'!$A$6:$A$205,0))&amp;"","كود غير موجود"))</f>
        <v/>
      </c>
      <c r="G681" s="21">
        <f>IF(OR(B681&amp;""="",NOT(ISNUMBER(A681))),"",IF(COUNTIFS($B$6:$B$1005,B681&amp;"",$A$6:$A$1005,"&gt;"&amp;A681)=0,1,0))</f>
        <v/>
      </c>
    </row>
    <row r="682">
      <c r="A682" s="13" t="n"/>
      <c r="B682" s="5" t="n"/>
      <c r="C682" s="5" t="n"/>
      <c r="D682" s="20" t="n"/>
      <c r="E682" s="5" t="n"/>
      <c r="F682" s="6">
        <f>IF(B682&amp;""="","",IFERROR(INDEX('المركبات'!$B$6:$B$205,MATCH(B682&amp;"",'المركبات'!$A$6:$A$205,0))&amp;"","كود غير موجود"))</f>
        <v/>
      </c>
      <c r="G682" s="21">
        <f>IF(OR(B682&amp;""="",NOT(ISNUMBER(A682))),"",IF(COUNTIFS($B$6:$B$1005,B682&amp;"",$A$6:$A$1005,"&gt;"&amp;A682)=0,1,0))</f>
        <v/>
      </c>
    </row>
    <row r="683">
      <c r="A683" s="13" t="n"/>
      <c r="B683" s="5" t="n"/>
      <c r="C683" s="5" t="n"/>
      <c r="D683" s="20" t="n"/>
      <c r="E683" s="5" t="n"/>
      <c r="F683" s="6">
        <f>IF(B683&amp;""="","",IFERROR(INDEX('المركبات'!$B$6:$B$205,MATCH(B683&amp;"",'المركبات'!$A$6:$A$205,0))&amp;"","كود غير موجود"))</f>
        <v/>
      </c>
      <c r="G683" s="21">
        <f>IF(OR(B683&amp;""="",NOT(ISNUMBER(A683))),"",IF(COUNTIFS($B$6:$B$1005,B683&amp;"",$A$6:$A$1005,"&gt;"&amp;A683)=0,1,0))</f>
        <v/>
      </c>
    </row>
    <row r="684">
      <c r="A684" s="13" t="n"/>
      <c r="B684" s="5" t="n"/>
      <c r="C684" s="5" t="n"/>
      <c r="D684" s="20" t="n"/>
      <c r="E684" s="5" t="n"/>
      <c r="F684" s="6">
        <f>IF(B684&amp;""="","",IFERROR(INDEX('المركبات'!$B$6:$B$205,MATCH(B684&amp;"",'المركبات'!$A$6:$A$205,0))&amp;"","كود غير موجود"))</f>
        <v/>
      </c>
      <c r="G684" s="21">
        <f>IF(OR(B684&amp;""="",NOT(ISNUMBER(A684))),"",IF(COUNTIFS($B$6:$B$1005,B684&amp;"",$A$6:$A$1005,"&gt;"&amp;A684)=0,1,0))</f>
        <v/>
      </c>
    </row>
    <row r="685">
      <c r="A685" s="13" t="n"/>
      <c r="B685" s="5" t="n"/>
      <c r="C685" s="5" t="n"/>
      <c r="D685" s="20" t="n"/>
      <c r="E685" s="5" t="n"/>
      <c r="F685" s="6">
        <f>IF(B685&amp;""="","",IFERROR(INDEX('المركبات'!$B$6:$B$205,MATCH(B685&amp;"",'المركبات'!$A$6:$A$205,0))&amp;"","كود غير موجود"))</f>
        <v/>
      </c>
      <c r="G685" s="21">
        <f>IF(OR(B685&amp;""="",NOT(ISNUMBER(A685))),"",IF(COUNTIFS($B$6:$B$1005,B685&amp;"",$A$6:$A$1005,"&gt;"&amp;A685)=0,1,0))</f>
        <v/>
      </c>
    </row>
    <row r="686">
      <c r="A686" s="13" t="n"/>
      <c r="B686" s="5" t="n"/>
      <c r="C686" s="5" t="n"/>
      <c r="D686" s="20" t="n"/>
      <c r="E686" s="5" t="n"/>
      <c r="F686" s="6">
        <f>IF(B686&amp;""="","",IFERROR(INDEX('المركبات'!$B$6:$B$205,MATCH(B686&amp;"",'المركبات'!$A$6:$A$205,0))&amp;"","كود غير موجود"))</f>
        <v/>
      </c>
      <c r="G686" s="21">
        <f>IF(OR(B686&amp;""="",NOT(ISNUMBER(A686))),"",IF(COUNTIFS($B$6:$B$1005,B686&amp;"",$A$6:$A$1005,"&gt;"&amp;A686)=0,1,0))</f>
        <v/>
      </c>
    </row>
    <row r="687">
      <c r="A687" s="13" t="n"/>
      <c r="B687" s="5" t="n"/>
      <c r="C687" s="5" t="n"/>
      <c r="D687" s="20" t="n"/>
      <c r="E687" s="5" t="n"/>
      <c r="F687" s="6">
        <f>IF(B687&amp;""="","",IFERROR(INDEX('المركبات'!$B$6:$B$205,MATCH(B687&amp;"",'المركبات'!$A$6:$A$205,0))&amp;"","كود غير موجود"))</f>
        <v/>
      </c>
      <c r="G687" s="21">
        <f>IF(OR(B687&amp;""="",NOT(ISNUMBER(A687))),"",IF(COUNTIFS($B$6:$B$1005,B687&amp;"",$A$6:$A$1005,"&gt;"&amp;A687)=0,1,0))</f>
        <v/>
      </c>
    </row>
    <row r="688">
      <c r="A688" s="13" t="n"/>
      <c r="B688" s="5" t="n"/>
      <c r="C688" s="5" t="n"/>
      <c r="D688" s="20" t="n"/>
      <c r="E688" s="5" t="n"/>
      <c r="F688" s="6">
        <f>IF(B688&amp;""="","",IFERROR(INDEX('المركبات'!$B$6:$B$205,MATCH(B688&amp;"",'المركبات'!$A$6:$A$205,0))&amp;"","كود غير موجود"))</f>
        <v/>
      </c>
      <c r="G688" s="21">
        <f>IF(OR(B688&amp;""="",NOT(ISNUMBER(A688))),"",IF(COUNTIFS($B$6:$B$1005,B688&amp;"",$A$6:$A$1005,"&gt;"&amp;A688)=0,1,0))</f>
        <v/>
      </c>
    </row>
    <row r="689">
      <c r="A689" s="13" t="n"/>
      <c r="B689" s="5" t="n"/>
      <c r="C689" s="5" t="n"/>
      <c r="D689" s="20" t="n"/>
      <c r="E689" s="5" t="n"/>
      <c r="F689" s="6">
        <f>IF(B689&amp;""="","",IFERROR(INDEX('المركبات'!$B$6:$B$205,MATCH(B689&amp;"",'المركبات'!$A$6:$A$205,0))&amp;"","كود غير موجود"))</f>
        <v/>
      </c>
      <c r="G689" s="21">
        <f>IF(OR(B689&amp;""="",NOT(ISNUMBER(A689))),"",IF(COUNTIFS($B$6:$B$1005,B689&amp;"",$A$6:$A$1005,"&gt;"&amp;A689)=0,1,0))</f>
        <v/>
      </c>
    </row>
    <row r="690">
      <c r="A690" s="13" t="n"/>
      <c r="B690" s="5" t="n"/>
      <c r="C690" s="5" t="n"/>
      <c r="D690" s="20" t="n"/>
      <c r="E690" s="5" t="n"/>
      <c r="F690" s="6">
        <f>IF(B690&amp;""="","",IFERROR(INDEX('المركبات'!$B$6:$B$205,MATCH(B690&amp;"",'المركبات'!$A$6:$A$205,0))&amp;"","كود غير موجود"))</f>
        <v/>
      </c>
      <c r="G690" s="21">
        <f>IF(OR(B690&amp;""="",NOT(ISNUMBER(A690))),"",IF(COUNTIFS($B$6:$B$1005,B690&amp;"",$A$6:$A$1005,"&gt;"&amp;A690)=0,1,0))</f>
        <v/>
      </c>
    </row>
    <row r="691">
      <c r="A691" s="13" t="n"/>
      <c r="B691" s="5" t="n"/>
      <c r="C691" s="5" t="n"/>
      <c r="D691" s="20" t="n"/>
      <c r="E691" s="5" t="n"/>
      <c r="F691" s="6">
        <f>IF(B691&amp;""="","",IFERROR(INDEX('المركبات'!$B$6:$B$205,MATCH(B691&amp;"",'المركبات'!$A$6:$A$205,0))&amp;"","كود غير موجود"))</f>
        <v/>
      </c>
      <c r="G691" s="21">
        <f>IF(OR(B691&amp;""="",NOT(ISNUMBER(A691))),"",IF(COUNTIFS($B$6:$B$1005,B691&amp;"",$A$6:$A$1005,"&gt;"&amp;A691)=0,1,0))</f>
        <v/>
      </c>
    </row>
    <row r="692">
      <c r="A692" s="13" t="n"/>
      <c r="B692" s="5" t="n"/>
      <c r="C692" s="5" t="n"/>
      <c r="D692" s="20" t="n"/>
      <c r="E692" s="5" t="n"/>
      <c r="F692" s="6">
        <f>IF(B692&amp;""="","",IFERROR(INDEX('المركبات'!$B$6:$B$205,MATCH(B692&amp;"",'المركبات'!$A$6:$A$205,0))&amp;"","كود غير موجود"))</f>
        <v/>
      </c>
      <c r="G692" s="21">
        <f>IF(OR(B692&amp;""="",NOT(ISNUMBER(A692))),"",IF(COUNTIFS($B$6:$B$1005,B692&amp;"",$A$6:$A$1005,"&gt;"&amp;A692)=0,1,0))</f>
        <v/>
      </c>
    </row>
    <row r="693">
      <c r="A693" s="13" t="n"/>
      <c r="B693" s="5" t="n"/>
      <c r="C693" s="5" t="n"/>
      <c r="D693" s="20" t="n"/>
      <c r="E693" s="5" t="n"/>
      <c r="F693" s="6">
        <f>IF(B693&amp;""="","",IFERROR(INDEX('المركبات'!$B$6:$B$205,MATCH(B693&amp;"",'المركبات'!$A$6:$A$205,0))&amp;"","كود غير موجود"))</f>
        <v/>
      </c>
      <c r="G693" s="21">
        <f>IF(OR(B693&amp;""="",NOT(ISNUMBER(A693))),"",IF(COUNTIFS($B$6:$B$1005,B693&amp;"",$A$6:$A$1005,"&gt;"&amp;A693)=0,1,0))</f>
        <v/>
      </c>
    </row>
    <row r="694">
      <c r="A694" s="13" t="n"/>
      <c r="B694" s="5" t="n"/>
      <c r="C694" s="5" t="n"/>
      <c r="D694" s="20" t="n"/>
      <c r="E694" s="5" t="n"/>
      <c r="F694" s="6">
        <f>IF(B694&amp;""="","",IFERROR(INDEX('المركبات'!$B$6:$B$205,MATCH(B694&amp;"",'المركبات'!$A$6:$A$205,0))&amp;"","كود غير موجود"))</f>
        <v/>
      </c>
      <c r="G694" s="21">
        <f>IF(OR(B694&amp;""="",NOT(ISNUMBER(A694))),"",IF(COUNTIFS($B$6:$B$1005,B694&amp;"",$A$6:$A$1005,"&gt;"&amp;A694)=0,1,0))</f>
        <v/>
      </c>
    </row>
    <row r="695">
      <c r="A695" s="13" t="n"/>
      <c r="B695" s="5" t="n"/>
      <c r="C695" s="5" t="n"/>
      <c r="D695" s="20" t="n"/>
      <c r="E695" s="5" t="n"/>
      <c r="F695" s="6">
        <f>IF(B695&amp;""="","",IFERROR(INDEX('المركبات'!$B$6:$B$205,MATCH(B695&amp;"",'المركبات'!$A$6:$A$205,0))&amp;"","كود غير موجود"))</f>
        <v/>
      </c>
      <c r="G695" s="21">
        <f>IF(OR(B695&amp;""="",NOT(ISNUMBER(A695))),"",IF(COUNTIFS($B$6:$B$1005,B695&amp;"",$A$6:$A$1005,"&gt;"&amp;A695)=0,1,0))</f>
        <v/>
      </c>
    </row>
    <row r="696">
      <c r="A696" s="13" t="n"/>
      <c r="B696" s="5" t="n"/>
      <c r="C696" s="5" t="n"/>
      <c r="D696" s="20" t="n"/>
      <c r="E696" s="5" t="n"/>
      <c r="F696" s="6">
        <f>IF(B696&amp;""="","",IFERROR(INDEX('المركبات'!$B$6:$B$205,MATCH(B696&amp;"",'المركبات'!$A$6:$A$205,0))&amp;"","كود غير موجود"))</f>
        <v/>
      </c>
      <c r="G696" s="21">
        <f>IF(OR(B696&amp;""="",NOT(ISNUMBER(A696))),"",IF(COUNTIFS($B$6:$B$1005,B696&amp;"",$A$6:$A$1005,"&gt;"&amp;A696)=0,1,0))</f>
        <v/>
      </c>
    </row>
    <row r="697">
      <c r="A697" s="13" t="n"/>
      <c r="B697" s="5" t="n"/>
      <c r="C697" s="5" t="n"/>
      <c r="D697" s="20" t="n"/>
      <c r="E697" s="5" t="n"/>
      <c r="F697" s="6">
        <f>IF(B697&amp;""="","",IFERROR(INDEX('المركبات'!$B$6:$B$205,MATCH(B697&amp;"",'المركبات'!$A$6:$A$205,0))&amp;"","كود غير موجود"))</f>
        <v/>
      </c>
      <c r="G697" s="21">
        <f>IF(OR(B697&amp;""="",NOT(ISNUMBER(A697))),"",IF(COUNTIFS($B$6:$B$1005,B697&amp;"",$A$6:$A$1005,"&gt;"&amp;A697)=0,1,0))</f>
        <v/>
      </c>
    </row>
    <row r="698">
      <c r="A698" s="13" t="n"/>
      <c r="B698" s="5" t="n"/>
      <c r="C698" s="5" t="n"/>
      <c r="D698" s="20" t="n"/>
      <c r="E698" s="5" t="n"/>
      <c r="F698" s="6">
        <f>IF(B698&amp;""="","",IFERROR(INDEX('المركبات'!$B$6:$B$205,MATCH(B698&amp;"",'المركبات'!$A$6:$A$205,0))&amp;"","كود غير موجود"))</f>
        <v/>
      </c>
      <c r="G698" s="21">
        <f>IF(OR(B698&amp;""="",NOT(ISNUMBER(A698))),"",IF(COUNTIFS($B$6:$B$1005,B698&amp;"",$A$6:$A$1005,"&gt;"&amp;A698)=0,1,0))</f>
        <v/>
      </c>
    </row>
    <row r="699">
      <c r="A699" s="13" t="n"/>
      <c r="B699" s="5" t="n"/>
      <c r="C699" s="5" t="n"/>
      <c r="D699" s="20" t="n"/>
      <c r="E699" s="5" t="n"/>
      <c r="F699" s="6">
        <f>IF(B699&amp;""="","",IFERROR(INDEX('المركبات'!$B$6:$B$205,MATCH(B699&amp;"",'المركبات'!$A$6:$A$205,0))&amp;"","كود غير موجود"))</f>
        <v/>
      </c>
      <c r="G699" s="21">
        <f>IF(OR(B699&amp;""="",NOT(ISNUMBER(A699))),"",IF(COUNTIFS($B$6:$B$1005,B699&amp;"",$A$6:$A$1005,"&gt;"&amp;A699)=0,1,0))</f>
        <v/>
      </c>
    </row>
    <row r="700">
      <c r="A700" s="13" t="n"/>
      <c r="B700" s="5" t="n"/>
      <c r="C700" s="5" t="n"/>
      <c r="D700" s="20" t="n"/>
      <c r="E700" s="5" t="n"/>
      <c r="F700" s="6">
        <f>IF(B700&amp;""="","",IFERROR(INDEX('المركبات'!$B$6:$B$205,MATCH(B700&amp;"",'المركبات'!$A$6:$A$205,0))&amp;"","كود غير موجود"))</f>
        <v/>
      </c>
      <c r="G700" s="21">
        <f>IF(OR(B700&amp;""="",NOT(ISNUMBER(A700))),"",IF(COUNTIFS($B$6:$B$1005,B700&amp;"",$A$6:$A$1005,"&gt;"&amp;A700)=0,1,0))</f>
        <v/>
      </c>
    </row>
    <row r="701">
      <c r="A701" s="13" t="n"/>
      <c r="B701" s="5" t="n"/>
      <c r="C701" s="5" t="n"/>
      <c r="D701" s="20" t="n"/>
      <c r="E701" s="5" t="n"/>
      <c r="F701" s="6">
        <f>IF(B701&amp;""="","",IFERROR(INDEX('المركبات'!$B$6:$B$205,MATCH(B701&amp;"",'المركبات'!$A$6:$A$205,0))&amp;"","كود غير موجود"))</f>
        <v/>
      </c>
      <c r="G701" s="21">
        <f>IF(OR(B701&amp;""="",NOT(ISNUMBER(A701))),"",IF(COUNTIFS($B$6:$B$1005,B701&amp;"",$A$6:$A$1005,"&gt;"&amp;A701)=0,1,0))</f>
        <v/>
      </c>
    </row>
    <row r="702">
      <c r="A702" s="13" t="n"/>
      <c r="B702" s="5" t="n"/>
      <c r="C702" s="5" t="n"/>
      <c r="D702" s="20" t="n"/>
      <c r="E702" s="5" t="n"/>
      <c r="F702" s="6">
        <f>IF(B702&amp;""="","",IFERROR(INDEX('المركبات'!$B$6:$B$205,MATCH(B702&amp;"",'المركبات'!$A$6:$A$205,0))&amp;"","كود غير موجود"))</f>
        <v/>
      </c>
      <c r="G702" s="21">
        <f>IF(OR(B702&amp;""="",NOT(ISNUMBER(A702))),"",IF(COUNTIFS($B$6:$B$1005,B702&amp;"",$A$6:$A$1005,"&gt;"&amp;A702)=0,1,0))</f>
        <v/>
      </c>
    </row>
    <row r="703">
      <c r="A703" s="13" t="n"/>
      <c r="B703" s="5" t="n"/>
      <c r="C703" s="5" t="n"/>
      <c r="D703" s="20" t="n"/>
      <c r="E703" s="5" t="n"/>
      <c r="F703" s="6">
        <f>IF(B703&amp;""="","",IFERROR(INDEX('المركبات'!$B$6:$B$205,MATCH(B703&amp;"",'المركبات'!$A$6:$A$205,0))&amp;"","كود غير موجود"))</f>
        <v/>
      </c>
      <c r="G703" s="21">
        <f>IF(OR(B703&amp;""="",NOT(ISNUMBER(A703))),"",IF(COUNTIFS($B$6:$B$1005,B703&amp;"",$A$6:$A$1005,"&gt;"&amp;A703)=0,1,0))</f>
        <v/>
      </c>
    </row>
    <row r="704">
      <c r="A704" s="13" t="n"/>
      <c r="B704" s="5" t="n"/>
      <c r="C704" s="5" t="n"/>
      <c r="D704" s="20" t="n"/>
      <c r="E704" s="5" t="n"/>
      <c r="F704" s="6">
        <f>IF(B704&amp;""="","",IFERROR(INDEX('المركبات'!$B$6:$B$205,MATCH(B704&amp;"",'المركبات'!$A$6:$A$205,0))&amp;"","كود غير موجود"))</f>
        <v/>
      </c>
      <c r="G704" s="21">
        <f>IF(OR(B704&amp;""="",NOT(ISNUMBER(A704))),"",IF(COUNTIFS($B$6:$B$1005,B704&amp;"",$A$6:$A$1005,"&gt;"&amp;A704)=0,1,0))</f>
        <v/>
      </c>
    </row>
    <row r="705">
      <c r="A705" s="13" t="n"/>
      <c r="B705" s="5" t="n"/>
      <c r="C705" s="5" t="n"/>
      <c r="D705" s="20" t="n"/>
      <c r="E705" s="5" t="n"/>
      <c r="F705" s="6">
        <f>IF(B705&amp;""="","",IFERROR(INDEX('المركبات'!$B$6:$B$205,MATCH(B705&amp;"",'المركبات'!$A$6:$A$205,0))&amp;"","كود غير موجود"))</f>
        <v/>
      </c>
      <c r="G705" s="21">
        <f>IF(OR(B705&amp;""="",NOT(ISNUMBER(A705))),"",IF(COUNTIFS($B$6:$B$1005,B705&amp;"",$A$6:$A$1005,"&gt;"&amp;A705)=0,1,0))</f>
        <v/>
      </c>
    </row>
    <row r="706">
      <c r="A706" s="13" t="n"/>
      <c r="B706" s="5" t="n"/>
      <c r="C706" s="5" t="n"/>
      <c r="D706" s="20" t="n"/>
      <c r="E706" s="5" t="n"/>
      <c r="F706" s="6">
        <f>IF(B706&amp;""="","",IFERROR(INDEX('المركبات'!$B$6:$B$205,MATCH(B706&amp;"",'المركبات'!$A$6:$A$205,0))&amp;"","كود غير موجود"))</f>
        <v/>
      </c>
      <c r="G706" s="21">
        <f>IF(OR(B706&amp;""="",NOT(ISNUMBER(A706))),"",IF(COUNTIFS($B$6:$B$1005,B706&amp;"",$A$6:$A$1005,"&gt;"&amp;A706)=0,1,0))</f>
        <v/>
      </c>
    </row>
    <row r="707">
      <c r="A707" s="13" t="n"/>
      <c r="B707" s="5" t="n"/>
      <c r="C707" s="5" t="n"/>
      <c r="D707" s="20" t="n"/>
      <c r="E707" s="5" t="n"/>
      <c r="F707" s="6">
        <f>IF(B707&amp;""="","",IFERROR(INDEX('المركبات'!$B$6:$B$205,MATCH(B707&amp;"",'المركبات'!$A$6:$A$205,0))&amp;"","كود غير موجود"))</f>
        <v/>
      </c>
      <c r="G707" s="21">
        <f>IF(OR(B707&amp;""="",NOT(ISNUMBER(A707))),"",IF(COUNTIFS($B$6:$B$1005,B707&amp;"",$A$6:$A$1005,"&gt;"&amp;A707)=0,1,0))</f>
        <v/>
      </c>
    </row>
    <row r="708">
      <c r="A708" s="13" t="n"/>
      <c r="B708" s="5" t="n"/>
      <c r="C708" s="5" t="n"/>
      <c r="D708" s="20" t="n"/>
      <c r="E708" s="5" t="n"/>
      <c r="F708" s="6">
        <f>IF(B708&amp;""="","",IFERROR(INDEX('المركبات'!$B$6:$B$205,MATCH(B708&amp;"",'المركبات'!$A$6:$A$205,0))&amp;"","كود غير موجود"))</f>
        <v/>
      </c>
      <c r="G708" s="21">
        <f>IF(OR(B708&amp;""="",NOT(ISNUMBER(A708))),"",IF(COUNTIFS($B$6:$B$1005,B708&amp;"",$A$6:$A$1005,"&gt;"&amp;A708)=0,1,0))</f>
        <v/>
      </c>
    </row>
    <row r="709">
      <c r="A709" s="13" t="n"/>
      <c r="B709" s="5" t="n"/>
      <c r="C709" s="5" t="n"/>
      <c r="D709" s="20" t="n"/>
      <c r="E709" s="5" t="n"/>
      <c r="F709" s="6">
        <f>IF(B709&amp;""="","",IFERROR(INDEX('المركبات'!$B$6:$B$205,MATCH(B709&amp;"",'المركبات'!$A$6:$A$205,0))&amp;"","كود غير موجود"))</f>
        <v/>
      </c>
      <c r="G709" s="21">
        <f>IF(OR(B709&amp;""="",NOT(ISNUMBER(A709))),"",IF(COUNTIFS($B$6:$B$1005,B709&amp;"",$A$6:$A$1005,"&gt;"&amp;A709)=0,1,0))</f>
        <v/>
      </c>
    </row>
    <row r="710">
      <c r="A710" s="13" t="n"/>
      <c r="B710" s="5" t="n"/>
      <c r="C710" s="5" t="n"/>
      <c r="D710" s="20" t="n"/>
      <c r="E710" s="5" t="n"/>
      <c r="F710" s="6">
        <f>IF(B710&amp;""="","",IFERROR(INDEX('المركبات'!$B$6:$B$205,MATCH(B710&amp;"",'المركبات'!$A$6:$A$205,0))&amp;"","كود غير موجود"))</f>
        <v/>
      </c>
      <c r="G710" s="21">
        <f>IF(OR(B710&amp;""="",NOT(ISNUMBER(A710))),"",IF(COUNTIFS($B$6:$B$1005,B710&amp;"",$A$6:$A$1005,"&gt;"&amp;A710)=0,1,0))</f>
        <v/>
      </c>
    </row>
    <row r="711">
      <c r="A711" s="13" t="n"/>
      <c r="B711" s="5" t="n"/>
      <c r="C711" s="5" t="n"/>
      <c r="D711" s="20" t="n"/>
      <c r="E711" s="5" t="n"/>
      <c r="F711" s="6">
        <f>IF(B711&amp;""="","",IFERROR(INDEX('المركبات'!$B$6:$B$205,MATCH(B711&amp;"",'المركبات'!$A$6:$A$205,0))&amp;"","كود غير موجود"))</f>
        <v/>
      </c>
      <c r="G711" s="21">
        <f>IF(OR(B711&amp;""="",NOT(ISNUMBER(A711))),"",IF(COUNTIFS($B$6:$B$1005,B711&amp;"",$A$6:$A$1005,"&gt;"&amp;A711)=0,1,0))</f>
        <v/>
      </c>
    </row>
    <row r="712">
      <c r="A712" s="13" t="n"/>
      <c r="B712" s="5" t="n"/>
      <c r="C712" s="5" t="n"/>
      <c r="D712" s="20" t="n"/>
      <c r="E712" s="5" t="n"/>
      <c r="F712" s="6">
        <f>IF(B712&amp;""="","",IFERROR(INDEX('المركبات'!$B$6:$B$205,MATCH(B712&amp;"",'المركبات'!$A$6:$A$205,0))&amp;"","كود غير موجود"))</f>
        <v/>
      </c>
      <c r="G712" s="21">
        <f>IF(OR(B712&amp;""="",NOT(ISNUMBER(A712))),"",IF(COUNTIFS($B$6:$B$1005,B712&amp;"",$A$6:$A$1005,"&gt;"&amp;A712)=0,1,0))</f>
        <v/>
      </c>
    </row>
    <row r="713">
      <c r="A713" s="13" t="n"/>
      <c r="B713" s="5" t="n"/>
      <c r="C713" s="5" t="n"/>
      <c r="D713" s="20" t="n"/>
      <c r="E713" s="5" t="n"/>
      <c r="F713" s="6">
        <f>IF(B713&amp;""="","",IFERROR(INDEX('المركبات'!$B$6:$B$205,MATCH(B713&amp;"",'المركبات'!$A$6:$A$205,0))&amp;"","كود غير موجود"))</f>
        <v/>
      </c>
      <c r="G713" s="21">
        <f>IF(OR(B713&amp;""="",NOT(ISNUMBER(A713))),"",IF(COUNTIFS($B$6:$B$1005,B713&amp;"",$A$6:$A$1005,"&gt;"&amp;A713)=0,1,0))</f>
        <v/>
      </c>
    </row>
    <row r="714">
      <c r="A714" s="13" t="n"/>
      <c r="B714" s="5" t="n"/>
      <c r="C714" s="5" t="n"/>
      <c r="D714" s="20" t="n"/>
      <c r="E714" s="5" t="n"/>
      <c r="F714" s="6">
        <f>IF(B714&amp;""="","",IFERROR(INDEX('المركبات'!$B$6:$B$205,MATCH(B714&amp;"",'المركبات'!$A$6:$A$205,0))&amp;"","كود غير موجود"))</f>
        <v/>
      </c>
      <c r="G714" s="21">
        <f>IF(OR(B714&amp;""="",NOT(ISNUMBER(A714))),"",IF(COUNTIFS($B$6:$B$1005,B714&amp;"",$A$6:$A$1005,"&gt;"&amp;A714)=0,1,0))</f>
        <v/>
      </c>
    </row>
    <row r="715">
      <c r="A715" s="13" t="n"/>
      <c r="B715" s="5" t="n"/>
      <c r="C715" s="5" t="n"/>
      <c r="D715" s="20" t="n"/>
      <c r="E715" s="5" t="n"/>
      <c r="F715" s="6">
        <f>IF(B715&amp;""="","",IFERROR(INDEX('المركبات'!$B$6:$B$205,MATCH(B715&amp;"",'المركبات'!$A$6:$A$205,0))&amp;"","كود غير موجود"))</f>
        <v/>
      </c>
      <c r="G715" s="21">
        <f>IF(OR(B715&amp;""="",NOT(ISNUMBER(A715))),"",IF(COUNTIFS($B$6:$B$1005,B715&amp;"",$A$6:$A$1005,"&gt;"&amp;A715)=0,1,0))</f>
        <v/>
      </c>
    </row>
    <row r="716">
      <c r="A716" s="13" t="n"/>
      <c r="B716" s="5" t="n"/>
      <c r="C716" s="5" t="n"/>
      <c r="D716" s="20" t="n"/>
      <c r="E716" s="5" t="n"/>
      <c r="F716" s="6">
        <f>IF(B716&amp;""="","",IFERROR(INDEX('المركبات'!$B$6:$B$205,MATCH(B716&amp;"",'المركبات'!$A$6:$A$205,0))&amp;"","كود غير موجود"))</f>
        <v/>
      </c>
      <c r="G716" s="21">
        <f>IF(OR(B716&amp;""="",NOT(ISNUMBER(A716))),"",IF(COUNTIFS($B$6:$B$1005,B716&amp;"",$A$6:$A$1005,"&gt;"&amp;A716)=0,1,0))</f>
        <v/>
      </c>
    </row>
    <row r="717">
      <c r="A717" s="13" t="n"/>
      <c r="B717" s="5" t="n"/>
      <c r="C717" s="5" t="n"/>
      <c r="D717" s="20" t="n"/>
      <c r="E717" s="5" t="n"/>
      <c r="F717" s="6">
        <f>IF(B717&amp;""="","",IFERROR(INDEX('المركبات'!$B$6:$B$205,MATCH(B717&amp;"",'المركبات'!$A$6:$A$205,0))&amp;"","كود غير موجود"))</f>
        <v/>
      </c>
      <c r="G717" s="21">
        <f>IF(OR(B717&amp;""="",NOT(ISNUMBER(A717))),"",IF(COUNTIFS($B$6:$B$1005,B717&amp;"",$A$6:$A$1005,"&gt;"&amp;A717)=0,1,0))</f>
        <v/>
      </c>
    </row>
    <row r="718">
      <c r="A718" s="13" t="n"/>
      <c r="B718" s="5" t="n"/>
      <c r="C718" s="5" t="n"/>
      <c r="D718" s="20" t="n"/>
      <c r="E718" s="5" t="n"/>
      <c r="F718" s="6">
        <f>IF(B718&amp;""="","",IFERROR(INDEX('المركبات'!$B$6:$B$205,MATCH(B718&amp;"",'المركبات'!$A$6:$A$205,0))&amp;"","كود غير موجود"))</f>
        <v/>
      </c>
      <c r="G718" s="21">
        <f>IF(OR(B718&amp;""="",NOT(ISNUMBER(A718))),"",IF(COUNTIFS($B$6:$B$1005,B718&amp;"",$A$6:$A$1005,"&gt;"&amp;A718)=0,1,0))</f>
        <v/>
      </c>
    </row>
    <row r="719">
      <c r="A719" s="13" t="n"/>
      <c r="B719" s="5" t="n"/>
      <c r="C719" s="5" t="n"/>
      <c r="D719" s="20" t="n"/>
      <c r="E719" s="5" t="n"/>
      <c r="F719" s="6">
        <f>IF(B719&amp;""="","",IFERROR(INDEX('المركبات'!$B$6:$B$205,MATCH(B719&amp;"",'المركبات'!$A$6:$A$205,0))&amp;"","كود غير موجود"))</f>
        <v/>
      </c>
      <c r="G719" s="21">
        <f>IF(OR(B719&amp;""="",NOT(ISNUMBER(A719))),"",IF(COUNTIFS($B$6:$B$1005,B719&amp;"",$A$6:$A$1005,"&gt;"&amp;A719)=0,1,0))</f>
        <v/>
      </c>
    </row>
    <row r="720">
      <c r="A720" s="13" t="n"/>
      <c r="B720" s="5" t="n"/>
      <c r="C720" s="5" t="n"/>
      <c r="D720" s="20" t="n"/>
      <c r="E720" s="5" t="n"/>
      <c r="F720" s="6">
        <f>IF(B720&amp;""="","",IFERROR(INDEX('المركبات'!$B$6:$B$205,MATCH(B720&amp;"",'المركبات'!$A$6:$A$205,0))&amp;"","كود غير موجود"))</f>
        <v/>
      </c>
      <c r="G720" s="21">
        <f>IF(OR(B720&amp;""="",NOT(ISNUMBER(A720))),"",IF(COUNTIFS($B$6:$B$1005,B720&amp;"",$A$6:$A$1005,"&gt;"&amp;A720)=0,1,0))</f>
        <v/>
      </c>
    </row>
    <row r="721">
      <c r="A721" s="13" t="n"/>
      <c r="B721" s="5" t="n"/>
      <c r="C721" s="5" t="n"/>
      <c r="D721" s="20" t="n"/>
      <c r="E721" s="5" t="n"/>
      <c r="F721" s="6">
        <f>IF(B721&amp;""="","",IFERROR(INDEX('المركبات'!$B$6:$B$205,MATCH(B721&amp;"",'المركبات'!$A$6:$A$205,0))&amp;"","كود غير موجود"))</f>
        <v/>
      </c>
      <c r="G721" s="21">
        <f>IF(OR(B721&amp;""="",NOT(ISNUMBER(A721))),"",IF(COUNTIFS($B$6:$B$1005,B721&amp;"",$A$6:$A$1005,"&gt;"&amp;A721)=0,1,0))</f>
        <v/>
      </c>
    </row>
    <row r="722">
      <c r="A722" s="13" t="n"/>
      <c r="B722" s="5" t="n"/>
      <c r="C722" s="5" t="n"/>
      <c r="D722" s="20" t="n"/>
      <c r="E722" s="5" t="n"/>
      <c r="F722" s="6">
        <f>IF(B722&amp;""="","",IFERROR(INDEX('المركبات'!$B$6:$B$205,MATCH(B722&amp;"",'المركبات'!$A$6:$A$205,0))&amp;"","كود غير موجود"))</f>
        <v/>
      </c>
      <c r="G722" s="21">
        <f>IF(OR(B722&amp;""="",NOT(ISNUMBER(A722))),"",IF(COUNTIFS($B$6:$B$1005,B722&amp;"",$A$6:$A$1005,"&gt;"&amp;A722)=0,1,0))</f>
        <v/>
      </c>
    </row>
    <row r="723">
      <c r="A723" s="13" t="n"/>
      <c r="B723" s="5" t="n"/>
      <c r="C723" s="5" t="n"/>
      <c r="D723" s="20" t="n"/>
      <c r="E723" s="5" t="n"/>
      <c r="F723" s="6">
        <f>IF(B723&amp;""="","",IFERROR(INDEX('المركبات'!$B$6:$B$205,MATCH(B723&amp;"",'المركبات'!$A$6:$A$205,0))&amp;"","كود غير موجود"))</f>
        <v/>
      </c>
      <c r="G723" s="21">
        <f>IF(OR(B723&amp;""="",NOT(ISNUMBER(A723))),"",IF(COUNTIFS($B$6:$B$1005,B723&amp;"",$A$6:$A$1005,"&gt;"&amp;A723)=0,1,0))</f>
        <v/>
      </c>
    </row>
    <row r="724">
      <c r="A724" s="13" t="n"/>
      <c r="B724" s="5" t="n"/>
      <c r="C724" s="5" t="n"/>
      <c r="D724" s="20" t="n"/>
      <c r="E724" s="5" t="n"/>
      <c r="F724" s="6">
        <f>IF(B724&amp;""="","",IFERROR(INDEX('المركبات'!$B$6:$B$205,MATCH(B724&amp;"",'المركبات'!$A$6:$A$205,0))&amp;"","كود غير موجود"))</f>
        <v/>
      </c>
      <c r="G724" s="21">
        <f>IF(OR(B724&amp;""="",NOT(ISNUMBER(A724))),"",IF(COUNTIFS($B$6:$B$1005,B724&amp;"",$A$6:$A$1005,"&gt;"&amp;A724)=0,1,0))</f>
        <v/>
      </c>
    </row>
    <row r="725">
      <c r="A725" s="13" t="n"/>
      <c r="B725" s="5" t="n"/>
      <c r="C725" s="5" t="n"/>
      <c r="D725" s="20" t="n"/>
      <c r="E725" s="5" t="n"/>
      <c r="F725" s="6">
        <f>IF(B725&amp;""="","",IFERROR(INDEX('المركبات'!$B$6:$B$205,MATCH(B725&amp;"",'المركبات'!$A$6:$A$205,0))&amp;"","كود غير موجود"))</f>
        <v/>
      </c>
      <c r="G725" s="21">
        <f>IF(OR(B725&amp;""="",NOT(ISNUMBER(A725))),"",IF(COUNTIFS($B$6:$B$1005,B725&amp;"",$A$6:$A$1005,"&gt;"&amp;A725)=0,1,0))</f>
        <v/>
      </c>
    </row>
    <row r="726">
      <c r="A726" s="13" t="n"/>
      <c r="B726" s="5" t="n"/>
      <c r="C726" s="5" t="n"/>
      <c r="D726" s="20" t="n"/>
      <c r="E726" s="5" t="n"/>
      <c r="F726" s="6">
        <f>IF(B726&amp;""="","",IFERROR(INDEX('المركبات'!$B$6:$B$205,MATCH(B726&amp;"",'المركبات'!$A$6:$A$205,0))&amp;"","كود غير موجود"))</f>
        <v/>
      </c>
      <c r="G726" s="21">
        <f>IF(OR(B726&amp;""="",NOT(ISNUMBER(A726))),"",IF(COUNTIFS($B$6:$B$1005,B726&amp;"",$A$6:$A$1005,"&gt;"&amp;A726)=0,1,0))</f>
        <v/>
      </c>
    </row>
    <row r="727">
      <c r="A727" s="13" t="n"/>
      <c r="B727" s="5" t="n"/>
      <c r="C727" s="5" t="n"/>
      <c r="D727" s="20" t="n"/>
      <c r="E727" s="5" t="n"/>
      <c r="F727" s="6">
        <f>IF(B727&amp;""="","",IFERROR(INDEX('المركبات'!$B$6:$B$205,MATCH(B727&amp;"",'المركبات'!$A$6:$A$205,0))&amp;"","كود غير موجود"))</f>
        <v/>
      </c>
      <c r="G727" s="21">
        <f>IF(OR(B727&amp;""="",NOT(ISNUMBER(A727))),"",IF(COUNTIFS($B$6:$B$1005,B727&amp;"",$A$6:$A$1005,"&gt;"&amp;A727)=0,1,0))</f>
        <v/>
      </c>
    </row>
    <row r="728">
      <c r="A728" s="13" t="n"/>
      <c r="B728" s="5" t="n"/>
      <c r="C728" s="5" t="n"/>
      <c r="D728" s="20" t="n"/>
      <c r="E728" s="5" t="n"/>
      <c r="F728" s="6">
        <f>IF(B728&amp;""="","",IFERROR(INDEX('المركبات'!$B$6:$B$205,MATCH(B728&amp;"",'المركبات'!$A$6:$A$205,0))&amp;"","كود غير موجود"))</f>
        <v/>
      </c>
      <c r="G728" s="21">
        <f>IF(OR(B728&amp;""="",NOT(ISNUMBER(A728))),"",IF(COUNTIFS($B$6:$B$1005,B728&amp;"",$A$6:$A$1005,"&gt;"&amp;A728)=0,1,0))</f>
        <v/>
      </c>
    </row>
    <row r="729">
      <c r="A729" s="13" t="n"/>
      <c r="B729" s="5" t="n"/>
      <c r="C729" s="5" t="n"/>
      <c r="D729" s="20" t="n"/>
      <c r="E729" s="5" t="n"/>
      <c r="F729" s="6">
        <f>IF(B729&amp;""="","",IFERROR(INDEX('المركبات'!$B$6:$B$205,MATCH(B729&amp;"",'المركبات'!$A$6:$A$205,0))&amp;"","كود غير موجود"))</f>
        <v/>
      </c>
      <c r="G729" s="21">
        <f>IF(OR(B729&amp;""="",NOT(ISNUMBER(A729))),"",IF(COUNTIFS($B$6:$B$1005,B729&amp;"",$A$6:$A$1005,"&gt;"&amp;A729)=0,1,0))</f>
        <v/>
      </c>
    </row>
    <row r="730">
      <c r="A730" s="13" t="n"/>
      <c r="B730" s="5" t="n"/>
      <c r="C730" s="5" t="n"/>
      <c r="D730" s="20" t="n"/>
      <c r="E730" s="5" t="n"/>
      <c r="F730" s="6">
        <f>IF(B730&amp;""="","",IFERROR(INDEX('المركبات'!$B$6:$B$205,MATCH(B730&amp;"",'المركبات'!$A$6:$A$205,0))&amp;"","كود غير موجود"))</f>
        <v/>
      </c>
      <c r="G730" s="21">
        <f>IF(OR(B730&amp;""="",NOT(ISNUMBER(A730))),"",IF(COUNTIFS($B$6:$B$1005,B730&amp;"",$A$6:$A$1005,"&gt;"&amp;A730)=0,1,0))</f>
        <v/>
      </c>
    </row>
    <row r="731">
      <c r="A731" s="13" t="n"/>
      <c r="B731" s="5" t="n"/>
      <c r="C731" s="5" t="n"/>
      <c r="D731" s="20" t="n"/>
      <c r="E731" s="5" t="n"/>
      <c r="F731" s="6">
        <f>IF(B731&amp;""="","",IFERROR(INDEX('المركبات'!$B$6:$B$205,MATCH(B731&amp;"",'المركبات'!$A$6:$A$205,0))&amp;"","كود غير موجود"))</f>
        <v/>
      </c>
      <c r="G731" s="21">
        <f>IF(OR(B731&amp;""="",NOT(ISNUMBER(A731))),"",IF(COUNTIFS($B$6:$B$1005,B731&amp;"",$A$6:$A$1005,"&gt;"&amp;A731)=0,1,0))</f>
        <v/>
      </c>
    </row>
    <row r="732">
      <c r="A732" s="13" t="n"/>
      <c r="B732" s="5" t="n"/>
      <c r="C732" s="5" t="n"/>
      <c r="D732" s="20" t="n"/>
      <c r="E732" s="5" t="n"/>
      <c r="F732" s="6">
        <f>IF(B732&amp;""="","",IFERROR(INDEX('المركبات'!$B$6:$B$205,MATCH(B732&amp;"",'المركبات'!$A$6:$A$205,0))&amp;"","كود غير موجود"))</f>
        <v/>
      </c>
      <c r="G732" s="21">
        <f>IF(OR(B732&amp;""="",NOT(ISNUMBER(A732))),"",IF(COUNTIFS($B$6:$B$1005,B732&amp;"",$A$6:$A$1005,"&gt;"&amp;A732)=0,1,0))</f>
        <v/>
      </c>
    </row>
    <row r="733">
      <c r="A733" s="13" t="n"/>
      <c r="B733" s="5" t="n"/>
      <c r="C733" s="5" t="n"/>
      <c r="D733" s="20" t="n"/>
      <c r="E733" s="5" t="n"/>
      <c r="F733" s="6">
        <f>IF(B733&amp;""="","",IFERROR(INDEX('المركبات'!$B$6:$B$205,MATCH(B733&amp;"",'المركبات'!$A$6:$A$205,0))&amp;"","كود غير موجود"))</f>
        <v/>
      </c>
      <c r="G733" s="21">
        <f>IF(OR(B733&amp;""="",NOT(ISNUMBER(A733))),"",IF(COUNTIFS($B$6:$B$1005,B733&amp;"",$A$6:$A$1005,"&gt;"&amp;A733)=0,1,0))</f>
        <v/>
      </c>
    </row>
    <row r="734">
      <c r="A734" s="13" t="n"/>
      <c r="B734" s="5" t="n"/>
      <c r="C734" s="5" t="n"/>
      <c r="D734" s="20" t="n"/>
      <c r="E734" s="5" t="n"/>
      <c r="F734" s="6">
        <f>IF(B734&amp;""="","",IFERROR(INDEX('المركبات'!$B$6:$B$205,MATCH(B734&amp;"",'المركبات'!$A$6:$A$205,0))&amp;"","كود غير موجود"))</f>
        <v/>
      </c>
      <c r="G734" s="21">
        <f>IF(OR(B734&amp;""="",NOT(ISNUMBER(A734))),"",IF(COUNTIFS($B$6:$B$1005,B734&amp;"",$A$6:$A$1005,"&gt;"&amp;A734)=0,1,0))</f>
        <v/>
      </c>
    </row>
    <row r="735">
      <c r="A735" s="13" t="n"/>
      <c r="B735" s="5" t="n"/>
      <c r="C735" s="5" t="n"/>
      <c r="D735" s="20" t="n"/>
      <c r="E735" s="5" t="n"/>
      <c r="F735" s="6">
        <f>IF(B735&amp;""="","",IFERROR(INDEX('المركبات'!$B$6:$B$205,MATCH(B735&amp;"",'المركبات'!$A$6:$A$205,0))&amp;"","كود غير موجود"))</f>
        <v/>
      </c>
      <c r="G735" s="21">
        <f>IF(OR(B735&amp;""="",NOT(ISNUMBER(A735))),"",IF(COUNTIFS($B$6:$B$1005,B735&amp;"",$A$6:$A$1005,"&gt;"&amp;A735)=0,1,0))</f>
        <v/>
      </c>
    </row>
    <row r="736">
      <c r="A736" s="13" t="n"/>
      <c r="B736" s="5" t="n"/>
      <c r="C736" s="5" t="n"/>
      <c r="D736" s="20" t="n"/>
      <c r="E736" s="5" t="n"/>
      <c r="F736" s="6">
        <f>IF(B736&amp;""="","",IFERROR(INDEX('المركبات'!$B$6:$B$205,MATCH(B736&amp;"",'المركبات'!$A$6:$A$205,0))&amp;"","كود غير موجود"))</f>
        <v/>
      </c>
      <c r="G736" s="21">
        <f>IF(OR(B736&amp;""="",NOT(ISNUMBER(A736))),"",IF(COUNTIFS($B$6:$B$1005,B736&amp;"",$A$6:$A$1005,"&gt;"&amp;A736)=0,1,0))</f>
        <v/>
      </c>
    </row>
    <row r="737">
      <c r="A737" s="13" t="n"/>
      <c r="B737" s="5" t="n"/>
      <c r="C737" s="5" t="n"/>
      <c r="D737" s="20" t="n"/>
      <c r="E737" s="5" t="n"/>
      <c r="F737" s="6">
        <f>IF(B737&amp;""="","",IFERROR(INDEX('المركبات'!$B$6:$B$205,MATCH(B737&amp;"",'المركبات'!$A$6:$A$205,0))&amp;"","كود غير موجود"))</f>
        <v/>
      </c>
      <c r="G737" s="21">
        <f>IF(OR(B737&amp;""="",NOT(ISNUMBER(A737))),"",IF(COUNTIFS($B$6:$B$1005,B737&amp;"",$A$6:$A$1005,"&gt;"&amp;A737)=0,1,0))</f>
        <v/>
      </c>
    </row>
    <row r="738">
      <c r="A738" s="13" t="n"/>
      <c r="B738" s="5" t="n"/>
      <c r="C738" s="5" t="n"/>
      <c r="D738" s="20" t="n"/>
      <c r="E738" s="5" t="n"/>
      <c r="F738" s="6">
        <f>IF(B738&amp;""="","",IFERROR(INDEX('المركبات'!$B$6:$B$205,MATCH(B738&amp;"",'المركبات'!$A$6:$A$205,0))&amp;"","كود غير موجود"))</f>
        <v/>
      </c>
      <c r="G738" s="21">
        <f>IF(OR(B738&amp;""="",NOT(ISNUMBER(A738))),"",IF(COUNTIFS($B$6:$B$1005,B738&amp;"",$A$6:$A$1005,"&gt;"&amp;A738)=0,1,0))</f>
        <v/>
      </c>
    </row>
    <row r="739">
      <c r="A739" s="13" t="n"/>
      <c r="B739" s="5" t="n"/>
      <c r="C739" s="5" t="n"/>
      <c r="D739" s="20" t="n"/>
      <c r="E739" s="5" t="n"/>
      <c r="F739" s="6">
        <f>IF(B739&amp;""="","",IFERROR(INDEX('المركبات'!$B$6:$B$205,MATCH(B739&amp;"",'المركبات'!$A$6:$A$205,0))&amp;"","كود غير موجود"))</f>
        <v/>
      </c>
      <c r="G739" s="21">
        <f>IF(OR(B739&amp;""="",NOT(ISNUMBER(A739))),"",IF(COUNTIFS($B$6:$B$1005,B739&amp;"",$A$6:$A$1005,"&gt;"&amp;A739)=0,1,0))</f>
        <v/>
      </c>
    </row>
    <row r="740">
      <c r="A740" s="13" t="n"/>
      <c r="B740" s="5" t="n"/>
      <c r="C740" s="5" t="n"/>
      <c r="D740" s="20" t="n"/>
      <c r="E740" s="5" t="n"/>
      <c r="F740" s="6">
        <f>IF(B740&amp;""="","",IFERROR(INDEX('المركبات'!$B$6:$B$205,MATCH(B740&amp;"",'المركبات'!$A$6:$A$205,0))&amp;"","كود غير موجود"))</f>
        <v/>
      </c>
      <c r="G740" s="21">
        <f>IF(OR(B740&amp;""="",NOT(ISNUMBER(A740))),"",IF(COUNTIFS($B$6:$B$1005,B740&amp;"",$A$6:$A$1005,"&gt;"&amp;A740)=0,1,0))</f>
        <v/>
      </c>
    </row>
    <row r="741">
      <c r="A741" s="13" t="n"/>
      <c r="B741" s="5" t="n"/>
      <c r="C741" s="5" t="n"/>
      <c r="D741" s="20" t="n"/>
      <c r="E741" s="5" t="n"/>
      <c r="F741" s="6">
        <f>IF(B741&amp;""="","",IFERROR(INDEX('المركبات'!$B$6:$B$205,MATCH(B741&amp;"",'المركبات'!$A$6:$A$205,0))&amp;"","كود غير موجود"))</f>
        <v/>
      </c>
      <c r="G741" s="21">
        <f>IF(OR(B741&amp;""="",NOT(ISNUMBER(A741))),"",IF(COUNTIFS($B$6:$B$1005,B741&amp;"",$A$6:$A$1005,"&gt;"&amp;A741)=0,1,0))</f>
        <v/>
      </c>
    </row>
    <row r="742">
      <c r="A742" s="13" t="n"/>
      <c r="B742" s="5" t="n"/>
      <c r="C742" s="5" t="n"/>
      <c r="D742" s="20" t="n"/>
      <c r="E742" s="5" t="n"/>
      <c r="F742" s="6">
        <f>IF(B742&amp;""="","",IFERROR(INDEX('المركبات'!$B$6:$B$205,MATCH(B742&amp;"",'المركبات'!$A$6:$A$205,0))&amp;"","كود غير موجود"))</f>
        <v/>
      </c>
      <c r="G742" s="21">
        <f>IF(OR(B742&amp;""="",NOT(ISNUMBER(A742))),"",IF(COUNTIFS($B$6:$B$1005,B742&amp;"",$A$6:$A$1005,"&gt;"&amp;A742)=0,1,0))</f>
        <v/>
      </c>
    </row>
    <row r="743">
      <c r="A743" s="13" t="n"/>
      <c r="B743" s="5" t="n"/>
      <c r="C743" s="5" t="n"/>
      <c r="D743" s="20" t="n"/>
      <c r="E743" s="5" t="n"/>
      <c r="F743" s="6">
        <f>IF(B743&amp;""="","",IFERROR(INDEX('المركبات'!$B$6:$B$205,MATCH(B743&amp;"",'المركبات'!$A$6:$A$205,0))&amp;"","كود غير موجود"))</f>
        <v/>
      </c>
      <c r="G743" s="21">
        <f>IF(OR(B743&amp;""="",NOT(ISNUMBER(A743))),"",IF(COUNTIFS($B$6:$B$1005,B743&amp;"",$A$6:$A$1005,"&gt;"&amp;A743)=0,1,0))</f>
        <v/>
      </c>
    </row>
    <row r="744">
      <c r="A744" s="13" t="n"/>
      <c r="B744" s="5" t="n"/>
      <c r="C744" s="5" t="n"/>
      <c r="D744" s="20" t="n"/>
      <c r="E744" s="5" t="n"/>
      <c r="F744" s="6">
        <f>IF(B744&amp;""="","",IFERROR(INDEX('المركبات'!$B$6:$B$205,MATCH(B744&amp;"",'المركبات'!$A$6:$A$205,0))&amp;"","كود غير موجود"))</f>
        <v/>
      </c>
      <c r="G744" s="21">
        <f>IF(OR(B744&amp;""="",NOT(ISNUMBER(A744))),"",IF(COUNTIFS($B$6:$B$1005,B744&amp;"",$A$6:$A$1005,"&gt;"&amp;A744)=0,1,0))</f>
        <v/>
      </c>
    </row>
    <row r="745">
      <c r="A745" s="13" t="n"/>
      <c r="B745" s="5" t="n"/>
      <c r="C745" s="5" t="n"/>
      <c r="D745" s="20" t="n"/>
      <c r="E745" s="5" t="n"/>
      <c r="F745" s="6">
        <f>IF(B745&amp;""="","",IFERROR(INDEX('المركبات'!$B$6:$B$205,MATCH(B745&amp;"",'المركبات'!$A$6:$A$205,0))&amp;"","كود غير موجود"))</f>
        <v/>
      </c>
      <c r="G745" s="21">
        <f>IF(OR(B745&amp;""="",NOT(ISNUMBER(A745))),"",IF(COUNTIFS($B$6:$B$1005,B745&amp;"",$A$6:$A$1005,"&gt;"&amp;A745)=0,1,0))</f>
        <v/>
      </c>
    </row>
    <row r="746">
      <c r="A746" s="13" t="n"/>
      <c r="B746" s="5" t="n"/>
      <c r="C746" s="5" t="n"/>
      <c r="D746" s="20" t="n"/>
      <c r="E746" s="5" t="n"/>
      <c r="F746" s="6">
        <f>IF(B746&amp;""="","",IFERROR(INDEX('المركبات'!$B$6:$B$205,MATCH(B746&amp;"",'المركبات'!$A$6:$A$205,0))&amp;"","كود غير موجود"))</f>
        <v/>
      </c>
      <c r="G746" s="21">
        <f>IF(OR(B746&amp;""="",NOT(ISNUMBER(A746))),"",IF(COUNTIFS($B$6:$B$1005,B746&amp;"",$A$6:$A$1005,"&gt;"&amp;A746)=0,1,0))</f>
        <v/>
      </c>
    </row>
    <row r="747">
      <c r="A747" s="13" t="n"/>
      <c r="B747" s="5" t="n"/>
      <c r="C747" s="5" t="n"/>
      <c r="D747" s="20" t="n"/>
      <c r="E747" s="5" t="n"/>
      <c r="F747" s="6">
        <f>IF(B747&amp;""="","",IFERROR(INDEX('المركبات'!$B$6:$B$205,MATCH(B747&amp;"",'المركبات'!$A$6:$A$205,0))&amp;"","كود غير موجود"))</f>
        <v/>
      </c>
      <c r="G747" s="21">
        <f>IF(OR(B747&amp;""="",NOT(ISNUMBER(A747))),"",IF(COUNTIFS($B$6:$B$1005,B747&amp;"",$A$6:$A$1005,"&gt;"&amp;A747)=0,1,0))</f>
        <v/>
      </c>
    </row>
    <row r="748">
      <c r="A748" s="13" t="n"/>
      <c r="B748" s="5" t="n"/>
      <c r="C748" s="5" t="n"/>
      <c r="D748" s="20" t="n"/>
      <c r="E748" s="5" t="n"/>
      <c r="F748" s="6">
        <f>IF(B748&amp;""="","",IFERROR(INDEX('المركبات'!$B$6:$B$205,MATCH(B748&amp;"",'المركبات'!$A$6:$A$205,0))&amp;"","كود غير موجود"))</f>
        <v/>
      </c>
      <c r="G748" s="21">
        <f>IF(OR(B748&amp;""="",NOT(ISNUMBER(A748))),"",IF(COUNTIFS($B$6:$B$1005,B748&amp;"",$A$6:$A$1005,"&gt;"&amp;A748)=0,1,0))</f>
        <v/>
      </c>
    </row>
    <row r="749">
      <c r="A749" s="13" t="n"/>
      <c r="B749" s="5" t="n"/>
      <c r="C749" s="5" t="n"/>
      <c r="D749" s="20" t="n"/>
      <c r="E749" s="5" t="n"/>
      <c r="F749" s="6">
        <f>IF(B749&amp;""="","",IFERROR(INDEX('المركبات'!$B$6:$B$205,MATCH(B749&amp;"",'المركبات'!$A$6:$A$205,0))&amp;"","كود غير موجود"))</f>
        <v/>
      </c>
      <c r="G749" s="21">
        <f>IF(OR(B749&amp;""="",NOT(ISNUMBER(A749))),"",IF(COUNTIFS($B$6:$B$1005,B749&amp;"",$A$6:$A$1005,"&gt;"&amp;A749)=0,1,0))</f>
        <v/>
      </c>
    </row>
    <row r="750">
      <c r="A750" s="13" t="n"/>
      <c r="B750" s="5" t="n"/>
      <c r="C750" s="5" t="n"/>
      <c r="D750" s="20" t="n"/>
      <c r="E750" s="5" t="n"/>
      <c r="F750" s="6">
        <f>IF(B750&amp;""="","",IFERROR(INDEX('المركبات'!$B$6:$B$205,MATCH(B750&amp;"",'المركبات'!$A$6:$A$205,0))&amp;"","كود غير موجود"))</f>
        <v/>
      </c>
      <c r="G750" s="21">
        <f>IF(OR(B750&amp;""="",NOT(ISNUMBER(A750))),"",IF(COUNTIFS($B$6:$B$1005,B750&amp;"",$A$6:$A$1005,"&gt;"&amp;A750)=0,1,0))</f>
        <v/>
      </c>
    </row>
    <row r="751">
      <c r="A751" s="13" t="n"/>
      <c r="B751" s="5" t="n"/>
      <c r="C751" s="5" t="n"/>
      <c r="D751" s="20" t="n"/>
      <c r="E751" s="5" t="n"/>
      <c r="F751" s="6">
        <f>IF(B751&amp;""="","",IFERROR(INDEX('المركبات'!$B$6:$B$205,MATCH(B751&amp;"",'المركبات'!$A$6:$A$205,0))&amp;"","كود غير موجود"))</f>
        <v/>
      </c>
      <c r="G751" s="21">
        <f>IF(OR(B751&amp;""="",NOT(ISNUMBER(A751))),"",IF(COUNTIFS($B$6:$B$1005,B751&amp;"",$A$6:$A$1005,"&gt;"&amp;A751)=0,1,0))</f>
        <v/>
      </c>
    </row>
    <row r="752">
      <c r="A752" s="13" t="n"/>
      <c r="B752" s="5" t="n"/>
      <c r="C752" s="5" t="n"/>
      <c r="D752" s="20" t="n"/>
      <c r="E752" s="5" t="n"/>
      <c r="F752" s="6">
        <f>IF(B752&amp;""="","",IFERROR(INDEX('المركبات'!$B$6:$B$205,MATCH(B752&amp;"",'المركبات'!$A$6:$A$205,0))&amp;"","كود غير موجود"))</f>
        <v/>
      </c>
      <c r="G752" s="21">
        <f>IF(OR(B752&amp;""="",NOT(ISNUMBER(A752))),"",IF(COUNTIFS($B$6:$B$1005,B752&amp;"",$A$6:$A$1005,"&gt;"&amp;A752)=0,1,0))</f>
        <v/>
      </c>
    </row>
    <row r="753">
      <c r="A753" s="13" t="n"/>
      <c r="B753" s="5" t="n"/>
      <c r="C753" s="5" t="n"/>
      <c r="D753" s="20" t="n"/>
      <c r="E753" s="5" t="n"/>
      <c r="F753" s="6">
        <f>IF(B753&amp;""="","",IFERROR(INDEX('المركبات'!$B$6:$B$205,MATCH(B753&amp;"",'المركبات'!$A$6:$A$205,0))&amp;"","كود غير موجود"))</f>
        <v/>
      </c>
      <c r="G753" s="21">
        <f>IF(OR(B753&amp;""="",NOT(ISNUMBER(A753))),"",IF(COUNTIFS($B$6:$B$1005,B753&amp;"",$A$6:$A$1005,"&gt;"&amp;A753)=0,1,0))</f>
        <v/>
      </c>
    </row>
    <row r="754">
      <c r="A754" s="13" t="n"/>
      <c r="B754" s="5" t="n"/>
      <c r="C754" s="5" t="n"/>
      <c r="D754" s="20" t="n"/>
      <c r="E754" s="5" t="n"/>
      <c r="F754" s="6">
        <f>IF(B754&amp;""="","",IFERROR(INDEX('المركبات'!$B$6:$B$205,MATCH(B754&amp;"",'المركبات'!$A$6:$A$205,0))&amp;"","كود غير موجود"))</f>
        <v/>
      </c>
      <c r="G754" s="21">
        <f>IF(OR(B754&amp;""="",NOT(ISNUMBER(A754))),"",IF(COUNTIFS($B$6:$B$1005,B754&amp;"",$A$6:$A$1005,"&gt;"&amp;A754)=0,1,0))</f>
        <v/>
      </c>
    </row>
    <row r="755">
      <c r="A755" s="13" t="n"/>
      <c r="B755" s="5" t="n"/>
      <c r="C755" s="5" t="n"/>
      <c r="D755" s="20" t="n"/>
      <c r="E755" s="5" t="n"/>
      <c r="F755" s="6">
        <f>IF(B755&amp;""="","",IFERROR(INDEX('المركبات'!$B$6:$B$205,MATCH(B755&amp;"",'المركبات'!$A$6:$A$205,0))&amp;"","كود غير موجود"))</f>
        <v/>
      </c>
      <c r="G755" s="21">
        <f>IF(OR(B755&amp;""="",NOT(ISNUMBER(A755))),"",IF(COUNTIFS($B$6:$B$1005,B755&amp;"",$A$6:$A$1005,"&gt;"&amp;A755)=0,1,0))</f>
        <v/>
      </c>
    </row>
    <row r="756">
      <c r="A756" s="13" t="n"/>
      <c r="B756" s="5" t="n"/>
      <c r="C756" s="5" t="n"/>
      <c r="D756" s="20" t="n"/>
      <c r="E756" s="5" t="n"/>
      <c r="F756" s="6">
        <f>IF(B756&amp;""="","",IFERROR(INDEX('المركبات'!$B$6:$B$205,MATCH(B756&amp;"",'المركبات'!$A$6:$A$205,0))&amp;"","كود غير موجود"))</f>
        <v/>
      </c>
      <c r="G756" s="21">
        <f>IF(OR(B756&amp;""="",NOT(ISNUMBER(A756))),"",IF(COUNTIFS($B$6:$B$1005,B756&amp;"",$A$6:$A$1005,"&gt;"&amp;A756)=0,1,0))</f>
        <v/>
      </c>
    </row>
    <row r="757">
      <c r="A757" s="13" t="n"/>
      <c r="B757" s="5" t="n"/>
      <c r="C757" s="5" t="n"/>
      <c r="D757" s="20" t="n"/>
      <c r="E757" s="5" t="n"/>
      <c r="F757" s="6">
        <f>IF(B757&amp;""="","",IFERROR(INDEX('المركبات'!$B$6:$B$205,MATCH(B757&amp;"",'المركبات'!$A$6:$A$205,0))&amp;"","كود غير موجود"))</f>
        <v/>
      </c>
      <c r="G757" s="21">
        <f>IF(OR(B757&amp;""="",NOT(ISNUMBER(A757))),"",IF(COUNTIFS($B$6:$B$1005,B757&amp;"",$A$6:$A$1005,"&gt;"&amp;A757)=0,1,0))</f>
        <v/>
      </c>
    </row>
    <row r="758">
      <c r="A758" s="13" t="n"/>
      <c r="B758" s="5" t="n"/>
      <c r="C758" s="5" t="n"/>
      <c r="D758" s="20" t="n"/>
      <c r="E758" s="5" t="n"/>
      <c r="F758" s="6">
        <f>IF(B758&amp;""="","",IFERROR(INDEX('المركبات'!$B$6:$B$205,MATCH(B758&amp;"",'المركبات'!$A$6:$A$205,0))&amp;"","كود غير موجود"))</f>
        <v/>
      </c>
      <c r="G758" s="21">
        <f>IF(OR(B758&amp;""="",NOT(ISNUMBER(A758))),"",IF(COUNTIFS($B$6:$B$1005,B758&amp;"",$A$6:$A$1005,"&gt;"&amp;A758)=0,1,0))</f>
        <v/>
      </c>
    </row>
    <row r="759">
      <c r="A759" s="13" t="n"/>
      <c r="B759" s="5" t="n"/>
      <c r="C759" s="5" t="n"/>
      <c r="D759" s="20" t="n"/>
      <c r="E759" s="5" t="n"/>
      <c r="F759" s="6">
        <f>IF(B759&amp;""="","",IFERROR(INDEX('المركبات'!$B$6:$B$205,MATCH(B759&amp;"",'المركبات'!$A$6:$A$205,0))&amp;"","كود غير موجود"))</f>
        <v/>
      </c>
      <c r="G759" s="21">
        <f>IF(OR(B759&amp;""="",NOT(ISNUMBER(A759))),"",IF(COUNTIFS($B$6:$B$1005,B759&amp;"",$A$6:$A$1005,"&gt;"&amp;A759)=0,1,0))</f>
        <v/>
      </c>
    </row>
    <row r="760">
      <c r="A760" s="13" t="n"/>
      <c r="B760" s="5" t="n"/>
      <c r="C760" s="5" t="n"/>
      <c r="D760" s="20" t="n"/>
      <c r="E760" s="5" t="n"/>
      <c r="F760" s="6">
        <f>IF(B760&amp;""="","",IFERROR(INDEX('المركبات'!$B$6:$B$205,MATCH(B760&amp;"",'المركبات'!$A$6:$A$205,0))&amp;"","كود غير موجود"))</f>
        <v/>
      </c>
      <c r="G760" s="21">
        <f>IF(OR(B760&amp;""="",NOT(ISNUMBER(A760))),"",IF(COUNTIFS($B$6:$B$1005,B760&amp;"",$A$6:$A$1005,"&gt;"&amp;A760)=0,1,0))</f>
        <v/>
      </c>
    </row>
    <row r="761">
      <c r="A761" s="13" t="n"/>
      <c r="B761" s="5" t="n"/>
      <c r="C761" s="5" t="n"/>
      <c r="D761" s="20" t="n"/>
      <c r="E761" s="5" t="n"/>
      <c r="F761" s="6">
        <f>IF(B761&amp;""="","",IFERROR(INDEX('المركبات'!$B$6:$B$205,MATCH(B761&amp;"",'المركبات'!$A$6:$A$205,0))&amp;"","كود غير موجود"))</f>
        <v/>
      </c>
      <c r="G761" s="21">
        <f>IF(OR(B761&amp;""="",NOT(ISNUMBER(A761))),"",IF(COUNTIFS($B$6:$B$1005,B761&amp;"",$A$6:$A$1005,"&gt;"&amp;A761)=0,1,0))</f>
        <v/>
      </c>
    </row>
    <row r="762">
      <c r="A762" s="13" t="n"/>
      <c r="B762" s="5" t="n"/>
      <c r="C762" s="5" t="n"/>
      <c r="D762" s="20" t="n"/>
      <c r="E762" s="5" t="n"/>
      <c r="F762" s="6">
        <f>IF(B762&amp;""="","",IFERROR(INDEX('المركبات'!$B$6:$B$205,MATCH(B762&amp;"",'المركبات'!$A$6:$A$205,0))&amp;"","كود غير موجود"))</f>
        <v/>
      </c>
      <c r="G762" s="21">
        <f>IF(OR(B762&amp;""="",NOT(ISNUMBER(A762))),"",IF(COUNTIFS($B$6:$B$1005,B762&amp;"",$A$6:$A$1005,"&gt;"&amp;A762)=0,1,0))</f>
        <v/>
      </c>
    </row>
    <row r="763">
      <c r="A763" s="13" t="n"/>
      <c r="B763" s="5" t="n"/>
      <c r="C763" s="5" t="n"/>
      <c r="D763" s="20" t="n"/>
      <c r="E763" s="5" t="n"/>
      <c r="F763" s="6">
        <f>IF(B763&amp;""="","",IFERROR(INDEX('المركبات'!$B$6:$B$205,MATCH(B763&amp;"",'المركبات'!$A$6:$A$205,0))&amp;"","كود غير موجود"))</f>
        <v/>
      </c>
      <c r="G763" s="21">
        <f>IF(OR(B763&amp;""="",NOT(ISNUMBER(A763))),"",IF(COUNTIFS($B$6:$B$1005,B763&amp;"",$A$6:$A$1005,"&gt;"&amp;A763)=0,1,0))</f>
        <v/>
      </c>
    </row>
    <row r="764">
      <c r="A764" s="13" t="n"/>
      <c r="B764" s="5" t="n"/>
      <c r="C764" s="5" t="n"/>
      <c r="D764" s="20" t="n"/>
      <c r="E764" s="5" t="n"/>
      <c r="F764" s="6">
        <f>IF(B764&amp;""="","",IFERROR(INDEX('المركبات'!$B$6:$B$205,MATCH(B764&amp;"",'المركبات'!$A$6:$A$205,0))&amp;"","كود غير موجود"))</f>
        <v/>
      </c>
      <c r="G764" s="21">
        <f>IF(OR(B764&amp;""="",NOT(ISNUMBER(A764))),"",IF(COUNTIFS($B$6:$B$1005,B764&amp;"",$A$6:$A$1005,"&gt;"&amp;A764)=0,1,0))</f>
        <v/>
      </c>
    </row>
    <row r="765">
      <c r="A765" s="13" t="n"/>
      <c r="B765" s="5" t="n"/>
      <c r="C765" s="5" t="n"/>
      <c r="D765" s="20" t="n"/>
      <c r="E765" s="5" t="n"/>
      <c r="F765" s="6">
        <f>IF(B765&amp;""="","",IFERROR(INDEX('المركبات'!$B$6:$B$205,MATCH(B765&amp;"",'المركبات'!$A$6:$A$205,0))&amp;"","كود غير موجود"))</f>
        <v/>
      </c>
      <c r="G765" s="21">
        <f>IF(OR(B765&amp;""="",NOT(ISNUMBER(A765))),"",IF(COUNTIFS($B$6:$B$1005,B765&amp;"",$A$6:$A$1005,"&gt;"&amp;A765)=0,1,0))</f>
        <v/>
      </c>
    </row>
    <row r="766">
      <c r="A766" s="13" t="n"/>
      <c r="B766" s="5" t="n"/>
      <c r="C766" s="5" t="n"/>
      <c r="D766" s="20" t="n"/>
      <c r="E766" s="5" t="n"/>
      <c r="F766" s="6">
        <f>IF(B766&amp;""="","",IFERROR(INDEX('المركبات'!$B$6:$B$205,MATCH(B766&amp;"",'المركبات'!$A$6:$A$205,0))&amp;"","كود غير موجود"))</f>
        <v/>
      </c>
      <c r="G766" s="21">
        <f>IF(OR(B766&amp;""="",NOT(ISNUMBER(A766))),"",IF(COUNTIFS($B$6:$B$1005,B766&amp;"",$A$6:$A$1005,"&gt;"&amp;A766)=0,1,0))</f>
        <v/>
      </c>
    </row>
    <row r="767">
      <c r="A767" s="13" t="n"/>
      <c r="B767" s="5" t="n"/>
      <c r="C767" s="5" t="n"/>
      <c r="D767" s="20" t="n"/>
      <c r="E767" s="5" t="n"/>
      <c r="F767" s="6">
        <f>IF(B767&amp;""="","",IFERROR(INDEX('المركبات'!$B$6:$B$205,MATCH(B767&amp;"",'المركبات'!$A$6:$A$205,0))&amp;"","كود غير موجود"))</f>
        <v/>
      </c>
      <c r="G767" s="21">
        <f>IF(OR(B767&amp;""="",NOT(ISNUMBER(A767))),"",IF(COUNTIFS($B$6:$B$1005,B767&amp;"",$A$6:$A$1005,"&gt;"&amp;A767)=0,1,0))</f>
        <v/>
      </c>
    </row>
    <row r="768">
      <c r="A768" s="13" t="n"/>
      <c r="B768" s="5" t="n"/>
      <c r="C768" s="5" t="n"/>
      <c r="D768" s="20" t="n"/>
      <c r="E768" s="5" t="n"/>
      <c r="F768" s="6">
        <f>IF(B768&amp;""="","",IFERROR(INDEX('المركبات'!$B$6:$B$205,MATCH(B768&amp;"",'المركبات'!$A$6:$A$205,0))&amp;"","كود غير موجود"))</f>
        <v/>
      </c>
      <c r="G768" s="21">
        <f>IF(OR(B768&amp;""="",NOT(ISNUMBER(A768))),"",IF(COUNTIFS($B$6:$B$1005,B768&amp;"",$A$6:$A$1005,"&gt;"&amp;A768)=0,1,0))</f>
        <v/>
      </c>
    </row>
    <row r="769">
      <c r="A769" s="13" t="n"/>
      <c r="B769" s="5" t="n"/>
      <c r="C769" s="5" t="n"/>
      <c r="D769" s="20" t="n"/>
      <c r="E769" s="5" t="n"/>
      <c r="F769" s="6">
        <f>IF(B769&amp;""="","",IFERROR(INDEX('المركبات'!$B$6:$B$205,MATCH(B769&amp;"",'المركبات'!$A$6:$A$205,0))&amp;"","كود غير موجود"))</f>
        <v/>
      </c>
      <c r="G769" s="21">
        <f>IF(OR(B769&amp;""="",NOT(ISNUMBER(A769))),"",IF(COUNTIFS($B$6:$B$1005,B769&amp;"",$A$6:$A$1005,"&gt;"&amp;A769)=0,1,0))</f>
        <v/>
      </c>
    </row>
    <row r="770">
      <c r="A770" s="13" t="n"/>
      <c r="B770" s="5" t="n"/>
      <c r="C770" s="5" t="n"/>
      <c r="D770" s="20" t="n"/>
      <c r="E770" s="5" t="n"/>
      <c r="F770" s="6">
        <f>IF(B770&amp;""="","",IFERROR(INDEX('المركبات'!$B$6:$B$205,MATCH(B770&amp;"",'المركبات'!$A$6:$A$205,0))&amp;"","كود غير موجود"))</f>
        <v/>
      </c>
      <c r="G770" s="21">
        <f>IF(OR(B770&amp;""="",NOT(ISNUMBER(A770))),"",IF(COUNTIFS($B$6:$B$1005,B770&amp;"",$A$6:$A$1005,"&gt;"&amp;A770)=0,1,0))</f>
        <v/>
      </c>
    </row>
    <row r="771">
      <c r="A771" s="13" t="n"/>
      <c r="B771" s="5" t="n"/>
      <c r="C771" s="5" t="n"/>
      <c r="D771" s="20" t="n"/>
      <c r="E771" s="5" t="n"/>
      <c r="F771" s="6">
        <f>IF(B771&amp;""="","",IFERROR(INDEX('المركبات'!$B$6:$B$205,MATCH(B771&amp;"",'المركبات'!$A$6:$A$205,0))&amp;"","كود غير موجود"))</f>
        <v/>
      </c>
      <c r="G771" s="21">
        <f>IF(OR(B771&amp;""="",NOT(ISNUMBER(A771))),"",IF(COUNTIFS($B$6:$B$1005,B771&amp;"",$A$6:$A$1005,"&gt;"&amp;A771)=0,1,0))</f>
        <v/>
      </c>
    </row>
    <row r="772">
      <c r="A772" s="13" t="n"/>
      <c r="B772" s="5" t="n"/>
      <c r="C772" s="5" t="n"/>
      <c r="D772" s="20" t="n"/>
      <c r="E772" s="5" t="n"/>
      <c r="F772" s="6">
        <f>IF(B772&amp;""="","",IFERROR(INDEX('المركبات'!$B$6:$B$205,MATCH(B772&amp;"",'المركبات'!$A$6:$A$205,0))&amp;"","كود غير موجود"))</f>
        <v/>
      </c>
      <c r="G772" s="21">
        <f>IF(OR(B772&amp;""="",NOT(ISNUMBER(A772))),"",IF(COUNTIFS($B$6:$B$1005,B772&amp;"",$A$6:$A$1005,"&gt;"&amp;A772)=0,1,0))</f>
        <v/>
      </c>
    </row>
    <row r="773">
      <c r="A773" s="13" t="n"/>
      <c r="B773" s="5" t="n"/>
      <c r="C773" s="5" t="n"/>
      <c r="D773" s="20" t="n"/>
      <c r="E773" s="5" t="n"/>
      <c r="F773" s="6">
        <f>IF(B773&amp;""="","",IFERROR(INDEX('المركبات'!$B$6:$B$205,MATCH(B773&amp;"",'المركبات'!$A$6:$A$205,0))&amp;"","كود غير موجود"))</f>
        <v/>
      </c>
      <c r="G773" s="21">
        <f>IF(OR(B773&amp;""="",NOT(ISNUMBER(A773))),"",IF(COUNTIFS($B$6:$B$1005,B773&amp;"",$A$6:$A$1005,"&gt;"&amp;A773)=0,1,0))</f>
        <v/>
      </c>
    </row>
    <row r="774">
      <c r="A774" s="13" t="n"/>
      <c r="B774" s="5" t="n"/>
      <c r="C774" s="5" t="n"/>
      <c r="D774" s="20" t="n"/>
      <c r="E774" s="5" t="n"/>
      <c r="F774" s="6">
        <f>IF(B774&amp;""="","",IFERROR(INDEX('المركبات'!$B$6:$B$205,MATCH(B774&amp;"",'المركبات'!$A$6:$A$205,0))&amp;"","كود غير موجود"))</f>
        <v/>
      </c>
      <c r="G774" s="21">
        <f>IF(OR(B774&amp;""="",NOT(ISNUMBER(A774))),"",IF(COUNTIFS($B$6:$B$1005,B774&amp;"",$A$6:$A$1005,"&gt;"&amp;A774)=0,1,0))</f>
        <v/>
      </c>
    </row>
    <row r="775">
      <c r="A775" s="13" t="n"/>
      <c r="B775" s="5" t="n"/>
      <c r="C775" s="5" t="n"/>
      <c r="D775" s="20" t="n"/>
      <c r="E775" s="5" t="n"/>
      <c r="F775" s="6">
        <f>IF(B775&amp;""="","",IFERROR(INDEX('المركبات'!$B$6:$B$205,MATCH(B775&amp;"",'المركبات'!$A$6:$A$205,0))&amp;"","كود غير موجود"))</f>
        <v/>
      </c>
      <c r="G775" s="21">
        <f>IF(OR(B775&amp;""="",NOT(ISNUMBER(A775))),"",IF(COUNTIFS($B$6:$B$1005,B775&amp;"",$A$6:$A$1005,"&gt;"&amp;A775)=0,1,0))</f>
        <v/>
      </c>
    </row>
    <row r="776">
      <c r="A776" s="13" t="n"/>
      <c r="B776" s="5" t="n"/>
      <c r="C776" s="5" t="n"/>
      <c r="D776" s="20" t="n"/>
      <c r="E776" s="5" t="n"/>
      <c r="F776" s="6">
        <f>IF(B776&amp;""="","",IFERROR(INDEX('المركبات'!$B$6:$B$205,MATCH(B776&amp;"",'المركبات'!$A$6:$A$205,0))&amp;"","كود غير موجود"))</f>
        <v/>
      </c>
      <c r="G776" s="21">
        <f>IF(OR(B776&amp;""="",NOT(ISNUMBER(A776))),"",IF(COUNTIFS($B$6:$B$1005,B776&amp;"",$A$6:$A$1005,"&gt;"&amp;A776)=0,1,0))</f>
        <v/>
      </c>
    </row>
    <row r="777">
      <c r="A777" s="13" t="n"/>
      <c r="B777" s="5" t="n"/>
      <c r="C777" s="5" t="n"/>
      <c r="D777" s="20" t="n"/>
      <c r="E777" s="5" t="n"/>
      <c r="F777" s="6">
        <f>IF(B777&amp;""="","",IFERROR(INDEX('المركبات'!$B$6:$B$205,MATCH(B777&amp;"",'المركبات'!$A$6:$A$205,0))&amp;"","كود غير موجود"))</f>
        <v/>
      </c>
      <c r="G777" s="21">
        <f>IF(OR(B777&amp;""="",NOT(ISNUMBER(A777))),"",IF(COUNTIFS($B$6:$B$1005,B777&amp;"",$A$6:$A$1005,"&gt;"&amp;A777)=0,1,0))</f>
        <v/>
      </c>
    </row>
    <row r="778">
      <c r="A778" s="13" t="n"/>
      <c r="B778" s="5" t="n"/>
      <c r="C778" s="5" t="n"/>
      <c r="D778" s="20" t="n"/>
      <c r="E778" s="5" t="n"/>
      <c r="F778" s="6">
        <f>IF(B778&amp;""="","",IFERROR(INDEX('المركبات'!$B$6:$B$205,MATCH(B778&amp;"",'المركبات'!$A$6:$A$205,0))&amp;"","كود غير موجود"))</f>
        <v/>
      </c>
      <c r="G778" s="21">
        <f>IF(OR(B778&amp;""="",NOT(ISNUMBER(A778))),"",IF(COUNTIFS($B$6:$B$1005,B778&amp;"",$A$6:$A$1005,"&gt;"&amp;A778)=0,1,0))</f>
        <v/>
      </c>
    </row>
    <row r="779">
      <c r="A779" s="13" t="n"/>
      <c r="B779" s="5" t="n"/>
      <c r="C779" s="5" t="n"/>
      <c r="D779" s="20" t="n"/>
      <c r="E779" s="5" t="n"/>
      <c r="F779" s="6">
        <f>IF(B779&amp;""="","",IFERROR(INDEX('المركبات'!$B$6:$B$205,MATCH(B779&amp;"",'المركبات'!$A$6:$A$205,0))&amp;"","كود غير موجود"))</f>
        <v/>
      </c>
      <c r="G779" s="21">
        <f>IF(OR(B779&amp;""="",NOT(ISNUMBER(A779))),"",IF(COUNTIFS($B$6:$B$1005,B779&amp;"",$A$6:$A$1005,"&gt;"&amp;A779)=0,1,0))</f>
        <v/>
      </c>
    </row>
    <row r="780">
      <c r="A780" s="13" t="n"/>
      <c r="B780" s="5" t="n"/>
      <c r="C780" s="5" t="n"/>
      <c r="D780" s="20" t="n"/>
      <c r="E780" s="5" t="n"/>
      <c r="F780" s="6">
        <f>IF(B780&amp;""="","",IFERROR(INDEX('المركبات'!$B$6:$B$205,MATCH(B780&amp;"",'المركبات'!$A$6:$A$205,0))&amp;"","كود غير موجود"))</f>
        <v/>
      </c>
      <c r="G780" s="21">
        <f>IF(OR(B780&amp;""="",NOT(ISNUMBER(A780))),"",IF(COUNTIFS($B$6:$B$1005,B780&amp;"",$A$6:$A$1005,"&gt;"&amp;A780)=0,1,0))</f>
        <v/>
      </c>
    </row>
    <row r="781">
      <c r="A781" s="13" t="n"/>
      <c r="B781" s="5" t="n"/>
      <c r="C781" s="5" t="n"/>
      <c r="D781" s="20" t="n"/>
      <c r="E781" s="5" t="n"/>
      <c r="F781" s="6">
        <f>IF(B781&amp;""="","",IFERROR(INDEX('المركبات'!$B$6:$B$205,MATCH(B781&amp;"",'المركبات'!$A$6:$A$205,0))&amp;"","كود غير موجود"))</f>
        <v/>
      </c>
      <c r="G781" s="21">
        <f>IF(OR(B781&amp;""="",NOT(ISNUMBER(A781))),"",IF(COUNTIFS($B$6:$B$1005,B781&amp;"",$A$6:$A$1005,"&gt;"&amp;A781)=0,1,0))</f>
        <v/>
      </c>
    </row>
    <row r="782">
      <c r="A782" s="13" t="n"/>
      <c r="B782" s="5" t="n"/>
      <c r="C782" s="5" t="n"/>
      <c r="D782" s="20" t="n"/>
      <c r="E782" s="5" t="n"/>
      <c r="F782" s="6">
        <f>IF(B782&amp;""="","",IFERROR(INDEX('المركبات'!$B$6:$B$205,MATCH(B782&amp;"",'المركبات'!$A$6:$A$205,0))&amp;"","كود غير موجود"))</f>
        <v/>
      </c>
      <c r="G782" s="21">
        <f>IF(OR(B782&amp;""="",NOT(ISNUMBER(A782))),"",IF(COUNTIFS($B$6:$B$1005,B782&amp;"",$A$6:$A$1005,"&gt;"&amp;A782)=0,1,0))</f>
        <v/>
      </c>
    </row>
    <row r="783">
      <c r="A783" s="13" t="n"/>
      <c r="B783" s="5" t="n"/>
      <c r="C783" s="5" t="n"/>
      <c r="D783" s="20" t="n"/>
      <c r="E783" s="5" t="n"/>
      <c r="F783" s="6">
        <f>IF(B783&amp;""="","",IFERROR(INDEX('المركبات'!$B$6:$B$205,MATCH(B783&amp;"",'المركبات'!$A$6:$A$205,0))&amp;"","كود غير موجود"))</f>
        <v/>
      </c>
      <c r="G783" s="21">
        <f>IF(OR(B783&amp;""="",NOT(ISNUMBER(A783))),"",IF(COUNTIFS($B$6:$B$1005,B783&amp;"",$A$6:$A$1005,"&gt;"&amp;A783)=0,1,0))</f>
        <v/>
      </c>
    </row>
    <row r="784">
      <c r="A784" s="13" t="n"/>
      <c r="B784" s="5" t="n"/>
      <c r="C784" s="5" t="n"/>
      <c r="D784" s="20" t="n"/>
      <c r="E784" s="5" t="n"/>
      <c r="F784" s="6">
        <f>IF(B784&amp;""="","",IFERROR(INDEX('المركبات'!$B$6:$B$205,MATCH(B784&amp;"",'المركبات'!$A$6:$A$205,0))&amp;"","كود غير موجود"))</f>
        <v/>
      </c>
      <c r="G784" s="21">
        <f>IF(OR(B784&amp;""="",NOT(ISNUMBER(A784))),"",IF(COUNTIFS($B$6:$B$1005,B784&amp;"",$A$6:$A$1005,"&gt;"&amp;A784)=0,1,0))</f>
        <v/>
      </c>
    </row>
    <row r="785">
      <c r="A785" s="13" t="n"/>
      <c r="B785" s="5" t="n"/>
      <c r="C785" s="5" t="n"/>
      <c r="D785" s="20" t="n"/>
      <c r="E785" s="5" t="n"/>
      <c r="F785" s="6">
        <f>IF(B785&amp;""="","",IFERROR(INDEX('المركبات'!$B$6:$B$205,MATCH(B785&amp;"",'المركبات'!$A$6:$A$205,0))&amp;"","كود غير موجود"))</f>
        <v/>
      </c>
      <c r="G785" s="21">
        <f>IF(OR(B785&amp;""="",NOT(ISNUMBER(A785))),"",IF(COUNTIFS($B$6:$B$1005,B785&amp;"",$A$6:$A$1005,"&gt;"&amp;A785)=0,1,0))</f>
        <v/>
      </c>
    </row>
    <row r="786">
      <c r="A786" s="13" t="n"/>
      <c r="B786" s="5" t="n"/>
      <c r="C786" s="5" t="n"/>
      <c r="D786" s="20" t="n"/>
      <c r="E786" s="5" t="n"/>
      <c r="F786" s="6">
        <f>IF(B786&amp;""="","",IFERROR(INDEX('المركبات'!$B$6:$B$205,MATCH(B786&amp;"",'المركبات'!$A$6:$A$205,0))&amp;"","كود غير موجود"))</f>
        <v/>
      </c>
      <c r="G786" s="21">
        <f>IF(OR(B786&amp;""="",NOT(ISNUMBER(A786))),"",IF(COUNTIFS($B$6:$B$1005,B786&amp;"",$A$6:$A$1005,"&gt;"&amp;A786)=0,1,0))</f>
        <v/>
      </c>
    </row>
    <row r="787">
      <c r="A787" s="13" t="n"/>
      <c r="B787" s="5" t="n"/>
      <c r="C787" s="5" t="n"/>
      <c r="D787" s="20" t="n"/>
      <c r="E787" s="5" t="n"/>
      <c r="F787" s="6">
        <f>IF(B787&amp;""="","",IFERROR(INDEX('المركبات'!$B$6:$B$205,MATCH(B787&amp;"",'المركبات'!$A$6:$A$205,0))&amp;"","كود غير موجود"))</f>
        <v/>
      </c>
      <c r="G787" s="21">
        <f>IF(OR(B787&amp;""="",NOT(ISNUMBER(A787))),"",IF(COUNTIFS($B$6:$B$1005,B787&amp;"",$A$6:$A$1005,"&gt;"&amp;A787)=0,1,0))</f>
        <v/>
      </c>
    </row>
    <row r="788">
      <c r="A788" s="13" t="n"/>
      <c r="B788" s="5" t="n"/>
      <c r="C788" s="5" t="n"/>
      <c r="D788" s="20" t="n"/>
      <c r="E788" s="5" t="n"/>
      <c r="F788" s="6">
        <f>IF(B788&amp;""="","",IFERROR(INDEX('المركبات'!$B$6:$B$205,MATCH(B788&amp;"",'المركبات'!$A$6:$A$205,0))&amp;"","كود غير موجود"))</f>
        <v/>
      </c>
      <c r="G788" s="21">
        <f>IF(OR(B788&amp;""="",NOT(ISNUMBER(A788))),"",IF(COUNTIFS($B$6:$B$1005,B788&amp;"",$A$6:$A$1005,"&gt;"&amp;A788)=0,1,0))</f>
        <v/>
      </c>
    </row>
    <row r="789">
      <c r="A789" s="13" t="n"/>
      <c r="B789" s="5" t="n"/>
      <c r="C789" s="5" t="n"/>
      <c r="D789" s="20" t="n"/>
      <c r="E789" s="5" t="n"/>
      <c r="F789" s="6">
        <f>IF(B789&amp;""="","",IFERROR(INDEX('المركبات'!$B$6:$B$205,MATCH(B789&amp;"",'المركبات'!$A$6:$A$205,0))&amp;"","كود غير موجود"))</f>
        <v/>
      </c>
      <c r="G789" s="21">
        <f>IF(OR(B789&amp;""="",NOT(ISNUMBER(A789))),"",IF(COUNTIFS($B$6:$B$1005,B789&amp;"",$A$6:$A$1005,"&gt;"&amp;A789)=0,1,0))</f>
        <v/>
      </c>
    </row>
    <row r="790">
      <c r="A790" s="13" t="n"/>
      <c r="B790" s="5" t="n"/>
      <c r="C790" s="5" t="n"/>
      <c r="D790" s="20" t="n"/>
      <c r="E790" s="5" t="n"/>
      <c r="F790" s="6">
        <f>IF(B790&amp;""="","",IFERROR(INDEX('المركبات'!$B$6:$B$205,MATCH(B790&amp;"",'المركبات'!$A$6:$A$205,0))&amp;"","كود غير موجود"))</f>
        <v/>
      </c>
      <c r="G790" s="21">
        <f>IF(OR(B790&amp;""="",NOT(ISNUMBER(A790))),"",IF(COUNTIFS($B$6:$B$1005,B790&amp;"",$A$6:$A$1005,"&gt;"&amp;A790)=0,1,0))</f>
        <v/>
      </c>
    </row>
    <row r="791">
      <c r="A791" s="13" t="n"/>
      <c r="B791" s="5" t="n"/>
      <c r="C791" s="5" t="n"/>
      <c r="D791" s="20" t="n"/>
      <c r="E791" s="5" t="n"/>
      <c r="F791" s="6">
        <f>IF(B791&amp;""="","",IFERROR(INDEX('المركبات'!$B$6:$B$205,MATCH(B791&amp;"",'المركبات'!$A$6:$A$205,0))&amp;"","كود غير موجود"))</f>
        <v/>
      </c>
      <c r="G791" s="21">
        <f>IF(OR(B791&amp;""="",NOT(ISNUMBER(A791))),"",IF(COUNTIFS($B$6:$B$1005,B791&amp;"",$A$6:$A$1005,"&gt;"&amp;A791)=0,1,0))</f>
        <v/>
      </c>
    </row>
    <row r="792">
      <c r="A792" s="13" t="n"/>
      <c r="B792" s="5" t="n"/>
      <c r="C792" s="5" t="n"/>
      <c r="D792" s="20" t="n"/>
      <c r="E792" s="5" t="n"/>
      <c r="F792" s="6">
        <f>IF(B792&amp;""="","",IFERROR(INDEX('المركبات'!$B$6:$B$205,MATCH(B792&amp;"",'المركبات'!$A$6:$A$205,0))&amp;"","كود غير موجود"))</f>
        <v/>
      </c>
      <c r="G792" s="21">
        <f>IF(OR(B792&amp;""="",NOT(ISNUMBER(A792))),"",IF(COUNTIFS($B$6:$B$1005,B792&amp;"",$A$6:$A$1005,"&gt;"&amp;A792)=0,1,0))</f>
        <v/>
      </c>
    </row>
    <row r="793">
      <c r="A793" s="13" t="n"/>
      <c r="B793" s="5" t="n"/>
      <c r="C793" s="5" t="n"/>
      <c r="D793" s="20" t="n"/>
      <c r="E793" s="5" t="n"/>
      <c r="F793" s="6">
        <f>IF(B793&amp;""="","",IFERROR(INDEX('المركبات'!$B$6:$B$205,MATCH(B793&amp;"",'المركبات'!$A$6:$A$205,0))&amp;"","كود غير موجود"))</f>
        <v/>
      </c>
      <c r="G793" s="21">
        <f>IF(OR(B793&amp;""="",NOT(ISNUMBER(A793))),"",IF(COUNTIFS($B$6:$B$1005,B793&amp;"",$A$6:$A$1005,"&gt;"&amp;A793)=0,1,0))</f>
        <v/>
      </c>
    </row>
    <row r="794">
      <c r="A794" s="13" t="n"/>
      <c r="B794" s="5" t="n"/>
      <c r="C794" s="5" t="n"/>
      <c r="D794" s="20" t="n"/>
      <c r="E794" s="5" t="n"/>
      <c r="F794" s="6">
        <f>IF(B794&amp;""="","",IFERROR(INDEX('المركبات'!$B$6:$B$205,MATCH(B794&amp;"",'المركبات'!$A$6:$A$205,0))&amp;"","كود غير موجود"))</f>
        <v/>
      </c>
      <c r="G794" s="21">
        <f>IF(OR(B794&amp;""="",NOT(ISNUMBER(A794))),"",IF(COUNTIFS($B$6:$B$1005,B794&amp;"",$A$6:$A$1005,"&gt;"&amp;A794)=0,1,0))</f>
        <v/>
      </c>
    </row>
    <row r="795">
      <c r="A795" s="13" t="n"/>
      <c r="B795" s="5" t="n"/>
      <c r="C795" s="5" t="n"/>
      <c r="D795" s="20" t="n"/>
      <c r="E795" s="5" t="n"/>
      <c r="F795" s="6">
        <f>IF(B795&amp;""="","",IFERROR(INDEX('المركبات'!$B$6:$B$205,MATCH(B795&amp;"",'المركبات'!$A$6:$A$205,0))&amp;"","كود غير موجود"))</f>
        <v/>
      </c>
      <c r="G795" s="21">
        <f>IF(OR(B795&amp;""="",NOT(ISNUMBER(A795))),"",IF(COUNTIFS($B$6:$B$1005,B795&amp;"",$A$6:$A$1005,"&gt;"&amp;A795)=0,1,0))</f>
        <v/>
      </c>
    </row>
    <row r="796">
      <c r="A796" s="13" t="n"/>
      <c r="B796" s="5" t="n"/>
      <c r="C796" s="5" t="n"/>
      <c r="D796" s="20" t="n"/>
      <c r="E796" s="5" t="n"/>
      <c r="F796" s="6">
        <f>IF(B796&amp;""="","",IFERROR(INDEX('المركبات'!$B$6:$B$205,MATCH(B796&amp;"",'المركبات'!$A$6:$A$205,0))&amp;"","كود غير موجود"))</f>
        <v/>
      </c>
      <c r="G796" s="21">
        <f>IF(OR(B796&amp;""="",NOT(ISNUMBER(A796))),"",IF(COUNTIFS($B$6:$B$1005,B796&amp;"",$A$6:$A$1005,"&gt;"&amp;A796)=0,1,0))</f>
        <v/>
      </c>
    </row>
    <row r="797">
      <c r="A797" s="13" t="n"/>
      <c r="B797" s="5" t="n"/>
      <c r="C797" s="5" t="n"/>
      <c r="D797" s="20" t="n"/>
      <c r="E797" s="5" t="n"/>
      <c r="F797" s="6">
        <f>IF(B797&amp;""="","",IFERROR(INDEX('المركبات'!$B$6:$B$205,MATCH(B797&amp;"",'المركبات'!$A$6:$A$205,0))&amp;"","كود غير موجود"))</f>
        <v/>
      </c>
      <c r="G797" s="21">
        <f>IF(OR(B797&amp;""="",NOT(ISNUMBER(A797))),"",IF(COUNTIFS($B$6:$B$1005,B797&amp;"",$A$6:$A$1005,"&gt;"&amp;A797)=0,1,0))</f>
        <v/>
      </c>
    </row>
    <row r="798">
      <c r="A798" s="13" t="n"/>
      <c r="B798" s="5" t="n"/>
      <c r="C798" s="5" t="n"/>
      <c r="D798" s="20" t="n"/>
      <c r="E798" s="5" t="n"/>
      <c r="F798" s="6">
        <f>IF(B798&amp;""="","",IFERROR(INDEX('المركبات'!$B$6:$B$205,MATCH(B798&amp;"",'المركبات'!$A$6:$A$205,0))&amp;"","كود غير موجود"))</f>
        <v/>
      </c>
      <c r="G798" s="21">
        <f>IF(OR(B798&amp;""="",NOT(ISNUMBER(A798))),"",IF(COUNTIFS($B$6:$B$1005,B798&amp;"",$A$6:$A$1005,"&gt;"&amp;A798)=0,1,0))</f>
        <v/>
      </c>
    </row>
    <row r="799">
      <c r="A799" s="13" t="n"/>
      <c r="B799" s="5" t="n"/>
      <c r="C799" s="5" t="n"/>
      <c r="D799" s="20" t="n"/>
      <c r="E799" s="5" t="n"/>
      <c r="F799" s="6">
        <f>IF(B799&amp;""="","",IFERROR(INDEX('المركبات'!$B$6:$B$205,MATCH(B799&amp;"",'المركبات'!$A$6:$A$205,0))&amp;"","كود غير موجود"))</f>
        <v/>
      </c>
      <c r="G799" s="21">
        <f>IF(OR(B799&amp;""="",NOT(ISNUMBER(A799))),"",IF(COUNTIFS($B$6:$B$1005,B799&amp;"",$A$6:$A$1005,"&gt;"&amp;A799)=0,1,0))</f>
        <v/>
      </c>
    </row>
    <row r="800">
      <c r="A800" s="13" t="n"/>
      <c r="B800" s="5" t="n"/>
      <c r="C800" s="5" t="n"/>
      <c r="D800" s="20" t="n"/>
      <c r="E800" s="5" t="n"/>
      <c r="F800" s="6">
        <f>IF(B800&amp;""="","",IFERROR(INDEX('المركبات'!$B$6:$B$205,MATCH(B800&amp;"",'المركبات'!$A$6:$A$205,0))&amp;"","كود غير موجود"))</f>
        <v/>
      </c>
      <c r="G800" s="21">
        <f>IF(OR(B800&amp;""="",NOT(ISNUMBER(A800))),"",IF(COUNTIFS($B$6:$B$1005,B800&amp;"",$A$6:$A$1005,"&gt;"&amp;A800)=0,1,0))</f>
        <v/>
      </c>
    </row>
    <row r="801">
      <c r="A801" s="13" t="n"/>
      <c r="B801" s="5" t="n"/>
      <c r="C801" s="5" t="n"/>
      <c r="D801" s="20" t="n"/>
      <c r="E801" s="5" t="n"/>
      <c r="F801" s="6">
        <f>IF(B801&amp;""="","",IFERROR(INDEX('المركبات'!$B$6:$B$205,MATCH(B801&amp;"",'المركبات'!$A$6:$A$205,0))&amp;"","كود غير موجود"))</f>
        <v/>
      </c>
      <c r="G801" s="21">
        <f>IF(OR(B801&amp;""="",NOT(ISNUMBER(A801))),"",IF(COUNTIFS($B$6:$B$1005,B801&amp;"",$A$6:$A$1005,"&gt;"&amp;A801)=0,1,0))</f>
        <v/>
      </c>
    </row>
    <row r="802">
      <c r="A802" s="13" t="n"/>
      <c r="B802" s="5" t="n"/>
      <c r="C802" s="5" t="n"/>
      <c r="D802" s="20" t="n"/>
      <c r="E802" s="5" t="n"/>
      <c r="F802" s="6">
        <f>IF(B802&amp;""="","",IFERROR(INDEX('المركبات'!$B$6:$B$205,MATCH(B802&amp;"",'المركبات'!$A$6:$A$205,0))&amp;"","كود غير موجود"))</f>
        <v/>
      </c>
      <c r="G802" s="21">
        <f>IF(OR(B802&amp;""="",NOT(ISNUMBER(A802))),"",IF(COUNTIFS($B$6:$B$1005,B802&amp;"",$A$6:$A$1005,"&gt;"&amp;A802)=0,1,0))</f>
        <v/>
      </c>
    </row>
    <row r="803">
      <c r="A803" s="13" t="n"/>
      <c r="B803" s="5" t="n"/>
      <c r="C803" s="5" t="n"/>
      <c r="D803" s="20" t="n"/>
      <c r="E803" s="5" t="n"/>
      <c r="F803" s="6">
        <f>IF(B803&amp;""="","",IFERROR(INDEX('المركبات'!$B$6:$B$205,MATCH(B803&amp;"",'المركبات'!$A$6:$A$205,0))&amp;"","كود غير موجود"))</f>
        <v/>
      </c>
      <c r="G803" s="21">
        <f>IF(OR(B803&amp;""="",NOT(ISNUMBER(A803))),"",IF(COUNTIFS($B$6:$B$1005,B803&amp;"",$A$6:$A$1005,"&gt;"&amp;A803)=0,1,0))</f>
        <v/>
      </c>
    </row>
    <row r="804">
      <c r="A804" s="13" t="n"/>
      <c r="B804" s="5" t="n"/>
      <c r="C804" s="5" t="n"/>
      <c r="D804" s="20" t="n"/>
      <c r="E804" s="5" t="n"/>
      <c r="F804" s="6">
        <f>IF(B804&amp;""="","",IFERROR(INDEX('المركبات'!$B$6:$B$205,MATCH(B804&amp;"",'المركبات'!$A$6:$A$205,0))&amp;"","كود غير موجود"))</f>
        <v/>
      </c>
      <c r="G804" s="21">
        <f>IF(OR(B804&amp;""="",NOT(ISNUMBER(A804))),"",IF(COUNTIFS($B$6:$B$1005,B804&amp;"",$A$6:$A$1005,"&gt;"&amp;A804)=0,1,0))</f>
        <v/>
      </c>
    </row>
    <row r="805">
      <c r="A805" s="13" t="n"/>
      <c r="B805" s="5" t="n"/>
      <c r="C805" s="5" t="n"/>
      <c r="D805" s="20" t="n"/>
      <c r="E805" s="5" t="n"/>
      <c r="F805" s="6">
        <f>IF(B805&amp;""="","",IFERROR(INDEX('المركبات'!$B$6:$B$205,MATCH(B805&amp;"",'المركبات'!$A$6:$A$205,0))&amp;"","كود غير موجود"))</f>
        <v/>
      </c>
      <c r="G805" s="21">
        <f>IF(OR(B805&amp;""="",NOT(ISNUMBER(A805))),"",IF(COUNTIFS($B$6:$B$1005,B805&amp;"",$A$6:$A$1005,"&gt;"&amp;A805)=0,1,0))</f>
        <v/>
      </c>
    </row>
    <row r="806">
      <c r="A806" s="13" t="n"/>
      <c r="B806" s="5" t="n"/>
      <c r="C806" s="5" t="n"/>
      <c r="D806" s="20" t="n"/>
      <c r="E806" s="5" t="n"/>
      <c r="F806" s="6">
        <f>IF(B806&amp;""="","",IFERROR(INDEX('المركبات'!$B$6:$B$205,MATCH(B806&amp;"",'المركبات'!$A$6:$A$205,0))&amp;"","كود غير موجود"))</f>
        <v/>
      </c>
      <c r="G806" s="21">
        <f>IF(OR(B806&amp;""="",NOT(ISNUMBER(A806))),"",IF(COUNTIFS($B$6:$B$1005,B806&amp;"",$A$6:$A$1005,"&gt;"&amp;A806)=0,1,0))</f>
        <v/>
      </c>
    </row>
    <row r="807">
      <c r="A807" s="13" t="n"/>
      <c r="B807" s="5" t="n"/>
      <c r="C807" s="5" t="n"/>
      <c r="D807" s="20" t="n"/>
      <c r="E807" s="5" t="n"/>
      <c r="F807" s="6">
        <f>IF(B807&amp;""="","",IFERROR(INDEX('المركبات'!$B$6:$B$205,MATCH(B807&amp;"",'المركبات'!$A$6:$A$205,0))&amp;"","كود غير موجود"))</f>
        <v/>
      </c>
      <c r="G807" s="21">
        <f>IF(OR(B807&amp;""="",NOT(ISNUMBER(A807))),"",IF(COUNTIFS($B$6:$B$1005,B807&amp;"",$A$6:$A$1005,"&gt;"&amp;A807)=0,1,0))</f>
        <v/>
      </c>
    </row>
    <row r="808">
      <c r="A808" s="13" t="n"/>
      <c r="B808" s="5" t="n"/>
      <c r="C808" s="5" t="n"/>
      <c r="D808" s="20" t="n"/>
      <c r="E808" s="5" t="n"/>
      <c r="F808" s="6">
        <f>IF(B808&amp;""="","",IFERROR(INDEX('المركبات'!$B$6:$B$205,MATCH(B808&amp;"",'المركبات'!$A$6:$A$205,0))&amp;"","كود غير موجود"))</f>
        <v/>
      </c>
      <c r="G808" s="21">
        <f>IF(OR(B808&amp;""="",NOT(ISNUMBER(A808))),"",IF(COUNTIFS($B$6:$B$1005,B808&amp;"",$A$6:$A$1005,"&gt;"&amp;A808)=0,1,0))</f>
        <v/>
      </c>
    </row>
    <row r="809">
      <c r="A809" s="13" t="n"/>
      <c r="B809" s="5" t="n"/>
      <c r="C809" s="5" t="n"/>
      <c r="D809" s="20" t="n"/>
      <c r="E809" s="5" t="n"/>
      <c r="F809" s="6">
        <f>IF(B809&amp;""="","",IFERROR(INDEX('المركبات'!$B$6:$B$205,MATCH(B809&amp;"",'المركبات'!$A$6:$A$205,0))&amp;"","كود غير موجود"))</f>
        <v/>
      </c>
      <c r="G809" s="21">
        <f>IF(OR(B809&amp;""="",NOT(ISNUMBER(A809))),"",IF(COUNTIFS($B$6:$B$1005,B809&amp;"",$A$6:$A$1005,"&gt;"&amp;A809)=0,1,0))</f>
        <v/>
      </c>
    </row>
    <row r="810">
      <c r="A810" s="13" t="n"/>
      <c r="B810" s="5" t="n"/>
      <c r="C810" s="5" t="n"/>
      <c r="D810" s="20" t="n"/>
      <c r="E810" s="5" t="n"/>
      <c r="F810" s="6">
        <f>IF(B810&amp;""="","",IFERROR(INDEX('المركبات'!$B$6:$B$205,MATCH(B810&amp;"",'المركبات'!$A$6:$A$205,0))&amp;"","كود غير موجود"))</f>
        <v/>
      </c>
      <c r="G810" s="21">
        <f>IF(OR(B810&amp;""="",NOT(ISNUMBER(A810))),"",IF(COUNTIFS($B$6:$B$1005,B810&amp;"",$A$6:$A$1005,"&gt;"&amp;A810)=0,1,0))</f>
        <v/>
      </c>
    </row>
    <row r="811">
      <c r="A811" s="13" t="n"/>
      <c r="B811" s="5" t="n"/>
      <c r="C811" s="5" t="n"/>
      <c r="D811" s="20" t="n"/>
      <c r="E811" s="5" t="n"/>
      <c r="F811" s="6">
        <f>IF(B811&amp;""="","",IFERROR(INDEX('المركبات'!$B$6:$B$205,MATCH(B811&amp;"",'المركبات'!$A$6:$A$205,0))&amp;"","كود غير موجود"))</f>
        <v/>
      </c>
      <c r="G811" s="21">
        <f>IF(OR(B811&amp;""="",NOT(ISNUMBER(A811))),"",IF(COUNTIFS($B$6:$B$1005,B811&amp;"",$A$6:$A$1005,"&gt;"&amp;A811)=0,1,0))</f>
        <v/>
      </c>
    </row>
    <row r="812">
      <c r="A812" s="13" t="n"/>
      <c r="B812" s="5" t="n"/>
      <c r="C812" s="5" t="n"/>
      <c r="D812" s="20" t="n"/>
      <c r="E812" s="5" t="n"/>
      <c r="F812" s="6">
        <f>IF(B812&amp;""="","",IFERROR(INDEX('المركبات'!$B$6:$B$205,MATCH(B812&amp;"",'المركبات'!$A$6:$A$205,0))&amp;"","كود غير موجود"))</f>
        <v/>
      </c>
      <c r="G812" s="21">
        <f>IF(OR(B812&amp;""="",NOT(ISNUMBER(A812))),"",IF(COUNTIFS($B$6:$B$1005,B812&amp;"",$A$6:$A$1005,"&gt;"&amp;A812)=0,1,0))</f>
        <v/>
      </c>
    </row>
    <row r="813">
      <c r="A813" s="13" t="n"/>
      <c r="B813" s="5" t="n"/>
      <c r="C813" s="5" t="n"/>
      <c r="D813" s="20" t="n"/>
      <c r="E813" s="5" t="n"/>
      <c r="F813" s="6">
        <f>IF(B813&amp;""="","",IFERROR(INDEX('المركبات'!$B$6:$B$205,MATCH(B813&amp;"",'المركبات'!$A$6:$A$205,0))&amp;"","كود غير موجود"))</f>
        <v/>
      </c>
      <c r="G813" s="21">
        <f>IF(OR(B813&amp;""="",NOT(ISNUMBER(A813))),"",IF(COUNTIFS($B$6:$B$1005,B813&amp;"",$A$6:$A$1005,"&gt;"&amp;A813)=0,1,0))</f>
        <v/>
      </c>
    </row>
    <row r="814">
      <c r="A814" s="13" t="n"/>
      <c r="B814" s="5" t="n"/>
      <c r="C814" s="5" t="n"/>
      <c r="D814" s="20" t="n"/>
      <c r="E814" s="5" t="n"/>
      <c r="F814" s="6">
        <f>IF(B814&amp;""="","",IFERROR(INDEX('المركبات'!$B$6:$B$205,MATCH(B814&amp;"",'المركبات'!$A$6:$A$205,0))&amp;"","كود غير موجود"))</f>
        <v/>
      </c>
      <c r="G814" s="21">
        <f>IF(OR(B814&amp;""="",NOT(ISNUMBER(A814))),"",IF(COUNTIFS($B$6:$B$1005,B814&amp;"",$A$6:$A$1005,"&gt;"&amp;A814)=0,1,0))</f>
        <v/>
      </c>
    </row>
    <row r="815">
      <c r="A815" s="13" t="n"/>
      <c r="B815" s="5" t="n"/>
      <c r="C815" s="5" t="n"/>
      <c r="D815" s="20" t="n"/>
      <c r="E815" s="5" t="n"/>
      <c r="F815" s="6">
        <f>IF(B815&amp;""="","",IFERROR(INDEX('المركبات'!$B$6:$B$205,MATCH(B815&amp;"",'المركبات'!$A$6:$A$205,0))&amp;"","كود غير موجود"))</f>
        <v/>
      </c>
      <c r="G815" s="21">
        <f>IF(OR(B815&amp;""="",NOT(ISNUMBER(A815))),"",IF(COUNTIFS($B$6:$B$1005,B815&amp;"",$A$6:$A$1005,"&gt;"&amp;A815)=0,1,0))</f>
        <v/>
      </c>
    </row>
    <row r="816">
      <c r="A816" s="13" t="n"/>
      <c r="B816" s="5" t="n"/>
      <c r="C816" s="5" t="n"/>
      <c r="D816" s="20" t="n"/>
      <c r="E816" s="5" t="n"/>
      <c r="F816" s="6">
        <f>IF(B816&amp;""="","",IFERROR(INDEX('المركبات'!$B$6:$B$205,MATCH(B816&amp;"",'المركبات'!$A$6:$A$205,0))&amp;"","كود غير موجود"))</f>
        <v/>
      </c>
      <c r="G816" s="21">
        <f>IF(OR(B816&amp;""="",NOT(ISNUMBER(A816))),"",IF(COUNTIFS($B$6:$B$1005,B816&amp;"",$A$6:$A$1005,"&gt;"&amp;A816)=0,1,0))</f>
        <v/>
      </c>
    </row>
    <row r="817">
      <c r="A817" s="13" t="n"/>
      <c r="B817" s="5" t="n"/>
      <c r="C817" s="5" t="n"/>
      <c r="D817" s="20" t="n"/>
      <c r="E817" s="5" t="n"/>
      <c r="F817" s="6">
        <f>IF(B817&amp;""="","",IFERROR(INDEX('المركبات'!$B$6:$B$205,MATCH(B817&amp;"",'المركبات'!$A$6:$A$205,0))&amp;"","كود غير موجود"))</f>
        <v/>
      </c>
      <c r="G817" s="21">
        <f>IF(OR(B817&amp;""="",NOT(ISNUMBER(A817))),"",IF(COUNTIFS($B$6:$B$1005,B817&amp;"",$A$6:$A$1005,"&gt;"&amp;A817)=0,1,0))</f>
        <v/>
      </c>
    </row>
    <row r="818">
      <c r="A818" s="13" t="n"/>
      <c r="B818" s="5" t="n"/>
      <c r="C818" s="5" t="n"/>
      <c r="D818" s="20" t="n"/>
      <c r="E818" s="5" t="n"/>
      <c r="F818" s="6">
        <f>IF(B818&amp;""="","",IFERROR(INDEX('المركبات'!$B$6:$B$205,MATCH(B818&amp;"",'المركبات'!$A$6:$A$205,0))&amp;"","كود غير موجود"))</f>
        <v/>
      </c>
      <c r="G818" s="21">
        <f>IF(OR(B818&amp;""="",NOT(ISNUMBER(A818))),"",IF(COUNTIFS($B$6:$B$1005,B818&amp;"",$A$6:$A$1005,"&gt;"&amp;A818)=0,1,0))</f>
        <v/>
      </c>
    </row>
    <row r="819">
      <c r="A819" s="13" t="n"/>
      <c r="B819" s="5" t="n"/>
      <c r="C819" s="5" t="n"/>
      <c r="D819" s="20" t="n"/>
      <c r="E819" s="5" t="n"/>
      <c r="F819" s="6">
        <f>IF(B819&amp;""="","",IFERROR(INDEX('المركبات'!$B$6:$B$205,MATCH(B819&amp;"",'المركبات'!$A$6:$A$205,0))&amp;"","كود غير موجود"))</f>
        <v/>
      </c>
      <c r="G819" s="21">
        <f>IF(OR(B819&amp;""="",NOT(ISNUMBER(A819))),"",IF(COUNTIFS($B$6:$B$1005,B819&amp;"",$A$6:$A$1005,"&gt;"&amp;A819)=0,1,0))</f>
        <v/>
      </c>
    </row>
    <row r="820">
      <c r="A820" s="13" t="n"/>
      <c r="B820" s="5" t="n"/>
      <c r="C820" s="5" t="n"/>
      <c r="D820" s="20" t="n"/>
      <c r="E820" s="5" t="n"/>
      <c r="F820" s="6">
        <f>IF(B820&amp;""="","",IFERROR(INDEX('المركبات'!$B$6:$B$205,MATCH(B820&amp;"",'المركبات'!$A$6:$A$205,0))&amp;"","كود غير موجود"))</f>
        <v/>
      </c>
      <c r="G820" s="21">
        <f>IF(OR(B820&amp;""="",NOT(ISNUMBER(A820))),"",IF(COUNTIFS($B$6:$B$1005,B820&amp;"",$A$6:$A$1005,"&gt;"&amp;A820)=0,1,0))</f>
        <v/>
      </c>
    </row>
    <row r="821">
      <c r="A821" s="13" t="n"/>
      <c r="B821" s="5" t="n"/>
      <c r="C821" s="5" t="n"/>
      <c r="D821" s="20" t="n"/>
      <c r="E821" s="5" t="n"/>
      <c r="F821" s="6">
        <f>IF(B821&amp;""="","",IFERROR(INDEX('المركبات'!$B$6:$B$205,MATCH(B821&amp;"",'المركبات'!$A$6:$A$205,0))&amp;"","كود غير موجود"))</f>
        <v/>
      </c>
      <c r="G821" s="21">
        <f>IF(OR(B821&amp;""="",NOT(ISNUMBER(A821))),"",IF(COUNTIFS($B$6:$B$1005,B821&amp;"",$A$6:$A$1005,"&gt;"&amp;A821)=0,1,0))</f>
        <v/>
      </c>
    </row>
    <row r="822">
      <c r="A822" s="13" t="n"/>
      <c r="B822" s="5" t="n"/>
      <c r="C822" s="5" t="n"/>
      <c r="D822" s="20" t="n"/>
      <c r="E822" s="5" t="n"/>
      <c r="F822" s="6">
        <f>IF(B822&amp;""="","",IFERROR(INDEX('المركبات'!$B$6:$B$205,MATCH(B822&amp;"",'المركبات'!$A$6:$A$205,0))&amp;"","كود غير موجود"))</f>
        <v/>
      </c>
      <c r="G822" s="21">
        <f>IF(OR(B822&amp;""="",NOT(ISNUMBER(A822))),"",IF(COUNTIFS($B$6:$B$1005,B822&amp;"",$A$6:$A$1005,"&gt;"&amp;A822)=0,1,0))</f>
        <v/>
      </c>
    </row>
    <row r="823">
      <c r="A823" s="13" t="n"/>
      <c r="B823" s="5" t="n"/>
      <c r="C823" s="5" t="n"/>
      <c r="D823" s="20" t="n"/>
      <c r="E823" s="5" t="n"/>
      <c r="F823" s="6">
        <f>IF(B823&amp;""="","",IFERROR(INDEX('المركبات'!$B$6:$B$205,MATCH(B823&amp;"",'المركبات'!$A$6:$A$205,0))&amp;"","كود غير موجود"))</f>
        <v/>
      </c>
      <c r="G823" s="21">
        <f>IF(OR(B823&amp;""="",NOT(ISNUMBER(A823))),"",IF(COUNTIFS($B$6:$B$1005,B823&amp;"",$A$6:$A$1005,"&gt;"&amp;A823)=0,1,0))</f>
        <v/>
      </c>
    </row>
    <row r="824">
      <c r="A824" s="13" t="n"/>
      <c r="B824" s="5" t="n"/>
      <c r="C824" s="5" t="n"/>
      <c r="D824" s="20" t="n"/>
      <c r="E824" s="5" t="n"/>
      <c r="F824" s="6">
        <f>IF(B824&amp;""="","",IFERROR(INDEX('المركبات'!$B$6:$B$205,MATCH(B824&amp;"",'المركبات'!$A$6:$A$205,0))&amp;"","كود غير موجود"))</f>
        <v/>
      </c>
      <c r="G824" s="21">
        <f>IF(OR(B824&amp;""="",NOT(ISNUMBER(A824))),"",IF(COUNTIFS($B$6:$B$1005,B824&amp;"",$A$6:$A$1005,"&gt;"&amp;A824)=0,1,0))</f>
        <v/>
      </c>
    </row>
    <row r="825">
      <c r="A825" s="13" t="n"/>
      <c r="B825" s="5" t="n"/>
      <c r="C825" s="5" t="n"/>
      <c r="D825" s="20" t="n"/>
      <c r="E825" s="5" t="n"/>
      <c r="F825" s="6">
        <f>IF(B825&amp;""="","",IFERROR(INDEX('المركبات'!$B$6:$B$205,MATCH(B825&amp;"",'المركبات'!$A$6:$A$205,0))&amp;"","كود غير موجود"))</f>
        <v/>
      </c>
      <c r="G825" s="21">
        <f>IF(OR(B825&amp;""="",NOT(ISNUMBER(A825))),"",IF(COUNTIFS($B$6:$B$1005,B825&amp;"",$A$6:$A$1005,"&gt;"&amp;A825)=0,1,0))</f>
        <v/>
      </c>
    </row>
    <row r="826">
      <c r="A826" s="13" t="n"/>
      <c r="B826" s="5" t="n"/>
      <c r="C826" s="5" t="n"/>
      <c r="D826" s="20" t="n"/>
      <c r="E826" s="5" t="n"/>
      <c r="F826" s="6">
        <f>IF(B826&amp;""="","",IFERROR(INDEX('المركبات'!$B$6:$B$205,MATCH(B826&amp;"",'المركبات'!$A$6:$A$205,0))&amp;"","كود غير موجود"))</f>
        <v/>
      </c>
      <c r="G826" s="21">
        <f>IF(OR(B826&amp;""="",NOT(ISNUMBER(A826))),"",IF(COUNTIFS($B$6:$B$1005,B826&amp;"",$A$6:$A$1005,"&gt;"&amp;A826)=0,1,0))</f>
        <v/>
      </c>
    </row>
    <row r="827">
      <c r="A827" s="13" t="n"/>
      <c r="B827" s="5" t="n"/>
      <c r="C827" s="5" t="n"/>
      <c r="D827" s="20" t="n"/>
      <c r="E827" s="5" t="n"/>
      <c r="F827" s="6">
        <f>IF(B827&amp;""="","",IFERROR(INDEX('المركبات'!$B$6:$B$205,MATCH(B827&amp;"",'المركبات'!$A$6:$A$205,0))&amp;"","كود غير موجود"))</f>
        <v/>
      </c>
      <c r="G827" s="21">
        <f>IF(OR(B827&amp;""="",NOT(ISNUMBER(A827))),"",IF(COUNTIFS($B$6:$B$1005,B827&amp;"",$A$6:$A$1005,"&gt;"&amp;A827)=0,1,0))</f>
        <v/>
      </c>
    </row>
    <row r="828">
      <c r="A828" s="13" t="n"/>
      <c r="B828" s="5" t="n"/>
      <c r="C828" s="5" t="n"/>
      <c r="D828" s="20" t="n"/>
      <c r="E828" s="5" t="n"/>
      <c r="F828" s="6">
        <f>IF(B828&amp;""="","",IFERROR(INDEX('المركبات'!$B$6:$B$205,MATCH(B828&amp;"",'المركبات'!$A$6:$A$205,0))&amp;"","كود غير موجود"))</f>
        <v/>
      </c>
      <c r="G828" s="21">
        <f>IF(OR(B828&amp;""="",NOT(ISNUMBER(A828))),"",IF(COUNTIFS($B$6:$B$1005,B828&amp;"",$A$6:$A$1005,"&gt;"&amp;A828)=0,1,0))</f>
        <v/>
      </c>
    </row>
    <row r="829">
      <c r="A829" s="13" t="n"/>
      <c r="B829" s="5" t="n"/>
      <c r="C829" s="5" t="n"/>
      <c r="D829" s="20" t="n"/>
      <c r="E829" s="5" t="n"/>
      <c r="F829" s="6">
        <f>IF(B829&amp;""="","",IFERROR(INDEX('المركبات'!$B$6:$B$205,MATCH(B829&amp;"",'المركبات'!$A$6:$A$205,0))&amp;"","كود غير موجود"))</f>
        <v/>
      </c>
      <c r="G829" s="21">
        <f>IF(OR(B829&amp;""="",NOT(ISNUMBER(A829))),"",IF(COUNTIFS($B$6:$B$1005,B829&amp;"",$A$6:$A$1005,"&gt;"&amp;A829)=0,1,0))</f>
        <v/>
      </c>
    </row>
    <row r="830">
      <c r="A830" s="13" t="n"/>
      <c r="B830" s="5" t="n"/>
      <c r="C830" s="5" t="n"/>
      <c r="D830" s="20" t="n"/>
      <c r="E830" s="5" t="n"/>
      <c r="F830" s="6">
        <f>IF(B830&amp;""="","",IFERROR(INDEX('المركبات'!$B$6:$B$205,MATCH(B830&amp;"",'المركبات'!$A$6:$A$205,0))&amp;"","كود غير موجود"))</f>
        <v/>
      </c>
      <c r="G830" s="21">
        <f>IF(OR(B830&amp;""="",NOT(ISNUMBER(A830))),"",IF(COUNTIFS($B$6:$B$1005,B830&amp;"",$A$6:$A$1005,"&gt;"&amp;A830)=0,1,0))</f>
        <v/>
      </c>
    </row>
    <row r="831">
      <c r="A831" s="13" t="n"/>
      <c r="B831" s="5" t="n"/>
      <c r="C831" s="5" t="n"/>
      <c r="D831" s="20" t="n"/>
      <c r="E831" s="5" t="n"/>
      <c r="F831" s="6">
        <f>IF(B831&amp;""="","",IFERROR(INDEX('المركبات'!$B$6:$B$205,MATCH(B831&amp;"",'المركبات'!$A$6:$A$205,0))&amp;"","كود غير موجود"))</f>
        <v/>
      </c>
      <c r="G831" s="21">
        <f>IF(OR(B831&amp;""="",NOT(ISNUMBER(A831))),"",IF(COUNTIFS($B$6:$B$1005,B831&amp;"",$A$6:$A$1005,"&gt;"&amp;A831)=0,1,0))</f>
        <v/>
      </c>
    </row>
    <row r="832">
      <c r="A832" s="13" t="n"/>
      <c r="B832" s="5" t="n"/>
      <c r="C832" s="5" t="n"/>
      <c r="D832" s="20" t="n"/>
      <c r="E832" s="5" t="n"/>
      <c r="F832" s="6">
        <f>IF(B832&amp;""="","",IFERROR(INDEX('المركبات'!$B$6:$B$205,MATCH(B832&amp;"",'المركبات'!$A$6:$A$205,0))&amp;"","كود غير موجود"))</f>
        <v/>
      </c>
      <c r="G832" s="21">
        <f>IF(OR(B832&amp;""="",NOT(ISNUMBER(A832))),"",IF(COUNTIFS($B$6:$B$1005,B832&amp;"",$A$6:$A$1005,"&gt;"&amp;A832)=0,1,0))</f>
        <v/>
      </c>
    </row>
    <row r="833">
      <c r="A833" s="13" t="n"/>
      <c r="B833" s="5" t="n"/>
      <c r="C833" s="5" t="n"/>
      <c r="D833" s="20" t="n"/>
      <c r="E833" s="5" t="n"/>
      <c r="F833" s="6">
        <f>IF(B833&amp;""="","",IFERROR(INDEX('المركبات'!$B$6:$B$205,MATCH(B833&amp;"",'المركبات'!$A$6:$A$205,0))&amp;"","كود غير موجود"))</f>
        <v/>
      </c>
      <c r="G833" s="21">
        <f>IF(OR(B833&amp;""="",NOT(ISNUMBER(A833))),"",IF(COUNTIFS($B$6:$B$1005,B833&amp;"",$A$6:$A$1005,"&gt;"&amp;A833)=0,1,0))</f>
        <v/>
      </c>
    </row>
    <row r="834">
      <c r="A834" s="13" t="n"/>
      <c r="B834" s="5" t="n"/>
      <c r="C834" s="5" t="n"/>
      <c r="D834" s="20" t="n"/>
      <c r="E834" s="5" t="n"/>
      <c r="F834" s="6">
        <f>IF(B834&amp;""="","",IFERROR(INDEX('المركبات'!$B$6:$B$205,MATCH(B834&amp;"",'المركبات'!$A$6:$A$205,0))&amp;"","كود غير موجود"))</f>
        <v/>
      </c>
      <c r="G834" s="21">
        <f>IF(OR(B834&amp;""="",NOT(ISNUMBER(A834))),"",IF(COUNTIFS($B$6:$B$1005,B834&amp;"",$A$6:$A$1005,"&gt;"&amp;A834)=0,1,0))</f>
        <v/>
      </c>
    </row>
    <row r="835">
      <c r="A835" s="13" t="n"/>
      <c r="B835" s="5" t="n"/>
      <c r="C835" s="5" t="n"/>
      <c r="D835" s="20" t="n"/>
      <c r="E835" s="5" t="n"/>
      <c r="F835" s="6">
        <f>IF(B835&amp;""="","",IFERROR(INDEX('المركبات'!$B$6:$B$205,MATCH(B835&amp;"",'المركبات'!$A$6:$A$205,0))&amp;"","كود غير موجود"))</f>
        <v/>
      </c>
      <c r="G835" s="21">
        <f>IF(OR(B835&amp;""="",NOT(ISNUMBER(A835))),"",IF(COUNTIFS($B$6:$B$1005,B835&amp;"",$A$6:$A$1005,"&gt;"&amp;A835)=0,1,0))</f>
        <v/>
      </c>
    </row>
    <row r="836">
      <c r="A836" s="13" t="n"/>
      <c r="B836" s="5" t="n"/>
      <c r="C836" s="5" t="n"/>
      <c r="D836" s="20" t="n"/>
      <c r="E836" s="5" t="n"/>
      <c r="F836" s="6">
        <f>IF(B836&amp;""="","",IFERROR(INDEX('المركبات'!$B$6:$B$205,MATCH(B836&amp;"",'المركبات'!$A$6:$A$205,0))&amp;"","كود غير موجود"))</f>
        <v/>
      </c>
      <c r="G836" s="21">
        <f>IF(OR(B836&amp;""="",NOT(ISNUMBER(A836))),"",IF(COUNTIFS($B$6:$B$1005,B836&amp;"",$A$6:$A$1005,"&gt;"&amp;A836)=0,1,0))</f>
        <v/>
      </c>
    </row>
    <row r="837">
      <c r="A837" s="13" t="n"/>
      <c r="B837" s="5" t="n"/>
      <c r="C837" s="5" t="n"/>
      <c r="D837" s="20" t="n"/>
      <c r="E837" s="5" t="n"/>
      <c r="F837" s="6">
        <f>IF(B837&amp;""="","",IFERROR(INDEX('المركبات'!$B$6:$B$205,MATCH(B837&amp;"",'المركبات'!$A$6:$A$205,0))&amp;"","كود غير موجود"))</f>
        <v/>
      </c>
      <c r="G837" s="21">
        <f>IF(OR(B837&amp;""="",NOT(ISNUMBER(A837))),"",IF(COUNTIFS($B$6:$B$1005,B837&amp;"",$A$6:$A$1005,"&gt;"&amp;A837)=0,1,0))</f>
        <v/>
      </c>
    </row>
    <row r="838">
      <c r="A838" s="13" t="n"/>
      <c r="B838" s="5" t="n"/>
      <c r="C838" s="5" t="n"/>
      <c r="D838" s="20" t="n"/>
      <c r="E838" s="5" t="n"/>
      <c r="F838" s="6">
        <f>IF(B838&amp;""="","",IFERROR(INDEX('المركبات'!$B$6:$B$205,MATCH(B838&amp;"",'المركبات'!$A$6:$A$205,0))&amp;"","كود غير موجود"))</f>
        <v/>
      </c>
      <c r="G838" s="21">
        <f>IF(OR(B838&amp;""="",NOT(ISNUMBER(A838))),"",IF(COUNTIFS($B$6:$B$1005,B838&amp;"",$A$6:$A$1005,"&gt;"&amp;A838)=0,1,0))</f>
        <v/>
      </c>
    </row>
    <row r="839">
      <c r="A839" s="13" t="n"/>
      <c r="B839" s="5" t="n"/>
      <c r="C839" s="5" t="n"/>
      <c r="D839" s="20" t="n"/>
      <c r="E839" s="5" t="n"/>
      <c r="F839" s="6">
        <f>IF(B839&amp;""="","",IFERROR(INDEX('المركبات'!$B$6:$B$205,MATCH(B839&amp;"",'المركبات'!$A$6:$A$205,0))&amp;"","كود غير موجود"))</f>
        <v/>
      </c>
      <c r="G839" s="21">
        <f>IF(OR(B839&amp;""="",NOT(ISNUMBER(A839))),"",IF(COUNTIFS($B$6:$B$1005,B839&amp;"",$A$6:$A$1005,"&gt;"&amp;A839)=0,1,0))</f>
        <v/>
      </c>
    </row>
    <row r="840">
      <c r="A840" s="13" t="n"/>
      <c r="B840" s="5" t="n"/>
      <c r="C840" s="5" t="n"/>
      <c r="D840" s="20" t="n"/>
      <c r="E840" s="5" t="n"/>
      <c r="F840" s="6">
        <f>IF(B840&amp;""="","",IFERROR(INDEX('المركبات'!$B$6:$B$205,MATCH(B840&amp;"",'المركبات'!$A$6:$A$205,0))&amp;"","كود غير موجود"))</f>
        <v/>
      </c>
      <c r="G840" s="21">
        <f>IF(OR(B840&amp;""="",NOT(ISNUMBER(A840))),"",IF(COUNTIFS($B$6:$B$1005,B840&amp;"",$A$6:$A$1005,"&gt;"&amp;A840)=0,1,0))</f>
        <v/>
      </c>
    </row>
    <row r="841">
      <c r="A841" s="13" t="n"/>
      <c r="B841" s="5" t="n"/>
      <c r="C841" s="5" t="n"/>
      <c r="D841" s="20" t="n"/>
      <c r="E841" s="5" t="n"/>
      <c r="F841" s="6">
        <f>IF(B841&amp;""="","",IFERROR(INDEX('المركبات'!$B$6:$B$205,MATCH(B841&amp;"",'المركبات'!$A$6:$A$205,0))&amp;"","كود غير موجود"))</f>
        <v/>
      </c>
      <c r="G841" s="21">
        <f>IF(OR(B841&amp;""="",NOT(ISNUMBER(A841))),"",IF(COUNTIFS($B$6:$B$1005,B841&amp;"",$A$6:$A$1005,"&gt;"&amp;A841)=0,1,0))</f>
        <v/>
      </c>
    </row>
    <row r="842">
      <c r="A842" s="13" t="n"/>
      <c r="B842" s="5" t="n"/>
      <c r="C842" s="5" t="n"/>
      <c r="D842" s="20" t="n"/>
      <c r="E842" s="5" t="n"/>
      <c r="F842" s="6">
        <f>IF(B842&amp;""="","",IFERROR(INDEX('المركبات'!$B$6:$B$205,MATCH(B842&amp;"",'المركبات'!$A$6:$A$205,0))&amp;"","كود غير موجود"))</f>
        <v/>
      </c>
      <c r="G842" s="21">
        <f>IF(OR(B842&amp;""="",NOT(ISNUMBER(A842))),"",IF(COUNTIFS($B$6:$B$1005,B842&amp;"",$A$6:$A$1005,"&gt;"&amp;A842)=0,1,0))</f>
        <v/>
      </c>
    </row>
    <row r="843">
      <c r="A843" s="13" t="n"/>
      <c r="B843" s="5" t="n"/>
      <c r="C843" s="5" t="n"/>
      <c r="D843" s="20" t="n"/>
      <c r="E843" s="5" t="n"/>
      <c r="F843" s="6">
        <f>IF(B843&amp;""="","",IFERROR(INDEX('المركبات'!$B$6:$B$205,MATCH(B843&amp;"",'المركبات'!$A$6:$A$205,0))&amp;"","كود غير موجود"))</f>
        <v/>
      </c>
      <c r="G843" s="21">
        <f>IF(OR(B843&amp;""="",NOT(ISNUMBER(A843))),"",IF(COUNTIFS($B$6:$B$1005,B843&amp;"",$A$6:$A$1005,"&gt;"&amp;A843)=0,1,0))</f>
        <v/>
      </c>
    </row>
    <row r="844">
      <c r="A844" s="13" t="n"/>
      <c r="B844" s="5" t="n"/>
      <c r="C844" s="5" t="n"/>
      <c r="D844" s="20" t="n"/>
      <c r="E844" s="5" t="n"/>
      <c r="F844" s="6">
        <f>IF(B844&amp;""="","",IFERROR(INDEX('المركبات'!$B$6:$B$205,MATCH(B844&amp;"",'المركبات'!$A$6:$A$205,0))&amp;"","كود غير موجود"))</f>
        <v/>
      </c>
      <c r="G844" s="21">
        <f>IF(OR(B844&amp;""="",NOT(ISNUMBER(A844))),"",IF(COUNTIFS($B$6:$B$1005,B844&amp;"",$A$6:$A$1005,"&gt;"&amp;A844)=0,1,0))</f>
        <v/>
      </c>
    </row>
    <row r="845">
      <c r="A845" s="13" t="n"/>
      <c r="B845" s="5" t="n"/>
      <c r="C845" s="5" t="n"/>
      <c r="D845" s="20" t="n"/>
      <c r="E845" s="5" t="n"/>
      <c r="F845" s="6">
        <f>IF(B845&amp;""="","",IFERROR(INDEX('المركبات'!$B$6:$B$205,MATCH(B845&amp;"",'المركبات'!$A$6:$A$205,0))&amp;"","كود غير موجود"))</f>
        <v/>
      </c>
      <c r="G845" s="21">
        <f>IF(OR(B845&amp;""="",NOT(ISNUMBER(A845))),"",IF(COUNTIFS($B$6:$B$1005,B845&amp;"",$A$6:$A$1005,"&gt;"&amp;A845)=0,1,0))</f>
        <v/>
      </c>
    </row>
    <row r="846">
      <c r="A846" s="13" t="n"/>
      <c r="B846" s="5" t="n"/>
      <c r="C846" s="5" t="n"/>
      <c r="D846" s="20" t="n"/>
      <c r="E846" s="5" t="n"/>
      <c r="F846" s="6">
        <f>IF(B846&amp;""="","",IFERROR(INDEX('المركبات'!$B$6:$B$205,MATCH(B846&amp;"",'المركبات'!$A$6:$A$205,0))&amp;"","كود غير موجود"))</f>
        <v/>
      </c>
      <c r="G846" s="21">
        <f>IF(OR(B846&amp;""="",NOT(ISNUMBER(A846))),"",IF(COUNTIFS($B$6:$B$1005,B846&amp;"",$A$6:$A$1005,"&gt;"&amp;A846)=0,1,0))</f>
        <v/>
      </c>
    </row>
    <row r="847">
      <c r="A847" s="13" t="n"/>
      <c r="B847" s="5" t="n"/>
      <c r="C847" s="5" t="n"/>
      <c r="D847" s="20" t="n"/>
      <c r="E847" s="5" t="n"/>
      <c r="F847" s="6">
        <f>IF(B847&amp;""="","",IFERROR(INDEX('المركبات'!$B$6:$B$205,MATCH(B847&amp;"",'المركبات'!$A$6:$A$205,0))&amp;"","كود غير موجود"))</f>
        <v/>
      </c>
      <c r="G847" s="21">
        <f>IF(OR(B847&amp;""="",NOT(ISNUMBER(A847))),"",IF(COUNTIFS($B$6:$B$1005,B847&amp;"",$A$6:$A$1005,"&gt;"&amp;A847)=0,1,0))</f>
        <v/>
      </c>
    </row>
    <row r="848">
      <c r="A848" s="13" t="n"/>
      <c r="B848" s="5" t="n"/>
      <c r="C848" s="5" t="n"/>
      <c r="D848" s="20" t="n"/>
      <c r="E848" s="5" t="n"/>
      <c r="F848" s="6">
        <f>IF(B848&amp;""="","",IFERROR(INDEX('المركبات'!$B$6:$B$205,MATCH(B848&amp;"",'المركبات'!$A$6:$A$205,0))&amp;"","كود غير موجود"))</f>
        <v/>
      </c>
      <c r="G848" s="21">
        <f>IF(OR(B848&amp;""="",NOT(ISNUMBER(A848))),"",IF(COUNTIFS($B$6:$B$1005,B848&amp;"",$A$6:$A$1005,"&gt;"&amp;A848)=0,1,0))</f>
        <v/>
      </c>
    </row>
    <row r="849">
      <c r="A849" s="13" t="n"/>
      <c r="B849" s="5" t="n"/>
      <c r="C849" s="5" t="n"/>
      <c r="D849" s="20" t="n"/>
      <c r="E849" s="5" t="n"/>
      <c r="F849" s="6">
        <f>IF(B849&amp;""="","",IFERROR(INDEX('المركبات'!$B$6:$B$205,MATCH(B849&amp;"",'المركبات'!$A$6:$A$205,0))&amp;"","كود غير موجود"))</f>
        <v/>
      </c>
      <c r="G849" s="21">
        <f>IF(OR(B849&amp;""="",NOT(ISNUMBER(A849))),"",IF(COUNTIFS($B$6:$B$1005,B849&amp;"",$A$6:$A$1005,"&gt;"&amp;A849)=0,1,0))</f>
        <v/>
      </c>
    </row>
    <row r="850">
      <c r="A850" s="13" t="n"/>
      <c r="B850" s="5" t="n"/>
      <c r="C850" s="5" t="n"/>
      <c r="D850" s="20" t="n"/>
      <c r="E850" s="5" t="n"/>
      <c r="F850" s="6">
        <f>IF(B850&amp;""="","",IFERROR(INDEX('المركبات'!$B$6:$B$205,MATCH(B850&amp;"",'المركبات'!$A$6:$A$205,0))&amp;"","كود غير موجود"))</f>
        <v/>
      </c>
      <c r="G850" s="21">
        <f>IF(OR(B850&amp;""="",NOT(ISNUMBER(A850))),"",IF(COUNTIFS($B$6:$B$1005,B850&amp;"",$A$6:$A$1005,"&gt;"&amp;A850)=0,1,0))</f>
        <v/>
      </c>
    </row>
    <row r="851">
      <c r="A851" s="13" t="n"/>
      <c r="B851" s="5" t="n"/>
      <c r="C851" s="5" t="n"/>
      <c r="D851" s="20" t="n"/>
      <c r="E851" s="5" t="n"/>
      <c r="F851" s="6">
        <f>IF(B851&amp;""="","",IFERROR(INDEX('المركبات'!$B$6:$B$205,MATCH(B851&amp;"",'المركبات'!$A$6:$A$205,0))&amp;"","كود غير موجود"))</f>
        <v/>
      </c>
      <c r="G851" s="21">
        <f>IF(OR(B851&amp;""="",NOT(ISNUMBER(A851))),"",IF(COUNTIFS($B$6:$B$1005,B851&amp;"",$A$6:$A$1005,"&gt;"&amp;A851)=0,1,0))</f>
        <v/>
      </c>
    </row>
    <row r="852">
      <c r="A852" s="13" t="n"/>
      <c r="B852" s="5" t="n"/>
      <c r="C852" s="5" t="n"/>
      <c r="D852" s="20" t="n"/>
      <c r="E852" s="5" t="n"/>
      <c r="F852" s="6">
        <f>IF(B852&amp;""="","",IFERROR(INDEX('المركبات'!$B$6:$B$205,MATCH(B852&amp;"",'المركبات'!$A$6:$A$205,0))&amp;"","كود غير موجود"))</f>
        <v/>
      </c>
      <c r="G852" s="21">
        <f>IF(OR(B852&amp;""="",NOT(ISNUMBER(A852))),"",IF(COUNTIFS($B$6:$B$1005,B852&amp;"",$A$6:$A$1005,"&gt;"&amp;A852)=0,1,0))</f>
        <v/>
      </c>
    </row>
    <row r="853">
      <c r="A853" s="13" t="n"/>
      <c r="B853" s="5" t="n"/>
      <c r="C853" s="5" t="n"/>
      <c r="D853" s="20" t="n"/>
      <c r="E853" s="5" t="n"/>
      <c r="F853" s="6">
        <f>IF(B853&amp;""="","",IFERROR(INDEX('المركبات'!$B$6:$B$205,MATCH(B853&amp;"",'المركبات'!$A$6:$A$205,0))&amp;"","كود غير موجود"))</f>
        <v/>
      </c>
      <c r="G853" s="21">
        <f>IF(OR(B853&amp;""="",NOT(ISNUMBER(A853))),"",IF(COUNTIFS($B$6:$B$1005,B853&amp;"",$A$6:$A$1005,"&gt;"&amp;A853)=0,1,0))</f>
        <v/>
      </c>
    </row>
    <row r="854">
      <c r="A854" s="13" t="n"/>
      <c r="B854" s="5" t="n"/>
      <c r="C854" s="5" t="n"/>
      <c r="D854" s="20" t="n"/>
      <c r="E854" s="5" t="n"/>
      <c r="F854" s="6">
        <f>IF(B854&amp;""="","",IFERROR(INDEX('المركبات'!$B$6:$B$205,MATCH(B854&amp;"",'المركبات'!$A$6:$A$205,0))&amp;"","كود غير موجود"))</f>
        <v/>
      </c>
      <c r="G854" s="21">
        <f>IF(OR(B854&amp;""="",NOT(ISNUMBER(A854))),"",IF(COUNTIFS($B$6:$B$1005,B854&amp;"",$A$6:$A$1005,"&gt;"&amp;A854)=0,1,0))</f>
        <v/>
      </c>
    </row>
    <row r="855">
      <c r="A855" s="13" t="n"/>
      <c r="B855" s="5" t="n"/>
      <c r="C855" s="5" t="n"/>
      <c r="D855" s="20" t="n"/>
      <c r="E855" s="5" t="n"/>
      <c r="F855" s="6">
        <f>IF(B855&amp;""="","",IFERROR(INDEX('المركبات'!$B$6:$B$205,MATCH(B855&amp;"",'المركبات'!$A$6:$A$205,0))&amp;"","كود غير موجود"))</f>
        <v/>
      </c>
      <c r="G855" s="21">
        <f>IF(OR(B855&amp;""="",NOT(ISNUMBER(A855))),"",IF(COUNTIFS($B$6:$B$1005,B855&amp;"",$A$6:$A$1005,"&gt;"&amp;A855)=0,1,0))</f>
        <v/>
      </c>
    </row>
    <row r="856">
      <c r="A856" s="13" t="n"/>
      <c r="B856" s="5" t="n"/>
      <c r="C856" s="5" t="n"/>
      <c r="D856" s="20" t="n"/>
      <c r="E856" s="5" t="n"/>
      <c r="F856" s="6">
        <f>IF(B856&amp;""="","",IFERROR(INDEX('المركبات'!$B$6:$B$205,MATCH(B856&amp;"",'المركبات'!$A$6:$A$205,0))&amp;"","كود غير موجود"))</f>
        <v/>
      </c>
      <c r="G856" s="21">
        <f>IF(OR(B856&amp;""="",NOT(ISNUMBER(A856))),"",IF(COUNTIFS($B$6:$B$1005,B856&amp;"",$A$6:$A$1005,"&gt;"&amp;A856)=0,1,0))</f>
        <v/>
      </c>
    </row>
    <row r="857">
      <c r="A857" s="13" t="n"/>
      <c r="B857" s="5" t="n"/>
      <c r="C857" s="5" t="n"/>
      <c r="D857" s="20" t="n"/>
      <c r="E857" s="5" t="n"/>
      <c r="F857" s="6">
        <f>IF(B857&amp;""="","",IFERROR(INDEX('المركبات'!$B$6:$B$205,MATCH(B857&amp;"",'المركبات'!$A$6:$A$205,0))&amp;"","كود غير موجود"))</f>
        <v/>
      </c>
      <c r="G857" s="21">
        <f>IF(OR(B857&amp;""="",NOT(ISNUMBER(A857))),"",IF(COUNTIFS($B$6:$B$1005,B857&amp;"",$A$6:$A$1005,"&gt;"&amp;A857)=0,1,0))</f>
        <v/>
      </c>
    </row>
    <row r="858">
      <c r="A858" s="13" t="n"/>
      <c r="B858" s="5" t="n"/>
      <c r="C858" s="5" t="n"/>
      <c r="D858" s="20" t="n"/>
      <c r="E858" s="5" t="n"/>
      <c r="F858" s="6">
        <f>IF(B858&amp;""="","",IFERROR(INDEX('المركبات'!$B$6:$B$205,MATCH(B858&amp;"",'المركبات'!$A$6:$A$205,0))&amp;"","كود غير موجود"))</f>
        <v/>
      </c>
      <c r="G858" s="21">
        <f>IF(OR(B858&amp;""="",NOT(ISNUMBER(A858))),"",IF(COUNTIFS($B$6:$B$1005,B858&amp;"",$A$6:$A$1005,"&gt;"&amp;A858)=0,1,0))</f>
        <v/>
      </c>
    </row>
    <row r="859">
      <c r="A859" s="13" t="n"/>
      <c r="B859" s="5" t="n"/>
      <c r="C859" s="5" t="n"/>
      <c r="D859" s="20" t="n"/>
      <c r="E859" s="5" t="n"/>
      <c r="F859" s="6">
        <f>IF(B859&amp;""="","",IFERROR(INDEX('المركبات'!$B$6:$B$205,MATCH(B859&amp;"",'المركبات'!$A$6:$A$205,0))&amp;"","كود غير موجود"))</f>
        <v/>
      </c>
      <c r="G859" s="21">
        <f>IF(OR(B859&amp;""="",NOT(ISNUMBER(A859))),"",IF(COUNTIFS($B$6:$B$1005,B859&amp;"",$A$6:$A$1005,"&gt;"&amp;A859)=0,1,0))</f>
        <v/>
      </c>
    </row>
    <row r="860">
      <c r="A860" s="13" t="n"/>
      <c r="B860" s="5" t="n"/>
      <c r="C860" s="5" t="n"/>
      <c r="D860" s="20" t="n"/>
      <c r="E860" s="5" t="n"/>
      <c r="F860" s="6">
        <f>IF(B860&amp;""="","",IFERROR(INDEX('المركبات'!$B$6:$B$205,MATCH(B860&amp;"",'المركبات'!$A$6:$A$205,0))&amp;"","كود غير موجود"))</f>
        <v/>
      </c>
      <c r="G860" s="21">
        <f>IF(OR(B860&amp;""="",NOT(ISNUMBER(A860))),"",IF(COUNTIFS($B$6:$B$1005,B860&amp;"",$A$6:$A$1005,"&gt;"&amp;A860)=0,1,0))</f>
        <v/>
      </c>
    </row>
    <row r="861">
      <c r="A861" s="13" t="n"/>
      <c r="B861" s="5" t="n"/>
      <c r="C861" s="5" t="n"/>
      <c r="D861" s="20" t="n"/>
      <c r="E861" s="5" t="n"/>
      <c r="F861" s="6">
        <f>IF(B861&amp;""="","",IFERROR(INDEX('المركبات'!$B$6:$B$205,MATCH(B861&amp;"",'المركبات'!$A$6:$A$205,0))&amp;"","كود غير موجود"))</f>
        <v/>
      </c>
      <c r="G861" s="21">
        <f>IF(OR(B861&amp;""="",NOT(ISNUMBER(A861))),"",IF(COUNTIFS($B$6:$B$1005,B861&amp;"",$A$6:$A$1005,"&gt;"&amp;A861)=0,1,0))</f>
        <v/>
      </c>
    </row>
    <row r="862">
      <c r="A862" s="13" t="n"/>
      <c r="B862" s="5" t="n"/>
      <c r="C862" s="5" t="n"/>
      <c r="D862" s="20" t="n"/>
      <c r="E862" s="5" t="n"/>
      <c r="F862" s="6">
        <f>IF(B862&amp;""="","",IFERROR(INDEX('المركبات'!$B$6:$B$205,MATCH(B862&amp;"",'المركبات'!$A$6:$A$205,0))&amp;"","كود غير موجود"))</f>
        <v/>
      </c>
      <c r="G862" s="21">
        <f>IF(OR(B862&amp;""="",NOT(ISNUMBER(A862))),"",IF(COUNTIFS($B$6:$B$1005,B862&amp;"",$A$6:$A$1005,"&gt;"&amp;A862)=0,1,0))</f>
        <v/>
      </c>
    </row>
    <row r="863">
      <c r="A863" s="13" t="n"/>
      <c r="B863" s="5" t="n"/>
      <c r="C863" s="5" t="n"/>
      <c r="D863" s="20" t="n"/>
      <c r="E863" s="5" t="n"/>
      <c r="F863" s="6">
        <f>IF(B863&amp;""="","",IFERROR(INDEX('المركبات'!$B$6:$B$205,MATCH(B863&amp;"",'المركبات'!$A$6:$A$205,0))&amp;"","كود غير موجود"))</f>
        <v/>
      </c>
      <c r="G863" s="21">
        <f>IF(OR(B863&amp;""="",NOT(ISNUMBER(A863))),"",IF(COUNTIFS($B$6:$B$1005,B863&amp;"",$A$6:$A$1005,"&gt;"&amp;A863)=0,1,0))</f>
        <v/>
      </c>
    </row>
    <row r="864">
      <c r="A864" s="13" t="n"/>
      <c r="B864" s="5" t="n"/>
      <c r="C864" s="5" t="n"/>
      <c r="D864" s="20" t="n"/>
      <c r="E864" s="5" t="n"/>
      <c r="F864" s="6">
        <f>IF(B864&amp;""="","",IFERROR(INDEX('المركبات'!$B$6:$B$205,MATCH(B864&amp;"",'المركبات'!$A$6:$A$205,0))&amp;"","كود غير موجود"))</f>
        <v/>
      </c>
      <c r="G864" s="21">
        <f>IF(OR(B864&amp;""="",NOT(ISNUMBER(A864))),"",IF(COUNTIFS($B$6:$B$1005,B864&amp;"",$A$6:$A$1005,"&gt;"&amp;A864)=0,1,0))</f>
        <v/>
      </c>
    </row>
    <row r="865">
      <c r="A865" s="13" t="n"/>
      <c r="B865" s="5" t="n"/>
      <c r="C865" s="5" t="n"/>
      <c r="D865" s="20" t="n"/>
      <c r="E865" s="5" t="n"/>
      <c r="F865" s="6">
        <f>IF(B865&amp;""="","",IFERROR(INDEX('المركبات'!$B$6:$B$205,MATCH(B865&amp;"",'المركبات'!$A$6:$A$205,0))&amp;"","كود غير موجود"))</f>
        <v/>
      </c>
      <c r="G865" s="21">
        <f>IF(OR(B865&amp;""="",NOT(ISNUMBER(A865))),"",IF(COUNTIFS($B$6:$B$1005,B865&amp;"",$A$6:$A$1005,"&gt;"&amp;A865)=0,1,0))</f>
        <v/>
      </c>
    </row>
    <row r="866">
      <c r="A866" s="13" t="n"/>
      <c r="B866" s="5" t="n"/>
      <c r="C866" s="5" t="n"/>
      <c r="D866" s="20" t="n"/>
      <c r="E866" s="5" t="n"/>
      <c r="F866" s="6">
        <f>IF(B866&amp;""="","",IFERROR(INDEX('المركبات'!$B$6:$B$205,MATCH(B866&amp;"",'المركبات'!$A$6:$A$205,0))&amp;"","كود غير موجود"))</f>
        <v/>
      </c>
      <c r="G866" s="21">
        <f>IF(OR(B866&amp;""="",NOT(ISNUMBER(A866))),"",IF(COUNTIFS($B$6:$B$1005,B866&amp;"",$A$6:$A$1005,"&gt;"&amp;A866)=0,1,0))</f>
        <v/>
      </c>
    </row>
    <row r="867">
      <c r="A867" s="13" t="n"/>
      <c r="B867" s="5" t="n"/>
      <c r="C867" s="5" t="n"/>
      <c r="D867" s="20" t="n"/>
      <c r="E867" s="5" t="n"/>
      <c r="F867" s="6">
        <f>IF(B867&amp;""="","",IFERROR(INDEX('المركبات'!$B$6:$B$205,MATCH(B867&amp;"",'المركبات'!$A$6:$A$205,0))&amp;"","كود غير موجود"))</f>
        <v/>
      </c>
      <c r="G867" s="21">
        <f>IF(OR(B867&amp;""="",NOT(ISNUMBER(A867))),"",IF(COUNTIFS($B$6:$B$1005,B867&amp;"",$A$6:$A$1005,"&gt;"&amp;A867)=0,1,0))</f>
        <v/>
      </c>
    </row>
    <row r="868">
      <c r="A868" s="13" t="n"/>
      <c r="B868" s="5" t="n"/>
      <c r="C868" s="5" t="n"/>
      <c r="D868" s="20" t="n"/>
      <c r="E868" s="5" t="n"/>
      <c r="F868" s="6">
        <f>IF(B868&amp;""="","",IFERROR(INDEX('المركبات'!$B$6:$B$205,MATCH(B868&amp;"",'المركبات'!$A$6:$A$205,0))&amp;"","كود غير موجود"))</f>
        <v/>
      </c>
      <c r="G868" s="21">
        <f>IF(OR(B868&amp;""="",NOT(ISNUMBER(A868))),"",IF(COUNTIFS($B$6:$B$1005,B868&amp;"",$A$6:$A$1005,"&gt;"&amp;A868)=0,1,0))</f>
        <v/>
      </c>
    </row>
    <row r="869">
      <c r="A869" s="13" t="n"/>
      <c r="B869" s="5" t="n"/>
      <c r="C869" s="5" t="n"/>
      <c r="D869" s="20" t="n"/>
      <c r="E869" s="5" t="n"/>
      <c r="F869" s="6">
        <f>IF(B869&amp;""="","",IFERROR(INDEX('المركبات'!$B$6:$B$205,MATCH(B869&amp;"",'المركبات'!$A$6:$A$205,0))&amp;"","كود غير موجود"))</f>
        <v/>
      </c>
      <c r="G869" s="21">
        <f>IF(OR(B869&amp;""="",NOT(ISNUMBER(A869))),"",IF(COUNTIFS($B$6:$B$1005,B869&amp;"",$A$6:$A$1005,"&gt;"&amp;A869)=0,1,0))</f>
        <v/>
      </c>
    </row>
    <row r="870">
      <c r="A870" s="13" t="n"/>
      <c r="B870" s="5" t="n"/>
      <c r="C870" s="5" t="n"/>
      <c r="D870" s="20" t="n"/>
      <c r="E870" s="5" t="n"/>
      <c r="F870" s="6">
        <f>IF(B870&amp;""="","",IFERROR(INDEX('المركبات'!$B$6:$B$205,MATCH(B870&amp;"",'المركبات'!$A$6:$A$205,0))&amp;"","كود غير موجود"))</f>
        <v/>
      </c>
      <c r="G870" s="21">
        <f>IF(OR(B870&amp;""="",NOT(ISNUMBER(A870))),"",IF(COUNTIFS($B$6:$B$1005,B870&amp;"",$A$6:$A$1005,"&gt;"&amp;A870)=0,1,0))</f>
        <v/>
      </c>
    </row>
    <row r="871">
      <c r="A871" s="13" t="n"/>
      <c r="B871" s="5" t="n"/>
      <c r="C871" s="5" t="n"/>
      <c r="D871" s="20" t="n"/>
      <c r="E871" s="5" t="n"/>
      <c r="F871" s="6">
        <f>IF(B871&amp;""="","",IFERROR(INDEX('المركبات'!$B$6:$B$205,MATCH(B871&amp;"",'المركبات'!$A$6:$A$205,0))&amp;"","كود غير موجود"))</f>
        <v/>
      </c>
      <c r="G871" s="21">
        <f>IF(OR(B871&amp;""="",NOT(ISNUMBER(A871))),"",IF(COUNTIFS($B$6:$B$1005,B871&amp;"",$A$6:$A$1005,"&gt;"&amp;A871)=0,1,0))</f>
        <v/>
      </c>
    </row>
    <row r="872">
      <c r="A872" s="13" t="n"/>
      <c r="B872" s="5" t="n"/>
      <c r="C872" s="5" t="n"/>
      <c r="D872" s="20" t="n"/>
      <c r="E872" s="5" t="n"/>
      <c r="F872" s="6">
        <f>IF(B872&amp;""="","",IFERROR(INDEX('المركبات'!$B$6:$B$205,MATCH(B872&amp;"",'المركبات'!$A$6:$A$205,0))&amp;"","كود غير موجود"))</f>
        <v/>
      </c>
      <c r="G872" s="21">
        <f>IF(OR(B872&amp;""="",NOT(ISNUMBER(A872))),"",IF(COUNTIFS($B$6:$B$1005,B872&amp;"",$A$6:$A$1005,"&gt;"&amp;A872)=0,1,0))</f>
        <v/>
      </c>
    </row>
    <row r="873">
      <c r="A873" s="13" t="n"/>
      <c r="B873" s="5" t="n"/>
      <c r="C873" s="5" t="n"/>
      <c r="D873" s="20" t="n"/>
      <c r="E873" s="5" t="n"/>
      <c r="F873" s="6">
        <f>IF(B873&amp;""="","",IFERROR(INDEX('المركبات'!$B$6:$B$205,MATCH(B873&amp;"",'المركبات'!$A$6:$A$205,0))&amp;"","كود غير موجود"))</f>
        <v/>
      </c>
      <c r="G873" s="21">
        <f>IF(OR(B873&amp;""="",NOT(ISNUMBER(A873))),"",IF(COUNTIFS($B$6:$B$1005,B873&amp;"",$A$6:$A$1005,"&gt;"&amp;A873)=0,1,0))</f>
        <v/>
      </c>
    </row>
    <row r="874">
      <c r="A874" s="13" t="n"/>
      <c r="B874" s="5" t="n"/>
      <c r="C874" s="5" t="n"/>
      <c r="D874" s="20" t="n"/>
      <c r="E874" s="5" t="n"/>
      <c r="F874" s="6">
        <f>IF(B874&amp;""="","",IFERROR(INDEX('المركبات'!$B$6:$B$205,MATCH(B874&amp;"",'المركبات'!$A$6:$A$205,0))&amp;"","كود غير موجود"))</f>
        <v/>
      </c>
      <c r="G874" s="21">
        <f>IF(OR(B874&amp;""="",NOT(ISNUMBER(A874))),"",IF(COUNTIFS($B$6:$B$1005,B874&amp;"",$A$6:$A$1005,"&gt;"&amp;A874)=0,1,0))</f>
        <v/>
      </c>
    </row>
    <row r="875">
      <c r="A875" s="13" t="n"/>
      <c r="B875" s="5" t="n"/>
      <c r="C875" s="5" t="n"/>
      <c r="D875" s="20" t="n"/>
      <c r="E875" s="5" t="n"/>
      <c r="F875" s="6">
        <f>IF(B875&amp;""="","",IFERROR(INDEX('المركبات'!$B$6:$B$205,MATCH(B875&amp;"",'المركبات'!$A$6:$A$205,0))&amp;"","كود غير موجود"))</f>
        <v/>
      </c>
      <c r="G875" s="21">
        <f>IF(OR(B875&amp;""="",NOT(ISNUMBER(A875))),"",IF(COUNTIFS($B$6:$B$1005,B875&amp;"",$A$6:$A$1005,"&gt;"&amp;A875)=0,1,0))</f>
        <v/>
      </c>
    </row>
    <row r="876">
      <c r="A876" s="13" t="n"/>
      <c r="B876" s="5" t="n"/>
      <c r="C876" s="5" t="n"/>
      <c r="D876" s="20" t="n"/>
      <c r="E876" s="5" t="n"/>
      <c r="F876" s="6">
        <f>IF(B876&amp;""="","",IFERROR(INDEX('المركبات'!$B$6:$B$205,MATCH(B876&amp;"",'المركبات'!$A$6:$A$205,0))&amp;"","كود غير موجود"))</f>
        <v/>
      </c>
      <c r="G876" s="21">
        <f>IF(OR(B876&amp;""="",NOT(ISNUMBER(A876))),"",IF(COUNTIFS($B$6:$B$1005,B876&amp;"",$A$6:$A$1005,"&gt;"&amp;A876)=0,1,0))</f>
        <v/>
      </c>
    </row>
    <row r="877">
      <c r="A877" s="13" t="n"/>
      <c r="B877" s="5" t="n"/>
      <c r="C877" s="5" t="n"/>
      <c r="D877" s="20" t="n"/>
      <c r="E877" s="5" t="n"/>
      <c r="F877" s="6">
        <f>IF(B877&amp;""="","",IFERROR(INDEX('المركبات'!$B$6:$B$205,MATCH(B877&amp;"",'المركبات'!$A$6:$A$205,0))&amp;"","كود غير موجود"))</f>
        <v/>
      </c>
      <c r="G877" s="21">
        <f>IF(OR(B877&amp;""="",NOT(ISNUMBER(A877))),"",IF(COUNTIFS($B$6:$B$1005,B877&amp;"",$A$6:$A$1005,"&gt;"&amp;A877)=0,1,0))</f>
        <v/>
      </c>
    </row>
    <row r="878">
      <c r="A878" s="13" t="n"/>
      <c r="B878" s="5" t="n"/>
      <c r="C878" s="5" t="n"/>
      <c r="D878" s="20" t="n"/>
      <c r="E878" s="5" t="n"/>
      <c r="F878" s="6">
        <f>IF(B878&amp;""="","",IFERROR(INDEX('المركبات'!$B$6:$B$205,MATCH(B878&amp;"",'المركبات'!$A$6:$A$205,0))&amp;"","كود غير موجود"))</f>
        <v/>
      </c>
      <c r="G878" s="21">
        <f>IF(OR(B878&amp;""="",NOT(ISNUMBER(A878))),"",IF(COUNTIFS($B$6:$B$1005,B878&amp;"",$A$6:$A$1005,"&gt;"&amp;A878)=0,1,0))</f>
        <v/>
      </c>
    </row>
    <row r="879">
      <c r="A879" s="13" t="n"/>
      <c r="B879" s="5" t="n"/>
      <c r="C879" s="5" t="n"/>
      <c r="D879" s="20" t="n"/>
      <c r="E879" s="5" t="n"/>
      <c r="F879" s="6">
        <f>IF(B879&amp;""="","",IFERROR(INDEX('المركبات'!$B$6:$B$205,MATCH(B879&amp;"",'المركبات'!$A$6:$A$205,0))&amp;"","كود غير موجود"))</f>
        <v/>
      </c>
      <c r="G879" s="21">
        <f>IF(OR(B879&amp;""="",NOT(ISNUMBER(A879))),"",IF(COUNTIFS($B$6:$B$1005,B879&amp;"",$A$6:$A$1005,"&gt;"&amp;A879)=0,1,0))</f>
        <v/>
      </c>
    </row>
    <row r="880">
      <c r="A880" s="13" t="n"/>
      <c r="B880" s="5" t="n"/>
      <c r="C880" s="5" t="n"/>
      <c r="D880" s="20" t="n"/>
      <c r="E880" s="5" t="n"/>
      <c r="F880" s="6">
        <f>IF(B880&amp;""="","",IFERROR(INDEX('المركبات'!$B$6:$B$205,MATCH(B880&amp;"",'المركبات'!$A$6:$A$205,0))&amp;"","كود غير موجود"))</f>
        <v/>
      </c>
      <c r="G880" s="21">
        <f>IF(OR(B880&amp;""="",NOT(ISNUMBER(A880))),"",IF(COUNTIFS($B$6:$B$1005,B880&amp;"",$A$6:$A$1005,"&gt;"&amp;A880)=0,1,0))</f>
        <v/>
      </c>
    </row>
    <row r="881">
      <c r="A881" s="13" t="n"/>
      <c r="B881" s="5" t="n"/>
      <c r="C881" s="5" t="n"/>
      <c r="D881" s="20" t="n"/>
      <c r="E881" s="5" t="n"/>
      <c r="F881" s="6">
        <f>IF(B881&amp;""="","",IFERROR(INDEX('المركبات'!$B$6:$B$205,MATCH(B881&amp;"",'المركبات'!$A$6:$A$205,0))&amp;"","كود غير موجود"))</f>
        <v/>
      </c>
      <c r="G881" s="21">
        <f>IF(OR(B881&amp;""="",NOT(ISNUMBER(A881))),"",IF(COUNTIFS($B$6:$B$1005,B881&amp;"",$A$6:$A$1005,"&gt;"&amp;A881)=0,1,0))</f>
        <v/>
      </c>
    </row>
    <row r="882">
      <c r="A882" s="13" t="n"/>
      <c r="B882" s="5" t="n"/>
      <c r="C882" s="5" t="n"/>
      <c r="D882" s="20" t="n"/>
      <c r="E882" s="5" t="n"/>
      <c r="F882" s="6">
        <f>IF(B882&amp;""="","",IFERROR(INDEX('المركبات'!$B$6:$B$205,MATCH(B882&amp;"",'المركبات'!$A$6:$A$205,0))&amp;"","كود غير موجود"))</f>
        <v/>
      </c>
      <c r="G882" s="21">
        <f>IF(OR(B882&amp;""="",NOT(ISNUMBER(A882))),"",IF(COUNTIFS($B$6:$B$1005,B882&amp;"",$A$6:$A$1005,"&gt;"&amp;A882)=0,1,0))</f>
        <v/>
      </c>
    </row>
    <row r="883">
      <c r="A883" s="13" t="n"/>
      <c r="B883" s="5" t="n"/>
      <c r="C883" s="5" t="n"/>
      <c r="D883" s="20" t="n"/>
      <c r="E883" s="5" t="n"/>
      <c r="F883" s="6">
        <f>IF(B883&amp;""="","",IFERROR(INDEX('المركبات'!$B$6:$B$205,MATCH(B883&amp;"",'المركبات'!$A$6:$A$205,0))&amp;"","كود غير موجود"))</f>
        <v/>
      </c>
      <c r="G883" s="21">
        <f>IF(OR(B883&amp;""="",NOT(ISNUMBER(A883))),"",IF(COUNTIFS($B$6:$B$1005,B883&amp;"",$A$6:$A$1005,"&gt;"&amp;A883)=0,1,0))</f>
        <v/>
      </c>
    </row>
    <row r="884">
      <c r="A884" s="13" t="n"/>
      <c r="B884" s="5" t="n"/>
      <c r="C884" s="5" t="n"/>
      <c r="D884" s="20" t="n"/>
      <c r="E884" s="5" t="n"/>
      <c r="F884" s="6">
        <f>IF(B884&amp;""="","",IFERROR(INDEX('المركبات'!$B$6:$B$205,MATCH(B884&amp;"",'المركبات'!$A$6:$A$205,0))&amp;"","كود غير موجود"))</f>
        <v/>
      </c>
      <c r="G884" s="21">
        <f>IF(OR(B884&amp;""="",NOT(ISNUMBER(A884))),"",IF(COUNTIFS($B$6:$B$1005,B884&amp;"",$A$6:$A$1005,"&gt;"&amp;A884)=0,1,0))</f>
        <v/>
      </c>
    </row>
    <row r="885">
      <c r="A885" s="13" t="n"/>
      <c r="B885" s="5" t="n"/>
      <c r="C885" s="5" t="n"/>
      <c r="D885" s="20" t="n"/>
      <c r="E885" s="5" t="n"/>
      <c r="F885" s="6">
        <f>IF(B885&amp;""="","",IFERROR(INDEX('المركبات'!$B$6:$B$205,MATCH(B885&amp;"",'المركبات'!$A$6:$A$205,0))&amp;"","كود غير موجود"))</f>
        <v/>
      </c>
      <c r="G885" s="21">
        <f>IF(OR(B885&amp;""="",NOT(ISNUMBER(A885))),"",IF(COUNTIFS($B$6:$B$1005,B885&amp;"",$A$6:$A$1005,"&gt;"&amp;A885)=0,1,0))</f>
        <v/>
      </c>
    </row>
    <row r="886">
      <c r="A886" s="13" t="n"/>
      <c r="B886" s="5" t="n"/>
      <c r="C886" s="5" t="n"/>
      <c r="D886" s="20" t="n"/>
      <c r="E886" s="5" t="n"/>
      <c r="F886" s="6">
        <f>IF(B886&amp;""="","",IFERROR(INDEX('المركبات'!$B$6:$B$205,MATCH(B886&amp;"",'المركبات'!$A$6:$A$205,0))&amp;"","كود غير موجود"))</f>
        <v/>
      </c>
      <c r="G886" s="21">
        <f>IF(OR(B886&amp;""="",NOT(ISNUMBER(A886))),"",IF(COUNTIFS($B$6:$B$1005,B886&amp;"",$A$6:$A$1005,"&gt;"&amp;A886)=0,1,0))</f>
        <v/>
      </c>
    </row>
    <row r="887">
      <c r="A887" s="13" t="n"/>
      <c r="B887" s="5" t="n"/>
      <c r="C887" s="5" t="n"/>
      <c r="D887" s="20" t="n"/>
      <c r="E887" s="5" t="n"/>
      <c r="F887" s="6">
        <f>IF(B887&amp;""="","",IFERROR(INDEX('المركبات'!$B$6:$B$205,MATCH(B887&amp;"",'المركبات'!$A$6:$A$205,0))&amp;"","كود غير موجود"))</f>
        <v/>
      </c>
      <c r="G887" s="21">
        <f>IF(OR(B887&amp;""="",NOT(ISNUMBER(A887))),"",IF(COUNTIFS($B$6:$B$1005,B887&amp;"",$A$6:$A$1005,"&gt;"&amp;A887)=0,1,0))</f>
        <v/>
      </c>
    </row>
    <row r="888">
      <c r="A888" s="13" t="n"/>
      <c r="B888" s="5" t="n"/>
      <c r="C888" s="5" t="n"/>
      <c r="D888" s="20" t="n"/>
      <c r="E888" s="5" t="n"/>
      <c r="F888" s="6">
        <f>IF(B888&amp;""="","",IFERROR(INDEX('المركبات'!$B$6:$B$205,MATCH(B888&amp;"",'المركبات'!$A$6:$A$205,0))&amp;"","كود غير موجود"))</f>
        <v/>
      </c>
      <c r="G888" s="21">
        <f>IF(OR(B888&amp;""="",NOT(ISNUMBER(A888))),"",IF(COUNTIFS($B$6:$B$1005,B888&amp;"",$A$6:$A$1005,"&gt;"&amp;A888)=0,1,0))</f>
        <v/>
      </c>
    </row>
    <row r="889">
      <c r="A889" s="13" t="n"/>
      <c r="B889" s="5" t="n"/>
      <c r="C889" s="5" t="n"/>
      <c r="D889" s="20" t="n"/>
      <c r="E889" s="5" t="n"/>
      <c r="F889" s="6">
        <f>IF(B889&amp;""="","",IFERROR(INDEX('المركبات'!$B$6:$B$205,MATCH(B889&amp;"",'المركبات'!$A$6:$A$205,0))&amp;"","كود غير موجود"))</f>
        <v/>
      </c>
      <c r="G889" s="21">
        <f>IF(OR(B889&amp;""="",NOT(ISNUMBER(A889))),"",IF(COUNTIFS($B$6:$B$1005,B889&amp;"",$A$6:$A$1005,"&gt;"&amp;A889)=0,1,0))</f>
        <v/>
      </c>
    </row>
    <row r="890">
      <c r="A890" s="13" t="n"/>
      <c r="B890" s="5" t="n"/>
      <c r="C890" s="5" t="n"/>
      <c r="D890" s="20" t="n"/>
      <c r="E890" s="5" t="n"/>
      <c r="F890" s="6">
        <f>IF(B890&amp;""="","",IFERROR(INDEX('المركبات'!$B$6:$B$205,MATCH(B890&amp;"",'المركبات'!$A$6:$A$205,0))&amp;"","كود غير موجود"))</f>
        <v/>
      </c>
      <c r="G890" s="21">
        <f>IF(OR(B890&amp;""="",NOT(ISNUMBER(A890))),"",IF(COUNTIFS($B$6:$B$1005,B890&amp;"",$A$6:$A$1005,"&gt;"&amp;A890)=0,1,0))</f>
        <v/>
      </c>
    </row>
    <row r="891">
      <c r="A891" s="13" t="n"/>
      <c r="B891" s="5" t="n"/>
      <c r="C891" s="5" t="n"/>
      <c r="D891" s="20" t="n"/>
      <c r="E891" s="5" t="n"/>
      <c r="F891" s="6">
        <f>IF(B891&amp;""="","",IFERROR(INDEX('المركبات'!$B$6:$B$205,MATCH(B891&amp;"",'المركبات'!$A$6:$A$205,0))&amp;"","كود غير موجود"))</f>
        <v/>
      </c>
      <c r="G891" s="21">
        <f>IF(OR(B891&amp;""="",NOT(ISNUMBER(A891))),"",IF(COUNTIFS($B$6:$B$1005,B891&amp;"",$A$6:$A$1005,"&gt;"&amp;A891)=0,1,0))</f>
        <v/>
      </c>
    </row>
    <row r="892">
      <c r="A892" s="13" t="n"/>
      <c r="B892" s="5" t="n"/>
      <c r="C892" s="5" t="n"/>
      <c r="D892" s="20" t="n"/>
      <c r="E892" s="5" t="n"/>
      <c r="F892" s="6">
        <f>IF(B892&amp;""="","",IFERROR(INDEX('المركبات'!$B$6:$B$205,MATCH(B892&amp;"",'المركبات'!$A$6:$A$205,0))&amp;"","كود غير موجود"))</f>
        <v/>
      </c>
      <c r="G892" s="21">
        <f>IF(OR(B892&amp;""="",NOT(ISNUMBER(A892))),"",IF(COUNTIFS($B$6:$B$1005,B892&amp;"",$A$6:$A$1005,"&gt;"&amp;A892)=0,1,0))</f>
        <v/>
      </c>
    </row>
    <row r="893">
      <c r="A893" s="13" t="n"/>
      <c r="B893" s="5" t="n"/>
      <c r="C893" s="5" t="n"/>
      <c r="D893" s="20" t="n"/>
      <c r="E893" s="5" t="n"/>
      <c r="F893" s="6">
        <f>IF(B893&amp;""="","",IFERROR(INDEX('المركبات'!$B$6:$B$205,MATCH(B893&amp;"",'المركبات'!$A$6:$A$205,0))&amp;"","كود غير موجود"))</f>
        <v/>
      </c>
      <c r="G893" s="21">
        <f>IF(OR(B893&amp;""="",NOT(ISNUMBER(A893))),"",IF(COUNTIFS($B$6:$B$1005,B893&amp;"",$A$6:$A$1005,"&gt;"&amp;A893)=0,1,0))</f>
        <v/>
      </c>
    </row>
    <row r="894">
      <c r="A894" s="13" t="n"/>
      <c r="B894" s="5" t="n"/>
      <c r="C894" s="5" t="n"/>
      <c r="D894" s="20" t="n"/>
      <c r="E894" s="5" t="n"/>
      <c r="F894" s="6">
        <f>IF(B894&amp;""="","",IFERROR(INDEX('المركبات'!$B$6:$B$205,MATCH(B894&amp;"",'المركبات'!$A$6:$A$205,0))&amp;"","كود غير موجود"))</f>
        <v/>
      </c>
      <c r="G894" s="21">
        <f>IF(OR(B894&amp;""="",NOT(ISNUMBER(A894))),"",IF(COUNTIFS($B$6:$B$1005,B894&amp;"",$A$6:$A$1005,"&gt;"&amp;A894)=0,1,0))</f>
        <v/>
      </c>
    </row>
    <row r="895">
      <c r="A895" s="13" t="n"/>
      <c r="B895" s="5" t="n"/>
      <c r="C895" s="5" t="n"/>
      <c r="D895" s="20" t="n"/>
      <c r="E895" s="5" t="n"/>
      <c r="F895" s="6">
        <f>IF(B895&amp;""="","",IFERROR(INDEX('المركبات'!$B$6:$B$205,MATCH(B895&amp;"",'المركبات'!$A$6:$A$205,0))&amp;"","كود غير موجود"))</f>
        <v/>
      </c>
      <c r="G895" s="21">
        <f>IF(OR(B895&amp;""="",NOT(ISNUMBER(A895))),"",IF(COUNTIFS($B$6:$B$1005,B895&amp;"",$A$6:$A$1005,"&gt;"&amp;A895)=0,1,0))</f>
        <v/>
      </c>
    </row>
    <row r="896">
      <c r="A896" s="13" t="n"/>
      <c r="B896" s="5" t="n"/>
      <c r="C896" s="5" t="n"/>
      <c r="D896" s="20" t="n"/>
      <c r="E896" s="5" t="n"/>
      <c r="F896" s="6">
        <f>IF(B896&amp;""="","",IFERROR(INDEX('المركبات'!$B$6:$B$205,MATCH(B896&amp;"",'المركبات'!$A$6:$A$205,0))&amp;"","كود غير موجود"))</f>
        <v/>
      </c>
      <c r="G896" s="21">
        <f>IF(OR(B896&amp;""="",NOT(ISNUMBER(A896))),"",IF(COUNTIFS($B$6:$B$1005,B896&amp;"",$A$6:$A$1005,"&gt;"&amp;A896)=0,1,0))</f>
        <v/>
      </c>
    </row>
    <row r="897">
      <c r="A897" s="13" t="n"/>
      <c r="B897" s="5" t="n"/>
      <c r="C897" s="5" t="n"/>
      <c r="D897" s="20" t="n"/>
      <c r="E897" s="5" t="n"/>
      <c r="F897" s="6">
        <f>IF(B897&amp;""="","",IFERROR(INDEX('المركبات'!$B$6:$B$205,MATCH(B897&amp;"",'المركبات'!$A$6:$A$205,0))&amp;"","كود غير موجود"))</f>
        <v/>
      </c>
      <c r="G897" s="21">
        <f>IF(OR(B897&amp;""="",NOT(ISNUMBER(A897))),"",IF(COUNTIFS($B$6:$B$1005,B897&amp;"",$A$6:$A$1005,"&gt;"&amp;A897)=0,1,0))</f>
        <v/>
      </c>
    </row>
    <row r="898">
      <c r="A898" s="13" t="n"/>
      <c r="B898" s="5" t="n"/>
      <c r="C898" s="5" t="n"/>
      <c r="D898" s="20" t="n"/>
      <c r="E898" s="5" t="n"/>
      <c r="F898" s="6">
        <f>IF(B898&amp;""="","",IFERROR(INDEX('المركبات'!$B$6:$B$205,MATCH(B898&amp;"",'المركبات'!$A$6:$A$205,0))&amp;"","كود غير موجود"))</f>
        <v/>
      </c>
      <c r="G898" s="21">
        <f>IF(OR(B898&amp;""="",NOT(ISNUMBER(A898))),"",IF(COUNTIFS($B$6:$B$1005,B898&amp;"",$A$6:$A$1005,"&gt;"&amp;A898)=0,1,0))</f>
        <v/>
      </c>
    </row>
    <row r="899">
      <c r="A899" s="13" t="n"/>
      <c r="B899" s="5" t="n"/>
      <c r="C899" s="5" t="n"/>
      <c r="D899" s="20" t="n"/>
      <c r="E899" s="5" t="n"/>
      <c r="F899" s="6">
        <f>IF(B899&amp;""="","",IFERROR(INDEX('المركبات'!$B$6:$B$205,MATCH(B899&amp;"",'المركبات'!$A$6:$A$205,0))&amp;"","كود غير موجود"))</f>
        <v/>
      </c>
      <c r="G899" s="21">
        <f>IF(OR(B899&amp;""="",NOT(ISNUMBER(A899))),"",IF(COUNTIFS($B$6:$B$1005,B899&amp;"",$A$6:$A$1005,"&gt;"&amp;A899)=0,1,0))</f>
        <v/>
      </c>
    </row>
    <row r="900">
      <c r="A900" s="13" t="n"/>
      <c r="B900" s="5" t="n"/>
      <c r="C900" s="5" t="n"/>
      <c r="D900" s="20" t="n"/>
      <c r="E900" s="5" t="n"/>
      <c r="F900" s="6">
        <f>IF(B900&amp;""="","",IFERROR(INDEX('المركبات'!$B$6:$B$205,MATCH(B900&amp;"",'المركبات'!$A$6:$A$205,0))&amp;"","كود غير موجود"))</f>
        <v/>
      </c>
      <c r="G900" s="21">
        <f>IF(OR(B900&amp;""="",NOT(ISNUMBER(A900))),"",IF(COUNTIFS($B$6:$B$1005,B900&amp;"",$A$6:$A$1005,"&gt;"&amp;A900)=0,1,0))</f>
        <v/>
      </c>
    </row>
    <row r="901">
      <c r="A901" s="13" t="n"/>
      <c r="B901" s="5" t="n"/>
      <c r="C901" s="5" t="n"/>
      <c r="D901" s="20" t="n"/>
      <c r="E901" s="5" t="n"/>
      <c r="F901" s="6">
        <f>IF(B901&amp;""="","",IFERROR(INDEX('المركبات'!$B$6:$B$205,MATCH(B901&amp;"",'المركبات'!$A$6:$A$205,0))&amp;"","كود غير موجود"))</f>
        <v/>
      </c>
      <c r="G901" s="21">
        <f>IF(OR(B901&amp;""="",NOT(ISNUMBER(A901))),"",IF(COUNTIFS($B$6:$B$1005,B901&amp;"",$A$6:$A$1005,"&gt;"&amp;A901)=0,1,0))</f>
        <v/>
      </c>
    </row>
    <row r="902">
      <c r="A902" s="13" t="n"/>
      <c r="B902" s="5" t="n"/>
      <c r="C902" s="5" t="n"/>
      <c r="D902" s="20" t="n"/>
      <c r="E902" s="5" t="n"/>
      <c r="F902" s="6">
        <f>IF(B902&amp;""="","",IFERROR(INDEX('المركبات'!$B$6:$B$205,MATCH(B902&amp;"",'المركبات'!$A$6:$A$205,0))&amp;"","كود غير موجود"))</f>
        <v/>
      </c>
      <c r="G902" s="21">
        <f>IF(OR(B902&amp;""="",NOT(ISNUMBER(A902))),"",IF(COUNTIFS($B$6:$B$1005,B902&amp;"",$A$6:$A$1005,"&gt;"&amp;A902)=0,1,0))</f>
        <v/>
      </c>
    </row>
    <row r="903">
      <c r="A903" s="13" t="n"/>
      <c r="B903" s="5" t="n"/>
      <c r="C903" s="5" t="n"/>
      <c r="D903" s="20" t="n"/>
      <c r="E903" s="5" t="n"/>
      <c r="F903" s="6">
        <f>IF(B903&amp;""="","",IFERROR(INDEX('المركبات'!$B$6:$B$205,MATCH(B903&amp;"",'المركبات'!$A$6:$A$205,0))&amp;"","كود غير موجود"))</f>
        <v/>
      </c>
      <c r="G903" s="21">
        <f>IF(OR(B903&amp;""="",NOT(ISNUMBER(A903))),"",IF(COUNTIFS($B$6:$B$1005,B903&amp;"",$A$6:$A$1005,"&gt;"&amp;A903)=0,1,0))</f>
        <v/>
      </c>
    </row>
    <row r="904">
      <c r="A904" s="13" t="n"/>
      <c r="B904" s="5" t="n"/>
      <c r="C904" s="5" t="n"/>
      <c r="D904" s="20" t="n"/>
      <c r="E904" s="5" t="n"/>
      <c r="F904" s="6">
        <f>IF(B904&amp;""="","",IFERROR(INDEX('المركبات'!$B$6:$B$205,MATCH(B904&amp;"",'المركبات'!$A$6:$A$205,0))&amp;"","كود غير موجود"))</f>
        <v/>
      </c>
      <c r="G904" s="21">
        <f>IF(OR(B904&amp;""="",NOT(ISNUMBER(A904))),"",IF(COUNTIFS($B$6:$B$1005,B904&amp;"",$A$6:$A$1005,"&gt;"&amp;A904)=0,1,0))</f>
        <v/>
      </c>
    </row>
    <row r="905">
      <c r="A905" s="13" t="n"/>
      <c r="B905" s="5" t="n"/>
      <c r="C905" s="5" t="n"/>
      <c r="D905" s="20" t="n"/>
      <c r="E905" s="5" t="n"/>
      <c r="F905" s="6">
        <f>IF(B905&amp;""="","",IFERROR(INDEX('المركبات'!$B$6:$B$205,MATCH(B905&amp;"",'المركبات'!$A$6:$A$205,0))&amp;"","كود غير موجود"))</f>
        <v/>
      </c>
      <c r="G905" s="21">
        <f>IF(OR(B905&amp;""="",NOT(ISNUMBER(A905))),"",IF(COUNTIFS($B$6:$B$1005,B905&amp;"",$A$6:$A$1005,"&gt;"&amp;A905)=0,1,0))</f>
        <v/>
      </c>
    </row>
    <row r="906">
      <c r="A906" s="13" t="n"/>
      <c r="B906" s="5" t="n"/>
      <c r="C906" s="5" t="n"/>
      <c r="D906" s="20" t="n"/>
      <c r="E906" s="5" t="n"/>
      <c r="F906" s="6">
        <f>IF(B906&amp;""="","",IFERROR(INDEX('المركبات'!$B$6:$B$205,MATCH(B906&amp;"",'المركبات'!$A$6:$A$205,0))&amp;"","كود غير موجود"))</f>
        <v/>
      </c>
      <c r="G906" s="21">
        <f>IF(OR(B906&amp;""="",NOT(ISNUMBER(A906))),"",IF(COUNTIFS($B$6:$B$1005,B906&amp;"",$A$6:$A$1005,"&gt;"&amp;A906)=0,1,0))</f>
        <v/>
      </c>
    </row>
    <row r="907">
      <c r="A907" s="13" t="n"/>
      <c r="B907" s="5" t="n"/>
      <c r="C907" s="5" t="n"/>
      <c r="D907" s="20" t="n"/>
      <c r="E907" s="5" t="n"/>
      <c r="F907" s="6">
        <f>IF(B907&amp;""="","",IFERROR(INDEX('المركبات'!$B$6:$B$205,MATCH(B907&amp;"",'المركبات'!$A$6:$A$205,0))&amp;"","كود غير موجود"))</f>
        <v/>
      </c>
      <c r="G907" s="21">
        <f>IF(OR(B907&amp;""="",NOT(ISNUMBER(A907))),"",IF(COUNTIFS($B$6:$B$1005,B907&amp;"",$A$6:$A$1005,"&gt;"&amp;A907)=0,1,0))</f>
        <v/>
      </c>
    </row>
    <row r="908">
      <c r="A908" s="13" t="n"/>
      <c r="B908" s="5" t="n"/>
      <c r="C908" s="5" t="n"/>
      <c r="D908" s="20" t="n"/>
      <c r="E908" s="5" t="n"/>
      <c r="F908" s="6">
        <f>IF(B908&amp;""="","",IFERROR(INDEX('المركبات'!$B$6:$B$205,MATCH(B908&amp;"",'المركبات'!$A$6:$A$205,0))&amp;"","كود غير موجود"))</f>
        <v/>
      </c>
      <c r="G908" s="21">
        <f>IF(OR(B908&amp;""="",NOT(ISNUMBER(A908))),"",IF(COUNTIFS($B$6:$B$1005,B908&amp;"",$A$6:$A$1005,"&gt;"&amp;A908)=0,1,0))</f>
        <v/>
      </c>
    </row>
    <row r="909">
      <c r="A909" s="13" t="n"/>
      <c r="B909" s="5" t="n"/>
      <c r="C909" s="5" t="n"/>
      <c r="D909" s="20" t="n"/>
      <c r="E909" s="5" t="n"/>
      <c r="F909" s="6">
        <f>IF(B909&amp;""="","",IFERROR(INDEX('المركبات'!$B$6:$B$205,MATCH(B909&amp;"",'المركبات'!$A$6:$A$205,0))&amp;"","كود غير موجود"))</f>
        <v/>
      </c>
      <c r="G909" s="21">
        <f>IF(OR(B909&amp;""="",NOT(ISNUMBER(A909))),"",IF(COUNTIFS($B$6:$B$1005,B909&amp;"",$A$6:$A$1005,"&gt;"&amp;A909)=0,1,0))</f>
        <v/>
      </c>
    </row>
    <row r="910">
      <c r="A910" s="13" t="n"/>
      <c r="B910" s="5" t="n"/>
      <c r="C910" s="5" t="n"/>
      <c r="D910" s="20" t="n"/>
      <c r="E910" s="5" t="n"/>
      <c r="F910" s="6">
        <f>IF(B910&amp;""="","",IFERROR(INDEX('المركبات'!$B$6:$B$205,MATCH(B910&amp;"",'المركبات'!$A$6:$A$205,0))&amp;"","كود غير موجود"))</f>
        <v/>
      </c>
      <c r="G910" s="21">
        <f>IF(OR(B910&amp;""="",NOT(ISNUMBER(A910))),"",IF(COUNTIFS($B$6:$B$1005,B910&amp;"",$A$6:$A$1005,"&gt;"&amp;A910)=0,1,0))</f>
        <v/>
      </c>
    </row>
    <row r="911">
      <c r="A911" s="13" t="n"/>
      <c r="B911" s="5" t="n"/>
      <c r="C911" s="5" t="n"/>
      <c r="D911" s="20" t="n"/>
      <c r="E911" s="5" t="n"/>
      <c r="F911" s="6">
        <f>IF(B911&amp;""="","",IFERROR(INDEX('المركبات'!$B$6:$B$205,MATCH(B911&amp;"",'المركبات'!$A$6:$A$205,0))&amp;"","كود غير موجود"))</f>
        <v/>
      </c>
      <c r="G911" s="21">
        <f>IF(OR(B911&amp;""="",NOT(ISNUMBER(A911))),"",IF(COUNTIFS($B$6:$B$1005,B911&amp;"",$A$6:$A$1005,"&gt;"&amp;A911)=0,1,0))</f>
        <v/>
      </c>
    </row>
    <row r="912">
      <c r="A912" s="13" t="n"/>
      <c r="B912" s="5" t="n"/>
      <c r="C912" s="5" t="n"/>
      <c r="D912" s="20" t="n"/>
      <c r="E912" s="5" t="n"/>
      <c r="F912" s="6">
        <f>IF(B912&amp;""="","",IFERROR(INDEX('المركبات'!$B$6:$B$205,MATCH(B912&amp;"",'المركبات'!$A$6:$A$205,0))&amp;"","كود غير موجود"))</f>
        <v/>
      </c>
      <c r="G912" s="21">
        <f>IF(OR(B912&amp;""="",NOT(ISNUMBER(A912))),"",IF(COUNTIFS($B$6:$B$1005,B912&amp;"",$A$6:$A$1005,"&gt;"&amp;A912)=0,1,0))</f>
        <v/>
      </c>
    </row>
    <row r="913">
      <c r="A913" s="13" t="n"/>
      <c r="B913" s="5" t="n"/>
      <c r="C913" s="5" t="n"/>
      <c r="D913" s="20" t="n"/>
      <c r="E913" s="5" t="n"/>
      <c r="F913" s="6">
        <f>IF(B913&amp;""="","",IFERROR(INDEX('المركبات'!$B$6:$B$205,MATCH(B913&amp;"",'المركبات'!$A$6:$A$205,0))&amp;"","كود غير موجود"))</f>
        <v/>
      </c>
      <c r="G913" s="21">
        <f>IF(OR(B913&amp;""="",NOT(ISNUMBER(A913))),"",IF(COUNTIFS($B$6:$B$1005,B913&amp;"",$A$6:$A$1005,"&gt;"&amp;A913)=0,1,0))</f>
        <v/>
      </c>
    </row>
    <row r="914">
      <c r="A914" s="13" t="n"/>
      <c r="B914" s="5" t="n"/>
      <c r="C914" s="5" t="n"/>
      <c r="D914" s="20" t="n"/>
      <c r="E914" s="5" t="n"/>
      <c r="F914" s="6">
        <f>IF(B914&amp;""="","",IFERROR(INDEX('المركبات'!$B$6:$B$205,MATCH(B914&amp;"",'المركبات'!$A$6:$A$205,0))&amp;"","كود غير موجود"))</f>
        <v/>
      </c>
      <c r="G914" s="21">
        <f>IF(OR(B914&amp;""="",NOT(ISNUMBER(A914))),"",IF(COUNTIFS($B$6:$B$1005,B914&amp;"",$A$6:$A$1005,"&gt;"&amp;A914)=0,1,0))</f>
        <v/>
      </c>
    </row>
    <row r="915">
      <c r="A915" s="13" t="n"/>
      <c r="B915" s="5" t="n"/>
      <c r="C915" s="5" t="n"/>
      <c r="D915" s="20" t="n"/>
      <c r="E915" s="5" t="n"/>
      <c r="F915" s="6">
        <f>IF(B915&amp;""="","",IFERROR(INDEX('المركبات'!$B$6:$B$205,MATCH(B915&amp;"",'المركبات'!$A$6:$A$205,0))&amp;"","كود غير موجود"))</f>
        <v/>
      </c>
      <c r="G915" s="21">
        <f>IF(OR(B915&amp;""="",NOT(ISNUMBER(A915))),"",IF(COUNTIFS($B$6:$B$1005,B915&amp;"",$A$6:$A$1005,"&gt;"&amp;A915)=0,1,0))</f>
        <v/>
      </c>
    </row>
    <row r="916">
      <c r="A916" s="13" t="n"/>
      <c r="B916" s="5" t="n"/>
      <c r="C916" s="5" t="n"/>
      <c r="D916" s="20" t="n"/>
      <c r="E916" s="5" t="n"/>
      <c r="F916" s="6">
        <f>IF(B916&amp;""="","",IFERROR(INDEX('المركبات'!$B$6:$B$205,MATCH(B916&amp;"",'المركبات'!$A$6:$A$205,0))&amp;"","كود غير موجود"))</f>
        <v/>
      </c>
      <c r="G916" s="21">
        <f>IF(OR(B916&amp;""="",NOT(ISNUMBER(A916))),"",IF(COUNTIFS($B$6:$B$1005,B916&amp;"",$A$6:$A$1005,"&gt;"&amp;A916)=0,1,0))</f>
        <v/>
      </c>
    </row>
    <row r="917">
      <c r="A917" s="13" t="n"/>
      <c r="B917" s="5" t="n"/>
      <c r="C917" s="5" t="n"/>
      <c r="D917" s="20" t="n"/>
      <c r="E917" s="5" t="n"/>
      <c r="F917" s="6">
        <f>IF(B917&amp;""="","",IFERROR(INDEX('المركبات'!$B$6:$B$205,MATCH(B917&amp;"",'المركبات'!$A$6:$A$205,0))&amp;"","كود غير موجود"))</f>
        <v/>
      </c>
      <c r="G917" s="21">
        <f>IF(OR(B917&amp;""="",NOT(ISNUMBER(A917))),"",IF(COUNTIFS($B$6:$B$1005,B917&amp;"",$A$6:$A$1005,"&gt;"&amp;A917)=0,1,0))</f>
        <v/>
      </c>
    </row>
    <row r="918">
      <c r="A918" s="13" t="n"/>
      <c r="B918" s="5" t="n"/>
      <c r="C918" s="5" t="n"/>
      <c r="D918" s="20" t="n"/>
      <c r="E918" s="5" t="n"/>
      <c r="F918" s="6">
        <f>IF(B918&amp;""="","",IFERROR(INDEX('المركبات'!$B$6:$B$205,MATCH(B918&amp;"",'المركبات'!$A$6:$A$205,0))&amp;"","كود غير موجود"))</f>
        <v/>
      </c>
      <c r="G918" s="21">
        <f>IF(OR(B918&amp;""="",NOT(ISNUMBER(A918))),"",IF(COUNTIFS($B$6:$B$1005,B918&amp;"",$A$6:$A$1005,"&gt;"&amp;A918)=0,1,0))</f>
        <v/>
      </c>
    </row>
    <row r="919">
      <c r="A919" s="13" t="n"/>
      <c r="B919" s="5" t="n"/>
      <c r="C919" s="5" t="n"/>
      <c r="D919" s="20" t="n"/>
      <c r="E919" s="5" t="n"/>
      <c r="F919" s="6">
        <f>IF(B919&amp;""="","",IFERROR(INDEX('المركبات'!$B$6:$B$205,MATCH(B919&amp;"",'المركبات'!$A$6:$A$205,0))&amp;"","كود غير موجود"))</f>
        <v/>
      </c>
      <c r="G919" s="21">
        <f>IF(OR(B919&amp;""="",NOT(ISNUMBER(A919))),"",IF(COUNTIFS($B$6:$B$1005,B919&amp;"",$A$6:$A$1005,"&gt;"&amp;A919)=0,1,0))</f>
        <v/>
      </c>
    </row>
    <row r="920">
      <c r="A920" s="13" t="n"/>
      <c r="B920" s="5" t="n"/>
      <c r="C920" s="5" t="n"/>
      <c r="D920" s="20" t="n"/>
      <c r="E920" s="5" t="n"/>
      <c r="F920" s="6">
        <f>IF(B920&amp;""="","",IFERROR(INDEX('المركبات'!$B$6:$B$205,MATCH(B920&amp;"",'المركبات'!$A$6:$A$205,0))&amp;"","كود غير موجود"))</f>
        <v/>
      </c>
      <c r="G920" s="21">
        <f>IF(OR(B920&amp;""="",NOT(ISNUMBER(A920))),"",IF(COUNTIFS($B$6:$B$1005,B920&amp;"",$A$6:$A$1005,"&gt;"&amp;A920)=0,1,0))</f>
        <v/>
      </c>
    </row>
    <row r="921">
      <c r="A921" s="13" t="n"/>
      <c r="B921" s="5" t="n"/>
      <c r="C921" s="5" t="n"/>
      <c r="D921" s="20" t="n"/>
      <c r="E921" s="5" t="n"/>
      <c r="F921" s="6">
        <f>IF(B921&amp;""="","",IFERROR(INDEX('المركبات'!$B$6:$B$205,MATCH(B921&amp;"",'المركبات'!$A$6:$A$205,0))&amp;"","كود غير موجود"))</f>
        <v/>
      </c>
      <c r="G921" s="21">
        <f>IF(OR(B921&amp;""="",NOT(ISNUMBER(A921))),"",IF(COUNTIFS($B$6:$B$1005,B921&amp;"",$A$6:$A$1005,"&gt;"&amp;A921)=0,1,0))</f>
        <v/>
      </c>
    </row>
    <row r="922">
      <c r="A922" s="13" t="n"/>
      <c r="B922" s="5" t="n"/>
      <c r="C922" s="5" t="n"/>
      <c r="D922" s="20" t="n"/>
      <c r="E922" s="5" t="n"/>
      <c r="F922" s="6">
        <f>IF(B922&amp;""="","",IFERROR(INDEX('المركبات'!$B$6:$B$205,MATCH(B922&amp;"",'المركبات'!$A$6:$A$205,0))&amp;"","كود غير موجود"))</f>
        <v/>
      </c>
      <c r="G922" s="21">
        <f>IF(OR(B922&amp;""="",NOT(ISNUMBER(A922))),"",IF(COUNTIFS($B$6:$B$1005,B922&amp;"",$A$6:$A$1005,"&gt;"&amp;A922)=0,1,0))</f>
        <v/>
      </c>
    </row>
    <row r="923">
      <c r="A923" s="13" t="n"/>
      <c r="B923" s="5" t="n"/>
      <c r="C923" s="5" t="n"/>
      <c r="D923" s="20" t="n"/>
      <c r="E923" s="5" t="n"/>
      <c r="F923" s="6">
        <f>IF(B923&amp;""="","",IFERROR(INDEX('المركبات'!$B$6:$B$205,MATCH(B923&amp;"",'المركبات'!$A$6:$A$205,0))&amp;"","كود غير موجود"))</f>
        <v/>
      </c>
      <c r="G923" s="21">
        <f>IF(OR(B923&amp;""="",NOT(ISNUMBER(A923))),"",IF(COUNTIFS($B$6:$B$1005,B923&amp;"",$A$6:$A$1005,"&gt;"&amp;A923)=0,1,0))</f>
        <v/>
      </c>
    </row>
    <row r="924">
      <c r="A924" s="13" t="n"/>
      <c r="B924" s="5" t="n"/>
      <c r="C924" s="5" t="n"/>
      <c r="D924" s="20" t="n"/>
      <c r="E924" s="5" t="n"/>
      <c r="F924" s="6">
        <f>IF(B924&amp;""="","",IFERROR(INDEX('المركبات'!$B$6:$B$205,MATCH(B924&amp;"",'المركبات'!$A$6:$A$205,0))&amp;"","كود غير موجود"))</f>
        <v/>
      </c>
      <c r="G924" s="21">
        <f>IF(OR(B924&amp;""="",NOT(ISNUMBER(A924))),"",IF(COUNTIFS($B$6:$B$1005,B924&amp;"",$A$6:$A$1005,"&gt;"&amp;A924)=0,1,0))</f>
        <v/>
      </c>
    </row>
    <row r="925">
      <c r="A925" s="13" t="n"/>
      <c r="B925" s="5" t="n"/>
      <c r="C925" s="5" t="n"/>
      <c r="D925" s="20" t="n"/>
      <c r="E925" s="5" t="n"/>
      <c r="F925" s="6">
        <f>IF(B925&amp;""="","",IFERROR(INDEX('المركبات'!$B$6:$B$205,MATCH(B925&amp;"",'المركبات'!$A$6:$A$205,0))&amp;"","كود غير موجود"))</f>
        <v/>
      </c>
      <c r="G925" s="21">
        <f>IF(OR(B925&amp;""="",NOT(ISNUMBER(A925))),"",IF(COUNTIFS($B$6:$B$1005,B925&amp;"",$A$6:$A$1005,"&gt;"&amp;A925)=0,1,0))</f>
        <v/>
      </c>
    </row>
    <row r="926">
      <c r="A926" s="13" t="n"/>
      <c r="B926" s="5" t="n"/>
      <c r="C926" s="5" t="n"/>
      <c r="D926" s="20" t="n"/>
      <c r="E926" s="5" t="n"/>
      <c r="F926" s="6">
        <f>IF(B926&amp;""="","",IFERROR(INDEX('المركبات'!$B$6:$B$205,MATCH(B926&amp;"",'المركبات'!$A$6:$A$205,0))&amp;"","كود غير موجود"))</f>
        <v/>
      </c>
      <c r="G926" s="21">
        <f>IF(OR(B926&amp;""="",NOT(ISNUMBER(A926))),"",IF(COUNTIFS($B$6:$B$1005,B926&amp;"",$A$6:$A$1005,"&gt;"&amp;A926)=0,1,0))</f>
        <v/>
      </c>
    </row>
    <row r="927">
      <c r="A927" s="13" t="n"/>
      <c r="B927" s="5" t="n"/>
      <c r="C927" s="5" t="n"/>
      <c r="D927" s="20" t="n"/>
      <c r="E927" s="5" t="n"/>
      <c r="F927" s="6">
        <f>IF(B927&amp;""="","",IFERROR(INDEX('المركبات'!$B$6:$B$205,MATCH(B927&amp;"",'المركبات'!$A$6:$A$205,0))&amp;"","كود غير موجود"))</f>
        <v/>
      </c>
      <c r="G927" s="21">
        <f>IF(OR(B927&amp;""="",NOT(ISNUMBER(A927))),"",IF(COUNTIFS($B$6:$B$1005,B927&amp;"",$A$6:$A$1005,"&gt;"&amp;A927)=0,1,0))</f>
        <v/>
      </c>
    </row>
    <row r="928">
      <c r="A928" s="13" t="n"/>
      <c r="B928" s="5" t="n"/>
      <c r="C928" s="5" t="n"/>
      <c r="D928" s="20" t="n"/>
      <c r="E928" s="5" t="n"/>
      <c r="F928" s="6">
        <f>IF(B928&amp;""="","",IFERROR(INDEX('المركبات'!$B$6:$B$205,MATCH(B928&amp;"",'المركبات'!$A$6:$A$205,0))&amp;"","كود غير موجود"))</f>
        <v/>
      </c>
      <c r="G928" s="21">
        <f>IF(OR(B928&amp;""="",NOT(ISNUMBER(A928))),"",IF(COUNTIFS($B$6:$B$1005,B928&amp;"",$A$6:$A$1005,"&gt;"&amp;A928)=0,1,0))</f>
        <v/>
      </c>
    </row>
    <row r="929">
      <c r="A929" s="13" t="n"/>
      <c r="B929" s="5" t="n"/>
      <c r="C929" s="5" t="n"/>
      <c r="D929" s="20" t="n"/>
      <c r="E929" s="5" t="n"/>
      <c r="F929" s="6">
        <f>IF(B929&amp;""="","",IFERROR(INDEX('المركبات'!$B$6:$B$205,MATCH(B929&amp;"",'المركبات'!$A$6:$A$205,0))&amp;"","كود غير موجود"))</f>
        <v/>
      </c>
      <c r="G929" s="21">
        <f>IF(OR(B929&amp;""="",NOT(ISNUMBER(A929))),"",IF(COUNTIFS($B$6:$B$1005,B929&amp;"",$A$6:$A$1005,"&gt;"&amp;A929)=0,1,0))</f>
        <v/>
      </c>
    </row>
    <row r="930">
      <c r="A930" s="13" t="n"/>
      <c r="B930" s="5" t="n"/>
      <c r="C930" s="5" t="n"/>
      <c r="D930" s="20" t="n"/>
      <c r="E930" s="5" t="n"/>
      <c r="F930" s="6">
        <f>IF(B930&amp;""="","",IFERROR(INDEX('المركبات'!$B$6:$B$205,MATCH(B930&amp;"",'المركبات'!$A$6:$A$205,0))&amp;"","كود غير موجود"))</f>
        <v/>
      </c>
      <c r="G930" s="21">
        <f>IF(OR(B930&amp;""="",NOT(ISNUMBER(A930))),"",IF(COUNTIFS($B$6:$B$1005,B930&amp;"",$A$6:$A$1005,"&gt;"&amp;A930)=0,1,0))</f>
        <v/>
      </c>
    </row>
    <row r="931">
      <c r="A931" s="13" t="n"/>
      <c r="B931" s="5" t="n"/>
      <c r="C931" s="5" t="n"/>
      <c r="D931" s="20" t="n"/>
      <c r="E931" s="5" t="n"/>
      <c r="F931" s="6">
        <f>IF(B931&amp;""="","",IFERROR(INDEX('المركبات'!$B$6:$B$205,MATCH(B931&amp;"",'المركبات'!$A$6:$A$205,0))&amp;"","كود غير موجود"))</f>
        <v/>
      </c>
      <c r="G931" s="21">
        <f>IF(OR(B931&amp;""="",NOT(ISNUMBER(A931))),"",IF(COUNTIFS($B$6:$B$1005,B931&amp;"",$A$6:$A$1005,"&gt;"&amp;A931)=0,1,0))</f>
        <v/>
      </c>
    </row>
    <row r="932">
      <c r="A932" s="13" t="n"/>
      <c r="B932" s="5" t="n"/>
      <c r="C932" s="5" t="n"/>
      <c r="D932" s="20" t="n"/>
      <c r="E932" s="5" t="n"/>
      <c r="F932" s="6">
        <f>IF(B932&amp;""="","",IFERROR(INDEX('المركبات'!$B$6:$B$205,MATCH(B932&amp;"",'المركبات'!$A$6:$A$205,0))&amp;"","كود غير موجود"))</f>
        <v/>
      </c>
      <c r="G932" s="21">
        <f>IF(OR(B932&amp;""="",NOT(ISNUMBER(A932))),"",IF(COUNTIFS($B$6:$B$1005,B932&amp;"",$A$6:$A$1005,"&gt;"&amp;A932)=0,1,0))</f>
        <v/>
      </c>
    </row>
    <row r="933">
      <c r="A933" s="13" t="n"/>
      <c r="B933" s="5" t="n"/>
      <c r="C933" s="5" t="n"/>
      <c r="D933" s="20" t="n"/>
      <c r="E933" s="5" t="n"/>
      <c r="F933" s="6">
        <f>IF(B933&amp;""="","",IFERROR(INDEX('المركبات'!$B$6:$B$205,MATCH(B933&amp;"",'المركبات'!$A$6:$A$205,0))&amp;"","كود غير موجود"))</f>
        <v/>
      </c>
      <c r="G933" s="21">
        <f>IF(OR(B933&amp;""="",NOT(ISNUMBER(A933))),"",IF(COUNTIFS($B$6:$B$1005,B933&amp;"",$A$6:$A$1005,"&gt;"&amp;A933)=0,1,0))</f>
        <v/>
      </c>
    </row>
    <row r="934">
      <c r="A934" s="13" t="n"/>
      <c r="B934" s="5" t="n"/>
      <c r="C934" s="5" t="n"/>
      <c r="D934" s="20" t="n"/>
      <c r="E934" s="5" t="n"/>
      <c r="F934" s="6">
        <f>IF(B934&amp;""="","",IFERROR(INDEX('المركبات'!$B$6:$B$205,MATCH(B934&amp;"",'المركبات'!$A$6:$A$205,0))&amp;"","كود غير موجود"))</f>
        <v/>
      </c>
      <c r="G934" s="21">
        <f>IF(OR(B934&amp;""="",NOT(ISNUMBER(A934))),"",IF(COUNTIFS($B$6:$B$1005,B934&amp;"",$A$6:$A$1005,"&gt;"&amp;A934)=0,1,0))</f>
        <v/>
      </c>
    </row>
    <row r="935">
      <c r="A935" s="13" t="n"/>
      <c r="B935" s="5" t="n"/>
      <c r="C935" s="5" t="n"/>
      <c r="D935" s="20" t="n"/>
      <c r="E935" s="5" t="n"/>
      <c r="F935" s="6">
        <f>IF(B935&amp;""="","",IFERROR(INDEX('المركبات'!$B$6:$B$205,MATCH(B935&amp;"",'المركبات'!$A$6:$A$205,0))&amp;"","كود غير موجود"))</f>
        <v/>
      </c>
      <c r="G935" s="21">
        <f>IF(OR(B935&amp;""="",NOT(ISNUMBER(A935))),"",IF(COUNTIFS($B$6:$B$1005,B935&amp;"",$A$6:$A$1005,"&gt;"&amp;A935)=0,1,0))</f>
        <v/>
      </c>
    </row>
    <row r="936">
      <c r="A936" s="13" t="n"/>
      <c r="B936" s="5" t="n"/>
      <c r="C936" s="5" t="n"/>
      <c r="D936" s="20" t="n"/>
      <c r="E936" s="5" t="n"/>
      <c r="F936" s="6">
        <f>IF(B936&amp;""="","",IFERROR(INDEX('المركبات'!$B$6:$B$205,MATCH(B936&amp;"",'المركبات'!$A$6:$A$205,0))&amp;"","كود غير موجود"))</f>
        <v/>
      </c>
      <c r="G936" s="21">
        <f>IF(OR(B936&amp;""="",NOT(ISNUMBER(A936))),"",IF(COUNTIFS($B$6:$B$1005,B936&amp;"",$A$6:$A$1005,"&gt;"&amp;A936)=0,1,0))</f>
        <v/>
      </c>
    </row>
    <row r="937">
      <c r="A937" s="13" t="n"/>
      <c r="B937" s="5" t="n"/>
      <c r="C937" s="5" t="n"/>
      <c r="D937" s="20" t="n"/>
      <c r="E937" s="5" t="n"/>
      <c r="F937" s="6">
        <f>IF(B937&amp;""="","",IFERROR(INDEX('المركبات'!$B$6:$B$205,MATCH(B937&amp;"",'المركبات'!$A$6:$A$205,0))&amp;"","كود غير موجود"))</f>
        <v/>
      </c>
      <c r="G937" s="21">
        <f>IF(OR(B937&amp;""="",NOT(ISNUMBER(A937))),"",IF(COUNTIFS($B$6:$B$1005,B937&amp;"",$A$6:$A$1005,"&gt;"&amp;A937)=0,1,0))</f>
        <v/>
      </c>
    </row>
    <row r="938">
      <c r="A938" s="13" t="n"/>
      <c r="B938" s="5" t="n"/>
      <c r="C938" s="5" t="n"/>
      <c r="D938" s="20" t="n"/>
      <c r="E938" s="5" t="n"/>
      <c r="F938" s="6">
        <f>IF(B938&amp;""="","",IFERROR(INDEX('المركبات'!$B$6:$B$205,MATCH(B938&amp;"",'المركبات'!$A$6:$A$205,0))&amp;"","كود غير موجود"))</f>
        <v/>
      </c>
      <c r="G938" s="21">
        <f>IF(OR(B938&amp;""="",NOT(ISNUMBER(A938))),"",IF(COUNTIFS($B$6:$B$1005,B938&amp;"",$A$6:$A$1005,"&gt;"&amp;A938)=0,1,0))</f>
        <v/>
      </c>
    </row>
    <row r="939">
      <c r="A939" s="13" t="n"/>
      <c r="B939" s="5" t="n"/>
      <c r="C939" s="5" t="n"/>
      <c r="D939" s="20" t="n"/>
      <c r="E939" s="5" t="n"/>
      <c r="F939" s="6">
        <f>IF(B939&amp;""="","",IFERROR(INDEX('المركبات'!$B$6:$B$205,MATCH(B939&amp;"",'المركبات'!$A$6:$A$205,0))&amp;"","كود غير موجود"))</f>
        <v/>
      </c>
      <c r="G939" s="21">
        <f>IF(OR(B939&amp;""="",NOT(ISNUMBER(A939))),"",IF(COUNTIFS($B$6:$B$1005,B939&amp;"",$A$6:$A$1005,"&gt;"&amp;A939)=0,1,0))</f>
        <v/>
      </c>
    </row>
    <row r="940">
      <c r="A940" s="13" t="n"/>
      <c r="B940" s="5" t="n"/>
      <c r="C940" s="5" t="n"/>
      <c r="D940" s="20" t="n"/>
      <c r="E940" s="5" t="n"/>
      <c r="F940" s="6">
        <f>IF(B940&amp;""="","",IFERROR(INDEX('المركبات'!$B$6:$B$205,MATCH(B940&amp;"",'المركبات'!$A$6:$A$205,0))&amp;"","كود غير موجود"))</f>
        <v/>
      </c>
      <c r="G940" s="21">
        <f>IF(OR(B940&amp;""="",NOT(ISNUMBER(A940))),"",IF(COUNTIFS($B$6:$B$1005,B940&amp;"",$A$6:$A$1005,"&gt;"&amp;A940)=0,1,0))</f>
        <v/>
      </c>
    </row>
    <row r="941">
      <c r="A941" s="13" t="n"/>
      <c r="B941" s="5" t="n"/>
      <c r="C941" s="5" t="n"/>
      <c r="D941" s="20" t="n"/>
      <c r="E941" s="5" t="n"/>
      <c r="F941" s="6">
        <f>IF(B941&amp;""="","",IFERROR(INDEX('المركبات'!$B$6:$B$205,MATCH(B941&amp;"",'المركبات'!$A$6:$A$205,0))&amp;"","كود غير موجود"))</f>
        <v/>
      </c>
      <c r="G941" s="21">
        <f>IF(OR(B941&amp;""="",NOT(ISNUMBER(A941))),"",IF(COUNTIFS($B$6:$B$1005,B941&amp;"",$A$6:$A$1005,"&gt;"&amp;A941)=0,1,0))</f>
        <v/>
      </c>
    </row>
    <row r="942">
      <c r="A942" s="13" t="n"/>
      <c r="B942" s="5" t="n"/>
      <c r="C942" s="5" t="n"/>
      <c r="D942" s="20" t="n"/>
      <c r="E942" s="5" t="n"/>
      <c r="F942" s="6">
        <f>IF(B942&amp;""="","",IFERROR(INDEX('المركبات'!$B$6:$B$205,MATCH(B942&amp;"",'المركبات'!$A$6:$A$205,0))&amp;"","كود غير موجود"))</f>
        <v/>
      </c>
      <c r="G942" s="21">
        <f>IF(OR(B942&amp;""="",NOT(ISNUMBER(A942))),"",IF(COUNTIFS($B$6:$B$1005,B942&amp;"",$A$6:$A$1005,"&gt;"&amp;A942)=0,1,0))</f>
        <v/>
      </c>
    </row>
    <row r="943">
      <c r="A943" s="13" t="n"/>
      <c r="B943" s="5" t="n"/>
      <c r="C943" s="5" t="n"/>
      <c r="D943" s="20" t="n"/>
      <c r="E943" s="5" t="n"/>
      <c r="F943" s="6">
        <f>IF(B943&amp;""="","",IFERROR(INDEX('المركبات'!$B$6:$B$205,MATCH(B943&amp;"",'المركبات'!$A$6:$A$205,0))&amp;"","كود غير موجود"))</f>
        <v/>
      </c>
      <c r="G943" s="21">
        <f>IF(OR(B943&amp;""="",NOT(ISNUMBER(A943))),"",IF(COUNTIFS($B$6:$B$1005,B943&amp;"",$A$6:$A$1005,"&gt;"&amp;A943)=0,1,0))</f>
        <v/>
      </c>
    </row>
    <row r="944">
      <c r="A944" s="13" t="n"/>
      <c r="B944" s="5" t="n"/>
      <c r="C944" s="5" t="n"/>
      <c r="D944" s="20" t="n"/>
      <c r="E944" s="5" t="n"/>
      <c r="F944" s="6">
        <f>IF(B944&amp;""="","",IFERROR(INDEX('المركبات'!$B$6:$B$205,MATCH(B944&amp;"",'المركبات'!$A$6:$A$205,0))&amp;"","كود غير موجود"))</f>
        <v/>
      </c>
      <c r="G944" s="21">
        <f>IF(OR(B944&amp;""="",NOT(ISNUMBER(A944))),"",IF(COUNTIFS($B$6:$B$1005,B944&amp;"",$A$6:$A$1005,"&gt;"&amp;A944)=0,1,0))</f>
        <v/>
      </c>
    </row>
    <row r="945">
      <c r="A945" s="13" t="n"/>
      <c r="B945" s="5" t="n"/>
      <c r="C945" s="5" t="n"/>
      <c r="D945" s="20" t="n"/>
      <c r="E945" s="5" t="n"/>
      <c r="F945" s="6">
        <f>IF(B945&amp;""="","",IFERROR(INDEX('المركبات'!$B$6:$B$205,MATCH(B945&amp;"",'المركبات'!$A$6:$A$205,0))&amp;"","كود غير موجود"))</f>
        <v/>
      </c>
      <c r="G945" s="21">
        <f>IF(OR(B945&amp;""="",NOT(ISNUMBER(A945))),"",IF(COUNTIFS($B$6:$B$1005,B945&amp;"",$A$6:$A$1005,"&gt;"&amp;A945)=0,1,0))</f>
        <v/>
      </c>
    </row>
    <row r="946">
      <c r="A946" s="13" t="n"/>
      <c r="B946" s="5" t="n"/>
      <c r="C946" s="5" t="n"/>
      <c r="D946" s="20" t="n"/>
      <c r="E946" s="5" t="n"/>
      <c r="F946" s="6">
        <f>IF(B946&amp;""="","",IFERROR(INDEX('المركبات'!$B$6:$B$205,MATCH(B946&amp;"",'المركبات'!$A$6:$A$205,0))&amp;"","كود غير موجود"))</f>
        <v/>
      </c>
      <c r="G946" s="21">
        <f>IF(OR(B946&amp;""="",NOT(ISNUMBER(A946))),"",IF(COUNTIFS($B$6:$B$1005,B946&amp;"",$A$6:$A$1005,"&gt;"&amp;A946)=0,1,0))</f>
        <v/>
      </c>
    </row>
    <row r="947">
      <c r="A947" s="13" t="n"/>
      <c r="B947" s="5" t="n"/>
      <c r="C947" s="5" t="n"/>
      <c r="D947" s="20" t="n"/>
      <c r="E947" s="5" t="n"/>
      <c r="F947" s="6">
        <f>IF(B947&amp;""="","",IFERROR(INDEX('المركبات'!$B$6:$B$205,MATCH(B947&amp;"",'المركبات'!$A$6:$A$205,0))&amp;"","كود غير موجود"))</f>
        <v/>
      </c>
      <c r="G947" s="21">
        <f>IF(OR(B947&amp;""="",NOT(ISNUMBER(A947))),"",IF(COUNTIFS($B$6:$B$1005,B947&amp;"",$A$6:$A$1005,"&gt;"&amp;A947)=0,1,0))</f>
        <v/>
      </c>
    </row>
    <row r="948">
      <c r="A948" s="13" t="n"/>
      <c r="B948" s="5" t="n"/>
      <c r="C948" s="5" t="n"/>
      <c r="D948" s="20" t="n"/>
      <c r="E948" s="5" t="n"/>
      <c r="F948" s="6">
        <f>IF(B948&amp;""="","",IFERROR(INDEX('المركبات'!$B$6:$B$205,MATCH(B948&amp;"",'المركبات'!$A$6:$A$205,0))&amp;"","كود غير موجود"))</f>
        <v/>
      </c>
      <c r="G948" s="21">
        <f>IF(OR(B948&amp;""="",NOT(ISNUMBER(A948))),"",IF(COUNTIFS($B$6:$B$1005,B948&amp;"",$A$6:$A$1005,"&gt;"&amp;A948)=0,1,0))</f>
        <v/>
      </c>
    </row>
    <row r="949">
      <c r="A949" s="13" t="n"/>
      <c r="B949" s="5" t="n"/>
      <c r="C949" s="5" t="n"/>
      <c r="D949" s="20" t="n"/>
      <c r="E949" s="5" t="n"/>
      <c r="F949" s="6">
        <f>IF(B949&amp;""="","",IFERROR(INDEX('المركبات'!$B$6:$B$205,MATCH(B949&amp;"",'المركبات'!$A$6:$A$205,0))&amp;"","كود غير موجود"))</f>
        <v/>
      </c>
      <c r="G949" s="21">
        <f>IF(OR(B949&amp;""="",NOT(ISNUMBER(A949))),"",IF(COUNTIFS($B$6:$B$1005,B949&amp;"",$A$6:$A$1005,"&gt;"&amp;A949)=0,1,0))</f>
        <v/>
      </c>
    </row>
    <row r="950">
      <c r="A950" s="13" t="n"/>
      <c r="B950" s="5" t="n"/>
      <c r="C950" s="5" t="n"/>
      <c r="D950" s="20" t="n"/>
      <c r="E950" s="5" t="n"/>
      <c r="F950" s="6">
        <f>IF(B950&amp;""="","",IFERROR(INDEX('المركبات'!$B$6:$B$205,MATCH(B950&amp;"",'المركبات'!$A$6:$A$205,0))&amp;"","كود غير موجود"))</f>
        <v/>
      </c>
      <c r="G950" s="21">
        <f>IF(OR(B950&amp;""="",NOT(ISNUMBER(A950))),"",IF(COUNTIFS($B$6:$B$1005,B950&amp;"",$A$6:$A$1005,"&gt;"&amp;A950)=0,1,0))</f>
        <v/>
      </c>
    </row>
    <row r="951">
      <c r="A951" s="13" t="n"/>
      <c r="B951" s="5" t="n"/>
      <c r="C951" s="5" t="n"/>
      <c r="D951" s="20" t="n"/>
      <c r="E951" s="5" t="n"/>
      <c r="F951" s="6">
        <f>IF(B951&amp;""="","",IFERROR(INDEX('المركبات'!$B$6:$B$205,MATCH(B951&amp;"",'المركبات'!$A$6:$A$205,0))&amp;"","كود غير موجود"))</f>
        <v/>
      </c>
      <c r="G951" s="21">
        <f>IF(OR(B951&amp;""="",NOT(ISNUMBER(A951))),"",IF(COUNTIFS($B$6:$B$1005,B951&amp;"",$A$6:$A$1005,"&gt;"&amp;A951)=0,1,0))</f>
        <v/>
      </c>
    </row>
    <row r="952">
      <c r="A952" s="13" t="n"/>
      <c r="B952" s="5" t="n"/>
      <c r="C952" s="5" t="n"/>
      <c r="D952" s="20" t="n"/>
      <c r="E952" s="5" t="n"/>
      <c r="F952" s="6">
        <f>IF(B952&amp;""="","",IFERROR(INDEX('المركبات'!$B$6:$B$205,MATCH(B952&amp;"",'المركبات'!$A$6:$A$205,0))&amp;"","كود غير موجود"))</f>
        <v/>
      </c>
      <c r="G952" s="21">
        <f>IF(OR(B952&amp;""="",NOT(ISNUMBER(A952))),"",IF(COUNTIFS($B$6:$B$1005,B952&amp;"",$A$6:$A$1005,"&gt;"&amp;A952)=0,1,0))</f>
        <v/>
      </c>
    </row>
    <row r="953">
      <c r="A953" s="13" t="n"/>
      <c r="B953" s="5" t="n"/>
      <c r="C953" s="5" t="n"/>
      <c r="D953" s="20" t="n"/>
      <c r="E953" s="5" t="n"/>
      <c r="F953" s="6">
        <f>IF(B953&amp;""="","",IFERROR(INDEX('المركبات'!$B$6:$B$205,MATCH(B953&amp;"",'المركبات'!$A$6:$A$205,0))&amp;"","كود غير موجود"))</f>
        <v/>
      </c>
      <c r="G953" s="21">
        <f>IF(OR(B953&amp;""="",NOT(ISNUMBER(A953))),"",IF(COUNTIFS($B$6:$B$1005,B953&amp;"",$A$6:$A$1005,"&gt;"&amp;A953)=0,1,0))</f>
        <v/>
      </c>
    </row>
    <row r="954">
      <c r="A954" s="13" t="n"/>
      <c r="B954" s="5" t="n"/>
      <c r="C954" s="5" t="n"/>
      <c r="D954" s="20" t="n"/>
      <c r="E954" s="5" t="n"/>
      <c r="F954" s="6">
        <f>IF(B954&amp;""="","",IFERROR(INDEX('المركبات'!$B$6:$B$205,MATCH(B954&amp;"",'المركبات'!$A$6:$A$205,0))&amp;"","كود غير موجود"))</f>
        <v/>
      </c>
      <c r="G954" s="21">
        <f>IF(OR(B954&amp;""="",NOT(ISNUMBER(A954))),"",IF(COUNTIFS($B$6:$B$1005,B954&amp;"",$A$6:$A$1005,"&gt;"&amp;A954)=0,1,0))</f>
        <v/>
      </c>
    </row>
    <row r="955">
      <c r="A955" s="13" t="n"/>
      <c r="B955" s="5" t="n"/>
      <c r="C955" s="5" t="n"/>
      <c r="D955" s="20" t="n"/>
      <c r="E955" s="5" t="n"/>
      <c r="F955" s="6">
        <f>IF(B955&amp;""="","",IFERROR(INDEX('المركبات'!$B$6:$B$205,MATCH(B955&amp;"",'المركبات'!$A$6:$A$205,0))&amp;"","كود غير موجود"))</f>
        <v/>
      </c>
      <c r="G955" s="21">
        <f>IF(OR(B955&amp;""="",NOT(ISNUMBER(A955))),"",IF(COUNTIFS($B$6:$B$1005,B955&amp;"",$A$6:$A$1005,"&gt;"&amp;A955)=0,1,0))</f>
        <v/>
      </c>
    </row>
    <row r="956">
      <c r="A956" s="13" t="n"/>
      <c r="B956" s="5" t="n"/>
      <c r="C956" s="5" t="n"/>
      <c r="D956" s="20" t="n"/>
      <c r="E956" s="5" t="n"/>
      <c r="F956" s="6">
        <f>IF(B956&amp;""="","",IFERROR(INDEX('المركبات'!$B$6:$B$205,MATCH(B956&amp;"",'المركبات'!$A$6:$A$205,0))&amp;"","كود غير موجود"))</f>
        <v/>
      </c>
      <c r="G956" s="21">
        <f>IF(OR(B956&amp;""="",NOT(ISNUMBER(A956))),"",IF(COUNTIFS($B$6:$B$1005,B956&amp;"",$A$6:$A$1005,"&gt;"&amp;A956)=0,1,0))</f>
        <v/>
      </c>
    </row>
    <row r="957">
      <c r="A957" s="13" t="n"/>
      <c r="B957" s="5" t="n"/>
      <c r="C957" s="5" t="n"/>
      <c r="D957" s="20" t="n"/>
      <c r="E957" s="5" t="n"/>
      <c r="F957" s="6">
        <f>IF(B957&amp;""="","",IFERROR(INDEX('المركبات'!$B$6:$B$205,MATCH(B957&amp;"",'المركبات'!$A$6:$A$205,0))&amp;"","كود غير موجود"))</f>
        <v/>
      </c>
      <c r="G957" s="21">
        <f>IF(OR(B957&amp;""="",NOT(ISNUMBER(A957))),"",IF(COUNTIFS($B$6:$B$1005,B957&amp;"",$A$6:$A$1005,"&gt;"&amp;A957)=0,1,0))</f>
        <v/>
      </c>
    </row>
    <row r="958">
      <c r="A958" s="13" t="n"/>
      <c r="B958" s="5" t="n"/>
      <c r="C958" s="5" t="n"/>
      <c r="D958" s="20" t="n"/>
      <c r="E958" s="5" t="n"/>
      <c r="F958" s="6">
        <f>IF(B958&amp;""="","",IFERROR(INDEX('المركبات'!$B$6:$B$205,MATCH(B958&amp;"",'المركبات'!$A$6:$A$205,0))&amp;"","كود غير موجود"))</f>
        <v/>
      </c>
      <c r="G958" s="21">
        <f>IF(OR(B958&amp;""="",NOT(ISNUMBER(A958))),"",IF(COUNTIFS($B$6:$B$1005,B958&amp;"",$A$6:$A$1005,"&gt;"&amp;A958)=0,1,0))</f>
        <v/>
      </c>
    </row>
    <row r="959">
      <c r="A959" s="13" t="n"/>
      <c r="B959" s="5" t="n"/>
      <c r="C959" s="5" t="n"/>
      <c r="D959" s="20" t="n"/>
      <c r="E959" s="5" t="n"/>
      <c r="F959" s="6">
        <f>IF(B959&amp;""="","",IFERROR(INDEX('المركبات'!$B$6:$B$205,MATCH(B959&amp;"",'المركبات'!$A$6:$A$205,0))&amp;"","كود غير موجود"))</f>
        <v/>
      </c>
      <c r="G959" s="21">
        <f>IF(OR(B959&amp;""="",NOT(ISNUMBER(A959))),"",IF(COUNTIFS($B$6:$B$1005,B959&amp;"",$A$6:$A$1005,"&gt;"&amp;A959)=0,1,0))</f>
        <v/>
      </c>
    </row>
    <row r="960">
      <c r="A960" s="13" t="n"/>
      <c r="B960" s="5" t="n"/>
      <c r="C960" s="5" t="n"/>
      <c r="D960" s="20" t="n"/>
      <c r="E960" s="5" t="n"/>
      <c r="F960" s="6">
        <f>IF(B960&amp;""="","",IFERROR(INDEX('المركبات'!$B$6:$B$205,MATCH(B960&amp;"",'المركبات'!$A$6:$A$205,0))&amp;"","كود غير موجود"))</f>
        <v/>
      </c>
      <c r="G960" s="21">
        <f>IF(OR(B960&amp;""="",NOT(ISNUMBER(A960))),"",IF(COUNTIFS($B$6:$B$1005,B960&amp;"",$A$6:$A$1005,"&gt;"&amp;A960)=0,1,0))</f>
        <v/>
      </c>
    </row>
    <row r="961">
      <c r="A961" s="13" t="n"/>
      <c r="B961" s="5" t="n"/>
      <c r="C961" s="5" t="n"/>
      <c r="D961" s="20" t="n"/>
      <c r="E961" s="5" t="n"/>
      <c r="F961" s="6">
        <f>IF(B961&amp;""="","",IFERROR(INDEX('المركبات'!$B$6:$B$205,MATCH(B961&amp;"",'المركبات'!$A$6:$A$205,0))&amp;"","كود غير موجود"))</f>
        <v/>
      </c>
      <c r="G961" s="21">
        <f>IF(OR(B961&amp;""="",NOT(ISNUMBER(A961))),"",IF(COUNTIFS($B$6:$B$1005,B961&amp;"",$A$6:$A$1005,"&gt;"&amp;A961)=0,1,0))</f>
        <v/>
      </c>
    </row>
    <row r="962">
      <c r="A962" s="13" t="n"/>
      <c r="B962" s="5" t="n"/>
      <c r="C962" s="5" t="n"/>
      <c r="D962" s="20" t="n"/>
      <c r="E962" s="5" t="n"/>
      <c r="F962" s="6">
        <f>IF(B962&amp;""="","",IFERROR(INDEX('المركبات'!$B$6:$B$205,MATCH(B962&amp;"",'المركبات'!$A$6:$A$205,0))&amp;"","كود غير موجود"))</f>
        <v/>
      </c>
      <c r="G962" s="21">
        <f>IF(OR(B962&amp;""="",NOT(ISNUMBER(A962))),"",IF(COUNTIFS($B$6:$B$1005,B962&amp;"",$A$6:$A$1005,"&gt;"&amp;A962)=0,1,0))</f>
        <v/>
      </c>
    </row>
    <row r="963">
      <c r="A963" s="13" t="n"/>
      <c r="B963" s="5" t="n"/>
      <c r="C963" s="5" t="n"/>
      <c r="D963" s="20" t="n"/>
      <c r="E963" s="5" t="n"/>
      <c r="F963" s="6">
        <f>IF(B963&amp;""="","",IFERROR(INDEX('المركبات'!$B$6:$B$205,MATCH(B963&amp;"",'المركبات'!$A$6:$A$205,0))&amp;"","كود غير موجود"))</f>
        <v/>
      </c>
      <c r="G963" s="21">
        <f>IF(OR(B963&amp;""="",NOT(ISNUMBER(A963))),"",IF(COUNTIFS($B$6:$B$1005,B963&amp;"",$A$6:$A$1005,"&gt;"&amp;A963)=0,1,0))</f>
        <v/>
      </c>
    </row>
    <row r="964">
      <c r="A964" s="13" t="n"/>
      <c r="B964" s="5" t="n"/>
      <c r="C964" s="5" t="n"/>
      <c r="D964" s="20" t="n"/>
      <c r="E964" s="5" t="n"/>
      <c r="F964" s="6">
        <f>IF(B964&amp;""="","",IFERROR(INDEX('المركبات'!$B$6:$B$205,MATCH(B964&amp;"",'المركبات'!$A$6:$A$205,0))&amp;"","كود غير موجود"))</f>
        <v/>
      </c>
      <c r="G964" s="21">
        <f>IF(OR(B964&amp;""="",NOT(ISNUMBER(A964))),"",IF(COUNTIFS($B$6:$B$1005,B964&amp;"",$A$6:$A$1005,"&gt;"&amp;A964)=0,1,0))</f>
        <v/>
      </c>
    </row>
    <row r="965">
      <c r="A965" s="13" t="n"/>
      <c r="B965" s="5" t="n"/>
      <c r="C965" s="5" t="n"/>
      <c r="D965" s="20" t="n"/>
      <c r="E965" s="5" t="n"/>
      <c r="F965" s="6">
        <f>IF(B965&amp;""="","",IFERROR(INDEX('المركبات'!$B$6:$B$205,MATCH(B965&amp;"",'المركبات'!$A$6:$A$205,0))&amp;"","كود غير موجود"))</f>
        <v/>
      </c>
      <c r="G965" s="21">
        <f>IF(OR(B965&amp;""="",NOT(ISNUMBER(A965))),"",IF(COUNTIFS($B$6:$B$1005,B965&amp;"",$A$6:$A$1005,"&gt;"&amp;A965)=0,1,0))</f>
        <v/>
      </c>
    </row>
    <row r="966">
      <c r="A966" s="13" t="n"/>
      <c r="B966" s="5" t="n"/>
      <c r="C966" s="5" t="n"/>
      <c r="D966" s="20" t="n"/>
      <c r="E966" s="5" t="n"/>
      <c r="F966" s="6">
        <f>IF(B966&amp;""="","",IFERROR(INDEX('المركبات'!$B$6:$B$205,MATCH(B966&amp;"",'المركبات'!$A$6:$A$205,0))&amp;"","كود غير موجود"))</f>
        <v/>
      </c>
      <c r="G966" s="21">
        <f>IF(OR(B966&amp;""="",NOT(ISNUMBER(A966))),"",IF(COUNTIFS($B$6:$B$1005,B966&amp;"",$A$6:$A$1005,"&gt;"&amp;A966)=0,1,0))</f>
        <v/>
      </c>
    </row>
    <row r="967">
      <c r="A967" s="13" t="n"/>
      <c r="B967" s="5" t="n"/>
      <c r="C967" s="5" t="n"/>
      <c r="D967" s="20" t="n"/>
      <c r="E967" s="5" t="n"/>
      <c r="F967" s="6">
        <f>IF(B967&amp;""="","",IFERROR(INDEX('المركبات'!$B$6:$B$205,MATCH(B967&amp;"",'المركبات'!$A$6:$A$205,0))&amp;"","كود غير موجود"))</f>
        <v/>
      </c>
      <c r="G967" s="21">
        <f>IF(OR(B967&amp;""="",NOT(ISNUMBER(A967))),"",IF(COUNTIFS($B$6:$B$1005,B967&amp;"",$A$6:$A$1005,"&gt;"&amp;A967)=0,1,0))</f>
        <v/>
      </c>
    </row>
    <row r="968">
      <c r="A968" s="13" t="n"/>
      <c r="B968" s="5" t="n"/>
      <c r="C968" s="5" t="n"/>
      <c r="D968" s="20" t="n"/>
      <c r="E968" s="5" t="n"/>
      <c r="F968" s="6">
        <f>IF(B968&amp;""="","",IFERROR(INDEX('المركبات'!$B$6:$B$205,MATCH(B968&amp;"",'المركبات'!$A$6:$A$205,0))&amp;"","كود غير موجود"))</f>
        <v/>
      </c>
      <c r="G968" s="21">
        <f>IF(OR(B968&amp;""="",NOT(ISNUMBER(A968))),"",IF(COUNTIFS($B$6:$B$1005,B968&amp;"",$A$6:$A$1005,"&gt;"&amp;A968)=0,1,0))</f>
        <v/>
      </c>
    </row>
    <row r="969">
      <c r="A969" s="13" t="n"/>
      <c r="B969" s="5" t="n"/>
      <c r="C969" s="5" t="n"/>
      <c r="D969" s="20" t="n"/>
      <c r="E969" s="5" t="n"/>
      <c r="F969" s="6">
        <f>IF(B969&amp;""="","",IFERROR(INDEX('المركبات'!$B$6:$B$205,MATCH(B969&amp;"",'المركبات'!$A$6:$A$205,0))&amp;"","كود غير موجود"))</f>
        <v/>
      </c>
      <c r="G969" s="21">
        <f>IF(OR(B969&amp;""="",NOT(ISNUMBER(A969))),"",IF(COUNTIFS($B$6:$B$1005,B969&amp;"",$A$6:$A$1005,"&gt;"&amp;A969)=0,1,0))</f>
        <v/>
      </c>
    </row>
    <row r="970">
      <c r="A970" s="13" t="n"/>
      <c r="B970" s="5" t="n"/>
      <c r="C970" s="5" t="n"/>
      <c r="D970" s="20" t="n"/>
      <c r="E970" s="5" t="n"/>
      <c r="F970" s="6">
        <f>IF(B970&amp;""="","",IFERROR(INDEX('المركبات'!$B$6:$B$205,MATCH(B970&amp;"",'المركبات'!$A$6:$A$205,0))&amp;"","كود غير موجود"))</f>
        <v/>
      </c>
      <c r="G970" s="21">
        <f>IF(OR(B970&amp;""="",NOT(ISNUMBER(A970))),"",IF(COUNTIFS($B$6:$B$1005,B970&amp;"",$A$6:$A$1005,"&gt;"&amp;A970)=0,1,0))</f>
        <v/>
      </c>
    </row>
    <row r="971">
      <c r="A971" s="13" t="n"/>
      <c r="B971" s="5" t="n"/>
      <c r="C971" s="5" t="n"/>
      <c r="D971" s="20" t="n"/>
      <c r="E971" s="5" t="n"/>
      <c r="F971" s="6">
        <f>IF(B971&amp;""="","",IFERROR(INDEX('المركبات'!$B$6:$B$205,MATCH(B971&amp;"",'المركبات'!$A$6:$A$205,0))&amp;"","كود غير موجود"))</f>
        <v/>
      </c>
      <c r="G971" s="21">
        <f>IF(OR(B971&amp;""="",NOT(ISNUMBER(A971))),"",IF(COUNTIFS($B$6:$B$1005,B971&amp;"",$A$6:$A$1005,"&gt;"&amp;A971)=0,1,0))</f>
        <v/>
      </c>
    </row>
    <row r="972">
      <c r="A972" s="13" t="n"/>
      <c r="B972" s="5" t="n"/>
      <c r="C972" s="5" t="n"/>
      <c r="D972" s="20" t="n"/>
      <c r="E972" s="5" t="n"/>
      <c r="F972" s="6">
        <f>IF(B972&amp;""="","",IFERROR(INDEX('المركبات'!$B$6:$B$205,MATCH(B972&amp;"",'المركبات'!$A$6:$A$205,0))&amp;"","كود غير موجود"))</f>
        <v/>
      </c>
      <c r="G972" s="21">
        <f>IF(OR(B972&amp;""="",NOT(ISNUMBER(A972))),"",IF(COUNTIFS($B$6:$B$1005,B972&amp;"",$A$6:$A$1005,"&gt;"&amp;A972)=0,1,0))</f>
        <v/>
      </c>
    </row>
    <row r="973">
      <c r="A973" s="13" t="n"/>
      <c r="B973" s="5" t="n"/>
      <c r="C973" s="5" t="n"/>
      <c r="D973" s="20" t="n"/>
      <c r="E973" s="5" t="n"/>
      <c r="F973" s="6">
        <f>IF(B973&amp;""="","",IFERROR(INDEX('المركبات'!$B$6:$B$205,MATCH(B973&amp;"",'المركبات'!$A$6:$A$205,0))&amp;"","كود غير موجود"))</f>
        <v/>
      </c>
      <c r="G973" s="21">
        <f>IF(OR(B973&amp;""="",NOT(ISNUMBER(A973))),"",IF(COUNTIFS($B$6:$B$1005,B973&amp;"",$A$6:$A$1005,"&gt;"&amp;A973)=0,1,0))</f>
        <v/>
      </c>
    </row>
    <row r="974">
      <c r="A974" s="13" t="n"/>
      <c r="B974" s="5" t="n"/>
      <c r="C974" s="5" t="n"/>
      <c r="D974" s="20" t="n"/>
      <c r="E974" s="5" t="n"/>
      <c r="F974" s="6">
        <f>IF(B974&amp;""="","",IFERROR(INDEX('المركبات'!$B$6:$B$205,MATCH(B974&amp;"",'المركبات'!$A$6:$A$205,0))&amp;"","كود غير موجود"))</f>
        <v/>
      </c>
      <c r="G974" s="21">
        <f>IF(OR(B974&amp;""="",NOT(ISNUMBER(A974))),"",IF(COUNTIFS($B$6:$B$1005,B974&amp;"",$A$6:$A$1005,"&gt;"&amp;A974)=0,1,0))</f>
        <v/>
      </c>
    </row>
    <row r="975">
      <c r="A975" s="13" t="n"/>
      <c r="B975" s="5" t="n"/>
      <c r="C975" s="5" t="n"/>
      <c r="D975" s="20" t="n"/>
      <c r="E975" s="5" t="n"/>
      <c r="F975" s="6">
        <f>IF(B975&amp;""="","",IFERROR(INDEX('المركبات'!$B$6:$B$205,MATCH(B975&amp;"",'المركبات'!$A$6:$A$205,0))&amp;"","كود غير موجود"))</f>
        <v/>
      </c>
      <c r="G975" s="21">
        <f>IF(OR(B975&amp;""="",NOT(ISNUMBER(A975))),"",IF(COUNTIFS($B$6:$B$1005,B975&amp;"",$A$6:$A$1005,"&gt;"&amp;A975)=0,1,0))</f>
        <v/>
      </c>
    </row>
    <row r="976">
      <c r="A976" s="13" t="n"/>
      <c r="B976" s="5" t="n"/>
      <c r="C976" s="5" t="n"/>
      <c r="D976" s="20" t="n"/>
      <c r="E976" s="5" t="n"/>
      <c r="F976" s="6">
        <f>IF(B976&amp;""="","",IFERROR(INDEX('المركبات'!$B$6:$B$205,MATCH(B976&amp;"",'المركبات'!$A$6:$A$205,0))&amp;"","كود غير موجود"))</f>
        <v/>
      </c>
      <c r="G976" s="21">
        <f>IF(OR(B976&amp;""="",NOT(ISNUMBER(A976))),"",IF(COUNTIFS($B$6:$B$1005,B976&amp;"",$A$6:$A$1005,"&gt;"&amp;A976)=0,1,0))</f>
        <v/>
      </c>
    </row>
    <row r="977">
      <c r="A977" s="13" t="n"/>
      <c r="B977" s="5" t="n"/>
      <c r="C977" s="5" t="n"/>
      <c r="D977" s="20" t="n"/>
      <c r="E977" s="5" t="n"/>
      <c r="F977" s="6">
        <f>IF(B977&amp;""="","",IFERROR(INDEX('المركبات'!$B$6:$B$205,MATCH(B977&amp;"",'المركبات'!$A$6:$A$205,0))&amp;"","كود غير موجود"))</f>
        <v/>
      </c>
      <c r="G977" s="21">
        <f>IF(OR(B977&amp;""="",NOT(ISNUMBER(A977))),"",IF(COUNTIFS($B$6:$B$1005,B977&amp;"",$A$6:$A$1005,"&gt;"&amp;A977)=0,1,0))</f>
        <v/>
      </c>
    </row>
    <row r="978">
      <c r="A978" s="13" t="n"/>
      <c r="B978" s="5" t="n"/>
      <c r="C978" s="5" t="n"/>
      <c r="D978" s="20" t="n"/>
      <c r="E978" s="5" t="n"/>
      <c r="F978" s="6">
        <f>IF(B978&amp;""="","",IFERROR(INDEX('المركبات'!$B$6:$B$205,MATCH(B978&amp;"",'المركبات'!$A$6:$A$205,0))&amp;"","كود غير موجود"))</f>
        <v/>
      </c>
      <c r="G978" s="21">
        <f>IF(OR(B978&amp;""="",NOT(ISNUMBER(A978))),"",IF(COUNTIFS($B$6:$B$1005,B978&amp;"",$A$6:$A$1005,"&gt;"&amp;A978)=0,1,0))</f>
        <v/>
      </c>
    </row>
    <row r="979">
      <c r="A979" s="13" t="n"/>
      <c r="B979" s="5" t="n"/>
      <c r="C979" s="5" t="n"/>
      <c r="D979" s="20" t="n"/>
      <c r="E979" s="5" t="n"/>
      <c r="F979" s="6">
        <f>IF(B979&amp;""="","",IFERROR(INDEX('المركبات'!$B$6:$B$205,MATCH(B979&amp;"",'المركبات'!$A$6:$A$205,0))&amp;"","كود غير موجود"))</f>
        <v/>
      </c>
      <c r="G979" s="21">
        <f>IF(OR(B979&amp;""="",NOT(ISNUMBER(A979))),"",IF(COUNTIFS($B$6:$B$1005,B979&amp;"",$A$6:$A$1005,"&gt;"&amp;A979)=0,1,0))</f>
        <v/>
      </c>
    </row>
    <row r="980">
      <c r="A980" s="13" t="n"/>
      <c r="B980" s="5" t="n"/>
      <c r="C980" s="5" t="n"/>
      <c r="D980" s="20" t="n"/>
      <c r="E980" s="5" t="n"/>
      <c r="F980" s="6">
        <f>IF(B980&amp;""="","",IFERROR(INDEX('المركبات'!$B$6:$B$205,MATCH(B980&amp;"",'المركبات'!$A$6:$A$205,0))&amp;"","كود غير موجود"))</f>
        <v/>
      </c>
      <c r="G980" s="21">
        <f>IF(OR(B980&amp;""="",NOT(ISNUMBER(A980))),"",IF(COUNTIFS($B$6:$B$1005,B980&amp;"",$A$6:$A$1005,"&gt;"&amp;A980)=0,1,0))</f>
        <v/>
      </c>
    </row>
    <row r="981">
      <c r="A981" s="13" t="n"/>
      <c r="B981" s="5" t="n"/>
      <c r="C981" s="5" t="n"/>
      <c r="D981" s="20" t="n"/>
      <c r="E981" s="5" t="n"/>
      <c r="F981" s="6">
        <f>IF(B981&amp;""="","",IFERROR(INDEX('المركبات'!$B$6:$B$205,MATCH(B981&amp;"",'المركبات'!$A$6:$A$205,0))&amp;"","كود غير موجود"))</f>
        <v/>
      </c>
      <c r="G981" s="21">
        <f>IF(OR(B981&amp;""="",NOT(ISNUMBER(A981))),"",IF(COUNTIFS($B$6:$B$1005,B981&amp;"",$A$6:$A$1005,"&gt;"&amp;A981)=0,1,0))</f>
        <v/>
      </c>
    </row>
    <row r="982">
      <c r="A982" s="13" t="n"/>
      <c r="B982" s="5" t="n"/>
      <c r="C982" s="5" t="n"/>
      <c r="D982" s="20" t="n"/>
      <c r="E982" s="5" t="n"/>
      <c r="F982" s="6">
        <f>IF(B982&amp;""="","",IFERROR(INDEX('المركبات'!$B$6:$B$205,MATCH(B982&amp;"",'المركبات'!$A$6:$A$205,0))&amp;"","كود غير موجود"))</f>
        <v/>
      </c>
      <c r="G982" s="21">
        <f>IF(OR(B982&amp;""="",NOT(ISNUMBER(A982))),"",IF(COUNTIFS($B$6:$B$1005,B982&amp;"",$A$6:$A$1005,"&gt;"&amp;A982)=0,1,0))</f>
        <v/>
      </c>
    </row>
    <row r="983">
      <c r="A983" s="13" t="n"/>
      <c r="B983" s="5" t="n"/>
      <c r="C983" s="5" t="n"/>
      <c r="D983" s="20" t="n"/>
      <c r="E983" s="5" t="n"/>
      <c r="F983" s="6">
        <f>IF(B983&amp;""="","",IFERROR(INDEX('المركبات'!$B$6:$B$205,MATCH(B983&amp;"",'المركبات'!$A$6:$A$205,0))&amp;"","كود غير موجود"))</f>
        <v/>
      </c>
      <c r="G983" s="21">
        <f>IF(OR(B983&amp;""="",NOT(ISNUMBER(A983))),"",IF(COUNTIFS($B$6:$B$1005,B983&amp;"",$A$6:$A$1005,"&gt;"&amp;A983)=0,1,0))</f>
        <v/>
      </c>
    </row>
    <row r="984">
      <c r="A984" s="13" t="n"/>
      <c r="B984" s="5" t="n"/>
      <c r="C984" s="5" t="n"/>
      <c r="D984" s="20" t="n"/>
      <c r="E984" s="5" t="n"/>
      <c r="F984" s="6">
        <f>IF(B984&amp;""="","",IFERROR(INDEX('المركبات'!$B$6:$B$205,MATCH(B984&amp;"",'المركبات'!$A$6:$A$205,0))&amp;"","كود غير موجود"))</f>
        <v/>
      </c>
      <c r="G984" s="21">
        <f>IF(OR(B984&amp;""="",NOT(ISNUMBER(A984))),"",IF(COUNTIFS($B$6:$B$1005,B984&amp;"",$A$6:$A$1005,"&gt;"&amp;A984)=0,1,0))</f>
        <v/>
      </c>
    </row>
    <row r="985">
      <c r="A985" s="13" t="n"/>
      <c r="B985" s="5" t="n"/>
      <c r="C985" s="5" t="n"/>
      <c r="D985" s="20" t="n"/>
      <c r="E985" s="5" t="n"/>
      <c r="F985" s="6">
        <f>IF(B985&amp;""="","",IFERROR(INDEX('المركبات'!$B$6:$B$205,MATCH(B985&amp;"",'المركبات'!$A$6:$A$205,0))&amp;"","كود غير موجود"))</f>
        <v/>
      </c>
      <c r="G985" s="21">
        <f>IF(OR(B985&amp;""="",NOT(ISNUMBER(A985))),"",IF(COUNTIFS($B$6:$B$1005,B985&amp;"",$A$6:$A$1005,"&gt;"&amp;A985)=0,1,0))</f>
        <v/>
      </c>
    </row>
    <row r="986">
      <c r="A986" s="13" t="n"/>
      <c r="B986" s="5" t="n"/>
      <c r="C986" s="5" t="n"/>
      <c r="D986" s="20" t="n"/>
      <c r="E986" s="5" t="n"/>
      <c r="F986" s="6">
        <f>IF(B986&amp;""="","",IFERROR(INDEX('المركبات'!$B$6:$B$205,MATCH(B986&amp;"",'المركبات'!$A$6:$A$205,0))&amp;"","كود غير موجود"))</f>
        <v/>
      </c>
      <c r="G986" s="21">
        <f>IF(OR(B986&amp;""="",NOT(ISNUMBER(A986))),"",IF(COUNTIFS($B$6:$B$1005,B986&amp;"",$A$6:$A$1005,"&gt;"&amp;A986)=0,1,0))</f>
        <v/>
      </c>
    </row>
    <row r="987">
      <c r="A987" s="13" t="n"/>
      <c r="B987" s="5" t="n"/>
      <c r="C987" s="5" t="n"/>
      <c r="D987" s="20" t="n"/>
      <c r="E987" s="5" t="n"/>
      <c r="F987" s="6">
        <f>IF(B987&amp;""="","",IFERROR(INDEX('المركبات'!$B$6:$B$205,MATCH(B987&amp;"",'المركبات'!$A$6:$A$205,0))&amp;"","كود غير موجود"))</f>
        <v/>
      </c>
      <c r="G987" s="21">
        <f>IF(OR(B987&amp;""="",NOT(ISNUMBER(A987))),"",IF(COUNTIFS($B$6:$B$1005,B987&amp;"",$A$6:$A$1005,"&gt;"&amp;A987)=0,1,0))</f>
        <v/>
      </c>
    </row>
    <row r="988">
      <c r="A988" s="13" t="n"/>
      <c r="B988" s="5" t="n"/>
      <c r="C988" s="5" t="n"/>
      <c r="D988" s="20" t="n"/>
      <c r="E988" s="5" t="n"/>
      <c r="F988" s="6">
        <f>IF(B988&amp;""="","",IFERROR(INDEX('المركبات'!$B$6:$B$205,MATCH(B988&amp;"",'المركبات'!$A$6:$A$205,0))&amp;"","كود غير موجود"))</f>
        <v/>
      </c>
      <c r="G988" s="21">
        <f>IF(OR(B988&amp;""="",NOT(ISNUMBER(A988))),"",IF(COUNTIFS($B$6:$B$1005,B988&amp;"",$A$6:$A$1005,"&gt;"&amp;A988)=0,1,0))</f>
        <v/>
      </c>
    </row>
    <row r="989">
      <c r="A989" s="13" t="n"/>
      <c r="B989" s="5" t="n"/>
      <c r="C989" s="5" t="n"/>
      <c r="D989" s="20" t="n"/>
      <c r="E989" s="5" t="n"/>
      <c r="F989" s="6">
        <f>IF(B989&amp;""="","",IFERROR(INDEX('المركبات'!$B$6:$B$205,MATCH(B989&amp;"",'المركبات'!$A$6:$A$205,0))&amp;"","كود غير موجود"))</f>
        <v/>
      </c>
      <c r="G989" s="21">
        <f>IF(OR(B989&amp;""="",NOT(ISNUMBER(A989))),"",IF(COUNTIFS($B$6:$B$1005,B989&amp;"",$A$6:$A$1005,"&gt;"&amp;A989)=0,1,0))</f>
        <v/>
      </c>
    </row>
    <row r="990">
      <c r="A990" s="13" t="n"/>
      <c r="B990" s="5" t="n"/>
      <c r="C990" s="5" t="n"/>
      <c r="D990" s="20" t="n"/>
      <c r="E990" s="5" t="n"/>
      <c r="F990" s="6">
        <f>IF(B990&amp;""="","",IFERROR(INDEX('المركبات'!$B$6:$B$205,MATCH(B990&amp;"",'المركبات'!$A$6:$A$205,0))&amp;"","كود غير موجود"))</f>
        <v/>
      </c>
      <c r="G990" s="21">
        <f>IF(OR(B990&amp;""="",NOT(ISNUMBER(A990))),"",IF(COUNTIFS($B$6:$B$1005,B990&amp;"",$A$6:$A$1005,"&gt;"&amp;A990)=0,1,0))</f>
        <v/>
      </c>
    </row>
    <row r="991">
      <c r="A991" s="13" t="n"/>
      <c r="B991" s="5" t="n"/>
      <c r="C991" s="5" t="n"/>
      <c r="D991" s="20" t="n"/>
      <c r="E991" s="5" t="n"/>
      <c r="F991" s="6">
        <f>IF(B991&amp;""="","",IFERROR(INDEX('المركبات'!$B$6:$B$205,MATCH(B991&amp;"",'المركبات'!$A$6:$A$205,0))&amp;"","كود غير موجود"))</f>
        <v/>
      </c>
      <c r="G991" s="21">
        <f>IF(OR(B991&amp;""="",NOT(ISNUMBER(A991))),"",IF(COUNTIFS($B$6:$B$1005,B991&amp;"",$A$6:$A$1005,"&gt;"&amp;A991)=0,1,0))</f>
        <v/>
      </c>
    </row>
    <row r="992">
      <c r="A992" s="13" t="n"/>
      <c r="B992" s="5" t="n"/>
      <c r="C992" s="5" t="n"/>
      <c r="D992" s="20" t="n"/>
      <c r="E992" s="5" t="n"/>
      <c r="F992" s="6">
        <f>IF(B992&amp;""="","",IFERROR(INDEX('المركبات'!$B$6:$B$205,MATCH(B992&amp;"",'المركبات'!$A$6:$A$205,0))&amp;"","كود غير موجود"))</f>
        <v/>
      </c>
      <c r="G992" s="21">
        <f>IF(OR(B992&amp;""="",NOT(ISNUMBER(A992))),"",IF(COUNTIFS($B$6:$B$1005,B992&amp;"",$A$6:$A$1005,"&gt;"&amp;A992)=0,1,0))</f>
        <v/>
      </c>
    </row>
    <row r="993">
      <c r="A993" s="13" t="n"/>
      <c r="B993" s="5" t="n"/>
      <c r="C993" s="5" t="n"/>
      <c r="D993" s="20" t="n"/>
      <c r="E993" s="5" t="n"/>
      <c r="F993" s="6">
        <f>IF(B993&amp;""="","",IFERROR(INDEX('المركبات'!$B$6:$B$205,MATCH(B993&amp;"",'المركبات'!$A$6:$A$205,0))&amp;"","كود غير موجود"))</f>
        <v/>
      </c>
      <c r="G993" s="21">
        <f>IF(OR(B993&amp;""="",NOT(ISNUMBER(A993))),"",IF(COUNTIFS($B$6:$B$1005,B993&amp;"",$A$6:$A$1005,"&gt;"&amp;A993)=0,1,0))</f>
        <v/>
      </c>
    </row>
    <row r="994">
      <c r="A994" s="13" t="n"/>
      <c r="B994" s="5" t="n"/>
      <c r="C994" s="5" t="n"/>
      <c r="D994" s="20" t="n"/>
      <c r="E994" s="5" t="n"/>
      <c r="F994" s="6">
        <f>IF(B994&amp;""="","",IFERROR(INDEX('المركبات'!$B$6:$B$205,MATCH(B994&amp;"",'المركبات'!$A$6:$A$205,0))&amp;"","كود غير موجود"))</f>
        <v/>
      </c>
      <c r="G994" s="21">
        <f>IF(OR(B994&amp;""="",NOT(ISNUMBER(A994))),"",IF(COUNTIFS($B$6:$B$1005,B994&amp;"",$A$6:$A$1005,"&gt;"&amp;A994)=0,1,0))</f>
        <v/>
      </c>
    </row>
    <row r="995">
      <c r="A995" s="13" t="n"/>
      <c r="B995" s="5" t="n"/>
      <c r="C995" s="5" t="n"/>
      <c r="D995" s="20" t="n"/>
      <c r="E995" s="5" t="n"/>
      <c r="F995" s="6">
        <f>IF(B995&amp;""="","",IFERROR(INDEX('المركبات'!$B$6:$B$205,MATCH(B995&amp;"",'المركبات'!$A$6:$A$205,0))&amp;"","كود غير موجود"))</f>
        <v/>
      </c>
      <c r="G995" s="21">
        <f>IF(OR(B995&amp;""="",NOT(ISNUMBER(A995))),"",IF(COUNTIFS($B$6:$B$1005,B995&amp;"",$A$6:$A$1005,"&gt;"&amp;A995)=0,1,0))</f>
        <v/>
      </c>
    </row>
    <row r="996">
      <c r="A996" s="13" t="n"/>
      <c r="B996" s="5" t="n"/>
      <c r="C996" s="5" t="n"/>
      <c r="D996" s="20" t="n"/>
      <c r="E996" s="5" t="n"/>
      <c r="F996" s="6">
        <f>IF(B996&amp;""="","",IFERROR(INDEX('المركبات'!$B$6:$B$205,MATCH(B996&amp;"",'المركبات'!$A$6:$A$205,0))&amp;"","كود غير موجود"))</f>
        <v/>
      </c>
      <c r="G996" s="21">
        <f>IF(OR(B996&amp;""="",NOT(ISNUMBER(A996))),"",IF(COUNTIFS($B$6:$B$1005,B996&amp;"",$A$6:$A$1005,"&gt;"&amp;A996)=0,1,0))</f>
        <v/>
      </c>
    </row>
    <row r="997">
      <c r="A997" s="13" t="n"/>
      <c r="B997" s="5" t="n"/>
      <c r="C997" s="5" t="n"/>
      <c r="D997" s="20" t="n"/>
      <c r="E997" s="5" t="n"/>
      <c r="F997" s="6">
        <f>IF(B997&amp;""="","",IFERROR(INDEX('المركبات'!$B$6:$B$205,MATCH(B997&amp;"",'المركبات'!$A$6:$A$205,0))&amp;"","كود غير موجود"))</f>
        <v/>
      </c>
      <c r="G997" s="21">
        <f>IF(OR(B997&amp;""="",NOT(ISNUMBER(A997))),"",IF(COUNTIFS($B$6:$B$1005,B997&amp;"",$A$6:$A$1005,"&gt;"&amp;A997)=0,1,0))</f>
        <v/>
      </c>
    </row>
    <row r="998">
      <c r="A998" s="13" t="n"/>
      <c r="B998" s="5" t="n"/>
      <c r="C998" s="5" t="n"/>
      <c r="D998" s="20" t="n"/>
      <c r="E998" s="5" t="n"/>
      <c r="F998" s="6">
        <f>IF(B998&amp;""="","",IFERROR(INDEX('المركبات'!$B$6:$B$205,MATCH(B998&amp;"",'المركبات'!$A$6:$A$205,0))&amp;"","كود غير موجود"))</f>
        <v/>
      </c>
      <c r="G998" s="21">
        <f>IF(OR(B998&amp;""="",NOT(ISNUMBER(A998))),"",IF(COUNTIFS($B$6:$B$1005,B998&amp;"",$A$6:$A$1005,"&gt;"&amp;A998)=0,1,0))</f>
        <v/>
      </c>
    </row>
    <row r="999">
      <c r="A999" s="13" t="n"/>
      <c r="B999" s="5" t="n"/>
      <c r="C999" s="5" t="n"/>
      <c r="D999" s="20" t="n"/>
      <c r="E999" s="5" t="n"/>
      <c r="F999" s="6">
        <f>IF(B999&amp;""="","",IFERROR(INDEX('المركبات'!$B$6:$B$205,MATCH(B999&amp;"",'المركبات'!$A$6:$A$205,0))&amp;"","كود غير موجود"))</f>
        <v/>
      </c>
      <c r="G999" s="21">
        <f>IF(OR(B999&amp;""="",NOT(ISNUMBER(A999))),"",IF(COUNTIFS($B$6:$B$1005,B999&amp;"",$A$6:$A$1005,"&gt;"&amp;A999)=0,1,0))</f>
        <v/>
      </c>
    </row>
    <row r="1000">
      <c r="A1000" s="13" t="n"/>
      <c r="B1000" s="5" t="n"/>
      <c r="C1000" s="5" t="n"/>
      <c r="D1000" s="20" t="n"/>
      <c r="E1000" s="5" t="n"/>
      <c r="F1000" s="6">
        <f>IF(B1000&amp;""="","",IFERROR(INDEX('المركبات'!$B$6:$B$205,MATCH(B1000&amp;"",'المركبات'!$A$6:$A$205,0))&amp;"","كود غير موجود"))</f>
        <v/>
      </c>
      <c r="G1000" s="21">
        <f>IF(OR(B1000&amp;""="",NOT(ISNUMBER(A1000))),"",IF(COUNTIFS($B$6:$B$1005,B1000&amp;"",$A$6:$A$1005,"&gt;"&amp;A1000)=0,1,0))</f>
        <v/>
      </c>
    </row>
    <row r="1001">
      <c r="A1001" s="13" t="n"/>
      <c r="B1001" s="5" t="n"/>
      <c r="C1001" s="5" t="n"/>
      <c r="D1001" s="20" t="n"/>
      <c r="E1001" s="5" t="n"/>
      <c r="F1001" s="6">
        <f>IF(B1001&amp;""="","",IFERROR(INDEX('المركبات'!$B$6:$B$205,MATCH(B1001&amp;"",'المركبات'!$A$6:$A$205,0))&amp;"","كود غير موجود"))</f>
        <v/>
      </c>
      <c r="G1001" s="21">
        <f>IF(OR(B1001&amp;""="",NOT(ISNUMBER(A1001))),"",IF(COUNTIFS($B$6:$B$1005,B1001&amp;"",$A$6:$A$1005,"&gt;"&amp;A1001)=0,1,0))</f>
        <v/>
      </c>
    </row>
    <row r="1002">
      <c r="A1002" s="13" t="n"/>
      <c r="B1002" s="5" t="n"/>
      <c r="C1002" s="5" t="n"/>
      <c r="D1002" s="20" t="n"/>
      <c r="E1002" s="5" t="n"/>
      <c r="F1002" s="6">
        <f>IF(B1002&amp;""="","",IFERROR(INDEX('المركبات'!$B$6:$B$205,MATCH(B1002&amp;"",'المركبات'!$A$6:$A$205,0))&amp;"","كود غير موجود"))</f>
        <v/>
      </c>
      <c r="G1002" s="21">
        <f>IF(OR(B1002&amp;""="",NOT(ISNUMBER(A1002))),"",IF(COUNTIFS($B$6:$B$1005,B1002&amp;"",$A$6:$A$1005,"&gt;"&amp;A1002)=0,1,0))</f>
        <v/>
      </c>
    </row>
    <row r="1003">
      <c r="A1003" s="13" t="n"/>
      <c r="B1003" s="5" t="n"/>
      <c r="C1003" s="5" t="n"/>
      <c r="D1003" s="20" t="n"/>
      <c r="E1003" s="5" t="n"/>
      <c r="F1003" s="6">
        <f>IF(B1003&amp;""="","",IFERROR(INDEX('المركبات'!$B$6:$B$205,MATCH(B1003&amp;"",'المركبات'!$A$6:$A$205,0))&amp;"","كود غير موجود"))</f>
        <v/>
      </c>
      <c r="G1003" s="21">
        <f>IF(OR(B1003&amp;""="",NOT(ISNUMBER(A1003))),"",IF(COUNTIFS($B$6:$B$1005,B1003&amp;"",$A$6:$A$1005,"&gt;"&amp;A1003)=0,1,0))</f>
        <v/>
      </c>
    </row>
    <row r="1004">
      <c r="A1004" s="13" t="n"/>
      <c r="B1004" s="5" t="n"/>
      <c r="C1004" s="5" t="n"/>
      <c r="D1004" s="20" t="n"/>
      <c r="E1004" s="5" t="n"/>
      <c r="F1004" s="6">
        <f>IF(B1004&amp;""="","",IFERROR(INDEX('المركبات'!$B$6:$B$205,MATCH(B1004&amp;"",'المركبات'!$A$6:$A$205,0))&amp;"","كود غير موجود"))</f>
        <v/>
      </c>
      <c r="G1004" s="21">
        <f>IF(OR(B1004&amp;""="",NOT(ISNUMBER(A1004))),"",IF(COUNTIFS($B$6:$B$1005,B1004&amp;"",$A$6:$A$1005,"&gt;"&amp;A1004)=0,1,0))</f>
        <v/>
      </c>
    </row>
    <row r="1005">
      <c r="A1005" s="13" t="n"/>
      <c r="B1005" s="5" t="n"/>
      <c r="C1005" s="5" t="n"/>
      <c r="D1005" s="20" t="n"/>
      <c r="E1005" s="5" t="n"/>
      <c r="F1005" s="6">
        <f>IF(B1005&amp;""="","",IFERROR(INDEX('المركبات'!$B$6:$B$205,MATCH(B1005&amp;"",'المركبات'!$A$6:$A$205,0))&amp;"","كود غير موجود"))</f>
        <v/>
      </c>
      <c r="G1005" s="21">
        <f>IF(OR(B1005&amp;""="",NOT(ISNUMBER(A1005))),"",IF(COUNTIFS($B$6:$B$1005,B1005&amp;"",$A$6:$A$1005,"&gt;"&amp;A1005)=0,1,0))</f>
        <v/>
      </c>
    </row>
  </sheetData>
  <autoFilter ref="A5:G1005"/>
  <mergeCells count="2">
    <mergeCell ref="A2:G2"/>
    <mergeCell ref="A1:G1"/>
  </mergeCells>
  <conditionalFormatting sqref="F6:F1005">
    <cfRule type="expression" priority="1" dxfId="0">
      <formula>F6="كود غير موجود"</formula>
    </cfRule>
  </conditionalFormatting>
  <dataValidations count="2">
    <dataValidation sqref="B6:B1005" showDropDown="0" showInputMessage="0" showErrorMessage="0" allowBlank="1" type="list">
      <formula1>='المركبات'!$A$6:$A$205</formula1>
    </dataValidation>
    <dataValidation sqref="C6:C1005" showDropDown="0" showInputMessage="0" showErrorMessage="0" allowBlank="1" type="list">
      <formula1>"زيت وفلاتر,إطارات,فرامل,كهرباء,إصلاح عطل,أخرى"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1" customWidth="1" min="2" max="2"/>
    <col width="15" customWidth="1" min="3" max="3"/>
    <col width="16" customWidth="1" min="4" max="4"/>
    <col width="14" customWidth="1" min="5" max="5"/>
    <col width="14" customWidth="1" min="6" max="6"/>
    <col width="14" customWidth="1" min="7" max="7"/>
    <col width="14" customWidth="1" min="8" max="8"/>
  </cols>
  <sheetData>
    <row r="1" ht="26" customHeight="1">
      <c r="A1" s="10" t="inlineStr">
        <is>
          <t>شيت وقود وصيانة الأسطول · قالب مجاني من Softwiro</t>
        </is>
      </c>
    </row>
    <row r="2">
      <c r="A2" s="11" t="inlineStr">
        <is>
          <t>عايز برنامج أسطول يسجّل فيه كل سائق تعبئته وتراجعه الإدارة؟ Softwiro تبنيه لك على طريقة شغلك ← اضغط هنا</t>
        </is>
      </c>
    </row>
    <row r="4">
      <c r="A4" s="12" t="inlineStr">
        <is>
          <t>مركبات تحتاج متابعة</t>
        </is>
      </c>
      <c r="B4" s="22">
        <f>COUNTIF('المركبات'!$T$6:$T$205,"منتهي")+COUNTIF('المركبات'!$T$6:$T$205,"ينتهي قريبًا")</f>
        <v/>
      </c>
    </row>
    <row r="6" ht="32" customHeight="1">
      <c r="A6" s="15" t="inlineStr">
        <is>
          <t>م</t>
        </is>
      </c>
      <c r="B6" s="15" t="inlineStr">
        <is>
          <t>المركبة</t>
        </is>
      </c>
      <c r="C6" s="15" t="inlineStr">
        <is>
          <t>اللوحة</t>
        </is>
      </c>
      <c r="D6" s="15" t="inlineStr">
        <is>
          <t>السائق</t>
        </is>
      </c>
      <c r="E6" s="15" t="inlineStr">
        <is>
          <t>انتهاء الترخيص</t>
        </is>
      </c>
      <c r="F6" s="15" t="inlineStr">
        <is>
          <t>انتهاء التأمين</t>
        </is>
      </c>
      <c r="G6" s="15" t="inlineStr">
        <is>
          <t>أيام لأقرب انتهاء</t>
        </is>
      </c>
      <c r="H6" s="15" t="inlineStr">
        <is>
          <t>التنبيه</t>
        </is>
      </c>
    </row>
    <row r="7">
      <c r="A7" s="6">
        <f>IF(1&lt;=$B$4,1,"")</f>
        <v/>
      </c>
      <c r="B7" s="6">
        <f>IF($A7="","",INDEX('المركبات'!$A$6:$A$205,MATCH($A7,'المركبات'!$U$6:$U$205,0))&amp;"")</f>
        <v/>
      </c>
      <c r="C7" s="6">
        <f>IF($A7="","",INDEX('المركبات'!$B$6:$B$205,MATCH($A7,'المركبات'!$U$6:$U$205,0))&amp;"")</f>
        <v/>
      </c>
      <c r="D7" s="6">
        <f>IF($A7="","",INDEX('المركبات'!$E$6:$E$205,MATCH($A7,'المركبات'!$U$6:$U$205,0))&amp;"")</f>
        <v/>
      </c>
      <c r="E7" s="19">
        <f>IF($A7="","",INDEX('المركبات'!$G$6:$G$205,MATCH($A7,'المركبات'!$U$6:$U$205,0)))</f>
        <v/>
      </c>
      <c r="F7" s="19">
        <f>IF($A7="","",INDEX('المركبات'!$H$6:$H$205,MATCH($A7,'المركبات'!$U$6:$U$205,0)))</f>
        <v/>
      </c>
      <c r="G7" s="17">
        <f>IF($A7="","",INDEX('المركبات'!$S$6:$S$205,MATCH($A7,'المركبات'!$U$6:$U$205,0)))</f>
        <v/>
      </c>
      <c r="H7" s="6">
        <f>IF($A7="","",INDEX('المركبات'!$T$6:$T$205,MATCH($A7,'المركبات'!$U$6:$U$205,0))&amp;"")</f>
        <v/>
      </c>
    </row>
    <row r="8">
      <c r="A8" s="6">
        <f>IF(2&lt;=$B$4,2,"")</f>
        <v/>
      </c>
      <c r="B8" s="6">
        <f>IF($A8="","",INDEX('المركبات'!$A$6:$A$205,MATCH($A8,'المركبات'!$U$6:$U$205,0))&amp;"")</f>
        <v/>
      </c>
      <c r="C8" s="6">
        <f>IF($A8="","",INDEX('المركبات'!$B$6:$B$205,MATCH($A8,'المركبات'!$U$6:$U$205,0))&amp;"")</f>
        <v/>
      </c>
      <c r="D8" s="6">
        <f>IF($A8="","",INDEX('المركبات'!$E$6:$E$205,MATCH($A8,'المركبات'!$U$6:$U$205,0))&amp;"")</f>
        <v/>
      </c>
      <c r="E8" s="19">
        <f>IF($A8="","",INDEX('المركبات'!$G$6:$G$205,MATCH($A8,'المركبات'!$U$6:$U$205,0)))</f>
        <v/>
      </c>
      <c r="F8" s="19">
        <f>IF($A8="","",INDEX('المركبات'!$H$6:$H$205,MATCH($A8,'المركبات'!$U$6:$U$205,0)))</f>
        <v/>
      </c>
      <c r="G8" s="17">
        <f>IF($A8="","",INDEX('المركبات'!$S$6:$S$205,MATCH($A8,'المركبات'!$U$6:$U$205,0)))</f>
        <v/>
      </c>
      <c r="H8" s="6">
        <f>IF($A8="","",INDEX('المركبات'!$T$6:$T$205,MATCH($A8,'المركبات'!$U$6:$U$205,0))&amp;"")</f>
        <v/>
      </c>
    </row>
    <row r="9">
      <c r="A9" s="6">
        <f>IF(3&lt;=$B$4,3,"")</f>
        <v/>
      </c>
      <c r="B9" s="6">
        <f>IF($A9="","",INDEX('المركبات'!$A$6:$A$205,MATCH($A9,'المركبات'!$U$6:$U$205,0))&amp;"")</f>
        <v/>
      </c>
      <c r="C9" s="6">
        <f>IF($A9="","",INDEX('المركبات'!$B$6:$B$205,MATCH($A9,'المركبات'!$U$6:$U$205,0))&amp;"")</f>
        <v/>
      </c>
      <c r="D9" s="6">
        <f>IF($A9="","",INDEX('المركبات'!$E$6:$E$205,MATCH($A9,'المركبات'!$U$6:$U$205,0))&amp;"")</f>
        <v/>
      </c>
      <c r="E9" s="19">
        <f>IF($A9="","",INDEX('المركبات'!$G$6:$G$205,MATCH($A9,'المركبات'!$U$6:$U$205,0)))</f>
        <v/>
      </c>
      <c r="F9" s="19">
        <f>IF($A9="","",INDEX('المركبات'!$H$6:$H$205,MATCH($A9,'المركبات'!$U$6:$U$205,0)))</f>
        <v/>
      </c>
      <c r="G9" s="17">
        <f>IF($A9="","",INDEX('المركبات'!$S$6:$S$205,MATCH($A9,'المركبات'!$U$6:$U$205,0)))</f>
        <v/>
      </c>
      <c r="H9" s="6">
        <f>IF($A9="","",INDEX('المركبات'!$T$6:$T$205,MATCH($A9,'المركبات'!$U$6:$U$205,0))&amp;"")</f>
        <v/>
      </c>
    </row>
    <row r="10">
      <c r="A10" s="6">
        <f>IF(4&lt;=$B$4,4,"")</f>
        <v/>
      </c>
      <c r="B10" s="6">
        <f>IF($A10="","",INDEX('المركبات'!$A$6:$A$205,MATCH($A10,'المركبات'!$U$6:$U$205,0))&amp;"")</f>
        <v/>
      </c>
      <c r="C10" s="6">
        <f>IF($A10="","",INDEX('المركبات'!$B$6:$B$205,MATCH($A10,'المركبات'!$U$6:$U$205,0))&amp;"")</f>
        <v/>
      </c>
      <c r="D10" s="6">
        <f>IF($A10="","",INDEX('المركبات'!$E$6:$E$205,MATCH($A10,'المركبات'!$U$6:$U$205,0))&amp;"")</f>
        <v/>
      </c>
      <c r="E10" s="19">
        <f>IF($A10="","",INDEX('المركبات'!$G$6:$G$205,MATCH($A10,'المركبات'!$U$6:$U$205,0)))</f>
        <v/>
      </c>
      <c r="F10" s="19">
        <f>IF($A10="","",INDEX('المركبات'!$H$6:$H$205,MATCH($A10,'المركبات'!$U$6:$U$205,0)))</f>
        <v/>
      </c>
      <c r="G10" s="17">
        <f>IF($A10="","",INDEX('المركبات'!$S$6:$S$205,MATCH($A10,'المركبات'!$U$6:$U$205,0)))</f>
        <v/>
      </c>
      <c r="H10" s="6">
        <f>IF($A10="","",INDEX('المركبات'!$T$6:$T$205,MATCH($A10,'المركبات'!$U$6:$U$205,0))&amp;"")</f>
        <v/>
      </c>
    </row>
    <row r="11">
      <c r="A11" s="6">
        <f>IF(5&lt;=$B$4,5,"")</f>
        <v/>
      </c>
      <c r="B11" s="6">
        <f>IF($A11="","",INDEX('المركبات'!$A$6:$A$205,MATCH($A11,'المركبات'!$U$6:$U$205,0))&amp;"")</f>
        <v/>
      </c>
      <c r="C11" s="6">
        <f>IF($A11="","",INDEX('المركبات'!$B$6:$B$205,MATCH($A11,'المركبات'!$U$6:$U$205,0))&amp;"")</f>
        <v/>
      </c>
      <c r="D11" s="6">
        <f>IF($A11="","",INDEX('المركبات'!$E$6:$E$205,MATCH($A11,'المركبات'!$U$6:$U$205,0))&amp;"")</f>
        <v/>
      </c>
      <c r="E11" s="19">
        <f>IF($A11="","",INDEX('المركبات'!$G$6:$G$205,MATCH($A11,'المركبات'!$U$6:$U$205,0)))</f>
        <v/>
      </c>
      <c r="F11" s="19">
        <f>IF($A11="","",INDEX('المركبات'!$H$6:$H$205,MATCH($A11,'المركبات'!$U$6:$U$205,0)))</f>
        <v/>
      </c>
      <c r="G11" s="17">
        <f>IF($A11="","",INDEX('المركبات'!$S$6:$S$205,MATCH($A11,'المركبات'!$U$6:$U$205,0)))</f>
        <v/>
      </c>
      <c r="H11" s="6">
        <f>IF($A11="","",INDEX('المركبات'!$T$6:$T$205,MATCH($A11,'المركبات'!$U$6:$U$205,0))&amp;"")</f>
        <v/>
      </c>
    </row>
    <row r="12">
      <c r="A12" s="6">
        <f>IF(6&lt;=$B$4,6,"")</f>
        <v/>
      </c>
      <c r="B12" s="6">
        <f>IF($A12="","",INDEX('المركبات'!$A$6:$A$205,MATCH($A12,'المركبات'!$U$6:$U$205,0))&amp;"")</f>
        <v/>
      </c>
      <c r="C12" s="6">
        <f>IF($A12="","",INDEX('المركبات'!$B$6:$B$205,MATCH($A12,'المركبات'!$U$6:$U$205,0))&amp;"")</f>
        <v/>
      </c>
      <c r="D12" s="6">
        <f>IF($A12="","",INDEX('المركبات'!$E$6:$E$205,MATCH($A12,'المركبات'!$U$6:$U$205,0))&amp;"")</f>
        <v/>
      </c>
      <c r="E12" s="19">
        <f>IF($A12="","",INDEX('المركبات'!$G$6:$G$205,MATCH($A12,'المركبات'!$U$6:$U$205,0)))</f>
        <v/>
      </c>
      <c r="F12" s="19">
        <f>IF($A12="","",INDEX('المركبات'!$H$6:$H$205,MATCH($A12,'المركبات'!$U$6:$U$205,0)))</f>
        <v/>
      </c>
      <c r="G12" s="17">
        <f>IF($A12="","",INDEX('المركبات'!$S$6:$S$205,MATCH($A12,'المركبات'!$U$6:$U$205,0)))</f>
        <v/>
      </c>
      <c r="H12" s="6">
        <f>IF($A12="","",INDEX('المركبات'!$T$6:$T$205,MATCH($A12,'المركبات'!$U$6:$U$205,0))&amp;"")</f>
        <v/>
      </c>
    </row>
    <row r="13">
      <c r="A13" s="6">
        <f>IF(7&lt;=$B$4,7,"")</f>
        <v/>
      </c>
      <c r="B13" s="6">
        <f>IF($A13="","",INDEX('المركبات'!$A$6:$A$205,MATCH($A13,'المركبات'!$U$6:$U$205,0))&amp;"")</f>
        <v/>
      </c>
      <c r="C13" s="6">
        <f>IF($A13="","",INDEX('المركبات'!$B$6:$B$205,MATCH($A13,'المركبات'!$U$6:$U$205,0))&amp;"")</f>
        <v/>
      </c>
      <c r="D13" s="6">
        <f>IF($A13="","",INDEX('المركبات'!$E$6:$E$205,MATCH($A13,'المركبات'!$U$6:$U$205,0))&amp;"")</f>
        <v/>
      </c>
      <c r="E13" s="19">
        <f>IF($A13="","",INDEX('المركبات'!$G$6:$G$205,MATCH($A13,'المركبات'!$U$6:$U$205,0)))</f>
        <v/>
      </c>
      <c r="F13" s="19">
        <f>IF($A13="","",INDEX('المركبات'!$H$6:$H$205,MATCH($A13,'المركبات'!$U$6:$U$205,0)))</f>
        <v/>
      </c>
      <c r="G13" s="17">
        <f>IF($A13="","",INDEX('المركبات'!$S$6:$S$205,MATCH($A13,'المركبات'!$U$6:$U$205,0)))</f>
        <v/>
      </c>
      <c r="H13" s="6">
        <f>IF($A13="","",INDEX('المركبات'!$T$6:$T$205,MATCH($A13,'المركبات'!$U$6:$U$205,0))&amp;"")</f>
        <v/>
      </c>
    </row>
    <row r="14">
      <c r="A14" s="6">
        <f>IF(8&lt;=$B$4,8,"")</f>
        <v/>
      </c>
      <c r="B14" s="6">
        <f>IF($A14="","",INDEX('المركبات'!$A$6:$A$205,MATCH($A14,'المركبات'!$U$6:$U$205,0))&amp;"")</f>
        <v/>
      </c>
      <c r="C14" s="6">
        <f>IF($A14="","",INDEX('المركبات'!$B$6:$B$205,MATCH($A14,'المركبات'!$U$6:$U$205,0))&amp;"")</f>
        <v/>
      </c>
      <c r="D14" s="6">
        <f>IF($A14="","",INDEX('المركبات'!$E$6:$E$205,MATCH($A14,'المركبات'!$U$6:$U$205,0))&amp;"")</f>
        <v/>
      </c>
      <c r="E14" s="19">
        <f>IF($A14="","",INDEX('المركبات'!$G$6:$G$205,MATCH($A14,'المركبات'!$U$6:$U$205,0)))</f>
        <v/>
      </c>
      <c r="F14" s="19">
        <f>IF($A14="","",INDEX('المركبات'!$H$6:$H$205,MATCH($A14,'المركبات'!$U$6:$U$205,0)))</f>
        <v/>
      </c>
      <c r="G14" s="17">
        <f>IF($A14="","",INDEX('المركبات'!$S$6:$S$205,MATCH($A14,'المركبات'!$U$6:$U$205,0)))</f>
        <v/>
      </c>
      <c r="H14" s="6">
        <f>IF($A14="","",INDEX('المركبات'!$T$6:$T$205,MATCH($A14,'المركبات'!$U$6:$U$205,0))&amp;"")</f>
        <v/>
      </c>
    </row>
    <row r="15">
      <c r="A15" s="6">
        <f>IF(9&lt;=$B$4,9,"")</f>
        <v/>
      </c>
      <c r="B15" s="6">
        <f>IF($A15="","",INDEX('المركبات'!$A$6:$A$205,MATCH($A15,'المركبات'!$U$6:$U$205,0))&amp;"")</f>
        <v/>
      </c>
      <c r="C15" s="6">
        <f>IF($A15="","",INDEX('المركبات'!$B$6:$B$205,MATCH($A15,'المركبات'!$U$6:$U$205,0))&amp;"")</f>
        <v/>
      </c>
      <c r="D15" s="6">
        <f>IF($A15="","",INDEX('المركبات'!$E$6:$E$205,MATCH($A15,'المركبات'!$U$6:$U$205,0))&amp;"")</f>
        <v/>
      </c>
      <c r="E15" s="19">
        <f>IF($A15="","",INDEX('المركبات'!$G$6:$G$205,MATCH($A15,'المركبات'!$U$6:$U$205,0)))</f>
        <v/>
      </c>
      <c r="F15" s="19">
        <f>IF($A15="","",INDEX('المركبات'!$H$6:$H$205,MATCH($A15,'المركبات'!$U$6:$U$205,0)))</f>
        <v/>
      </c>
      <c r="G15" s="17">
        <f>IF($A15="","",INDEX('المركبات'!$S$6:$S$205,MATCH($A15,'المركبات'!$U$6:$U$205,0)))</f>
        <v/>
      </c>
      <c r="H15" s="6">
        <f>IF($A15="","",INDEX('المركبات'!$T$6:$T$205,MATCH($A15,'المركبات'!$U$6:$U$205,0))&amp;"")</f>
        <v/>
      </c>
    </row>
    <row r="16">
      <c r="A16" s="6">
        <f>IF(10&lt;=$B$4,10,"")</f>
        <v/>
      </c>
      <c r="B16" s="6">
        <f>IF($A16="","",INDEX('المركبات'!$A$6:$A$205,MATCH($A16,'المركبات'!$U$6:$U$205,0))&amp;"")</f>
        <v/>
      </c>
      <c r="C16" s="6">
        <f>IF($A16="","",INDEX('المركبات'!$B$6:$B$205,MATCH($A16,'المركبات'!$U$6:$U$205,0))&amp;"")</f>
        <v/>
      </c>
      <c r="D16" s="6">
        <f>IF($A16="","",INDEX('المركبات'!$E$6:$E$205,MATCH($A16,'المركبات'!$U$6:$U$205,0))&amp;"")</f>
        <v/>
      </c>
      <c r="E16" s="19">
        <f>IF($A16="","",INDEX('المركبات'!$G$6:$G$205,MATCH($A16,'المركبات'!$U$6:$U$205,0)))</f>
        <v/>
      </c>
      <c r="F16" s="19">
        <f>IF($A16="","",INDEX('المركبات'!$H$6:$H$205,MATCH($A16,'المركبات'!$U$6:$U$205,0)))</f>
        <v/>
      </c>
      <c r="G16" s="17">
        <f>IF($A16="","",INDEX('المركبات'!$S$6:$S$205,MATCH($A16,'المركبات'!$U$6:$U$205,0)))</f>
        <v/>
      </c>
      <c r="H16" s="6">
        <f>IF($A16="","",INDEX('المركبات'!$T$6:$T$205,MATCH($A16,'المركبات'!$U$6:$U$205,0))&amp;"")</f>
        <v/>
      </c>
    </row>
    <row r="17">
      <c r="A17" s="6">
        <f>IF(11&lt;=$B$4,11,"")</f>
        <v/>
      </c>
      <c r="B17" s="6">
        <f>IF($A17="","",INDEX('المركبات'!$A$6:$A$205,MATCH($A17,'المركبات'!$U$6:$U$205,0))&amp;"")</f>
        <v/>
      </c>
      <c r="C17" s="6">
        <f>IF($A17="","",INDEX('المركبات'!$B$6:$B$205,MATCH($A17,'المركبات'!$U$6:$U$205,0))&amp;"")</f>
        <v/>
      </c>
      <c r="D17" s="6">
        <f>IF($A17="","",INDEX('المركبات'!$E$6:$E$205,MATCH($A17,'المركبات'!$U$6:$U$205,0))&amp;"")</f>
        <v/>
      </c>
      <c r="E17" s="19">
        <f>IF($A17="","",INDEX('المركبات'!$G$6:$G$205,MATCH($A17,'المركبات'!$U$6:$U$205,0)))</f>
        <v/>
      </c>
      <c r="F17" s="19">
        <f>IF($A17="","",INDEX('المركبات'!$H$6:$H$205,MATCH($A17,'المركبات'!$U$6:$U$205,0)))</f>
        <v/>
      </c>
      <c r="G17" s="17">
        <f>IF($A17="","",INDEX('المركبات'!$S$6:$S$205,MATCH($A17,'المركبات'!$U$6:$U$205,0)))</f>
        <v/>
      </c>
      <c r="H17" s="6">
        <f>IF($A17="","",INDEX('المركبات'!$T$6:$T$205,MATCH($A17,'المركبات'!$U$6:$U$205,0))&amp;"")</f>
        <v/>
      </c>
    </row>
    <row r="18">
      <c r="A18" s="6">
        <f>IF(12&lt;=$B$4,12,"")</f>
        <v/>
      </c>
      <c r="B18" s="6">
        <f>IF($A18="","",INDEX('المركبات'!$A$6:$A$205,MATCH($A18,'المركبات'!$U$6:$U$205,0))&amp;"")</f>
        <v/>
      </c>
      <c r="C18" s="6">
        <f>IF($A18="","",INDEX('المركبات'!$B$6:$B$205,MATCH($A18,'المركبات'!$U$6:$U$205,0))&amp;"")</f>
        <v/>
      </c>
      <c r="D18" s="6">
        <f>IF($A18="","",INDEX('المركبات'!$E$6:$E$205,MATCH($A18,'المركبات'!$U$6:$U$205,0))&amp;"")</f>
        <v/>
      </c>
      <c r="E18" s="19">
        <f>IF($A18="","",INDEX('المركبات'!$G$6:$G$205,MATCH($A18,'المركبات'!$U$6:$U$205,0)))</f>
        <v/>
      </c>
      <c r="F18" s="19">
        <f>IF($A18="","",INDEX('المركبات'!$H$6:$H$205,MATCH($A18,'المركبات'!$U$6:$U$205,0)))</f>
        <v/>
      </c>
      <c r="G18" s="17">
        <f>IF($A18="","",INDEX('المركبات'!$S$6:$S$205,MATCH($A18,'المركبات'!$U$6:$U$205,0)))</f>
        <v/>
      </c>
      <c r="H18" s="6">
        <f>IF($A18="","",INDEX('المركبات'!$T$6:$T$205,MATCH($A18,'المركبات'!$U$6:$U$205,0))&amp;"")</f>
        <v/>
      </c>
    </row>
    <row r="19">
      <c r="A19" s="6">
        <f>IF(13&lt;=$B$4,13,"")</f>
        <v/>
      </c>
      <c r="B19" s="6">
        <f>IF($A19="","",INDEX('المركبات'!$A$6:$A$205,MATCH($A19,'المركبات'!$U$6:$U$205,0))&amp;"")</f>
        <v/>
      </c>
      <c r="C19" s="6">
        <f>IF($A19="","",INDEX('المركبات'!$B$6:$B$205,MATCH($A19,'المركبات'!$U$6:$U$205,0))&amp;"")</f>
        <v/>
      </c>
      <c r="D19" s="6">
        <f>IF($A19="","",INDEX('المركبات'!$E$6:$E$205,MATCH($A19,'المركبات'!$U$6:$U$205,0))&amp;"")</f>
        <v/>
      </c>
      <c r="E19" s="19">
        <f>IF($A19="","",INDEX('المركبات'!$G$6:$G$205,MATCH($A19,'المركبات'!$U$6:$U$205,0)))</f>
        <v/>
      </c>
      <c r="F19" s="19">
        <f>IF($A19="","",INDEX('المركبات'!$H$6:$H$205,MATCH($A19,'المركبات'!$U$6:$U$205,0)))</f>
        <v/>
      </c>
      <c r="G19" s="17">
        <f>IF($A19="","",INDEX('المركبات'!$S$6:$S$205,MATCH($A19,'المركبات'!$U$6:$U$205,0)))</f>
        <v/>
      </c>
      <c r="H19" s="6">
        <f>IF($A19="","",INDEX('المركبات'!$T$6:$T$205,MATCH($A19,'المركبات'!$U$6:$U$205,0))&amp;"")</f>
        <v/>
      </c>
    </row>
    <row r="20">
      <c r="A20" s="6">
        <f>IF(14&lt;=$B$4,14,"")</f>
        <v/>
      </c>
      <c r="B20" s="6">
        <f>IF($A20="","",INDEX('المركبات'!$A$6:$A$205,MATCH($A20,'المركبات'!$U$6:$U$205,0))&amp;"")</f>
        <v/>
      </c>
      <c r="C20" s="6">
        <f>IF($A20="","",INDEX('المركبات'!$B$6:$B$205,MATCH($A20,'المركبات'!$U$6:$U$205,0))&amp;"")</f>
        <v/>
      </c>
      <c r="D20" s="6">
        <f>IF($A20="","",INDEX('المركبات'!$E$6:$E$205,MATCH($A20,'المركبات'!$U$6:$U$205,0))&amp;"")</f>
        <v/>
      </c>
      <c r="E20" s="19">
        <f>IF($A20="","",INDEX('المركبات'!$G$6:$G$205,MATCH($A20,'المركبات'!$U$6:$U$205,0)))</f>
        <v/>
      </c>
      <c r="F20" s="19">
        <f>IF($A20="","",INDEX('المركبات'!$H$6:$H$205,MATCH($A20,'المركبات'!$U$6:$U$205,0)))</f>
        <v/>
      </c>
      <c r="G20" s="17">
        <f>IF($A20="","",INDEX('المركبات'!$S$6:$S$205,MATCH($A20,'المركبات'!$U$6:$U$205,0)))</f>
        <v/>
      </c>
      <c r="H20" s="6">
        <f>IF($A20="","",INDEX('المركبات'!$T$6:$T$205,MATCH($A20,'المركبات'!$U$6:$U$205,0))&amp;"")</f>
        <v/>
      </c>
    </row>
    <row r="21">
      <c r="A21" s="6">
        <f>IF(15&lt;=$B$4,15,"")</f>
        <v/>
      </c>
      <c r="B21" s="6">
        <f>IF($A21="","",INDEX('المركبات'!$A$6:$A$205,MATCH($A21,'المركبات'!$U$6:$U$205,0))&amp;"")</f>
        <v/>
      </c>
      <c r="C21" s="6">
        <f>IF($A21="","",INDEX('المركبات'!$B$6:$B$205,MATCH($A21,'المركبات'!$U$6:$U$205,0))&amp;"")</f>
        <v/>
      </c>
      <c r="D21" s="6">
        <f>IF($A21="","",INDEX('المركبات'!$E$6:$E$205,MATCH($A21,'المركبات'!$U$6:$U$205,0))&amp;"")</f>
        <v/>
      </c>
      <c r="E21" s="19">
        <f>IF($A21="","",INDEX('المركبات'!$G$6:$G$205,MATCH($A21,'المركبات'!$U$6:$U$205,0)))</f>
        <v/>
      </c>
      <c r="F21" s="19">
        <f>IF($A21="","",INDEX('المركبات'!$H$6:$H$205,MATCH($A21,'المركبات'!$U$6:$U$205,0)))</f>
        <v/>
      </c>
      <c r="G21" s="17">
        <f>IF($A21="","",INDEX('المركبات'!$S$6:$S$205,MATCH($A21,'المركبات'!$U$6:$U$205,0)))</f>
        <v/>
      </c>
      <c r="H21" s="6">
        <f>IF($A21="","",INDEX('المركبات'!$T$6:$T$205,MATCH($A21,'المركبات'!$U$6:$U$205,0))&amp;"")</f>
        <v/>
      </c>
    </row>
    <row r="22">
      <c r="A22" s="6">
        <f>IF(16&lt;=$B$4,16,"")</f>
        <v/>
      </c>
      <c r="B22" s="6">
        <f>IF($A22="","",INDEX('المركبات'!$A$6:$A$205,MATCH($A22,'المركبات'!$U$6:$U$205,0))&amp;"")</f>
        <v/>
      </c>
      <c r="C22" s="6">
        <f>IF($A22="","",INDEX('المركبات'!$B$6:$B$205,MATCH($A22,'المركبات'!$U$6:$U$205,0))&amp;"")</f>
        <v/>
      </c>
      <c r="D22" s="6">
        <f>IF($A22="","",INDEX('المركبات'!$E$6:$E$205,MATCH($A22,'المركبات'!$U$6:$U$205,0))&amp;"")</f>
        <v/>
      </c>
      <c r="E22" s="19">
        <f>IF($A22="","",INDEX('المركبات'!$G$6:$G$205,MATCH($A22,'المركبات'!$U$6:$U$205,0)))</f>
        <v/>
      </c>
      <c r="F22" s="19">
        <f>IF($A22="","",INDEX('المركبات'!$H$6:$H$205,MATCH($A22,'المركبات'!$U$6:$U$205,0)))</f>
        <v/>
      </c>
      <c r="G22" s="17">
        <f>IF($A22="","",INDEX('المركبات'!$S$6:$S$205,MATCH($A22,'المركبات'!$U$6:$U$205,0)))</f>
        <v/>
      </c>
      <c r="H22" s="6">
        <f>IF($A22="","",INDEX('المركبات'!$T$6:$T$205,MATCH($A22,'المركبات'!$U$6:$U$205,0))&amp;"")</f>
        <v/>
      </c>
    </row>
    <row r="23">
      <c r="A23" s="6">
        <f>IF(17&lt;=$B$4,17,"")</f>
        <v/>
      </c>
      <c r="B23" s="6">
        <f>IF($A23="","",INDEX('المركبات'!$A$6:$A$205,MATCH($A23,'المركبات'!$U$6:$U$205,0))&amp;"")</f>
        <v/>
      </c>
      <c r="C23" s="6">
        <f>IF($A23="","",INDEX('المركبات'!$B$6:$B$205,MATCH($A23,'المركبات'!$U$6:$U$205,0))&amp;"")</f>
        <v/>
      </c>
      <c r="D23" s="6">
        <f>IF($A23="","",INDEX('المركبات'!$E$6:$E$205,MATCH($A23,'المركبات'!$U$6:$U$205,0))&amp;"")</f>
        <v/>
      </c>
      <c r="E23" s="19">
        <f>IF($A23="","",INDEX('المركبات'!$G$6:$G$205,MATCH($A23,'المركبات'!$U$6:$U$205,0)))</f>
        <v/>
      </c>
      <c r="F23" s="19">
        <f>IF($A23="","",INDEX('المركبات'!$H$6:$H$205,MATCH($A23,'المركبات'!$U$6:$U$205,0)))</f>
        <v/>
      </c>
      <c r="G23" s="17">
        <f>IF($A23="","",INDEX('المركبات'!$S$6:$S$205,MATCH($A23,'المركبات'!$U$6:$U$205,0)))</f>
        <v/>
      </c>
      <c r="H23" s="6">
        <f>IF($A23="","",INDEX('المركبات'!$T$6:$T$205,MATCH($A23,'المركبات'!$U$6:$U$205,0))&amp;"")</f>
        <v/>
      </c>
    </row>
    <row r="24">
      <c r="A24" s="6">
        <f>IF(18&lt;=$B$4,18,"")</f>
        <v/>
      </c>
      <c r="B24" s="6">
        <f>IF($A24="","",INDEX('المركبات'!$A$6:$A$205,MATCH($A24,'المركبات'!$U$6:$U$205,0))&amp;"")</f>
        <v/>
      </c>
      <c r="C24" s="6">
        <f>IF($A24="","",INDEX('المركبات'!$B$6:$B$205,MATCH($A24,'المركبات'!$U$6:$U$205,0))&amp;"")</f>
        <v/>
      </c>
      <c r="D24" s="6">
        <f>IF($A24="","",INDEX('المركبات'!$E$6:$E$205,MATCH($A24,'المركبات'!$U$6:$U$205,0))&amp;"")</f>
        <v/>
      </c>
      <c r="E24" s="19">
        <f>IF($A24="","",INDEX('المركبات'!$G$6:$G$205,MATCH($A24,'المركبات'!$U$6:$U$205,0)))</f>
        <v/>
      </c>
      <c r="F24" s="19">
        <f>IF($A24="","",INDEX('المركبات'!$H$6:$H$205,MATCH($A24,'المركبات'!$U$6:$U$205,0)))</f>
        <v/>
      </c>
      <c r="G24" s="17">
        <f>IF($A24="","",INDEX('المركبات'!$S$6:$S$205,MATCH($A24,'المركبات'!$U$6:$U$205,0)))</f>
        <v/>
      </c>
      <c r="H24" s="6">
        <f>IF($A24="","",INDEX('المركبات'!$T$6:$T$205,MATCH($A24,'المركبات'!$U$6:$U$205,0))&amp;"")</f>
        <v/>
      </c>
    </row>
    <row r="25">
      <c r="A25" s="6">
        <f>IF(19&lt;=$B$4,19,"")</f>
        <v/>
      </c>
      <c r="B25" s="6">
        <f>IF($A25="","",INDEX('المركبات'!$A$6:$A$205,MATCH($A25,'المركبات'!$U$6:$U$205,0))&amp;"")</f>
        <v/>
      </c>
      <c r="C25" s="6">
        <f>IF($A25="","",INDEX('المركبات'!$B$6:$B$205,MATCH($A25,'المركبات'!$U$6:$U$205,0))&amp;"")</f>
        <v/>
      </c>
      <c r="D25" s="6">
        <f>IF($A25="","",INDEX('المركبات'!$E$6:$E$205,MATCH($A25,'المركبات'!$U$6:$U$205,0))&amp;"")</f>
        <v/>
      </c>
      <c r="E25" s="19">
        <f>IF($A25="","",INDEX('المركبات'!$G$6:$G$205,MATCH($A25,'المركبات'!$U$6:$U$205,0)))</f>
        <v/>
      </c>
      <c r="F25" s="19">
        <f>IF($A25="","",INDEX('المركبات'!$H$6:$H$205,MATCH($A25,'المركبات'!$U$6:$U$205,0)))</f>
        <v/>
      </c>
      <c r="G25" s="17">
        <f>IF($A25="","",INDEX('المركبات'!$S$6:$S$205,MATCH($A25,'المركبات'!$U$6:$U$205,0)))</f>
        <v/>
      </c>
      <c r="H25" s="6">
        <f>IF($A25="","",INDEX('المركبات'!$T$6:$T$205,MATCH($A25,'المركبات'!$U$6:$U$205,0))&amp;"")</f>
        <v/>
      </c>
    </row>
    <row r="26">
      <c r="A26" s="6">
        <f>IF(20&lt;=$B$4,20,"")</f>
        <v/>
      </c>
      <c r="B26" s="6">
        <f>IF($A26="","",INDEX('المركبات'!$A$6:$A$205,MATCH($A26,'المركبات'!$U$6:$U$205,0))&amp;"")</f>
        <v/>
      </c>
      <c r="C26" s="6">
        <f>IF($A26="","",INDEX('المركبات'!$B$6:$B$205,MATCH($A26,'المركبات'!$U$6:$U$205,0))&amp;"")</f>
        <v/>
      </c>
      <c r="D26" s="6">
        <f>IF($A26="","",INDEX('المركبات'!$E$6:$E$205,MATCH($A26,'المركبات'!$U$6:$U$205,0))&amp;"")</f>
        <v/>
      </c>
      <c r="E26" s="19">
        <f>IF($A26="","",INDEX('المركبات'!$G$6:$G$205,MATCH($A26,'المركبات'!$U$6:$U$205,0)))</f>
        <v/>
      </c>
      <c r="F26" s="19">
        <f>IF($A26="","",INDEX('المركبات'!$H$6:$H$205,MATCH($A26,'المركبات'!$U$6:$U$205,0)))</f>
        <v/>
      </c>
      <c r="G26" s="17">
        <f>IF($A26="","",INDEX('المركبات'!$S$6:$S$205,MATCH($A26,'المركبات'!$U$6:$U$205,0)))</f>
        <v/>
      </c>
      <c r="H26" s="6">
        <f>IF($A26="","",INDEX('المركبات'!$T$6:$T$205,MATCH($A26,'المركبات'!$U$6:$U$205,0))&amp;"")</f>
        <v/>
      </c>
    </row>
    <row r="27">
      <c r="A27" s="6">
        <f>IF(21&lt;=$B$4,21,"")</f>
        <v/>
      </c>
      <c r="B27" s="6">
        <f>IF($A27="","",INDEX('المركبات'!$A$6:$A$205,MATCH($A27,'المركبات'!$U$6:$U$205,0))&amp;"")</f>
        <v/>
      </c>
      <c r="C27" s="6">
        <f>IF($A27="","",INDEX('المركبات'!$B$6:$B$205,MATCH($A27,'المركبات'!$U$6:$U$205,0))&amp;"")</f>
        <v/>
      </c>
      <c r="D27" s="6">
        <f>IF($A27="","",INDEX('المركبات'!$E$6:$E$205,MATCH($A27,'المركبات'!$U$6:$U$205,0))&amp;"")</f>
        <v/>
      </c>
      <c r="E27" s="19">
        <f>IF($A27="","",INDEX('المركبات'!$G$6:$G$205,MATCH($A27,'المركبات'!$U$6:$U$205,0)))</f>
        <v/>
      </c>
      <c r="F27" s="19">
        <f>IF($A27="","",INDEX('المركبات'!$H$6:$H$205,MATCH($A27,'المركبات'!$U$6:$U$205,0)))</f>
        <v/>
      </c>
      <c r="G27" s="17">
        <f>IF($A27="","",INDEX('المركبات'!$S$6:$S$205,MATCH($A27,'المركبات'!$U$6:$U$205,0)))</f>
        <v/>
      </c>
      <c r="H27" s="6">
        <f>IF($A27="","",INDEX('المركبات'!$T$6:$T$205,MATCH($A27,'المركبات'!$U$6:$U$205,0))&amp;"")</f>
        <v/>
      </c>
    </row>
    <row r="28">
      <c r="A28" s="6">
        <f>IF(22&lt;=$B$4,22,"")</f>
        <v/>
      </c>
      <c r="B28" s="6">
        <f>IF($A28="","",INDEX('المركبات'!$A$6:$A$205,MATCH($A28,'المركبات'!$U$6:$U$205,0))&amp;"")</f>
        <v/>
      </c>
      <c r="C28" s="6">
        <f>IF($A28="","",INDEX('المركبات'!$B$6:$B$205,MATCH($A28,'المركبات'!$U$6:$U$205,0))&amp;"")</f>
        <v/>
      </c>
      <c r="D28" s="6">
        <f>IF($A28="","",INDEX('المركبات'!$E$6:$E$205,MATCH($A28,'المركبات'!$U$6:$U$205,0))&amp;"")</f>
        <v/>
      </c>
      <c r="E28" s="19">
        <f>IF($A28="","",INDEX('المركبات'!$G$6:$G$205,MATCH($A28,'المركبات'!$U$6:$U$205,0)))</f>
        <v/>
      </c>
      <c r="F28" s="19">
        <f>IF($A28="","",INDEX('المركبات'!$H$6:$H$205,MATCH($A28,'المركبات'!$U$6:$U$205,0)))</f>
        <v/>
      </c>
      <c r="G28" s="17">
        <f>IF($A28="","",INDEX('المركبات'!$S$6:$S$205,MATCH($A28,'المركبات'!$U$6:$U$205,0)))</f>
        <v/>
      </c>
      <c r="H28" s="6">
        <f>IF($A28="","",INDEX('المركبات'!$T$6:$T$205,MATCH($A28,'المركبات'!$U$6:$U$205,0))&amp;"")</f>
        <v/>
      </c>
    </row>
    <row r="29">
      <c r="A29" s="6">
        <f>IF(23&lt;=$B$4,23,"")</f>
        <v/>
      </c>
      <c r="B29" s="6">
        <f>IF($A29="","",INDEX('المركبات'!$A$6:$A$205,MATCH($A29,'المركبات'!$U$6:$U$205,0))&amp;"")</f>
        <v/>
      </c>
      <c r="C29" s="6">
        <f>IF($A29="","",INDEX('المركبات'!$B$6:$B$205,MATCH($A29,'المركبات'!$U$6:$U$205,0))&amp;"")</f>
        <v/>
      </c>
      <c r="D29" s="6">
        <f>IF($A29="","",INDEX('المركبات'!$E$6:$E$205,MATCH($A29,'المركبات'!$U$6:$U$205,0))&amp;"")</f>
        <v/>
      </c>
      <c r="E29" s="19">
        <f>IF($A29="","",INDEX('المركبات'!$G$6:$G$205,MATCH($A29,'المركبات'!$U$6:$U$205,0)))</f>
        <v/>
      </c>
      <c r="F29" s="19">
        <f>IF($A29="","",INDEX('المركبات'!$H$6:$H$205,MATCH($A29,'المركبات'!$U$6:$U$205,0)))</f>
        <v/>
      </c>
      <c r="G29" s="17">
        <f>IF($A29="","",INDEX('المركبات'!$S$6:$S$205,MATCH($A29,'المركبات'!$U$6:$U$205,0)))</f>
        <v/>
      </c>
      <c r="H29" s="6">
        <f>IF($A29="","",INDEX('المركبات'!$T$6:$T$205,MATCH($A29,'المركبات'!$U$6:$U$205,0))&amp;"")</f>
        <v/>
      </c>
    </row>
    <row r="30">
      <c r="A30" s="6">
        <f>IF(24&lt;=$B$4,24,"")</f>
        <v/>
      </c>
      <c r="B30" s="6">
        <f>IF($A30="","",INDEX('المركبات'!$A$6:$A$205,MATCH($A30,'المركبات'!$U$6:$U$205,0))&amp;"")</f>
        <v/>
      </c>
      <c r="C30" s="6">
        <f>IF($A30="","",INDEX('المركبات'!$B$6:$B$205,MATCH($A30,'المركبات'!$U$6:$U$205,0))&amp;"")</f>
        <v/>
      </c>
      <c r="D30" s="6">
        <f>IF($A30="","",INDEX('المركبات'!$E$6:$E$205,MATCH($A30,'المركبات'!$U$6:$U$205,0))&amp;"")</f>
        <v/>
      </c>
      <c r="E30" s="19">
        <f>IF($A30="","",INDEX('المركبات'!$G$6:$G$205,MATCH($A30,'المركبات'!$U$6:$U$205,0)))</f>
        <v/>
      </c>
      <c r="F30" s="19">
        <f>IF($A30="","",INDEX('المركبات'!$H$6:$H$205,MATCH($A30,'المركبات'!$U$6:$U$205,0)))</f>
        <v/>
      </c>
      <c r="G30" s="17">
        <f>IF($A30="","",INDEX('المركبات'!$S$6:$S$205,MATCH($A30,'المركبات'!$U$6:$U$205,0)))</f>
        <v/>
      </c>
      <c r="H30" s="6">
        <f>IF($A30="","",INDEX('المركبات'!$T$6:$T$205,MATCH($A30,'المركبات'!$U$6:$U$205,0))&amp;"")</f>
        <v/>
      </c>
    </row>
    <row r="31">
      <c r="A31" s="6">
        <f>IF(25&lt;=$B$4,25,"")</f>
        <v/>
      </c>
      <c r="B31" s="6">
        <f>IF($A31="","",INDEX('المركبات'!$A$6:$A$205,MATCH($A31,'المركبات'!$U$6:$U$205,0))&amp;"")</f>
        <v/>
      </c>
      <c r="C31" s="6">
        <f>IF($A31="","",INDEX('المركبات'!$B$6:$B$205,MATCH($A31,'المركبات'!$U$6:$U$205,0))&amp;"")</f>
        <v/>
      </c>
      <c r="D31" s="6">
        <f>IF($A31="","",INDEX('المركبات'!$E$6:$E$205,MATCH($A31,'المركبات'!$U$6:$U$205,0))&amp;"")</f>
        <v/>
      </c>
      <c r="E31" s="19">
        <f>IF($A31="","",INDEX('المركبات'!$G$6:$G$205,MATCH($A31,'المركبات'!$U$6:$U$205,0)))</f>
        <v/>
      </c>
      <c r="F31" s="19">
        <f>IF($A31="","",INDEX('المركبات'!$H$6:$H$205,MATCH($A31,'المركبات'!$U$6:$U$205,0)))</f>
        <v/>
      </c>
      <c r="G31" s="17">
        <f>IF($A31="","",INDEX('المركبات'!$S$6:$S$205,MATCH($A31,'المركبات'!$U$6:$U$205,0)))</f>
        <v/>
      </c>
      <c r="H31" s="6">
        <f>IF($A31="","",INDEX('المركبات'!$T$6:$T$205,MATCH($A31,'المركبات'!$U$6:$U$205,0))&amp;"")</f>
        <v/>
      </c>
    </row>
    <row r="32">
      <c r="A32" s="6">
        <f>IF(26&lt;=$B$4,26,"")</f>
        <v/>
      </c>
      <c r="B32" s="6">
        <f>IF($A32="","",INDEX('المركبات'!$A$6:$A$205,MATCH($A32,'المركبات'!$U$6:$U$205,0))&amp;"")</f>
        <v/>
      </c>
      <c r="C32" s="6">
        <f>IF($A32="","",INDEX('المركبات'!$B$6:$B$205,MATCH($A32,'المركبات'!$U$6:$U$205,0))&amp;"")</f>
        <v/>
      </c>
      <c r="D32" s="6">
        <f>IF($A32="","",INDEX('المركبات'!$E$6:$E$205,MATCH($A32,'المركبات'!$U$6:$U$205,0))&amp;"")</f>
        <v/>
      </c>
      <c r="E32" s="19">
        <f>IF($A32="","",INDEX('المركبات'!$G$6:$G$205,MATCH($A32,'المركبات'!$U$6:$U$205,0)))</f>
        <v/>
      </c>
      <c r="F32" s="19">
        <f>IF($A32="","",INDEX('المركبات'!$H$6:$H$205,MATCH($A32,'المركبات'!$U$6:$U$205,0)))</f>
        <v/>
      </c>
      <c r="G32" s="17">
        <f>IF($A32="","",INDEX('المركبات'!$S$6:$S$205,MATCH($A32,'المركبات'!$U$6:$U$205,0)))</f>
        <v/>
      </c>
      <c r="H32" s="6">
        <f>IF($A32="","",INDEX('المركبات'!$T$6:$T$205,MATCH($A32,'المركبات'!$U$6:$U$205,0))&amp;"")</f>
        <v/>
      </c>
    </row>
    <row r="33">
      <c r="A33" s="6">
        <f>IF(27&lt;=$B$4,27,"")</f>
        <v/>
      </c>
      <c r="B33" s="6">
        <f>IF($A33="","",INDEX('المركبات'!$A$6:$A$205,MATCH($A33,'المركبات'!$U$6:$U$205,0))&amp;"")</f>
        <v/>
      </c>
      <c r="C33" s="6">
        <f>IF($A33="","",INDEX('المركبات'!$B$6:$B$205,MATCH($A33,'المركبات'!$U$6:$U$205,0))&amp;"")</f>
        <v/>
      </c>
      <c r="D33" s="6">
        <f>IF($A33="","",INDEX('المركبات'!$E$6:$E$205,MATCH($A33,'المركبات'!$U$6:$U$205,0))&amp;"")</f>
        <v/>
      </c>
      <c r="E33" s="19">
        <f>IF($A33="","",INDEX('المركبات'!$G$6:$G$205,MATCH($A33,'المركبات'!$U$6:$U$205,0)))</f>
        <v/>
      </c>
      <c r="F33" s="19">
        <f>IF($A33="","",INDEX('المركبات'!$H$6:$H$205,MATCH($A33,'المركبات'!$U$6:$U$205,0)))</f>
        <v/>
      </c>
      <c r="G33" s="17">
        <f>IF($A33="","",INDEX('المركبات'!$S$6:$S$205,MATCH($A33,'المركبات'!$U$6:$U$205,0)))</f>
        <v/>
      </c>
      <c r="H33" s="6">
        <f>IF($A33="","",INDEX('المركبات'!$T$6:$T$205,MATCH($A33,'المركبات'!$U$6:$U$205,0))&amp;"")</f>
        <v/>
      </c>
    </row>
    <row r="34">
      <c r="A34" s="6">
        <f>IF(28&lt;=$B$4,28,"")</f>
        <v/>
      </c>
      <c r="B34" s="6">
        <f>IF($A34="","",INDEX('المركبات'!$A$6:$A$205,MATCH($A34,'المركبات'!$U$6:$U$205,0))&amp;"")</f>
        <v/>
      </c>
      <c r="C34" s="6">
        <f>IF($A34="","",INDEX('المركبات'!$B$6:$B$205,MATCH($A34,'المركبات'!$U$6:$U$205,0))&amp;"")</f>
        <v/>
      </c>
      <c r="D34" s="6">
        <f>IF($A34="","",INDEX('المركبات'!$E$6:$E$205,MATCH($A34,'المركبات'!$U$6:$U$205,0))&amp;"")</f>
        <v/>
      </c>
      <c r="E34" s="19">
        <f>IF($A34="","",INDEX('المركبات'!$G$6:$G$205,MATCH($A34,'المركبات'!$U$6:$U$205,0)))</f>
        <v/>
      </c>
      <c r="F34" s="19">
        <f>IF($A34="","",INDEX('المركبات'!$H$6:$H$205,MATCH($A34,'المركبات'!$U$6:$U$205,0)))</f>
        <v/>
      </c>
      <c r="G34" s="17">
        <f>IF($A34="","",INDEX('المركبات'!$S$6:$S$205,MATCH($A34,'المركبات'!$U$6:$U$205,0)))</f>
        <v/>
      </c>
      <c r="H34" s="6">
        <f>IF($A34="","",INDEX('المركبات'!$T$6:$T$205,MATCH($A34,'المركبات'!$U$6:$U$205,0))&amp;"")</f>
        <v/>
      </c>
    </row>
    <row r="35">
      <c r="A35" s="6">
        <f>IF(29&lt;=$B$4,29,"")</f>
        <v/>
      </c>
      <c r="B35" s="6">
        <f>IF($A35="","",INDEX('المركبات'!$A$6:$A$205,MATCH($A35,'المركبات'!$U$6:$U$205,0))&amp;"")</f>
        <v/>
      </c>
      <c r="C35" s="6">
        <f>IF($A35="","",INDEX('المركبات'!$B$6:$B$205,MATCH($A35,'المركبات'!$U$6:$U$205,0))&amp;"")</f>
        <v/>
      </c>
      <c r="D35" s="6">
        <f>IF($A35="","",INDEX('المركبات'!$E$6:$E$205,MATCH($A35,'المركبات'!$U$6:$U$205,0))&amp;"")</f>
        <v/>
      </c>
      <c r="E35" s="19">
        <f>IF($A35="","",INDEX('المركبات'!$G$6:$G$205,MATCH($A35,'المركبات'!$U$6:$U$205,0)))</f>
        <v/>
      </c>
      <c r="F35" s="19">
        <f>IF($A35="","",INDEX('المركبات'!$H$6:$H$205,MATCH($A35,'المركبات'!$U$6:$U$205,0)))</f>
        <v/>
      </c>
      <c r="G35" s="17">
        <f>IF($A35="","",INDEX('المركبات'!$S$6:$S$205,MATCH($A35,'المركبات'!$U$6:$U$205,0)))</f>
        <v/>
      </c>
      <c r="H35" s="6">
        <f>IF($A35="","",INDEX('المركبات'!$T$6:$T$205,MATCH($A35,'المركبات'!$U$6:$U$205,0))&amp;"")</f>
        <v/>
      </c>
    </row>
    <row r="36">
      <c r="A36" s="6">
        <f>IF(30&lt;=$B$4,30,"")</f>
        <v/>
      </c>
      <c r="B36" s="6">
        <f>IF($A36="","",INDEX('المركبات'!$A$6:$A$205,MATCH($A36,'المركبات'!$U$6:$U$205,0))&amp;"")</f>
        <v/>
      </c>
      <c r="C36" s="6">
        <f>IF($A36="","",INDEX('المركبات'!$B$6:$B$205,MATCH($A36,'المركبات'!$U$6:$U$205,0))&amp;"")</f>
        <v/>
      </c>
      <c r="D36" s="6">
        <f>IF($A36="","",INDEX('المركبات'!$E$6:$E$205,MATCH($A36,'المركبات'!$U$6:$U$205,0))&amp;"")</f>
        <v/>
      </c>
      <c r="E36" s="19">
        <f>IF($A36="","",INDEX('المركبات'!$G$6:$G$205,MATCH($A36,'المركبات'!$U$6:$U$205,0)))</f>
        <v/>
      </c>
      <c r="F36" s="19">
        <f>IF($A36="","",INDEX('المركبات'!$H$6:$H$205,MATCH($A36,'المركبات'!$U$6:$U$205,0)))</f>
        <v/>
      </c>
      <c r="G36" s="17">
        <f>IF($A36="","",INDEX('المركبات'!$S$6:$S$205,MATCH($A36,'المركبات'!$U$6:$U$205,0)))</f>
        <v/>
      </c>
      <c r="H36" s="6">
        <f>IF($A36="","",INDEX('المركبات'!$T$6:$T$205,MATCH($A36,'المركبات'!$U$6:$U$205,0))&amp;"")</f>
        <v/>
      </c>
    </row>
    <row r="37">
      <c r="A37" s="6">
        <f>IF(31&lt;=$B$4,31,"")</f>
        <v/>
      </c>
      <c r="B37" s="6">
        <f>IF($A37="","",INDEX('المركبات'!$A$6:$A$205,MATCH($A37,'المركبات'!$U$6:$U$205,0))&amp;"")</f>
        <v/>
      </c>
      <c r="C37" s="6">
        <f>IF($A37="","",INDEX('المركبات'!$B$6:$B$205,MATCH($A37,'المركبات'!$U$6:$U$205,0))&amp;"")</f>
        <v/>
      </c>
      <c r="D37" s="6">
        <f>IF($A37="","",INDEX('المركبات'!$E$6:$E$205,MATCH($A37,'المركبات'!$U$6:$U$205,0))&amp;"")</f>
        <v/>
      </c>
      <c r="E37" s="19">
        <f>IF($A37="","",INDEX('المركبات'!$G$6:$G$205,MATCH($A37,'المركبات'!$U$6:$U$205,0)))</f>
        <v/>
      </c>
      <c r="F37" s="19">
        <f>IF($A37="","",INDEX('المركبات'!$H$6:$H$205,MATCH($A37,'المركبات'!$U$6:$U$205,0)))</f>
        <v/>
      </c>
      <c r="G37" s="17">
        <f>IF($A37="","",INDEX('المركبات'!$S$6:$S$205,MATCH($A37,'المركبات'!$U$6:$U$205,0)))</f>
        <v/>
      </c>
      <c r="H37" s="6">
        <f>IF($A37="","",INDEX('المركبات'!$T$6:$T$205,MATCH($A37,'المركبات'!$U$6:$U$205,0))&amp;"")</f>
        <v/>
      </c>
    </row>
    <row r="38">
      <c r="A38" s="6">
        <f>IF(32&lt;=$B$4,32,"")</f>
        <v/>
      </c>
      <c r="B38" s="6">
        <f>IF($A38="","",INDEX('المركبات'!$A$6:$A$205,MATCH($A38,'المركبات'!$U$6:$U$205,0))&amp;"")</f>
        <v/>
      </c>
      <c r="C38" s="6">
        <f>IF($A38="","",INDEX('المركبات'!$B$6:$B$205,MATCH($A38,'المركبات'!$U$6:$U$205,0))&amp;"")</f>
        <v/>
      </c>
      <c r="D38" s="6">
        <f>IF($A38="","",INDEX('المركبات'!$E$6:$E$205,MATCH($A38,'المركبات'!$U$6:$U$205,0))&amp;"")</f>
        <v/>
      </c>
      <c r="E38" s="19">
        <f>IF($A38="","",INDEX('المركبات'!$G$6:$G$205,MATCH($A38,'المركبات'!$U$6:$U$205,0)))</f>
        <v/>
      </c>
      <c r="F38" s="19">
        <f>IF($A38="","",INDEX('المركبات'!$H$6:$H$205,MATCH($A38,'المركبات'!$U$6:$U$205,0)))</f>
        <v/>
      </c>
      <c r="G38" s="17">
        <f>IF($A38="","",INDEX('المركبات'!$S$6:$S$205,MATCH($A38,'المركبات'!$U$6:$U$205,0)))</f>
        <v/>
      </c>
      <c r="H38" s="6">
        <f>IF($A38="","",INDEX('المركبات'!$T$6:$T$205,MATCH($A38,'المركبات'!$U$6:$U$205,0))&amp;"")</f>
        <v/>
      </c>
    </row>
    <row r="39">
      <c r="A39" s="6">
        <f>IF(33&lt;=$B$4,33,"")</f>
        <v/>
      </c>
      <c r="B39" s="6">
        <f>IF($A39="","",INDEX('المركبات'!$A$6:$A$205,MATCH($A39,'المركبات'!$U$6:$U$205,0))&amp;"")</f>
        <v/>
      </c>
      <c r="C39" s="6">
        <f>IF($A39="","",INDEX('المركبات'!$B$6:$B$205,MATCH($A39,'المركبات'!$U$6:$U$205,0))&amp;"")</f>
        <v/>
      </c>
      <c r="D39" s="6">
        <f>IF($A39="","",INDEX('المركبات'!$E$6:$E$205,MATCH($A39,'المركبات'!$U$6:$U$205,0))&amp;"")</f>
        <v/>
      </c>
      <c r="E39" s="19">
        <f>IF($A39="","",INDEX('المركبات'!$G$6:$G$205,MATCH($A39,'المركبات'!$U$6:$U$205,0)))</f>
        <v/>
      </c>
      <c r="F39" s="19">
        <f>IF($A39="","",INDEX('المركبات'!$H$6:$H$205,MATCH($A39,'المركبات'!$U$6:$U$205,0)))</f>
        <v/>
      </c>
      <c r="G39" s="17">
        <f>IF($A39="","",INDEX('المركبات'!$S$6:$S$205,MATCH($A39,'المركبات'!$U$6:$U$205,0)))</f>
        <v/>
      </c>
      <c r="H39" s="6">
        <f>IF($A39="","",INDEX('المركبات'!$T$6:$T$205,MATCH($A39,'المركبات'!$U$6:$U$205,0))&amp;"")</f>
        <v/>
      </c>
    </row>
    <row r="40">
      <c r="A40" s="6">
        <f>IF(34&lt;=$B$4,34,"")</f>
        <v/>
      </c>
      <c r="B40" s="6">
        <f>IF($A40="","",INDEX('المركبات'!$A$6:$A$205,MATCH($A40,'المركبات'!$U$6:$U$205,0))&amp;"")</f>
        <v/>
      </c>
      <c r="C40" s="6">
        <f>IF($A40="","",INDEX('المركبات'!$B$6:$B$205,MATCH($A40,'المركبات'!$U$6:$U$205,0))&amp;"")</f>
        <v/>
      </c>
      <c r="D40" s="6">
        <f>IF($A40="","",INDEX('المركبات'!$E$6:$E$205,MATCH($A40,'المركبات'!$U$6:$U$205,0))&amp;"")</f>
        <v/>
      </c>
      <c r="E40" s="19">
        <f>IF($A40="","",INDEX('المركبات'!$G$6:$G$205,MATCH($A40,'المركبات'!$U$6:$U$205,0)))</f>
        <v/>
      </c>
      <c r="F40" s="19">
        <f>IF($A40="","",INDEX('المركبات'!$H$6:$H$205,MATCH($A40,'المركبات'!$U$6:$U$205,0)))</f>
        <v/>
      </c>
      <c r="G40" s="17">
        <f>IF($A40="","",INDEX('المركبات'!$S$6:$S$205,MATCH($A40,'المركبات'!$U$6:$U$205,0)))</f>
        <v/>
      </c>
      <c r="H40" s="6">
        <f>IF($A40="","",INDEX('المركبات'!$T$6:$T$205,MATCH($A40,'المركبات'!$U$6:$U$205,0))&amp;"")</f>
        <v/>
      </c>
    </row>
    <row r="41">
      <c r="A41" s="6">
        <f>IF(35&lt;=$B$4,35,"")</f>
        <v/>
      </c>
      <c r="B41" s="6">
        <f>IF($A41="","",INDEX('المركبات'!$A$6:$A$205,MATCH($A41,'المركبات'!$U$6:$U$205,0))&amp;"")</f>
        <v/>
      </c>
      <c r="C41" s="6">
        <f>IF($A41="","",INDEX('المركبات'!$B$6:$B$205,MATCH($A41,'المركبات'!$U$6:$U$205,0))&amp;"")</f>
        <v/>
      </c>
      <c r="D41" s="6">
        <f>IF($A41="","",INDEX('المركبات'!$E$6:$E$205,MATCH($A41,'المركبات'!$U$6:$U$205,0))&amp;"")</f>
        <v/>
      </c>
      <c r="E41" s="19">
        <f>IF($A41="","",INDEX('المركبات'!$G$6:$G$205,MATCH($A41,'المركبات'!$U$6:$U$205,0)))</f>
        <v/>
      </c>
      <c r="F41" s="19">
        <f>IF($A41="","",INDEX('المركبات'!$H$6:$H$205,MATCH($A41,'المركبات'!$U$6:$U$205,0)))</f>
        <v/>
      </c>
      <c r="G41" s="17">
        <f>IF($A41="","",INDEX('المركبات'!$S$6:$S$205,MATCH($A41,'المركبات'!$U$6:$U$205,0)))</f>
        <v/>
      </c>
      <c r="H41" s="6">
        <f>IF($A41="","",INDEX('المركبات'!$T$6:$T$205,MATCH($A41,'المركبات'!$U$6:$U$205,0))&amp;"")</f>
        <v/>
      </c>
    </row>
    <row r="42">
      <c r="A42" s="6">
        <f>IF(36&lt;=$B$4,36,"")</f>
        <v/>
      </c>
      <c r="B42" s="6">
        <f>IF($A42="","",INDEX('المركبات'!$A$6:$A$205,MATCH($A42,'المركبات'!$U$6:$U$205,0))&amp;"")</f>
        <v/>
      </c>
      <c r="C42" s="6">
        <f>IF($A42="","",INDEX('المركبات'!$B$6:$B$205,MATCH($A42,'المركبات'!$U$6:$U$205,0))&amp;"")</f>
        <v/>
      </c>
      <c r="D42" s="6">
        <f>IF($A42="","",INDEX('المركبات'!$E$6:$E$205,MATCH($A42,'المركبات'!$U$6:$U$205,0))&amp;"")</f>
        <v/>
      </c>
      <c r="E42" s="19">
        <f>IF($A42="","",INDEX('المركبات'!$G$6:$G$205,MATCH($A42,'المركبات'!$U$6:$U$205,0)))</f>
        <v/>
      </c>
      <c r="F42" s="19">
        <f>IF($A42="","",INDEX('المركبات'!$H$6:$H$205,MATCH($A42,'المركبات'!$U$6:$U$205,0)))</f>
        <v/>
      </c>
      <c r="G42" s="17">
        <f>IF($A42="","",INDEX('المركبات'!$S$6:$S$205,MATCH($A42,'المركبات'!$U$6:$U$205,0)))</f>
        <v/>
      </c>
      <c r="H42" s="6">
        <f>IF($A42="","",INDEX('المركبات'!$T$6:$T$205,MATCH($A42,'المركبات'!$U$6:$U$205,0))&amp;"")</f>
        <v/>
      </c>
    </row>
    <row r="43">
      <c r="A43" s="6">
        <f>IF(37&lt;=$B$4,37,"")</f>
        <v/>
      </c>
      <c r="B43" s="6">
        <f>IF($A43="","",INDEX('المركبات'!$A$6:$A$205,MATCH($A43,'المركبات'!$U$6:$U$205,0))&amp;"")</f>
        <v/>
      </c>
      <c r="C43" s="6">
        <f>IF($A43="","",INDEX('المركبات'!$B$6:$B$205,MATCH($A43,'المركبات'!$U$6:$U$205,0))&amp;"")</f>
        <v/>
      </c>
      <c r="D43" s="6">
        <f>IF($A43="","",INDEX('المركبات'!$E$6:$E$205,MATCH($A43,'المركبات'!$U$6:$U$205,0))&amp;"")</f>
        <v/>
      </c>
      <c r="E43" s="19">
        <f>IF($A43="","",INDEX('المركبات'!$G$6:$G$205,MATCH($A43,'المركبات'!$U$6:$U$205,0)))</f>
        <v/>
      </c>
      <c r="F43" s="19">
        <f>IF($A43="","",INDEX('المركبات'!$H$6:$H$205,MATCH($A43,'المركبات'!$U$6:$U$205,0)))</f>
        <v/>
      </c>
      <c r="G43" s="17">
        <f>IF($A43="","",INDEX('المركبات'!$S$6:$S$205,MATCH($A43,'المركبات'!$U$6:$U$205,0)))</f>
        <v/>
      </c>
      <c r="H43" s="6">
        <f>IF($A43="","",INDEX('المركبات'!$T$6:$T$205,MATCH($A43,'المركبات'!$U$6:$U$205,0))&amp;"")</f>
        <v/>
      </c>
    </row>
    <row r="44">
      <c r="A44" s="6">
        <f>IF(38&lt;=$B$4,38,"")</f>
        <v/>
      </c>
      <c r="B44" s="6">
        <f>IF($A44="","",INDEX('المركبات'!$A$6:$A$205,MATCH($A44,'المركبات'!$U$6:$U$205,0))&amp;"")</f>
        <v/>
      </c>
      <c r="C44" s="6">
        <f>IF($A44="","",INDEX('المركبات'!$B$6:$B$205,MATCH($A44,'المركبات'!$U$6:$U$205,0))&amp;"")</f>
        <v/>
      </c>
      <c r="D44" s="6">
        <f>IF($A44="","",INDEX('المركبات'!$E$6:$E$205,MATCH($A44,'المركبات'!$U$6:$U$205,0))&amp;"")</f>
        <v/>
      </c>
      <c r="E44" s="19">
        <f>IF($A44="","",INDEX('المركبات'!$G$6:$G$205,MATCH($A44,'المركبات'!$U$6:$U$205,0)))</f>
        <v/>
      </c>
      <c r="F44" s="19">
        <f>IF($A44="","",INDEX('المركبات'!$H$6:$H$205,MATCH($A44,'المركبات'!$U$6:$U$205,0)))</f>
        <v/>
      </c>
      <c r="G44" s="17">
        <f>IF($A44="","",INDEX('المركبات'!$S$6:$S$205,MATCH($A44,'المركبات'!$U$6:$U$205,0)))</f>
        <v/>
      </c>
      <c r="H44" s="6">
        <f>IF($A44="","",INDEX('المركبات'!$T$6:$T$205,MATCH($A44,'المركبات'!$U$6:$U$205,0))&amp;"")</f>
        <v/>
      </c>
    </row>
    <row r="45">
      <c r="A45" s="6">
        <f>IF(39&lt;=$B$4,39,"")</f>
        <v/>
      </c>
      <c r="B45" s="6">
        <f>IF($A45="","",INDEX('المركبات'!$A$6:$A$205,MATCH($A45,'المركبات'!$U$6:$U$205,0))&amp;"")</f>
        <v/>
      </c>
      <c r="C45" s="6">
        <f>IF($A45="","",INDEX('المركبات'!$B$6:$B$205,MATCH($A45,'المركبات'!$U$6:$U$205,0))&amp;"")</f>
        <v/>
      </c>
      <c r="D45" s="6">
        <f>IF($A45="","",INDEX('المركبات'!$E$6:$E$205,MATCH($A45,'المركبات'!$U$6:$U$205,0))&amp;"")</f>
        <v/>
      </c>
      <c r="E45" s="19">
        <f>IF($A45="","",INDEX('المركبات'!$G$6:$G$205,MATCH($A45,'المركبات'!$U$6:$U$205,0)))</f>
        <v/>
      </c>
      <c r="F45" s="19">
        <f>IF($A45="","",INDEX('المركبات'!$H$6:$H$205,MATCH($A45,'المركبات'!$U$6:$U$205,0)))</f>
        <v/>
      </c>
      <c r="G45" s="17">
        <f>IF($A45="","",INDEX('المركبات'!$S$6:$S$205,MATCH($A45,'المركبات'!$U$6:$U$205,0)))</f>
        <v/>
      </c>
      <c r="H45" s="6">
        <f>IF($A45="","",INDEX('المركبات'!$T$6:$T$205,MATCH($A45,'المركبات'!$U$6:$U$205,0))&amp;"")</f>
        <v/>
      </c>
    </row>
    <row r="46">
      <c r="A46" s="6">
        <f>IF(40&lt;=$B$4,40,"")</f>
        <v/>
      </c>
      <c r="B46" s="6">
        <f>IF($A46="","",INDEX('المركبات'!$A$6:$A$205,MATCH($A46,'المركبات'!$U$6:$U$205,0))&amp;"")</f>
        <v/>
      </c>
      <c r="C46" s="6">
        <f>IF($A46="","",INDEX('المركبات'!$B$6:$B$205,MATCH($A46,'المركبات'!$U$6:$U$205,0))&amp;"")</f>
        <v/>
      </c>
      <c r="D46" s="6">
        <f>IF($A46="","",INDEX('المركبات'!$E$6:$E$205,MATCH($A46,'المركبات'!$U$6:$U$205,0))&amp;"")</f>
        <v/>
      </c>
      <c r="E46" s="19">
        <f>IF($A46="","",INDEX('المركبات'!$G$6:$G$205,MATCH($A46,'المركبات'!$U$6:$U$205,0)))</f>
        <v/>
      </c>
      <c r="F46" s="19">
        <f>IF($A46="","",INDEX('المركبات'!$H$6:$H$205,MATCH($A46,'المركبات'!$U$6:$U$205,0)))</f>
        <v/>
      </c>
      <c r="G46" s="17">
        <f>IF($A46="","",INDEX('المركبات'!$S$6:$S$205,MATCH($A46,'المركبات'!$U$6:$U$205,0)))</f>
        <v/>
      </c>
      <c r="H46" s="6">
        <f>IF($A46="","",INDEX('المركبات'!$T$6:$T$205,MATCH($A46,'المركبات'!$U$6:$U$205,0))&amp;"")</f>
        <v/>
      </c>
    </row>
    <row r="47">
      <c r="A47" s="6">
        <f>IF(41&lt;=$B$4,41,"")</f>
        <v/>
      </c>
      <c r="B47" s="6">
        <f>IF($A47="","",INDEX('المركبات'!$A$6:$A$205,MATCH($A47,'المركبات'!$U$6:$U$205,0))&amp;"")</f>
        <v/>
      </c>
      <c r="C47" s="6">
        <f>IF($A47="","",INDEX('المركبات'!$B$6:$B$205,MATCH($A47,'المركبات'!$U$6:$U$205,0))&amp;"")</f>
        <v/>
      </c>
      <c r="D47" s="6">
        <f>IF($A47="","",INDEX('المركبات'!$E$6:$E$205,MATCH($A47,'المركبات'!$U$6:$U$205,0))&amp;"")</f>
        <v/>
      </c>
      <c r="E47" s="19">
        <f>IF($A47="","",INDEX('المركبات'!$G$6:$G$205,MATCH($A47,'المركبات'!$U$6:$U$205,0)))</f>
        <v/>
      </c>
      <c r="F47" s="19">
        <f>IF($A47="","",INDEX('المركبات'!$H$6:$H$205,MATCH($A47,'المركبات'!$U$6:$U$205,0)))</f>
        <v/>
      </c>
      <c r="G47" s="17">
        <f>IF($A47="","",INDEX('المركبات'!$S$6:$S$205,MATCH($A47,'المركبات'!$U$6:$U$205,0)))</f>
        <v/>
      </c>
      <c r="H47" s="6">
        <f>IF($A47="","",INDEX('المركبات'!$T$6:$T$205,MATCH($A47,'المركبات'!$U$6:$U$205,0))&amp;"")</f>
        <v/>
      </c>
    </row>
    <row r="48">
      <c r="A48" s="6">
        <f>IF(42&lt;=$B$4,42,"")</f>
        <v/>
      </c>
      <c r="B48" s="6">
        <f>IF($A48="","",INDEX('المركبات'!$A$6:$A$205,MATCH($A48,'المركبات'!$U$6:$U$205,0))&amp;"")</f>
        <v/>
      </c>
      <c r="C48" s="6">
        <f>IF($A48="","",INDEX('المركبات'!$B$6:$B$205,MATCH($A48,'المركبات'!$U$6:$U$205,0))&amp;"")</f>
        <v/>
      </c>
      <c r="D48" s="6">
        <f>IF($A48="","",INDEX('المركبات'!$E$6:$E$205,MATCH($A48,'المركبات'!$U$6:$U$205,0))&amp;"")</f>
        <v/>
      </c>
      <c r="E48" s="19">
        <f>IF($A48="","",INDEX('المركبات'!$G$6:$G$205,MATCH($A48,'المركبات'!$U$6:$U$205,0)))</f>
        <v/>
      </c>
      <c r="F48" s="19">
        <f>IF($A48="","",INDEX('المركبات'!$H$6:$H$205,MATCH($A48,'المركبات'!$U$6:$U$205,0)))</f>
        <v/>
      </c>
      <c r="G48" s="17">
        <f>IF($A48="","",INDEX('المركبات'!$S$6:$S$205,MATCH($A48,'المركبات'!$U$6:$U$205,0)))</f>
        <v/>
      </c>
      <c r="H48" s="6">
        <f>IF($A48="","",INDEX('المركبات'!$T$6:$T$205,MATCH($A48,'المركبات'!$U$6:$U$205,0))&amp;"")</f>
        <v/>
      </c>
    </row>
    <row r="49">
      <c r="A49" s="6">
        <f>IF(43&lt;=$B$4,43,"")</f>
        <v/>
      </c>
      <c r="B49" s="6">
        <f>IF($A49="","",INDEX('المركبات'!$A$6:$A$205,MATCH($A49,'المركبات'!$U$6:$U$205,0))&amp;"")</f>
        <v/>
      </c>
      <c r="C49" s="6">
        <f>IF($A49="","",INDEX('المركبات'!$B$6:$B$205,MATCH($A49,'المركبات'!$U$6:$U$205,0))&amp;"")</f>
        <v/>
      </c>
      <c r="D49" s="6">
        <f>IF($A49="","",INDEX('المركبات'!$E$6:$E$205,MATCH($A49,'المركبات'!$U$6:$U$205,0))&amp;"")</f>
        <v/>
      </c>
      <c r="E49" s="19">
        <f>IF($A49="","",INDEX('المركبات'!$G$6:$G$205,MATCH($A49,'المركبات'!$U$6:$U$205,0)))</f>
        <v/>
      </c>
      <c r="F49" s="19">
        <f>IF($A49="","",INDEX('المركبات'!$H$6:$H$205,MATCH($A49,'المركبات'!$U$6:$U$205,0)))</f>
        <v/>
      </c>
      <c r="G49" s="17">
        <f>IF($A49="","",INDEX('المركبات'!$S$6:$S$205,MATCH($A49,'المركبات'!$U$6:$U$205,0)))</f>
        <v/>
      </c>
      <c r="H49" s="6">
        <f>IF($A49="","",INDEX('المركبات'!$T$6:$T$205,MATCH($A49,'المركبات'!$U$6:$U$205,0))&amp;"")</f>
        <v/>
      </c>
    </row>
    <row r="50">
      <c r="A50" s="6">
        <f>IF(44&lt;=$B$4,44,"")</f>
        <v/>
      </c>
      <c r="B50" s="6">
        <f>IF($A50="","",INDEX('المركبات'!$A$6:$A$205,MATCH($A50,'المركبات'!$U$6:$U$205,0))&amp;"")</f>
        <v/>
      </c>
      <c r="C50" s="6">
        <f>IF($A50="","",INDEX('المركبات'!$B$6:$B$205,MATCH($A50,'المركبات'!$U$6:$U$205,0))&amp;"")</f>
        <v/>
      </c>
      <c r="D50" s="6">
        <f>IF($A50="","",INDEX('المركبات'!$E$6:$E$205,MATCH($A50,'المركبات'!$U$6:$U$205,0))&amp;"")</f>
        <v/>
      </c>
      <c r="E50" s="19">
        <f>IF($A50="","",INDEX('المركبات'!$G$6:$G$205,MATCH($A50,'المركبات'!$U$6:$U$205,0)))</f>
        <v/>
      </c>
      <c r="F50" s="19">
        <f>IF($A50="","",INDEX('المركبات'!$H$6:$H$205,MATCH($A50,'المركبات'!$U$6:$U$205,0)))</f>
        <v/>
      </c>
      <c r="G50" s="17">
        <f>IF($A50="","",INDEX('المركبات'!$S$6:$S$205,MATCH($A50,'المركبات'!$U$6:$U$205,0)))</f>
        <v/>
      </c>
      <c r="H50" s="6">
        <f>IF($A50="","",INDEX('المركبات'!$T$6:$T$205,MATCH($A50,'المركبات'!$U$6:$U$205,0))&amp;"")</f>
        <v/>
      </c>
    </row>
    <row r="51">
      <c r="A51" s="6">
        <f>IF(45&lt;=$B$4,45,"")</f>
        <v/>
      </c>
      <c r="B51" s="6">
        <f>IF($A51="","",INDEX('المركبات'!$A$6:$A$205,MATCH($A51,'المركبات'!$U$6:$U$205,0))&amp;"")</f>
        <v/>
      </c>
      <c r="C51" s="6">
        <f>IF($A51="","",INDEX('المركبات'!$B$6:$B$205,MATCH($A51,'المركبات'!$U$6:$U$205,0))&amp;"")</f>
        <v/>
      </c>
      <c r="D51" s="6">
        <f>IF($A51="","",INDEX('المركبات'!$E$6:$E$205,MATCH($A51,'المركبات'!$U$6:$U$205,0))&amp;"")</f>
        <v/>
      </c>
      <c r="E51" s="19">
        <f>IF($A51="","",INDEX('المركبات'!$G$6:$G$205,MATCH($A51,'المركبات'!$U$6:$U$205,0)))</f>
        <v/>
      </c>
      <c r="F51" s="19">
        <f>IF($A51="","",INDEX('المركبات'!$H$6:$H$205,MATCH($A51,'المركبات'!$U$6:$U$205,0)))</f>
        <v/>
      </c>
      <c r="G51" s="17">
        <f>IF($A51="","",INDEX('المركبات'!$S$6:$S$205,MATCH($A51,'المركبات'!$U$6:$U$205,0)))</f>
        <v/>
      </c>
      <c r="H51" s="6">
        <f>IF($A51="","",INDEX('المركبات'!$T$6:$T$205,MATCH($A51,'المركبات'!$U$6:$U$205,0))&amp;"")</f>
        <v/>
      </c>
    </row>
    <row r="52">
      <c r="A52" s="6">
        <f>IF(46&lt;=$B$4,46,"")</f>
        <v/>
      </c>
      <c r="B52" s="6">
        <f>IF($A52="","",INDEX('المركبات'!$A$6:$A$205,MATCH($A52,'المركبات'!$U$6:$U$205,0))&amp;"")</f>
        <v/>
      </c>
      <c r="C52" s="6">
        <f>IF($A52="","",INDEX('المركبات'!$B$6:$B$205,MATCH($A52,'المركبات'!$U$6:$U$205,0))&amp;"")</f>
        <v/>
      </c>
      <c r="D52" s="6">
        <f>IF($A52="","",INDEX('المركبات'!$E$6:$E$205,MATCH($A52,'المركبات'!$U$6:$U$205,0))&amp;"")</f>
        <v/>
      </c>
      <c r="E52" s="19">
        <f>IF($A52="","",INDEX('المركبات'!$G$6:$G$205,MATCH($A52,'المركبات'!$U$6:$U$205,0)))</f>
        <v/>
      </c>
      <c r="F52" s="19">
        <f>IF($A52="","",INDEX('المركبات'!$H$6:$H$205,MATCH($A52,'المركبات'!$U$6:$U$205,0)))</f>
        <v/>
      </c>
      <c r="G52" s="17">
        <f>IF($A52="","",INDEX('المركبات'!$S$6:$S$205,MATCH($A52,'المركبات'!$U$6:$U$205,0)))</f>
        <v/>
      </c>
      <c r="H52" s="6">
        <f>IF($A52="","",INDEX('المركبات'!$T$6:$T$205,MATCH($A52,'المركبات'!$U$6:$U$205,0))&amp;"")</f>
        <v/>
      </c>
    </row>
    <row r="53">
      <c r="A53" s="6">
        <f>IF(47&lt;=$B$4,47,"")</f>
        <v/>
      </c>
      <c r="B53" s="6">
        <f>IF($A53="","",INDEX('المركبات'!$A$6:$A$205,MATCH($A53,'المركبات'!$U$6:$U$205,0))&amp;"")</f>
        <v/>
      </c>
      <c r="C53" s="6">
        <f>IF($A53="","",INDEX('المركبات'!$B$6:$B$205,MATCH($A53,'المركبات'!$U$6:$U$205,0))&amp;"")</f>
        <v/>
      </c>
      <c r="D53" s="6">
        <f>IF($A53="","",INDEX('المركبات'!$E$6:$E$205,MATCH($A53,'المركبات'!$U$6:$U$205,0))&amp;"")</f>
        <v/>
      </c>
      <c r="E53" s="19">
        <f>IF($A53="","",INDEX('المركبات'!$G$6:$G$205,MATCH($A53,'المركبات'!$U$6:$U$205,0)))</f>
        <v/>
      </c>
      <c r="F53" s="19">
        <f>IF($A53="","",INDEX('المركبات'!$H$6:$H$205,MATCH($A53,'المركبات'!$U$6:$U$205,0)))</f>
        <v/>
      </c>
      <c r="G53" s="17">
        <f>IF($A53="","",INDEX('المركبات'!$S$6:$S$205,MATCH($A53,'المركبات'!$U$6:$U$205,0)))</f>
        <v/>
      </c>
      <c r="H53" s="6">
        <f>IF($A53="","",INDEX('المركبات'!$T$6:$T$205,MATCH($A53,'المركبات'!$U$6:$U$205,0))&amp;"")</f>
        <v/>
      </c>
    </row>
    <row r="54">
      <c r="A54" s="6">
        <f>IF(48&lt;=$B$4,48,"")</f>
        <v/>
      </c>
      <c r="B54" s="6">
        <f>IF($A54="","",INDEX('المركبات'!$A$6:$A$205,MATCH($A54,'المركبات'!$U$6:$U$205,0))&amp;"")</f>
        <v/>
      </c>
      <c r="C54" s="6">
        <f>IF($A54="","",INDEX('المركبات'!$B$6:$B$205,MATCH($A54,'المركبات'!$U$6:$U$205,0))&amp;"")</f>
        <v/>
      </c>
      <c r="D54" s="6">
        <f>IF($A54="","",INDEX('المركبات'!$E$6:$E$205,MATCH($A54,'المركبات'!$U$6:$U$205,0))&amp;"")</f>
        <v/>
      </c>
      <c r="E54" s="19">
        <f>IF($A54="","",INDEX('المركبات'!$G$6:$G$205,MATCH($A54,'المركبات'!$U$6:$U$205,0)))</f>
        <v/>
      </c>
      <c r="F54" s="19">
        <f>IF($A54="","",INDEX('المركبات'!$H$6:$H$205,MATCH($A54,'المركبات'!$U$6:$U$205,0)))</f>
        <v/>
      </c>
      <c r="G54" s="17">
        <f>IF($A54="","",INDEX('المركبات'!$S$6:$S$205,MATCH($A54,'المركبات'!$U$6:$U$205,0)))</f>
        <v/>
      </c>
      <c r="H54" s="6">
        <f>IF($A54="","",INDEX('المركبات'!$T$6:$T$205,MATCH($A54,'المركبات'!$U$6:$U$205,0))&amp;"")</f>
        <v/>
      </c>
    </row>
    <row r="55">
      <c r="A55" s="6">
        <f>IF(49&lt;=$B$4,49,"")</f>
        <v/>
      </c>
      <c r="B55" s="6">
        <f>IF($A55="","",INDEX('المركبات'!$A$6:$A$205,MATCH($A55,'المركبات'!$U$6:$U$205,0))&amp;"")</f>
        <v/>
      </c>
      <c r="C55" s="6">
        <f>IF($A55="","",INDEX('المركبات'!$B$6:$B$205,MATCH($A55,'المركبات'!$U$6:$U$205,0))&amp;"")</f>
        <v/>
      </c>
      <c r="D55" s="6">
        <f>IF($A55="","",INDEX('المركبات'!$E$6:$E$205,MATCH($A55,'المركبات'!$U$6:$U$205,0))&amp;"")</f>
        <v/>
      </c>
      <c r="E55" s="19">
        <f>IF($A55="","",INDEX('المركبات'!$G$6:$G$205,MATCH($A55,'المركبات'!$U$6:$U$205,0)))</f>
        <v/>
      </c>
      <c r="F55" s="19">
        <f>IF($A55="","",INDEX('المركبات'!$H$6:$H$205,MATCH($A55,'المركبات'!$U$6:$U$205,0)))</f>
        <v/>
      </c>
      <c r="G55" s="17">
        <f>IF($A55="","",INDEX('المركبات'!$S$6:$S$205,MATCH($A55,'المركبات'!$U$6:$U$205,0)))</f>
        <v/>
      </c>
      <c r="H55" s="6">
        <f>IF($A55="","",INDEX('المركبات'!$T$6:$T$205,MATCH($A55,'المركبات'!$U$6:$U$205,0))&amp;"")</f>
        <v/>
      </c>
    </row>
    <row r="56">
      <c r="A56" s="6">
        <f>IF(50&lt;=$B$4,50,"")</f>
        <v/>
      </c>
      <c r="B56" s="6">
        <f>IF($A56="","",INDEX('المركبات'!$A$6:$A$205,MATCH($A56,'المركبات'!$U$6:$U$205,0))&amp;"")</f>
        <v/>
      </c>
      <c r="C56" s="6">
        <f>IF($A56="","",INDEX('المركبات'!$B$6:$B$205,MATCH($A56,'المركبات'!$U$6:$U$205,0))&amp;"")</f>
        <v/>
      </c>
      <c r="D56" s="6">
        <f>IF($A56="","",INDEX('المركبات'!$E$6:$E$205,MATCH($A56,'المركبات'!$U$6:$U$205,0))&amp;"")</f>
        <v/>
      </c>
      <c r="E56" s="19">
        <f>IF($A56="","",INDEX('المركبات'!$G$6:$G$205,MATCH($A56,'المركبات'!$U$6:$U$205,0)))</f>
        <v/>
      </c>
      <c r="F56" s="19">
        <f>IF($A56="","",INDEX('المركبات'!$H$6:$H$205,MATCH($A56,'المركبات'!$U$6:$U$205,0)))</f>
        <v/>
      </c>
      <c r="G56" s="17">
        <f>IF($A56="","",INDEX('المركبات'!$S$6:$S$205,MATCH($A56,'المركبات'!$U$6:$U$205,0)))</f>
        <v/>
      </c>
      <c r="H56" s="6">
        <f>IF($A56="","",INDEX('المركبات'!$T$6:$T$205,MATCH($A56,'المركبات'!$U$6:$U$205,0))&amp;"")</f>
        <v/>
      </c>
    </row>
  </sheetData>
  <mergeCells count="2">
    <mergeCell ref="A2:H2"/>
    <mergeCell ref="A1:H1"/>
  </mergeCells>
  <conditionalFormatting sqref="A7:H56">
    <cfRule type="expression" priority="1" dxfId="0">
      <formula>AND($A7&lt;&gt;"",$H7="منتهي")</formula>
    </cfRule>
    <cfRule type="expression" priority="2" dxfId="1">
      <formula>AND($A7&lt;&gt;"",$H7="ينتهي قريبًا")</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D37"/>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6" customWidth="1" min="3" max="3"/>
    <col width="16" customWidth="1" min="4" max="4"/>
  </cols>
  <sheetData>
    <row r="1" ht="26" customHeight="1">
      <c r="A1" s="10" t="inlineStr">
        <is>
          <t>شيت وقود وصيانة الأسطول · قالب مجاني من Softwiro</t>
        </is>
      </c>
    </row>
    <row r="2">
      <c r="A2" s="11" t="inlineStr">
        <is>
          <t>عايز برنامج أسطول يسجّل فيه كل سائق تعبئته وتراجعه الإدارة؟ Softwiro تبنيه لك على طريقة شغلك ← اضغط هنا</t>
        </is>
      </c>
    </row>
    <row r="4">
      <c r="A4" s="23" t="inlineStr">
        <is>
          <t>الأسطول</t>
        </is>
      </c>
    </row>
    <row r="5">
      <c r="A5" s="12" t="inlineStr">
        <is>
          <t>عدد المركبات</t>
        </is>
      </c>
      <c r="B5" s="17">
        <f>COUNTIF('المركبات'!$A$6:$A$205,"?*")</f>
        <v/>
      </c>
    </row>
    <row r="6">
      <c r="A6" s="12" t="inlineStr">
        <is>
          <t>إجمالي الكيلومترات</t>
        </is>
      </c>
      <c r="B6" s="17">
        <f>SUM('المركبات'!$J$6:$J$205)</f>
        <v/>
      </c>
    </row>
    <row r="7">
      <c r="A7" s="12" t="inlineStr">
        <is>
          <t>إجمالي اللترات</t>
        </is>
      </c>
      <c r="B7" s="18">
        <f>SUM('المركبات'!$K$6:$K$205)</f>
        <v/>
      </c>
    </row>
    <row r="8">
      <c r="A8" s="12" t="inlineStr">
        <is>
          <t>تكلفة الوقود</t>
        </is>
      </c>
      <c r="B8" s="18">
        <f>SUM('المركبات'!$L$6:$L$205)</f>
        <v/>
      </c>
    </row>
    <row r="9">
      <c r="A9" s="12" t="inlineStr">
        <is>
          <t>تكلفة الصيانة</t>
        </is>
      </c>
      <c r="B9" s="18">
        <f>SUM('المركبات'!$M$6:$M$205)</f>
        <v/>
      </c>
    </row>
    <row r="10">
      <c r="A10" s="12" t="inlineStr">
        <is>
          <t>إجمالي التكلفة</t>
        </is>
      </c>
      <c r="B10" s="24">
        <f>B8+B9</f>
        <v/>
      </c>
    </row>
    <row r="11">
      <c r="A11" s="12" t="inlineStr">
        <is>
          <t>تكلفة الكيلومتر للأسطول</t>
        </is>
      </c>
      <c r="B11" s="24">
        <f>IF(B6=0,"",ROUND(SUMIFS('المركبات'!$N$6:$N$205,'المركبات'!$J$6:$J$205,"&gt;0")/B6,2))</f>
        <v/>
      </c>
    </row>
    <row r="12">
      <c r="A12" s="12" t="inlineStr">
        <is>
          <t>أعلى تكلفة كيلومتر (مركبة)</t>
        </is>
      </c>
      <c r="B12" s="6">
        <f>IFERROR(INDEX('المركبات'!$A$6:$A$205,MATCH(MAX('المركبات'!$O$6:$O$205),'المركبات'!$O$6:$O$205,0))&amp;"","")</f>
        <v/>
      </c>
    </row>
    <row r="13">
      <c r="A13" s="12" t="inlineStr">
        <is>
          <t>أقل تكلفة كيلومتر (مركبة)</t>
        </is>
      </c>
      <c r="B13" s="6">
        <f>IFERROR(INDEX('المركبات'!$A$6:$A$205,MATCH(MIN('المركبات'!$O$6:$O$205),'المركبات'!$O$6:$O$205,0))&amp;"","")</f>
        <v/>
      </c>
    </row>
    <row r="14">
      <c r="A14" s="12" t="inlineStr">
        <is>
          <t>وقود الشهر الحالي</t>
        </is>
      </c>
      <c r="B14" s="18">
        <f>SUMIFS('الوقود'!$G$6:$G$2005,'الوقود'!$A$6:$A$2005,"&gt;="&amp;DATE(YEAR('الإعدادات'!$B$4),MONTH('الإعدادات'!$B$4),1),'الوقود'!$A$6:$A$2005,"&lt;="&amp;'الإعدادات'!$B$4)</f>
        <v/>
      </c>
    </row>
    <row r="15">
      <c r="A15" s="12" t="inlineStr">
        <is>
          <t>صيانة الشهر الحالي</t>
        </is>
      </c>
      <c r="B15" s="18">
        <f>SUMIFS('الصيانة'!$D$6:$D$1005,'الصيانة'!$A$6:$A$1005,"&gt;="&amp;DATE(YEAR('الإعدادات'!$B$4),MONTH('الإعدادات'!$B$4),1),'الصيانة'!$A$6:$A$1005,"&lt;="&amp;'الإعدادات'!$B$4)</f>
        <v/>
      </c>
    </row>
    <row r="17">
      <c r="A17" s="23" t="inlineStr">
        <is>
          <t>الأوراق</t>
        </is>
      </c>
    </row>
    <row r="18">
      <c r="A18" s="12" t="inlineStr">
        <is>
          <t>تراخيص منتهية</t>
        </is>
      </c>
      <c r="B18" s="17">
        <f>COUNTIFS('المركبات'!$G$6:$G$205,"&lt;"&amp;'الإعدادات'!$B$4)</f>
        <v/>
      </c>
    </row>
    <row r="19">
      <c r="A19" s="12" t="inlineStr">
        <is>
          <t>تراخيص تنتهي قريبًا</t>
        </is>
      </c>
      <c r="B19" s="17">
        <f>COUNTIFS('المركبات'!$G$6:$G$205,"&gt;="&amp;'الإعدادات'!$B$4,'المركبات'!$G$6:$G$205,"&lt;="&amp;'الإعدادات'!$B$4+'الإعدادات'!$B$5)</f>
        <v/>
      </c>
    </row>
    <row r="20">
      <c r="A20" s="12" t="inlineStr">
        <is>
          <t>تأمينات منتهية</t>
        </is>
      </c>
      <c r="B20" s="17">
        <f>COUNTIFS('المركبات'!$H$6:$H$205,"&lt;"&amp;'الإعدادات'!$B$4)</f>
        <v/>
      </c>
    </row>
    <row r="21">
      <c r="A21" s="12" t="inlineStr">
        <is>
          <t>تأمينات تنتهي قريبًا</t>
        </is>
      </c>
      <c r="B21" s="17">
        <f>COUNTIFS('المركبات'!$H$6:$H$205,"&gt;="&amp;'الإعدادات'!$B$4,'المركبات'!$H$6:$H$205,"&lt;="&amp;'الإعدادات'!$B$4+'الإعدادات'!$B$5)</f>
        <v/>
      </c>
    </row>
    <row r="23">
      <c r="A23" s="23" t="inlineStr">
        <is>
          <t>التكلفة حسب نوع المركبة</t>
        </is>
      </c>
    </row>
    <row r="24" ht="32" customHeight="1">
      <c r="A24" s="15" t="inlineStr">
        <is>
          <t>النوع</t>
        </is>
      </c>
      <c r="B24" s="15" t="inlineStr">
        <is>
          <t>عدد المركبات</t>
        </is>
      </c>
      <c r="C24" s="15" t="inlineStr">
        <is>
          <t>الكيلومترات</t>
        </is>
      </c>
      <c r="D24" s="15" t="inlineStr">
        <is>
          <t>إجمالي التكلفة</t>
        </is>
      </c>
    </row>
    <row r="25">
      <c r="A25" s="12" t="inlineStr">
        <is>
          <t>ميكروباص</t>
        </is>
      </c>
      <c r="B25" s="17">
        <f>COUNTIF('المركبات'!$C$6:$C$205,A25)</f>
        <v/>
      </c>
      <c r="C25" s="17">
        <f>SUMIFS('المركبات'!$J$6:$J$205,'المركبات'!$C$6:$C$205,A25)</f>
        <v/>
      </c>
      <c r="D25" s="18">
        <f>SUMIFS('المركبات'!$N$6:$N$205,'المركبات'!$C$6:$C$205,A25)</f>
        <v/>
      </c>
    </row>
    <row r="26">
      <c r="A26" s="12" t="inlineStr">
        <is>
          <t>نصف نقل</t>
        </is>
      </c>
      <c r="B26" s="17">
        <f>COUNTIF('المركبات'!$C$6:$C$205,A26)</f>
        <v/>
      </c>
      <c r="C26" s="17">
        <f>SUMIFS('المركبات'!$J$6:$J$205,'المركبات'!$C$6:$C$205,A26)</f>
        <v/>
      </c>
      <c r="D26" s="18">
        <f>SUMIFS('المركبات'!$N$6:$N$205,'المركبات'!$C$6:$C$205,A26)</f>
        <v/>
      </c>
    </row>
    <row r="27">
      <c r="A27" s="12" t="inlineStr">
        <is>
          <t>سيارة ملاكي</t>
        </is>
      </c>
      <c r="B27" s="17">
        <f>COUNTIF('المركبات'!$C$6:$C$205,A27)</f>
        <v/>
      </c>
      <c r="C27" s="17">
        <f>SUMIFS('المركبات'!$J$6:$J$205,'المركبات'!$C$6:$C$205,A27)</f>
        <v/>
      </c>
      <c r="D27" s="18">
        <f>SUMIFS('المركبات'!$N$6:$N$205,'المركبات'!$C$6:$C$205,A27)</f>
        <v/>
      </c>
    </row>
    <row r="28">
      <c r="A28" s="12" t="inlineStr">
        <is>
          <t>فان</t>
        </is>
      </c>
      <c r="B28" s="17">
        <f>COUNTIF('المركبات'!$C$6:$C$205,A28)</f>
        <v/>
      </c>
      <c r="C28" s="17">
        <f>SUMIFS('المركبات'!$J$6:$J$205,'المركبات'!$C$6:$C$205,A28)</f>
        <v/>
      </c>
      <c r="D28" s="18">
        <f>SUMIFS('المركبات'!$N$6:$N$205,'المركبات'!$C$6:$C$205,A28)</f>
        <v/>
      </c>
    </row>
    <row r="30">
      <c r="A30" s="23" t="inlineStr">
        <is>
          <t>الصيانة حسب النوع</t>
        </is>
      </c>
    </row>
    <row r="31" ht="32" customHeight="1">
      <c r="A31" s="15" t="inlineStr">
        <is>
          <t>نوع الصيانة</t>
        </is>
      </c>
      <c r="B31" s="15" t="inlineStr">
        <is>
          <t>عدد الأعمال</t>
        </is>
      </c>
      <c r="C31" s="15" t="inlineStr">
        <is>
          <t>التكلفة</t>
        </is>
      </c>
    </row>
    <row r="32">
      <c r="A32" s="12" t="inlineStr">
        <is>
          <t>زيت وفلاتر</t>
        </is>
      </c>
      <c r="B32" s="17">
        <f>COUNTIF('الصيانة'!$C$6:$C$1005,A32)</f>
        <v/>
      </c>
      <c r="C32" s="18">
        <f>SUMIFS('الصيانة'!$D$6:$D$1005,'الصيانة'!$C$6:$C$1005,A32)</f>
        <v/>
      </c>
    </row>
    <row r="33">
      <c r="A33" s="12" t="inlineStr">
        <is>
          <t>إطارات</t>
        </is>
      </c>
      <c r="B33" s="17">
        <f>COUNTIF('الصيانة'!$C$6:$C$1005,A33)</f>
        <v/>
      </c>
      <c r="C33" s="18">
        <f>SUMIFS('الصيانة'!$D$6:$D$1005,'الصيانة'!$C$6:$C$1005,A33)</f>
        <v/>
      </c>
    </row>
    <row r="34">
      <c r="A34" s="12" t="inlineStr">
        <is>
          <t>فرامل</t>
        </is>
      </c>
      <c r="B34" s="17">
        <f>COUNTIF('الصيانة'!$C$6:$C$1005,A34)</f>
        <v/>
      </c>
      <c r="C34" s="18">
        <f>SUMIFS('الصيانة'!$D$6:$D$1005,'الصيانة'!$C$6:$C$1005,A34)</f>
        <v/>
      </c>
    </row>
    <row r="35">
      <c r="A35" s="12" t="inlineStr">
        <is>
          <t>كهرباء</t>
        </is>
      </c>
      <c r="B35" s="17">
        <f>COUNTIF('الصيانة'!$C$6:$C$1005,A35)</f>
        <v/>
      </c>
      <c r="C35" s="18">
        <f>SUMIFS('الصيانة'!$D$6:$D$1005,'الصيانة'!$C$6:$C$1005,A35)</f>
        <v/>
      </c>
    </row>
    <row r="36">
      <c r="A36" s="12" t="inlineStr">
        <is>
          <t>إصلاح عطل</t>
        </is>
      </c>
      <c r="B36" s="17">
        <f>COUNTIF('الصيانة'!$C$6:$C$1005,A36)</f>
        <v/>
      </c>
      <c r="C36" s="18">
        <f>SUMIFS('الصيانة'!$D$6:$D$1005,'الصيانة'!$C$6:$C$1005,A36)</f>
        <v/>
      </c>
    </row>
    <row r="37">
      <c r="A37" s="12" t="inlineStr">
        <is>
          <t>أخرى</t>
        </is>
      </c>
      <c r="B37" s="17">
        <f>COUNTIF('الصيانة'!$C$6:$C$1005,A37)</f>
        <v/>
      </c>
      <c r="C37" s="18">
        <f>SUMIFS('الصيانة'!$D$6:$D$1005,'الصيانة'!$C$6:$C$1005,A37)</f>
        <v/>
      </c>
    </row>
  </sheetData>
  <mergeCells count="2">
    <mergeCell ref="A1:D1"/>
    <mergeCell ref="A2:D2"/>
  </mergeCells>
  <conditionalFormatting sqref="B18:B21">
    <cfRule type="expression" priority="1" dxfId="1">
      <formula>B18&gt;0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وقود وصيانة الأسطول</dc:title>
  <dc:description>يسجّل تعبئات الوقود وأعمال الصيانة لكل مركبة في أسطولك، ويحسب الكيلومترات المقطوعة وتكلفة الوقود والصيانة وتكلفة الكيلومتر واستهلاك اللتر لكل 100 كم وآخر صيانة، وينبهك إلى التراخيص والتأمينات المنتهية أو القريبة من الانتهاء.</dc:description>
  <dcterms:created xsi:type="dcterms:W3CDTF">2026-11-05T01:26:06Z</dcterms:created>
  <dcterms:modified xsi:type="dcterms:W3CDTF">2026-11-05T01:26:08Z</dcterms:modified>
  <cp:keywords>Softwiro, Excel, شيت وقود وصيانة الأسطول</cp:keywords>
</cp:coreProperties>
</file>