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إجراءات" sheetId="3" state="visible" r:id="rId3"/>
    <sheet name="المرضى" sheetId="4" state="visible" r:id="rId4"/>
    <sheet name="الخطط" sheetId="5" state="visible" r:id="rId5"/>
    <sheet name="الجلسات" sheetId="6" state="visible" r:id="rId6"/>
    <sheet name="المدفوعات" sheetId="7" state="visible" r:id="rId7"/>
    <sheet name="للمتابعة" sheetId="8" state="visible" r:id="rId8"/>
    <sheet name="الملخص" sheetId="9" state="visible" r:id="rId9"/>
    <sheet name="لماذا ما زلت على إكسل؟" sheetId="10" state="visible" r:id="rId10"/>
  </sheets>
  <definedNames>
    <definedName name="_xlnm._FilterDatabase" localSheetId="3" hidden="1">'المرضى'!$A$5:$M$305</definedName>
    <definedName name="_xlnm._FilterDatabase" localSheetId="4" hidden="1">'الخطط'!$A$5:$N$505</definedName>
    <definedName name="_xlnm._FilterDatabase" localSheetId="5" hidden="1">'الجلسات'!$A$5:$G$2005</definedName>
    <definedName name="_xlnm._FilterDatabase" localSheetId="6" hidden="1">'المدفوعات'!$A$5:$F$1005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dental-clinic-treatments?utm_source=excel&amp;utm_medium=template&amp;utm_campaign=dental-clinic-treatment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s>
</file>

<file path=xl/worksheets/_rels/sheet10.xml.rels><Relationships xmlns="http://schemas.openxmlformats.org/package/2006/relationships"><Relationship Type="http://schemas.openxmlformats.org/officeDocument/2006/relationships/hyperlink" Target="https://softwiro.com/ar/contact?utm_source=excel&amp;utm_medium=template&amp;utm_campaign=dental-clinic-treatments" TargetMode="External" Id="rId1" /><Relationship Type="http://schemas.openxmlformats.org/officeDocument/2006/relationships/hyperlink" Target="https://softwiro.com/ar/contact?utm_source=excel&amp;utm_medium=template&amp;utm_campaign=dental-clinic-treatment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خطط علاج الأسنان</t>
        </is>
      </c>
    </row>
    <row r="3" ht="36" customHeight="1">
      <c r="B3" s="2" t="inlineStr">
        <is>
          <t>يتابع مرضى عيادة الأسنان وخطط علاجهم: عدد الجلسات المخططة والمنجزة لكل خطة، والسعر المتفق عليه والمدفوع، ورصيد كل مريض عن العمل المنجز، وخطط تحتاج إلى موعد جديد، وقائمة بمن عليه رصيد. دون أي تشخيص أو بيانات طبية.</t>
        </is>
      </c>
    </row>
    <row r="5">
      <c r="B5" s="3" t="inlineStr">
        <is>
          <t>طريقة الاستخدام</t>
        </is>
      </c>
    </row>
    <row r="6" ht="30" customHeight="1">
      <c r="B6" s="4" t="inlineStr">
        <is>
          <t>1. في شيت «الإعدادات» اكتب تاريخ اليوم (أو =TODAY() ليتحدث وحده)، وأي تاريخ داخل الشهر الذي تريد ملخصه.</t>
        </is>
      </c>
    </row>
    <row r="7" ht="30" customHeight="1">
      <c r="B7" s="4" t="inlineStr">
        <is>
          <t>2. في شيت «الإجراءات» اكتب أسماء الإجراءات التي تقدمها العيادة (مثل حشو وخلع وتركيب تاج).</t>
        </is>
      </c>
    </row>
    <row r="8" ht="30" customHeight="1">
      <c r="B8" s="4" t="inlineStr">
        <is>
          <t>3. في شيت «المرضى» اكتب لكل مريض كودًا واسمًا وجوالًا وتاريخ أول زيارة. لا تكتب هنا تشخيصًا أو أي بيانات طبية.</t>
        </is>
      </c>
    </row>
    <row r="9" ht="30" customHeight="1">
      <c r="B9" s="4" t="inlineStr">
        <is>
          <t>4. في شيت «الخطط» اكتب لكل خطة علاج: رقمها وكود المريض والإجراء وعدد الجلسات المخططة والسعر المتفق عليه وتاريخ البدء وموعد الجلسة القادمة.</t>
        </is>
      </c>
    </row>
    <row r="10" ht="30" customHeight="1">
      <c r="B10" s="4" t="inlineStr">
        <is>
          <t>5. في شيت «الجلسات» سجّل كل جلسة: التاريخ ورقم الخطة والحالة (تمت أو غاب أو ملغاة). وفي «المدفوعات» سجّل كل دفعة: التاريخ وكود المريض والمبلغ.</t>
        </is>
      </c>
    </row>
    <row r="11" ht="30" customHeight="1">
      <c r="B11" s="4" t="inlineStr">
        <is>
          <t>6. يحسب الشيت الجلسات المنجزة وقيمة العمل المنجز ورصيد كل مريض وحالة كل خطة. افتح «للمتابعة» لتجد من عليه رصيد، وراجع «الملخص».</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قيمة العمل المنجز في الخطة = السعر المتفق عليه × (الجلسات التي حالتها «تمت» ÷ الجلسات المخططة)، ولا تتجاوز السعر كله. جلسة «غاب» أو «ملغاة» لا تُحسب منجزة.</t>
        </is>
      </c>
    </row>
    <row r="20" ht="30" customHeight="1">
      <c r="B20" s="4" t="inlineStr">
        <is>
          <t>• الرصيد المستحق الآن = قيمة العمل المنجز − المدفوع. الرقم السالب يعني أن المريض دفع مقدمًا، وتظهر حالته «دفع مقدمًا».</t>
        </is>
      </c>
    </row>
    <row r="21" ht="30" customHeight="1">
      <c r="B21" s="4" t="inlineStr">
        <is>
          <t>• المتبقي على الخطط = إجمالي أسعار الخطط − المدفوع، وهو ما بقي على المريض حتى بعد إنهاء كل خطته.</t>
        </is>
      </c>
    </row>
    <row r="22" ht="30" customHeight="1">
      <c r="B22" s="4" t="inlineStr">
        <is>
          <t>• حالة الخطة: «لم تبدأ» إن لم تُسجَّل لها جلسة «تمت»، و«مكتملة» إن بلغت الجلسات المنجزة عدد الجلسات المخططة، وغير ذلك «جارية».</t>
        </is>
      </c>
    </row>
    <row r="23" ht="30" customHeight="1">
      <c r="B23" s="4" t="inlineStr">
        <is>
          <t>• الخطة غير المكتملة التي بلا موعد قادم أو موعدها القادم قبل تاريخ اليوم يظهر لها التنبيه «يحتاج موعدًا».</t>
        </is>
      </c>
    </row>
    <row r="24" ht="30" customHeight="1">
      <c r="B24" s="4" t="inlineStr">
        <is>
          <t>• يتسع الشيت لـ 300 مريض و500 خطة و2000 جلسة و1000 دفعة، وتعرض «للمتابعة» أول 30 مريضًا. الشيت لا يحفظ أي تشخيص، فاكتب في الملاحظات ما يخص الحجز والحساب فقط.</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22" customWidth="1" min="2" max="2"/>
    <col width="4" customWidth="1" min="3" max="3"/>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4">
      <c r="A4" s="12" t="inlineStr">
        <is>
          <t>تاريخ اليوم</t>
        </is>
      </c>
      <c r="B4" s="13" t="n">
        <v>46327</v>
      </c>
    </row>
    <row r="5">
      <c r="A5" s="12" t="inlineStr">
        <is>
          <t>أي تاريخ داخل شهر الملخص</t>
        </is>
      </c>
      <c r="B5" s="13" t="n">
        <v>46310</v>
      </c>
    </row>
    <row r="6">
      <c r="A6" s="12" t="inlineStr">
        <is>
          <t>بداية شهر الملخص</t>
        </is>
      </c>
      <c r="B6" s="14">
        <f>DATE(YEAR(B5),MONTH(B5),1)</f>
        <v/>
      </c>
    </row>
    <row r="7">
      <c r="A7" s="12" t="inlineStr">
        <is>
          <t>بداية الشهر التالي</t>
        </is>
      </c>
      <c r="B7" s="14">
        <f>EDATE(B6,1)</f>
        <v/>
      </c>
    </row>
    <row r="9">
      <c r="A9" s="8" t="inlineStr">
        <is>
          <t>تاريخ اليوم مكتوب هنا بتاريخ المثال. اكتب بدله =TODAY() ليتحدث وحده كل يوم. الخانتان الرماديتان تُحسبان من تاريخ الشهر الذي كتبته.</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D55"/>
  <sheetViews>
    <sheetView showGridLines="1" rightToLeft="1" workbookViewId="0">
      <pane ySplit="5" topLeftCell="A6" activePane="bottomLeft" state="frozen"/>
      <selection pane="bottomLeft" activeCell="A1" sqref="A1"/>
    </sheetView>
  </sheetViews>
  <sheetFormatPr baseColWidth="8" defaultRowHeight="15"/>
  <cols>
    <col width="26" customWidth="1" min="1" max="1"/>
    <col width="14" customWidth="1" min="2" max="2"/>
    <col width="20" customWidth="1" min="3" max="3"/>
    <col width="16" customWidth="1" min="4" max="4"/>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5" ht="32" customHeight="1">
      <c r="A5" s="15" t="inlineStr">
        <is>
          <t>الإجراء</t>
        </is>
      </c>
      <c r="B5" s="15" t="inlineStr">
        <is>
          <t>عدد الخطط</t>
        </is>
      </c>
      <c r="C5" s="15" t="inlineStr">
        <is>
          <t>إجمالي الأسعار المتفق عليها</t>
        </is>
      </c>
      <c r="D5" s="15" t="inlineStr">
        <is>
          <t>الجلسات المنجزة</t>
        </is>
      </c>
    </row>
    <row r="6">
      <c r="A6" s="5" t="inlineStr">
        <is>
          <t>علاج عصب</t>
        </is>
      </c>
      <c r="B6" s="16">
        <f>IF(A6&amp;""="","",COUNTIFS('الخطط'!$C$6:$C$505,A6&amp;""))</f>
        <v/>
      </c>
      <c r="C6" s="17">
        <f>IF(A6&amp;""="","",SUMIFS('الخطط'!$E$6:$E$505,'الخطط'!$C$6:$C$505,A6&amp;""))</f>
        <v/>
      </c>
      <c r="D6" s="16">
        <f>IF(A6&amp;""="","",SUMIFS('الخطط'!$I$6:$I$505,'الخطط'!$C$6:$C$505,A6&amp;""))</f>
        <v/>
      </c>
    </row>
    <row r="7">
      <c r="A7" s="5" t="inlineStr">
        <is>
          <t>تركيب تاج</t>
        </is>
      </c>
      <c r="B7" s="16">
        <f>IF(A7&amp;""="","",COUNTIFS('الخطط'!$C$6:$C$505,A7&amp;""))</f>
        <v/>
      </c>
      <c r="C7" s="17">
        <f>IF(A7&amp;""="","",SUMIFS('الخطط'!$E$6:$E$505,'الخطط'!$C$6:$C$505,A7&amp;""))</f>
        <v/>
      </c>
      <c r="D7" s="16">
        <f>IF(A7&amp;""="","",SUMIFS('الخطط'!$I$6:$I$505,'الخطط'!$C$6:$C$505,A7&amp;""))</f>
        <v/>
      </c>
    </row>
    <row r="8">
      <c r="A8" s="5" t="inlineStr">
        <is>
          <t>حشو</t>
        </is>
      </c>
      <c r="B8" s="16">
        <f>IF(A8&amp;""="","",COUNTIFS('الخطط'!$C$6:$C$505,A8&amp;""))</f>
        <v/>
      </c>
      <c r="C8" s="17">
        <f>IF(A8&amp;""="","",SUMIFS('الخطط'!$E$6:$E$505,'الخطط'!$C$6:$C$505,A8&amp;""))</f>
        <v/>
      </c>
      <c r="D8" s="16">
        <f>IF(A8&amp;""="","",SUMIFS('الخطط'!$I$6:$I$505,'الخطط'!$C$6:$C$505,A8&amp;""))</f>
        <v/>
      </c>
    </row>
    <row r="9">
      <c r="A9" s="5" t="inlineStr">
        <is>
          <t>تنظيف وتلميع</t>
        </is>
      </c>
      <c r="B9" s="16">
        <f>IF(A9&amp;""="","",COUNTIFS('الخطط'!$C$6:$C$505,A9&amp;""))</f>
        <v/>
      </c>
      <c r="C9" s="17">
        <f>IF(A9&amp;""="","",SUMIFS('الخطط'!$E$6:$E$505,'الخطط'!$C$6:$C$505,A9&amp;""))</f>
        <v/>
      </c>
      <c r="D9" s="16">
        <f>IF(A9&amp;""="","",SUMIFS('الخطط'!$I$6:$I$505,'الخطط'!$C$6:$C$505,A9&amp;""))</f>
        <v/>
      </c>
    </row>
    <row r="10">
      <c r="A10" s="5" t="inlineStr">
        <is>
          <t>تبييض</t>
        </is>
      </c>
      <c r="B10" s="16">
        <f>IF(A10&amp;""="","",COUNTIFS('الخطط'!$C$6:$C$505,A10&amp;""))</f>
        <v/>
      </c>
      <c r="C10" s="17">
        <f>IF(A10&amp;""="","",SUMIFS('الخطط'!$E$6:$E$505,'الخطط'!$C$6:$C$505,A10&amp;""))</f>
        <v/>
      </c>
      <c r="D10" s="16">
        <f>IF(A10&amp;""="","",SUMIFS('الخطط'!$I$6:$I$505,'الخطط'!$C$6:$C$505,A10&amp;""))</f>
        <v/>
      </c>
    </row>
    <row r="11">
      <c r="A11" s="5" t="inlineStr">
        <is>
          <t>خلع</t>
        </is>
      </c>
      <c r="B11" s="16">
        <f>IF(A11&amp;""="","",COUNTIFS('الخطط'!$C$6:$C$505,A11&amp;""))</f>
        <v/>
      </c>
      <c r="C11" s="17">
        <f>IF(A11&amp;""="","",SUMIFS('الخطط'!$E$6:$E$505,'الخطط'!$C$6:$C$505,A11&amp;""))</f>
        <v/>
      </c>
      <c r="D11" s="16">
        <f>IF(A11&amp;""="","",SUMIFS('الخطط'!$I$6:$I$505,'الخطط'!$C$6:$C$505,A11&amp;""))</f>
        <v/>
      </c>
    </row>
    <row r="12">
      <c r="A12" s="5" t="inlineStr">
        <is>
          <t>كشف واستشارة</t>
        </is>
      </c>
      <c r="B12" s="16">
        <f>IF(A12&amp;""="","",COUNTIFS('الخطط'!$C$6:$C$505,A12&amp;""))</f>
        <v/>
      </c>
      <c r="C12" s="17">
        <f>IF(A12&amp;""="","",SUMIFS('الخطط'!$E$6:$E$505,'الخطط'!$C$6:$C$505,A12&amp;""))</f>
        <v/>
      </c>
      <c r="D12" s="16">
        <f>IF(A12&amp;""="","",SUMIFS('الخطط'!$I$6:$I$505,'الخطط'!$C$6:$C$505,A12&amp;""))</f>
        <v/>
      </c>
    </row>
    <row r="13">
      <c r="A13" s="5" t="n"/>
      <c r="B13" s="16">
        <f>IF(A13&amp;""="","",COUNTIFS('الخطط'!$C$6:$C$505,A13&amp;""))</f>
        <v/>
      </c>
      <c r="C13" s="17">
        <f>IF(A13&amp;""="","",SUMIFS('الخطط'!$E$6:$E$505,'الخطط'!$C$6:$C$505,A13&amp;""))</f>
        <v/>
      </c>
      <c r="D13" s="16">
        <f>IF(A13&amp;""="","",SUMIFS('الخطط'!$I$6:$I$505,'الخطط'!$C$6:$C$505,A13&amp;""))</f>
        <v/>
      </c>
    </row>
    <row r="14">
      <c r="A14" s="5" t="n"/>
      <c r="B14" s="16">
        <f>IF(A14&amp;""="","",COUNTIFS('الخطط'!$C$6:$C$505,A14&amp;""))</f>
        <v/>
      </c>
      <c r="C14" s="17">
        <f>IF(A14&amp;""="","",SUMIFS('الخطط'!$E$6:$E$505,'الخطط'!$C$6:$C$505,A14&amp;""))</f>
        <v/>
      </c>
      <c r="D14" s="16">
        <f>IF(A14&amp;""="","",SUMIFS('الخطط'!$I$6:$I$505,'الخطط'!$C$6:$C$505,A14&amp;""))</f>
        <v/>
      </c>
    </row>
    <row r="15">
      <c r="A15" s="5" t="n"/>
      <c r="B15" s="16">
        <f>IF(A15&amp;""="","",COUNTIFS('الخطط'!$C$6:$C$505,A15&amp;""))</f>
        <v/>
      </c>
      <c r="C15" s="17">
        <f>IF(A15&amp;""="","",SUMIFS('الخطط'!$E$6:$E$505,'الخطط'!$C$6:$C$505,A15&amp;""))</f>
        <v/>
      </c>
      <c r="D15" s="16">
        <f>IF(A15&amp;""="","",SUMIFS('الخطط'!$I$6:$I$505,'الخطط'!$C$6:$C$505,A15&amp;""))</f>
        <v/>
      </c>
    </row>
    <row r="16">
      <c r="A16" s="5" t="n"/>
      <c r="B16" s="16">
        <f>IF(A16&amp;""="","",COUNTIFS('الخطط'!$C$6:$C$505,A16&amp;""))</f>
        <v/>
      </c>
      <c r="C16" s="17">
        <f>IF(A16&amp;""="","",SUMIFS('الخطط'!$E$6:$E$505,'الخطط'!$C$6:$C$505,A16&amp;""))</f>
        <v/>
      </c>
      <c r="D16" s="16">
        <f>IF(A16&amp;""="","",SUMIFS('الخطط'!$I$6:$I$505,'الخطط'!$C$6:$C$505,A16&amp;""))</f>
        <v/>
      </c>
    </row>
    <row r="17">
      <c r="A17" s="5" t="n"/>
      <c r="B17" s="16">
        <f>IF(A17&amp;""="","",COUNTIFS('الخطط'!$C$6:$C$505,A17&amp;""))</f>
        <v/>
      </c>
      <c r="C17" s="17">
        <f>IF(A17&amp;""="","",SUMIFS('الخطط'!$E$6:$E$505,'الخطط'!$C$6:$C$505,A17&amp;""))</f>
        <v/>
      </c>
      <c r="D17" s="16">
        <f>IF(A17&amp;""="","",SUMIFS('الخطط'!$I$6:$I$505,'الخطط'!$C$6:$C$505,A17&amp;""))</f>
        <v/>
      </c>
    </row>
    <row r="18">
      <c r="A18" s="5" t="n"/>
      <c r="B18" s="16">
        <f>IF(A18&amp;""="","",COUNTIFS('الخطط'!$C$6:$C$505,A18&amp;""))</f>
        <v/>
      </c>
      <c r="C18" s="17">
        <f>IF(A18&amp;""="","",SUMIFS('الخطط'!$E$6:$E$505,'الخطط'!$C$6:$C$505,A18&amp;""))</f>
        <v/>
      </c>
      <c r="D18" s="16">
        <f>IF(A18&amp;""="","",SUMIFS('الخطط'!$I$6:$I$505,'الخطط'!$C$6:$C$505,A18&amp;""))</f>
        <v/>
      </c>
    </row>
    <row r="19">
      <c r="A19" s="5" t="n"/>
      <c r="B19" s="16">
        <f>IF(A19&amp;""="","",COUNTIFS('الخطط'!$C$6:$C$505,A19&amp;""))</f>
        <v/>
      </c>
      <c r="C19" s="17">
        <f>IF(A19&amp;""="","",SUMIFS('الخطط'!$E$6:$E$505,'الخطط'!$C$6:$C$505,A19&amp;""))</f>
        <v/>
      </c>
      <c r="D19" s="16">
        <f>IF(A19&amp;""="","",SUMIFS('الخطط'!$I$6:$I$505,'الخطط'!$C$6:$C$505,A19&amp;""))</f>
        <v/>
      </c>
    </row>
    <row r="20">
      <c r="A20" s="5" t="n"/>
      <c r="B20" s="16">
        <f>IF(A20&amp;""="","",COUNTIFS('الخطط'!$C$6:$C$505,A20&amp;""))</f>
        <v/>
      </c>
      <c r="C20" s="17">
        <f>IF(A20&amp;""="","",SUMIFS('الخطط'!$E$6:$E$505,'الخطط'!$C$6:$C$505,A20&amp;""))</f>
        <v/>
      </c>
      <c r="D20" s="16">
        <f>IF(A20&amp;""="","",SUMIFS('الخطط'!$I$6:$I$505,'الخطط'!$C$6:$C$505,A20&amp;""))</f>
        <v/>
      </c>
    </row>
    <row r="21">
      <c r="A21" s="5" t="n"/>
      <c r="B21" s="16">
        <f>IF(A21&amp;""="","",COUNTIFS('الخطط'!$C$6:$C$505,A21&amp;""))</f>
        <v/>
      </c>
      <c r="C21" s="17">
        <f>IF(A21&amp;""="","",SUMIFS('الخطط'!$E$6:$E$505,'الخطط'!$C$6:$C$505,A21&amp;""))</f>
        <v/>
      </c>
      <c r="D21" s="16">
        <f>IF(A21&amp;""="","",SUMIFS('الخطط'!$I$6:$I$505,'الخطط'!$C$6:$C$505,A21&amp;""))</f>
        <v/>
      </c>
    </row>
    <row r="22">
      <c r="A22" s="5" t="n"/>
      <c r="B22" s="16">
        <f>IF(A22&amp;""="","",COUNTIFS('الخطط'!$C$6:$C$505,A22&amp;""))</f>
        <v/>
      </c>
      <c r="C22" s="17">
        <f>IF(A22&amp;""="","",SUMIFS('الخطط'!$E$6:$E$505,'الخطط'!$C$6:$C$505,A22&amp;""))</f>
        <v/>
      </c>
      <c r="D22" s="16">
        <f>IF(A22&amp;""="","",SUMIFS('الخطط'!$I$6:$I$505,'الخطط'!$C$6:$C$505,A22&amp;""))</f>
        <v/>
      </c>
    </row>
    <row r="23">
      <c r="A23" s="5" t="n"/>
      <c r="B23" s="16">
        <f>IF(A23&amp;""="","",COUNTIFS('الخطط'!$C$6:$C$505,A23&amp;""))</f>
        <v/>
      </c>
      <c r="C23" s="17">
        <f>IF(A23&amp;""="","",SUMIFS('الخطط'!$E$6:$E$505,'الخطط'!$C$6:$C$505,A23&amp;""))</f>
        <v/>
      </c>
      <c r="D23" s="16">
        <f>IF(A23&amp;""="","",SUMIFS('الخطط'!$I$6:$I$505,'الخطط'!$C$6:$C$505,A23&amp;""))</f>
        <v/>
      </c>
    </row>
    <row r="24">
      <c r="A24" s="5" t="n"/>
      <c r="B24" s="16">
        <f>IF(A24&amp;""="","",COUNTIFS('الخطط'!$C$6:$C$505,A24&amp;""))</f>
        <v/>
      </c>
      <c r="C24" s="17">
        <f>IF(A24&amp;""="","",SUMIFS('الخطط'!$E$6:$E$505,'الخطط'!$C$6:$C$505,A24&amp;""))</f>
        <v/>
      </c>
      <c r="D24" s="16">
        <f>IF(A24&amp;""="","",SUMIFS('الخطط'!$I$6:$I$505,'الخطط'!$C$6:$C$505,A24&amp;""))</f>
        <v/>
      </c>
    </row>
    <row r="25">
      <c r="A25" s="5" t="n"/>
      <c r="B25" s="16">
        <f>IF(A25&amp;""="","",COUNTIFS('الخطط'!$C$6:$C$505,A25&amp;""))</f>
        <v/>
      </c>
      <c r="C25" s="17">
        <f>IF(A25&amp;""="","",SUMIFS('الخطط'!$E$6:$E$505,'الخطط'!$C$6:$C$505,A25&amp;""))</f>
        <v/>
      </c>
      <c r="D25" s="16">
        <f>IF(A25&amp;""="","",SUMIFS('الخطط'!$I$6:$I$505,'الخطط'!$C$6:$C$505,A25&amp;""))</f>
        <v/>
      </c>
    </row>
    <row r="26">
      <c r="A26" s="5" t="n"/>
      <c r="B26" s="16">
        <f>IF(A26&amp;""="","",COUNTIFS('الخطط'!$C$6:$C$505,A26&amp;""))</f>
        <v/>
      </c>
      <c r="C26" s="17">
        <f>IF(A26&amp;""="","",SUMIFS('الخطط'!$E$6:$E$505,'الخطط'!$C$6:$C$505,A26&amp;""))</f>
        <v/>
      </c>
      <c r="D26" s="16">
        <f>IF(A26&amp;""="","",SUMIFS('الخطط'!$I$6:$I$505,'الخطط'!$C$6:$C$505,A26&amp;""))</f>
        <v/>
      </c>
    </row>
    <row r="27">
      <c r="A27" s="5" t="n"/>
      <c r="B27" s="16">
        <f>IF(A27&amp;""="","",COUNTIFS('الخطط'!$C$6:$C$505,A27&amp;""))</f>
        <v/>
      </c>
      <c r="C27" s="17">
        <f>IF(A27&amp;""="","",SUMIFS('الخطط'!$E$6:$E$505,'الخطط'!$C$6:$C$505,A27&amp;""))</f>
        <v/>
      </c>
      <c r="D27" s="16">
        <f>IF(A27&amp;""="","",SUMIFS('الخطط'!$I$6:$I$505,'الخطط'!$C$6:$C$505,A27&amp;""))</f>
        <v/>
      </c>
    </row>
    <row r="28">
      <c r="A28" s="5" t="n"/>
      <c r="B28" s="16">
        <f>IF(A28&amp;""="","",COUNTIFS('الخطط'!$C$6:$C$505,A28&amp;""))</f>
        <v/>
      </c>
      <c r="C28" s="17">
        <f>IF(A28&amp;""="","",SUMIFS('الخطط'!$E$6:$E$505,'الخطط'!$C$6:$C$505,A28&amp;""))</f>
        <v/>
      </c>
      <c r="D28" s="16">
        <f>IF(A28&amp;""="","",SUMIFS('الخطط'!$I$6:$I$505,'الخطط'!$C$6:$C$505,A28&amp;""))</f>
        <v/>
      </c>
    </row>
    <row r="29">
      <c r="A29" s="5" t="n"/>
      <c r="B29" s="16">
        <f>IF(A29&amp;""="","",COUNTIFS('الخطط'!$C$6:$C$505,A29&amp;""))</f>
        <v/>
      </c>
      <c r="C29" s="17">
        <f>IF(A29&amp;""="","",SUMIFS('الخطط'!$E$6:$E$505,'الخطط'!$C$6:$C$505,A29&amp;""))</f>
        <v/>
      </c>
      <c r="D29" s="16">
        <f>IF(A29&amp;""="","",SUMIFS('الخطط'!$I$6:$I$505,'الخطط'!$C$6:$C$505,A29&amp;""))</f>
        <v/>
      </c>
    </row>
    <row r="30">
      <c r="A30" s="5" t="n"/>
      <c r="B30" s="16">
        <f>IF(A30&amp;""="","",COUNTIFS('الخطط'!$C$6:$C$505,A30&amp;""))</f>
        <v/>
      </c>
      <c r="C30" s="17">
        <f>IF(A30&amp;""="","",SUMIFS('الخطط'!$E$6:$E$505,'الخطط'!$C$6:$C$505,A30&amp;""))</f>
        <v/>
      </c>
      <c r="D30" s="16">
        <f>IF(A30&amp;""="","",SUMIFS('الخطط'!$I$6:$I$505,'الخطط'!$C$6:$C$505,A30&amp;""))</f>
        <v/>
      </c>
    </row>
    <row r="31">
      <c r="A31" s="5" t="n"/>
      <c r="B31" s="16">
        <f>IF(A31&amp;""="","",COUNTIFS('الخطط'!$C$6:$C$505,A31&amp;""))</f>
        <v/>
      </c>
      <c r="C31" s="17">
        <f>IF(A31&amp;""="","",SUMIFS('الخطط'!$E$6:$E$505,'الخطط'!$C$6:$C$505,A31&amp;""))</f>
        <v/>
      </c>
      <c r="D31" s="16">
        <f>IF(A31&amp;""="","",SUMIFS('الخطط'!$I$6:$I$505,'الخطط'!$C$6:$C$505,A31&amp;""))</f>
        <v/>
      </c>
    </row>
    <row r="32">
      <c r="A32" s="5" t="n"/>
      <c r="B32" s="16">
        <f>IF(A32&amp;""="","",COUNTIFS('الخطط'!$C$6:$C$505,A32&amp;""))</f>
        <v/>
      </c>
      <c r="C32" s="17">
        <f>IF(A32&amp;""="","",SUMIFS('الخطط'!$E$6:$E$505,'الخطط'!$C$6:$C$505,A32&amp;""))</f>
        <v/>
      </c>
      <c r="D32" s="16">
        <f>IF(A32&amp;""="","",SUMIFS('الخطط'!$I$6:$I$505,'الخطط'!$C$6:$C$505,A32&amp;""))</f>
        <v/>
      </c>
    </row>
    <row r="33">
      <c r="A33" s="5" t="n"/>
      <c r="B33" s="16">
        <f>IF(A33&amp;""="","",COUNTIFS('الخطط'!$C$6:$C$505,A33&amp;""))</f>
        <v/>
      </c>
      <c r="C33" s="17">
        <f>IF(A33&amp;""="","",SUMIFS('الخطط'!$E$6:$E$505,'الخطط'!$C$6:$C$505,A33&amp;""))</f>
        <v/>
      </c>
      <c r="D33" s="16">
        <f>IF(A33&amp;""="","",SUMIFS('الخطط'!$I$6:$I$505,'الخطط'!$C$6:$C$505,A33&amp;""))</f>
        <v/>
      </c>
    </row>
    <row r="34">
      <c r="A34" s="5" t="n"/>
      <c r="B34" s="16">
        <f>IF(A34&amp;""="","",COUNTIFS('الخطط'!$C$6:$C$505,A34&amp;""))</f>
        <v/>
      </c>
      <c r="C34" s="17">
        <f>IF(A34&amp;""="","",SUMIFS('الخطط'!$E$6:$E$505,'الخطط'!$C$6:$C$505,A34&amp;""))</f>
        <v/>
      </c>
      <c r="D34" s="16">
        <f>IF(A34&amp;""="","",SUMIFS('الخطط'!$I$6:$I$505,'الخطط'!$C$6:$C$505,A34&amp;""))</f>
        <v/>
      </c>
    </row>
    <row r="35">
      <c r="A35" s="5" t="n"/>
      <c r="B35" s="16">
        <f>IF(A35&amp;""="","",COUNTIFS('الخطط'!$C$6:$C$505,A35&amp;""))</f>
        <v/>
      </c>
      <c r="C35" s="17">
        <f>IF(A35&amp;""="","",SUMIFS('الخطط'!$E$6:$E$505,'الخطط'!$C$6:$C$505,A35&amp;""))</f>
        <v/>
      </c>
      <c r="D35" s="16">
        <f>IF(A35&amp;""="","",SUMIFS('الخطط'!$I$6:$I$505,'الخطط'!$C$6:$C$505,A35&amp;""))</f>
        <v/>
      </c>
    </row>
    <row r="36">
      <c r="A36" s="5" t="n"/>
      <c r="B36" s="16">
        <f>IF(A36&amp;""="","",COUNTIFS('الخطط'!$C$6:$C$505,A36&amp;""))</f>
        <v/>
      </c>
      <c r="C36" s="17">
        <f>IF(A36&amp;""="","",SUMIFS('الخطط'!$E$6:$E$505,'الخطط'!$C$6:$C$505,A36&amp;""))</f>
        <v/>
      </c>
      <c r="D36" s="16">
        <f>IF(A36&amp;""="","",SUMIFS('الخطط'!$I$6:$I$505,'الخطط'!$C$6:$C$505,A36&amp;""))</f>
        <v/>
      </c>
    </row>
    <row r="37">
      <c r="A37" s="5" t="n"/>
      <c r="B37" s="16">
        <f>IF(A37&amp;""="","",COUNTIFS('الخطط'!$C$6:$C$505,A37&amp;""))</f>
        <v/>
      </c>
      <c r="C37" s="17">
        <f>IF(A37&amp;""="","",SUMIFS('الخطط'!$E$6:$E$505,'الخطط'!$C$6:$C$505,A37&amp;""))</f>
        <v/>
      </c>
      <c r="D37" s="16">
        <f>IF(A37&amp;""="","",SUMIFS('الخطط'!$I$6:$I$505,'الخطط'!$C$6:$C$505,A37&amp;""))</f>
        <v/>
      </c>
    </row>
    <row r="38">
      <c r="A38" s="5" t="n"/>
      <c r="B38" s="16">
        <f>IF(A38&amp;""="","",COUNTIFS('الخطط'!$C$6:$C$505,A38&amp;""))</f>
        <v/>
      </c>
      <c r="C38" s="17">
        <f>IF(A38&amp;""="","",SUMIFS('الخطط'!$E$6:$E$505,'الخطط'!$C$6:$C$505,A38&amp;""))</f>
        <v/>
      </c>
      <c r="D38" s="16">
        <f>IF(A38&amp;""="","",SUMIFS('الخطط'!$I$6:$I$505,'الخطط'!$C$6:$C$505,A38&amp;""))</f>
        <v/>
      </c>
    </row>
    <row r="39">
      <c r="A39" s="5" t="n"/>
      <c r="B39" s="16">
        <f>IF(A39&amp;""="","",COUNTIFS('الخطط'!$C$6:$C$505,A39&amp;""))</f>
        <v/>
      </c>
      <c r="C39" s="17">
        <f>IF(A39&amp;""="","",SUMIFS('الخطط'!$E$6:$E$505,'الخطط'!$C$6:$C$505,A39&amp;""))</f>
        <v/>
      </c>
      <c r="D39" s="16">
        <f>IF(A39&amp;""="","",SUMIFS('الخطط'!$I$6:$I$505,'الخطط'!$C$6:$C$505,A39&amp;""))</f>
        <v/>
      </c>
    </row>
    <row r="40">
      <c r="A40" s="5" t="n"/>
      <c r="B40" s="16">
        <f>IF(A40&amp;""="","",COUNTIFS('الخطط'!$C$6:$C$505,A40&amp;""))</f>
        <v/>
      </c>
      <c r="C40" s="17">
        <f>IF(A40&amp;""="","",SUMIFS('الخطط'!$E$6:$E$505,'الخطط'!$C$6:$C$505,A40&amp;""))</f>
        <v/>
      </c>
      <c r="D40" s="16">
        <f>IF(A40&amp;""="","",SUMIFS('الخطط'!$I$6:$I$505,'الخطط'!$C$6:$C$505,A40&amp;""))</f>
        <v/>
      </c>
    </row>
    <row r="41">
      <c r="A41" s="5" t="n"/>
      <c r="B41" s="16">
        <f>IF(A41&amp;""="","",COUNTIFS('الخطط'!$C$6:$C$505,A41&amp;""))</f>
        <v/>
      </c>
      <c r="C41" s="17">
        <f>IF(A41&amp;""="","",SUMIFS('الخطط'!$E$6:$E$505,'الخطط'!$C$6:$C$505,A41&amp;""))</f>
        <v/>
      </c>
      <c r="D41" s="16">
        <f>IF(A41&amp;""="","",SUMIFS('الخطط'!$I$6:$I$505,'الخطط'!$C$6:$C$505,A41&amp;""))</f>
        <v/>
      </c>
    </row>
    <row r="42">
      <c r="A42" s="5" t="n"/>
      <c r="B42" s="16">
        <f>IF(A42&amp;""="","",COUNTIFS('الخطط'!$C$6:$C$505,A42&amp;""))</f>
        <v/>
      </c>
      <c r="C42" s="17">
        <f>IF(A42&amp;""="","",SUMIFS('الخطط'!$E$6:$E$505,'الخطط'!$C$6:$C$505,A42&amp;""))</f>
        <v/>
      </c>
      <c r="D42" s="16">
        <f>IF(A42&amp;""="","",SUMIFS('الخطط'!$I$6:$I$505,'الخطط'!$C$6:$C$505,A42&amp;""))</f>
        <v/>
      </c>
    </row>
    <row r="43">
      <c r="A43" s="5" t="n"/>
      <c r="B43" s="16">
        <f>IF(A43&amp;""="","",COUNTIFS('الخطط'!$C$6:$C$505,A43&amp;""))</f>
        <v/>
      </c>
      <c r="C43" s="17">
        <f>IF(A43&amp;""="","",SUMIFS('الخطط'!$E$6:$E$505,'الخطط'!$C$6:$C$505,A43&amp;""))</f>
        <v/>
      </c>
      <c r="D43" s="16">
        <f>IF(A43&amp;""="","",SUMIFS('الخطط'!$I$6:$I$505,'الخطط'!$C$6:$C$505,A43&amp;""))</f>
        <v/>
      </c>
    </row>
    <row r="44">
      <c r="A44" s="5" t="n"/>
      <c r="B44" s="16">
        <f>IF(A44&amp;""="","",COUNTIFS('الخطط'!$C$6:$C$505,A44&amp;""))</f>
        <v/>
      </c>
      <c r="C44" s="17">
        <f>IF(A44&amp;""="","",SUMIFS('الخطط'!$E$6:$E$505,'الخطط'!$C$6:$C$505,A44&amp;""))</f>
        <v/>
      </c>
      <c r="D44" s="16">
        <f>IF(A44&amp;""="","",SUMIFS('الخطط'!$I$6:$I$505,'الخطط'!$C$6:$C$505,A44&amp;""))</f>
        <v/>
      </c>
    </row>
    <row r="45">
      <c r="A45" s="5" t="n"/>
      <c r="B45" s="16">
        <f>IF(A45&amp;""="","",COUNTIFS('الخطط'!$C$6:$C$505,A45&amp;""))</f>
        <v/>
      </c>
      <c r="C45" s="17">
        <f>IF(A45&amp;""="","",SUMIFS('الخطط'!$E$6:$E$505,'الخطط'!$C$6:$C$505,A45&amp;""))</f>
        <v/>
      </c>
      <c r="D45" s="16">
        <f>IF(A45&amp;""="","",SUMIFS('الخطط'!$I$6:$I$505,'الخطط'!$C$6:$C$505,A45&amp;""))</f>
        <v/>
      </c>
    </row>
    <row r="46">
      <c r="A46" s="5" t="n"/>
      <c r="B46" s="16">
        <f>IF(A46&amp;""="","",COUNTIFS('الخطط'!$C$6:$C$505,A46&amp;""))</f>
        <v/>
      </c>
      <c r="C46" s="17">
        <f>IF(A46&amp;""="","",SUMIFS('الخطط'!$E$6:$E$505,'الخطط'!$C$6:$C$505,A46&amp;""))</f>
        <v/>
      </c>
      <c r="D46" s="16">
        <f>IF(A46&amp;""="","",SUMIFS('الخطط'!$I$6:$I$505,'الخطط'!$C$6:$C$505,A46&amp;""))</f>
        <v/>
      </c>
    </row>
    <row r="47">
      <c r="A47" s="5" t="n"/>
      <c r="B47" s="16">
        <f>IF(A47&amp;""="","",COUNTIFS('الخطط'!$C$6:$C$505,A47&amp;""))</f>
        <v/>
      </c>
      <c r="C47" s="17">
        <f>IF(A47&amp;""="","",SUMIFS('الخطط'!$E$6:$E$505,'الخطط'!$C$6:$C$505,A47&amp;""))</f>
        <v/>
      </c>
      <c r="D47" s="16">
        <f>IF(A47&amp;""="","",SUMIFS('الخطط'!$I$6:$I$505,'الخطط'!$C$6:$C$505,A47&amp;""))</f>
        <v/>
      </c>
    </row>
    <row r="48">
      <c r="A48" s="5" t="n"/>
      <c r="B48" s="16">
        <f>IF(A48&amp;""="","",COUNTIFS('الخطط'!$C$6:$C$505,A48&amp;""))</f>
        <v/>
      </c>
      <c r="C48" s="17">
        <f>IF(A48&amp;""="","",SUMIFS('الخطط'!$E$6:$E$505,'الخطط'!$C$6:$C$505,A48&amp;""))</f>
        <v/>
      </c>
      <c r="D48" s="16">
        <f>IF(A48&amp;""="","",SUMIFS('الخطط'!$I$6:$I$505,'الخطط'!$C$6:$C$505,A48&amp;""))</f>
        <v/>
      </c>
    </row>
    <row r="49">
      <c r="A49" s="5" t="n"/>
      <c r="B49" s="16">
        <f>IF(A49&amp;""="","",COUNTIFS('الخطط'!$C$6:$C$505,A49&amp;""))</f>
        <v/>
      </c>
      <c r="C49" s="17">
        <f>IF(A49&amp;""="","",SUMIFS('الخطط'!$E$6:$E$505,'الخطط'!$C$6:$C$505,A49&amp;""))</f>
        <v/>
      </c>
      <c r="D49" s="16">
        <f>IF(A49&amp;""="","",SUMIFS('الخطط'!$I$6:$I$505,'الخطط'!$C$6:$C$505,A49&amp;""))</f>
        <v/>
      </c>
    </row>
    <row r="50">
      <c r="A50" s="5" t="n"/>
      <c r="B50" s="16">
        <f>IF(A50&amp;""="","",COUNTIFS('الخطط'!$C$6:$C$505,A50&amp;""))</f>
        <v/>
      </c>
      <c r="C50" s="17">
        <f>IF(A50&amp;""="","",SUMIFS('الخطط'!$E$6:$E$505,'الخطط'!$C$6:$C$505,A50&amp;""))</f>
        <v/>
      </c>
      <c r="D50" s="16">
        <f>IF(A50&amp;""="","",SUMIFS('الخطط'!$I$6:$I$505,'الخطط'!$C$6:$C$505,A50&amp;""))</f>
        <v/>
      </c>
    </row>
    <row r="51">
      <c r="A51" s="5" t="n"/>
      <c r="B51" s="16">
        <f>IF(A51&amp;""="","",COUNTIFS('الخطط'!$C$6:$C$505,A51&amp;""))</f>
        <v/>
      </c>
      <c r="C51" s="17">
        <f>IF(A51&amp;""="","",SUMIFS('الخطط'!$E$6:$E$505,'الخطط'!$C$6:$C$505,A51&amp;""))</f>
        <v/>
      </c>
      <c r="D51" s="16">
        <f>IF(A51&amp;""="","",SUMIFS('الخطط'!$I$6:$I$505,'الخطط'!$C$6:$C$505,A51&amp;""))</f>
        <v/>
      </c>
    </row>
    <row r="52">
      <c r="A52" s="5" t="n"/>
      <c r="B52" s="16">
        <f>IF(A52&amp;""="","",COUNTIFS('الخطط'!$C$6:$C$505,A52&amp;""))</f>
        <v/>
      </c>
      <c r="C52" s="17">
        <f>IF(A52&amp;""="","",SUMIFS('الخطط'!$E$6:$E$505,'الخطط'!$C$6:$C$505,A52&amp;""))</f>
        <v/>
      </c>
      <c r="D52" s="16">
        <f>IF(A52&amp;""="","",SUMIFS('الخطط'!$I$6:$I$505,'الخطط'!$C$6:$C$505,A52&amp;""))</f>
        <v/>
      </c>
    </row>
    <row r="53">
      <c r="A53" s="5" t="n"/>
      <c r="B53" s="16">
        <f>IF(A53&amp;""="","",COUNTIFS('الخطط'!$C$6:$C$505,A53&amp;""))</f>
        <v/>
      </c>
      <c r="C53" s="17">
        <f>IF(A53&amp;""="","",SUMIFS('الخطط'!$E$6:$E$505,'الخطط'!$C$6:$C$505,A53&amp;""))</f>
        <v/>
      </c>
      <c r="D53" s="16">
        <f>IF(A53&amp;""="","",SUMIFS('الخطط'!$I$6:$I$505,'الخطط'!$C$6:$C$505,A53&amp;""))</f>
        <v/>
      </c>
    </row>
    <row r="54">
      <c r="A54" s="5" t="n"/>
      <c r="B54" s="16">
        <f>IF(A54&amp;""="","",COUNTIFS('الخطط'!$C$6:$C$505,A54&amp;""))</f>
        <v/>
      </c>
      <c r="C54" s="17">
        <f>IF(A54&amp;""="","",SUMIFS('الخطط'!$E$6:$E$505,'الخطط'!$C$6:$C$505,A54&amp;""))</f>
        <v/>
      </c>
      <c r="D54" s="16">
        <f>IF(A54&amp;""="","",SUMIFS('الخطط'!$I$6:$I$505,'الخطط'!$C$6:$C$505,A54&amp;""))</f>
        <v/>
      </c>
    </row>
    <row r="55">
      <c r="A55" s="5" t="n"/>
      <c r="B55" s="16">
        <f>IF(A55&amp;""="","",COUNTIFS('الخطط'!$C$6:$C$505,A55&amp;""))</f>
        <v/>
      </c>
      <c r="C55" s="17">
        <f>IF(A55&amp;""="","",SUMIFS('الخطط'!$E$6:$E$505,'الخطط'!$C$6:$C$505,A55&amp;""))</f>
        <v/>
      </c>
      <c r="D55" s="16">
        <f>IF(A55&amp;""="","",SUMIFS('الخطط'!$I$6:$I$505,'الخطط'!$C$6:$C$505,A55&amp;""))</f>
        <v/>
      </c>
    </row>
  </sheetData>
  <mergeCells count="2">
    <mergeCell ref="A1:D1"/>
    <mergeCell ref="A2:D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M3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2" customWidth="1" min="2" max="2"/>
    <col width="15" customWidth="1" min="3" max="3"/>
    <col width="13" customWidth="1" min="4" max="4"/>
    <col width="10" customWidth="1" min="5" max="5"/>
    <col width="15" customWidth="1" min="6" max="6"/>
    <col width="13" customWidth="1" min="7" max="7"/>
    <col width="15" customWidth="1" min="8" max="8"/>
    <col width="15" customWidth="1" min="9" max="9"/>
    <col width="16" customWidth="1" min="10" max="10"/>
    <col width="13" customWidth="1" min="11" max="11"/>
    <col width="16" customWidth="1" min="12" max="12"/>
    <col width="11" customWidth="1" min="13" max="13"/>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5" ht="32" customHeight="1">
      <c r="A5" s="15" t="inlineStr">
        <is>
          <t>كود المريض</t>
        </is>
      </c>
      <c r="B5" s="15" t="inlineStr">
        <is>
          <t>الاسم</t>
        </is>
      </c>
      <c r="C5" s="15" t="inlineStr">
        <is>
          <t>الجوال</t>
        </is>
      </c>
      <c r="D5" s="15" t="inlineStr">
        <is>
          <t>أول زيارة</t>
        </is>
      </c>
      <c r="E5" s="15" t="inlineStr">
        <is>
          <t>عدد الخطط</t>
        </is>
      </c>
      <c r="F5" s="15" t="inlineStr">
        <is>
          <t>إجمالي أسعار الخطط</t>
        </is>
      </c>
      <c r="G5" s="15" t="inlineStr">
        <is>
          <t>المدفوع</t>
        </is>
      </c>
      <c r="H5" s="15" t="inlineStr">
        <is>
          <t>المتبقي على الخطط</t>
        </is>
      </c>
      <c r="I5" s="15" t="inlineStr">
        <is>
          <t>قيمة العمل المنجز</t>
        </is>
      </c>
      <c r="J5" s="15" t="inlineStr">
        <is>
          <t>الرصيد المستحق الآن</t>
        </is>
      </c>
      <c r="K5" s="15" t="inlineStr">
        <is>
          <t>آخر جلسة</t>
        </is>
      </c>
      <c r="L5" s="15" t="inlineStr">
        <is>
          <t>الحالة</t>
        </is>
      </c>
      <c r="M5" s="15" t="inlineStr">
        <is>
          <t>ترتيب المتابعة</t>
        </is>
      </c>
    </row>
    <row r="6">
      <c r="A6" s="5" t="inlineStr">
        <is>
          <t>D001</t>
        </is>
      </c>
      <c r="B6" s="5" t="inlineStr">
        <is>
          <t>عصام نبيل</t>
        </is>
      </c>
      <c r="C6" s="18" t="inlineStr">
        <is>
          <t>01030000001</t>
        </is>
      </c>
      <c r="D6" s="13" t="n">
        <v>46296</v>
      </c>
      <c r="E6" s="16">
        <f>IF(A6&amp;""="","",COUNTIFS('الخطط'!$B$6:$B$505,A6&amp;""))</f>
        <v/>
      </c>
      <c r="F6" s="17">
        <f>IF(A6&amp;""="","",SUMIFS('الخطط'!$E$6:$E$505,'الخطط'!$B$6:$B$505,A6&amp;""))</f>
        <v/>
      </c>
      <c r="G6" s="17">
        <f>IF(A6&amp;""="","",SUMIFS('المدفوعات'!$C$6:$C$1005,'المدفوعات'!$B$6:$B$1005,A6&amp;""))</f>
        <v/>
      </c>
      <c r="H6" s="17">
        <f>IF(A6&amp;""="","",ROUND(F6-G6,2))</f>
        <v/>
      </c>
      <c r="I6" s="17">
        <f>IF(A6&amp;""="","",SUMIFS('الخطط'!$L$6:$L$505,'الخطط'!$B$6:$B$505,A6&amp;""))</f>
        <v/>
      </c>
      <c r="J6" s="17">
        <f>IF(A6&amp;""="","",ROUND(I6-G6,2))</f>
        <v/>
      </c>
      <c r="K6" s="14">
        <f>IF(A6&amp;""="","",IFERROR(SUMIFS('الجلسات'!$A$6:$A$2005,'الجلسات'!$E$6:$E$2005,A6&amp;"",'الجلسات'!$C$6:$C$2005,"تمت",'الجلسات'!$G$6:$G$2005,1)/COUNTIFS('الجلسات'!$E$6:$E$2005,A6&amp;"",'الجلسات'!$C$6:$C$2005,"تمت",'الجلسات'!$G$6:$G$2005,1),""))</f>
        <v/>
      </c>
      <c r="L6" s="6">
        <f>IF(A6&amp;""="","",IF(E6=0,"بدون خطة",IF(J6&gt;0,"عليه رصيد",IF(J6&lt;0,"دفع مقدمًا",IF(I6&gt;0,"مسدد","لم يبدأ العلاج")))))</f>
        <v/>
      </c>
      <c r="M6" s="16">
        <f>IF(ISNUMBER(J6),IF(J6&gt;0,COUNTIFS($J$6:$J$305,"&gt;"&amp;J6)+COUNTIFS($J$6:J6,J6),""),"")</f>
        <v/>
      </c>
    </row>
    <row r="7">
      <c r="A7" s="5" t="inlineStr">
        <is>
          <t>D002</t>
        </is>
      </c>
      <c r="B7" s="5" t="inlineStr">
        <is>
          <t>ريم صبحي</t>
        </is>
      </c>
      <c r="C7" s="18" t="inlineStr">
        <is>
          <t>01030000002</t>
        </is>
      </c>
      <c r="D7" s="13" t="n">
        <v>46300</v>
      </c>
      <c r="E7" s="16">
        <f>IF(A7&amp;""="","",COUNTIFS('الخطط'!$B$6:$B$505,A7&amp;""))</f>
        <v/>
      </c>
      <c r="F7" s="17">
        <f>IF(A7&amp;""="","",SUMIFS('الخطط'!$E$6:$E$505,'الخطط'!$B$6:$B$505,A7&amp;""))</f>
        <v/>
      </c>
      <c r="G7" s="17">
        <f>IF(A7&amp;""="","",SUMIFS('المدفوعات'!$C$6:$C$1005,'المدفوعات'!$B$6:$B$1005,A7&amp;""))</f>
        <v/>
      </c>
      <c r="H7" s="17">
        <f>IF(A7&amp;""="","",ROUND(F7-G7,2))</f>
        <v/>
      </c>
      <c r="I7" s="17">
        <f>IF(A7&amp;""="","",SUMIFS('الخطط'!$L$6:$L$505,'الخطط'!$B$6:$B$505,A7&amp;""))</f>
        <v/>
      </c>
      <c r="J7" s="17">
        <f>IF(A7&amp;""="","",ROUND(I7-G7,2))</f>
        <v/>
      </c>
      <c r="K7" s="14">
        <f>IF(A7&amp;""="","",IFERROR(SUMIFS('الجلسات'!$A$6:$A$2005,'الجلسات'!$E$6:$E$2005,A7&amp;"",'الجلسات'!$C$6:$C$2005,"تمت",'الجلسات'!$G$6:$G$2005,1)/COUNTIFS('الجلسات'!$E$6:$E$2005,A7&amp;"",'الجلسات'!$C$6:$C$2005,"تمت",'الجلسات'!$G$6:$G$2005,1),""))</f>
        <v/>
      </c>
      <c r="L7" s="6">
        <f>IF(A7&amp;""="","",IF(E7=0,"بدون خطة",IF(J7&gt;0,"عليه رصيد",IF(J7&lt;0,"دفع مقدمًا",IF(I7&gt;0,"مسدد","لم يبدأ العلاج")))))</f>
        <v/>
      </c>
      <c r="M7" s="16">
        <f>IF(ISNUMBER(J7),IF(J7&gt;0,COUNTIFS($J$6:$J$305,"&gt;"&amp;J7)+COUNTIFS($J$6:J7,J7),""),"")</f>
        <v/>
      </c>
    </row>
    <row r="8">
      <c r="A8" s="5" t="inlineStr">
        <is>
          <t>D003</t>
        </is>
      </c>
      <c r="B8" s="5" t="inlineStr">
        <is>
          <t>تامر وجدي</t>
        </is>
      </c>
      <c r="C8" s="18" t="inlineStr">
        <is>
          <t>01030000003</t>
        </is>
      </c>
      <c r="D8" s="13" t="n">
        <v>46285</v>
      </c>
      <c r="E8" s="16">
        <f>IF(A8&amp;""="","",COUNTIFS('الخطط'!$B$6:$B$505,A8&amp;""))</f>
        <v/>
      </c>
      <c r="F8" s="17">
        <f>IF(A8&amp;""="","",SUMIFS('الخطط'!$E$6:$E$505,'الخطط'!$B$6:$B$505,A8&amp;""))</f>
        <v/>
      </c>
      <c r="G8" s="17">
        <f>IF(A8&amp;""="","",SUMIFS('المدفوعات'!$C$6:$C$1005,'المدفوعات'!$B$6:$B$1005,A8&amp;""))</f>
        <v/>
      </c>
      <c r="H8" s="17">
        <f>IF(A8&amp;""="","",ROUND(F8-G8,2))</f>
        <v/>
      </c>
      <c r="I8" s="17">
        <f>IF(A8&amp;""="","",SUMIFS('الخطط'!$L$6:$L$505,'الخطط'!$B$6:$B$505,A8&amp;""))</f>
        <v/>
      </c>
      <c r="J8" s="17">
        <f>IF(A8&amp;""="","",ROUND(I8-G8,2))</f>
        <v/>
      </c>
      <c r="K8" s="14">
        <f>IF(A8&amp;""="","",IFERROR(SUMIFS('الجلسات'!$A$6:$A$2005,'الجلسات'!$E$6:$E$2005,A8&amp;"",'الجلسات'!$C$6:$C$2005,"تمت",'الجلسات'!$G$6:$G$2005,1)/COUNTIFS('الجلسات'!$E$6:$E$2005,A8&amp;"",'الجلسات'!$C$6:$C$2005,"تمت",'الجلسات'!$G$6:$G$2005,1),""))</f>
        <v/>
      </c>
      <c r="L8" s="6">
        <f>IF(A8&amp;""="","",IF(E8=0,"بدون خطة",IF(J8&gt;0,"عليه رصيد",IF(J8&lt;0,"دفع مقدمًا",IF(I8&gt;0,"مسدد","لم يبدأ العلاج")))))</f>
        <v/>
      </c>
      <c r="M8" s="16">
        <f>IF(ISNUMBER(J8),IF(J8&gt;0,COUNTIFS($J$6:$J$305,"&gt;"&amp;J8)+COUNTIFS($J$6:J8,J8),""),"")</f>
        <v/>
      </c>
    </row>
    <row r="9">
      <c r="A9" s="5" t="inlineStr">
        <is>
          <t>D004</t>
        </is>
      </c>
      <c r="B9" s="5" t="inlineStr">
        <is>
          <t>آية مختار</t>
        </is>
      </c>
      <c r="C9" s="18" t="inlineStr">
        <is>
          <t>01030000004</t>
        </is>
      </c>
      <c r="D9" s="13" t="n">
        <v>46325</v>
      </c>
      <c r="E9" s="16">
        <f>IF(A9&amp;""="","",COUNTIFS('الخطط'!$B$6:$B$505,A9&amp;""))</f>
        <v/>
      </c>
      <c r="F9" s="17">
        <f>IF(A9&amp;""="","",SUMIFS('الخطط'!$E$6:$E$505,'الخطط'!$B$6:$B$505,A9&amp;""))</f>
        <v/>
      </c>
      <c r="G9" s="17">
        <f>IF(A9&amp;""="","",SUMIFS('المدفوعات'!$C$6:$C$1005,'المدفوعات'!$B$6:$B$1005,A9&amp;""))</f>
        <v/>
      </c>
      <c r="H9" s="17">
        <f>IF(A9&amp;""="","",ROUND(F9-G9,2))</f>
        <v/>
      </c>
      <c r="I9" s="17">
        <f>IF(A9&amp;""="","",SUMIFS('الخطط'!$L$6:$L$505,'الخطط'!$B$6:$B$505,A9&amp;""))</f>
        <v/>
      </c>
      <c r="J9" s="17">
        <f>IF(A9&amp;""="","",ROUND(I9-G9,2))</f>
        <v/>
      </c>
      <c r="K9" s="14">
        <f>IF(A9&amp;""="","",IFERROR(SUMIFS('الجلسات'!$A$6:$A$2005,'الجلسات'!$E$6:$E$2005,A9&amp;"",'الجلسات'!$C$6:$C$2005,"تمت",'الجلسات'!$G$6:$G$2005,1)/COUNTIFS('الجلسات'!$E$6:$E$2005,A9&amp;"",'الجلسات'!$C$6:$C$2005,"تمت",'الجلسات'!$G$6:$G$2005,1),""))</f>
        <v/>
      </c>
      <c r="L9" s="6">
        <f>IF(A9&amp;""="","",IF(E9=0,"بدون خطة",IF(J9&gt;0,"عليه رصيد",IF(J9&lt;0,"دفع مقدمًا",IF(I9&gt;0,"مسدد","لم يبدأ العلاج")))))</f>
        <v/>
      </c>
      <c r="M9" s="16">
        <f>IF(ISNUMBER(J9),IF(J9&gt;0,COUNTIFS($J$6:$J$305,"&gt;"&amp;J9)+COUNTIFS($J$6:J9,J9),""),"")</f>
        <v/>
      </c>
    </row>
    <row r="10">
      <c r="A10" s="5" t="inlineStr">
        <is>
          <t>D005</t>
        </is>
      </c>
      <c r="B10" s="5" t="inlineStr">
        <is>
          <t>وليد سمير</t>
        </is>
      </c>
      <c r="C10" s="18" t="inlineStr">
        <is>
          <t>01030000005</t>
        </is>
      </c>
      <c r="D10" s="13" t="n">
        <v>46323</v>
      </c>
      <c r="E10" s="16">
        <f>IF(A10&amp;""="","",COUNTIFS('الخطط'!$B$6:$B$505,A10&amp;""))</f>
        <v/>
      </c>
      <c r="F10" s="17">
        <f>IF(A10&amp;""="","",SUMIFS('الخطط'!$E$6:$E$505,'الخطط'!$B$6:$B$505,A10&amp;""))</f>
        <v/>
      </c>
      <c r="G10" s="17">
        <f>IF(A10&amp;""="","",SUMIFS('المدفوعات'!$C$6:$C$1005,'المدفوعات'!$B$6:$B$1005,A10&amp;""))</f>
        <v/>
      </c>
      <c r="H10" s="17">
        <f>IF(A10&amp;""="","",ROUND(F10-G10,2))</f>
        <v/>
      </c>
      <c r="I10" s="17">
        <f>IF(A10&amp;""="","",SUMIFS('الخطط'!$L$6:$L$505,'الخطط'!$B$6:$B$505,A10&amp;""))</f>
        <v/>
      </c>
      <c r="J10" s="17">
        <f>IF(A10&amp;""="","",ROUND(I10-G10,2))</f>
        <v/>
      </c>
      <c r="K10" s="14">
        <f>IF(A10&amp;""="","",IFERROR(SUMIFS('الجلسات'!$A$6:$A$2005,'الجلسات'!$E$6:$E$2005,A10&amp;"",'الجلسات'!$C$6:$C$2005,"تمت",'الجلسات'!$G$6:$G$2005,1)/COUNTIFS('الجلسات'!$E$6:$E$2005,A10&amp;"",'الجلسات'!$C$6:$C$2005,"تمت",'الجلسات'!$G$6:$G$2005,1),""))</f>
        <v/>
      </c>
      <c r="L10" s="6">
        <f>IF(A10&amp;""="","",IF(E10=0,"بدون خطة",IF(J10&gt;0,"عليه رصيد",IF(J10&lt;0,"دفع مقدمًا",IF(I10&gt;0,"مسدد","لم يبدأ العلاج")))))</f>
        <v/>
      </c>
      <c r="M10" s="16">
        <f>IF(ISNUMBER(J10),IF(J10&gt;0,COUNTIFS($J$6:$J$305,"&gt;"&amp;J10)+COUNTIFS($J$6:J10,J10),""),"")</f>
        <v/>
      </c>
    </row>
    <row r="11">
      <c r="A11" s="5" t="inlineStr">
        <is>
          <t>D006</t>
        </is>
      </c>
      <c r="B11" s="5" t="inlineStr">
        <is>
          <t>هالة رأفت</t>
        </is>
      </c>
      <c r="C11" s="18" t="inlineStr">
        <is>
          <t>01030000006</t>
        </is>
      </c>
      <c r="D11" s="13" t="n">
        <v>46317</v>
      </c>
      <c r="E11" s="16">
        <f>IF(A11&amp;""="","",COUNTIFS('الخطط'!$B$6:$B$505,A11&amp;""))</f>
        <v/>
      </c>
      <c r="F11" s="17">
        <f>IF(A11&amp;""="","",SUMIFS('الخطط'!$E$6:$E$505,'الخطط'!$B$6:$B$505,A11&amp;""))</f>
        <v/>
      </c>
      <c r="G11" s="17">
        <f>IF(A11&amp;""="","",SUMIFS('المدفوعات'!$C$6:$C$1005,'المدفوعات'!$B$6:$B$1005,A11&amp;""))</f>
        <v/>
      </c>
      <c r="H11" s="17">
        <f>IF(A11&amp;""="","",ROUND(F11-G11,2))</f>
        <v/>
      </c>
      <c r="I11" s="17">
        <f>IF(A11&amp;""="","",SUMIFS('الخطط'!$L$6:$L$505,'الخطط'!$B$6:$B$505,A11&amp;""))</f>
        <v/>
      </c>
      <c r="J11" s="17">
        <f>IF(A11&amp;""="","",ROUND(I11-G11,2))</f>
        <v/>
      </c>
      <c r="K11" s="14">
        <f>IF(A11&amp;""="","",IFERROR(SUMIFS('الجلسات'!$A$6:$A$2005,'الجلسات'!$E$6:$E$2005,A11&amp;"",'الجلسات'!$C$6:$C$2005,"تمت",'الجلسات'!$G$6:$G$2005,1)/COUNTIFS('الجلسات'!$E$6:$E$2005,A11&amp;"",'الجلسات'!$C$6:$C$2005,"تمت",'الجلسات'!$G$6:$G$2005,1),""))</f>
        <v/>
      </c>
      <c r="L11" s="6">
        <f>IF(A11&amp;""="","",IF(E11=0,"بدون خطة",IF(J11&gt;0,"عليه رصيد",IF(J11&lt;0,"دفع مقدمًا",IF(I11&gt;0,"مسدد","لم يبدأ العلاج")))))</f>
        <v/>
      </c>
      <c r="M11" s="16">
        <f>IF(ISNUMBER(J11),IF(J11&gt;0,COUNTIFS($J$6:$J$305,"&gt;"&amp;J11)+COUNTIFS($J$6:J11,J11),""),"")</f>
        <v/>
      </c>
    </row>
    <row r="12">
      <c r="A12" s="5" t="inlineStr">
        <is>
          <t>D007</t>
        </is>
      </c>
      <c r="B12" s="5" t="inlineStr">
        <is>
          <t>مروان علي</t>
        </is>
      </c>
      <c r="C12" s="18" t="inlineStr">
        <is>
          <t>01030000007</t>
        </is>
      </c>
      <c r="D12" s="13" t="n">
        <v>46307</v>
      </c>
      <c r="E12" s="16">
        <f>IF(A12&amp;""="","",COUNTIFS('الخطط'!$B$6:$B$505,A12&amp;""))</f>
        <v/>
      </c>
      <c r="F12" s="17">
        <f>IF(A12&amp;""="","",SUMIFS('الخطط'!$E$6:$E$505,'الخطط'!$B$6:$B$505,A12&amp;""))</f>
        <v/>
      </c>
      <c r="G12" s="17">
        <f>IF(A12&amp;""="","",SUMIFS('المدفوعات'!$C$6:$C$1005,'المدفوعات'!$B$6:$B$1005,A12&amp;""))</f>
        <v/>
      </c>
      <c r="H12" s="17">
        <f>IF(A12&amp;""="","",ROUND(F12-G12,2))</f>
        <v/>
      </c>
      <c r="I12" s="17">
        <f>IF(A12&amp;""="","",SUMIFS('الخطط'!$L$6:$L$505,'الخطط'!$B$6:$B$505,A12&amp;""))</f>
        <v/>
      </c>
      <c r="J12" s="17">
        <f>IF(A12&amp;""="","",ROUND(I12-G12,2))</f>
        <v/>
      </c>
      <c r="K12" s="14">
        <f>IF(A12&amp;""="","",IFERROR(SUMIFS('الجلسات'!$A$6:$A$2005,'الجلسات'!$E$6:$E$2005,A12&amp;"",'الجلسات'!$C$6:$C$2005,"تمت",'الجلسات'!$G$6:$G$2005,1)/COUNTIFS('الجلسات'!$E$6:$E$2005,A12&amp;"",'الجلسات'!$C$6:$C$2005,"تمت",'الجلسات'!$G$6:$G$2005,1),""))</f>
        <v/>
      </c>
      <c r="L12" s="6">
        <f>IF(A12&amp;""="","",IF(E12=0,"بدون خطة",IF(J12&gt;0,"عليه رصيد",IF(J12&lt;0,"دفع مقدمًا",IF(I12&gt;0,"مسدد","لم يبدأ العلاج")))))</f>
        <v/>
      </c>
      <c r="M12" s="16">
        <f>IF(ISNUMBER(J12),IF(J12&gt;0,COUNTIFS($J$6:$J$305,"&gt;"&amp;J12)+COUNTIFS($J$6:J12,J12),""),"")</f>
        <v/>
      </c>
    </row>
    <row r="13">
      <c r="A13" s="5" t="n"/>
      <c r="B13" s="5" t="n"/>
      <c r="C13" s="18" t="n"/>
      <c r="D13" s="13" t="n"/>
      <c r="E13" s="16">
        <f>IF(A13&amp;""="","",COUNTIFS('الخطط'!$B$6:$B$505,A13&amp;""))</f>
        <v/>
      </c>
      <c r="F13" s="17">
        <f>IF(A13&amp;""="","",SUMIFS('الخطط'!$E$6:$E$505,'الخطط'!$B$6:$B$505,A13&amp;""))</f>
        <v/>
      </c>
      <c r="G13" s="17">
        <f>IF(A13&amp;""="","",SUMIFS('المدفوعات'!$C$6:$C$1005,'المدفوعات'!$B$6:$B$1005,A13&amp;""))</f>
        <v/>
      </c>
      <c r="H13" s="17">
        <f>IF(A13&amp;""="","",ROUND(F13-G13,2))</f>
        <v/>
      </c>
      <c r="I13" s="17">
        <f>IF(A13&amp;""="","",SUMIFS('الخطط'!$L$6:$L$505,'الخطط'!$B$6:$B$505,A13&amp;""))</f>
        <v/>
      </c>
      <c r="J13" s="17">
        <f>IF(A13&amp;""="","",ROUND(I13-G13,2))</f>
        <v/>
      </c>
      <c r="K13" s="14">
        <f>IF(A13&amp;""="","",IFERROR(SUMIFS('الجلسات'!$A$6:$A$2005,'الجلسات'!$E$6:$E$2005,A13&amp;"",'الجلسات'!$C$6:$C$2005,"تمت",'الجلسات'!$G$6:$G$2005,1)/COUNTIFS('الجلسات'!$E$6:$E$2005,A13&amp;"",'الجلسات'!$C$6:$C$2005,"تمت",'الجلسات'!$G$6:$G$2005,1),""))</f>
        <v/>
      </c>
      <c r="L13" s="6">
        <f>IF(A13&amp;""="","",IF(E13=0,"بدون خطة",IF(J13&gt;0,"عليه رصيد",IF(J13&lt;0,"دفع مقدمًا",IF(I13&gt;0,"مسدد","لم يبدأ العلاج")))))</f>
        <v/>
      </c>
      <c r="M13" s="16">
        <f>IF(ISNUMBER(J13),IF(J13&gt;0,COUNTIFS($J$6:$J$305,"&gt;"&amp;J13)+COUNTIFS($J$6:J13,J13),""),"")</f>
        <v/>
      </c>
    </row>
    <row r="14">
      <c r="A14" s="5" t="n"/>
      <c r="B14" s="5" t="n"/>
      <c r="C14" s="18" t="n"/>
      <c r="D14" s="13" t="n"/>
      <c r="E14" s="16">
        <f>IF(A14&amp;""="","",COUNTIFS('الخطط'!$B$6:$B$505,A14&amp;""))</f>
        <v/>
      </c>
      <c r="F14" s="17">
        <f>IF(A14&amp;""="","",SUMIFS('الخطط'!$E$6:$E$505,'الخطط'!$B$6:$B$505,A14&amp;""))</f>
        <v/>
      </c>
      <c r="G14" s="17">
        <f>IF(A14&amp;""="","",SUMIFS('المدفوعات'!$C$6:$C$1005,'المدفوعات'!$B$6:$B$1005,A14&amp;""))</f>
        <v/>
      </c>
      <c r="H14" s="17">
        <f>IF(A14&amp;""="","",ROUND(F14-G14,2))</f>
        <v/>
      </c>
      <c r="I14" s="17">
        <f>IF(A14&amp;""="","",SUMIFS('الخطط'!$L$6:$L$505,'الخطط'!$B$6:$B$505,A14&amp;""))</f>
        <v/>
      </c>
      <c r="J14" s="17">
        <f>IF(A14&amp;""="","",ROUND(I14-G14,2))</f>
        <v/>
      </c>
      <c r="K14" s="14">
        <f>IF(A14&amp;""="","",IFERROR(SUMIFS('الجلسات'!$A$6:$A$2005,'الجلسات'!$E$6:$E$2005,A14&amp;"",'الجلسات'!$C$6:$C$2005,"تمت",'الجلسات'!$G$6:$G$2005,1)/COUNTIFS('الجلسات'!$E$6:$E$2005,A14&amp;"",'الجلسات'!$C$6:$C$2005,"تمت",'الجلسات'!$G$6:$G$2005,1),""))</f>
        <v/>
      </c>
      <c r="L14" s="6">
        <f>IF(A14&amp;""="","",IF(E14=0,"بدون خطة",IF(J14&gt;0,"عليه رصيد",IF(J14&lt;0,"دفع مقدمًا",IF(I14&gt;0,"مسدد","لم يبدأ العلاج")))))</f>
        <v/>
      </c>
      <c r="M14" s="16">
        <f>IF(ISNUMBER(J14),IF(J14&gt;0,COUNTIFS($J$6:$J$305,"&gt;"&amp;J14)+COUNTIFS($J$6:J14,J14),""),"")</f>
        <v/>
      </c>
    </row>
    <row r="15">
      <c r="A15" s="5" t="n"/>
      <c r="B15" s="5" t="n"/>
      <c r="C15" s="18" t="n"/>
      <c r="D15" s="13" t="n"/>
      <c r="E15" s="16">
        <f>IF(A15&amp;""="","",COUNTIFS('الخطط'!$B$6:$B$505,A15&amp;""))</f>
        <v/>
      </c>
      <c r="F15" s="17">
        <f>IF(A15&amp;""="","",SUMIFS('الخطط'!$E$6:$E$505,'الخطط'!$B$6:$B$505,A15&amp;""))</f>
        <v/>
      </c>
      <c r="G15" s="17">
        <f>IF(A15&amp;""="","",SUMIFS('المدفوعات'!$C$6:$C$1005,'المدفوعات'!$B$6:$B$1005,A15&amp;""))</f>
        <v/>
      </c>
      <c r="H15" s="17">
        <f>IF(A15&amp;""="","",ROUND(F15-G15,2))</f>
        <v/>
      </c>
      <c r="I15" s="17">
        <f>IF(A15&amp;""="","",SUMIFS('الخطط'!$L$6:$L$505,'الخطط'!$B$6:$B$505,A15&amp;""))</f>
        <v/>
      </c>
      <c r="J15" s="17">
        <f>IF(A15&amp;""="","",ROUND(I15-G15,2))</f>
        <v/>
      </c>
      <c r="K15" s="14">
        <f>IF(A15&amp;""="","",IFERROR(SUMIFS('الجلسات'!$A$6:$A$2005,'الجلسات'!$E$6:$E$2005,A15&amp;"",'الجلسات'!$C$6:$C$2005,"تمت",'الجلسات'!$G$6:$G$2005,1)/COUNTIFS('الجلسات'!$E$6:$E$2005,A15&amp;"",'الجلسات'!$C$6:$C$2005,"تمت",'الجلسات'!$G$6:$G$2005,1),""))</f>
        <v/>
      </c>
      <c r="L15" s="6">
        <f>IF(A15&amp;""="","",IF(E15=0,"بدون خطة",IF(J15&gt;0,"عليه رصيد",IF(J15&lt;0,"دفع مقدمًا",IF(I15&gt;0,"مسدد","لم يبدأ العلاج")))))</f>
        <v/>
      </c>
      <c r="M15" s="16">
        <f>IF(ISNUMBER(J15),IF(J15&gt;0,COUNTIFS($J$6:$J$305,"&gt;"&amp;J15)+COUNTIFS($J$6:J15,J15),""),"")</f>
        <v/>
      </c>
    </row>
    <row r="16">
      <c r="A16" s="5" t="n"/>
      <c r="B16" s="5" t="n"/>
      <c r="C16" s="18" t="n"/>
      <c r="D16" s="13" t="n"/>
      <c r="E16" s="16">
        <f>IF(A16&amp;""="","",COUNTIFS('الخطط'!$B$6:$B$505,A16&amp;""))</f>
        <v/>
      </c>
      <c r="F16" s="17">
        <f>IF(A16&amp;""="","",SUMIFS('الخطط'!$E$6:$E$505,'الخطط'!$B$6:$B$505,A16&amp;""))</f>
        <v/>
      </c>
      <c r="G16" s="17">
        <f>IF(A16&amp;""="","",SUMIFS('المدفوعات'!$C$6:$C$1005,'المدفوعات'!$B$6:$B$1005,A16&amp;""))</f>
        <v/>
      </c>
      <c r="H16" s="17">
        <f>IF(A16&amp;""="","",ROUND(F16-G16,2))</f>
        <v/>
      </c>
      <c r="I16" s="17">
        <f>IF(A16&amp;""="","",SUMIFS('الخطط'!$L$6:$L$505,'الخطط'!$B$6:$B$505,A16&amp;""))</f>
        <v/>
      </c>
      <c r="J16" s="17">
        <f>IF(A16&amp;""="","",ROUND(I16-G16,2))</f>
        <v/>
      </c>
      <c r="K16" s="14">
        <f>IF(A16&amp;""="","",IFERROR(SUMIFS('الجلسات'!$A$6:$A$2005,'الجلسات'!$E$6:$E$2005,A16&amp;"",'الجلسات'!$C$6:$C$2005,"تمت",'الجلسات'!$G$6:$G$2005,1)/COUNTIFS('الجلسات'!$E$6:$E$2005,A16&amp;"",'الجلسات'!$C$6:$C$2005,"تمت",'الجلسات'!$G$6:$G$2005,1),""))</f>
        <v/>
      </c>
      <c r="L16" s="6">
        <f>IF(A16&amp;""="","",IF(E16=0,"بدون خطة",IF(J16&gt;0,"عليه رصيد",IF(J16&lt;0,"دفع مقدمًا",IF(I16&gt;0,"مسدد","لم يبدأ العلاج")))))</f>
        <v/>
      </c>
      <c r="M16" s="16">
        <f>IF(ISNUMBER(J16),IF(J16&gt;0,COUNTIFS($J$6:$J$305,"&gt;"&amp;J16)+COUNTIFS($J$6:J16,J16),""),"")</f>
        <v/>
      </c>
    </row>
    <row r="17">
      <c r="A17" s="5" t="n"/>
      <c r="B17" s="5" t="n"/>
      <c r="C17" s="18" t="n"/>
      <c r="D17" s="13" t="n"/>
      <c r="E17" s="16">
        <f>IF(A17&amp;""="","",COUNTIFS('الخطط'!$B$6:$B$505,A17&amp;""))</f>
        <v/>
      </c>
      <c r="F17" s="17">
        <f>IF(A17&amp;""="","",SUMIFS('الخطط'!$E$6:$E$505,'الخطط'!$B$6:$B$505,A17&amp;""))</f>
        <v/>
      </c>
      <c r="G17" s="17">
        <f>IF(A17&amp;""="","",SUMIFS('المدفوعات'!$C$6:$C$1005,'المدفوعات'!$B$6:$B$1005,A17&amp;""))</f>
        <v/>
      </c>
      <c r="H17" s="17">
        <f>IF(A17&amp;""="","",ROUND(F17-G17,2))</f>
        <v/>
      </c>
      <c r="I17" s="17">
        <f>IF(A17&amp;""="","",SUMIFS('الخطط'!$L$6:$L$505,'الخطط'!$B$6:$B$505,A17&amp;""))</f>
        <v/>
      </c>
      <c r="J17" s="17">
        <f>IF(A17&amp;""="","",ROUND(I17-G17,2))</f>
        <v/>
      </c>
      <c r="K17" s="14">
        <f>IF(A17&amp;""="","",IFERROR(SUMIFS('الجلسات'!$A$6:$A$2005,'الجلسات'!$E$6:$E$2005,A17&amp;"",'الجلسات'!$C$6:$C$2005,"تمت",'الجلسات'!$G$6:$G$2005,1)/COUNTIFS('الجلسات'!$E$6:$E$2005,A17&amp;"",'الجلسات'!$C$6:$C$2005,"تمت",'الجلسات'!$G$6:$G$2005,1),""))</f>
        <v/>
      </c>
      <c r="L17" s="6">
        <f>IF(A17&amp;""="","",IF(E17=0,"بدون خطة",IF(J17&gt;0,"عليه رصيد",IF(J17&lt;0,"دفع مقدمًا",IF(I17&gt;0,"مسدد","لم يبدأ العلاج")))))</f>
        <v/>
      </c>
      <c r="M17" s="16">
        <f>IF(ISNUMBER(J17),IF(J17&gt;0,COUNTIFS($J$6:$J$305,"&gt;"&amp;J17)+COUNTIFS($J$6:J17,J17),""),"")</f>
        <v/>
      </c>
    </row>
    <row r="18">
      <c r="A18" s="5" t="n"/>
      <c r="B18" s="5" t="n"/>
      <c r="C18" s="18" t="n"/>
      <c r="D18" s="13" t="n"/>
      <c r="E18" s="16">
        <f>IF(A18&amp;""="","",COUNTIFS('الخطط'!$B$6:$B$505,A18&amp;""))</f>
        <v/>
      </c>
      <c r="F18" s="17">
        <f>IF(A18&amp;""="","",SUMIFS('الخطط'!$E$6:$E$505,'الخطط'!$B$6:$B$505,A18&amp;""))</f>
        <v/>
      </c>
      <c r="G18" s="17">
        <f>IF(A18&amp;""="","",SUMIFS('المدفوعات'!$C$6:$C$1005,'المدفوعات'!$B$6:$B$1005,A18&amp;""))</f>
        <v/>
      </c>
      <c r="H18" s="17">
        <f>IF(A18&amp;""="","",ROUND(F18-G18,2))</f>
        <v/>
      </c>
      <c r="I18" s="17">
        <f>IF(A18&amp;""="","",SUMIFS('الخطط'!$L$6:$L$505,'الخطط'!$B$6:$B$505,A18&amp;""))</f>
        <v/>
      </c>
      <c r="J18" s="17">
        <f>IF(A18&amp;""="","",ROUND(I18-G18,2))</f>
        <v/>
      </c>
      <c r="K18" s="14">
        <f>IF(A18&amp;""="","",IFERROR(SUMIFS('الجلسات'!$A$6:$A$2005,'الجلسات'!$E$6:$E$2005,A18&amp;"",'الجلسات'!$C$6:$C$2005,"تمت",'الجلسات'!$G$6:$G$2005,1)/COUNTIFS('الجلسات'!$E$6:$E$2005,A18&amp;"",'الجلسات'!$C$6:$C$2005,"تمت",'الجلسات'!$G$6:$G$2005,1),""))</f>
        <v/>
      </c>
      <c r="L18" s="6">
        <f>IF(A18&amp;""="","",IF(E18=0,"بدون خطة",IF(J18&gt;0,"عليه رصيد",IF(J18&lt;0,"دفع مقدمًا",IF(I18&gt;0,"مسدد","لم يبدأ العلاج")))))</f>
        <v/>
      </c>
      <c r="M18" s="16">
        <f>IF(ISNUMBER(J18),IF(J18&gt;0,COUNTIFS($J$6:$J$305,"&gt;"&amp;J18)+COUNTIFS($J$6:J18,J18),""),"")</f>
        <v/>
      </c>
    </row>
    <row r="19">
      <c r="A19" s="5" t="n"/>
      <c r="B19" s="5" t="n"/>
      <c r="C19" s="18" t="n"/>
      <c r="D19" s="13" t="n"/>
      <c r="E19" s="16">
        <f>IF(A19&amp;""="","",COUNTIFS('الخطط'!$B$6:$B$505,A19&amp;""))</f>
        <v/>
      </c>
      <c r="F19" s="17">
        <f>IF(A19&amp;""="","",SUMIFS('الخطط'!$E$6:$E$505,'الخطط'!$B$6:$B$505,A19&amp;""))</f>
        <v/>
      </c>
      <c r="G19" s="17">
        <f>IF(A19&amp;""="","",SUMIFS('المدفوعات'!$C$6:$C$1005,'المدفوعات'!$B$6:$B$1005,A19&amp;""))</f>
        <v/>
      </c>
      <c r="H19" s="17">
        <f>IF(A19&amp;""="","",ROUND(F19-G19,2))</f>
        <v/>
      </c>
      <c r="I19" s="17">
        <f>IF(A19&amp;""="","",SUMIFS('الخطط'!$L$6:$L$505,'الخطط'!$B$6:$B$505,A19&amp;""))</f>
        <v/>
      </c>
      <c r="J19" s="17">
        <f>IF(A19&amp;""="","",ROUND(I19-G19,2))</f>
        <v/>
      </c>
      <c r="K19" s="14">
        <f>IF(A19&amp;""="","",IFERROR(SUMIFS('الجلسات'!$A$6:$A$2005,'الجلسات'!$E$6:$E$2005,A19&amp;"",'الجلسات'!$C$6:$C$2005,"تمت",'الجلسات'!$G$6:$G$2005,1)/COUNTIFS('الجلسات'!$E$6:$E$2005,A19&amp;"",'الجلسات'!$C$6:$C$2005,"تمت",'الجلسات'!$G$6:$G$2005,1),""))</f>
        <v/>
      </c>
      <c r="L19" s="6">
        <f>IF(A19&amp;""="","",IF(E19=0,"بدون خطة",IF(J19&gt;0,"عليه رصيد",IF(J19&lt;0,"دفع مقدمًا",IF(I19&gt;0,"مسدد","لم يبدأ العلاج")))))</f>
        <v/>
      </c>
      <c r="M19" s="16">
        <f>IF(ISNUMBER(J19),IF(J19&gt;0,COUNTIFS($J$6:$J$305,"&gt;"&amp;J19)+COUNTIFS($J$6:J19,J19),""),"")</f>
        <v/>
      </c>
    </row>
    <row r="20">
      <c r="A20" s="5" t="n"/>
      <c r="B20" s="5" t="n"/>
      <c r="C20" s="18" t="n"/>
      <c r="D20" s="13" t="n"/>
      <c r="E20" s="16">
        <f>IF(A20&amp;""="","",COUNTIFS('الخطط'!$B$6:$B$505,A20&amp;""))</f>
        <v/>
      </c>
      <c r="F20" s="17">
        <f>IF(A20&amp;""="","",SUMIFS('الخطط'!$E$6:$E$505,'الخطط'!$B$6:$B$505,A20&amp;""))</f>
        <v/>
      </c>
      <c r="G20" s="17">
        <f>IF(A20&amp;""="","",SUMIFS('المدفوعات'!$C$6:$C$1005,'المدفوعات'!$B$6:$B$1005,A20&amp;""))</f>
        <v/>
      </c>
      <c r="H20" s="17">
        <f>IF(A20&amp;""="","",ROUND(F20-G20,2))</f>
        <v/>
      </c>
      <c r="I20" s="17">
        <f>IF(A20&amp;""="","",SUMIFS('الخطط'!$L$6:$L$505,'الخطط'!$B$6:$B$505,A20&amp;""))</f>
        <v/>
      </c>
      <c r="J20" s="17">
        <f>IF(A20&amp;""="","",ROUND(I20-G20,2))</f>
        <v/>
      </c>
      <c r="K20" s="14">
        <f>IF(A20&amp;""="","",IFERROR(SUMIFS('الجلسات'!$A$6:$A$2005,'الجلسات'!$E$6:$E$2005,A20&amp;"",'الجلسات'!$C$6:$C$2005,"تمت",'الجلسات'!$G$6:$G$2005,1)/COUNTIFS('الجلسات'!$E$6:$E$2005,A20&amp;"",'الجلسات'!$C$6:$C$2005,"تمت",'الجلسات'!$G$6:$G$2005,1),""))</f>
        <v/>
      </c>
      <c r="L20" s="6">
        <f>IF(A20&amp;""="","",IF(E20=0,"بدون خطة",IF(J20&gt;0,"عليه رصيد",IF(J20&lt;0,"دفع مقدمًا",IF(I20&gt;0,"مسدد","لم يبدأ العلاج")))))</f>
        <v/>
      </c>
      <c r="M20" s="16">
        <f>IF(ISNUMBER(J20),IF(J20&gt;0,COUNTIFS($J$6:$J$305,"&gt;"&amp;J20)+COUNTIFS($J$6:J20,J20),""),"")</f>
        <v/>
      </c>
    </row>
    <row r="21">
      <c r="A21" s="5" t="n"/>
      <c r="B21" s="5" t="n"/>
      <c r="C21" s="18" t="n"/>
      <c r="D21" s="13" t="n"/>
      <c r="E21" s="16">
        <f>IF(A21&amp;""="","",COUNTIFS('الخطط'!$B$6:$B$505,A21&amp;""))</f>
        <v/>
      </c>
      <c r="F21" s="17">
        <f>IF(A21&amp;""="","",SUMIFS('الخطط'!$E$6:$E$505,'الخطط'!$B$6:$B$505,A21&amp;""))</f>
        <v/>
      </c>
      <c r="G21" s="17">
        <f>IF(A21&amp;""="","",SUMIFS('المدفوعات'!$C$6:$C$1005,'المدفوعات'!$B$6:$B$1005,A21&amp;""))</f>
        <v/>
      </c>
      <c r="H21" s="17">
        <f>IF(A21&amp;""="","",ROUND(F21-G21,2))</f>
        <v/>
      </c>
      <c r="I21" s="17">
        <f>IF(A21&amp;""="","",SUMIFS('الخطط'!$L$6:$L$505,'الخطط'!$B$6:$B$505,A21&amp;""))</f>
        <v/>
      </c>
      <c r="J21" s="17">
        <f>IF(A21&amp;""="","",ROUND(I21-G21,2))</f>
        <v/>
      </c>
      <c r="K21" s="14">
        <f>IF(A21&amp;""="","",IFERROR(SUMIFS('الجلسات'!$A$6:$A$2005,'الجلسات'!$E$6:$E$2005,A21&amp;"",'الجلسات'!$C$6:$C$2005,"تمت",'الجلسات'!$G$6:$G$2005,1)/COUNTIFS('الجلسات'!$E$6:$E$2005,A21&amp;"",'الجلسات'!$C$6:$C$2005,"تمت",'الجلسات'!$G$6:$G$2005,1),""))</f>
        <v/>
      </c>
      <c r="L21" s="6">
        <f>IF(A21&amp;""="","",IF(E21=0,"بدون خطة",IF(J21&gt;0,"عليه رصيد",IF(J21&lt;0,"دفع مقدمًا",IF(I21&gt;0,"مسدد","لم يبدأ العلاج")))))</f>
        <v/>
      </c>
      <c r="M21" s="16">
        <f>IF(ISNUMBER(J21),IF(J21&gt;0,COUNTIFS($J$6:$J$305,"&gt;"&amp;J21)+COUNTIFS($J$6:J21,J21),""),"")</f>
        <v/>
      </c>
    </row>
    <row r="22">
      <c r="A22" s="5" t="n"/>
      <c r="B22" s="5" t="n"/>
      <c r="C22" s="18" t="n"/>
      <c r="D22" s="13" t="n"/>
      <c r="E22" s="16">
        <f>IF(A22&amp;""="","",COUNTIFS('الخطط'!$B$6:$B$505,A22&amp;""))</f>
        <v/>
      </c>
      <c r="F22" s="17">
        <f>IF(A22&amp;""="","",SUMIFS('الخطط'!$E$6:$E$505,'الخطط'!$B$6:$B$505,A22&amp;""))</f>
        <v/>
      </c>
      <c r="G22" s="17">
        <f>IF(A22&amp;""="","",SUMIFS('المدفوعات'!$C$6:$C$1005,'المدفوعات'!$B$6:$B$1005,A22&amp;""))</f>
        <v/>
      </c>
      <c r="H22" s="17">
        <f>IF(A22&amp;""="","",ROUND(F22-G22,2))</f>
        <v/>
      </c>
      <c r="I22" s="17">
        <f>IF(A22&amp;""="","",SUMIFS('الخطط'!$L$6:$L$505,'الخطط'!$B$6:$B$505,A22&amp;""))</f>
        <v/>
      </c>
      <c r="J22" s="17">
        <f>IF(A22&amp;""="","",ROUND(I22-G22,2))</f>
        <v/>
      </c>
      <c r="K22" s="14">
        <f>IF(A22&amp;""="","",IFERROR(SUMIFS('الجلسات'!$A$6:$A$2005,'الجلسات'!$E$6:$E$2005,A22&amp;"",'الجلسات'!$C$6:$C$2005,"تمت",'الجلسات'!$G$6:$G$2005,1)/COUNTIFS('الجلسات'!$E$6:$E$2005,A22&amp;"",'الجلسات'!$C$6:$C$2005,"تمت",'الجلسات'!$G$6:$G$2005,1),""))</f>
        <v/>
      </c>
      <c r="L22" s="6">
        <f>IF(A22&amp;""="","",IF(E22=0,"بدون خطة",IF(J22&gt;0,"عليه رصيد",IF(J22&lt;0,"دفع مقدمًا",IF(I22&gt;0,"مسدد","لم يبدأ العلاج")))))</f>
        <v/>
      </c>
      <c r="M22" s="16">
        <f>IF(ISNUMBER(J22),IF(J22&gt;0,COUNTIFS($J$6:$J$305,"&gt;"&amp;J22)+COUNTIFS($J$6:J22,J22),""),"")</f>
        <v/>
      </c>
    </row>
    <row r="23">
      <c r="A23" s="5" t="n"/>
      <c r="B23" s="5" t="n"/>
      <c r="C23" s="18" t="n"/>
      <c r="D23" s="13" t="n"/>
      <c r="E23" s="16">
        <f>IF(A23&amp;""="","",COUNTIFS('الخطط'!$B$6:$B$505,A23&amp;""))</f>
        <v/>
      </c>
      <c r="F23" s="17">
        <f>IF(A23&amp;""="","",SUMIFS('الخطط'!$E$6:$E$505,'الخطط'!$B$6:$B$505,A23&amp;""))</f>
        <v/>
      </c>
      <c r="G23" s="17">
        <f>IF(A23&amp;""="","",SUMIFS('المدفوعات'!$C$6:$C$1005,'المدفوعات'!$B$6:$B$1005,A23&amp;""))</f>
        <v/>
      </c>
      <c r="H23" s="17">
        <f>IF(A23&amp;""="","",ROUND(F23-G23,2))</f>
        <v/>
      </c>
      <c r="I23" s="17">
        <f>IF(A23&amp;""="","",SUMIFS('الخطط'!$L$6:$L$505,'الخطط'!$B$6:$B$505,A23&amp;""))</f>
        <v/>
      </c>
      <c r="J23" s="17">
        <f>IF(A23&amp;""="","",ROUND(I23-G23,2))</f>
        <v/>
      </c>
      <c r="K23" s="14">
        <f>IF(A23&amp;""="","",IFERROR(SUMIFS('الجلسات'!$A$6:$A$2005,'الجلسات'!$E$6:$E$2005,A23&amp;"",'الجلسات'!$C$6:$C$2005,"تمت",'الجلسات'!$G$6:$G$2005,1)/COUNTIFS('الجلسات'!$E$6:$E$2005,A23&amp;"",'الجلسات'!$C$6:$C$2005,"تمت",'الجلسات'!$G$6:$G$2005,1),""))</f>
        <v/>
      </c>
      <c r="L23" s="6">
        <f>IF(A23&amp;""="","",IF(E23=0,"بدون خطة",IF(J23&gt;0,"عليه رصيد",IF(J23&lt;0,"دفع مقدمًا",IF(I23&gt;0,"مسدد","لم يبدأ العلاج")))))</f>
        <v/>
      </c>
      <c r="M23" s="16">
        <f>IF(ISNUMBER(J23),IF(J23&gt;0,COUNTIFS($J$6:$J$305,"&gt;"&amp;J23)+COUNTIFS($J$6:J23,J23),""),"")</f>
        <v/>
      </c>
    </row>
    <row r="24">
      <c r="A24" s="5" t="n"/>
      <c r="B24" s="5" t="n"/>
      <c r="C24" s="18" t="n"/>
      <c r="D24" s="13" t="n"/>
      <c r="E24" s="16">
        <f>IF(A24&amp;""="","",COUNTIFS('الخطط'!$B$6:$B$505,A24&amp;""))</f>
        <v/>
      </c>
      <c r="F24" s="17">
        <f>IF(A24&amp;""="","",SUMIFS('الخطط'!$E$6:$E$505,'الخطط'!$B$6:$B$505,A24&amp;""))</f>
        <v/>
      </c>
      <c r="G24" s="17">
        <f>IF(A24&amp;""="","",SUMIFS('المدفوعات'!$C$6:$C$1005,'المدفوعات'!$B$6:$B$1005,A24&amp;""))</f>
        <v/>
      </c>
      <c r="H24" s="17">
        <f>IF(A24&amp;""="","",ROUND(F24-G24,2))</f>
        <v/>
      </c>
      <c r="I24" s="17">
        <f>IF(A24&amp;""="","",SUMIFS('الخطط'!$L$6:$L$505,'الخطط'!$B$6:$B$505,A24&amp;""))</f>
        <v/>
      </c>
      <c r="J24" s="17">
        <f>IF(A24&amp;""="","",ROUND(I24-G24,2))</f>
        <v/>
      </c>
      <c r="K24" s="14">
        <f>IF(A24&amp;""="","",IFERROR(SUMIFS('الجلسات'!$A$6:$A$2005,'الجلسات'!$E$6:$E$2005,A24&amp;"",'الجلسات'!$C$6:$C$2005,"تمت",'الجلسات'!$G$6:$G$2005,1)/COUNTIFS('الجلسات'!$E$6:$E$2005,A24&amp;"",'الجلسات'!$C$6:$C$2005,"تمت",'الجلسات'!$G$6:$G$2005,1),""))</f>
        <v/>
      </c>
      <c r="L24" s="6">
        <f>IF(A24&amp;""="","",IF(E24=0,"بدون خطة",IF(J24&gt;0,"عليه رصيد",IF(J24&lt;0,"دفع مقدمًا",IF(I24&gt;0,"مسدد","لم يبدأ العلاج")))))</f>
        <v/>
      </c>
      <c r="M24" s="16">
        <f>IF(ISNUMBER(J24),IF(J24&gt;0,COUNTIFS($J$6:$J$305,"&gt;"&amp;J24)+COUNTIFS($J$6:J24,J24),""),"")</f>
        <v/>
      </c>
    </row>
    <row r="25">
      <c r="A25" s="5" t="n"/>
      <c r="B25" s="5" t="n"/>
      <c r="C25" s="18" t="n"/>
      <c r="D25" s="13" t="n"/>
      <c r="E25" s="16">
        <f>IF(A25&amp;""="","",COUNTIFS('الخطط'!$B$6:$B$505,A25&amp;""))</f>
        <v/>
      </c>
      <c r="F25" s="17">
        <f>IF(A25&amp;""="","",SUMIFS('الخطط'!$E$6:$E$505,'الخطط'!$B$6:$B$505,A25&amp;""))</f>
        <v/>
      </c>
      <c r="G25" s="17">
        <f>IF(A25&amp;""="","",SUMIFS('المدفوعات'!$C$6:$C$1005,'المدفوعات'!$B$6:$B$1005,A25&amp;""))</f>
        <v/>
      </c>
      <c r="H25" s="17">
        <f>IF(A25&amp;""="","",ROUND(F25-G25,2))</f>
        <v/>
      </c>
      <c r="I25" s="17">
        <f>IF(A25&amp;""="","",SUMIFS('الخطط'!$L$6:$L$505,'الخطط'!$B$6:$B$505,A25&amp;""))</f>
        <v/>
      </c>
      <c r="J25" s="17">
        <f>IF(A25&amp;""="","",ROUND(I25-G25,2))</f>
        <v/>
      </c>
      <c r="K25" s="14">
        <f>IF(A25&amp;""="","",IFERROR(SUMIFS('الجلسات'!$A$6:$A$2005,'الجلسات'!$E$6:$E$2005,A25&amp;"",'الجلسات'!$C$6:$C$2005,"تمت",'الجلسات'!$G$6:$G$2005,1)/COUNTIFS('الجلسات'!$E$6:$E$2005,A25&amp;"",'الجلسات'!$C$6:$C$2005,"تمت",'الجلسات'!$G$6:$G$2005,1),""))</f>
        <v/>
      </c>
      <c r="L25" s="6">
        <f>IF(A25&amp;""="","",IF(E25=0,"بدون خطة",IF(J25&gt;0,"عليه رصيد",IF(J25&lt;0,"دفع مقدمًا",IF(I25&gt;0,"مسدد","لم يبدأ العلاج")))))</f>
        <v/>
      </c>
      <c r="M25" s="16">
        <f>IF(ISNUMBER(J25),IF(J25&gt;0,COUNTIFS($J$6:$J$305,"&gt;"&amp;J25)+COUNTIFS($J$6:J25,J25),""),"")</f>
        <v/>
      </c>
    </row>
    <row r="26">
      <c r="A26" s="5" t="n"/>
      <c r="B26" s="5" t="n"/>
      <c r="C26" s="18" t="n"/>
      <c r="D26" s="13" t="n"/>
      <c r="E26" s="16">
        <f>IF(A26&amp;""="","",COUNTIFS('الخطط'!$B$6:$B$505,A26&amp;""))</f>
        <v/>
      </c>
      <c r="F26" s="17">
        <f>IF(A26&amp;""="","",SUMIFS('الخطط'!$E$6:$E$505,'الخطط'!$B$6:$B$505,A26&amp;""))</f>
        <v/>
      </c>
      <c r="G26" s="17">
        <f>IF(A26&amp;""="","",SUMIFS('المدفوعات'!$C$6:$C$1005,'المدفوعات'!$B$6:$B$1005,A26&amp;""))</f>
        <v/>
      </c>
      <c r="H26" s="17">
        <f>IF(A26&amp;""="","",ROUND(F26-G26,2))</f>
        <v/>
      </c>
      <c r="I26" s="17">
        <f>IF(A26&amp;""="","",SUMIFS('الخطط'!$L$6:$L$505,'الخطط'!$B$6:$B$505,A26&amp;""))</f>
        <v/>
      </c>
      <c r="J26" s="17">
        <f>IF(A26&amp;""="","",ROUND(I26-G26,2))</f>
        <v/>
      </c>
      <c r="K26" s="14">
        <f>IF(A26&amp;""="","",IFERROR(SUMIFS('الجلسات'!$A$6:$A$2005,'الجلسات'!$E$6:$E$2005,A26&amp;"",'الجلسات'!$C$6:$C$2005,"تمت",'الجلسات'!$G$6:$G$2005,1)/COUNTIFS('الجلسات'!$E$6:$E$2005,A26&amp;"",'الجلسات'!$C$6:$C$2005,"تمت",'الجلسات'!$G$6:$G$2005,1),""))</f>
        <v/>
      </c>
      <c r="L26" s="6">
        <f>IF(A26&amp;""="","",IF(E26=0,"بدون خطة",IF(J26&gt;0,"عليه رصيد",IF(J26&lt;0,"دفع مقدمًا",IF(I26&gt;0,"مسدد","لم يبدأ العلاج")))))</f>
        <v/>
      </c>
      <c r="M26" s="16">
        <f>IF(ISNUMBER(J26),IF(J26&gt;0,COUNTIFS($J$6:$J$305,"&gt;"&amp;J26)+COUNTIFS($J$6:J26,J26),""),"")</f>
        <v/>
      </c>
    </row>
    <row r="27">
      <c r="A27" s="5" t="n"/>
      <c r="B27" s="5" t="n"/>
      <c r="C27" s="18" t="n"/>
      <c r="D27" s="13" t="n"/>
      <c r="E27" s="16">
        <f>IF(A27&amp;""="","",COUNTIFS('الخطط'!$B$6:$B$505,A27&amp;""))</f>
        <v/>
      </c>
      <c r="F27" s="17">
        <f>IF(A27&amp;""="","",SUMIFS('الخطط'!$E$6:$E$505,'الخطط'!$B$6:$B$505,A27&amp;""))</f>
        <v/>
      </c>
      <c r="G27" s="17">
        <f>IF(A27&amp;""="","",SUMIFS('المدفوعات'!$C$6:$C$1005,'المدفوعات'!$B$6:$B$1005,A27&amp;""))</f>
        <v/>
      </c>
      <c r="H27" s="17">
        <f>IF(A27&amp;""="","",ROUND(F27-G27,2))</f>
        <v/>
      </c>
      <c r="I27" s="17">
        <f>IF(A27&amp;""="","",SUMIFS('الخطط'!$L$6:$L$505,'الخطط'!$B$6:$B$505,A27&amp;""))</f>
        <v/>
      </c>
      <c r="J27" s="17">
        <f>IF(A27&amp;""="","",ROUND(I27-G27,2))</f>
        <v/>
      </c>
      <c r="K27" s="14">
        <f>IF(A27&amp;""="","",IFERROR(SUMIFS('الجلسات'!$A$6:$A$2005,'الجلسات'!$E$6:$E$2005,A27&amp;"",'الجلسات'!$C$6:$C$2005,"تمت",'الجلسات'!$G$6:$G$2005,1)/COUNTIFS('الجلسات'!$E$6:$E$2005,A27&amp;"",'الجلسات'!$C$6:$C$2005,"تمت",'الجلسات'!$G$6:$G$2005,1),""))</f>
        <v/>
      </c>
      <c r="L27" s="6">
        <f>IF(A27&amp;""="","",IF(E27=0,"بدون خطة",IF(J27&gt;0,"عليه رصيد",IF(J27&lt;0,"دفع مقدمًا",IF(I27&gt;0,"مسدد","لم يبدأ العلاج")))))</f>
        <v/>
      </c>
      <c r="M27" s="16">
        <f>IF(ISNUMBER(J27),IF(J27&gt;0,COUNTIFS($J$6:$J$305,"&gt;"&amp;J27)+COUNTIFS($J$6:J27,J27),""),"")</f>
        <v/>
      </c>
    </row>
    <row r="28">
      <c r="A28" s="5" t="n"/>
      <c r="B28" s="5" t="n"/>
      <c r="C28" s="18" t="n"/>
      <c r="D28" s="13" t="n"/>
      <c r="E28" s="16">
        <f>IF(A28&amp;""="","",COUNTIFS('الخطط'!$B$6:$B$505,A28&amp;""))</f>
        <v/>
      </c>
      <c r="F28" s="17">
        <f>IF(A28&amp;""="","",SUMIFS('الخطط'!$E$6:$E$505,'الخطط'!$B$6:$B$505,A28&amp;""))</f>
        <v/>
      </c>
      <c r="G28" s="17">
        <f>IF(A28&amp;""="","",SUMIFS('المدفوعات'!$C$6:$C$1005,'المدفوعات'!$B$6:$B$1005,A28&amp;""))</f>
        <v/>
      </c>
      <c r="H28" s="17">
        <f>IF(A28&amp;""="","",ROUND(F28-G28,2))</f>
        <v/>
      </c>
      <c r="I28" s="17">
        <f>IF(A28&amp;""="","",SUMIFS('الخطط'!$L$6:$L$505,'الخطط'!$B$6:$B$505,A28&amp;""))</f>
        <v/>
      </c>
      <c r="J28" s="17">
        <f>IF(A28&amp;""="","",ROUND(I28-G28,2))</f>
        <v/>
      </c>
      <c r="K28" s="14">
        <f>IF(A28&amp;""="","",IFERROR(SUMIFS('الجلسات'!$A$6:$A$2005,'الجلسات'!$E$6:$E$2005,A28&amp;"",'الجلسات'!$C$6:$C$2005,"تمت",'الجلسات'!$G$6:$G$2005,1)/COUNTIFS('الجلسات'!$E$6:$E$2005,A28&amp;"",'الجلسات'!$C$6:$C$2005,"تمت",'الجلسات'!$G$6:$G$2005,1),""))</f>
        <v/>
      </c>
      <c r="L28" s="6">
        <f>IF(A28&amp;""="","",IF(E28=0,"بدون خطة",IF(J28&gt;0,"عليه رصيد",IF(J28&lt;0,"دفع مقدمًا",IF(I28&gt;0,"مسدد","لم يبدأ العلاج")))))</f>
        <v/>
      </c>
      <c r="M28" s="16">
        <f>IF(ISNUMBER(J28),IF(J28&gt;0,COUNTIFS($J$6:$J$305,"&gt;"&amp;J28)+COUNTIFS($J$6:J28,J28),""),"")</f>
        <v/>
      </c>
    </row>
    <row r="29">
      <c r="A29" s="5" t="n"/>
      <c r="B29" s="5" t="n"/>
      <c r="C29" s="18" t="n"/>
      <c r="D29" s="13" t="n"/>
      <c r="E29" s="16">
        <f>IF(A29&amp;""="","",COUNTIFS('الخطط'!$B$6:$B$505,A29&amp;""))</f>
        <v/>
      </c>
      <c r="F29" s="17">
        <f>IF(A29&amp;""="","",SUMIFS('الخطط'!$E$6:$E$505,'الخطط'!$B$6:$B$505,A29&amp;""))</f>
        <v/>
      </c>
      <c r="G29" s="17">
        <f>IF(A29&amp;""="","",SUMIFS('المدفوعات'!$C$6:$C$1005,'المدفوعات'!$B$6:$B$1005,A29&amp;""))</f>
        <v/>
      </c>
      <c r="H29" s="17">
        <f>IF(A29&amp;""="","",ROUND(F29-G29,2))</f>
        <v/>
      </c>
      <c r="I29" s="17">
        <f>IF(A29&amp;""="","",SUMIFS('الخطط'!$L$6:$L$505,'الخطط'!$B$6:$B$505,A29&amp;""))</f>
        <v/>
      </c>
      <c r="J29" s="17">
        <f>IF(A29&amp;""="","",ROUND(I29-G29,2))</f>
        <v/>
      </c>
      <c r="K29" s="14">
        <f>IF(A29&amp;""="","",IFERROR(SUMIFS('الجلسات'!$A$6:$A$2005,'الجلسات'!$E$6:$E$2005,A29&amp;"",'الجلسات'!$C$6:$C$2005,"تمت",'الجلسات'!$G$6:$G$2005,1)/COUNTIFS('الجلسات'!$E$6:$E$2005,A29&amp;"",'الجلسات'!$C$6:$C$2005,"تمت",'الجلسات'!$G$6:$G$2005,1),""))</f>
        <v/>
      </c>
      <c r="L29" s="6">
        <f>IF(A29&amp;""="","",IF(E29=0,"بدون خطة",IF(J29&gt;0,"عليه رصيد",IF(J29&lt;0,"دفع مقدمًا",IF(I29&gt;0,"مسدد","لم يبدأ العلاج")))))</f>
        <v/>
      </c>
      <c r="M29" s="16">
        <f>IF(ISNUMBER(J29),IF(J29&gt;0,COUNTIFS($J$6:$J$305,"&gt;"&amp;J29)+COUNTIFS($J$6:J29,J29),""),"")</f>
        <v/>
      </c>
    </row>
    <row r="30">
      <c r="A30" s="5" t="n"/>
      <c r="B30" s="5" t="n"/>
      <c r="C30" s="18" t="n"/>
      <c r="D30" s="13" t="n"/>
      <c r="E30" s="16">
        <f>IF(A30&amp;""="","",COUNTIFS('الخطط'!$B$6:$B$505,A30&amp;""))</f>
        <v/>
      </c>
      <c r="F30" s="17">
        <f>IF(A30&amp;""="","",SUMIFS('الخطط'!$E$6:$E$505,'الخطط'!$B$6:$B$505,A30&amp;""))</f>
        <v/>
      </c>
      <c r="G30" s="17">
        <f>IF(A30&amp;""="","",SUMIFS('المدفوعات'!$C$6:$C$1005,'المدفوعات'!$B$6:$B$1005,A30&amp;""))</f>
        <v/>
      </c>
      <c r="H30" s="17">
        <f>IF(A30&amp;""="","",ROUND(F30-G30,2))</f>
        <v/>
      </c>
      <c r="I30" s="17">
        <f>IF(A30&amp;""="","",SUMIFS('الخطط'!$L$6:$L$505,'الخطط'!$B$6:$B$505,A30&amp;""))</f>
        <v/>
      </c>
      <c r="J30" s="17">
        <f>IF(A30&amp;""="","",ROUND(I30-G30,2))</f>
        <v/>
      </c>
      <c r="K30" s="14">
        <f>IF(A30&amp;""="","",IFERROR(SUMIFS('الجلسات'!$A$6:$A$2005,'الجلسات'!$E$6:$E$2005,A30&amp;"",'الجلسات'!$C$6:$C$2005,"تمت",'الجلسات'!$G$6:$G$2005,1)/COUNTIFS('الجلسات'!$E$6:$E$2005,A30&amp;"",'الجلسات'!$C$6:$C$2005,"تمت",'الجلسات'!$G$6:$G$2005,1),""))</f>
        <v/>
      </c>
      <c r="L30" s="6">
        <f>IF(A30&amp;""="","",IF(E30=0,"بدون خطة",IF(J30&gt;0,"عليه رصيد",IF(J30&lt;0,"دفع مقدمًا",IF(I30&gt;0,"مسدد","لم يبدأ العلاج")))))</f>
        <v/>
      </c>
      <c r="M30" s="16">
        <f>IF(ISNUMBER(J30),IF(J30&gt;0,COUNTIFS($J$6:$J$305,"&gt;"&amp;J30)+COUNTIFS($J$6:J30,J30),""),"")</f>
        <v/>
      </c>
    </row>
    <row r="31">
      <c r="A31" s="5" t="n"/>
      <c r="B31" s="5" t="n"/>
      <c r="C31" s="18" t="n"/>
      <c r="D31" s="13" t="n"/>
      <c r="E31" s="16">
        <f>IF(A31&amp;""="","",COUNTIFS('الخطط'!$B$6:$B$505,A31&amp;""))</f>
        <v/>
      </c>
      <c r="F31" s="17">
        <f>IF(A31&amp;""="","",SUMIFS('الخطط'!$E$6:$E$505,'الخطط'!$B$6:$B$505,A31&amp;""))</f>
        <v/>
      </c>
      <c r="G31" s="17">
        <f>IF(A31&amp;""="","",SUMIFS('المدفوعات'!$C$6:$C$1005,'المدفوعات'!$B$6:$B$1005,A31&amp;""))</f>
        <v/>
      </c>
      <c r="H31" s="17">
        <f>IF(A31&amp;""="","",ROUND(F31-G31,2))</f>
        <v/>
      </c>
      <c r="I31" s="17">
        <f>IF(A31&amp;""="","",SUMIFS('الخطط'!$L$6:$L$505,'الخطط'!$B$6:$B$505,A31&amp;""))</f>
        <v/>
      </c>
      <c r="J31" s="17">
        <f>IF(A31&amp;""="","",ROUND(I31-G31,2))</f>
        <v/>
      </c>
      <c r="K31" s="14">
        <f>IF(A31&amp;""="","",IFERROR(SUMIFS('الجلسات'!$A$6:$A$2005,'الجلسات'!$E$6:$E$2005,A31&amp;"",'الجلسات'!$C$6:$C$2005,"تمت",'الجلسات'!$G$6:$G$2005,1)/COUNTIFS('الجلسات'!$E$6:$E$2005,A31&amp;"",'الجلسات'!$C$6:$C$2005,"تمت",'الجلسات'!$G$6:$G$2005,1),""))</f>
        <v/>
      </c>
      <c r="L31" s="6">
        <f>IF(A31&amp;""="","",IF(E31=0,"بدون خطة",IF(J31&gt;0,"عليه رصيد",IF(J31&lt;0,"دفع مقدمًا",IF(I31&gt;0,"مسدد","لم يبدأ العلاج")))))</f>
        <v/>
      </c>
      <c r="M31" s="16">
        <f>IF(ISNUMBER(J31),IF(J31&gt;0,COUNTIFS($J$6:$J$305,"&gt;"&amp;J31)+COUNTIFS($J$6:J31,J31),""),"")</f>
        <v/>
      </c>
    </row>
    <row r="32">
      <c r="A32" s="5" t="n"/>
      <c r="B32" s="5" t="n"/>
      <c r="C32" s="18" t="n"/>
      <c r="D32" s="13" t="n"/>
      <c r="E32" s="16">
        <f>IF(A32&amp;""="","",COUNTIFS('الخطط'!$B$6:$B$505,A32&amp;""))</f>
        <v/>
      </c>
      <c r="F32" s="17">
        <f>IF(A32&amp;""="","",SUMIFS('الخطط'!$E$6:$E$505,'الخطط'!$B$6:$B$505,A32&amp;""))</f>
        <v/>
      </c>
      <c r="G32" s="17">
        <f>IF(A32&amp;""="","",SUMIFS('المدفوعات'!$C$6:$C$1005,'المدفوعات'!$B$6:$B$1005,A32&amp;""))</f>
        <v/>
      </c>
      <c r="H32" s="17">
        <f>IF(A32&amp;""="","",ROUND(F32-G32,2))</f>
        <v/>
      </c>
      <c r="I32" s="17">
        <f>IF(A32&amp;""="","",SUMIFS('الخطط'!$L$6:$L$505,'الخطط'!$B$6:$B$505,A32&amp;""))</f>
        <v/>
      </c>
      <c r="J32" s="17">
        <f>IF(A32&amp;""="","",ROUND(I32-G32,2))</f>
        <v/>
      </c>
      <c r="K32" s="14">
        <f>IF(A32&amp;""="","",IFERROR(SUMIFS('الجلسات'!$A$6:$A$2005,'الجلسات'!$E$6:$E$2005,A32&amp;"",'الجلسات'!$C$6:$C$2005,"تمت",'الجلسات'!$G$6:$G$2005,1)/COUNTIFS('الجلسات'!$E$6:$E$2005,A32&amp;"",'الجلسات'!$C$6:$C$2005,"تمت",'الجلسات'!$G$6:$G$2005,1),""))</f>
        <v/>
      </c>
      <c r="L32" s="6">
        <f>IF(A32&amp;""="","",IF(E32=0,"بدون خطة",IF(J32&gt;0,"عليه رصيد",IF(J32&lt;0,"دفع مقدمًا",IF(I32&gt;0,"مسدد","لم يبدأ العلاج")))))</f>
        <v/>
      </c>
      <c r="M32" s="16">
        <f>IF(ISNUMBER(J32),IF(J32&gt;0,COUNTIFS($J$6:$J$305,"&gt;"&amp;J32)+COUNTIFS($J$6:J32,J32),""),"")</f>
        <v/>
      </c>
    </row>
    <row r="33">
      <c r="A33" s="5" t="n"/>
      <c r="B33" s="5" t="n"/>
      <c r="C33" s="18" t="n"/>
      <c r="D33" s="13" t="n"/>
      <c r="E33" s="16">
        <f>IF(A33&amp;""="","",COUNTIFS('الخطط'!$B$6:$B$505,A33&amp;""))</f>
        <v/>
      </c>
      <c r="F33" s="17">
        <f>IF(A33&amp;""="","",SUMIFS('الخطط'!$E$6:$E$505,'الخطط'!$B$6:$B$505,A33&amp;""))</f>
        <v/>
      </c>
      <c r="G33" s="17">
        <f>IF(A33&amp;""="","",SUMIFS('المدفوعات'!$C$6:$C$1005,'المدفوعات'!$B$6:$B$1005,A33&amp;""))</f>
        <v/>
      </c>
      <c r="H33" s="17">
        <f>IF(A33&amp;""="","",ROUND(F33-G33,2))</f>
        <v/>
      </c>
      <c r="I33" s="17">
        <f>IF(A33&amp;""="","",SUMIFS('الخطط'!$L$6:$L$505,'الخطط'!$B$6:$B$505,A33&amp;""))</f>
        <v/>
      </c>
      <c r="J33" s="17">
        <f>IF(A33&amp;""="","",ROUND(I33-G33,2))</f>
        <v/>
      </c>
      <c r="K33" s="14">
        <f>IF(A33&amp;""="","",IFERROR(SUMIFS('الجلسات'!$A$6:$A$2005,'الجلسات'!$E$6:$E$2005,A33&amp;"",'الجلسات'!$C$6:$C$2005,"تمت",'الجلسات'!$G$6:$G$2005,1)/COUNTIFS('الجلسات'!$E$6:$E$2005,A33&amp;"",'الجلسات'!$C$6:$C$2005,"تمت",'الجلسات'!$G$6:$G$2005,1),""))</f>
        <v/>
      </c>
      <c r="L33" s="6">
        <f>IF(A33&amp;""="","",IF(E33=0,"بدون خطة",IF(J33&gt;0,"عليه رصيد",IF(J33&lt;0,"دفع مقدمًا",IF(I33&gt;0,"مسدد","لم يبدأ العلاج")))))</f>
        <v/>
      </c>
      <c r="M33" s="16">
        <f>IF(ISNUMBER(J33),IF(J33&gt;0,COUNTIFS($J$6:$J$305,"&gt;"&amp;J33)+COUNTIFS($J$6:J33,J33),""),"")</f>
        <v/>
      </c>
    </row>
    <row r="34">
      <c r="A34" s="5" t="n"/>
      <c r="B34" s="5" t="n"/>
      <c r="C34" s="18" t="n"/>
      <c r="D34" s="13" t="n"/>
      <c r="E34" s="16">
        <f>IF(A34&amp;""="","",COUNTIFS('الخطط'!$B$6:$B$505,A34&amp;""))</f>
        <v/>
      </c>
      <c r="F34" s="17">
        <f>IF(A34&amp;""="","",SUMIFS('الخطط'!$E$6:$E$505,'الخطط'!$B$6:$B$505,A34&amp;""))</f>
        <v/>
      </c>
      <c r="G34" s="17">
        <f>IF(A34&amp;""="","",SUMIFS('المدفوعات'!$C$6:$C$1005,'المدفوعات'!$B$6:$B$1005,A34&amp;""))</f>
        <v/>
      </c>
      <c r="H34" s="17">
        <f>IF(A34&amp;""="","",ROUND(F34-G34,2))</f>
        <v/>
      </c>
      <c r="I34" s="17">
        <f>IF(A34&amp;""="","",SUMIFS('الخطط'!$L$6:$L$505,'الخطط'!$B$6:$B$505,A34&amp;""))</f>
        <v/>
      </c>
      <c r="J34" s="17">
        <f>IF(A34&amp;""="","",ROUND(I34-G34,2))</f>
        <v/>
      </c>
      <c r="K34" s="14">
        <f>IF(A34&amp;""="","",IFERROR(SUMIFS('الجلسات'!$A$6:$A$2005,'الجلسات'!$E$6:$E$2005,A34&amp;"",'الجلسات'!$C$6:$C$2005,"تمت",'الجلسات'!$G$6:$G$2005,1)/COUNTIFS('الجلسات'!$E$6:$E$2005,A34&amp;"",'الجلسات'!$C$6:$C$2005,"تمت",'الجلسات'!$G$6:$G$2005,1),""))</f>
        <v/>
      </c>
      <c r="L34" s="6">
        <f>IF(A34&amp;""="","",IF(E34=0,"بدون خطة",IF(J34&gt;0,"عليه رصيد",IF(J34&lt;0,"دفع مقدمًا",IF(I34&gt;0,"مسدد","لم يبدأ العلاج")))))</f>
        <v/>
      </c>
      <c r="M34" s="16">
        <f>IF(ISNUMBER(J34),IF(J34&gt;0,COUNTIFS($J$6:$J$305,"&gt;"&amp;J34)+COUNTIFS($J$6:J34,J34),""),"")</f>
        <v/>
      </c>
    </row>
    <row r="35">
      <c r="A35" s="5" t="n"/>
      <c r="B35" s="5" t="n"/>
      <c r="C35" s="18" t="n"/>
      <c r="D35" s="13" t="n"/>
      <c r="E35" s="16">
        <f>IF(A35&amp;""="","",COUNTIFS('الخطط'!$B$6:$B$505,A35&amp;""))</f>
        <v/>
      </c>
      <c r="F35" s="17">
        <f>IF(A35&amp;""="","",SUMIFS('الخطط'!$E$6:$E$505,'الخطط'!$B$6:$B$505,A35&amp;""))</f>
        <v/>
      </c>
      <c r="G35" s="17">
        <f>IF(A35&amp;""="","",SUMIFS('المدفوعات'!$C$6:$C$1005,'المدفوعات'!$B$6:$B$1005,A35&amp;""))</f>
        <v/>
      </c>
      <c r="H35" s="17">
        <f>IF(A35&amp;""="","",ROUND(F35-G35,2))</f>
        <v/>
      </c>
      <c r="I35" s="17">
        <f>IF(A35&amp;""="","",SUMIFS('الخطط'!$L$6:$L$505,'الخطط'!$B$6:$B$505,A35&amp;""))</f>
        <v/>
      </c>
      <c r="J35" s="17">
        <f>IF(A35&amp;""="","",ROUND(I35-G35,2))</f>
        <v/>
      </c>
      <c r="K35" s="14">
        <f>IF(A35&amp;""="","",IFERROR(SUMIFS('الجلسات'!$A$6:$A$2005,'الجلسات'!$E$6:$E$2005,A35&amp;"",'الجلسات'!$C$6:$C$2005,"تمت",'الجلسات'!$G$6:$G$2005,1)/COUNTIFS('الجلسات'!$E$6:$E$2005,A35&amp;"",'الجلسات'!$C$6:$C$2005,"تمت",'الجلسات'!$G$6:$G$2005,1),""))</f>
        <v/>
      </c>
      <c r="L35" s="6">
        <f>IF(A35&amp;""="","",IF(E35=0,"بدون خطة",IF(J35&gt;0,"عليه رصيد",IF(J35&lt;0,"دفع مقدمًا",IF(I35&gt;0,"مسدد","لم يبدأ العلاج")))))</f>
        <v/>
      </c>
      <c r="M35" s="16">
        <f>IF(ISNUMBER(J35),IF(J35&gt;0,COUNTIFS($J$6:$J$305,"&gt;"&amp;J35)+COUNTIFS($J$6:J35,J35),""),"")</f>
        <v/>
      </c>
    </row>
    <row r="36">
      <c r="A36" s="5" t="n"/>
      <c r="B36" s="5" t="n"/>
      <c r="C36" s="18" t="n"/>
      <c r="D36" s="13" t="n"/>
      <c r="E36" s="16">
        <f>IF(A36&amp;""="","",COUNTIFS('الخطط'!$B$6:$B$505,A36&amp;""))</f>
        <v/>
      </c>
      <c r="F36" s="17">
        <f>IF(A36&amp;""="","",SUMIFS('الخطط'!$E$6:$E$505,'الخطط'!$B$6:$B$505,A36&amp;""))</f>
        <v/>
      </c>
      <c r="G36" s="17">
        <f>IF(A36&amp;""="","",SUMIFS('المدفوعات'!$C$6:$C$1005,'المدفوعات'!$B$6:$B$1005,A36&amp;""))</f>
        <v/>
      </c>
      <c r="H36" s="17">
        <f>IF(A36&amp;""="","",ROUND(F36-G36,2))</f>
        <v/>
      </c>
      <c r="I36" s="17">
        <f>IF(A36&amp;""="","",SUMIFS('الخطط'!$L$6:$L$505,'الخطط'!$B$6:$B$505,A36&amp;""))</f>
        <v/>
      </c>
      <c r="J36" s="17">
        <f>IF(A36&amp;""="","",ROUND(I36-G36,2))</f>
        <v/>
      </c>
      <c r="K36" s="14">
        <f>IF(A36&amp;""="","",IFERROR(SUMIFS('الجلسات'!$A$6:$A$2005,'الجلسات'!$E$6:$E$2005,A36&amp;"",'الجلسات'!$C$6:$C$2005,"تمت",'الجلسات'!$G$6:$G$2005,1)/COUNTIFS('الجلسات'!$E$6:$E$2005,A36&amp;"",'الجلسات'!$C$6:$C$2005,"تمت",'الجلسات'!$G$6:$G$2005,1),""))</f>
        <v/>
      </c>
      <c r="L36" s="6">
        <f>IF(A36&amp;""="","",IF(E36=0,"بدون خطة",IF(J36&gt;0,"عليه رصيد",IF(J36&lt;0,"دفع مقدمًا",IF(I36&gt;0,"مسدد","لم يبدأ العلاج")))))</f>
        <v/>
      </c>
      <c r="M36" s="16">
        <f>IF(ISNUMBER(J36),IF(J36&gt;0,COUNTIFS($J$6:$J$305,"&gt;"&amp;J36)+COUNTIFS($J$6:J36,J36),""),"")</f>
        <v/>
      </c>
    </row>
    <row r="37">
      <c r="A37" s="5" t="n"/>
      <c r="B37" s="5" t="n"/>
      <c r="C37" s="18" t="n"/>
      <c r="D37" s="13" t="n"/>
      <c r="E37" s="16">
        <f>IF(A37&amp;""="","",COUNTIFS('الخطط'!$B$6:$B$505,A37&amp;""))</f>
        <v/>
      </c>
      <c r="F37" s="17">
        <f>IF(A37&amp;""="","",SUMIFS('الخطط'!$E$6:$E$505,'الخطط'!$B$6:$B$505,A37&amp;""))</f>
        <v/>
      </c>
      <c r="G37" s="17">
        <f>IF(A37&amp;""="","",SUMIFS('المدفوعات'!$C$6:$C$1005,'المدفوعات'!$B$6:$B$1005,A37&amp;""))</f>
        <v/>
      </c>
      <c r="H37" s="17">
        <f>IF(A37&amp;""="","",ROUND(F37-G37,2))</f>
        <v/>
      </c>
      <c r="I37" s="17">
        <f>IF(A37&amp;""="","",SUMIFS('الخطط'!$L$6:$L$505,'الخطط'!$B$6:$B$505,A37&amp;""))</f>
        <v/>
      </c>
      <c r="J37" s="17">
        <f>IF(A37&amp;""="","",ROUND(I37-G37,2))</f>
        <v/>
      </c>
      <c r="K37" s="14">
        <f>IF(A37&amp;""="","",IFERROR(SUMIFS('الجلسات'!$A$6:$A$2005,'الجلسات'!$E$6:$E$2005,A37&amp;"",'الجلسات'!$C$6:$C$2005,"تمت",'الجلسات'!$G$6:$G$2005,1)/COUNTIFS('الجلسات'!$E$6:$E$2005,A37&amp;"",'الجلسات'!$C$6:$C$2005,"تمت",'الجلسات'!$G$6:$G$2005,1),""))</f>
        <v/>
      </c>
      <c r="L37" s="6">
        <f>IF(A37&amp;""="","",IF(E37=0,"بدون خطة",IF(J37&gt;0,"عليه رصيد",IF(J37&lt;0,"دفع مقدمًا",IF(I37&gt;0,"مسدد","لم يبدأ العلاج")))))</f>
        <v/>
      </c>
      <c r="M37" s="16">
        <f>IF(ISNUMBER(J37),IF(J37&gt;0,COUNTIFS($J$6:$J$305,"&gt;"&amp;J37)+COUNTIFS($J$6:J37,J37),""),"")</f>
        <v/>
      </c>
    </row>
    <row r="38">
      <c r="A38" s="5" t="n"/>
      <c r="B38" s="5" t="n"/>
      <c r="C38" s="18" t="n"/>
      <c r="D38" s="13" t="n"/>
      <c r="E38" s="16">
        <f>IF(A38&amp;""="","",COUNTIFS('الخطط'!$B$6:$B$505,A38&amp;""))</f>
        <v/>
      </c>
      <c r="F38" s="17">
        <f>IF(A38&amp;""="","",SUMIFS('الخطط'!$E$6:$E$505,'الخطط'!$B$6:$B$505,A38&amp;""))</f>
        <v/>
      </c>
      <c r="G38" s="17">
        <f>IF(A38&amp;""="","",SUMIFS('المدفوعات'!$C$6:$C$1005,'المدفوعات'!$B$6:$B$1005,A38&amp;""))</f>
        <v/>
      </c>
      <c r="H38" s="17">
        <f>IF(A38&amp;""="","",ROUND(F38-G38,2))</f>
        <v/>
      </c>
      <c r="I38" s="17">
        <f>IF(A38&amp;""="","",SUMIFS('الخطط'!$L$6:$L$505,'الخطط'!$B$6:$B$505,A38&amp;""))</f>
        <v/>
      </c>
      <c r="J38" s="17">
        <f>IF(A38&amp;""="","",ROUND(I38-G38,2))</f>
        <v/>
      </c>
      <c r="K38" s="14">
        <f>IF(A38&amp;""="","",IFERROR(SUMIFS('الجلسات'!$A$6:$A$2005,'الجلسات'!$E$6:$E$2005,A38&amp;"",'الجلسات'!$C$6:$C$2005,"تمت",'الجلسات'!$G$6:$G$2005,1)/COUNTIFS('الجلسات'!$E$6:$E$2005,A38&amp;"",'الجلسات'!$C$6:$C$2005,"تمت",'الجلسات'!$G$6:$G$2005,1),""))</f>
        <v/>
      </c>
      <c r="L38" s="6">
        <f>IF(A38&amp;""="","",IF(E38=0,"بدون خطة",IF(J38&gt;0,"عليه رصيد",IF(J38&lt;0,"دفع مقدمًا",IF(I38&gt;0,"مسدد","لم يبدأ العلاج")))))</f>
        <v/>
      </c>
      <c r="M38" s="16">
        <f>IF(ISNUMBER(J38),IF(J38&gt;0,COUNTIFS($J$6:$J$305,"&gt;"&amp;J38)+COUNTIFS($J$6:J38,J38),""),"")</f>
        <v/>
      </c>
    </row>
    <row r="39">
      <c r="A39" s="5" t="n"/>
      <c r="B39" s="5" t="n"/>
      <c r="C39" s="18" t="n"/>
      <c r="D39" s="13" t="n"/>
      <c r="E39" s="16">
        <f>IF(A39&amp;""="","",COUNTIFS('الخطط'!$B$6:$B$505,A39&amp;""))</f>
        <v/>
      </c>
      <c r="F39" s="17">
        <f>IF(A39&amp;""="","",SUMIFS('الخطط'!$E$6:$E$505,'الخطط'!$B$6:$B$505,A39&amp;""))</f>
        <v/>
      </c>
      <c r="G39" s="17">
        <f>IF(A39&amp;""="","",SUMIFS('المدفوعات'!$C$6:$C$1005,'المدفوعات'!$B$6:$B$1005,A39&amp;""))</f>
        <v/>
      </c>
      <c r="H39" s="17">
        <f>IF(A39&amp;""="","",ROUND(F39-G39,2))</f>
        <v/>
      </c>
      <c r="I39" s="17">
        <f>IF(A39&amp;""="","",SUMIFS('الخطط'!$L$6:$L$505,'الخطط'!$B$6:$B$505,A39&amp;""))</f>
        <v/>
      </c>
      <c r="J39" s="17">
        <f>IF(A39&amp;""="","",ROUND(I39-G39,2))</f>
        <v/>
      </c>
      <c r="K39" s="14">
        <f>IF(A39&amp;""="","",IFERROR(SUMIFS('الجلسات'!$A$6:$A$2005,'الجلسات'!$E$6:$E$2005,A39&amp;"",'الجلسات'!$C$6:$C$2005,"تمت",'الجلسات'!$G$6:$G$2005,1)/COUNTIFS('الجلسات'!$E$6:$E$2005,A39&amp;"",'الجلسات'!$C$6:$C$2005,"تمت",'الجلسات'!$G$6:$G$2005,1),""))</f>
        <v/>
      </c>
      <c r="L39" s="6">
        <f>IF(A39&amp;""="","",IF(E39=0,"بدون خطة",IF(J39&gt;0,"عليه رصيد",IF(J39&lt;0,"دفع مقدمًا",IF(I39&gt;0,"مسدد","لم يبدأ العلاج")))))</f>
        <v/>
      </c>
      <c r="M39" s="16">
        <f>IF(ISNUMBER(J39),IF(J39&gt;0,COUNTIFS($J$6:$J$305,"&gt;"&amp;J39)+COUNTIFS($J$6:J39,J39),""),"")</f>
        <v/>
      </c>
    </row>
    <row r="40">
      <c r="A40" s="5" t="n"/>
      <c r="B40" s="5" t="n"/>
      <c r="C40" s="18" t="n"/>
      <c r="D40" s="13" t="n"/>
      <c r="E40" s="16">
        <f>IF(A40&amp;""="","",COUNTIFS('الخطط'!$B$6:$B$505,A40&amp;""))</f>
        <v/>
      </c>
      <c r="F40" s="17">
        <f>IF(A40&amp;""="","",SUMIFS('الخطط'!$E$6:$E$505,'الخطط'!$B$6:$B$505,A40&amp;""))</f>
        <v/>
      </c>
      <c r="G40" s="17">
        <f>IF(A40&amp;""="","",SUMIFS('المدفوعات'!$C$6:$C$1005,'المدفوعات'!$B$6:$B$1005,A40&amp;""))</f>
        <v/>
      </c>
      <c r="H40" s="17">
        <f>IF(A40&amp;""="","",ROUND(F40-G40,2))</f>
        <v/>
      </c>
      <c r="I40" s="17">
        <f>IF(A40&amp;""="","",SUMIFS('الخطط'!$L$6:$L$505,'الخطط'!$B$6:$B$505,A40&amp;""))</f>
        <v/>
      </c>
      <c r="J40" s="17">
        <f>IF(A40&amp;""="","",ROUND(I40-G40,2))</f>
        <v/>
      </c>
      <c r="K40" s="14">
        <f>IF(A40&amp;""="","",IFERROR(SUMIFS('الجلسات'!$A$6:$A$2005,'الجلسات'!$E$6:$E$2005,A40&amp;"",'الجلسات'!$C$6:$C$2005,"تمت",'الجلسات'!$G$6:$G$2005,1)/COUNTIFS('الجلسات'!$E$6:$E$2005,A40&amp;"",'الجلسات'!$C$6:$C$2005,"تمت",'الجلسات'!$G$6:$G$2005,1),""))</f>
        <v/>
      </c>
      <c r="L40" s="6">
        <f>IF(A40&amp;""="","",IF(E40=0,"بدون خطة",IF(J40&gt;0,"عليه رصيد",IF(J40&lt;0,"دفع مقدمًا",IF(I40&gt;0,"مسدد","لم يبدأ العلاج")))))</f>
        <v/>
      </c>
      <c r="M40" s="16">
        <f>IF(ISNUMBER(J40),IF(J40&gt;0,COUNTIFS($J$6:$J$305,"&gt;"&amp;J40)+COUNTIFS($J$6:J40,J40),""),"")</f>
        <v/>
      </c>
    </row>
    <row r="41">
      <c r="A41" s="5" t="n"/>
      <c r="B41" s="5" t="n"/>
      <c r="C41" s="18" t="n"/>
      <c r="D41" s="13" t="n"/>
      <c r="E41" s="16">
        <f>IF(A41&amp;""="","",COUNTIFS('الخطط'!$B$6:$B$505,A41&amp;""))</f>
        <v/>
      </c>
      <c r="F41" s="17">
        <f>IF(A41&amp;""="","",SUMIFS('الخطط'!$E$6:$E$505,'الخطط'!$B$6:$B$505,A41&amp;""))</f>
        <v/>
      </c>
      <c r="G41" s="17">
        <f>IF(A41&amp;""="","",SUMIFS('المدفوعات'!$C$6:$C$1005,'المدفوعات'!$B$6:$B$1005,A41&amp;""))</f>
        <v/>
      </c>
      <c r="H41" s="17">
        <f>IF(A41&amp;""="","",ROUND(F41-G41,2))</f>
        <v/>
      </c>
      <c r="I41" s="17">
        <f>IF(A41&amp;""="","",SUMIFS('الخطط'!$L$6:$L$505,'الخطط'!$B$6:$B$505,A41&amp;""))</f>
        <v/>
      </c>
      <c r="J41" s="17">
        <f>IF(A41&amp;""="","",ROUND(I41-G41,2))</f>
        <v/>
      </c>
      <c r="K41" s="14">
        <f>IF(A41&amp;""="","",IFERROR(SUMIFS('الجلسات'!$A$6:$A$2005,'الجلسات'!$E$6:$E$2005,A41&amp;"",'الجلسات'!$C$6:$C$2005,"تمت",'الجلسات'!$G$6:$G$2005,1)/COUNTIFS('الجلسات'!$E$6:$E$2005,A41&amp;"",'الجلسات'!$C$6:$C$2005,"تمت",'الجلسات'!$G$6:$G$2005,1),""))</f>
        <v/>
      </c>
      <c r="L41" s="6">
        <f>IF(A41&amp;""="","",IF(E41=0,"بدون خطة",IF(J41&gt;0,"عليه رصيد",IF(J41&lt;0,"دفع مقدمًا",IF(I41&gt;0,"مسدد","لم يبدأ العلاج")))))</f>
        <v/>
      </c>
      <c r="M41" s="16">
        <f>IF(ISNUMBER(J41),IF(J41&gt;0,COUNTIFS($J$6:$J$305,"&gt;"&amp;J41)+COUNTIFS($J$6:J41,J41),""),"")</f>
        <v/>
      </c>
    </row>
    <row r="42">
      <c r="A42" s="5" t="n"/>
      <c r="B42" s="5" t="n"/>
      <c r="C42" s="18" t="n"/>
      <c r="D42" s="13" t="n"/>
      <c r="E42" s="16">
        <f>IF(A42&amp;""="","",COUNTIFS('الخطط'!$B$6:$B$505,A42&amp;""))</f>
        <v/>
      </c>
      <c r="F42" s="17">
        <f>IF(A42&amp;""="","",SUMIFS('الخطط'!$E$6:$E$505,'الخطط'!$B$6:$B$505,A42&amp;""))</f>
        <v/>
      </c>
      <c r="G42" s="17">
        <f>IF(A42&amp;""="","",SUMIFS('المدفوعات'!$C$6:$C$1005,'المدفوعات'!$B$6:$B$1005,A42&amp;""))</f>
        <v/>
      </c>
      <c r="H42" s="17">
        <f>IF(A42&amp;""="","",ROUND(F42-G42,2))</f>
        <v/>
      </c>
      <c r="I42" s="17">
        <f>IF(A42&amp;""="","",SUMIFS('الخطط'!$L$6:$L$505,'الخطط'!$B$6:$B$505,A42&amp;""))</f>
        <v/>
      </c>
      <c r="J42" s="17">
        <f>IF(A42&amp;""="","",ROUND(I42-G42,2))</f>
        <v/>
      </c>
      <c r="K42" s="14">
        <f>IF(A42&amp;""="","",IFERROR(SUMIFS('الجلسات'!$A$6:$A$2005,'الجلسات'!$E$6:$E$2005,A42&amp;"",'الجلسات'!$C$6:$C$2005,"تمت",'الجلسات'!$G$6:$G$2005,1)/COUNTIFS('الجلسات'!$E$6:$E$2005,A42&amp;"",'الجلسات'!$C$6:$C$2005,"تمت",'الجلسات'!$G$6:$G$2005,1),""))</f>
        <v/>
      </c>
      <c r="L42" s="6">
        <f>IF(A42&amp;""="","",IF(E42=0,"بدون خطة",IF(J42&gt;0,"عليه رصيد",IF(J42&lt;0,"دفع مقدمًا",IF(I42&gt;0,"مسدد","لم يبدأ العلاج")))))</f>
        <v/>
      </c>
      <c r="M42" s="16">
        <f>IF(ISNUMBER(J42),IF(J42&gt;0,COUNTIFS($J$6:$J$305,"&gt;"&amp;J42)+COUNTIFS($J$6:J42,J42),""),"")</f>
        <v/>
      </c>
    </row>
    <row r="43">
      <c r="A43" s="5" t="n"/>
      <c r="B43" s="5" t="n"/>
      <c r="C43" s="18" t="n"/>
      <c r="D43" s="13" t="n"/>
      <c r="E43" s="16">
        <f>IF(A43&amp;""="","",COUNTIFS('الخطط'!$B$6:$B$505,A43&amp;""))</f>
        <v/>
      </c>
      <c r="F43" s="17">
        <f>IF(A43&amp;""="","",SUMIFS('الخطط'!$E$6:$E$505,'الخطط'!$B$6:$B$505,A43&amp;""))</f>
        <v/>
      </c>
      <c r="G43" s="17">
        <f>IF(A43&amp;""="","",SUMIFS('المدفوعات'!$C$6:$C$1005,'المدفوعات'!$B$6:$B$1005,A43&amp;""))</f>
        <v/>
      </c>
      <c r="H43" s="17">
        <f>IF(A43&amp;""="","",ROUND(F43-G43,2))</f>
        <v/>
      </c>
      <c r="I43" s="17">
        <f>IF(A43&amp;""="","",SUMIFS('الخطط'!$L$6:$L$505,'الخطط'!$B$6:$B$505,A43&amp;""))</f>
        <v/>
      </c>
      <c r="J43" s="17">
        <f>IF(A43&amp;""="","",ROUND(I43-G43,2))</f>
        <v/>
      </c>
      <c r="K43" s="14">
        <f>IF(A43&amp;""="","",IFERROR(SUMIFS('الجلسات'!$A$6:$A$2005,'الجلسات'!$E$6:$E$2005,A43&amp;"",'الجلسات'!$C$6:$C$2005,"تمت",'الجلسات'!$G$6:$G$2005,1)/COUNTIFS('الجلسات'!$E$6:$E$2005,A43&amp;"",'الجلسات'!$C$6:$C$2005,"تمت",'الجلسات'!$G$6:$G$2005,1),""))</f>
        <v/>
      </c>
      <c r="L43" s="6">
        <f>IF(A43&amp;""="","",IF(E43=0,"بدون خطة",IF(J43&gt;0,"عليه رصيد",IF(J43&lt;0,"دفع مقدمًا",IF(I43&gt;0,"مسدد","لم يبدأ العلاج")))))</f>
        <v/>
      </c>
      <c r="M43" s="16">
        <f>IF(ISNUMBER(J43),IF(J43&gt;0,COUNTIFS($J$6:$J$305,"&gt;"&amp;J43)+COUNTIFS($J$6:J43,J43),""),"")</f>
        <v/>
      </c>
    </row>
    <row r="44">
      <c r="A44" s="5" t="n"/>
      <c r="B44" s="5" t="n"/>
      <c r="C44" s="18" t="n"/>
      <c r="D44" s="13" t="n"/>
      <c r="E44" s="16">
        <f>IF(A44&amp;""="","",COUNTIFS('الخطط'!$B$6:$B$505,A44&amp;""))</f>
        <v/>
      </c>
      <c r="F44" s="17">
        <f>IF(A44&amp;""="","",SUMIFS('الخطط'!$E$6:$E$505,'الخطط'!$B$6:$B$505,A44&amp;""))</f>
        <v/>
      </c>
      <c r="G44" s="17">
        <f>IF(A44&amp;""="","",SUMIFS('المدفوعات'!$C$6:$C$1005,'المدفوعات'!$B$6:$B$1005,A44&amp;""))</f>
        <v/>
      </c>
      <c r="H44" s="17">
        <f>IF(A44&amp;""="","",ROUND(F44-G44,2))</f>
        <v/>
      </c>
      <c r="I44" s="17">
        <f>IF(A44&amp;""="","",SUMIFS('الخطط'!$L$6:$L$505,'الخطط'!$B$6:$B$505,A44&amp;""))</f>
        <v/>
      </c>
      <c r="J44" s="17">
        <f>IF(A44&amp;""="","",ROUND(I44-G44,2))</f>
        <v/>
      </c>
      <c r="K44" s="14">
        <f>IF(A44&amp;""="","",IFERROR(SUMIFS('الجلسات'!$A$6:$A$2005,'الجلسات'!$E$6:$E$2005,A44&amp;"",'الجلسات'!$C$6:$C$2005,"تمت",'الجلسات'!$G$6:$G$2005,1)/COUNTIFS('الجلسات'!$E$6:$E$2005,A44&amp;"",'الجلسات'!$C$6:$C$2005,"تمت",'الجلسات'!$G$6:$G$2005,1),""))</f>
        <v/>
      </c>
      <c r="L44" s="6">
        <f>IF(A44&amp;""="","",IF(E44=0,"بدون خطة",IF(J44&gt;0,"عليه رصيد",IF(J44&lt;0,"دفع مقدمًا",IF(I44&gt;0,"مسدد","لم يبدأ العلاج")))))</f>
        <v/>
      </c>
      <c r="M44" s="16">
        <f>IF(ISNUMBER(J44),IF(J44&gt;0,COUNTIFS($J$6:$J$305,"&gt;"&amp;J44)+COUNTIFS($J$6:J44,J44),""),"")</f>
        <v/>
      </c>
    </row>
    <row r="45">
      <c r="A45" s="5" t="n"/>
      <c r="B45" s="5" t="n"/>
      <c r="C45" s="18" t="n"/>
      <c r="D45" s="13" t="n"/>
      <c r="E45" s="16">
        <f>IF(A45&amp;""="","",COUNTIFS('الخطط'!$B$6:$B$505,A45&amp;""))</f>
        <v/>
      </c>
      <c r="F45" s="17">
        <f>IF(A45&amp;""="","",SUMIFS('الخطط'!$E$6:$E$505,'الخطط'!$B$6:$B$505,A45&amp;""))</f>
        <v/>
      </c>
      <c r="G45" s="17">
        <f>IF(A45&amp;""="","",SUMIFS('المدفوعات'!$C$6:$C$1005,'المدفوعات'!$B$6:$B$1005,A45&amp;""))</f>
        <v/>
      </c>
      <c r="H45" s="17">
        <f>IF(A45&amp;""="","",ROUND(F45-G45,2))</f>
        <v/>
      </c>
      <c r="I45" s="17">
        <f>IF(A45&amp;""="","",SUMIFS('الخطط'!$L$6:$L$505,'الخطط'!$B$6:$B$505,A45&amp;""))</f>
        <v/>
      </c>
      <c r="J45" s="17">
        <f>IF(A45&amp;""="","",ROUND(I45-G45,2))</f>
        <v/>
      </c>
      <c r="K45" s="14">
        <f>IF(A45&amp;""="","",IFERROR(SUMIFS('الجلسات'!$A$6:$A$2005,'الجلسات'!$E$6:$E$2005,A45&amp;"",'الجلسات'!$C$6:$C$2005,"تمت",'الجلسات'!$G$6:$G$2005,1)/COUNTIFS('الجلسات'!$E$6:$E$2005,A45&amp;"",'الجلسات'!$C$6:$C$2005,"تمت",'الجلسات'!$G$6:$G$2005,1),""))</f>
        <v/>
      </c>
      <c r="L45" s="6">
        <f>IF(A45&amp;""="","",IF(E45=0,"بدون خطة",IF(J45&gt;0,"عليه رصيد",IF(J45&lt;0,"دفع مقدمًا",IF(I45&gt;0,"مسدد","لم يبدأ العلاج")))))</f>
        <v/>
      </c>
      <c r="M45" s="16">
        <f>IF(ISNUMBER(J45),IF(J45&gt;0,COUNTIFS($J$6:$J$305,"&gt;"&amp;J45)+COUNTIFS($J$6:J45,J45),""),"")</f>
        <v/>
      </c>
    </row>
    <row r="46">
      <c r="A46" s="5" t="n"/>
      <c r="B46" s="5" t="n"/>
      <c r="C46" s="18" t="n"/>
      <c r="D46" s="13" t="n"/>
      <c r="E46" s="16">
        <f>IF(A46&amp;""="","",COUNTIFS('الخطط'!$B$6:$B$505,A46&amp;""))</f>
        <v/>
      </c>
      <c r="F46" s="17">
        <f>IF(A46&amp;""="","",SUMIFS('الخطط'!$E$6:$E$505,'الخطط'!$B$6:$B$505,A46&amp;""))</f>
        <v/>
      </c>
      <c r="G46" s="17">
        <f>IF(A46&amp;""="","",SUMIFS('المدفوعات'!$C$6:$C$1005,'المدفوعات'!$B$6:$B$1005,A46&amp;""))</f>
        <v/>
      </c>
      <c r="H46" s="17">
        <f>IF(A46&amp;""="","",ROUND(F46-G46,2))</f>
        <v/>
      </c>
      <c r="I46" s="17">
        <f>IF(A46&amp;""="","",SUMIFS('الخطط'!$L$6:$L$505,'الخطط'!$B$6:$B$505,A46&amp;""))</f>
        <v/>
      </c>
      <c r="J46" s="17">
        <f>IF(A46&amp;""="","",ROUND(I46-G46,2))</f>
        <v/>
      </c>
      <c r="K46" s="14">
        <f>IF(A46&amp;""="","",IFERROR(SUMIFS('الجلسات'!$A$6:$A$2005,'الجلسات'!$E$6:$E$2005,A46&amp;"",'الجلسات'!$C$6:$C$2005,"تمت",'الجلسات'!$G$6:$G$2005,1)/COUNTIFS('الجلسات'!$E$6:$E$2005,A46&amp;"",'الجلسات'!$C$6:$C$2005,"تمت",'الجلسات'!$G$6:$G$2005,1),""))</f>
        <v/>
      </c>
      <c r="L46" s="6">
        <f>IF(A46&amp;""="","",IF(E46=0,"بدون خطة",IF(J46&gt;0,"عليه رصيد",IF(J46&lt;0,"دفع مقدمًا",IF(I46&gt;0,"مسدد","لم يبدأ العلاج")))))</f>
        <v/>
      </c>
      <c r="M46" s="16">
        <f>IF(ISNUMBER(J46),IF(J46&gt;0,COUNTIFS($J$6:$J$305,"&gt;"&amp;J46)+COUNTIFS($J$6:J46,J46),""),"")</f>
        <v/>
      </c>
    </row>
    <row r="47">
      <c r="A47" s="5" t="n"/>
      <c r="B47" s="5" t="n"/>
      <c r="C47" s="18" t="n"/>
      <c r="D47" s="13" t="n"/>
      <c r="E47" s="16">
        <f>IF(A47&amp;""="","",COUNTIFS('الخطط'!$B$6:$B$505,A47&amp;""))</f>
        <v/>
      </c>
      <c r="F47" s="17">
        <f>IF(A47&amp;""="","",SUMIFS('الخطط'!$E$6:$E$505,'الخطط'!$B$6:$B$505,A47&amp;""))</f>
        <v/>
      </c>
      <c r="G47" s="17">
        <f>IF(A47&amp;""="","",SUMIFS('المدفوعات'!$C$6:$C$1005,'المدفوعات'!$B$6:$B$1005,A47&amp;""))</f>
        <v/>
      </c>
      <c r="H47" s="17">
        <f>IF(A47&amp;""="","",ROUND(F47-G47,2))</f>
        <v/>
      </c>
      <c r="I47" s="17">
        <f>IF(A47&amp;""="","",SUMIFS('الخطط'!$L$6:$L$505,'الخطط'!$B$6:$B$505,A47&amp;""))</f>
        <v/>
      </c>
      <c r="J47" s="17">
        <f>IF(A47&amp;""="","",ROUND(I47-G47,2))</f>
        <v/>
      </c>
      <c r="K47" s="14">
        <f>IF(A47&amp;""="","",IFERROR(SUMIFS('الجلسات'!$A$6:$A$2005,'الجلسات'!$E$6:$E$2005,A47&amp;"",'الجلسات'!$C$6:$C$2005,"تمت",'الجلسات'!$G$6:$G$2005,1)/COUNTIFS('الجلسات'!$E$6:$E$2005,A47&amp;"",'الجلسات'!$C$6:$C$2005,"تمت",'الجلسات'!$G$6:$G$2005,1),""))</f>
        <v/>
      </c>
      <c r="L47" s="6">
        <f>IF(A47&amp;""="","",IF(E47=0,"بدون خطة",IF(J47&gt;0,"عليه رصيد",IF(J47&lt;0,"دفع مقدمًا",IF(I47&gt;0,"مسدد","لم يبدأ العلاج")))))</f>
        <v/>
      </c>
      <c r="M47" s="16">
        <f>IF(ISNUMBER(J47),IF(J47&gt;0,COUNTIFS($J$6:$J$305,"&gt;"&amp;J47)+COUNTIFS($J$6:J47,J47),""),"")</f>
        <v/>
      </c>
    </row>
    <row r="48">
      <c r="A48" s="5" t="n"/>
      <c r="B48" s="5" t="n"/>
      <c r="C48" s="18" t="n"/>
      <c r="D48" s="13" t="n"/>
      <c r="E48" s="16">
        <f>IF(A48&amp;""="","",COUNTIFS('الخطط'!$B$6:$B$505,A48&amp;""))</f>
        <v/>
      </c>
      <c r="F48" s="17">
        <f>IF(A48&amp;""="","",SUMIFS('الخطط'!$E$6:$E$505,'الخطط'!$B$6:$B$505,A48&amp;""))</f>
        <v/>
      </c>
      <c r="G48" s="17">
        <f>IF(A48&amp;""="","",SUMIFS('المدفوعات'!$C$6:$C$1005,'المدفوعات'!$B$6:$B$1005,A48&amp;""))</f>
        <v/>
      </c>
      <c r="H48" s="17">
        <f>IF(A48&amp;""="","",ROUND(F48-G48,2))</f>
        <v/>
      </c>
      <c r="I48" s="17">
        <f>IF(A48&amp;""="","",SUMIFS('الخطط'!$L$6:$L$505,'الخطط'!$B$6:$B$505,A48&amp;""))</f>
        <v/>
      </c>
      <c r="J48" s="17">
        <f>IF(A48&amp;""="","",ROUND(I48-G48,2))</f>
        <v/>
      </c>
      <c r="K48" s="14">
        <f>IF(A48&amp;""="","",IFERROR(SUMIFS('الجلسات'!$A$6:$A$2005,'الجلسات'!$E$6:$E$2005,A48&amp;"",'الجلسات'!$C$6:$C$2005,"تمت",'الجلسات'!$G$6:$G$2005,1)/COUNTIFS('الجلسات'!$E$6:$E$2005,A48&amp;"",'الجلسات'!$C$6:$C$2005,"تمت",'الجلسات'!$G$6:$G$2005,1),""))</f>
        <v/>
      </c>
      <c r="L48" s="6">
        <f>IF(A48&amp;""="","",IF(E48=0,"بدون خطة",IF(J48&gt;0,"عليه رصيد",IF(J48&lt;0,"دفع مقدمًا",IF(I48&gt;0,"مسدد","لم يبدأ العلاج")))))</f>
        <v/>
      </c>
      <c r="M48" s="16">
        <f>IF(ISNUMBER(J48),IF(J48&gt;0,COUNTIFS($J$6:$J$305,"&gt;"&amp;J48)+COUNTIFS($J$6:J48,J48),""),"")</f>
        <v/>
      </c>
    </row>
    <row r="49">
      <c r="A49" s="5" t="n"/>
      <c r="B49" s="5" t="n"/>
      <c r="C49" s="18" t="n"/>
      <c r="D49" s="13" t="n"/>
      <c r="E49" s="16">
        <f>IF(A49&amp;""="","",COUNTIFS('الخطط'!$B$6:$B$505,A49&amp;""))</f>
        <v/>
      </c>
      <c r="F49" s="17">
        <f>IF(A49&amp;""="","",SUMIFS('الخطط'!$E$6:$E$505,'الخطط'!$B$6:$B$505,A49&amp;""))</f>
        <v/>
      </c>
      <c r="G49" s="17">
        <f>IF(A49&amp;""="","",SUMIFS('المدفوعات'!$C$6:$C$1005,'المدفوعات'!$B$6:$B$1005,A49&amp;""))</f>
        <v/>
      </c>
      <c r="H49" s="17">
        <f>IF(A49&amp;""="","",ROUND(F49-G49,2))</f>
        <v/>
      </c>
      <c r="I49" s="17">
        <f>IF(A49&amp;""="","",SUMIFS('الخطط'!$L$6:$L$505,'الخطط'!$B$6:$B$505,A49&amp;""))</f>
        <v/>
      </c>
      <c r="J49" s="17">
        <f>IF(A49&amp;""="","",ROUND(I49-G49,2))</f>
        <v/>
      </c>
      <c r="K49" s="14">
        <f>IF(A49&amp;""="","",IFERROR(SUMIFS('الجلسات'!$A$6:$A$2005,'الجلسات'!$E$6:$E$2005,A49&amp;"",'الجلسات'!$C$6:$C$2005,"تمت",'الجلسات'!$G$6:$G$2005,1)/COUNTIFS('الجلسات'!$E$6:$E$2005,A49&amp;"",'الجلسات'!$C$6:$C$2005,"تمت",'الجلسات'!$G$6:$G$2005,1),""))</f>
        <v/>
      </c>
      <c r="L49" s="6">
        <f>IF(A49&amp;""="","",IF(E49=0,"بدون خطة",IF(J49&gt;0,"عليه رصيد",IF(J49&lt;0,"دفع مقدمًا",IF(I49&gt;0,"مسدد","لم يبدأ العلاج")))))</f>
        <v/>
      </c>
      <c r="M49" s="16">
        <f>IF(ISNUMBER(J49),IF(J49&gt;0,COUNTIFS($J$6:$J$305,"&gt;"&amp;J49)+COUNTIFS($J$6:J49,J49),""),"")</f>
        <v/>
      </c>
    </row>
    <row r="50">
      <c r="A50" s="5" t="n"/>
      <c r="B50" s="5" t="n"/>
      <c r="C50" s="18" t="n"/>
      <c r="D50" s="13" t="n"/>
      <c r="E50" s="16">
        <f>IF(A50&amp;""="","",COUNTIFS('الخطط'!$B$6:$B$505,A50&amp;""))</f>
        <v/>
      </c>
      <c r="F50" s="17">
        <f>IF(A50&amp;""="","",SUMIFS('الخطط'!$E$6:$E$505,'الخطط'!$B$6:$B$505,A50&amp;""))</f>
        <v/>
      </c>
      <c r="G50" s="17">
        <f>IF(A50&amp;""="","",SUMIFS('المدفوعات'!$C$6:$C$1005,'المدفوعات'!$B$6:$B$1005,A50&amp;""))</f>
        <v/>
      </c>
      <c r="H50" s="17">
        <f>IF(A50&amp;""="","",ROUND(F50-G50,2))</f>
        <v/>
      </c>
      <c r="I50" s="17">
        <f>IF(A50&amp;""="","",SUMIFS('الخطط'!$L$6:$L$505,'الخطط'!$B$6:$B$505,A50&amp;""))</f>
        <v/>
      </c>
      <c r="J50" s="17">
        <f>IF(A50&amp;""="","",ROUND(I50-G50,2))</f>
        <v/>
      </c>
      <c r="K50" s="14">
        <f>IF(A50&amp;""="","",IFERROR(SUMIFS('الجلسات'!$A$6:$A$2005,'الجلسات'!$E$6:$E$2005,A50&amp;"",'الجلسات'!$C$6:$C$2005,"تمت",'الجلسات'!$G$6:$G$2005,1)/COUNTIFS('الجلسات'!$E$6:$E$2005,A50&amp;"",'الجلسات'!$C$6:$C$2005,"تمت",'الجلسات'!$G$6:$G$2005,1),""))</f>
        <v/>
      </c>
      <c r="L50" s="6">
        <f>IF(A50&amp;""="","",IF(E50=0,"بدون خطة",IF(J50&gt;0,"عليه رصيد",IF(J50&lt;0,"دفع مقدمًا",IF(I50&gt;0,"مسدد","لم يبدأ العلاج")))))</f>
        <v/>
      </c>
      <c r="M50" s="16">
        <f>IF(ISNUMBER(J50),IF(J50&gt;0,COUNTIFS($J$6:$J$305,"&gt;"&amp;J50)+COUNTIFS($J$6:J50,J50),""),"")</f>
        <v/>
      </c>
    </row>
    <row r="51">
      <c r="A51" s="5" t="n"/>
      <c r="B51" s="5" t="n"/>
      <c r="C51" s="18" t="n"/>
      <c r="D51" s="13" t="n"/>
      <c r="E51" s="16">
        <f>IF(A51&amp;""="","",COUNTIFS('الخطط'!$B$6:$B$505,A51&amp;""))</f>
        <v/>
      </c>
      <c r="F51" s="17">
        <f>IF(A51&amp;""="","",SUMIFS('الخطط'!$E$6:$E$505,'الخطط'!$B$6:$B$505,A51&amp;""))</f>
        <v/>
      </c>
      <c r="G51" s="17">
        <f>IF(A51&amp;""="","",SUMIFS('المدفوعات'!$C$6:$C$1005,'المدفوعات'!$B$6:$B$1005,A51&amp;""))</f>
        <v/>
      </c>
      <c r="H51" s="17">
        <f>IF(A51&amp;""="","",ROUND(F51-G51,2))</f>
        <v/>
      </c>
      <c r="I51" s="17">
        <f>IF(A51&amp;""="","",SUMIFS('الخطط'!$L$6:$L$505,'الخطط'!$B$6:$B$505,A51&amp;""))</f>
        <v/>
      </c>
      <c r="J51" s="17">
        <f>IF(A51&amp;""="","",ROUND(I51-G51,2))</f>
        <v/>
      </c>
      <c r="K51" s="14">
        <f>IF(A51&amp;""="","",IFERROR(SUMIFS('الجلسات'!$A$6:$A$2005,'الجلسات'!$E$6:$E$2005,A51&amp;"",'الجلسات'!$C$6:$C$2005,"تمت",'الجلسات'!$G$6:$G$2005,1)/COUNTIFS('الجلسات'!$E$6:$E$2005,A51&amp;"",'الجلسات'!$C$6:$C$2005,"تمت",'الجلسات'!$G$6:$G$2005,1),""))</f>
        <v/>
      </c>
      <c r="L51" s="6">
        <f>IF(A51&amp;""="","",IF(E51=0,"بدون خطة",IF(J51&gt;0,"عليه رصيد",IF(J51&lt;0,"دفع مقدمًا",IF(I51&gt;0,"مسدد","لم يبدأ العلاج")))))</f>
        <v/>
      </c>
      <c r="M51" s="16">
        <f>IF(ISNUMBER(J51),IF(J51&gt;0,COUNTIFS($J$6:$J$305,"&gt;"&amp;J51)+COUNTIFS($J$6:J51,J51),""),"")</f>
        <v/>
      </c>
    </row>
    <row r="52">
      <c r="A52" s="5" t="n"/>
      <c r="B52" s="5" t="n"/>
      <c r="C52" s="18" t="n"/>
      <c r="D52" s="13" t="n"/>
      <c r="E52" s="16">
        <f>IF(A52&amp;""="","",COUNTIFS('الخطط'!$B$6:$B$505,A52&amp;""))</f>
        <v/>
      </c>
      <c r="F52" s="17">
        <f>IF(A52&amp;""="","",SUMIFS('الخطط'!$E$6:$E$505,'الخطط'!$B$6:$B$505,A52&amp;""))</f>
        <v/>
      </c>
      <c r="G52" s="17">
        <f>IF(A52&amp;""="","",SUMIFS('المدفوعات'!$C$6:$C$1005,'المدفوعات'!$B$6:$B$1005,A52&amp;""))</f>
        <v/>
      </c>
      <c r="H52" s="17">
        <f>IF(A52&amp;""="","",ROUND(F52-G52,2))</f>
        <v/>
      </c>
      <c r="I52" s="17">
        <f>IF(A52&amp;""="","",SUMIFS('الخطط'!$L$6:$L$505,'الخطط'!$B$6:$B$505,A52&amp;""))</f>
        <v/>
      </c>
      <c r="J52" s="17">
        <f>IF(A52&amp;""="","",ROUND(I52-G52,2))</f>
        <v/>
      </c>
      <c r="K52" s="14">
        <f>IF(A52&amp;""="","",IFERROR(SUMIFS('الجلسات'!$A$6:$A$2005,'الجلسات'!$E$6:$E$2005,A52&amp;"",'الجلسات'!$C$6:$C$2005,"تمت",'الجلسات'!$G$6:$G$2005,1)/COUNTIFS('الجلسات'!$E$6:$E$2005,A52&amp;"",'الجلسات'!$C$6:$C$2005,"تمت",'الجلسات'!$G$6:$G$2005,1),""))</f>
        <v/>
      </c>
      <c r="L52" s="6">
        <f>IF(A52&amp;""="","",IF(E52=0,"بدون خطة",IF(J52&gt;0,"عليه رصيد",IF(J52&lt;0,"دفع مقدمًا",IF(I52&gt;0,"مسدد","لم يبدأ العلاج")))))</f>
        <v/>
      </c>
      <c r="M52" s="16">
        <f>IF(ISNUMBER(J52),IF(J52&gt;0,COUNTIFS($J$6:$J$305,"&gt;"&amp;J52)+COUNTIFS($J$6:J52,J52),""),"")</f>
        <v/>
      </c>
    </row>
    <row r="53">
      <c r="A53" s="5" t="n"/>
      <c r="B53" s="5" t="n"/>
      <c r="C53" s="18" t="n"/>
      <c r="D53" s="13" t="n"/>
      <c r="E53" s="16">
        <f>IF(A53&amp;""="","",COUNTIFS('الخطط'!$B$6:$B$505,A53&amp;""))</f>
        <v/>
      </c>
      <c r="F53" s="17">
        <f>IF(A53&amp;""="","",SUMIFS('الخطط'!$E$6:$E$505,'الخطط'!$B$6:$B$505,A53&amp;""))</f>
        <v/>
      </c>
      <c r="G53" s="17">
        <f>IF(A53&amp;""="","",SUMIFS('المدفوعات'!$C$6:$C$1005,'المدفوعات'!$B$6:$B$1005,A53&amp;""))</f>
        <v/>
      </c>
      <c r="H53" s="17">
        <f>IF(A53&amp;""="","",ROUND(F53-G53,2))</f>
        <v/>
      </c>
      <c r="I53" s="17">
        <f>IF(A53&amp;""="","",SUMIFS('الخطط'!$L$6:$L$505,'الخطط'!$B$6:$B$505,A53&amp;""))</f>
        <v/>
      </c>
      <c r="J53" s="17">
        <f>IF(A53&amp;""="","",ROUND(I53-G53,2))</f>
        <v/>
      </c>
      <c r="K53" s="14">
        <f>IF(A53&amp;""="","",IFERROR(SUMIFS('الجلسات'!$A$6:$A$2005,'الجلسات'!$E$6:$E$2005,A53&amp;"",'الجلسات'!$C$6:$C$2005,"تمت",'الجلسات'!$G$6:$G$2005,1)/COUNTIFS('الجلسات'!$E$6:$E$2005,A53&amp;"",'الجلسات'!$C$6:$C$2005,"تمت",'الجلسات'!$G$6:$G$2005,1),""))</f>
        <v/>
      </c>
      <c r="L53" s="6">
        <f>IF(A53&amp;""="","",IF(E53=0,"بدون خطة",IF(J53&gt;0,"عليه رصيد",IF(J53&lt;0,"دفع مقدمًا",IF(I53&gt;0,"مسدد","لم يبدأ العلاج")))))</f>
        <v/>
      </c>
      <c r="M53" s="16">
        <f>IF(ISNUMBER(J53),IF(J53&gt;0,COUNTIFS($J$6:$J$305,"&gt;"&amp;J53)+COUNTIFS($J$6:J53,J53),""),"")</f>
        <v/>
      </c>
    </row>
    <row r="54">
      <c r="A54" s="5" t="n"/>
      <c r="B54" s="5" t="n"/>
      <c r="C54" s="18" t="n"/>
      <c r="D54" s="13" t="n"/>
      <c r="E54" s="16">
        <f>IF(A54&amp;""="","",COUNTIFS('الخطط'!$B$6:$B$505,A54&amp;""))</f>
        <v/>
      </c>
      <c r="F54" s="17">
        <f>IF(A54&amp;""="","",SUMIFS('الخطط'!$E$6:$E$505,'الخطط'!$B$6:$B$505,A54&amp;""))</f>
        <v/>
      </c>
      <c r="G54" s="17">
        <f>IF(A54&amp;""="","",SUMIFS('المدفوعات'!$C$6:$C$1005,'المدفوعات'!$B$6:$B$1005,A54&amp;""))</f>
        <v/>
      </c>
      <c r="H54" s="17">
        <f>IF(A54&amp;""="","",ROUND(F54-G54,2))</f>
        <v/>
      </c>
      <c r="I54" s="17">
        <f>IF(A54&amp;""="","",SUMIFS('الخطط'!$L$6:$L$505,'الخطط'!$B$6:$B$505,A54&amp;""))</f>
        <v/>
      </c>
      <c r="J54" s="17">
        <f>IF(A54&amp;""="","",ROUND(I54-G54,2))</f>
        <v/>
      </c>
      <c r="K54" s="14">
        <f>IF(A54&amp;""="","",IFERROR(SUMIFS('الجلسات'!$A$6:$A$2005,'الجلسات'!$E$6:$E$2005,A54&amp;"",'الجلسات'!$C$6:$C$2005,"تمت",'الجلسات'!$G$6:$G$2005,1)/COUNTIFS('الجلسات'!$E$6:$E$2005,A54&amp;"",'الجلسات'!$C$6:$C$2005,"تمت",'الجلسات'!$G$6:$G$2005,1),""))</f>
        <v/>
      </c>
      <c r="L54" s="6">
        <f>IF(A54&amp;""="","",IF(E54=0,"بدون خطة",IF(J54&gt;0,"عليه رصيد",IF(J54&lt;0,"دفع مقدمًا",IF(I54&gt;0,"مسدد","لم يبدأ العلاج")))))</f>
        <v/>
      </c>
      <c r="M54" s="16">
        <f>IF(ISNUMBER(J54),IF(J54&gt;0,COUNTIFS($J$6:$J$305,"&gt;"&amp;J54)+COUNTIFS($J$6:J54,J54),""),"")</f>
        <v/>
      </c>
    </row>
    <row r="55">
      <c r="A55" s="5" t="n"/>
      <c r="B55" s="5" t="n"/>
      <c r="C55" s="18" t="n"/>
      <c r="D55" s="13" t="n"/>
      <c r="E55" s="16">
        <f>IF(A55&amp;""="","",COUNTIFS('الخطط'!$B$6:$B$505,A55&amp;""))</f>
        <v/>
      </c>
      <c r="F55" s="17">
        <f>IF(A55&amp;""="","",SUMIFS('الخطط'!$E$6:$E$505,'الخطط'!$B$6:$B$505,A55&amp;""))</f>
        <v/>
      </c>
      <c r="G55" s="17">
        <f>IF(A55&amp;""="","",SUMIFS('المدفوعات'!$C$6:$C$1005,'المدفوعات'!$B$6:$B$1005,A55&amp;""))</f>
        <v/>
      </c>
      <c r="H55" s="17">
        <f>IF(A55&amp;""="","",ROUND(F55-G55,2))</f>
        <v/>
      </c>
      <c r="I55" s="17">
        <f>IF(A55&amp;""="","",SUMIFS('الخطط'!$L$6:$L$505,'الخطط'!$B$6:$B$505,A55&amp;""))</f>
        <v/>
      </c>
      <c r="J55" s="17">
        <f>IF(A55&amp;""="","",ROUND(I55-G55,2))</f>
        <v/>
      </c>
      <c r="K55" s="14">
        <f>IF(A55&amp;""="","",IFERROR(SUMIFS('الجلسات'!$A$6:$A$2005,'الجلسات'!$E$6:$E$2005,A55&amp;"",'الجلسات'!$C$6:$C$2005,"تمت",'الجلسات'!$G$6:$G$2005,1)/COUNTIFS('الجلسات'!$E$6:$E$2005,A55&amp;"",'الجلسات'!$C$6:$C$2005,"تمت",'الجلسات'!$G$6:$G$2005,1),""))</f>
        <v/>
      </c>
      <c r="L55" s="6">
        <f>IF(A55&amp;""="","",IF(E55=0,"بدون خطة",IF(J55&gt;0,"عليه رصيد",IF(J55&lt;0,"دفع مقدمًا",IF(I55&gt;0,"مسدد","لم يبدأ العلاج")))))</f>
        <v/>
      </c>
      <c r="M55" s="16">
        <f>IF(ISNUMBER(J55),IF(J55&gt;0,COUNTIFS($J$6:$J$305,"&gt;"&amp;J55)+COUNTIFS($J$6:J55,J55),""),"")</f>
        <v/>
      </c>
    </row>
    <row r="56">
      <c r="A56" s="5" t="n"/>
      <c r="B56" s="5" t="n"/>
      <c r="C56" s="18" t="n"/>
      <c r="D56" s="13" t="n"/>
      <c r="E56" s="16">
        <f>IF(A56&amp;""="","",COUNTIFS('الخطط'!$B$6:$B$505,A56&amp;""))</f>
        <v/>
      </c>
      <c r="F56" s="17">
        <f>IF(A56&amp;""="","",SUMIFS('الخطط'!$E$6:$E$505,'الخطط'!$B$6:$B$505,A56&amp;""))</f>
        <v/>
      </c>
      <c r="G56" s="17">
        <f>IF(A56&amp;""="","",SUMIFS('المدفوعات'!$C$6:$C$1005,'المدفوعات'!$B$6:$B$1005,A56&amp;""))</f>
        <v/>
      </c>
      <c r="H56" s="17">
        <f>IF(A56&amp;""="","",ROUND(F56-G56,2))</f>
        <v/>
      </c>
      <c r="I56" s="17">
        <f>IF(A56&amp;""="","",SUMIFS('الخطط'!$L$6:$L$505,'الخطط'!$B$6:$B$505,A56&amp;""))</f>
        <v/>
      </c>
      <c r="J56" s="17">
        <f>IF(A56&amp;""="","",ROUND(I56-G56,2))</f>
        <v/>
      </c>
      <c r="K56" s="14">
        <f>IF(A56&amp;""="","",IFERROR(SUMIFS('الجلسات'!$A$6:$A$2005,'الجلسات'!$E$6:$E$2005,A56&amp;"",'الجلسات'!$C$6:$C$2005,"تمت",'الجلسات'!$G$6:$G$2005,1)/COUNTIFS('الجلسات'!$E$6:$E$2005,A56&amp;"",'الجلسات'!$C$6:$C$2005,"تمت",'الجلسات'!$G$6:$G$2005,1),""))</f>
        <v/>
      </c>
      <c r="L56" s="6">
        <f>IF(A56&amp;""="","",IF(E56=0,"بدون خطة",IF(J56&gt;0,"عليه رصيد",IF(J56&lt;0,"دفع مقدمًا",IF(I56&gt;0,"مسدد","لم يبدأ العلاج")))))</f>
        <v/>
      </c>
      <c r="M56" s="16">
        <f>IF(ISNUMBER(J56),IF(J56&gt;0,COUNTIFS($J$6:$J$305,"&gt;"&amp;J56)+COUNTIFS($J$6:J56,J56),""),"")</f>
        <v/>
      </c>
    </row>
    <row r="57">
      <c r="A57" s="5" t="n"/>
      <c r="B57" s="5" t="n"/>
      <c r="C57" s="18" t="n"/>
      <c r="D57" s="13" t="n"/>
      <c r="E57" s="16">
        <f>IF(A57&amp;""="","",COUNTIFS('الخطط'!$B$6:$B$505,A57&amp;""))</f>
        <v/>
      </c>
      <c r="F57" s="17">
        <f>IF(A57&amp;""="","",SUMIFS('الخطط'!$E$6:$E$505,'الخطط'!$B$6:$B$505,A57&amp;""))</f>
        <v/>
      </c>
      <c r="G57" s="17">
        <f>IF(A57&amp;""="","",SUMIFS('المدفوعات'!$C$6:$C$1005,'المدفوعات'!$B$6:$B$1005,A57&amp;""))</f>
        <v/>
      </c>
      <c r="H57" s="17">
        <f>IF(A57&amp;""="","",ROUND(F57-G57,2))</f>
        <v/>
      </c>
      <c r="I57" s="17">
        <f>IF(A57&amp;""="","",SUMIFS('الخطط'!$L$6:$L$505,'الخطط'!$B$6:$B$505,A57&amp;""))</f>
        <v/>
      </c>
      <c r="J57" s="17">
        <f>IF(A57&amp;""="","",ROUND(I57-G57,2))</f>
        <v/>
      </c>
      <c r="K57" s="14">
        <f>IF(A57&amp;""="","",IFERROR(SUMIFS('الجلسات'!$A$6:$A$2005,'الجلسات'!$E$6:$E$2005,A57&amp;"",'الجلسات'!$C$6:$C$2005,"تمت",'الجلسات'!$G$6:$G$2005,1)/COUNTIFS('الجلسات'!$E$6:$E$2005,A57&amp;"",'الجلسات'!$C$6:$C$2005,"تمت",'الجلسات'!$G$6:$G$2005,1),""))</f>
        <v/>
      </c>
      <c r="L57" s="6">
        <f>IF(A57&amp;""="","",IF(E57=0,"بدون خطة",IF(J57&gt;0,"عليه رصيد",IF(J57&lt;0,"دفع مقدمًا",IF(I57&gt;0,"مسدد","لم يبدأ العلاج")))))</f>
        <v/>
      </c>
      <c r="M57" s="16">
        <f>IF(ISNUMBER(J57),IF(J57&gt;0,COUNTIFS($J$6:$J$305,"&gt;"&amp;J57)+COUNTIFS($J$6:J57,J57),""),"")</f>
        <v/>
      </c>
    </row>
    <row r="58">
      <c r="A58" s="5" t="n"/>
      <c r="B58" s="5" t="n"/>
      <c r="C58" s="18" t="n"/>
      <c r="D58" s="13" t="n"/>
      <c r="E58" s="16">
        <f>IF(A58&amp;""="","",COUNTIFS('الخطط'!$B$6:$B$505,A58&amp;""))</f>
        <v/>
      </c>
      <c r="F58" s="17">
        <f>IF(A58&amp;""="","",SUMIFS('الخطط'!$E$6:$E$505,'الخطط'!$B$6:$B$505,A58&amp;""))</f>
        <v/>
      </c>
      <c r="G58" s="17">
        <f>IF(A58&amp;""="","",SUMIFS('المدفوعات'!$C$6:$C$1005,'المدفوعات'!$B$6:$B$1005,A58&amp;""))</f>
        <v/>
      </c>
      <c r="H58" s="17">
        <f>IF(A58&amp;""="","",ROUND(F58-G58,2))</f>
        <v/>
      </c>
      <c r="I58" s="17">
        <f>IF(A58&amp;""="","",SUMIFS('الخطط'!$L$6:$L$505,'الخطط'!$B$6:$B$505,A58&amp;""))</f>
        <v/>
      </c>
      <c r="J58" s="17">
        <f>IF(A58&amp;""="","",ROUND(I58-G58,2))</f>
        <v/>
      </c>
      <c r="K58" s="14">
        <f>IF(A58&amp;""="","",IFERROR(SUMIFS('الجلسات'!$A$6:$A$2005,'الجلسات'!$E$6:$E$2005,A58&amp;"",'الجلسات'!$C$6:$C$2005,"تمت",'الجلسات'!$G$6:$G$2005,1)/COUNTIFS('الجلسات'!$E$6:$E$2005,A58&amp;"",'الجلسات'!$C$6:$C$2005,"تمت",'الجلسات'!$G$6:$G$2005,1),""))</f>
        <v/>
      </c>
      <c r="L58" s="6">
        <f>IF(A58&amp;""="","",IF(E58=0,"بدون خطة",IF(J58&gt;0,"عليه رصيد",IF(J58&lt;0,"دفع مقدمًا",IF(I58&gt;0,"مسدد","لم يبدأ العلاج")))))</f>
        <v/>
      </c>
      <c r="M58" s="16">
        <f>IF(ISNUMBER(J58),IF(J58&gt;0,COUNTIFS($J$6:$J$305,"&gt;"&amp;J58)+COUNTIFS($J$6:J58,J58),""),"")</f>
        <v/>
      </c>
    </row>
    <row r="59">
      <c r="A59" s="5" t="n"/>
      <c r="B59" s="5" t="n"/>
      <c r="C59" s="18" t="n"/>
      <c r="D59" s="13" t="n"/>
      <c r="E59" s="16">
        <f>IF(A59&amp;""="","",COUNTIFS('الخطط'!$B$6:$B$505,A59&amp;""))</f>
        <v/>
      </c>
      <c r="F59" s="17">
        <f>IF(A59&amp;""="","",SUMIFS('الخطط'!$E$6:$E$505,'الخطط'!$B$6:$B$505,A59&amp;""))</f>
        <v/>
      </c>
      <c r="G59" s="17">
        <f>IF(A59&amp;""="","",SUMIFS('المدفوعات'!$C$6:$C$1005,'المدفوعات'!$B$6:$B$1005,A59&amp;""))</f>
        <v/>
      </c>
      <c r="H59" s="17">
        <f>IF(A59&amp;""="","",ROUND(F59-G59,2))</f>
        <v/>
      </c>
      <c r="I59" s="17">
        <f>IF(A59&amp;""="","",SUMIFS('الخطط'!$L$6:$L$505,'الخطط'!$B$6:$B$505,A59&amp;""))</f>
        <v/>
      </c>
      <c r="J59" s="17">
        <f>IF(A59&amp;""="","",ROUND(I59-G59,2))</f>
        <v/>
      </c>
      <c r="K59" s="14">
        <f>IF(A59&amp;""="","",IFERROR(SUMIFS('الجلسات'!$A$6:$A$2005,'الجلسات'!$E$6:$E$2005,A59&amp;"",'الجلسات'!$C$6:$C$2005,"تمت",'الجلسات'!$G$6:$G$2005,1)/COUNTIFS('الجلسات'!$E$6:$E$2005,A59&amp;"",'الجلسات'!$C$6:$C$2005,"تمت",'الجلسات'!$G$6:$G$2005,1),""))</f>
        <v/>
      </c>
      <c r="L59" s="6">
        <f>IF(A59&amp;""="","",IF(E59=0,"بدون خطة",IF(J59&gt;0,"عليه رصيد",IF(J59&lt;0,"دفع مقدمًا",IF(I59&gt;0,"مسدد","لم يبدأ العلاج")))))</f>
        <v/>
      </c>
      <c r="M59" s="16">
        <f>IF(ISNUMBER(J59),IF(J59&gt;0,COUNTIFS($J$6:$J$305,"&gt;"&amp;J59)+COUNTIFS($J$6:J59,J59),""),"")</f>
        <v/>
      </c>
    </row>
    <row r="60">
      <c r="A60" s="5" t="n"/>
      <c r="B60" s="5" t="n"/>
      <c r="C60" s="18" t="n"/>
      <c r="D60" s="13" t="n"/>
      <c r="E60" s="16">
        <f>IF(A60&amp;""="","",COUNTIFS('الخطط'!$B$6:$B$505,A60&amp;""))</f>
        <v/>
      </c>
      <c r="F60" s="17">
        <f>IF(A60&amp;""="","",SUMIFS('الخطط'!$E$6:$E$505,'الخطط'!$B$6:$B$505,A60&amp;""))</f>
        <v/>
      </c>
      <c r="G60" s="17">
        <f>IF(A60&amp;""="","",SUMIFS('المدفوعات'!$C$6:$C$1005,'المدفوعات'!$B$6:$B$1005,A60&amp;""))</f>
        <v/>
      </c>
      <c r="H60" s="17">
        <f>IF(A60&amp;""="","",ROUND(F60-G60,2))</f>
        <v/>
      </c>
      <c r="I60" s="17">
        <f>IF(A60&amp;""="","",SUMIFS('الخطط'!$L$6:$L$505,'الخطط'!$B$6:$B$505,A60&amp;""))</f>
        <v/>
      </c>
      <c r="J60" s="17">
        <f>IF(A60&amp;""="","",ROUND(I60-G60,2))</f>
        <v/>
      </c>
      <c r="K60" s="14">
        <f>IF(A60&amp;""="","",IFERROR(SUMIFS('الجلسات'!$A$6:$A$2005,'الجلسات'!$E$6:$E$2005,A60&amp;"",'الجلسات'!$C$6:$C$2005,"تمت",'الجلسات'!$G$6:$G$2005,1)/COUNTIFS('الجلسات'!$E$6:$E$2005,A60&amp;"",'الجلسات'!$C$6:$C$2005,"تمت",'الجلسات'!$G$6:$G$2005,1),""))</f>
        <v/>
      </c>
      <c r="L60" s="6">
        <f>IF(A60&amp;""="","",IF(E60=0,"بدون خطة",IF(J60&gt;0,"عليه رصيد",IF(J60&lt;0,"دفع مقدمًا",IF(I60&gt;0,"مسدد","لم يبدأ العلاج")))))</f>
        <v/>
      </c>
      <c r="M60" s="16">
        <f>IF(ISNUMBER(J60),IF(J60&gt;0,COUNTIFS($J$6:$J$305,"&gt;"&amp;J60)+COUNTIFS($J$6:J60,J60),""),"")</f>
        <v/>
      </c>
    </row>
    <row r="61">
      <c r="A61" s="5" t="n"/>
      <c r="B61" s="5" t="n"/>
      <c r="C61" s="18" t="n"/>
      <c r="D61" s="13" t="n"/>
      <c r="E61" s="16">
        <f>IF(A61&amp;""="","",COUNTIFS('الخطط'!$B$6:$B$505,A61&amp;""))</f>
        <v/>
      </c>
      <c r="F61" s="17">
        <f>IF(A61&amp;""="","",SUMIFS('الخطط'!$E$6:$E$505,'الخطط'!$B$6:$B$505,A61&amp;""))</f>
        <v/>
      </c>
      <c r="G61" s="17">
        <f>IF(A61&amp;""="","",SUMIFS('المدفوعات'!$C$6:$C$1005,'المدفوعات'!$B$6:$B$1005,A61&amp;""))</f>
        <v/>
      </c>
      <c r="H61" s="17">
        <f>IF(A61&amp;""="","",ROUND(F61-G61,2))</f>
        <v/>
      </c>
      <c r="I61" s="17">
        <f>IF(A61&amp;""="","",SUMIFS('الخطط'!$L$6:$L$505,'الخطط'!$B$6:$B$505,A61&amp;""))</f>
        <v/>
      </c>
      <c r="J61" s="17">
        <f>IF(A61&amp;""="","",ROUND(I61-G61,2))</f>
        <v/>
      </c>
      <c r="K61" s="14">
        <f>IF(A61&amp;""="","",IFERROR(SUMIFS('الجلسات'!$A$6:$A$2005,'الجلسات'!$E$6:$E$2005,A61&amp;"",'الجلسات'!$C$6:$C$2005,"تمت",'الجلسات'!$G$6:$G$2005,1)/COUNTIFS('الجلسات'!$E$6:$E$2005,A61&amp;"",'الجلسات'!$C$6:$C$2005,"تمت",'الجلسات'!$G$6:$G$2005,1),""))</f>
        <v/>
      </c>
      <c r="L61" s="6">
        <f>IF(A61&amp;""="","",IF(E61=0,"بدون خطة",IF(J61&gt;0,"عليه رصيد",IF(J61&lt;0,"دفع مقدمًا",IF(I61&gt;0,"مسدد","لم يبدأ العلاج")))))</f>
        <v/>
      </c>
      <c r="M61" s="16">
        <f>IF(ISNUMBER(J61),IF(J61&gt;0,COUNTIFS($J$6:$J$305,"&gt;"&amp;J61)+COUNTIFS($J$6:J61,J61),""),"")</f>
        <v/>
      </c>
    </row>
    <row r="62">
      <c r="A62" s="5" t="n"/>
      <c r="B62" s="5" t="n"/>
      <c r="C62" s="18" t="n"/>
      <c r="D62" s="13" t="n"/>
      <c r="E62" s="16">
        <f>IF(A62&amp;""="","",COUNTIFS('الخطط'!$B$6:$B$505,A62&amp;""))</f>
        <v/>
      </c>
      <c r="F62" s="17">
        <f>IF(A62&amp;""="","",SUMIFS('الخطط'!$E$6:$E$505,'الخطط'!$B$6:$B$505,A62&amp;""))</f>
        <v/>
      </c>
      <c r="G62" s="17">
        <f>IF(A62&amp;""="","",SUMIFS('المدفوعات'!$C$6:$C$1005,'المدفوعات'!$B$6:$B$1005,A62&amp;""))</f>
        <v/>
      </c>
      <c r="H62" s="17">
        <f>IF(A62&amp;""="","",ROUND(F62-G62,2))</f>
        <v/>
      </c>
      <c r="I62" s="17">
        <f>IF(A62&amp;""="","",SUMIFS('الخطط'!$L$6:$L$505,'الخطط'!$B$6:$B$505,A62&amp;""))</f>
        <v/>
      </c>
      <c r="J62" s="17">
        <f>IF(A62&amp;""="","",ROUND(I62-G62,2))</f>
        <v/>
      </c>
      <c r="K62" s="14">
        <f>IF(A62&amp;""="","",IFERROR(SUMIFS('الجلسات'!$A$6:$A$2005,'الجلسات'!$E$6:$E$2005,A62&amp;"",'الجلسات'!$C$6:$C$2005,"تمت",'الجلسات'!$G$6:$G$2005,1)/COUNTIFS('الجلسات'!$E$6:$E$2005,A62&amp;"",'الجلسات'!$C$6:$C$2005,"تمت",'الجلسات'!$G$6:$G$2005,1),""))</f>
        <v/>
      </c>
      <c r="L62" s="6">
        <f>IF(A62&amp;""="","",IF(E62=0,"بدون خطة",IF(J62&gt;0,"عليه رصيد",IF(J62&lt;0,"دفع مقدمًا",IF(I62&gt;0,"مسدد","لم يبدأ العلاج")))))</f>
        <v/>
      </c>
      <c r="M62" s="16">
        <f>IF(ISNUMBER(J62),IF(J62&gt;0,COUNTIFS($J$6:$J$305,"&gt;"&amp;J62)+COUNTIFS($J$6:J62,J62),""),"")</f>
        <v/>
      </c>
    </row>
    <row r="63">
      <c r="A63" s="5" t="n"/>
      <c r="B63" s="5" t="n"/>
      <c r="C63" s="18" t="n"/>
      <c r="D63" s="13" t="n"/>
      <c r="E63" s="16">
        <f>IF(A63&amp;""="","",COUNTIFS('الخطط'!$B$6:$B$505,A63&amp;""))</f>
        <v/>
      </c>
      <c r="F63" s="17">
        <f>IF(A63&amp;""="","",SUMIFS('الخطط'!$E$6:$E$505,'الخطط'!$B$6:$B$505,A63&amp;""))</f>
        <v/>
      </c>
      <c r="G63" s="17">
        <f>IF(A63&amp;""="","",SUMIFS('المدفوعات'!$C$6:$C$1005,'المدفوعات'!$B$6:$B$1005,A63&amp;""))</f>
        <v/>
      </c>
      <c r="H63" s="17">
        <f>IF(A63&amp;""="","",ROUND(F63-G63,2))</f>
        <v/>
      </c>
      <c r="I63" s="17">
        <f>IF(A63&amp;""="","",SUMIFS('الخطط'!$L$6:$L$505,'الخطط'!$B$6:$B$505,A63&amp;""))</f>
        <v/>
      </c>
      <c r="J63" s="17">
        <f>IF(A63&amp;""="","",ROUND(I63-G63,2))</f>
        <v/>
      </c>
      <c r="K63" s="14">
        <f>IF(A63&amp;""="","",IFERROR(SUMIFS('الجلسات'!$A$6:$A$2005,'الجلسات'!$E$6:$E$2005,A63&amp;"",'الجلسات'!$C$6:$C$2005,"تمت",'الجلسات'!$G$6:$G$2005,1)/COUNTIFS('الجلسات'!$E$6:$E$2005,A63&amp;"",'الجلسات'!$C$6:$C$2005,"تمت",'الجلسات'!$G$6:$G$2005,1),""))</f>
        <v/>
      </c>
      <c r="L63" s="6">
        <f>IF(A63&amp;""="","",IF(E63=0,"بدون خطة",IF(J63&gt;0,"عليه رصيد",IF(J63&lt;0,"دفع مقدمًا",IF(I63&gt;0,"مسدد","لم يبدأ العلاج")))))</f>
        <v/>
      </c>
      <c r="M63" s="16">
        <f>IF(ISNUMBER(J63),IF(J63&gt;0,COUNTIFS($J$6:$J$305,"&gt;"&amp;J63)+COUNTIFS($J$6:J63,J63),""),"")</f>
        <v/>
      </c>
    </row>
    <row r="64">
      <c r="A64" s="5" t="n"/>
      <c r="B64" s="5" t="n"/>
      <c r="C64" s="18" t="n"/>
      <c r="D64" s="13" t="n"/>
      <c r="E64" s="16">
        <f>IF(A64&amp;""="","",COUNTIFS('الخطط'!$B$6:$B$505,A64&amp;""))</f>
        <v/>
      </c>
      <c r="F64" s="17">
        <f>IF(A64&amp;""="","",SUMIFS('الخطط'!$E$6:$E$505,'الخطط'!$B$6:$B$505,A64&amp;""))</f>
        <v/>
      </c>
      <c r="G64" s="17">
        <f>IF(A64&amp;""="","",SUMIFS('المدفوعات'!$C$6:$C$1005,'المدفوعات'!$B$6:$B$1005,A64&amp;""))</f>
        <v/>
      </c>
      <c r="H64" s="17">
        <f>IF(A64&amp;""="","",ROUND(F64-G64,2))</f>
        <v/>
      </c>
      <c r="I64" s="17">
        <f>IF(A64&amp;""="","",SUMIFS('الخطط'!$L$6:$L$505,'الخطط'!$B$6:$B$505,A64&amp;""))</f>
        <v/>
      </c>
      <c r="J64" s="17">
        <f>IF(A64&amp;""="","",ROUND(I64-G64,2))</f>
        <v/>
      </c>
      <c r="K64" s="14">
        <f>IF(A64&amp;""="","",IFERROR(SUMIFS('الجلسات'!$A$6:$A$2005,'الجلسات'!$E$6:$E$2005,A64&amp;"",'الجلسات'!$C$6:$C$2005,"تمت",'الجلسات'!$G$6:$G$2005,1)/COUNTIFS('الجلسات'!$E$6:$E$2005,A64&amp;"",'الجلسات'!$C$6:$C$2005,"تمت",'الجلسات'!$G$6:$G$2005,1),""))</f>
        <v/>
      </c>
      <c r="L64" s="6">
        <f>IF(A64&amp;""="","",IF(E64=0,"بدون خطة",IF(J64&gt;0,"عليه رصيد",IF(J64&lt;0,"دفع مقدمًا",IF(I64&gt;0,"مسدد","لم يبدأ العلاج")))))</f>
        <v/>
      </c>
      <c r="M64" s="16">
        <f>IF(ISNUMBER(J64),IF(J64&gt;0,COUNTIFS($J$6:$J$305,"&gt;"&amp;J64)+COUNTIFS($J$6:J64,J64),""),"")</f>
        <v/>
      </c>
    </row>
    <row r="65">
      <c r="A65" s="5" t="n"/>
      <c r="B65" s="5" t="n"/>
      <c r="C65" s="18" t="n"/>
      <c r="D65" s="13" t="n"/>
      <c r="E65" s="16">
        <f>IF(A65&amp;""="","",COUNTIFS('الخطط'!$B$6:$B$505,A65&amp;""))</f>
        <v/>
      </c>
      <c r="F65" s="17">
        <f>IF(A65&amp;""="","",SUMIFS('الخطط'!$E$6:$E$505,'الخطط'!$B$6:$B$505,A65&amp;""))</f>
        <v/>
      </c>
      <c r="G65" s="17">
        <f>IF(A65&amp;""="","",SUMIFS('المدفوعات'!$C$6:$C$1005,'المدفوعات'!$B$6:$B$1005,A65&amp;""))</f>
        <v/>
      </c>
      <c r="H65" s="17">
        <f>IF(A65&amp;""="","",ROUND(F65-G65,2))</f>
        <v/>
      </c>
      <c r="I65" s="17">
        <f>IF(A65&amp;""="","",SUMIFS('الخطط'!$L$6:$L$505,'الخطط'!$B$6:$B$505,A65&amp;""))</f>
        <v/>
      </c>
      <c r="J65" s="17">
        <f>IF(A65&amp;""="","",ROUND(I65-G65,2))</f>
        <v/>
      </c>
      <c r="K65" s="14">
        <f>IF(A65&amp;""="","",IFERROR(SUMIFS('الجلسات'!$A$6:$A$2005,'الجلسات'!$E$6:$E$2005,A65&amp;"",'الجلسات'!$C$6:$C$2005,"تمت",'الجلسات'!$G$6:$G$2005,1)/COUNTIFS('الجلسات'!$E$6:$E$2005,A65&amp;"",'الجلسات'!$C$6:$C$2005,"تمت",'الجلسات'!$G$6:$G$2005,1),""))</f>
        <v/>
      </c>
      <c r="L65" s="6">
        <f>IF(A65&amp;""="","",IF(E65=0,"بدون خطة",IF(J65&gt;0,"عليه رصيد",IF(J65&lt;0,"دفع مقدمًا",IF(I65&gt;0,"مسدد","لم يبدأ العلاج")))))</f>
        <v/>
      </c>
      <c r="M65" s="16">
        <f>IF(ISNUMBER(J65),IF(J65&gt;0,COUNTIFS($J$6:$J$305,"&gt;"&amp;J65)+COUNTIFS($J$6:J65,J65),""),"")</f>
        <v/>
      </c>
    </row>
    <row r="66">
      <c r="A66" s="5" t="n"/>
      <c r="B66" s="5" t="n"/>
      <c r="C66" s="18" t="n"/>
      <c r="D66" s="13" t="n"/>
      <c r="E66" s="16">
        <f>IF(A66&amp;""="","",COUNTIFS('الخطط'!$B$6:$B$505,A66&amp;""))</f>
        <v/>
      </c>
      <c r="F66" s="17">
        <f>IF(A66&amp;""="","",SUMIFS('الخطط'!$E$6:$E$505,'الخطط'!$B$6:$B$505,A66&amp;""))</f>
        <v/>
      </c>
      <c r="G66" s="17">
        <f>IF(A66&amp;""="","",SUMIFS('المدفوعات'!$C$6:$C$1005,'المدفوعات'!$B$6:$B$1005,A66&amp;""))</f>
        <v/>
      </c>
      <c r="H66" s="17">
        <f>IF(A66&amp;""="","",ROUND(F66-G66,2))</f>
        <v/>
      </c>
      <c r="I66" s="17">
        <f>IF(A66&amp;""="","",SUMIFS('الخطط'!$L$6:$L$505,'الخطط'!$B$6:$B$505,A66&amp;""))</f>
        <v/>
      </c>
      <c r="J66" s="17">
        <f>IF(A66&amp;""="","",ROUND(I66-G66,2))</f>
        <v/>
      </c>
      <c r="K66" s="14">
        <f>IF(A66&amp;""="","",IFERROR(SUMIFS('الجلسات'!$A$6:$A$2005,'الجلسات'!$E$6:$E$2005,A66&amp;"",'الجلسات'!$C$6:$C$2005,"تمت",'الجلسات'!$G$6:$G$2005,1)/COUNTIFS('الجلسات'!$E$6:$E$2005,A66&amp;"",'الجلسات'!$C$6:$C$2005,"تمت",'الجلسات'!$G$6:$G$2005,1),""))</f>
        <v/>
      </c>
      <c r="L66" s="6">
        <f>IF(A66&amp;""="","",IF(E66=0,"بدون خطة",IF(J66&gt;0,"عليه رصيد",IF(J66&lt;0,"دفع مقدمًا",IF(I66&gt;0,"مسدد","لم يبدأ العلاج")))))</f>
        <v/>
      </c>
      <c r="M66" s="16">
        <f>IF(ISNUMBER(J66),IF(J66&gt;0,COUNTIFS($J$6:$J$305,"&gt;"&amp;J66)+COUNTIFS($J$6:J66,J66),""),"")</f>
        <v/>
      </c>
    </row>
    <row r="67">
      <c r="A67" s="5" t="n"/>
      <c r="B67" s="5" t="n"/>
      <c r="C67" s="18" t="n"/>
      <c r="D67" s="13" t="n"/>
      <c r="E67" s="16">
        <f>IF(A67&amp;""="","",COUNTIFS('الخطط'!$B$6:$B$505,A67&amp;""))</f>
        <v/>
      </c>
      <c r="F67" s="17">
        <f>IF(A67&amp;""="","",SUMIFS('الخطط'!$E$6:$E$505,'الخطط'!$B$6:$B$505,A67&amp;""))</f>
        <v/>
      </c>
      <c r="G67" s="17">
        <f>IF(A67&amp;""="","",SUMIFS('المدفوعات'!$C$6:$C$1005,'المدفوعات'!$B$6:$B$1005,A67&amp;""))</f>
        <v/>
      </c>
      <c r="H67" s="17">
        <f>IF(A67&amp;""="","",ROUND(F67-G67,2))</f>
        <v/>
      </c>
      <c r="I67" s="17">
        <f>IF(A67&amp;""="","",SUMIFS('الخطط'!$L$6:$L$505,'الخطط'!$B$6:$B$505,A67&amp;""))</f>
        <v/>
      </c>
      <c r="J67" s="17">
        <f>IF(A67&amp;""="","",ROUND(I67-G67,2))</f>
        <v/>
      </c>
      <c r="K67" s="14">
        <f>IF(A67&amp;""="","",IFERROR(SUMIFS('الجلسات'!$A$6:$A$2005,'الجلسات'!$E$6:$E$2005,A67&amp;"",'الجلسات'!$C$6:$C$2005,"تمت",'الجلسات'!$G$6:$G$2005,1)/COUNTIFS('الجلسات'!$E$6:$E$2005,A67&amp;"",'الجلسات'!$C$6:$C$2005,"تمت",'الجلسات'!$G$6:$G$2005,1),""))</f>
        <v/>
      </c>
      <c r="L67" s="6">
        <f>IF(A67&amp;""="","",IF(E67=0,"بدون خطة",IF(J67&gt;0,"عليه رصيد",IF(J67&lt;0,"دفع مقدمًا",IF(I67&gt;0,"مسدد","لم يبدأ العلاج")))))</f>
        <v/>
      </c>
      <c r="M67" s="16">
        <f>IF(ISNUMBER(J67),IF(J67&gt;0,COUNTIFS($J$6:$J$305,"&gt;"&amp;J67)+COUNTIFS($J$6:J67,J67),""),"")</f>
        <v/>
      </c>
    </row>
    <row r="68">
      <c r="A68" s="5" t="n"/>
      <c r="B68" s="5" t="n"/>
      <c r="C68" s="18" t="n"/>
      <c r="D68" s="13" t="n"/>
      <c r="E68" s="16">
        <f>IF(A68&amp;""="","",COUNTIFS('الخطط'!$B$6:$B$505,A68&amp;""))</f>
        <v/>
      </c>
      <c r="F68" s="17">
        <f>IF(A68&amp;""="","",SUMIFS('الخطط'!$E$6:$E$505,'الخطط'!$B$6:$B$505,A68&amp;""))</f>
        <v/>
      </c>
      <c r="G68" s="17">
        <f>IF(A68&amp;""="","",SUMIFS('المدفوعات'!$C$6:$C$1005,'المدفوعات'!$B$6:$B$1005,A68&amp;""))</f>
        <v/>
      </c>
      <c r="H68" s="17">
        <f>IF(A68&amp;""="","",ROUND(F68-G68,2))</f>
        <v/>
      </c>
      <c r="I68" s="17">
        <f>IF(A68&amp;""="","",SUMIFS('الخطط'!$L$6:$L$505,'الخطط'!$B$6:$B$505,A68&amp;""))</f>
        <v/>
      </c>
      <c r="J68" s="17">
        <f>IF(A68&amp;""="","",ROUND(I68-G68,2))</f>
        <v/>
      </c>
      <c r="K68" s="14">
        <f>IF(A68&amp;""="","",IFERROR(SUMIFS('الجلسات'!$A$6:$A$2005,'الجلسات'!$E$6:$E$2005,A68&amp;"",'الجلسات'!$C$6:$C$2005,"تمت",'الجلسات'!$G$6:$G$2005,1)/COUNTIFS('الجلسات'!$E$6:$E$2005,A68&amp;"",'الجلسات'!$C$6:$C$2005,"تمت",'الجلسات'!$G$6:$G$2005,1),""))</f>
        <v/>
      </c>
      <c r="L68" s="6">
        <f>IF(A68&amp;""="","",IF(E68=0,"بدون خطة",IF(J68&gt;0,"عليه رصيد",IF(J68&lt;0,"دفع مقدمًا",IF(I68&gt;0,"مسدد","لم يبدأ العلاج")))))</f>
        <v/>
      </c>
      <c r="M68" s="16">
        <f>IF(ISNUMBER(J68),IF(J68&gt;0,COUNTIFS($J$6:$J$305,"&gt;"&amp;J68)+COUNTIFS($J$6:J68,J68),""),"")</f>
        <v/>
      </c>
    </row>
    <row r="69">
      <c r="A69" s="5" t="n"/>
      <c r="B69" s="5" t="n"/>
      <c r="C69" s="18" t="n"/>
      <c r="D69" s="13" t="n"/>
      <c r="E69" s="16">
        <f>IF(A69&amp;""="","",COUNTIFS('الخطط'!$B$6:$B$505,A69&amp;""))</f>
        <v/>
      </c>
      <c r="F69" s="17">
        <f>IF(A69&amp;""="","",SUMIFS('الخطط'!$E$6:$E$505,'الخطط'!$B$6:$B$505,A69&amp;""))</f>
        <v/>
      </c>
      <c r="G69" s="17">
        <f>IF(A69&amp;""="","",SUMIFS('المدفوعات'!$C$6:$C$1005,'المدفوعات'!$B$6:$B$1005,A69&amp;""))</f>
        <v/>
      </c>
      <c r="H69" s="17">
        <f>IF(A69&amp;""="","",ROUND(F69-G69,2))</f>
        <v/>
      </c>
      <c r="I69" s="17">
        <f>IF(A69&amp;""="","",SUMIFS('الخطط'!$L$6:$L$505,'الخطط'!$B$6:$B$505,A69&amp;""))</f>
        <v/>
      </c>
      <c r="J69" s="17">
        <f>IF(A69&amp;""="","",ROUND(I69-G69,2))</f>
        <v/>
      </c>
      <c r="K69" s="14">
        <f>IF(A69&amp;""="","",IFERROR(SUMIFS('الجلسات'!$A$6:$A$2005,'الجلسات'!$E$6:$E$2005,A69&amp;"",'الجلسات'!$C$6:$C$2005,"تمت",'الجلسات'!$G$6:$G$2005,1)/COUNTIFS('الجلسات'!$E$6:$E$2005,A69&amp;"",'الجلسات'!$C$6:$C$2005,"تمت",'الجلسات'!$G$6:$G$2005,1),""))</f>
        <v/>
      </c>
      <c r="L69" s="6">
        <f>IF(A69&amp;""="","",IF(E69=0,"بدون خطة",IF(J69&gt;0,"عليه رصيد",IF(J69&lt;0,"دفع مقدمًا",IF(I69&gt;0,"مسدد","لم يبدأ العلاج")))))</f>
        <v/>
      </c>
      <c r="M69" s="16">
        <f>IF(ISNUMBER(J69),IF(J69&gt;0,COUNTIFS($J$6:$J$305,"&gt;"&amp;J69)+COUNTIFS($J$6:J69,J69),""),"")</f>
        <v/>
      </c>
    </row>
    <row r="70">
      <c r="A70" s="5" t="n"/>
      <c r="B70" s="5" t="n"/>
      <c r="C70" s="18" t="n"/>
      <c r="D70" s="13" t="n"/>
      <c r="E70" s="16">
        <f>IF(A70&amp;""="","",COUNTIFS('الخطط'!$B$6:$B$505,A70&amp;""))</f>
        <v/>
      </c>
      <c r="F70" s="17">
        <f>IF(A70&amp;""="","",SUMIFS('الخطط'!$E$6:$E$505,'الخطط'!$B$6:$B$505,A70&amp;""))</f>
        <v/>
      </c>
      <c r="G70" s="17">
        <f>IF(A70&amp;""="","",SUMIFS('المدفوعات'!$C$6:$C$1005,'المدفوعات'!$B$6:$B$1005,A70&amp;""))</f>
        <v/>
      </c>
      <c r="H70" s="17">
        <f>IF(A70&amp;""="","",ROUND(F70-G70,2))</f>
        <v/>
      </c>
      <c r="I70" s="17">
        <f>IF(A70&amp;""="","",SUMIFS('الخطط'!$L$6:$L$505,'الخطط'!$B$6:$B$505,A70&amp;""))</f>
        <v/>
      </c>
      <c r="J70" s="17">
        <f>IF(A70&amp;""="","",ROUND(I70-G70,2))</f>
        <v/>
      </c>
      <c r="K70" s="14">
        <f>IF(A70&amp;""="","",IFERROR(SUMIFS('الجلسات'!$A$6:$A$2005,'الجلسات'!$E$6:$E$2005,A70&amp;"",'الجلسات'!$C$6:$C$2005,"تمت",'الجلسات'!$G$6:$G$2005,1)/COUNTIFS('الجلسات'!$E$6:$E$2005,A70&amp;"",'الجلسات'!$C$6:$C$2005,"تمت",'الجلسات'!$G$6:$G$2005,1),""))</f>
        <v/>
      </c>
      <c r="L70" s="6">
        <f>IF(A70&amp;""="","",IF(E70=0,"بدون خطة",IF(J70&gt;0,"عليه رصيد",IF(J70&lt;0,"دفع مقدمًا",IF(I70&gt;0,"مسدد","لم يبدأ العلاج")))))</f>
        <v/>
      </c>
      <c r="M70" s="16">
        <f>IF(ISNUMBER(J70),IF(J70&gt;0,COUNTIFS($J$6:$J$305,"&gt;"&amp;J70)+COUNTIFS($J$6:J70,J70),""),"")</f>
        <v/>
      </c>
    </row>
    <row r="71">
      <c r="A71" s="5" t="n"/>
      <c r="B71" s="5" t="n"/>
      <c r="C71" s="18" t="n"/>
      <c r="D71" s="13" t="n"/>
      <c r="E71" s="16">
        <f>IF(A71&amp;""="","",COUNTIFS('الخطط'!$B$6:$B$505,A71&amp;""))</f>
        <v/>
      </c>
      <c r="F71" s="17">
        <f>IF(A71&amp;""="","",SUMIFS('الخطط'!$E$6:$E$505,'الخطط'!$B$6:$B$505,A71&amp;""))</f>
        <v/>
      </c>
      <c r="G71" s="17">
        <f>IF(A71&amp;""="","",SUMIFS('المدفوعات'!$C$6:$C$1005,'المدفوعات'!$B$6:$B$1005,A71&amp;""))</f>
        <v/>
      </c>
      <c r="H71" s="17">
        <f>IF(A71&amp;""="","",ROUND(F71-G71,2))</f>
        <v/>
      </c>
      <c r="I71" s="17">
        <f>IF(A71&amp;""="","",SUMIFS('الخطط'!$L$6:$L$505,'الخطط'!$B$6:$B$505,A71&amp;""))</f>
        <v/>
      </c>
      <c r="J71" s="17">
        <f>IF(A71&amp;""="","",ROUND(I71-G71,2))</f>
        <v/>
      </c>
      <c r="K71" s="14">
        <f>IF(A71&amp;""="","",IFERROR(SUMIFS('الجلسات'!$A$6:$A$2005,'الجلسات'!$E$6:$E$2005,A71&amp;"",'الجلسات'!$C$6:$C$2005,"تمت",'الجلسات'!$G$6:$G$2005,1)/COUNTIFS('الجلسات'!$E$6:$E$2005,A71&amp;"",'الجلسات'!$C$6:$C$2005,"تمت",'الجلسات'!$G$6:$G$2005,1),""))</f>
        <v/>
      </c>
      <c r="L71" s="6">
        <f>IF(A71&amp;""="","",IF(E71=0,"بدون خطة",IF(J71&gt;0,"عليه رصيد",IF(J71&lt;0,"دفع مقدمًا",IF(I71&gt;0,"مسدد","لم يبدأ العلاج")))))</f>
        <v/>
      </c>
      <c r="M71" s="16">
        <f>IF(ISNUMBER(J71),IF(J71&gt;0,COUNTIFS($J$6:$J$305,"&gt;"&amp;J71)+COUNTIFS($J$6:J71,J71),""),"")</f>
        <v/>
      </c>
    </row>
    <row r="72">
      <c r="A72" s="5" t="n"/>
      <c r="B72" s="5" t="n"/>
      <c r="C72" s="18" t="n"/>
      <c r="D72" s="13" t="n"/>
      <c r="E72" s="16">
        <f>IF(A72&amp;""="","",COUNTIFS('الخطط'!$B$6:$B$505,A72&amp;""))</f>
        <v/>
      </c>
      <c r="F72" s="17">
        <f>IF(A72&amp;""="","",SUMIFS('الخطط'!$E$6:$E$505,'الخطط'!$B$6:$B$505,A72&amp;""))</f>
        <v/>
      </c>
      <c r="G72" s="17">
        <f>IF(A72&amp;""="","",SUMIFS('المدفوعات'!$C$6:$C$1005,'المدفوعات'!$B$6:$B$1005,A72&amp;""))</f>
        <v/>
      </c>
      <c r="H72" s="17">
        <f>IF(A72&amp;""="","",ROUND(F72-G72,2))</f>
        <v/>
      </c>
      <c r="I72" s="17">
        <f>IF(A72&amp;""="","",SUMIFS('الخطط'!$L$6:$L$505,'الخطط'!$B$6:$B$505,A72&amp;""))</f>
        <v/>
      </c>
      <c r="J72" s="17">
        <f>IF(A72&amp;""="","",ROUND(I72-G72,2))</f>
        <v/>
      </c>
      <c r="K72" s="14">
        <f>IF(A72&amp;""="","",IFERROR(SUMIFS('الجلسات'!$A$6:$A$2005,'الجلسات'!$E$6:$E$2005,A72&amp;"",'الجلسات'!$C$6:$C$2005,"تمت",'الجلسات'!$G$6:$G$2005,1)/COUNTIFS('الجلسات'!$E$6:$E$2005,A72&amp;"",'الجلسات'!$C$6:$C$2005,"تمت",'الجلسات'!$G$6:$G$2005,1),""))</f>
        <v/>
      </c>
      <c r="L72" s="6">
        <f>IF(A72&amp;""="","",IF(E72=0,"بدون خطة",IF(J72&gt;0,"عليه رصيد",IF(J72&lt;0,"دفع مقدمًا",IF(I72&gt;0,"مسدد","لم يبدأ العلاج")))))</f>
        <v/>
      </c>
      <c r="M72" s="16">
        <f>IF(ISNUMBER(J72),IF(J72&gt;0,COUNTIFS($J$6:$J$305,"&gt;"&amp;J72)+COUNTIFS($J$6:J72,J72),""),"")</f>
        <v/>
      </c>
    </row>
    <row r="73">
      <c r="A73" s="5" t="n"/>
      <c r="B73" s="5" t="n"/>
      <c r="C73" s="18" t="n"/>
      <c r="D73" s="13" t="n"/>
      <c r="E73" s="16">
        <f>IF(A73&amp;""="","",COUNTIFS('الخطط'!$B$6:$B$505,A73&amp;""))</f>
        <v/>
      </c>
      <c r="F73" s="17">
        <f>IF(A73&amp;""="","",SUMIFS('الخطط'!$E$6:$E$505,'الخطط'!$B$6:$B$505,A73&amp;""))</f>
        <v/>
      </c>
      <c r="G73" s="17">
        <f>IF(A73&amp;""="","",SUMIFS('المدفوعات'!$C$6:$C$1005,'المدفوعات'!$B$6:$B$1005,A73&amp;""))</f>
        <v/>
      </c>
      <c r="H73" s="17">
        <f>IF(A73&amp;""="","",ROUND(F73-G73,2))</f>
        <v/>
      </c>
      <c r="I73" s="17">
        <f>IF(A73&amp;""="","",SUMIFS('الخطط'!$L$6:$L$505,'الخطط'!$B$6:$B$505,A73&amp;""))</f>
        <v/>
      </c>
      <c r="J73" s="17">
        <f>IF(A73&amp;""="","",ROUND(I73-G73,2))</f>
        <v/>
      </c>
      <c r="K73" s="14">
        <f>IF(A73&amp;""="","",IFERROR(SUMIFS('الجلسات'!$A$6:$A$2005,'الجلسات'!$E$6:$E$2005,A73&amp;"",'الجلسات'!$C$6:$C$2005,"تمت",'الجلسات'!$G$6:$G$2005,1)/COUNTIFS('الجلسات'!$E$6:$E$2005,A73&amp;"",'الجلسات'!$C$6:$C$2005,"تمت",'الجلسات'!$G$6:$G$2005,1),""))</f>
        <v/>
      </c>
      <c r="L73" s="6">
        <f>IF(A73&amp;""="","",IF(E73=0,"بدون خطة",IF(J73&gt;0,"عليه رصيد",IF(J73&lt;0,"دفع مقدمًا",IF(I73&gt;0,"مسدد","لم يبدأ العلاج")))))</f>
        <v/>
      </c>
      <c r="M73" s="16">
        <f>IF(ISNUMBER(J73),IF(J73&gt;0,COUNTIFS($J$6:$J$305,"&gt;"&amp;J73)+COUNTIFS($J$6:J73,J73),""),"")</f>
        <v/>
      </c>
    </row>
    <row r="74">
      <c r="A74" s="5" t="n"/>
      <c r="B74" s="5" t="n"/>
      <c r="C74" s="18" t="n"/>
      <c r="D74" s="13" t="n"/>
      <c r="E74" s="16">
        <f>IF(A74&amp;""="","",COUNTIFS('الخطط'!$B$6:$B$505,A74&amp;""))</f>
        <v/>
      </c>
      <c r="F74" s="17">
        <f>IF(A74&amp;""="","",SUMIFS('الخطط'!$E$6:$E$505,'الخطط'!$B$6:$B$505,A74&amp;""))</f>
        <v/>
      </c>
      <c r="G74" s="17">
        <f>IF(A74&amp;""="","",SUMIFS('المدفوعات'!$C$6:$C$1005,'المدفوعات'!$B$6:$B$1005,A74&amp;""))</f>
        <v/>
      </c>
      <c r="H74" s="17">
        <f>IF(A74&amp;""="","",ROUND(F74-G74,2))</f>
        <v/>
      </c>
      <c r="I74" s="17">
        <f>IF(A74&amp;""="","",SUMIFS('الخطط'!$L$6:$L$505,'الخطط'!$B$6:$B$505,A74&amp;""))</f>
        <v/>
      </c>
      <c r="J74" s="17">
        <f>IF(A74&amp;""="","",ROUND(I74-G74,2))</f>
        <v/>
      </c>
      <c r="K74" s="14">
        <f>IF(A74&amp;""="","",IFERROR(SUMIFS('الجلسات'!$A$6:$A$2005,'الجلسات'!$E$6:$E$2005,A74&amp;"",'الجلسات'!$C$6:$C$2005,"تمت",'الجلسات'!$G$6:$G$2005,1)/COUNTIFS('الجلسات'!$E$6:$E$2005,A74&amp;"",'الجلسات'!$C$6:$C$2005,"تمت",'الجلسات'!$G$6:$G$2005,1),""))</f>
        <v/>
      </c>
      <c r="L74" s="6">
        <f>IF(A74&amp;""="","",IF(E74=0,"بدون خطة",IF(J74&gt;0,"عليه رصيد",IF(J74&lt;0,"دفع مقدمًا",IF(I74&gt;0,"مسدد","لم يبدأ العلاج")))))</f>
        <v/>
      </c>
      <c r="M74" s="16">
        <f>IF(ISNUMBER(J74),IF(J74&gt;0,COUNTIFS($J$6:$J$305,"&gt;"&amp;J74)+COUNTIFS($J$6:J74,J74),""),"")</f>
        <v/>
      </c>
    </row>
    <row r="75">
      <c r="A75" s="5" t="n"/>
      <c r="B75" s="5" t="n"/>
      <c r="C75" s="18" t="n"/>
      <c r="D75" s="13" t="n"/>
      <c r="E75" s="16">
        <f>IF(A75&amp;""="","",COUNTIFS('الخطط'!$B$6:$B$505,A75&amp;""))</f>
        <v/>
      </c>
      <c r="F75" s="17">
        <f>IF(A75&amp;""="","",SUMIFS('الخطط'!$E$6:$E$505,'الخطط'!$B$6:$B$505,A75&amp;""))</f>
        <v/>
      </c>
      <c r="G75" s="17">
        <f>IF(A75&amp;""="","",SUMIFS('المدفوعات'!$C$6:$C$1005,'المدفوعات'!$B$6:$B$1005,A75&amp;""))</f>
        <v/>
      </c>
      <c r="H75" s="17">
        <f>IF(A75&amp;""="","",ROUND(F75-G75,2))</f>
        <v/>
      </c>
      <c r="I75" s="17">
        <f>IF(A75&amp;""="","",SUMIFS('الخطط'!$L$6:$L$505,'الخطط'!$B$6:$B$505,A75&amp;""))</f>
        <v/>
      </c>
      <c r="J75" s="17">
        <f>IF(A75&amp;""="","",ROUND(I75-G75,2))</f>
        <v/>
      </c>
      <c r="K75" s="14">
        <f>IF(A75&amp;""="","",IFERROR(SUMIFS('الجلسات'!$A$6:$A$2005,'الجلسات'!$E$6:$E$2005,A75&amp;"",'الجلسات'!$C$6:$C$2005,"تمت",'الجلسات'!$G$6:$G$2005,1)/COUNTIFS('الجلسات'!$E$6:$E$2005,A75&amp;"",'الجلسات'!$C$6:$C$2005,"تمت",'الجلسات'!$G$6:$G$2005,1),""))</f>
        <v/>
      </c>
      <c r="L75" s="6">
        <f>IF(A75&amp;""="","",IF(E75=0,"بدون خطة",IF(J75&gt;0,"عليه رصيد",IF(J75&lt;0,"دفع مقدمًا",IF(I75&gt;0,"مسدد","لم يبدأ العلاج")))))</f>
        <v/>
      </c>
      <c r="M75" s="16">
        <f>IF(ISNUMBER(J75),IF(J75&gt;0,COUNTIFS($J$6:$J$305,"&gt;"&amp;J75)+COUNTIFS($J$6:J75,J75),""),"")</f>
        <v/>
      </c>
    </row>
    <row r="76">
      <c r="A76" s="5" t="n"/>
      <c r="B76" s="5" t="n"/>
      <c r="C76" s="18" t="n"/>
      <c r="D76" s="13" t="n"/>
      <c r="E76" s="16">
        <f>IF(A76&amp;""="","",COUNTIFS('الخطط'!$B$6:$B$505,A76&amp;""))</f>
        <v/>
      </c>
      <c r="F76" s="17">
        <f>IF(A76&amp;""="","",SUMIFS('الخطط'!$E$6:$E$505,'الخطط'!$B$6:$B$505,A76&amp;""))</f>
        <v/>
      </c>
      <c r="G76" s="17">
        <f>IF(A76&amp;""="","",SUMIFS('المدفوعات'!$C$6:$C$1005,'المدفوعات'!$B$6:$B$1005,A76&amp;""))</f>
        <v/>
      </c>
      <c r="H76" s="17">
        <f>IF(A76&amp;""="","",ROUND(F76-G76,2))</f>
        <v/>
      </c>
      <c r="I76" s="17">
        <f>IF(A76&amp;""="","",SUMIFS('الخطط'!$L$6:$L$505,'الخطط'!$B$6:$B$505,A76&amp;""))</f>
        <v/>
      </c>
      <c r="J76" s="17">
        <f>IF(A76&amp;""="","",ROUND(I76-G76,2))</f>
        <v/>
      </c>
      <c r="K76" s="14">
        <f>IF(A76&amp;""="","",IFERROR(SUMIFS('الجلسات'!$A$6:$A$2005,'الجلسات'!$E$6:$E$2005,A76&amp;"",'الجلسات'!$C$6:$C$2005,"تمت",'الجلسات'!$G$6:$G$2005,1)/COUNTIFS('الجلسات'!$E$6:$E$2005,A76&amp;"",'الجلسات'!$C$6:$C$2005,"تمت",'الجلسات'!$G$6:$G$2005,1),""))</f>
        <v/>
      </c>
      <c r="L76" s="6">
        <f>IF(A76&amp;""="","",IF(E76=0,"بدون خطة",IF(J76&gt;0,"عليه رصيد",IF(J76&lt;0,"دفع مقدمًا",IF(I76&gt;0,"مسدد","لم يبدأ العلاج")))))</f>
        <v/>
      </c>
      <c r="M76" s="16">
        <f>IF(ISNUMBER(J76),IF(J76&gt;0,COUNTIFS($J$6:$J$305,"&gt;"&amp;J76)+COUNTIFS($J$6:J76,J76),""),"")</f>
        <v/>
      </c>
    </row>
    <row r="77">
      <c r="A77" s="5" t="n"/>
      <c r="B77" s="5" t="n"/>
      <c r="C77" s="18" t="n"/>
      <c r="D77" s="13" t="n"/>
      <c r="E77" s="16">
        <f>IF(A77&amp;""="","",COUNTIFS('الخطط'!$B$6:$B$505,A77&amp;""))</f>
        <v/>
      </c>
      <c r="F77" s="17">
        <f>IF(A77&amp;""="","",SUMIFS('الخطط'!$E$6:$E$505,'الخطط'!$B$6:$B$505,A77&amp;""))</f>
        <v/>
      </c>
      <c r="G77" s="17">
        <f>IF(A77&amp;""="","",SUMIFS('المدفوعات'!$C$6:$C$1005,'المدفوعات'!$B$6:$B$1005,A77&amp;""))</f>
        <v/>
      </c>
      <c r="H77" s="17">
        <f>IF(A77&amp;""="","",ROUND(F77-G77,2))</f>
        <v/>
      </c>
      <c r="I77" s="17">
        <f>IF(A77&amp;""="","",SUMIFS('الخطط'!$L$6:$L$505,'الخطط'!$B$6:$B$505,A77&amp;""))</f>
        <v/>
      </c>
      <c r="J77" s="17">
        <f>IF(A77&amp;""="","",ROUND(I77-G77,2))</f>
        <v/>
      </c>
      <c r="K77" s="14">
        <f>IF(A77&amp;""="","",IFERROR(SUMIFS('الجلسات'!$A$6:$A$2005,'الجلسات'!$E$6:$E$2005,A77&amp;"",'الجلسات'!$C$6:$C$2005,"تمت",'الجلسات'!$G$6:$G$2005,1)/COUNTIFS('الجلسات'!$E$6:$E$2005,A77&amp;"",'الجلسات'!$C$6:$C$2005,"تمت",'الجلسات'!$G$6:$G$2005,1),""))</f>
        <v/>
      </c>
      <c r="L77" s="6">
        <f>IF(A77&amp;""="","",IF(E77=0,"بدون خطة",IF(J77&gt;0,"عليه رصيد",IF(J77&lt;0,"دفع مقدمًا",IF(I77&gt;0,"مسدد","لم يبدأ العلاج")))))</f>
        <v/>
      </c>
      <c r="M77" s="16">
        <f>IF(ISNUMBER(J77),IF(J77&gt;0,COUNTIFS($J$6:$J$305,"&gt;"&amp;J77)+COUNTIFS($J$6:J77,J77),""),"")</f>
        <v/>
      </c>
    </row>
    <row r="78">
      <c r="A78" s="5" t="n"/>
      <c r="B78" s="5" t="n"/>
      <c r="C78" s="18" t="n"/>
      <c r="D78" s="13" t="n"/>
      <c r="E78" s="16">
        <f>IF(A78&amp;""="","",COUNTIFS('الخطط'!$B$6:$B$505,A78&amp;""))</f>
        <v/>
      </c>
      <c r="F78" s="17">
        <f>IF(A78&amp;""="","",SUMIFS('الخطط'!$E$6:$E$505,'الخطط'!$B$6:$B$505,A78&amp;""))</f>
        <v/>
      </c>
      <c r="G78" s="17">
        <f>IF(A78&amp;""="","",SUMIFS('المدفوعات'!$C$6:$C$1005,'المدفوعات'!$B$6:$B$1005,A78&amp;""))</f>
        <v/>
      </c>
      <c r="H78" s="17">
        <f>IF(A78&amp;""="","",ROUND(F78-G78,2))</f>
        <v/>
      </c>
      <c r="I78" s="17">
        <f>IF(A78&amp;""="","",SUMIFS('الخطط'!$L$6:$L$505,'الخطط'!$B$6:$B$505,A78&amp;""))</f>
        <v/>
      </c>
      <c r="J78" s="17">
        <f>IF(A78&amp;""="","",ROUND(I78-G78,2))</f>
        <v/>
      </c>
      <c r="K78" s="14">
        <f>IF(A78&amp;""="","",IFERROR(SUMIFS('الجلسات'!$A$6:$A$2005,'الجلسات'!$E$6:$E$2005,A78&amp;"",'الجلسات'!$C$6:$C$2005,"تمت",'الجلسات'!$G$6:$G$2005,1)/COUNTIFS('الجلسات'!$E$6:$E$2005,A78&amp;"",'الجلسات'!$C$6:$C$2005,"تمت",'الجلسات'!$G$6:$G$2005,1),""))</f>
        <v/>
      </c>
      <c r="L78" s="6">
        <f>IF(A78&amp;""="","",IF(E78=0,"بدون خطة",IF(J78&gt;0,"عليه رصيد",IF(J78&lt;0,"دفع مقدمًا",IF(I78&gt;0,"مسدد","لم يبدأ العلاج")))))</f>
        <v/>
      </c>
      <c r="M78" s="16">
        <f>IF(ISNUMBER(J78),IF(J78&gt;0,COUNTIFS($J$6:$J$305,"&gt;"&amp;J78)+COUNTIFS($J$6:J78,J78),""),"")</f>
        <v/>
      </c>
    </row>
    <row r="79">
      <c r="A79" s="5" t="n"/>
      <c r="B79" s="5" t="n"/>
      <c r="C79" s="18" t="n"/>
      <c r="D79" s="13" t="n"/>
      <c r="E79" s="16">
        <f>IF(A79&amp;""="","",COUNTIFS('الخطط'!$B$6:$B$505,A79&amp;""))</f>
        <v/>
      </c>
      <c r="F79" s="17">
        <f>IF(A79&amp;""="","",SUMIFS('الخطط'!$E$6:$E$505,'الخطط'!$B$6:$B$505,A79&amp;""))</f>
        <v/>
      </c>
      <c r="G79" s="17">
        <f>IF(A79&amp;""="","",SUMIFS('المدفوعات'!$C$6:$C$1005,'المدفوعات'!$B$6:$B$1005,A79&amp;""))</f>
        <v/>
      </c>
      <c r="H79" s="17">
        <f>IF(A79&amp;""="","",ROUND(F79-G79,2))</f>
        <v/>
      </c>
      <c r="I79" s="17">
        <f>IF(A79&amp;""="","",SUMIFS('الخطط'!$L$6:$L$505,'الخطط'!$B$6:$B$505,A79&amp;""))</f>
        <v/>
      </c>
      <c r="J79" s="17">
        <f>IF(A79&amp;""="","",ROUND(I79-G79,2))</f>
        <v/>
      </c>
      <c r="K79" s="14">
        <f>IF(A79&amp;""="","",IFERROR(SUMIFS('الجلسات'!$A$6:$A$2005,'الجلسات'!$E$6:$E$2005,A79&amp;"",'الجلسات'!$C$6:$C$2005,"تمت",'الجلسات'!$G$6:$G$2005,1)/COUNTIFS('الجلسات'!$E$6:$E$2005,A79&amp;"",'الجلسات'!$C$6:$C$2005,"تمت",'الجلسات'!$G$6:$G$2005,1),""))</f>
        <v/>
      </c>
      <c r="L79" s="6">
        <f>IF(A79&amp;""="","",IF(E79=0,"بدون خطة",IF(J79&gt;0,"عليه رصيد",IF(J79&lt;0,"دفع مقدمًا",IF(I79&gt;0,"مسدد","لم يبدأ العلاج")))))</f>
        <v/>
      </c>
      <c r="M79" s="16">
        <f>IF(ISNUMBER(J79),IF(J79&gt;0,COUNTIFS($J$6:$J$305,"&gt;"&amp;J79)+COUNTIFS($J$6:J79,J79),""),"")</f>
        <v/>
      </c>
    </row>
    <row r="80">
      <c r="A80" s="5" t="n"/>
      <c r="B80" s="5" t="n"/>
      <c r="C80" s="18" t="n"/>
      <c r="D80" s="13" t="n"/>
      <c r="E80" s="16">
        <f>IF(A80&amp;""="","",COUNTIFS('الخطط'!$B$6:$B$505,A80&amp;""))</f>
        <v/>
      </c>
      <c r="F80" s="17">
        <f>IF(A80&amp;""="","",SUMIFS('الخطط'!$E$6:$E$505,'الخطط'!$B$6:$B$505,A80&amp;""))</f>
        <v/>
      </c>
      <c r="G80" s="17">
        <f>IF(A80&amp;""="","",SUMIFS('المدفوعات'!$C$6:$C$1005,'المدفوعات'!$B$6:$B$1005,A80&amp;""))</f>
        <v/>
      </c>
      <c r="H80" s="17">
        <f>IF(A80&amp;""="","",ROUND(F80-G80,2))</f>
        <v/>
      </c>
      <c r="I80" s="17">
        <f>IF(A80&amp;""="","",SUMIFS('الخطط'!$L$6:$L$505,'الخطط'!$B$6:$B$505,A80&amp;""))</f>
        <v/>
      </c>
      <c r="J80" s="17">
        <f>IF(A80&amp;""="","",ROUND(I80-G80,2))</f>
        <v/>
      </c>
      <c r="K80" s="14">
        <f>IF(A80&amp;""="","",IFERROR(SUMIFS('الجلسات'!$A$6:$A$2005,'الجلسات'!$E$6:$E$2005,A80&amp;"",'الجلسات'!$C$6:$C$2005,"تمت",'الجلسات'!$G$6:$G$2005,1)/COUNTIFS('الجلسات'!$E$6:$E$2005,A80&amp;"",'الجلسات'!$C$6:$C$2005,"تمت",'الجلسات'!$G$6:$G$2005,1),""))</f>
        <v/>
      </c>
      <c r="L80" s="6">
        <f>IF(A80&amp;""="","",IF(E80=0,"بدون خطة",IF(J80&gt;0,"عليه رصيد",IF(J80&lt;0,"دفع مقدمًا",IF(I80&gt;0,"مسدد","لم يبدأ العلاج")))))</f>
        <v/>
      </c>
      <c r="M80" s="16">
        <f>IF(ISNUMBER(J80),IF(J80&gt;0,COUNTIFS($J$6:$J$305,"&gt;"&amp;J80)+COUNTIFS($J$6:J80,J80),""),"")</f>
        <v/>
      </c>
    </row>
    <row r="81">
      <c r="A81" s="5" t="n"/>
      <c r="B81" s="5" t="n"/>
      <c r="C81" s="18" t="n"/>
      <c r="D81" s="13" t="n"/>
      <c r="E81" s="16">
        <f>IF(A81&amp;""="","",COUNTIFS('الخطط'!$B$6:$B$505,A81&amp;""))</f>
        <v/>
      </c>
      <c r="F81" s="17">
        <f>IF(A81&amp;""="","",SUMIFS('الخطط'!$E$6:$E$505,'الخطط'!$B$6:$B$505,A81&amp;""))</f>
        <v/>
      </c>
      <c r="G81" s="17">
        <f>IF(A81&amp;""="","",SUMIFS('المدفوعات'!$C$6:$C$1005,'المدفوعات'!$B$6:$B$1005,A81&amp;""))</f>
        <v/>
      </c>
      <c r="H81" s="17">
        <f>IF(A81&amp;""="","",ROUND(F81-G81,2))</f>
        <v/>
      </c>
      <c r="I81" s="17">
        <f>IF(A81&amp;""="","",SUMIFS('الخطط'!$L$6:$L$505,'الخطط'!$B$6:$B$505,A81&amp;""))</f>
        <v/>
      </c>
      <c r="J81" s="17">
        <f>IF(A81&amp;""="","",ROUND(I81-G81,2))</f>
        <v/>
      </c>
      <c r="K81" s="14">
        <f>IF(A81&amp;""="","",IFERROR(SUMIFS('الجلسات'!$A$6:$A$2005,'الجلسات'!$E$6:$E$2005,A81&amp;"",'الجلسات'!$C$6:$C$2005,"تمت",'الجلسات'!$G$6:$G$2005,1)/COUNTIFS('الجلسات'!$E$6:$E$2005,A81&amp;"",'الجلسات'!$C$6:$C$2005,"تمت",'الجلسات'!$G$6:$G$2005,1),""))</f>
        <v/>
      </c>
      <c r="L81" s="6">
        <f>IF(A81&amp;""="","",IF(E81=0,"بدون خطة",IF(J81&gt;0,"عليه رصيد",IF(J81&lt;0,"دفع مقدمًا",IF(I81&gt;0,"مسدد","لم يبدأ العلاج")))))</f>
        <v/>
      </c>
      <c r="M81" s="16">
        <f>IF(ISNUMBER(J81),IF(J81&gt;0,COUNTIFS($J$6:$J$305,"&gt;"&amp;J81)+COUNTIFS($J$6:J81,J81),""),"")</f>
        <v/>
      </c>
    </row>
    <row r="82">
      <c r="A82" s="5" t="n"/>
      <c r="B82" s="5" t="n"/>
      <c r="C82" s="18" t="n"/>
      <c r="D82" s="13" t="n"/>
      <c r="E82" s="16">
        <f>IF(A82&amp;""="","",COUNTIFS('الخطط'!$B$6:$B$505,A82&amp;""))</f>
        <v/>
      </c>
      <c r="F82" s="17">
        <f>IF(A82&amp;""="","",SUMIFS('الخطط'!$E$6:$E$505,'الخطط'!$B$6:$B$505,A82&amp;""))</f>
        <v/>
      </c>
      <c r="G82" s="17">
        <f>IF(A82&amp;""="","",SUMIFS('المدفوعات'!$C$6:$C$1005,'المدفوعات'!$B$6:$B$1005,A82&amp;""))</f>
        <v/>
      </c>
      <c r="H82" s="17">
        <f>IF(A82&amp;""="","",ROUND(F82-G82,2))</f>
        <v/>
      </c>
      <c r="I82" s="17">
        <f>IF(A82&amp;""="","",SUMIFS('الخطط'!$L$6:$L$505,'الخطط'!$B$6:$B$505,A82&amp;""))</f>
        <v/>
      </c>
      <c r="J82" s="17">
        <f>IF(A82&amp;""="","",ROUND(I82-G82,2))</f>
        <v/>
      </c>
      <c r="K82" s="14">
        <f>IF(A82&amp;""="","",IFERROR(SUMIFS('الجلسات'!$A$6:$A$2005,'الجلسات'!$E$6:$E$2005,A82&amp;"",'الجلسات'!$C$6:$C$2005,"تمت",'الجلسات'!$G$6:$G$2005,1)/COUNTIFS('الجلسات'!$E$6:$E$2005,A82&amp;"",'الجلسات'!$C$6:$C$2005,"تمت",'الجلسات'!$G$6:$G$2005,1),""))</f>
        <v/>
      </c>
      <c r="L82" s="6">
        <f>IF(A82&amp;""="","",IF(E82=0,"بدون خطة",IF(J82&gt;0,"عليه رصيد",IF(J82&lt;0,"دفع مقدمًا",IF(I82&gt;0,"مسدد","لم يبدأ العلاج")))))</f>
        <v/>
      </c>
      <c r="M82" s="16">
        <f>IF(ISNUMBER(J82),IF(J82&gt;0,COUNTIFS($J$6:$J$305,"&gt;"&amp;J82)+COUNTIFS($J$6:J82,J82),""),"")</f>
        <v/>
      </c>
    </row>
    <row r="83">
      <c r="A83" s="5" t="n"/>
      <c r="B83" s="5" t="n"/>
      <c r="C83" s="18" t="n"/>
      <c r="D83" s="13" t="n"/>
      <c r="E83" s="16">
        <f>IF(A83&amp;""="","",COUNTIFS('الخطط'!$B$6:$B$505,A83&amp;""))</f>
        <v/>
      </c>
      <c r="F83" s="17">
        <f>IF(A83&amp;""="","",SUMIFS('الخطط'!$E$6:$E$505,'الخطط'!$B$6:$B$505,A83&amp;""))</f>
        <v/>
      </c>
      <c r="G83" s="17">
        <f>IF(A83&amp;""="","",SUMIFS('المدفوعات'!$C$6:$C$1005,'المدفوعات'!$B$6:$B$1005,A83&amp;""))</f>
        <v/>
      </c>
      <c r="H83" s="17">
        <f>IF(A83&amp;""="","",ROUND(F83-G83,2))</f>
        <v/>
      </c>
      <c r="I83" s="17">
        <f>IF(A83&amp;""="","",SUMIFS('الخطط'!$L$6:$L$505,'الخطط'!$B$6:$B$505,A83&amp;""))</f>
        <v/>
      </c>
      <c r="J83" s="17">
        <f>IF(A83&amp;""="","",ROUND(I83-G83,2))</f>
        <v/>
      </c>
      <c r="K83" s="14">
        <f>IF(A83&amp;""="","",IFERROR(SUMIFS('الجلسات'!$A$6:$A$2005,'الجلسات'!$E$6:$E$2005,A83&amp;"",'الجلسات'!$C$6:$C$2005,"تمت",'الجلسات'!$G$6:$G$2005,1)/COUNTIFS('الجلسات'!$E$6:$E$2005,A83&amp;"",'الجلسات'!$C$6:$C$2005,"تمت",'الجلسات'!$G$6:$G$2005,1),""))</f>
        <v/>
      </c>
      <c r="L83" s="6">
        <f>IF(A83&amp;""="","",IF(E83=0,"بدون خطة",IF(J83&gt;0,"عليه رصيد",IF(J83&lt;0,"دفع مقدمًا",IF(I83&gt;0,"مسدد","لم يبدأ العلاج")))))</f>
        <v/>
      </c>
      <c r="M83" s="16">
        <f>IF(ISNUMBER(J83),IF(J83&gt;0,COUNTIFS($J$6:$J$305,"&gt;"&amp;J83)+COUNTIFS($J$6:J83,J83),""),"")</f>
        <v/>
      </c>
    </row>
    <row r="84">
      <c r="A84" s="5" t="n"/>
      <c r="B84" s="5" t="n"/>
      <c r="C84" s="18" t="n"/>
      <c r="D84" s="13" t="n"/>
      <c r="E84" s="16">
        <f>IF(A84&amp;""="","",COUNTIFS('الخطط'!$B$6:$B$505,A84&amp;""))</f>
        <v/>
      </c>
      <c r="F84" s="17">
        <f>IF(A84&amp;""="","",SUMIFS('الخطط'!$E$6:$E$505,'الخطط'!$B$6:$B$505,A84&amp;""))</f>
        <v/>
      </c>
      <c r="G84" s="17">
        <f>IF(A84&amp;""="","",SUMIFS('المدفوعات'!$C$6:$C$1005,'المدفوعات'!$B$6:$B$1005,A84&amp;""))</f>
        <v/>
      </c>
      <c r="H84" s="17">
        <f>IF(A84&amp;""="","",ROUND(F84-G84,2))</f>
        <v/>
      </c>
      <c r="I84" s="17">
        <f>IF(A84&amp;""="","",SUMIFS('الخطط'!$L$6:$L$505,'الخطط'!$B$6:$B$505,A84&amp;""))</f>
        <v/>
      </c>
      <c r="J84" s="17">
        <f>IF(A84&amp;""="","",ROUND(I84-G84,2))</f>
        <v/>
      </c>
      <c r="K84" s="14">
        <f>IF(A84&amp;""="","",IFERROR(SUMIFS('الجلسات'!$A$6:$A$2005,'الجلسات'!$E$6:$E$2005,A84&amp;"",'الجلسات'!$C$6:$C$2005,"تمت",'الجلسات'!$G$6:$G$2005,1)/COUNTIFS('الجلسات'!$E$6:$E$2005,A84&amp;"",'الجلسات'!$C$6:$C$2005,"تمت",'الجلسات'!$G$6:$G$2005,1),""))</f>
        <v/>
      </c>
      <c r="L84" s="6">
        <f>IF(A84&amp;""="","",IF(E84=0,"بدون خطة",IF(J84&gt;0,"عليه رصيد",IF(J84&lt;0,"دفع مقدمًا",IF(I84&gt;0,"مسدد","لم يبدأ العلاج")))))</f>
        <v/>
      </c>
      <c r="M84" s="16">
        <f>IF(ISNUMBER(J84),IF(J84&gt;0,COUNTIFS($J$6:$J$305,"&gt;"&amp;J84)+COUNTIFS($J$6:J84,J84),""),"")</f>
        <v/>
      </c>
    </row>
    <row r="85">
      <c r="A85" s="5" t="n"/>
      <c r="B85" s="5" t="n"/>
      <c r="C85" s="18" t="n"/>
      <c r="D85" s="13" t="n"/>
      <c r="E85" s="16">
        <f>IF(A85&amp;""="","",COUNTIFS('الخطط'!$B$6:$B$505,A85&amp;""))</f>
        <v/>
      </c>
      <c r="F85" s="17">
        <f>IF(A85&amp;""="","",SUMIFS('الخطط'!$E$6:$E$505,'الخطط'!$B$6:$B$505,A85&amp;""))</f>
        <v/>
      </c>
      <c r="G85" s="17">
        <f>IF(A85&amp;""="","",SUMIFS('المدفوعات'!$C$6:$C$1005,'المدفوعات'!$B$6:$B$1005,A85&amp;""))</f>
        <v/>
      </c>
      <c r="H85" s="17">
        <f>IF(A85&amp;""="","",ROUND(F85-G85,2))</f>
        <v/>
      </c>
      <c r="I85" s="17">
        <f>IF(A85&amp;""="","",SUMIFS('الخطط'!$L$6:$L$505,'الخطط'!$B$6:$B$505,A85&amp;""))</f>
        <v/>
      </c>
      <c r="J85" s="17">
        <f>IF(A85&amp;""="","",ROUND(I85-G85,2))</f>
        <v/>
      </c>
      <c r="K85" s="14">
        <f>IF(A85&amp;""="","",IFERROR(SUMIFS('الجلسات'!$A$6:$A$2005,'الجلسات'!$E$6:$E$2005,A85&amp;"",'الجلسات'!$C$6:$C$2005,"تمت",'الجلسات'!$G$6:$G$2005,1)/COUNTIFS('الجلسات'!$E$6:$E$2005,A85&amp;"",'الجلسات'!$C$6:$C$2005,"تمت",'الجلسات'!$G$6:$G$2005,1),""))</f>
        <v/>
      </c>
      <c r="L85" s="6">
        <f>IF(A85&amp;""="","",IF(E85=0,"بدون خطة",IF(J85&gt;0,"عليه رصيد",IF(J85&lt;0,"دفع مقدمًا",IF(I85&gt;0,"مسدد","لم يبدأ العلاج")))))</f>
        <v/>
      </c>
      <c r="M85" s="16">
        <f>IF(ISNUMBER(J85),IF(J85&gt;0,COUNTIFS($J$6:$J$305,"&gt;"&amp;J85)+COUNTIFS($J$6:J85,J85),""),"")</f>
        <v/>
      </c>
    </row>
    <row r="86">
      <c r="A86" s="5" t="n"/>
      <c r="B86" s="5" t="n"/>
      <c r="C86" s="18" t="n"/>
      <c r="D86" s="13" t="n"/>
      <c r="E86" s="16">
        <f>IF(A86&amp;""="","",COUNTIFS('الخطط'!$B$6:$B$505,A86&amp;""))</f>
        <v/>
      </c>
      <c r="F86" s="17">
        <f>IF(A86&amp;""="","",SUMIFS('الخطط'!$E$6:$E$505,'الخطط'!$B$6:$B$505,A86&amp;""))</f>
        <v/>
      </c>
      <c r="G86" s="17">
        <f>IF(A86&amp;""="","",SUMIFS('المدفوعات'!$C$6:$C$1005,'المدفوعات'!$B$6:$B$1005,A86&amp;""))</f>
        <v/>
      </c>
      <c r="H86" s="17">
        <f>IF(A86&amp;""="","",ROUND(F86-G86,2))</f>
        <v/>
      </c>
      <c r="I86" s="17">
        <f>IF(A86&amp;""="","",SUMIFS('الخطط'!$L$6:$L$505,'الخطط'!$B$6:$B$505,A86&amp;""))</f>
        <v/>
      </c>
      <c r="J86" s="17">
        <f>IF(A86&amp;""="","",ROUND(I86-G86,2))</f>
        <v/>
      </c>
      <c r="K86" s="14">
        <f>IF(A86&amp;""="","",IFERROR(SUMIFS('الجلسات'!$A$6:$A$2005,'الجلسات'!$E$6:$E$2005,A86&amp;"",'الجلسات'!$C$6:$C$2005,"تمت",'الجلسات'!$G$6:$G$2005,1)/COUNTIFS('الجلسات'!$E$6:$E$2005,A86&amp;"",'الجلسات'!$C$6:$C$2005,"تمت",'الجلسات'!$G$6:$G$2005,1),""))</f>
        <v/>
      </c>
      <c r="L86" s="6">
        <f>IF(A86&amp;""="","",IF(E86=0,"بدون خطة",IF(J86&gt;0,"عليه رصيد",IF(J86&lt;0,"دفع مقدمًا",IF(I86&gt;0,"مسدد","لم يبدأ العلاج")))))</f>
        <v/>
      </c>
      <c r="M86" s="16">
        <f>IF(ISNUMBER(J86),IF(J86&gt;0,COUNTIFS($J$6:$J$305,"&gt;"&amp;J86)+COUNTIFS($J$6:J86,J86),""),"")</f>
        <v/>
      </c>
    </row>
    <row r="87">
      <c r="A87" s="5" t="n"/>
      <c r="B87" s="5" t="n"/>
      <c r="C87" s="18" t="n"/>
      <c r="D87" s="13" t="n"/>
      <c r="E87" s="16">
        <f>IF(A87&amp;""="","",COUNTIFS('الخطط'!$B$6:$B$505,A87&amp;""))</f>
        <v/>
      </c>
      <c r="F87" s="17">
        <f>IF(A87&amp;""="","",SUMIFS('الخطط'!$E$6:$E$505,'الخطط'!$B$6:$B$505,A87&amp;""))</f>
        <v/>
      </c>
      <c r="G87" s="17">
        <f>IF(A87&amp;""="","",SUMIFS('المدفوعات'!$C$6:$C$1005,'المدفوعات'!$B$6:$B$1005,A87&amp;""))</f>
        <v/>
      </c>
      <c r="H87" s="17">
        <f>IF(A87&amp;""="","",ROUND(F87-G87,2))</f>
        <v/>
      </c>
      <c r="I87" s="17">
        <f>IF(A87&amp;""="","",SUMIFS('الخطط'!$L$6:$L$505,'الخطط'!$B$6:$B$505,A87&amp;""))</f>
        <v/>
      </c>
      <c r="J87" s="17">
        <f>IF(A87&amp;""="","",ROUND(I87-G87,2))</f>
        <v/>
      </c>
      <c r="K87" s="14">
        <f>IF(A87&amp;""="","",IFERROR(SUMIFS('الجلسات'!$A$6:$A$2005,'الجلسات'!$E$6:$E$2005,A87&amp;"",'الجلسات'!$C$6:$C$2005,"تمت",'الجلسات'!$G$6:$G$2005,1)/COUNTIFS('الجلسات'!$E$6:$E$2005,A87&amp;"",'الجلسات'!$C$6:$C$2005,"تمت",'الجلسات'!$G$6:$G$2005,1),""))</f>
        <v/>
      </c>
      <c r="L87" s="6">
        <f>IF(A87&amp;""="","",IF(E87=0,"بدون خطة",IF(J87&gt;0,"عليه رصيد",IF(J87&lt;0,"دفع مقدمًا",IF(I87&gt;0,"مسدد","لم يبدأ العلاج")))))</f>
        <v/>
      </c>
      <c r="M87" s="16">
        <f>IF(ISNUMBER(J87),IF(J87&gt;0,COUNTIFS($J$6:$J$305,"&gt;"&amp;J87)+COUNTIFS($J$6:J87,J87),""),"")</f>
        <v/>
      </c>
    </row>
    <row r="88">
      <c r="A88" s="5" t="n"/>
      <c r="B88" s="5" t="n"/>
      <c r="C88" s="18" t="n"/>
      <c r="D88" s="13" t="n"/>
      <c r="E88" s="16">
        <f>IF(A88&amp;""="","",COUNTIFS('الخطط'!$B$6:$B$505,A88&amp;""))</f>
        <v/>
      </c>
      <c r="F88" s="17">
        <f>IF(A88&amp;""="","",SUMIFS('الخطط'!$E$6:$E$505,'الخطط'!$B$6:$B$505,A88&amp;""))</f>
        <v/>
      </c>
      <c r="G88" s="17">
        <f>IF(A88&amp;""="","",SUMIFS('المدفوعات'!$C$6:$C$1005,'المدفوعات'!$B$6:$B$1005,A88&amp;""))</f>
        <v/>
      </c>
      <c r="H88" s="17">
        <f>IF(A88&amp;""="","",ROUND(F88-G88,2))</f>
        <v/>
      </c>
      <c r="I88" s="17">
        <f>IF(A88&amp;""="","",SUMIFS('الخطط'!$L$6:$L$505,'الخطط'!$B$6:$B$505,A88&amp;""))</f>
        <v/>
      </c>
      <c r="J88" s="17">
        <f>IF(A88&amp;""="","",ROUND(I88-G88,2))</f>
        <v/>
      </c>
      <c r="K88" s="14">
        <f>IF(A88&amp;""="","",IFERROR(SUMIFS('الجلسات'!$A$6:$A$2005,'الجلسات'!$E$6:$E$2005,A88&amp;"",'الجلسات'!$C$6:$C$2005,"تمت",'الجلسات'!$G$6:$G$2005,1)/COUNTIFS('الجلسات'!$E$6:$E$2005,A88&amp;"",'الجلسات'!$C$6:$C$2005,"تمت",'الجلسات'!$G$6:$G$2005,1),""))</f>
        <v/>
      </c>
      <c r="L88" s="6">
        <f>IF(A88&amp;""="","",IF(E88=0,"بدون خطة",IF(J88&gt;0,"عليه رصيد",IF(J88&lt;0,"دفع مقدمًا",IF(I88&gt;0,"مسدد","لم يبدأ العلاج")))))</f>
        <v/>
      </c>
      <c r="M88" s="16">
        <f>IF(ISNUMBER(J88),IF(J88&gt;0,COUNTIFS($J$6:$J$305,"&gt;"&amp;J88)+COUNTIFS($J$6:J88,J88),""),"")</f>
        <v/>
      </c>
    </row>
    <row r="89">
      <c r="A89" s="5" t="n"/>
      <c r="B89" s="5" t="n"/>
      <c r="C89" s="18" t="n"/>
      <c r="D89" s="13" t="n"/>
      <c r="E89" s="16">
        <f>IF(A89&amp;""="","",COUNTIFS('الخطط'!$B$6:$B$505,A89&amp;""))</f>
        <v/>
      </c>
      <c r="F89" s="17">
        <f>IF(A89&amp;""="","",SUMIFS('الخطط'!$E$6:$E$505,'الخطط'!$B$6:$B$505,A89&amp;""))</f>
        <v/>
      </c>
      <c r="G89" s="17">
        <f>IF(A89&amp;""="","",SUMIFS('المدفوعات'!$C$6:$C$1005,'المدفوعات'!$B$6:$B$1005,A89&amp;""))</f>
        <v/>
      </c>
      <c r="H89" s="17">
        <f>IF(A89&amp;""="","",ROUND(F89-G89,2))</f>
        <v/>
      </c>
      <c r="I89" s="17">
        <f>IF(A89&amp;""="","",SUMIFS('الخطط'!$L$6:$L$505,'الخطط'!$B$6:$B$505,A89&amp;""))</f>
        <v/>
      </c>
      <c r="J89" s="17">
        <f>IF(A89&amp;""="","",ROUND(I89-G89,2))</f>
        <v/>
      </c>
      <c r="K89" s="14">
        <f>IF(A89&amp;""="","",IFERROR(SUMIFS('الجلسات'!$A$6:$A$2005,'الجلسات'!$E$6:$E$2005,A89&amp;"",'الجلسات'!$C$6:$C$2005,"تمت",'الجلسات'!$G$6:$G$2005,1)/COUNTIFS('الجلسات'!$E$6:$E$2005,A89&amp;"",'الجلسات'!$C$6:$C$2005,"تمت",'الجلسات'!$G$6:$G$2005,1),""))</f>
        <v/>
      </c>
      <c r="L89" s="6">
        <f>IF(A89&amp;""="","",IF(E89=0,"بدون خطة",IF(J89&gt;0,"عليه رصيد",IF(J89&lt;0,"دفع مقدمًا",IF(I89&gt;0,"مسدد","لم يبدأ العلاج")))))</f>
        <v/>
      </c>
      <c r="M89" s="16">
        <f>IF(ISNUMBER(J89),IF(J89&gt;0,COUNTIFS($J$6:$J$305,"&gt;"&amp;J89)+COUNTIFS($J$6:J89,J89),""),"")</f>
        <v/>
      </c>
    </row>
    <row r="90">
      <c r="A90" s="5" t="n"/>
      <c r="B90" s="5" t="n"/>
      <c r="C90" s="18" t="n"/>
      <c r="D90" s="13" t="n"/>
      <c r="E90" s="16">
        <f>IF(A90&amp;""="","",COUNTIFS('الخطط'!$B$6:$B$505,A90&amp;""))</f>
        <v/>
      </c>
      <c r="F90" s="17">
        <f>IF(A90&amp;""="","",SUMIFS('الخطط'!$E$6:$E$505,'الخطط'!$B$6:$B$505,A90&amp;""))</f>
        <v/>
      </c>
      <c r="G90" s="17">
        <f>IF(A90&amp;""="","",SUMIFS('المدفوعات'!$C$6:$C$1005,'المدفوعات'!$B$6:$B$1005,A90&amp;""))</f>
        <v/>
      </c>
      <c r="H90" s="17">
        <f>IF(A90&amp;""="","",ROUND(F90-G90,2))</f>
        <v/>
      </c>
      <c r="I90" s="17">
        <f>IF(A90&amp;""="","",SUMIFS('الخطط'!$L$6:$L$505,'الخطط'!$B$6:$B$505,A90&amp;""))</f>
        <v/>
      </c>
      <c r="J90" s="17">
        <f>IF(A90&amp;""="","",ROUND(I90-G90,2))</f>
        <v/>
      </c>
      <c r="K90" s="14">
        <f>IF(A90&amp;""="","",IFERROR(SUMIFS('الجلسات'!$A$6:$A$2005,'الجلسات'!$E$6:$E$2005,A90&amp;"",'الجلسات'!$C$6:$C$2005,"تمت",'الجلسات'!$G$6:$G$2005,1)/COUNTIFS('الجلسات'!$E$6:$E$2005,A90&amp;"",'الجلسات'!$C$6:$C$2005,"تمت",'الجلسات'!$G$6:$G$2005,1),""))</f>
        <v/>
      </c>
      <c r="L90" s="6">
        <f>IF(A90&amp;""="","",IF(E90=0,"بدون خطة",IF(J90&gt;0,"عليه رصيد",IF(J90&lt;0,"دفع مقدمًا",IF(I90&gt;0,"مسدد","لم يبدأ العلاج")))))</f>
        <v/>
      </c>
      <c r="M90" s="16">
        <f>IF(ISNUMBER(J90),IF(J90&gt;0,COUNTIFS($J$6:$J$305,"&gt;"&amp;J90)+COUNTIFS($J$6:J90,J90),""),"")</f>
        <v/>
      </c>
    </row>
    <row r="91">
      <c r="A91" s="5" t="n"/>
      <c r="B91" s="5" t="n"/>
      <c r="C91" s="18" t="n"/>
      <c r="D91" s="13" t="n"/>
      <c r="E91" s="16">
        <f>IF(A91&amp;""="","",COUNTIFS('الخطط'!$B$6:$B$505,A91&amp;""))</f>
        <v/>
      </c>
      <c r="F91" s="17">
        <f>IF(A91&amp;""="","",SUMIFS('الخطط'!$E$6:$E$505,'الخطط'!$B$6:$B$505,A91&amp;""))</f>
        <v/>
      </c>
      <c r="G91" s="17">
        <f>IF(A91&amp;""="","",SUMIFS('المدفوعات'!$C$6:$C$1005,'المدفوعات'!$B$6:$B$1005,A91&amp;""))</f>
        <v/>
      </c>
      <c r="H91" s="17">
        <f>IF(A91&amp;""="","",ROUND(F91-G91,2))</f>
        <v/>
      </c>
      <c r="I91" s="17">
        <f>IF(A91&amp;""="","",SUMIFS('الخطط'!$L$6:$L$505,'الخطط'!$B$6:$B$505,A91&amp;""))</f>
        <v/>
      </c>
      <c r="J91" s="17">
        <f>IF(A91&amp;""="","",ROUND(I91-G91,2))</f>
        <v/>
      </c>
      <c r="K91" s="14">
        <f>IF(A91&amp;""="","",IFERROR(SUMIFS('الجلسات'!$A$6:$A$2005,'الجلسات'!$E$6:$E$2005,A91&amp;"",'الجلسات'!$C$6:$C$2005,"تمت",'الجلسات'!$G$6:$G$2005,1)/COUNTIFS('الجلسات'!$E$6:$E$2005,A91&amp;"",'الجلسات'!$C$6:$C$2005,"تمت",'الجلسات'!$G$6:$G$2005,1),""))</f>
        <v/>
      </c>
      <c r="L91" s="6">
        <f>IF(A91&amp;""="","",IF(E91=0,"بدون خطة",IF(J91&gt;0,"عليه رصيد",IF(J91&lt;0,"دفع مقدمًا",IF(I91&gt;0,"مسدد","لم يبدأ العلاج")))))</f>
        <v/>
      </c>
      <c r="M91" s="16">
        <f>IF(ISNUMBER(J91),IF(J91&gt;0,COUNTIFS($J$6:$J$305,"&gt;"&amp;J91)+COUNTIFS($J$6:J91,J91),""),"")</f>
        <v/>
      </c>
    </row>
    <row r="92">
      <c r="A92" s="5" t="n"/>
      <c r="B92" s="5" t="n"/>
      <c r="C92" s="18" t="n"/>
      <c r="D92" s="13" t="n"/>
      <c r="E92" s="16">
        <f>IF(A92&amp;""="","",COUNTIFS('الخطط'!$B$6:$B$505,A92&amp;""))</f>
        <v/>
      </c>
      <c r="F92" s="17">
        <f>IF(A92&amp;""="","",SUMIFS('الخطط'!$E$6:$E$505,'الخطط'!$B$6:$B$505,A92&amp;""))</f>
        <v/>
      </c>
      <c r="G92" s="17">
        <f>IF(A92&amp;""="","",SUMIFS('المدفوعات'!$C$6:$C$1005,'المدفوعات'!$B$6:$B$1005,A92&amp;""))</f>
        <v/>
      </c>
      <c r="H92" s="17">
        <f>IF(A92&amp;""="","",ROUND(F92-G92,2))</f>
        <v/>
      </c>
      <c r="I92" s="17">
        <f>IF(A92&amp;""="","",SUMIFS('الخطط'!$L$6:$L$505,'الخطط'!$B$6:$B$505,A92&amp;""))</f>
        <v/>
      </c>
      <c r="J92" s="17">
        <f>IF(A92&amp;""="","",ROUND(I92-G92,2))</f>
        <v/>
      </c>
      <c r="K92" s="14">
        <f>IF(A92&amp;""="","",IFERROR(SUMIFS('الجلسات'!$A$6:$A$2005,'الجلسات'!$E$6:$E$2005,A92&amp;"",'الجلسات'!$C$6:$C$2005,"تمت",'الجلسات'!$G$6:$G$2005,1)/COUNTIFS('الجلسات'!$E$6:$E$2005,A92&amp;"",'الجلسات'!$C$6:$C$2005,"تمت",'الجلسات'!$G$6:$G$2005,1),""))</f>
        <v/>
      </c>
      <c r="L92" s="6">
        <f>IF(A92&amp;""="","",IF(E92=0,"بدون خطة",IF(J92&gt;0,"عليه رصيد",IF(J92&lt;0,"دفع مقدمًا",IF(I92&gt;0,"مسدد","لم يبدأ العلاج")))))</f>
        <v/>
      </c>
      <c r="M92" s="16">
        <f>IF(ISNUMBER(J92),IF(J92&gt;0,COUNTIFS($J$6:$J$305,"&gt;"&amp;J92)+COUNTIFS($J$6:J92,J92),""),"")</f>
        <v/>
      </c>
    </row>
    <row r="93">
      <c r="A93" s="5" t="n"/>
      <c r="B93" s="5" t="n"/>
      <c r="C93" s="18" t="n"/>
      <c r="D93" s="13" t="n"/>
      <c r="E93" s="16">
        <f>IF(A93&amp;""="","",COUNTIFS('الخطط'!$B$6:$B$505,A93&amp;""))</f>
        <v/>
      </c>
      <c r="F93" s="17">
        <f>IF(A93&amp;""="","",SUMIFS('الخطط'!$E$6:$E$505,'الخطط'!$B$6:$B$505,A93&amp;""))</f>
        <v/>
      </c>
      <c r="G93" s="17">
        <f>IF(A93&amp;""="","",SUMIFS('المدفوعات'!$C$6:$C$1005,'المدفوعات'!$B$6:$B$1005,A93&amp;""))</f>
        <v/>
      </c>
      <c r="H93" s="17">
        <f>IF(A93&amp;""="","",ROUND(F93-G93,2))</f>
        <v/>
      </c>
      <c r="I93" s="17">
        <f>IF(A93&amp;""="","",SUMIFS('الخطط'!$L$6:$L$505,'الخطط'!$B$6:$B$505,A93&amp;""))</f>
        <v/>
      </c>
      <c r="J93" s="17">
        <f>IF(A93&amp;""="","",ROUND(I93-G93,2))</f>
        <v/>
      </c>
      <c r="K93" s="14">
        <f>IF(A93&amp;""="","",IFERROR(SUMIFS('الجلسات'!$A$6:$A$2005,'الجلسات'!$E$6:$E$2005,A93&amp;"",'الجلسات'!$C$6:$C$2005,"تمت",'الجلسات'!$G$6:$G$2005,1)/COUNTIFS('الجلسات'!$E$6:$E$2005,A93&amp;"",'الجلسات'!$C$6:$C$2005,"تمت",'الجلسات'!$G$6:$G$2005,1),""))</f>
        <v/>
      </c>
      <c r="L93" s="6">
        <f>IF(A93&amp;""="","",IF(E93=0,"بدون خطة",IF(J93&gt;0,"عليه رصيد",IF(J93&lt;0,"دفع مقدمًا",IF(I93&gt;0,"مسدد","لم يبدأ العلاج")))))</f>
        <v/>
      </c>
      <c r="M93" s="16">
        <f>IF(ISNUMBER(J93),IF(J93&gt;0,COUNTIFS($J$6:$J$305,"&gt;"&amp;J93)+COUNTIFS($J$6:J93,J93),""),"")</f>
        <v/>
      </c>
    </row>
    <row r="94">
      <c r="A94" s="5" t="n"/>
      <c r="B94" s="5" t="n"/>
      <c r="C94" s="18" t="n"/>
      <c r="D94" s="13" t="n"/>
      <c r="E94" s="16">
        <f>IF(A94&amp;""="","",COUNTIFS('الخطط'!$B$6:$B$505,A94&amp;""))</f>
        <v/>
      </c>
      <c r="F94" s="17">
        <f>IF(A94&amp;""="","",SUMIFS('الخطط'!$E$6:$E$505,'الخطط'!$B$6:$B$505,A94&amp;""))</f>
        <v/>
      </c>
      <c r="G94" s="17">
        <f>IF(A94&amp;""="","",SUMIFS('المدفوعات'!$C$6:$C$1005,'المدفوعات'!$B$6:$B$1005,A94&amp;""))</f>
        <v/>
      </c>
      <c r="H94" s="17">
        <f>IF(A94&amp;""="","",ROUND(F94-G94,2))</f>
        <v/>
      </c>
      <c r="I94" s="17">
        <f>IF(A94&amp;""="","",SUMIFS('الخطط'!$L$6:$L$505,'الخطط'!$B$6:$B$505,A94&amp;""))</f>
        <v/>
      </c>
      <c r="J94" s="17">
        <f>IF(A94&amp;""="","",ROUND(I94-G94,2))</f>
        <v/>
      </c>
      <c r="K94" s="14">
        <f>IF(A94&amp;""="","",IFERROR(SUMIFS('الجلسات'!$A$6:$A$2005,'الجلسات'!$E$6:$E$2005,A94&amp;"",'الجلسات'!$C$6:$C$2005,"تمت",'الجلسات'!$G$6:$G$2005,1)/COUNTIFS('الجلسات'!$E$6:$E$2005,A94&amp;"",'الجلسات'!$C$6:$C$2005,"تمت",'الجلسات'!$G$6:$G$2005,1),""))</f>
        <v/>
      </c>
      <c r="L94" s="6">
        <f>IF(A94&amp;""="","",IF(E94=0,"بدون خطة",IF(J94&gt;0,"عليه رصيد",IF(J94&lt;0,"دفع مقدمًا",IF(I94&gt;0,"مسدد","لم يبدأ العلاج")))))</f>
        <v/>
      </c>
      <c r="M94" s="16">
        <f>IF(ISNUMBER(J94),IF(J94&gt;0,COUNTIFS($J$6:$J$305,"&gt;"&amp;J94)+COUNTIFS($J$6:J94,J94),""),"")</f>
        <v/>
      </c>
    </row>
    <row r="95">
      <c r="A95" s="5" t="n"/>
      <c r="B95" s="5" t="n"/>
      <c r="C95" s="18" t="n"/>
      <c r="D95" s="13" t="n"/>
      <c r="E95" s="16">
        <f>IF(A95&amp;""="","",COUNTIFS('الخطط'!$B$6:$B$505,A95&amp;""))</f>
        <v/>
      </c>
      <c r="F95" s="17">
        <f>IF(A95&amp;""="","",SUMIFS('الخطط'!$E$6:$E$505,'الخطط'!$B$6:$B$505,A95&amp;""))</f>
        <v/>
      </c>
      <c r="G95" s="17">
        <f>IF(A95&amp;""="","",SUMIFS('المدفوعات'!$C$6:$C$1005,'المدفوعات'!$B$6:$B$1005,A95&amp;""))</f>
        <v/>
      </c>
      <c r="H95" s="17">
        <f>IF(A95&amp;""="","",ROUND(F95-G95,2))</f>
        <v/>
      </c>
      <c r="I95" s="17">
        <f>IF(A95&amp;""="","",SUMIFS('الخطط'!$L$6:$L$505,'الخطط'!$B$6:$B$505,A95&amp;""))</f>
        <v/>
      </c>
      <c r="J95" s="17">
        <f>IF(A95&amp;""="","",ROUND(I95-G95,2))</f>
        <v/>
      </c>
      <c r="K95" s="14">
        <f>IF(A95&amp;""="","",IFERROR(SUMIFS('الجلسات'!$A$6:$A$2005,'الجلسات'!$E$6:$E$2005,A95&amp;"",'الجلسات'!$C$6:$C$2005,"تمت",'الجلسات'!$G$6:$G$2005,1)/COUNTIFS('الجلسات'!$E$6:$E$2005,A95&amp;"",'الجلسات'!$C$6:$C$2005,"تمت",'الجلسات'!$G$6:$G$2005,1),""))</f>
        <v/>
      </c>
      <c r="L95" s="6">
        <f>IF(A95&amp;""="","",IF(E95=0,"بدون خطة",IF(J95&gt;0,"عليه رصيد",IF(J95&lt;0,"دفع مقدمًا",IF(I95&gt;0,"مسدد","لم يبدأ العلاج")))))</f>
        <v/>
      </c>
      <c r="M95" s="16">
        <f>IF(ISNUMBER(J95),IF(J95&gt;0,COUNTIFS($J$6:$J$305,"&gt;"&amp;J95)+COUNTIFS($J$6:J95,J95),""),"")</f>
        <v/>
      </c>
    </row>
    <row r="96">
      <c r="A96" s="5" t="n"/>
      <c r="B96" s="5" t="n"/>
      <c r="C96" s="18" t="n"/>
      <c r="D96" s="13" t="n"/>
      <c r="E96" s="16">
        <f>IF(A96&amp;""="","",COUNTIFS('الخطط'!$B$6:$B$505,A96&amp;""))</f>
        <v/>
      </c>
      <c r="F96" s="17">
        <f>IF(A96&amp;""="","",SUMIFS('الخطط'!$E$6:$E$505,'الخطط'!$B$6:$B$505,A96&amp;""))</f>
        <v/>
      </c>
      <c r="G96" s="17">
        <f>IF(A96&amp;""="","",SUMIFS('المدفوعات'!$C$6:$C$1005,'المدفوعات'!$B$6:$B$1005,A96&amp;""))</f>
        <v/>
      </c>
      <c r="H96" s="17">
        <f>IF(A96&amp;""="","",ROUND(F96-G96,2))</f>
        <v/>
      </c>
      <c r="I96" s="17">
        <f>IF(A96&amp;""="","",SUMIFS('الخطط'!$L$6:$L$505,'الخطط'!$B$6:$B$505,A96&amp;""))</f>
        <v/>
      </c>
      <c r="J96" s="17">
        <f>IF(A96&amp;""="","",ROUND(I96-G96,2))</f>
        <v/>
      </c>
      <c r="K96" s="14">
        <f>IF(A96&amp;""="","",IFERROR(SUMIFS('الجلسات'!$A$6:$A$2005,'الجلسات'!$E$6:$E$2005,A96&amp;"",'الجلسات'!$C$6:$C$2005,"تمت",'الجلسات'!$G$6:$G$2005,1)/COUNTIFS('الجلسات'!$E$6:$E$2005,A96&amp;"",'الجلسات'!$C$6:$C$2005,"تمت",'الجلسات'!$G$6:$G$2005,1),""))</f>
        <v/>
      </c>
      <c r="L96" s="6">
        <f>IF(A96&amp;""="","",IF(E96=0,"بدون خطة",IF(J96&gt;0,"عليه رصيد",IF(J96&lt;0,"دفع مقدمًا",IF(I96&gt;0,"مسدد","لم يبدأ العلاج")))))</f>
        <v/>
      </c>
      <c r="M96" s="16">
        <f>IF(ISNUMBER(J96),IF(J96&gt;0,COUNTIFS($J$6:$J$305,"&gt;"&amp;J96)+COUNTIFS($J$6:J96,J96),""),"")</f>
        <v/>
      </c>
    </row>
    <row r="97">
      <c r="A97" s="5" t="n"/>
      <c r="B97" s="5" t="n"/>
      <c r="C97" s="18" t="n"/>
      <c r="D97" s="13" t="n"/>
      <c r="E97" s="16">
        <f>IF(A97&amp;""="","",COUNTIFS('الخطط'!$B$6:$B$505,A97&amp;""))</f>
        <v/>
      </c>
      <c r="F97" s="17">
        <f>IF(A97&amp;""="","",SUMIFS('الخطط'!$E$6:$E$505,'الخطط'!$B$6:$B$505,A97&amp;""))</f>
        <v/>
      </c>
      <c r="G97" s="17">
        <f>IF(A97&amp;""="","",SUMIFS('المدفوعات'!$C$6:$C$1005,'المدفوعات'!$B$6:$B$1005,A97&amp;""))</f>
        <v/>
      </c>
      <c r="H97" s="17">
        <f>IF(A97&amp;""="","",ROUND(F97-G97,2))</f>
        <v/>
      </c>
      <c r="I97" s="17">
        <f>IF(A97&amp;""="","",SUMIFS('الخطط'!$L$6:$L$505,'الخطط'!$B$6:$B$505,A97&amp;""))</f>
        <v/>
      </c>
      <c r="J97" s="17">
        <f>IF(A97&amp;""="","",ROUND(I97-G97,2))</f>
        <v/>
      </c>
      <c r="K97" s="14">
        <f>IF(A97&amp;""="","",IFERROR(SUMIFS('الجلسات'!$A$6:$A$2005,'الجلسات'!$E$6:$E$2005,A97&amp;"",'الجلسات'!$C$6:$C$2005,"تمت",'الجلسات'!$G$6:$G$2005,1)/COUNTIFS('الجلسات'!$E$6:$E$2005,A97&amp;"",'الجلسات'!$C$6:$C$2005,"تمت",'الجلسات'!$G$6:$G$2005,1),""))</f>
        <v/>
      </c>
      <c r="L97" s="6">
        <f>IF(A97&amp;""="","",IF(E97=0,"بدون خطة",IF(J97&gt;0,"عليه رصيد",IF(J97&lt;0,"دفع مقدمًا",IF(I97&gt;0,"مسدد","لم يبدأ العلاج")))))</f>
        <v/>
      </c>
      <c r="M97" s="16">
        <f>IF(ISNUMBER(J97),IF(J97&gt;0,COUNTIFS($J$6:$J$305,"&gt;"&amp;J97)+COUNTIFS($J$6:J97,J97),""),"")</f>
        <v/>
      </c>
    </row>
    <row r="98">
      <c r="A98" s="5" t="n"/>
      <c r="B98" s="5" t="n"/>
      <c r="C98" s="18" t="n"/>
      <c r="D98" s="13" t="n"/>
      <c r="E98" s="16">
        <f>IF(A98&amp;""="","",COUNTIFS('الخطط'!$B$6:$B$505,A98&amp;""))</f>
        <v/>
      </c>
      <c r="F98" s="17">
        <f>IF(A98&amp;""="","",SUMIFS('الخطط'!$E$6:$E$505,'الخطط'!$B$6:$B$505,A98&amp;""))</f>
        <v/>
      </c>
      <c r="G98" s="17">
        <f>IF(A98&amp;""="","",SUMIFS('المدفوعات'!$C$6:$C$1005,'المدفوعات'!$B$6:$B$1005,A98&amp;""))</f>
        <v/>
      </c>
      <c r="H98" s="17">
        <f>IF(A98&amp;""="","",ROUND(F98-G98,2))</f>
        <v/>
      </c>
      <c r="I98" s="17">
        <f>IF(A98&amp;""="","",SUMIFS('الخطط'!$L$6:$L$505,'الخطط'!$B$6:$B$505,A98&amp;""))</f>
        <v/>
      </c>
      <c r="J98" s="17">
        <f>IF(A98&amp;""="","",ROUND(I98-G98,2))</f>
        <v/>
      </c>
      <c r="K98" s="14">
        <f>IF(A98&amp;""="","",IFERROR(SUMIFS('الجلسات'!$A$6:$A$2005,'الجلسات'!$E$6:$E$2005,A98&amp;"",'الجلسات'!$C$6:$C$2005,"تمت",'الجلسات'!$G$6:$G$2005,1)/COUNTIFS('الجلسات'!$E$6:$E$2005,A98&amp;"",'الجلسات'!$C$6:$C$2005,"تمت",'الجلسات'!$G$6:$G$2005,1),""))</f>
        <v/>
      </c>
      <c r="L98" s="6">
        <f>IF(A98&amp;""="","",IF(E98=0,"بدون خطة",IF(J98&gt;0,"عليه رصيد",IF(J98&lt;0,"دفع مقدمًا",IF(I98&gt;0,"مسدد","لم يبدأ العلاج")))))</f>
        <v/>
      </c>
      <c r="M98" s="16">
        <f>IF(ISNUMBER(J98),IF(J98&gt;0,COUNTIFS($J$6:$J$305,"&gt;"&amp;J98)+COUNTIFS($J$6:J98,J98),""),"")</f>
        <v/>
      </c>
    </row>
    <row r="99">
      <c r="A99" s="5" t="n"/>
      <c r="B99" s="5" t="n"/>
      <c r="C99" s="18" t="n"/>
      <c r="D99" s="13" t="n"/>
      <c r="E99" s="16">
        <f>IF(A99&amp;""="","",COUNTIFS('الخطط'!$B$6:$B$505,A99&amp;""))</f>
        <v/>
      </c>
      <c r="F99" s="17">
        <f>IF(A99&amp;""="","",SUMIFS('الخطط'!$E$6:$E$505,'الخطط'!$B$6:$B$505,A99&amp;""))</f>
        <v/>
      </c>
      <c r="G99" s="17">
        <f>IF(A99&amp;""="","",SUMIFS('المدفوعات'!$C$6:$C$1005,'المدفوعات'!$B$6:$B$1005,A99&amp;""))</f>
        <v/>
      </c>
      <c r="H99" s="17">
        <f>IF(A99&amp;""="","",ROUND(F99-G99,2))</f>
        <v/>
      </c>
      <c r="I99" s="17">
        <f>IF(A99&amp;""="","",SUMIFS('الخطط'!$L$6:$L$505,'الخطط'!$B$6:$B$505,A99&amp;""))</f>
        <v/>
      </c>
      <c r="J99" s="17">
        <f>IF(A99&amp;""="","",ROUND(I99-G99,2))</f>
        <v/>
      </c>
      <c r="K99" s="14">
        <f>IF(A99&amp;""="","",IFERROR(SUMIFS('الجلسات'!$A$6:$A$2005,'الجلسات'!$E$6:$E$2005,A99&amp;"",'الجلسات'!$C$6:$C$2005,"تمت",'الجلسات'!$G$6:$G$2005,1)/COUNTIFS('الجلسات'!$E$6:$E$2005,A99&amp;"",'الجلسات'!$C$6:$C$2005,"تمت",'الجلسات'!$G$6:$G$2005,1),""))</f>
        <v/>
      </c>
      <c r="L99" s="6">
        <f>IF(A99&amp;""="","",IF(E99=0,"بدون خطة",IF(J99&gt;0,"عليه رصيد",IF(J99&lt;0,"دفع مقدمًا",IF(I99&gt;0,"مسدد","لم يبدأ العلاج")))))</f>
        <v/>
      </c>
      <c r="M99" s="16">
        <f>IF(ISNUMBER(J99),IF(J99&gt;0,COUNTIFS($J$6:$J$305,"&gt;"&amp;J99)+COUNTIFS($J$6:J99,J99),""),"")</f>
        <v/>
      </c>
    </row>
    <row r="100">
      <c r="A100" s="5" t="n"/>
      <c r="B100" s="5" t="n"/>
      <c r="C100" s="18" t="n"/>
      <c r="D100" s="13" t="n"/>
      <c r="E100" s="16">
        <f>IF(A100&amp;""="","",COUNTIFS('الخطط'!$B$6:$B$505,A100&amp;""))</f>
        <v/>
      </c>
      <c r="F100" s="17">
        <f>IF(A100&amp;""="","",SUMIFS('الخطط'!$E$6:$E$505,'الخطط'!$B$6:$B$505,A100&amp;""))</f>
        <v/>
      </c>
      <c r="G100" s="17">
        <f>IF(A100&amp;""="","",SUMIFS('المدفوعات'!$C$6:$C$1005,'المدفوعات'!$B$6:$B$1005,A100&amp;""))</f>
        <v/>
      </c>
      <c r="H100" s="17">
        <f>IF(A100&amp;""="","",ROUND(F100-G100,2))</f>
        <v/>
      </c>
      <c r="I100" s="17">
        <f>IF(A100&amp;""="","",SUMIFS('الخطط'!$L$6:$L$505,'الخطط'!$B$6:$B$505,A100&amp;""))</f>
        <v/>
      </c>
      <c r="J100" s="17">
        <f>IF(A100&amp;""="","",ROUND(I100-G100,2))</f>
        <v/>
      </c>
      <c r="K100" s="14">
        <f>IF(A100&amp;""="","",IFERROR(SUMIFS('الجلسات'!$A$6:$A$2005,'الجلسات'!$E$6:$E$2005,A100&amp;"",'الجلسات'!$C$6:$C$2005,"تمت",'الجلسات'!$G$6:$G$2005,1)/COUNTIFS('الجلسات'!$E$6:$E$2005,A100&amp;"",'الجلسات'!$C$6:$C$2005,"تمت",'الجلسات'!$G$6:$G$2005,1),""))</f>
        <v/>
      </c>
      <c r="L100" s="6">
        <f>IF(A100&amp;""="","",IF(E100=0,"بدون خطة",IF(J100&gt;0,"عليه رصيد",IF(J100&lt;0,"دفع مقدمًا",IF(I100&gt;0,"مسدد","لم يبدأ العلاج")))))</f>
        <v/>
      </c>
      <c r="M100" s="16">
        <f>IF(ISNUMBER(J100),IF(J100&gt;0,COUNTIFS($J$6:$J$305,"&gt;"&amp;J100)+COUNTIFS($J$6:J100,J100),""),"")</f>
        <v/>
      </c>
    </row>
    <row r="101">
      <c r="A101" s="5" t="n"/>
      <c r="B101" s="5" t="n"/>
      <c r="C101" s="18" t="n"/>
      <c r="D101" s="13" t="n"/>
      <c r="E101" s="16">
        <f>IF(A101&amp;""="","",COUNTIFS('الخطط'!$B$6:$B$505,A101&amp;""))</f>
        <v/>
      </c>
      <c r="F101" s="17">
        <f>IF(A101&amp;""="","",SUMIFS('الخطط'!$E$6:$E$505,'الخطط'!$B$6:$B$505,A101&amp;""))</f>
        <v/>
      </c>
      <c r="G101" s="17">
        <f>IF(A101&amp;""="","",SUMIFS('المدفوعات'!$C$6:$C$1005,'المدفوعات'!$B$6:$B$1005,A101&amp;""))</f>
        <v/>
      </c>
      <c r="H101" s="17">
        <f>IF(A101&amp;""="","",ROUND(F101-G101,2))</f>
        <v/>
      </c>
      <c r="I101" s="17">
        <f>IF(A101&amp;""="","",SUMIFS('الخطط'!$L$6:$L$505,'الخطط'!$B$6:$B$505,A101&amp;""))</f>
        <v/>
      </c>
      <c r="J101" s="17">
        <f>IF(A101&amp;""="","",ROUND(I101-G101,2))</f>
        <v/>
      </c>
      <c r="K101" s="14">
        <f>IF(A101&amp;""="","",IFERROR(SUMIFS('الجلسات'!$A$6:$A$2005,'الجلسات'!$E$6:$E$2005,A101&amp;"",'الجلسات'!$C$6:$C$2005,"تمت",'الجلسات'!$G$6:$G$2005,1)/COUNTIFS('الجلسات'!$E$6:$E$2005,A101&amp;"",'الجلسات'!$C$6:$C$2005,"تمت",'الجلسات'!$G$6:$G$2005,1),""))</f>
        <v/>
      </c>
      <c r="L101" s="6">
        <f>IF(A101&amp;""="","",IF(E101=0,"بدون خطة",IF(J101&gt;0,"عليه رصيد",IF(J101&lt;0,"دفع مقدمًا",IF(I101&gt;0,"مسدد","لم يبدأ العلاج")))))</f>
        <v/>
      </c>
      <c r="M101" s="16">
        <f>IF(ISNUMBER(J101),IF(J101&gt;0,COUNTIFS($J$6:$J$305,"&gt;"&amp;J101)+COUNTIFS($J$6:J101,J101),""),"")</f>
        <v/>
      </c>
    </row>
    <row r="102">
      <c r="A102" s="5" t="n"/>
      <c r="B102" s="5" t="n"/>
      <c r="C102" s="18" t="n"/>
      <c r="D102" s="13" t="n"/>
      <c r="E102" s="16">
        <f>IF(A102&amp;""="","",COUNTIFS('الخطط'!$B$6:$B$505,A102&amp;""))</f>
        <v/>
      </c>
      <c r="F102" s="17">
        <f>IF(A102&amp;""="","",SUMIFS('الخطط'!$E$6:$E$505,'الخطط'!$B$6:$B$505,A102&amp;""))</f>
        <v/>
      </c>
      <c r="G102" s="17">
        <f>IF(A102&amp;""="","",SUMIFS('المدفوعات'!$C$6:$C$1005,'المدفوعات'!$B$6:$B$1005,A102&amp;""))</f>
        <v/>
      </c>
      <c r="H102" s="17">
        <f>IF(A102&amp;""="","",ROUND(F102-G102,2))</f>
        <v/>
      </c>
      <c r="I102" s="17">
        <f>IF(A102&amp;""="","",SUMIFS('الخطط'!$L$6:$L$505,'الخطط'!$B$6:$B$505,A102&amp;""))</f>
        <v/>
      </c>
      <c r="J102" s="17">
        <f>IF(A102&amp;""="","",ROUND(I102-G102,2))</f>
        <v/>
      </c>
      <c r="K102" s="14">
        <f>IF(A102&amp;""="","",IFERROR(SUMIFS('الجلسات'!$A$6:$A$2005,'الجلسات'!$E$6:$E$2005,A102&amp;"",'الجلسات'!$C$6:$C$2005,"تمت",'الجلسات'!$G$6:$G$2005,1)/COUNTIFS('الجلسات'!$E$6:$E$2005,A102&amp;"",'الجلسات'!$C$6:$C$2005,"تمت",'الجلسات'!$G$6:$G$2005,1),""))</f>
        <v/>
      </c>
      <c r="L102" s="6">
        <f>IF(A102&amp;""="","",IF(E102=0,"بدون خطة",IF(J102&gt;0,"عليه رصيد",IF(J102&lt;0,"دفع مقدمًا",IF(I102&gt;0,"مسدد","لم يبدأ العلاج")))))</f>
        <v/>
      </c>
      <c r="M102" s="16">
        <f>IF(ISNUMBER(J102),IF(J102&gt;0,COUNTIFS($J$6:$J$305,"&gt;"&amp;J102)+COUNTIFS($J$6:J102,J102),""),"")</f>
        <v/>
      </c>
    </row>
    <row r="103">
      <c r="A103" s="5" t="n"/>
      <c r="B103" s="5" t="n"/>
      <c r="C103" s="18" t="n"/>
      <c r="D103" s="13" t="n"/>
      <c r="E103" s="16">
        <f>IF(A103&amp;""="","",COUNTIFS('الخطط'!$B$6:$B$505,A103&amp;""))</f>
        <v/>
      </c>
      <c r="F103" s="17">
        <f>IF(A103&amp;""="","",SUMIFS('الخطط'!$E$6:$E$505,'الخطط'!$B$6:$B$505,A103&amp;""))</f>
        <v/>
      </c>
      <c r="G103" s="17">
        <f>IF(A103&amp;""="","",SUMIFS('المدفوعات'!$C$6:$C$1005,'المدفوعات'!$B$6:$B$1005,A103&amp;""))</f>
        <v/>
      </c>
      <c r="H103" s="17">
        <f>IF(A103&amp;""="","",ROUND(F103-G103,2))</f>
        <v/>
      </c>
      <c r="I103" s="17">
        <f>IF(A103&amp;""="","",SUMIFS('الخطط'!$L$6:$L$505,'الخطط'!$B$6:$B$505,A103&amp;""))</f>
        <v/>
      </c>
      <c r="J103" s="17">
        <f>IF(A103&amp;""="","",ROUND(I103-G103,2))</f>
        <v/>
      </c>
      <c r="K103" s="14">
        <f>IF(A103&amp;""="","",IFERROR(SUMIFS('الجلسات'!$A$6:$A$2005,'الجلسات'!$E$6:$E$2005,A103&amp;"",'الجلسات'!$C$6:$C$2005,"تمت",'الجلسات'!$G$6:$G$2005,1)/COUNTIFS('الجلسات'!$E$6:$E$2005,A103&amp;"",'الجلسات'!$C$6:$C$2005,"تمت",'الجلسات'!$G$6:$G$2005,1),""))</f>
        <v/>
      </c>
      <c r="L103" s="6">
        <f>IF(A103&amp;""="","",IF(E103=0,"بدون خطة",IF(J103&gt;0,"عليه رصيد",IF(J103&lt;0,"دفع مقدمًا",IF(I103&gt;0,"مسدد","لم يبدأ العلاج")))))</f>
        <v/>
      </c>
      <c r="M103" s="16">
        <f>IF(ISNUMBER(J103),IF(J103&gt;0,COUNTIFS($J$6:$J$305,"&gt;"&amp;J103)+COUNTIFS($J$6:J103,J103),""),"")</f>
        <v/>
      </c>
    </row>
    <row r="104">
      <c r="A104" s="5" t="n"/>
      <c r="B104" s="5" t="n"/>
      <c r="C104" s="18" t="n"/>
      <c r="D104" s="13" t="n"/>
      <c r="E104" s="16">
        <f>IF(A104&amp;""="","",COUNTIFS('الخطط'!$B$6:$B$505,A104&amp;""))</f>
        <v/>
      </c>
      <c r="F104" s="17">
        <f>IF(A104&amp;""="","",SUMIFS('الخطط'!$E$6:$E$505,'الخطط'!$B$6:$B$505,A104&amp;""))</f>
        <v/>
      </c>
      <c r="G104" s="17">
        <f>IF(A104&amp;""="","",SUMIFS('المدفوعات'!$C$6:$C$1005,'المدفوعات'!$B$6:$B$1005,A104&amp;""))</f>
        <v/>
      </c>
      <c r="H104" s="17">
        <f>IF(A104&amp;""="","",ROUND(F104-G104,2))</f>
        <v/>
      </c>
      <c r="I104" s="17">
        <f>IF(A104&amp;""="","",SUMIFS('الخطط'!$L$6:$L$505,'الخطط'!$B$6:$B$505,A104&amp;""))</f>
        <v/>
      </c>
      <c r="J104" s="17">
        <f>IF(A104&amp;""="","",ROUND(I104-G104,2))</f>
        <v/>
      </c>
      <c r="K104" s="14">
        <f>IF(A104&amp;""="","",IFERROR(SUMIFS('الجلسات'!$A$6:$A$2005,'الجلسات'!$E$6:$E$2005,A104&amp;"",'الجلسات'!$C$6:$C$2005,"تمت",'الجلسات'!$G$6:$G$2005,1)/COUNTIFS('الجلسات'!$E$6:$E$2005,A104&amp;"",'الجلسات'!$C$6:$C$2005,"تمت",'الجلسات'!$G$6:$G$2005,1),""))</f>
        <v/>
      </c>
      <c r="L104" s="6">
        <f>IF(A104&amp;""="","",IF(E104=0,"بدون خطة",IF(J104&gt;0,"عليه رصيد",IF(J104&lt;0,"دفع مقدمًا",IF(I104&gt;0,"مسدد","لم يبدأ العلاج")))))</f>
        <v/>
      </c>
      <c r="M104" s="16">
        <f>IF(ISNUMBER(J104),IF(J104&gt;0,COUNTIFS($J$6:$J$305,"&gt;"&amp;J104)+COUNTIFS($J$6:J104,J104),""),"")</f>
        <v/>
      </c>
    </row>
    <row r="105">
      <c r="A105" s="5" t="n"/>
      <c r="B105" s="5" t="n"/>
      <c r="C105" s="18" t="n"/>
      <c r="D105" s="13" t="n"/>
      <c r="E105" s="16">
        <f>IF(A105&amp;""="","",COUNTIFS('الخطط'!$B$6:$B$505,A105&amp;""))</f>
        <v/>
      </c>
      <c r="F105" s="17">
        <f>IF(A105&amp;""="","",SUMIFS('الخطط'!$E$6:$E$505,'الخطط'!$B$6:$B$505,A105&amp;""))</f>
        <v/>
      </c>
      <c r="G105" s="17">
        <f>IF(A105&amp;""="","",SUMIFS('المدفوعات'!$C$6:$C$1005,'المدفوعات'!$B$6:$B$1005,A105&amp;""))</f>
        <v/>
      </c>
      <c r="H105" s="17">
        <f>IF(A105&amp;""="","",ROUND(F105-G105,2))</f>
        <v/>
      </c>
      <c r="I105" s="17">
        <f>IF(A105&amp;""="","",SUMIFS('الخطط'!$L$6:$L$505,'الخطط'!$B$6:$B$505,A105&amp;""))</f>
        <v/>
      </c>
      <c r="J105" s="17">
        <f>IF(A105&amp;""="","",ROUND(I105-G105,2))</f>
        <v/>
      </c>
      <c r="K105" s="14">
        <f>IF(A105&amp;""="","",IFERROR(SUMIFS('الجلسات'!$A$6:$A$2005,'الجلسات'!$E$6:$E$2005,A105&amp;"",'الجلسات'!$C$6:$C$2005,"تمت",'الجلسات'!$G$6:$G$2005,1)/COUNTIFS('الجلسات'!$E$6:$E$2005,A105&amp;"",'الجلسات'!$C$6:$C$2005,"تمت",'الجلسات'!$G$6:$G$2005,1),""))</f>
        <v/>
      </c>
      <c r="L105" s="6">
        <f>IF(A105&amp;""="","",IF(E105=0,"بدون خطة",IF(J105&gt;0,"عليه رصيد",IF(J105&lt;0,"دفع مقدمًا",IF(I105&gt;0,"مسدد","لم يبدأ العلاج")))))</f>
        <v/>
      </c>
      <c r="M105" s="16">
        <f>IF(ISNUMBER(J105),IF(J105&gt;0,COUNTIFS($J$6:$J$305,"&gt;"&amp;J105)+COUNTIFS($J$6:J105,J105),""),"")</f>
        <v/>
      </c>
    </row>
    <row r="106">
      <c r="A106" s="5" t="n"/>
      <c r="B106" s="5" t="n"/>
      <c r="C106" s="18" t="n"/>
      <c r="D106" s="13" t="n"/>
      <c r="E106" s="16">
        <f>IF(A106&amp;""="","",COUNTIFS('الخطط'!$B$6:$B$505,A106&amp;""))</f>
        <v/>
      </c>
      <c r="F106" s="17">
        <f>IF(A106&amp;""="","",SUMIFS('الخطط'!$E$6:$E$505,'الخطط'!$B$6:$B$505,A106&amp;""))</f>
        <v/>
      </c>
      <c r="G106" s="17">
        <f>IF(A106&amp;""="","",SUMIFS('المدفوعات'!$C$6:$C$1005,'المدفوعات'!$B$6:$B$1005,A106&amp;""))</f>
        <v/>
      </c>
      <c r="H106" s="17">
        <f>IF(A106&amp;""="","",ROUND(F106-G106,2))</f>
        <v/>
      </c>
      <c r="I106" s="17">
        <f>IF(A106&amp;""="","",SUMIFS('الخطط'!$L$6:$L$505,'الخطط'!$B$6:$B$505,A106&amp;""))</f>
        <v/>
      </c>
      <c r="J106" s="17">
        <f>IF(A106&amp;""="","",ROUND(I106-G106,2))</f>
        <v/>
      </c>
      <c r="K106" s="14">
        <f>IF(A106&amp;""="","",IFERROR(SUMIFS('الجلسات'!$A$6:$A$2005,'الجلسات'!$E$6:$E$2005,A106&amp;"",'الجلسات'!$C$6:$C$2005,"تمت",'الجلسات'!$G$6:$G$2005,1)/COUNTIFS('الجلسات'!$E$6:$E$2005,A106&amp;"",'الجلسات'!$C$6:$C$2005,"تمت",'الجلسات'!$G$6:$G$2005,1),""))</f>
        <v/>
      </c>
      <c r="L106" s="6">
        <f>IF(A106&amp;""="","",IF(E106=0,"بدون خطة",IF(J106&gt;0,"عليه رصيد",IF(J106&lt;0,"دفع مقدمًا",IF(I106&gt;0,"مسدد","لم يبدأ العلاج")))))</f>
        <v/>
      </c>
      <c r="M106" s="16">
        <f>IF(ISNUMBER(J106),IF(J106&gt;0,COUNTIFS($J$6:$J$305,"&gt;"&amp;J106)+COUNTIFS($J$6:J106,J106),""),"")</f>
        <v/>
      </c>
    </row>
    <row r="107">
      <c r="A107" s="5" t="n"/>
      <c r="B107" s="5" t="n"/>
      <c r="C107" s="18" t="n"/>
      <c r="D107" s="13" t="n"/>
      <c r="E107" s="16">
        <f>IF(A107&amp;""="","",COUNTIFS('الخطط'!$B$6:$B$505,A107&amp;""))</f>
        <v/>
      </c>
      <c r="F107" s="17">
        <f>IF(A107&amp;""="","",SUMIFS('الخطط'!$E$6:$E$505,'الخطط'!$B$6:$B$505,A107&amp;""))</f>
        <v/>
      </c>
      <c r="G107" s="17">
        <f>IF(A107&amp;""="","",SUMIFS('المدفوعات'!$C$6:$C$1005,'المدفوعات'!$B$6:$B$1005,A107&amp;""))</f>
        <v/>
      </c>
      <c r="H107" s="17">
        <f>IF(A107&amp;""="","",ROUND(F107-G107,2))</f>
        <v/>
      </c>
      <c r="I107" s="17">
        <f>IF(A107&amp;""="","",SUMIFS('الخطط'!$L$6:$L$505,'الخطط'!$B$6:$B$505,A107&amp;""))</f>
        <v/>
      </c>
      <c r="J107" s="17">
        <f>IF(A107&amp;""="","",ROUND(I107-G107,2))</f>
        <v/>
      </c>
      <c r="K107" s="14">
        <f>IF(A107&amp;""="","",IFERROR(SUMIFS('الجلسات'!$A$6:$A$2005,'الجلسات'!$E$6:$E$2005,A107&amp;"",'الجلسات'!$C$6:$C$2005,"تمت",'الجلسات'!$G$6:$G$2005,1)/COUNTIFS('الجلسات'!$E$6:$E$2005,A107&amp;"",'الجلسات'!$C$6:$C$2005,"تمت",'الجلسات'!$G$6:$G$2005,1),""))</f>
        <v/>
      </c>
      <c r="L107" s="6">
        <f>IF(A107&amp;""="","",IF(E107=0,"بدون خطة",IF(J107&gt;0,"عليه رصيد",IF(J107&lt;0,"دفع مقدمًا",IF(I107&gt;0,"مسدد","لم يبدأ العلاج")))))</f>
        <v/>
      </c>
      <c r="M107" s="16">
        <f>IF(ISNUMBER(J107),IF(J107&gt;0,COUNTIFS($J$6:$J$305,"&gt;"&amp;J107)+COUNTIFS($J$6:J107,J107),""),"")</f>
        <v/>
      </c>
    </row>
    <row r="108">
      <c r="A108" s="5" t="n"/>
      <c r="B108" s="5" t="n"/>
      <c r="C108" s="18" t="n"/>
      <c r="D108" s="13" t="n"/>
      <c r="E108" s="16">
        <f>IF(A108&amp;""="","",COUNTIFS('الخطط'!$B$6:$B$505,A108&amp;""))</f>
        <v/>
      </c>
      <c r="F108" s="17">
        <f>IF(A108&amp;""="","",SUMIFS('الخطط'!$E$6:$E$505,'الخطط'!$B$6:$B$505,A108&amp;""))</f>
        <v/>
      </c>
      <c r="G108" s="17">
        <f>IF(A108&amp;""="","",SUMIFS('المدفوعات'!$C$6:$C$1005,'المدفوعات'!$B$6:$B$1005,A108&amp;""))</f>
        <v/>
      </c>
      <c r="H108" s="17">
        <f>IF(A108&amp;""="","",ROUND(F108-G108,2))</f>
        <v/>
      </c>
      <c r="I108" s="17">
        <f>IF(A108&amp;""="","",SUMIFS('الخطط'!$L$6:$L$505,'الخطط'!$B$6:$B$505,A108&amp;""))</f>
        <v/>
      </c>
      <c r="J108" s="17">
        <f>IF(A108&amp;""="","",ROUND(I108-G108,2))</f>
        <v/>
      </c>
      <c r="K108" s="14">
        <f>IF(A108&amp;""="","",IFERROR(SUMIFS('الجلسات'!$A$6:$A$2005,'الجلسات'!$E$6:$E$2005,A108&amp;"",'الجلسات'!$C$6:$C$2005,"تمت",'الجلسات'!$G$6:$G$2005,1)/COUNTIFS('الجلسات'!$E$6:$E$2005,A108&amp;"",'الجلسات'!$C$6:$C$2005,"تمت",'الجلسات'!$G$6:$G$2005,1),""))</f>
        <v/>
      </c>
      <c r="L108" s="6">
        <f>IF(A108&amp;""="","",IF(E108=0,"بدون خطة",IF(J108&gt;0,"عليه رصيد",IF(J108&lt;0,"دفع مقدمًا",IF(I108&gt;0,"مسدد","لم يبدأ العلاج")))))</f>
        <v/>
      </c>
      <c r="M108" s="16">
        <f>IF(ISNUMBER(J108),IF(J108&gt;0,COUNTIFS($J$6:$J$305,"&gt;"&amp;J108)+COUNTIFS($J$6:J108,J108),""),"")</f>
        <v/>
      </c>
    </row>
    <row r="109">
      <c r="A109" s="5" t="n"/>
      <c r="B109" s="5" t="n"/>
      <c r="C109" s="18" t="n"/>
      <c r="D109" s="13" t="n"/>
      <c r="E109" s="16">
        <f>IF(A109&amp;""="","",COUNTIFS('الخطط'!$B$6:$B$505,A109&amp;""))</f>
        <v/>
      </c>
      <c r="F109" s="17">
        <f>IF(A109&amp;""="","",SUMIFS('الخطط'!$E$6:$E$505,'الخطط'!$B$6:$B$505,A109&amp;""))</f>
        <v/>
      </c>
      <c r="G109" s="17">
        <f>IF(A109&amp;""="","",SUMIFS('المدفوعات'!$C$6:$C$1005,'المدفوعات'!$B$6:$B$1005,A109&amp;""))</f>
        <v/>
      </c>
      <c r="H109" s="17">
        <f>IF(A109&amp;""="","",ROUND(F109-G109,2))</f>
        <v/>
      </c>
      <c r="I109" s="17">
        <f>IF(A109&amp;""="","",SUMIFS('الخطط'!$L$6:$L$505,'الخطط'!$B$6:$B$505,A109&amp;""))</f>
        <v/>
      </c>
      <c r="J109" s="17">
        <f>IF(A109&amp;""="","",ROUND(I109-G109,2))</f>
        <v/>
      </c>
      <c r="K109" s="14">
        <f>IF(A109&amp;""="","",IFERROR(SUMIFS('الجلسات'!$A$6:$A$2005,'الجلسات'!$E$6:$E$2005,A109&amp;"",'الجلسات'!$C$6:$C$2005,"تمت",'الجلسات'!$G$6:$G$2005,1)/COUNTIFS('الجلسات'!$E$6:$E$2005,A109&amp;"",'الجلسات'!$C$6:$C$2005,"تمت",'الجلسات'!$G$6:$G$2005,1),""))</f>
        <v/>
      </c>
      <c r="L109" s="6">
        <f>IF(A109&amp;""="","",IF(E109=0,"بدون خطة",IF(J109&gt;0,"عليه رصيد",IF(J109&lt;0,"دفع مقدمًا",IF(I109&gt;0,"مسدد","لم يبدأ العلاج")))))</f>
        <v/>
      </c>
      <c r="M109" s="16">
        <f>IF(ISNUMBER(J109),IF(J109&gt;0,COUNTIFS($J$6:$J$305,"&gt;"&amp;J109)+COUNTIFS($J$6:J109,J109),""),"")</f>
        <v/>
      </c>
    </row>
    <row r="110">
      <c r="A110" s="5" t="n"/>
      <c r="B110" s="5" t="n"/>
      <c r="C110" s="18" t="n"/>
      <c r="D110" s="13" t="n"/>
      <c r="E110" s="16">
        <f>IF(A110&amp;""="","",COUNTIFS('الخطط'!$B$6:$B$505,A110&amp;""))</f>
        <v/>
      </c>
      <c r="F110" s="17">
        <f>IF(A110&amp;""="","",SUMIFS('الخطط'!$E$6:$E$505,'الخطط'!$B$6:$B$505,A110&amp;""))</f>
        <v/>
      </c>
      <c r="G110" s="17">
        <f>IF(A110&amp;""="","",SUMIFS('المدفوعات'!$C$6:$C$1005,'المدفوعات'!$B$6:$B$1005,A110&amp;""))</f>
        <v/>
      </c>
      <c r="H110" s="17">
        <f>IF(A110&amp;""="","",ROUND(F110-G110,2))</f>
        <v/>
      </c>
      <c r="I110" s="17">
        <f>IF(A110&amp;""="","",SUMIFS('الخطط'!$L$6:$L$505,'الخطط'!$B$6:$B$505,A110&amp;""))</f>
        <v/>
      </c>
      <c r="J110" s="17">
        <f>IF(A110&amp;""="","",ROUND(I110-G110,2))</f>
        <v/>
      </c>
      <c r="K110" s="14">
        <f>IF(A110&amp;""="","",IFERROR(SUMIFS('الجلسات'!$A$6:$A$2005,'الجلسات'!$E$6:$E$2005,A110&amp;"",'الجلسات'!$C$6:$C$2005,"تمت",'الجلسات'!$G$6:$G$2005,1)/COUNTIFS('الجلسات'!$E$6:$E$2005,A110&amp;"",'الجلسات'!$C$6:$C$2005,"تمت",'الجلسات'!$G$6:$G$2005,1),""))</f>
        <v/>
      </c>
      <c r="L110" s="6">
        <f>IF(A110&amp;""="","",IF(E110=0,"بدون خطة",IF(J110&gt;0,"عليه رصيد",IF(J110&lt;0,"دفع مقدمًا",IF(I110&gt;0,"مسدد","لم يبدأ العلاج")))))</f>
        <v/>
      </c>
      <c r="M110" s="16">
        <f>IF(ISNUMBER(J110),IF(J110&gt;0,COUNTIFS($J$6:$J$305,"&gt;"&amp;J110)+COUNTIFS($J$6:J110,J110),""),"")</f>
        <v/>
      </c>
    </row>
    <row r="111">
      <c r="A111" s="5" t="n"/>
      <c r="B111" s="5" t="n"/>
      <c r="C111" s="18" t="n"/>
      <c r="D111" s="13" t="n"/>
      <c r="E111" s="16">
        <f>IF(A111&amp;""="","",COUNTIFS('الخطط'!$B$6:$B$505,A111&amp;""))</f>
        <v/>
      </c>
      <c r="F111" s="17">
        <f>IF(A111&amp;""="","",SUMIFS('الخطط'!$E$6:$E$505,'الخطط'!$B$6:$B$505,A111&amp;""))</f>
        <v/>
      </c>
      <c r="G111" s="17">
        <f>IF(A111&amp;""="","",SUMIFS('المدفوعات'!$C$6:$C$1005,'المدفوعات'!$B$6:$B$1005,A111&amp;""))</f>
        <v/>
      </c>
      <c r="H111" s="17">
        <f>IF(A111&amp;""="","",ROUND(F111-G111,2))</f>
        <v/>
      </c>
      <c r="I111" s="17">
        <f>IF(A111&amp;""="","",SUMIFS('الخطط'!$L$6:$L$505,'الخطط'!$B$6:$B$505,A111&amp;""))</f>
        <v/>
      </c>
      <c r="J111" s="17">
        <f>IF(A111&amp;""="","",ROUND(I111-G111,2))</f>
        <v/>
      </c>
      <c r="K111" s="14">
        <f>IF(A111&amp;""="","",IFERROR(SUMIFS('الجلسات'!$A$6:$A$2005,'الجلسات'!$E$6:$E$2005,A111&amp;"",'الجلسات'!$C$6:$C$2005,"تمت",'الجلسات'!$G$6:$G$2005,1)/COUNTIFS('الجلسات'!$E$6:$E$2005,A111&amp;"",'الجلسات'!$C$6:$C$2005,"تمت",'الجلسات'!$G$6:$G$2005,1),""))</f>
        <v/>
      </c>
      <c r="L111" s="6">
        <f>IF(A111&amp;""="","",IF(E111=0,"بدون خطة",IF(J111&gt;0,"عليه رصيد",IF(J111&lt;0,"دفع مقدمًا",IF(I111&gt;0,"مسدد","لم يبدأ العلاج")))))</f>
        <v/>
      </c>
      <c r="M111" s="16">
        <f>IF(ISNUMBER(J111),IF(J111&gt;0,COUNTIFS($J$6:$J$305,"&gt;"&amp;J111)+COUNTIFS($J$6:J111,J111),""),"")</f>
        <v/>
      </c>
    </row>
    <row r="112">
      <c r="A112" s="5" t="n"/>
      <c r="B112" s="5" t="n"/>
      <c r="C112" s="18" t="n"/>
      <c r="D112" s="13" t="n"/>
      <c r="E112" s="16">
        <f>IF(A112&amp;""="","",COUNTIFS('الخطط'!$B$6:$B$505,A112&amp;""))</f>
        <v/>
      </c>
      <c r="F112" s="17">
        <f>IF(A112&amp;""="","",SUMIFS('الخطط'!$E$6:$E$505,'الخطط'!$B$6:$B$505,A112&amp;""))</f>
        <v/>
      </c>
      <c r="G112" s="17">
        <f>IF(A112&amp;""="","",SUMIFS('المدفوعات'!$C$6:$C$1005,'المدفوعات'!$B$6:$B$1005,A112&amp;""))</f>
        <v/>
      </c>
      <c r="H112" s="17">
        <f>IF(A112&amp;""="","",ROUND(F112-G112,2))</f>
        <v/>
      </c>
      <c r="I112" s="17">
        <f>IF(A112&amp;""="","",SUMIFS('الخطط'!$L$6:$L$505,'الخطط'!$B$6:$B$505,A112&amp;""))</f>
        <v/>
      </c>
      <c r="J112" s="17">
        <f>IF(A112&amp;""="","",ROUND(I112-G112,2))</f>
        <v/>
      </c>
      <c r="K112" s="14">
        <f>IF(A112&amp;""="","",IFERROR(SUMIFS('الجلسات'!$A$6:$A$2005,'الجلسات'!$E$6:$E$2005,A112&amp;"",'الجلسات'!$C$6:$C$2005,"تمت",'الجلسات'!$G$6:$G$2005,1)/COUNTIFS('الجلسات'!$E$6:$E$2005,A112&amp;"",'الجلسات'!$C$6:$C$2005,"تمت",'الجلسات'!$G$6:$G$2005,1),""))</f>
        <v/>
      </c>
      <c r="L112" s="6">
        <f>IF(A112&amp;""="","",IF(E112=0,"بدون خطة",IF(J112&gt;0,"عليه رصيد",IF(J112&lt;0,"دفع مقدمًا",IF(I112&gt;0,"مسدد","لم يبدأ العلاج")))))</f>
        <v/>
      </c>
      <c r="M112" s="16">
        <f>IF(ISNUMBER(J112),IF(J112&gt;0,COUNTIFS($J$6:$J$305,"&gt;"&amp;J112)+COUNTIFS($J$6:J112,J112),""),"")</f>
        <v/>
      </c>
    </row>
    <row r="113">
      <c r="A113" s="5" t="n"/>
      <c r="B113" s="5" t="n"/>
      <c r="C113" s="18" t="n"/>
      <c r="D113" s="13" t="n"/>
      <c r="E113" s="16">
        <f>IF(A113&amp;""="","",COUNTIFS('الخطط'!$B$6:$B$505,A113&amp;""))</f>
        <v/>
      </c>
      <c r="F113" s="17">
        <f>IF(A113&amp;""="","",SUMIFS('الخطط'!$E$6:$E$505,'الخطط'!$B$6:$B$505,A113&amp;""))</f>
        <v/>
      </c>
      <c r="G113" s="17">
        <f>IF(A113&amp;""="","",SUMIFS('المدفوعات'!$C$6:$C$1005,'المدفوعات'!$B$6:$B$1005,A113&amp;""))</f>
        <v/>
      </c>
      <c r="H113" s="17">
        <f>IF(A113&amp;""="","",ROUND(F113-G113,2))</f>
        <v/>
      </c>
      <c r="I113" s="17">
        <f>IF(A113&amp;""="","",SUMIFS('الخطط'!$L$6:$L$505,'الخطط'!$B$6:$B$505,A113&amp;""))</f>
        <v/>
      </c>
      <c r="J113" s="17">
        <f>IF(A113&amp;""="","",ROUND(I113-G113,2))</f>
        <v/>
      </c>
      <c r="K113" s="14">
        <f>IF(A113&amp;""="","",IFERROR(SUMIFS('الجلسات'!$A$6:$A$2005,'الجلسات'!$E$6:$E$2005,A113&amp;"",'الجلسات'!$C$6:$C$2005,"تمت",'الجلسات'!$G$6:$G$2005,1)/COUNTIFS('الجلسات'!$E$6:$E$2005,A113&amp;"",'الجلسات'!$C$6:$C$2005,"تمت",'الجلسات'!$G$6:$G$2005,1),""))</f>
        <v/>
      </c>
      <c r="L113" s="6">
        <f>IF(A113&amp;""="","",IF(E113=0,"بدون خطة",IF(J113&gt;0,"عليه رصيد",IF(J113&lt;0,"دفع مقدمًا",IF(I113&gt;0,"مسدد","لم يبدأ العلاج")))))</f>
        <v/>
      </c>
      <c r="M113" s="16">
        <f>IF(ISNUMBER(J113),IF(J113&gt;0,COUNTIFS($J$6:$J$305,"&gt;"&amp;J113)+COUNTIFS($J$6:J113,J113),""),"")</f>
        <v/>
      </c>
    </row>
    <row r="114">
      <c r="A114" s="5" t="n"/>
      <c r="B114" s="5" t="n"/>
      <c r="C114" s="18" t="n"/>
      <c r="D114" s="13" t="n"/>
      <c r="E114" s="16">
        <f>IF(A114&amp;""="","",COUNTIFS('الخطط'!$B$6:$B$505,A114&amp;""))</f>
        <v/>
      </c>
      <c r="F114" s="17">
        <f>IF(A114&amp;""="","",SUMIFS('الخطط'!$E$6:$E$505,'الخطط'!$B$6:$B$505,A114&amp;""))</f>
        <v/>
      </c>
      <c r="G114" s="17">
        <f>IF(A114&amp;""="","",SUMIFS('المدفوعات'!$C$6:$C$1005,'المدفوعات'!$B$6:$B$1005,A114&amp;""))</f>
        <v/>
      </c>
      <c r="H114" s="17">
        <f>IF(A114&amp;""="","",ROUND(F114-G114,2))</f>
        <v/>
      </c>
      <c r="I114" s="17">
        <f>IF(A114&amp;""="","",SUMIFS('الخطط'!$L$6:$L$505,'الخطط'!$B$6:$B$505,A114&amp;""))</f>
        <v/>
      </c>
      <c r="J114" s="17">
        <f>IF(A114&amp;""="","",ROUND(I114-G114,2))</f>
        <v/>
      </c>
      <c r="K114" s="14">
        <f>IF(A114&amp;""="","",IFERROR(SUMIFS('الجلسات'!$A$6:$A$2005,'الجلسات'!$E$6:$E$2005,A114&amp;"",'الجلسات'!$C$6:$C$2005,"تمت",'الجلسات'!$G$6:$G$2005,1)/COUNTIFS('الجلسات'!$E$6:$E$2005,A114&amp;"",'الجلسات'!$C$6:$C$2005,"تمت",'الجلسات'!$G$6:$G$2005,1),""))</f>
        <v/>
      </c>
      <c r="L114" s="6">
        <f>IF(A114&amp;""="","",IF(E114=0,"بدون خطة",IF(J114&gt;0,"عليه رصيد",IF(J114&lt;0,"دفع مقدمًا",IF(I114&gt;0,"مسدد","لم يبدأ العلاج")))))</f>
        <v/>
      </c>
      <c r="M114" s="16">
        <f>IF(ISNUMBER(J114),IF(J114&gt;0,COUNTIFS($J$6:$J$305,"&gt;"&amp;J114)+COUNTIFS($J$6:J114,J114),""),"")</f>
        <v/>
      </c>
    </row>
    <row r="115">
      <c r="A115" s="5" t="n"/>
      <c r="B115" s="5" t="n"/>
      <c r="C115" s="18" t="n"/>
      <c r="D115" s="13" t="n"/>
      <c r="E115" s="16">
        <f>IF(A115&amp;""="","",COUNTIFS('الخطط'!$B$6:$B$505,A115&amp;""))</f>
        <v/>
      </c>
      <c r="F115" s="17">
        <f>IF(A115&amp;""="","",SUMIFS('الخطط'!$E$6:$E$505,'الخطط'!$B$6:$B$505,A115&amp;""))</f>
        <v/>
      </c>
      <c r="G115" s="17">
        <f>IF(A115&amp;""="","",SUMIFS('المدفوعات'!$C$6:$C$1005,'المدفوعات'!$B$6:$B$1005,A115&amp;""))</f>
        <v/>
      </c>
      <c r="H115" s="17">
        <f>IF(A115&amp;""="","",ROUND(F115-G115,2))</f>
        <v/>
      </c>
      <c r="I115" s="17">
        <f>IF(A115&amp;""="","",SUMIFS('الخطط'!$L$6:$L$505,'الخطط'!$B$6:$B$505,A115&amp;""))</f>
        <v/>
      </c>
      <c r="J115" s="17">
        <f>IF(A115&amp;""="","",ROUND(I115-G115,2))</f>
        <v/>
      </c>
      <c r="K115" s="14">
        <f>IF(A115&amp;""="","",IFERROR(SUMIFS('الجلسات'!$A$6:$A$2005,'الجلسات'!$E$6:$E$2005,A115&amp;"",'الجلسات'!$C$6:$C$2005,"تمت",'الجلسات'!$G$6:$G$2005,1)/COUNTIFS('الجلسات'!$E$6:$E$2005,A115&amp;"",'الجلسات'!$C$6:$C$2005,"تمت",'الجلسات'!$G$6:$G$2005,1),""))</f>
        <v/>
      </c>
      <c r="L115" s="6">
        <f>IF(A115&amp;""="","",IF(E115=0,"بدون خطة",IF(J115&gt;0,"عليه رصيد",IF(J115&lt;0,"دفع مقدمًا",IF(I115&gt;0,"مسدد","لم يبدأ العلاج")))))</f>
        <v/>
      </c>
      <c r="M115" s="16">
        <f>IF(ISNUMBER(J115),IF(J115&gt;0,COUNTIFS($J$6:$J$305,"&gt;"&amp;J115)+COUNTIFS($J$6:J115,J115),""),"")</f>
        <v/>
      </c>
    </row>
    <row r="116">
      <c r="A116" s="5" t="n"/>
      <c r="B116" s="5" t="n"/>
      <c r="C116" s="18" t="n"/>
      <c r="D116" s="13" t="n"/>
      <c r="E116" s="16">
        <f>IF(A116&amp;""="","",COUNTIFS('الخطط'!$B$6:$B$505,A116&amp;""))</f>
        <v/>
      </c>
      <c r="F116" s="17">
        <f>IF(A116&amp;""="","",SUMIFS('الخطط'!$E$6:$E$505,'الخطط'!$B$6:$B$505,A116&amp;""))</f>
        <v/>
      </c>
      <c r="G116" s="17">
        <f>IF(A116&amp;""="","",SUMIFS('المدفوعات'!$C$6:$C$1005,'المدفوعات'!$B$6:$B$1005,A116&amp;""))</f>
        <v/>
      </c>
      <c r="H116" s="17">
        <f>IF(A116&amp;""="","",ROUND(F116-G116,2))</f>
        <v/>
      </c>
      <c r="I116" s="17">
        <f>IF(A116&amp;""="","",SUMIFS('الخطط'!$L$6:$L$505,'الخطط'!$B$6:$B$505,A116&amp;""))</f>
        <v/>
      </c>
      <c r="J116" s="17">
        <f>IF(A116&amp;""="","",ROUND(I116-G116,2))</f>
        <v/>
      </c>
      <c r="K116" s="14">
        <f>IF(A116&amp;""="","",IFERROR(SUMIFS('الجلسات'!$A$6:$A$2005,'الجلسات'!$E$6:$E$2005,A116&amp;"",'الجلسات'!$C$6:$C$2005,"تمت",'الجلسات'!$G$6:$G$2005,1)/COUNTIFS('الجلسات'!$E$6:$E$2005,A116&amp;"",'الجلسات'!$C$6:$C$2005,"تمت",'الجلسات'!$G$6:$G$2005,1),""))</f>
        <v/>
      </c>
      <c r="L116" s="6">
        <f>IF(A116&amp;""="","",IF(E116=0,"بدون خطة",IF(J116&gt;0,"عليه رصيد",IF(J116&lt;0,"دفع مقدمًا",IF(I116&gt;0,"مسدد","لم يبدأ العلاج")))))</f>
        <v/>
      </c>
      <c r="M116" s="16">
        <f>IF(ISNUMBER(J116),IF(J116&gt;0,COUNTIFS($J$6:$J$305,"&gt;"&amp;J116)+COUNTIFS($J$6:J116,J116),""),"")</f>
        <v/>
      </c>
    </row>
    <row r="117">
      <c r="A117" s="5" t="n"/>
      <c r="B117" s="5" t="n"/>
      <c r="C117" s="18" t="n"/>
      <c r="D117" s="13" t="n"/>
      <c r="E117" s="16">
        <f>IF(A117&amp;""="","",COUNTIFS('الخطط'!$B$6:$B$505,A117&amp;""))</f>
        <v/>
      </c>
      <c r="F117" s="17">
        <f>IF(A117&amp;""="","",SUMIFS('الخطط'!$E$6:$E$505,'الخطط'!$B$6:$B$505,A117&amp;""))</f>
        <v/>
      </c>
      <c r="G117" s="17">
        <f>IF(A117&amp;""="","",SUMIFS('المدفوعات'!$C$6:$C$1005,'المدفوعات'!$B$6:$B$1005,A117&amp;""))</f>
        <v/>
      </c>
      <c r="H117" s="17">
        <f>IF(A117&amp;""="","",ROUND(F117-G117,2))</f>
        <v/>
      </c>
      <c r="I117" s="17">
        <f>IF(A117&amp;""="","",SUMIFS('الخطط'!$L$6:$L$505,'الخطط'!$B$6:$B$505,A117&amp;""))</f>
        <v/>
      </c>
      <c r="J117" s="17">
        <f>IF(A117&amp;""="","",ROUND(I117-G117,2))</f>
        <v/>
      </c>
      <c r="K117" s="14">
        <f>IF(A117&amp;""="","",IFERROR(SUMIFS('الجلسات'!$A$6:$A$2005,'الجلسات'!$E$6:$E$2005,A117&amp;"",'الجلسات'!$C$6:$C$2005,"تمت",'الجلسات'!$G$6:$G$2005,1)/COUNTIFS('الجلسات'!$E$6:$E$2005,A117&amp;"",'الجلسات'!$C$6:$C$2005,"تمت",'الجلسات'!$G$6:$G$2005,1),""))</f>
        <v/>
      </c>
      <c r="L117" s="6">
        <f>IF(A117&amp;""="","",IF(E117=0,"بدون خطة",IF(J117&gt;0,"عليه رصيد",IF(J117&lt;0,"دفع مقدمًا",IF(I117&gt;0,"مسدد","لم يبدأ العلاج")))))</f>
        <v/>
      </c>
      <c r="M117" s="16">
        <f>IF(ISNUMBER(J117),IF(J117&gt;0,COUNTIFS($J$6:$J$305,"&gt;"&amp;J117)+COUNTIFS($J$6:J117,J117),""),"")</f>
        <v/>
      </c>
    </row>
    <row r="118">
      <c r="A118" s="5" t="n"/>
      <c r="B118" s="5" t="n"/>
      <c r="C118" s="18" t="n"/>
      <c r="D118" s="13" t="n"/>
      <c r="E118" s="16">
        <f>IF(A118&amp;""="","",COUNTIFS('الخطط'!$B$6:$B$505,A118&amp;""))</f>
        <v/>
      </c>
      <c r="F118" s="17">
        <f>IF(A118&amp;""="","",SUMIFS('الخطط'!$E$6:$E$505,'الخطط'!$B$6:$B$505,A118&amp;""))</f>
        <v/>
      </c>
      <c r="G118" s="17">
        <f>IF(A118&amp;""="","",SUMIFS('المدفوعات'!$C$6:$C$1005,'المدفوعات'!$B$6:$B$1005,A118&amp;""))</f>
        <v/>
      </c>
      <c r="H118" s="17">
        <f>IF(A118&amp;""="","",ROUND(F118-G118,2))</f>
        <v/>
      </c>
      <c r="I118" s="17">
        <f>IF(A118&amp;""="","",SUMIFS('الخطط'!$L$6:$L$505,'الخطط'!$B$6:$B$505,A118&amp;""))</f>
        <v/>
      </c>
      <c r="J118" s="17">
        <f>IF(A118&amp;""="","",ROUND(I118-G118,2))</f>
        <v/>
      </c>
      <c r="K118" s="14">
        <f>IF(A118&amp;""="","",IFERROR(SUMIFS('الجلسات'!$A$6:$A$2005,'الجلسات'!$E$6:$E$2005,A118&amp;"",'الجلسات'!$C$6:$C$2005,"تمت",'الجلسات'!$G$6:$G$2005,1)/COUNTIFS('الجلسات'!$E$6:$E$2005,A118&amp;"",'الجلسات'!$C$6:$C$2005,"تمت",'الجلسات'!$G$6:$G$2005,1),""))</f>
        <v/>
      </c>
      <c r="L118" s="6">
        <f>IF(A118&amp;""="","",IF(E118=0,"بدون خطة",IF(J118&gt;0,"عليه رصيد",IF(J118&lt;0,"دفع مقدمًا",IF(I118&gt;0,"مسدد","لم يبدأ العلاج")))))</f>
        <v/>
      </c>
      <c r="M118" s="16">
        <f>IF(ISNUMBER(J118),IF(J118&gt;0,COUNTIFS($J$6:$J$305,"&gt;"&amp;J118)+COUNTIFS($J$6:J118,J118),""),"")</f>
        <v/>
      </c>
    </row>
    <row r="119">
      <c r="A119" s="5" t="n"/>
      <c r="B119" s="5" t="n"/>
      <c r="C119" s="18" t="n"/>
      <c r="D119" s="13" t="n"/>
      <c r="E119" s="16">
        <f>IF(A119&amp;""="","",COUNTIFS('الخطط'!$B$6:$B$505,A119&amp;""))</f>
        <v/>
      </c>
      <c r="F119" s="17">
        <f>IF(A119&amp;""="","",SUMIFS('الخطط'!$E$6:$E$505,'الخطط'!$B$6:$B$505,A119&amp;""))</f>
        <v/>
      </c>
      <c r="G119" s="17">
        <f>IF(A119&amp;""="","",SUMIFS('المدفوعات'!$C$6:$C$1005,'المدفوعات'!$B$6:$B$1005,A119&amp;""))</f>
        <v/>
      </c>
      <c r="H119" s="17">
        <f>IF(A119&amp;""="","",ROUND(F119-G119,2))</f>
        <v/>
      </c>
      <c r="I119" s="17">
        <f>IF(A119&amp;""="","",SUMIFS('الخطط'!$L$6:$L$505,'الخطط'!$B$6:$B$505,A119&amp;""))</f>
        <v/>
      </c>
      <c r="J119" s="17">
        <f>IF(A119&amp;""="","",ROUND(I119-G119,2))</f>
        <v/>
      </c>
      <c r="K119" s="14">
        <f>IF(A119&amp;""="","",IFERROR(SUMIFS('الجلسات'!$A$6:$A$2005,'الجلسات'!$E$6:$E$2005,A119&amp;"",'الجلسات'!$C$6:$C$2005,"تمت",'الجلسات'!$G$6:$G$2005,1)/COUNTIFS('الجلسات'!$E$6:$E$2005,A119&amp;"",'الجلسات'!$C$6:$C$2005,"تمت",'الجلسات'!$G$6:$G$2005,1),""))</f>
        <v/>
      </c>
      <c r="L119" s="6">
        <f>IF(A119&amp;""="","",IF(E119=0,"بدون خطة",IF(J119&gt;0,"عليه رصيد",IF(J119&lt;0,"دفع مقدمًا",IF(I119&gt;0,"مسدد","لم يبدأ العلاج")))))</f>
        <v/>
      </c>
      <c r="M119" s="16">
        <f>IF(ISNUMBER(J119),IF(J119&gt;0,COUNTIFS($J$6:$J$305,"&gt;"&amp;J119)+COUNTIFS($J$6:J119,J119),""),"")</f>
        <v/>
      </c>
    </row>
    <row r="120">
      <c r="A120" s="5" t="n"/>
      <c r="B120" s="5" t="n"/>
      <c r="C120" s="18" t="n"/>
      <c r="D120" s="13" t="n"/>
      <c r="E120" s="16">
        <f>IF(A120&amp;""="","",COUNTIFS('الخطط'!$B$6:$B$505,A120&amp;""))</f>
        <v/>
      </c>
      <c r="F120" s="17">
        <f>IF(A120&amp;""="","",SUMIFS('الخطط'!$E$6:$E$505,'الخطط'!$B$6:$B$505,A120&amp;""))</f>
        <v/>
      </c>
      <c r="G120" s="17">
        <f>IF(A120&amp;""="","",SUMIFS('المدفوعات'!$C$6:$C$1005,'المدفوعات'!$B$6:$B$1005,A120&amp;""))</f>
        <v/>
      </c>
      <c r="H120" s="17">
        <f>IF(A120&amp;""="","",ROUND(F120-G120,2))</f>
        <v/>
      </c>
      <c r="I120" s="17">
        <f>IF(A120&amp;""="","",SUMIFS('الخطط'!$L$6:$L$505,'الخطط'!$B$6:$B$505,A120&amp;""))</f>
        <v/>
      </c>
      <c r="J120" s="17">
        <f>IF(A120&amp;""="","",ROUND(I120-G120,2))</f>
        <v/>
      </c>
      <c r="K120" s="14">
        <f>IF(A120&amp;""="","",IFERROR(SUMIFS('الجلسات'!$A$6:$A$2005,'الجلسات'!$E$6:$E$2005,A120&amp;"",'الجلسات'!$C$6:$C$2005,"تمت",'الجلسات'!$G$6:$G$2005,1)/COUNTIFS('الجلسات'!$E$6:$E$2005,A120&amp;"",'الجلسات'!$C$6:$C$2005,"تمت",'الجلسات'!$G$6:$G$2005,1),""))</f>
        <v/>
      </c>
      <c r="L120" s="6">
        <f>IF(A120&amp;""="","",IF(E120=0,"بدون خطة",IF(J120&gt;0,"عليه رصيد",IF(J120&lt;0,"دفع مقدمًا",IF(I120&gt;0,"مسدد","لم يبدأ العلاج")))))</f>
        <v/>
      </c>
      <c r="M120" s="16">
        <f>IF(ISNUMBER(J120),IF(J120&gt;0,COUNTIFS($J$6:$J$305,"&gt;"&amp;J120)+COUNTIFS($J$6:J120,J120),""),"")</f>
        <v/>
      </c>
    </row>
    <row r="121">
      <c r="A121" s="5" t="n"/>
      <c r="B121" s="5" t="n"/>
      <c r="C121" s="18" t="n"/>
      <c r="D121" s="13" t="n"/>
      <c r="E121" s="16">
        <f>IF(A121&amp;""="","",COUNTIFS('الخطط'!$B$6:$B$505,A121&amp;""))</f>
        <v/>
      </c>
      <c r="F121" s="17">
        <f>IF(A121&amp;""="","",SUMIFS('الخطط'!$E$6:$E$505,'الخطط'!$B$6:$B$505,A121&amp;""))</f>
        <v/>
      </c>
      <c r="G121" s="17">
        <f>IF(A121&amp;""="","",SUMIFS('المدفوعات'!$C$6:$C$1005,'المدفوعات'!$B$6:$B$1005,A121&amp;""))</f>
        <v/>
      </c>
      <c r="H121" s="17">
        <f>IF(A121&amp;""="","",ROUND(F121-G121,2))</f>
        <v/>
      </c>
      <c r="I121" s="17">
        <f>IF(A121&amp;""="","",SUMIFS('الخطط'!$L$6:$L$505,'الخطط'!$B$6:$B$505,A121&amp;""))</f>
        <v/>
      </c>
      <c r="J121" s="17">
        <f>IF(A121&amp;""="","",ROUND(I121-G121,2))</f>
        <v/>
      </c>
      <c r="K121" s="14">
        <f>IF(A121&amp;""="","",IFERROR(SUMIFS('الجلسات'!$A$6:$A$2005,'الجلسات'!$E$6:$E$2005,A121&amp;"",'الجلسات'!$C$6:$C$2005,"تمت",'الجلسات'!$G$6:$G$2005,1)/COUNTIFS('الجلسات'!$E$6:$E$2005,A121&amp;"",'الجلسات'!$C$6:$C$2005,"تمت",'الجلسات'!$G$6:$G$2005,1),""))</f>
        <v/>
      </c>
      <c r="L121" s="6">
        <f>IF(A121&amp;""="","",IF(E121=0,"بدون خطة",IF(J121&gt;0,"عليه رصيد",IF(J121&lt;0,"دفع مقدمًا",IF(I121&gt;0,"مسدد","لم يبدأ العلاج")))))</f>
        <v/>
      </c>
      <c r="M121" s="16">
        <f>IF(ISNUMBER(J121),IF(J121&gt;0,COUNTIFS($J$6:$J$305,"&gt;"&amp;J121)+COUNTIFS($J$6:J121,J121),""),"")</f>
        <v/>
      </c>
    </row>
    <row r="122">
      <c r="A122" s="5" t="n"/>
      <c r="B122" s="5" t="n"/>
      <c r="C122" s="18" t="n"/>
      <c r="D122" s="13" t="n"/>
      <c r="E122" s="16">
        <f>IF(A122&amp;""="","",COUNTIFS('الخطط'!$B$6:$B$505,A122&amp;""))</f>
        <v/>
      </c>
      <c r="F122" s="17">
        <f>IF(A122&amp;""="","",SUMIFS('الخطط'!$E$6:$E$505,'الخطط'!$B$6:$B$505,A122&amp;""))</f>
        <v/>
      </c>
      <c r="G122" s="17">
        <f>IF(A122&amp;""="","",SUMIFS('المدفوعات'!$C$6:$C$1005,'المدفوعات'!$B$6:$B$1005,A122&amp;""))</f>
        <v/>
      </c>
      <c r="H122" s="17">
        <f>IF(A122&amp;""="","",ROUND(F122-G122,2))</f>
        <v/>
      </c>
      <c r="I122" s="17">
        <f>IF(A122&amp;""="","",SUMIFS('الخطط'!$L$6:$L$505,'الخطط'!$B$6:$B$505,A122&amp;""))</f>
        <v/>
      </c>
      <c r="J122" s="17">
        <f>IF(A122&amp;""="","",ROUND(I122-G122,2))</f>
        <v/>
      </c>
      <c r="K122" s="14">
        <f>IF(A122&amp;""="","",IFERROR(SUMIFS('الجلسات'!$A$6:$A$2005,'الجلسات'!$E$6:$E$2005,A122&amp;"",'الجلسات'!$C$6:$C$2005,"تمت",'الجلسات'!$G$6:$G$2005,1)/COUNTIFS('الجلسات'!$E$6:$E$2005,A122&amp;"",'الجلسات'!$C$6:$C$2005,"تمت",'الجلسات'!$G$6:$G$2005,1),""))</f>
        <v/>
      </c>
      <c r="L122" s="6">
        <f>IF(A122&amp;""="","",IF(E122=0,"بدون خطة",IF(J122&gt;0,"عليه رصيد",IF(J122&lt;0,"دفع مقدمًا",IF(I122&gt;0,"مسدد","لم يبدأ العلاج")))))</f>
        <v/>
      </c>
      <c r="M122" s="16">
        <f>IF(ISNUMBER(J122),IF(J122&gt;0,COUNTIFS($J$6:$J$305,"&gt;"&amp;J122)+COUNTIFS($J$6:J122,J122),""),"")</f>
        <v/>
      </c>
    </row>
    <row r="123">
      <c r="A123" s="5" t="n"/>
      <c r="B123" s="5" t="n"/>
      <c r="C123" s="18" t="n"/>
      <c r="D123" s="13" t="n"/>
      <c r="E123" s="16">
        <f>IF(A123&amp;""="","",COUNTIFS('الخطط'!$B$6:$B$505,A123&amp;""))</f>
        <v/>
      </c>
      <c r="F123" s="17">
        <f>IF(A123&amp;""="","",SUMIFS('الخطط'!$E$6:$E$505,'الخطط'!$B$6:$B$505,A123&amp;""))</f>
        <v/>
      </c>
      <c r="G123" s="17">
        <f>IF(A123&amp;""="","",SUMIFS('المدفوعات'!$C$6:$C$1005,'المدفوعات'!$B$6:$B$1005,A123&amp;""))</f>
        <v/>
      </c>
      <c r="H123" s="17">
        <f>IF(A123&amp;""="","",ROUND(F123-G123,2))</f>
        <v/>
      </c>
      <c r="I123" s="17">
        <f>IF(A123&amp;""="","",SUMIFS('الخطط'!$L$6:$L$505,'الخطط'!$B$6:$B$505,A123&amp;""))</f>
        <v/>
      </c>
      <c r="J123" s="17">
        <f>IF(A123&amp;""="","",ROUND(I123-G123,2))</f>
        <v/>
      </c>
      <c r="K123" s="14">
        <f>IF(A123&amp;""="","",IFERROR(SUMIFS('الجلسات'!$A$6:$A$2005,'الجلسات'!$E$6:$E$2005,A123&amp;"",'الجلسات'!$C$6:$C$2005,"تمت",'الجلسات'!$G$6:$G$2005,1)/COUNTIFS('الجلسات'!$E$6:$E$2005,A123&amp;"",'الجلسات'!$C$6:$C$2005,"تمت",'الجلسات'!$G$6:$G$2005,1),""))</f>
        <v/>
      </c>
      <c r="L123" s="6">
        <f>IF(A123&amp;""="","",IF(E123=0,"بدون خطة",IF(J123&gt;0,"عليه رصيد",IF(J123&lt;0,"دفع مقدمًا",IF(I123&gt;0,"مسدد","لم يبدأ العلاج")))))</f>
        <v/>
      </c>
      <c r="M123" s="16">
        <f>IF(ISNUMBER(J123),IF(J123&gt;0,COUNTIFS($J$6:$J$305,"&gt;"&amp;J123)+COUNTIFS($J$6:J123,J123),""),"")</f>
        <v/>
      </c>
    </row>
    <row r="124">
      <c r="A124" s="5" t="n"/>
      <c r="B124" s="5" t="n"/>
      <c r="C124" s="18" t="n"/>
      <c r="D124" s="13" t="n"/>
      <c r="E124" s="16">
        <f>IF(A124&amp;""="","",COUNTIFS('الخطط'!$B$6:$B$505,A124&amp;""))</f>
        <v/>
      </c>
      <c r="F124" s="17">
        <f>IF(A124&amp;""="","",SUMIFS('الخطط'!$E$6:$E$505,'الخطط'!$B$6:$B$505,A124&amp;""))</f>
        <v/>
      </c>
      <c r="G124" s="17">
        <f>IF(A124&amp;""="","",SUMIFS('المدفوعات'!$C$6:$C$1005,'المدفوعات'!$B$6:$B$1005,A124&amp;""))</f>
        <v/>
      </c>
      <c r="H124" s="17">
        <f>IF(A124&amp;""="","",ROUND(F124-G124,2))</f>
        <v/>
      </c>
      <c r="I124" s="17">
        <f>IF(A124&amp;""="","",SUMIFS('الخطط'!$L$6:$L$505,'الخطط'!$B$6:$B$505,A124&amp;""))</f>
        <v/>
      </c>
      <c r="J124" s="17">
        <f>IF(A124&amp;""="","",ROUND(I124-G124,2))</f>
        <v/>
      </c>
      <c r="K124" s="14">
        <f>IF(A124&amp;""="","",IFERROR(SUMIFS('الجلسات'!$A$6:$A$2005,'الجلسات'!$E$6:$E$2005,A124&amp;"",'الجلسات'!$C$6:$C$2005,"تمت",'الجلسات'!$G$6:$G$2005,1)/COUNTIFS('الجلسات'!$E$6:$E$2005,A124&amp;"",'الجلسات'!$C$6:$C$2005,"تمت",'الجلسات'!$G$6:$G$2005,1),""))</f>
        <v/>
      </c>
      <c r="L124" s="6">
        <f>IF(A124&amp;""="","",IF(E124=0,"بدون خطة",IF(J124&gt;0,"عليه رصيد",IF(J124&lt;0,"دفع مقدمًا",IF(I124&gt;0,"مسدد","لم يبدأ العلاج")))))</f>
        <v/>
      </c>
      <c r="M124" s="16">
        <f>IF(ISNUMBER(J124),IF(J124&gt;0,COUNTIFS($J$6:$J$305,"&gt;"&amp;J124)+COUNTIFS($J$6:J124,J124),""),"")</f>
        <v/>
      </c>
    </row>
    <row r="125">
      <c r="A125" s="5" t="n"/>
      <c r="B125" s="5" t="n"/>
      <c r="C125" s="18" t="n"/>
      <c r="D125" s="13" t="n"/>
      <c r="E125" s="16">
        <f>IF(A125&amp;""="","",COUNTIFS('الخطط'!$B$6:$B$505,A125&amp;""))</f>
        <v/>
      </c>
      <c r="F125" s="17">
        <f>IF(A125&amp;""="","",SUMIFS('الخطط'!$E$6:$E$505,'الخطط'!$B$6:$B$505,A125&amp;""))</f>
        <v/>
      </c>
      <c r="G125" s="17">
        <f>IF(A125&amp;""="","",SUMIFS('المدفوعات'!$C$6:$C$1005,'المدفوعات'!$B$6:$B$1005,A125&amp;""))</f>
        <v/>
      </c>
      <c r="H125" s="17">
        <f>IF(A125&amp;""="","",ROUND(F125-G125,2))</f>
        <v/>
      </c>
      <c r="I125" s="17">
        <f>IF(A125&amp;""="","",SUMIFS('الخطط'!$L$6:$L$505,'الخطط'!$B$6:$B$505,A125&amp;""))</f>
        <v/>
      </c>
      <c r="J125" s="17">
        <f>IF(A125&amp;""="","",ROUND(I125-G125,2))</f>
        <v/>
      </c>
      <c r="K125" s="14">
        <f>IF(A125&amp;""="","",IFERROR(SUMIFS('الجلسات'!$A$6:$A$2005,'الجلسات'!$E$6:$E$2005,A125&amp;"",'الجلسات'!$C$6:$C$2005,"تمت",'الجلسات'!$G$6:$G$2005,1)/COUNTIFS('الجلسات'!$E$6:$E$2005,A125&amp;"",'الجلسات'!$C$6:$C$2005,"تمت",'الجلسات'!$G$6:$G$2005,1),""))</f>
        <v/>
      </c>
      <c r="L125" s="6">
        <f>IF(A125&amp;""="","",IF(E125=0,"بدون خطة",IF(J125&gt;0,"عليه رصيد",IF(J125&lt;0,"دفع مقدمًا",IF(I125&gt;0,"مسدد","لم يبدأ العلاج")))))</f>
        <v/>
      </c>
      <c r="M125" s="16">
        <f>IF(ISNUMBER(J125),IF(J125&gt;0,COUNTIFS($J$6:$J$305,"&gt;"&amp;J125)+COUNTIFS($J$6:J125,J125),""),"")</f>
        <v/>
      </c>
    </row>
    <row r="126">
      <c r="A126" s="5" t="n"/>
      <c r="B126" s="5" t="n"/>
      <c r="C126" s="18" t="n"/>
      <c r="D126" s="13" t="n"/>
      <c r="E126" s="16">
        <f>IF(A126&amp;""="","",COUNTIFS('الخطط'!$B$6:$B$505,A126&amp;""))</f>
        <v/>
      </c>
      <c r="F126" s="17">
        <f>IF(A126&amp;""="","",SUMIFS('الخطط'!$E$6:$E$505,'الخطط'!$B$6:$B$505,A126&amp;""))</f>
        <v/>
      </c>
      <c r="G126" s="17">
        <f>IF(A126&amp;""="","",SUMIFS('المدفوعات'!$C$6:$C$1005,'المدفوعات'!$B$6:$B$1005,A126&amp;""))</f>
        <v/>
      </c>
      <c r="H126" s="17">
        <f>IF(A126&amp;""="","",ROUND(F126-G126,2))</f>
        <v/>
      </c>
      <c r="I126" s="17">
        <f>IF(A126&amp;""="","",SUMIFS('الخطط'!$L$6:$L$505,'الخطط'!$B$6:$B$505,A126&amp;""))</f>
        <v/>
      </c>
      <c r="J126" s="17">
        <f>IF(A126&amp;""="","",ROUND(I126-G126,2))</f>
        <v/>
      </c>
      <c r="K126" s="14">
        <f>IF(A126&amp;""="","",IFERROR(SUMIFS('الجلسات'!$A$6:$A$2005,'الجلسات'!$E$6:$E$2005,A126&amp;"",'الجلسات'!$C$6:$C$2005,"تمت",'الجلسات'!$G$6:$G$2005,1)/COUNTIFS('الجلسات'!$E$6:$E$2005,A126&amp;"",'الجلسات'!$C$6:$C$2005,"تمت",'الجلسات'!$G$6:$G$2005,1),""))</f>
        <v/>
      </c>
      <c r="L126" s="6">
        <f>IF(A126&amp;""="","",IF(E126=0,"بدون خطة",IF(J126&gt;0,"عليه رصيد",IF(J126&lt;0,"دفع مقدمًا",IF(I126&gt;0,"مسدد","لم يبدأ العلاج")))))</f>
        <v/>
      </c>
      <c r="M126" s="16">
        <f>IF(ISNUMBER(J126),IF(J126&gt;0,COUNTIFS($J$6:$J$305,"&gt;"&amp;J126)+COUNTIFS($J$6:J126,J126),""),"")</f>
        <v/>
      </c>
    </row>
    <row r="127">
      <c r="A127" s="5" t="n"/>
      <c r="B127" s="5" t="n"/>
      <c r="C127" s="18" t="n"/>
      <c r="D127" s="13" t="n"/>
      <c r="E127" s="16">
        <f>IF(A127&amp;""="","",COUNTIFS('الخطط'!$B$6:$B$505,A127&amp;""))</f>
        <v/>
      </c>
      <c r="F127" s="17">
        <f>IF(A127&amp;""="","",SUMIFS('الخطط'!$E$6:$E$505,'الخطط'!$B$6:$B$505,A127&amp;""))</f>
        <v/>
      </c>
      <c r="G127" s="17">
        <f>IF(A127&amp;""="","",SUMIFS('المدفوعات'!$C$6:$C$1005,'المدفوعات'!$B$6:$B$1005,A127&amp;""))</f>
        <v/>
      </c>
      <c r="H127" s="17">
        <f>IF(A127&amp;""="","",ROUND(F127-G127,2))</f>
        <v/>
      </c>
      <c r="I127" s="17">
        <f>IF(A127&amp;""="","",SUMIFS('الخطط'!$L$6:$L$505,'الخطط'!$B$6:$B$505,A127&amp;""))</f>
        <v/>
      </c>
      <c r="J127" s="17">
        <f>IF(A127&amp;""="","",ROUND(I127-G127,2))</f>
        <v/>
      </c>
      <c r="K127" s="14">
        <f>IF(A127&amp;""="","",IFERROR(SUMIFS('الجلسات'!$A$6:$A$2005,'الجلسات'!$E$6:$E$2005,A127&amp;"",'الجلسات'!$C$6:$C$2005,"تمت",'الجلسات'!$G$6:$G$2005,1)/COUNTIFS('الجلسات'!$E$6:$E$2005,A127&amp;"",'الجلسات'!$C$6:$C$2005,"تمت",'الجلسات'!$G$6:$G$2005,1),""))</f>
        <v/>
      </c>
      <c r="L127" s="6">
        <f>IF(A127&amp;""="","",IF(E127=0,"بدون خطة",IF(J127&gt;0,"عليه رصيد",IF(J127&lt;0,"دفع مقدمًا",IF(I127&gt;0,"مسدد","لم يبدأ العلاج")))))</f>
        <v/>
      </c>
      <c r="M127" s="16">
        <f>IF(ISNUMBER(J127),IF(J127&gt;0,COUNTIFS($J$6:$J$305,"&gt;"&amp;J127)+COUNTIFS($J$6:J127,J127),""),"")</f>
        <v/>
      </c>
    </row>
    <row r="128">
      <c r="A128" s="5" t="n"/>
      <c r="B128" s="5" t="n"/>
      <c r="C128" s="18" t="n"/>
      <c r="D128" s="13" t="n"/>
      <c r="E128" s="16">
        <f>IF(A128&amp;""="","",COUNTIFS('الخطط'!$B$6:$B$505,A128&amp;""))</f>
        <v/>
      </c>
      <c r="F128" s="17">
        <f>IF(A128&amp;""="","",SUMIFS('الخطط'!$E$6:$E$505,'الخطط'!$B$6:$B$505,A128&amp;""))</f>
        <v/>
      </c>
      <c r="G128" s="17">
        <f>IF(A128&amp;""="","",SUMIFS('المدفوعات'!$C$6:$C$1005,'المدفوعات'!$B$6:$B$1005,A128&amp;""))</f>
        <v/>
      </c>
      <c r="H128" s="17">
        <f>IF(A128&amp;""="","",ROUND(F128-G128,2))</f>
        <v/>
      </c>
      <c r="I128" s="17">
        <f>IF(A128&amp;""="","",SUMIFS('الخطط'!$L$6:$L$505,'الخطط'!$B$6:$B$505,A128&amp;""))</f>
        <v/>
      </c>
      <c r="J128" s="17">
        <f>IF(A128&amp;""="","",ROUND(I128-G128,2))</f>
        <v/>
      </c>
      <c r="K128" s="14">
        <f>IF(A128&amp;""="","",IFERROR(SUMIFS('الجلسات'!$A$6:$A$2005,'الجلسات'!$E$6:$E$2005,A128&amp;"",'الجلسات'!$C$6:$C$2005,"تمت",'الجلسات'!$G$6:$G$2005,1)/COUNTIFS('الجلسات'!$E$6:$E$2005,A128&amp;"",'الجلسات'!$C$6:$C$2005,"تمت",'الجلسات'!$G$6:$G$2005,1),""))</f>
        <v/>
      </c>
      <c r="L128" s="6">
        <f>IF(A128&amp;""="","",IF(E128=0,"بدون خطة",IF(J128&gt;0,"عليه رصيد",IF(J128&lt;0,"دفع مقدمًا",IF(I128&gt;0,"مسدد","لم يبدأ العلاج")))))</f>
        <v/>
      </c>
      <c r="M128" s="16">
        <f>IF(ISNUMBER(J128),IF(J128&gt;0,COUNTIFS($J$6:$J$305,"&gt;"&amp;J128)+COUNTIFS($J$6:J128,J128),""),"")</f>
        <v/>
      </c>
    </row>
    <row r="129">
      <c r="A129" s="5" t="n"/>
      <c r="B129" s="5" t="n"/>
      <c r="C129" s="18" t="n"/>
      <c r="D129" s="13" t="n"/>
      <c r="E129" s="16">
        <f>IF(A129&amp;""="","",COUNTIFS('الخطط'!$B$6:$B$505,A129&amp;""))</f>
        <v/>
      </c>
      <c r="F129" s="17">
        <f>IF(A129&amp;""="","",SUMIFS('الخطط'!$E$6:$E$505,'الخطط'!$B$6:$B$505,A129&amp;""))</f>
        <v/>
      </c>
      <c r="G129" s="17">
        <f>IF(A129&amp;""="","",SUMIFS('المدفوعات'!$C$6:$C$1005,'المدفوعات'!$B$6:$B$1005,A129&amp;""))</f>
        <v/>
      </c>
      <c r="H129" s="17">
        <f>IF(A129&amp;""="","",ROUND(F129-G129,2))</f>
        <v/>
      </c>
      <c r="I129" s="17">
        <f>IF(A129&amp;""="","",SUMIFS('الخطط'!$L$6:$L$505,'الخطط'!$B$6:$B$505,A129&amp;""))</f>
        <v/>
      </c>
      <c r="J129" s="17">
        <f>IF(A129&amp;""="","",ROUND(I129-G129,2))</f>
        <v/>
      </c>
      <c r="K129" s="14">
        <f>IF(A129&amp;""="","",IFERROR(SUMIFS('الجلسات'!$A$6:$A$2005,'الجلسات'!$E$6:$E$2005,A129&amp;"",'الجلسات'!$C$6:$C$2005,"تمت",'الجلسات'!$G$6:$G$2005,1)/COUNTIFS('الجلسات'!$E$6:$E$2005,A129&amp;"",'الجلسات'!$C$6:$C$2005,"تمت",'الجلسات'!$G$6:$G$2005,1),""))</f>
        <v/>
      </c>
      <c r="L129" s="6">
        <f>IF(A129&amp;""="","",IF(E129=0,"بدون خطة",IF(J129&gt;0,"عليه رصيد",IF(J129&lt;0,"دفع مقدمًا",IF(I129&gt;0,"مسدد","لم يبدأ العلاج")))))</f>
        <v/>
      </c>
      <c r="M129" s="16">
        <f>IF(ISNUMBER(J129),IF(J129&gt;0,COUNTIFS($J$6:$J$305,"&gt;"&amp;J129)+COUNTIFS($J$6:J129,J129),""),"")</f>
        <v/>
      </c>
    </row>
    <row r="130">
      <c r="A130" s="5" t="n"/>
      <c r="B130" s="5" t="n"/>
      <c r="C130" s="18" t="n"/>
      <c r="D130" s="13" t="n"/>
      <c r="E130" s="16">
        <f>IF(A130&amp;""="","",COUNTIFS('الخطط'!$B$6:$B$505,A130&amp;""))</f>
        <v/>
      </c>
      <c r="F130" s="17">
        <f>IF(A130&amp;""="","",SUMIFS('الخطط'!$E$6:$E$505,'الخطط'!$B$6:$B$505,A130&amp;""))</f>
        <v/>
      </c>
      <c r="G130" s="17">
        <f>IF(A130&amp;""="","",SUMIFS('المدفوعات'!$C$6:$C$1005,'المدفوعات'!$B$6:$B$1005,A130&amp;""))</f>
        <v/>
      </c>
      <c r="H130" s="17">
        <f>IF(A130&amp;""="","",ROUND(F130-G130,2))</f>
        <v/>
      </c>
      <c r="I130" s="17">
        <f>IF(A130&amp;""="","",SUMIFS('الخطط'!$L$6:$L$505,'الخطط'!$B$6:$B$505,A130&amp;""))</f>
        <v/>
      </c>
      <c r="J130" s="17">
        <f>IF(A130&amp;""="","",ROUND(I130-G130,2))</f>
        <v/>
      </c>
      <c r="K130" s="14">
        <f>IF(A130&amp;""="","",IFERROR(SUMIFS('الجلسات'!$A$6:$A$2005,'الجلسات'!$E$6:$E$2005,A130&amp;"",'الجلسات'!$C$6:$C$2005,"تمت",'الجلسات'!$G$6:$G$2005,1)/COUNTIFS('الجلسات'!$E$6:$E$2005,A130&amp;"",'الجلسات'!$C$6:$C$2005,"تمت",'الجلسات'!$G$6:$G$2005,1),""))</f>
        <v/>
      </c>
      <c r="L130" s="6">
        <f>IF(A130&amp;""="","",IF(E130=0,"بدون خطة",IF(J130&gt;0,"عليه رصيد",IF(J130&lt;0,"دفع مقدمًا",IF(I130&gt;0,"مسدد","لم يبدأ العلاج")))))</f>
        <v/>
      </c>
      <c r="M130" s="16">
        <f>IF(ISNUMBER(J130),IF(J130&gt;0,COUNTIFS($J$6:$J$305,"&gt;"&amp;J130)+COUNTIFS($J$6:J130,J130),""),"")</f>
        <v/>
      </c>
    </row>
    <row r="131">
      <c r="A131" s="5" t="n"/>
      <c r="B131" s="5" t="n"/>
      <c r="C131" s="18" t="n"/>
      <c r="D131" s="13" t="n"/>
      <c r="E131" s="16">
        <f>IF(A131&amp;""="","",COUNTIFS('الخطط'!$B$6:$B$505,A131&amp;""))</f>
        <v/>
      </c>
      <c r="F131" s="17">
        <f>IF(A131&amp;""="","",SUMIFS('الخطط'!$E$6:$E$505,'الخطط'!$B$6:$B$505,A131&amp;""))</f>
        <v/>
      </c>
      <c r="G131" s="17">
        <f>IF(A131&amp;""="","",SUMIFS('المدفوعات'!$C$6:$C$1005,'المدفوعات'!$B$6:$B$1005,A131&amp;""))</f>
        <v/>
      </c>
      <c r="H131" s="17">
        <f>IF(A131&amp;""="","",ROUND(F131-G131,2))</f>
        <v/>
      </c>
      <c r="I131" s="17">
        <f>IF(A131&amp;""="","",SUMIFS('الخطط'!$L$6:$L$505,'الخطط'!$B$6:$B$505,A131&amp;""))</f>
        <v/>
      </c>
      <c r="J131" s="17">
        <f>IF(A131&amp;""="","",ROUND(I131-G131,2))</f>
        <v/>
      </c>
      <c r="K131" s="14">
        <f>IF(A131&amp;""="","",IFERROR(SUMIFS('الجلسات'!$A$6:$A$2005,'الجلسات'!$E$6:$E$2005,A131&amp;"",'الجلسات'!$C$6:$C$2005,"تمت",'الجلسات'!$G$6:$G$2005,1)/COUNTIFS('الجلسات'!$E$6:$E$2005,A131&amp;"",'الجلسات'!$C$6:$C$2005,"تمت",'الجلسات'!$G$6:$G$2005,1),""))</f>
        <v/>
      </c>
      <c r="L131" s="6">
        <f>IF(A131&amp;""="","",IF(E131=0,"بدون خطة",IF(J131&gt;0,"عليه رصيد",IF(J131&lt;0,"دفع مقدمًا",IF(I131&gt;0,"مسدد","لم يبدأ العلاج")))))</f>
        <v/>
      </c>
      <c r="M131" s="16">
        <f>IF(ISNUMBER(J131),IF(J131&gt;0,COUNTIFS($J$6:$J$305,"&gt;"&amp;J131)+COUNTIFS($J$6:J131,J131),""),"")</f>
        <v/>
      </c>
    </row>
    <row r="132">
      <c r="A132" s="5" t="n"/>
      <c r="B132" s="5" t="n"/>
      <c r="C132" s="18" t="n"/>
      <c r="D132" s="13" t="n"/>
      <c r="E132" s="16">
        <f>IF(A132&amp;""="","",COUNTIFS('الخطط'!$B$6:$B$505,A132&amp;""))</f>
        <v/>
      </c>
      <c r="F132" s="17">
        <f>IF(A132&amp;""="","",SUMIFS('الخطط'!$E$6:$E$505,'الخطط'!$B$6:$B$505,A132&amp;""))</f>
        <v/>
      </c>
      <c r="G132" s="17">
        <f>IF(A132&amp;""="","",SUMIFS('المدفوعات'!$C$6:$C$1005,'المدفوعات'!$B$6:$B$1005,A132&amp;""))</f>
        <v/>
      </c>
      <c r="H132" s="17">
        <f>IF(A132&amp;""="","",ROUND(F132-G132,2))</f>
        <v/>
      </c>
      <c r="I132" s="17">
        <f>IF(A132&amp;""="","",SUMIFS('الخطط'!$L$6:$L$505,'الخطط'!$B$6:$B$505,A132&amp;""))</f>
        <v/>
      </c>
      <c r="J132" s="17">
        <f>IF(A132&amp;""="","",ROUND(I132-G132,2))</f>
        <v/>
      </c>
      <c r="K132" s="14">
        <f>IF(A132&amp;""="","",IFERROR(SUMIFS('الجلسات'!$A$6:$A$2005,'الجلسات'!$E$6:$E$2005,A132&amp;"",'الجلسات'!$C$6:$C$2005,"تمت",'الجلسات'!$G$6:$G$2005,1)/COUNTIFS('الجلسات'!$E$6:$E$2005,A132&amp;"",'الجلسات'!$C$6:$C$2005,"تمت",'الجلسات'!$G$6:$G$2005,1),""))</f>
        <v/>
      </c>
      <c r="L132" s="6">
        <f>IF(A132&amp;""="","",IF(E132=0,"بدون خطة",IF(J132&gt;0,"عليه رصيد",IF(J132&lt;0,"دفع مقدمًا",IF(I132&gt;0,"مسدد","لم يبدأ العلاج")))))</f>
        <v/>
      </c>
      <c r="M132" s="16">
        <f>IF(ISNUMBER(J132),IF(J132&gt;0,COUNTIFS($J$6:$J$305,"&gt;"&amp;J132)+COUNTIFS($J$6:J132,J132),""),"")</f>
        <v/>
      </c>
    </row>
    <row r="133">
      <c r="A133" s="5" t="n"/>
      <c r="B133" s="5" t="n"/>
      <c r="C133" s="18" t="n"/>
      <c r="D133" s="13" t="n"/>
      <c r="E133" s="16">
        <f>IF(A133&amp;""="","",COUNTIFS('الخطط'!$B$6:$B$505,A133&amp;""))</f>
        <v/>
      </c>
      <c r="F133" s="17">
        <f>IF(A133&amp;""="","",SUMIFS('الخطط'!$E$6:$E$505,'الخطط'!$B$6:$B$505,A133&amp;""))</f>
        <v/>
      </c>
      <c r="G133" s="17">
        <f>IF(A133&amp;""="","",SUMIFS('المدفوعات'!$C$6:$C$1005,'المدفوعات'!$B$6:$B$1005,A133&amp;""))</f>
        <v/>
      </c>
      <c r="H133" s="17">
        <f>IF(A133&amp;""="","",ROUND(F133-G133,2))</f>
        <v/>
      </c>
      <c r="I133" s="17">
        <f>IF(A133&amp;""="","",SUMIFS('الخطط'!$L$6:$L$505,'الخطط'!$B$6:$B$505,A133&amp;""))</f>
        <v/>
      </c>
      <c r="J133" s="17">
        <f>IF(A133&amp;""="","",ROUND(I133-G133,2))</f>
        <v/>
      </c>
      <c r="K133" s="14">
        <f>IF(A133&amp;""="","",IFERROR(SUMIFS('الجلسات'!$A$6:$A$2005,'الجلسات'!$E$6:$E$2005,A133&amp;"",'الجلسات'!$C$6:$C$2005,"تمت",'الجلسات'!$G$6:$G$2005,1)/COUNTIFS('الجلسات'!$E$6:$E$2005,A133&amp;"",'الجلسات'!$C$6:$C$2005,"تمت",'الجلسات'!$G$6:$G$2005,1),""))</f>
        <v/>
      </c>
      <c r="L133" s="6">
        <f>IF(A133&amp;""="","",IF(E133=0,"بدون خطة",IF(J133&gt;0,"عليه رصيد",IF(J133&lt;0,"دفع مقدمًا",IF(I133&gt;0,"مسدد","لم يبدأ العلاج")))))</f>
        <v/>
      </c>
      <c r="M133" s="16">
        <f>IF(ISNUMBER(J133),IF(J133&gt;0,COUNTIFS($J$6:$J$305,"&gt;"&amp;J133)+COUNTIFS($J$6:J133,J133),""),"")</f>
        <v/>
      </c>
    </row>
    <row r="134">
      <c r="A134" s="5" t="n"/>
      <c r="B134" s="5" t="n"/>
      <c r="C134" s="18" t="n"/>
      <c r="D134" s="13" t="n"/>
      <c r="E134" s="16">
        <f>IF(A134&amp;""="","",COUNTIFS('الخطط'!$B$6:$B$505,A134&amp;""))</f>
        <v/>
      </c>
      <c r="F134" s="17">
        <f>IF(A134&amp;""="","",SUMIFS('الخطط'!$E$6:$E$505,'الخطط'!$B$6:$B$505,A134&amp;""))</f>
        <v/>
      </c>
      <c r="G134" s="17">
        <f>IF(A134&amp;""="","",SUMIFS('المدفوعات'!$C$6:$C$1005,'المدفوعات'!$B$6:$B$1005,A134&amp;""))</f>
        <v/>
      </c>
      <c r="H134" s="17">
        <f>IF(A134&amp;""="","",ROUND(F134-G134,2))</f>
        <v/>
      </c>
      <c r="I134" s="17">
        <f>IF(A134&amp;""="","",SUMIFS('الخطط'!$L$6:$L$505,'الخطط'!$B$6:$B$505,A134&amp;""))</f>
        <v/>
      </c>
      <c r="J134" s="17">
        <f>IF(A134&amp;""="","",ROUND(I134-G134,2))</f>
        <v/>
      </c>
      <c r="K134" s="14">
        <f>IF(A134&amp;""="","",IFERROR(SUMIFS('الجلسات'!$A$6:$A$2005,'الجلسات'!$E$6:$E$2005,A134&amp;"",'الجلسات'!$C$6:$C$2005,"تمت",'الجلسات'!$G$6:$G$2005,1)/COUNTIFS('الجلسات'!$E$6:$E$2005,A134&amp;"",'الجلسات'!$C$6:$C$2005,"تمت",'الجلسات'!$G$6:$G$2005,1),""))</f>
        <v/>
      </c>
      <c r="L134" s="6">
        <f>IF(A134&amp;""="","",IF(E134=0,"بدون خطة",IF(J134&gt;0,"عليه رصيد",IF(J134&lt;0,"دفع مقدمًا",IF(I134&gt;0,"مسدد","لم يبدأ العلاج")))))</f>
        <v/>
      </c>
      <c r="M134" s="16">
        <f>IF(ISNUMBER(J134),IF(J134&gt;0,COUNTIFS($J$6:$J$305,"&gt;"&amp;J134)+COUNTIFS($J$6:J134,J134),""),"")</f>
        <v/>
      </c>
    </row>
    <row r="135">
      <c r="A135" s="5" t="n"/>
      <c r="B135" s="5" t="n"/>
      <c r="C135" s="18" t="n"/>
      <c r="D135" s="13" t="n"/>
      <c r="E135" s="16">
        <f>IF(A135&amp;""="","",COUNTIFS('الخطط'!$B$6:$B$505,A135&amp;""))</f>
        <v/>
      </c>
      <c r="F135" s="17">
        <f>IF(A135&amp;""="","",SUMIFS('الخطط'!$E$6:$E$505,'الخطط'!$B$6:$B$505,A135&amp;""))</f>
        <v/>
      </c>
      <c r="G135" s="17">
        <f>IF(A135&amp;""="","",SUMIFS('المدفوعات'!$C$6:$C$1005,'المدفوعات'!$B$6:$B$1005,A135&amp;""))</f>
        <v/>
      </c>
      <c r="H135" s="17">
        <f>IF(A135&amp;""="","",ROUND(F135-G135,2))</f>
        <v/>
      </c>
      <c r="I135" s="17">
        <f>IF(A135&amp;""="","",SUMIFS('الخطط'!$L$6:$L$505,'الخطط'!$B$6:$B$505,A135&amp;""))</f>
        <v/>
      </c>
      <c r="J135" s="17">
        <f>IF(A135&amp;""="","",ROUND(I135-G135,2))</f>
        <v/>
      </c>
      <c r="K135" s="14">
        <f>IF(A135&amp;""="","",IFERROR(SUMIFS('الجلسات'!$A$6:$A$2005,'الجلسات'!$E$6:$E$2005,A135&amp;"",'الجلسات'!$C$6:$C$2005,"تمت",'الجلسات'!$G$6:$G$2005,1)/COUNTIFS('الجلسات'!$E$6:$E$2005,A135&amp;"",'الجلسات'!$C$6:$C$2005,"تمت",'الجلسات'!$G$6:$G$2005,1),""))</f>
        <v/>
      </c>
      <c r="L135" s="6">
        <f>IF(A135&amp;""="","",IF(E135=0,"بدون خطة",IF(J135&gt;0,"عليه رصيد",IF(J135&lt;0,"دفع مقدمًا",IF(I135&gt;0,"مسدد","لم يبدأ العلاج")))))</f>
        <v/>
      </c>
      <c r="M135" s="16">
        <f>IF(ISNUMBER(J135),IF(J135&gt;0,COUNTIFS($J$6:$J$305,"&gt;"&amp;J135)+COUNTIFS($J$6:J135,J135),""),"")</f>
        <v/>
      </c>
    </row>
    <row r="136">
      <c r="A136" s="5" t="n"/>
      <c r="B136" s="5" t="n"/>
      <c r="C136" s="18" t="n"/>
      <c r="D136" s="13" t="n"/>
      <c r="E136" s="16">
        <f>IF(A136&amp;""="","",COUNTIFS('الخطط'!$B$6:$B$505,A136&amp;""))</f>
        <v/>
      </c>
      <c r="F136" s="17">
        <f>IF(A136&amp;""="","",SUMIFS('الخطط'!$E$6:$E$505,'الخطط'!$B$6:$B$505,A136&amp;""))</f>
        <v/>
      </c>
      <c r="G136" s="17">
        <f>IF(A136&amp;""="","",SUMIFS('المدفوعات'!$C$6:$C$1005,'المدفوعات'!$B$6:$B$1005,A136&amp;""))</f>
        <v/>
      </c>
      <c r="H136" s="17">
        <f>IF(A136&amp;""="","",ROUND(F136-G136,2))</f>
        <v/>
      </c>
      <c r="I136" s="17">
        <f>IF(A136&amp;""="","",SUMIFS('الخطط'!$L$6:$L$505,'الخطط'!$B$6:$B$505,A136&amp;""))</f>
        <v/>
      </c>
      <c r="J136" s="17">
        <f>IF(A136&amp;""="","",ROUND(I136-G136,2))</f>
        <v/>
      </c>
      <c r="K136" s="14">
        <f>IF(A136&amp;""="","",IFERROR(SUMIFS('الجلسات'!$A$6:$A$2005,'الجلسات'!$E$6:$E$2005,A136&amp;"",'الجلسات'!$C$6:$C$2005,"تمت",'الجلسات'!$G$6:$G$2005,1)/COUNTIFS('الجلسات'!$E$6:$E$2005,A136&amp;"",'الجلسات'!$C$6:$C$2005,"تمت",'الجلسات'!$G$6:$G$2005,1),""))</f>
        <v/>
      </c>
      <c r="L136" s="6">
        <f>IF(A136&amp;""="","",IF(E136=0,"بدون خطة",IF(J136&gt;0,"عليه رصيد",IF(J136&lt;0,"دفع مقدمًا",IF(I136&gt;0,"مسدد","لم يبدأ العلاج")))))</f>
        <v/>
      </c>
      <c r="M136" s="16">
        <f>IF(ISNUMBER(J136),IF(J136&gt;0,COUNTIFS($J$6:$J$305,"&gt;"&amp;J136)+COUNTIFS($J$6:J136,J136),""),"")</f>
        <v/>
      </c>
    </row>
    <row r="137">
      <c r="A137" s="5" t="n"/>
      <c r="B137" s="5" t="n"/>
      <c r="C137" s="18" t="n"/>
      <c r="D137" s="13" t="n"/>
      <c r="E137" s="16">
        <f>IF(A137&amp;""="","",COUNTIFS('الخطط'!$B$6:$B$505,A137&amp;""))</f>
        <v/>
      </c>
      <c r="F137" s="17">
        <f>IF(A137&amp;""="","",SUMIFS('الخطط'!$E$6:$E$505,'الخطط'!$B$6:$B$505,A137&amp;""))</f>
        <v/>
      </c>
      <c r="G137" s="17">
        <f>IF(A137&amp;""="","",SUMIFS('المدفوعات'!$C$6:$C$1005,'المدفوعات'!$B$6:$B$1005,A137&amp;""))</f>
        <v/>
      </c>
      <c r="H137" s="17">
        <f>IF(A137&amp;""="","",ROUND(F137-G137,2))</f>
        <v/>
      </c>
      <c r="I137" s="17">
        <f>IF(A137&amp;""="","",SUMIFS('الخطط'!$L$6:$L$505,'الخطط'!$B$6:$B$505,A137&amp;""))</f>
        <v/>
      </c>
      <c r="J137" s="17">
        <f>IF(A137&amp;""="","",ROUND(I137-G137,2))</f>
        <v/>
      </c>
      <c r="K137" s="14">
        <f>IF(A137&amp;""="","",IFERROR(SUMIFS('الجلسات'!$A$6:$A$2005,'الجلسات'!$E$6:$E$2005,A137&amp;"",'الجلسات'!$C$6:$C$2005,"تمت",'الجلسات'!$G$6:$G$2005,1)/COUNTIFS('الجلسات'!$E$6:$E$2005,A137&amp;"",'الجلسات'!$C$6:$C$2005,"تمت",'الجلسات'!$G$6:$G$2005,1),""))</f>
        <v/>
      </c>
      <c r="L137" s="6">
        <f>IF(A137&amp;""="","",IF(E137=0,"بدون خطة",IF(J137&gt;0,"عليه رصيد",IF(J137&lt;0,"دفع مقدمًا",IF(I137&gt;0,"مسدد","لم يبدأ العلاج")))))</f>
        <v/>
      </c>
      <c r="M137" s="16">
        <f>IF(ISNUMBER(J137),IF(J137&gt;0,COUNTIFS($J$6:$J$305,"&gt;"&amp;J137)+COUNTIFS($J$6:J137,J137),""),"")</f>
        <v/>
      </c>
    </row>
    <row r="138">
      <c r="A138" s="5" t="n"/>
      <c r="B138" s="5" t="n"/>
      <c r="C138" s="18" t="n"/>
      <c r="D138" s="13" t="n"/>
      <c r="E138" s="16">
        <f>IF(A138&amp;""="","",COUNTIFS('الخطط'!$B$6:$B$505,A138&amp;""))</f>
        <v/>
      </c>
      <c r="F138" s="17">
        <f>IF(A138&amp;""="","",SUMIFS('الخطط'!$E$6:$E$505,'الخطط'!$B$6:$B$505,A138&amp;""))</f>
        <v/>
      </c>
      <c r="G138" s="17">
        <f>IF(A138&amp;""="","",SUMIFS('المدفوعات'!$C$6:$C$1005,'المدفوعات'!$B$6:$B$1005,A138&amp;""))</f>
        <v/>
      </c>
      <c r="H138" s="17">
        <f>IF(A138&amp;""="","",ROUND(F138-G138,2))</f>
        <v/>
      </c>
      <c r="I138" s="17">
        <f>IF(A138&amp;""="","",SUMIFS('الخطط'!$L$6:$L$505,'الخطط'!$B$6:$B$505,A138&amp;""))</f>
        <v/>
      </c>
      <c r="J138" s="17">
        <f>IF(A138&amp;""="","",ROUND(I138-G138,2))</f>
        <v/>
      </c>
      <c r="K138" s="14">
        <f>IF(A138&amp;""="","",IFERROR(SUMIFS('الجلسات'!$A$6:$A$2005,'الجلسات'!$E$6:$E$2005,A138&amp;"",'الجلسات'!$C$6:$C$2005,"تمت",'الجلسات'!$G$6:$G$2005,1)/COUNTIFS('الجلسات'!$E$6:$E$2005,A138&amp;"",'الجلسات'!$C$6:$C$2005,"تمت",'الجلسات'!$G$6:$G$2005,1),""))</f>
        <v/>
      </c>
      <c r="L138" s="6">
        <f>IF(A138&amp;""="","",IF(E138=0,"بدون خطة",IF(J138&gt;0,"عليه رصيد",IF(J138&lt;0,"دفع مقدمًا",IF(I138&gt;0,"مسدد","لم يبدأ العلاج")))))</f>
        <v/>
      </c>
      <c r="M138" s="16">
        <f>IF(ISNUMBER(J138),IF(J138&gt;0,COUNTIFS($J$6:$J$305,"&gt;"&amp;J138)+COUNTIFS($J$6:J138,J138),""),"")</f>
        <v/>
      </c>
    </row>
    <row r="139">
      <c r="A139" s="5" t="n"/>
      <c r="B139" s="5" t="n"/>
      <c r="C139" s="18" t="n"/>
      <c r="D139" s="13" t="n"/>
      <c r="E139" s="16">
        <f>IF(A139&amp;""="","",COUNTIFS('الخطط'!$B$6:$B$505,A139&amp;""))</f>
        <v/>
      </c>
      <c r="F139" s="17">
        <f>IF(A139&amp;""="","",SUMIFS('الخطط'!$E$6:$E$505,'الخطط'!$B$6:$B$505,A139&amp;""))</f>
        <v/>
      </c>
      <c r="G139" s="17">
        <f>IF(A139&amp;""="","",SUMIFS('المدفوعات'!$C$6:$C$1005,'المدفوعات'!$B$6:$B$1005,A139&amp;""))</f>
        <v/>
      </c>
      <c r="H139" s="17">
        <f>IF(A139&amp;""="","",ROUND(F139-G139,2))</f>
        <v/>
      </c>
      <c r="I139" s="17">
        <f>IF(A139&amp;""="","",SUMIFS('الخطط'!$L$6:$L$505,'الخطط'!$B$6:$B$505,A139&amp;""))</f>
        <v/>
      </c>
      <c r="J139" s="17">
        <f>IF(A139&amp;""="","",ROUND(I139-G139,2))</f>
        <v/>
      </c>
      <c r="K139" s="14">
        <f>IF(A139&amp;""="","",IFERROR(SUMIFS('الجلسات'!$A$6:$A$2005,'الجلسات'!$E$6:$E$2005,A139&amp;"",'الجلسات'!$C$6:$C$2005,"تمت",'الجلسات'!$G$6:$G$2005,1)/COUNTIFS('الجلسات'!$E$6:$E$2005,A139&amp;"",'الجلسات'!$C$6:$C$2005,"تمت",'الجلسات'!$G$6:$G$2005,1),""))</f>
        <v/>
      </c>
      <c r="L139" s="6">
        <f>IF(A139&amp;""="","",IF(E139=0,"بدون خطة",IF(J139&gt;0,"عليه رصيد",IF(J139&lt;0,"دفع مقدمًا",IF(I139&gt;0,"مسدد","لم يبدأ العلاج")))))</f>
        <v/>
      </c>
      <c r="M139" s="16">
        <f>IF(ISNUMBER(J139),IF(J139&gt;0,COUNTIFS($J$6:$J$305,"&gt;"&amp;J139)+COUNTIFS($J$6:J139,J139),""),"")</f>
        <v/>
      </c>
    </row>
    <row r="140">
      <c r="A140" s="5" t="n"/>
      <c r="B140" s="5" t="n"/>
      <c r="C140" s="18" t="n"/>
      <c r="D140" s="13" t="n"/>
      <c r="E140" s="16">
        <f>IF(A140&amp;""="","",COUNTIFS('الخطط'!$B$6:$B$505,A140&amp;""))</f>
        <v/>
      </c>
      <c r="F140" s="17">
        <f>IF(A140&amp;""="","",SUMIFS('الخطط'!$E$6:$E$505,'الخطط'!$B$6:$B$505,A140&amp;""))</f>
        <v/>
      </c>
      <c r="G140" s="17">
        <f>IF(A140&amp;""="","",SUMIFS('المدفوعات'!$C$6:$C$1005,'المدفوعات'!$B$6:$B$1005,A140&amp;""))</f>
        <v/>
      </c>
      <c r="H140" s="17">
        <f>IF(A140&amp;""="","",ROUND(F140-G140,2))</f>
        <v/>
      </c>
      <c r="I140" s="17">
        <f>IF(A140&amp;""="","",SUMIFS('الخطط'!$L$6:$L$505,'الخطط'!$B$6:$B$505,A140&amp;""))</f>
        <v/>
      </c>
      <c r="J140" s="17">
        <f>IF(A140&amp;""="","",ROUND(I140-G140,2))</f>
        <v/>
      </c>
      <c r="K140" s="14">
        <f>IF(A140&amp;""="","",IFERROR(SUMIFS('الجلسات'!$A$6:$A$2005,'الجلسات'!$E$6:$E$2005,A140&amp;"",'الجلسات'!$C$6:$C$2005,"تمت",'الجلسات'!$G$6:$G$2005,1)/COUNTIFS('الجلسات'!$E$6:$E$2005,A140&amp;"",'الجلسات'!$C$6:$C$2005,"تمت",'الجلسات'!$G$6:$G$2005,1),""))</f>
        <v/>
      </c>
      <c r="L140" s="6">
        <f>IF(A140&amp;""="","",IF(E140=0,"بدون خطة",IF(J140&gt;0,"عليه رصيد",IF(J140&lt;0,"دفع مقدمًا",IF(I140&gt;0,"مسدد","لم يبدأ العلاج")))))</f>
        <v/>
      </c>
      <c r="M140" s="16">
        <f>IF(ISNUMBER(J140),IF(J140&gt;0,COUNTIFS($J$6:$J$305,"&gt;"&amp;J140)+COUNTIFS($J$6:J140,J140),""),"")</f>
        <v/>
      </c>
    </row>
    <row r="141">
      <c r="A141" s="5" t="n"/>
      <c r="B141" s="5" t="n"/>
      <c r="C141" s="18" t="n"/>
      <c r="D141" s="13" t="n"/>
      <c r="E141" s="16">
        <f>IF(A141&amp;""="","",COUNTIFS('الخطط'!$B$6:$B$505,A141&amp;""))</f>
        <v/>
      </c>
      <c r="F141" s="17">
        <f>IF(A141&amp;""="","",SUMIFS('الخطط'!$E$6:$E$505,'الخطط'!$B$6:$B$505,A141&amp;""))</f>
        <v/>
      </c>
      <c r="G141" s="17">
        <f>IF(A141&amp;""="","",SUMIFS('المدفوعات'!$C$6:$C$1005,'المدفوعات'!$B$6:$B$1005,A141&amp;""))</f>
        <v/>
      </c>
      <c r="H141" s="17">
        <f>IF(A141&amp;""="","",ROUND(F141-G141,2))</f>
        <v/>
      </c>
      <c r="I141" s="17">
        <f>IF(A141&amp;""="","",SUMIFS('الخطط'!$L$6:$L$505,'الخطط'!$B$6:$B$505,A141&amp;""))</f>
        <v/>
      </c>
      <c r="J141" s="17">
        <f>IF(A141&amp;""="","",ROUND(I141-G141,2))</f>
        <v/>
      </c>
      <c r="K141" s="14">
        <f>IF(A141&amp;""="","",IFERROR(SUMIFS('الجلسات'!$A$6:$A$2005,'الجلسات'!$E$6:$E$2005,A141&amp;"",'الجلسات'!$C$6:$C$2005,"تمت",'الجلسات'!$G$6:$G$2005,1)/COUNTIFS('الجلسات'!$E$6:$E$2005,A141&amp;"",'الجلسات'!$C$6:$C$2005,"تمت",'الجلسات'!$G$6:$G$2005,1),""))</f>
        <v/>
      </c>
      <c r="L141" s="6">
        <f>IF(A141&amp;""="","",IF(E141=0,"بدون خطة",IF(J141&gt;0,"عليه رصيد",IF(J141&lt;0,"دفع مقدمًا",IF(I141&gt;0,"مسدد","لم يبدأ العلاج")))))</f>
        <v/>
      </c>
      <c r="M141" s="16">
        <f>IF(ISNUMBER(J141),IF(J141&gt;0,COUNTIFS($J$6:$J$305,"&gt;"&amp;J141)+COUNTIFS($J$6:J141,J141),""),"")</f>
        <v/>
      </c>
    </row>
    <row r="142">
      <c r="A142" s="5" t="n"/>
      <c r="B142" s="5" t="n"/>
      <c r="C142" s="18" t="n"/>
      <c r="D142" s="13" t="n"/>
      <c r="E142" s="16">
        <f>IF(A142&amp;""="","",COUNTIFS('الخطط'!$B$6:$B$505,A142&amp;""))</f>
        <v/>
      </c>
      <c r="F142" s="17">
        <f>IF(A142&amp;""="","",SUMIFS('الخطط'!$E$6:$E$505,'الخطط'!$B$6:$B$505,A142&amp;""))</f>
        <v/>
      </c>
      <c r="G142" s="17">
        <f>IF(A142&amp;""="","",SUMIFS('المدفوعات'!$C$6:$C$1005,'المدفوعات'!$B$6:$B$1005,A142&amp;""))</f>
        <v/>
      </c>
      <c r="H142" s="17">
        <f>IF(A142&amp;""="","",ROUND(F142-G142,2))</f>
        <v/>
      </c>
      <c r="I142" s="17">
        <f>IF(A142&amp;""="","",SUMIFS('الخطط'!$L$6:$L$505,'الخطط'!$B$6:$B$505,A142&amp;""))</f>
        <v/>
      </c>
      <c r="J142" s="17">
        <f>IF(A142&amp;""="","",ROUND(I142-G142,2))</f>
        <v/>
      </c>
      <c r="K142" s="14">
        <f>IF(A142&amp;""="","",IFERROR(SUMIFS('الجلسات'!$A$6:$A$2005,'الجلسات'!$E$6:$E$2005,A142&amp;"",'الجلسات'!$C$6:$C$2005,"تمت",'الجلسات'!$G$6:$G$2005,1)/COUNTIFS('الجلسات'!$E$6:$E$2005,A142&amp;"",'الجلسات'!$C$6:$C$2005,"تمت",'الجلسات'!$G$6:$G$2005,1),""))</f>
        <v/>
      </c>
      <c r="L142" s="6">
        <f>IF(A142&amp;""="","",IF(E142=0,"بدون خطة",IF(J142&gt;0,"عليه رصيد",IF(J142&lt;0,"دفع مقدمًا",IF(I142&gt;0,"مسدد","لم يبدأ العلاج")))))</f>
        <v/>
      </c>
      <c r="M142" s="16">
        <f>IF(ISNUMBER(J142),IF(J142&gt;0,COUNTIFS($J$6:$J$305,"&gt;"&amp;J142)+COUNTIFS($J$6:J142,J142),""),"")</f>
        <v/>
      </c>
    </row>
    <row r="143">
      <c r="A143" s="5" t="n"/>
      <c r="B143" s="5" t="n"/>
      <c r="C143" s="18" t="n"/>
      <c r="D143" s="13" t="n"/>
      <c r="E143" s="16">
        <f>IF(A143&amp;""="","",COUNTIFS('الخطط'!$B$6:$B$505,A143&amp;""))</f>
        <v/>
      </c>
      <c r="F143" s="17">
        <f>IF(A143&amp;""="","",SUMIFS('الخطط'!$E$6:$E$505,'الخطط'!$B$6:$B$505,A143&amp;""))</f>
        <v/>
      </c>
      <c r="G143" s="17">
        <f>IF(A143&amp;""="","",SUMIFS('المدفوعات'!$C$6:$C$1005,'المدفوعات'!$B$6:$B$1005,A143&amp;""))</f>
        <v/>
      </c>
      <c r="H143" s="17">
        <f>IF(A143&amp;""="","",ROUND(F143-G143,2))</f>
        <v/>
      </c>
      <c r="I143" s="17">
        <f>IF(A143&amp;""="","",SUMIFS('الخطط'!$L$6:$L$505,'الخطط'!$B$6:$B$505,A143&amp;""))</f>
        <v/>
      </c>
      <c r="J143" s="17">
        <f>IF(A143&amp;""="","",ROUND(I143-G143,2))</f>
        <v/>
      </c>
      <c r="K143" s="14">
        <f>IF(A143&amp;""="","",IFERROR(SUMIFS('الجلسات'!$A$6:$A$2005,'الجلسات'!$E$6:$E$2005,A143&amp;"",'الجلسات'!$C$6:$C$2005,"تمت",'الجلسات'!$G$6:$G$2005,1)/COUNTIFS('الجلسات'!$E$6:$E$2005,A143&amp;"",'الجلسات'!$C$6:$C$2005,"تمت",'الجلسات'!$G$6:$G$2005,1),""))</f>
        <v/>
      </c>
      <c r="L143" s="6">
        <f>IF(A143&amp;""="","",IF(E143=0,"بدون خطة",IF(J143&gt;0,"عليه رصيد",IF(J143&lt;0,"دفع مقدمًا",IF(I143&gt;0,"مسدد","لم يبدأ العلاج")))))</f>
        <v/>
      </c>
      <c r="M143" s="16">
        <f>IF(ISNUMBER(J143),IF(J143&gt;0,COUNTIFS($J$6:$J$305,"&gt;"&amp;J143)+COUNTIFS($J$6:J143,J143),""),"")</f>
        <v/>
      </c>
    </row>
    <row r="144">
      <c r="A144" s="5" t="n"/>
      <c r="B144" s="5" t="n"/>
      <c r="C144" s="18" t="n"/>
      <c r="D144" s="13" t="n"/>
      <c r="E144" s="16">
        <f>IF(A144&amp;""="","",COUNTIFS('الخطط'!$B$6:$B$505,A144&amp;""))</f>
        <v/>
      </c>
      <c r="F144" s="17">
        <f>IF(A144&amp;""="","",SUMIFS('الخطط'!$E$6:$E$505,'الخطط'!$B$6:$B$505,A144&amp;""))</f>
        <v/>
      </c>
      <c r="G144" s="17">
        <f>IF(A144&amp;""="","",SUMIFS('المدفوعات'!$C$6:$C$1005,'المدفوعات'!$B$6:$B$1005,A144&amp;""))</f>
        <v/>
      </c>
      <c r="H144" s="17">
        <f>IF(A144&amp;""="","",ROUND(F144-G144,2))</f>
        <v/>
      </c>
      <c r="I144" s="17">
        <f>IF(A144&amp;""="","",SUMIFS('الخطط'!$L$6:$L$505,'الخطط'!$B$6:$B$505,A144&amp;""))</f>
        <v/>
      </c>
      <c r="J144" s="17">
        <f>IF(A144&amp;""="","",ROUND(I144-G144,2))</f>
        <v/>
      </c>
      <c r="K144" s="14">
        <f>IF(A144&amp;""="","",IFERROR(SUMIFS('الجلسات'!$A$6:$A$2005,'الجلسات'!$E$6:$E$2005,A144&amp;"",'الجلسات'!$C$6:$C$2005,"تمت",'الجلسات'!$G$6:$G$2005,1)/COUNTIFS('الجلسات'!$E$6:$E$2005,A144&amp;"",'الجلسات'!$C$6:$C$2005,"تمت",'الجلسات'!$G$6:$G$2005,1),""))</f>
        <v/>
      </c>
      <c r="L144" s="6">
        <f>IF(A144&amp;""="","",IF(E144=0,"بدون خطة",IF(J144&gt;0,"عليه رصيد",IF(J144&lt;0,"دفع مقدمًا",IF(I144&gt;0,"مسدد","لم يبدأ العلاج")))))</f>
        <v/>
      </c>
      <c r="M144" s="16">
        <f>IF(ISNUMBER(J144),IF(J144&gt;0,COUNTIFS($J$6:$J$305,"&gt;"&amp;J144)+COUNTIFS($J$6:J144,J144),""),"")</f>
        <v/>
      </c>
    </row>
    <row r="145">
      <c r="A145" s="5" t="n"/>
      <c r="B145" s="5" t="n"/>
      <c r="C145" s="18" t="n"/>
      <c r="D145" s="13" t="n"/>
      <c r="E145" s="16">
        <f>IF(A145&amp;""="","",COUNTIFS('الخطط'!$B$6:$B$505,A145&amp;""))</f>
        <v/>
      </c>
      <c r="F145" s="17">
        <f>IF(A145&amp;""="","",SUMIFS('الخطط'!$E$6:$E$505,'الخطط'!$B$6:$B$505,A145&amp;""))</f>
        <v/>
      </c>
      <c r="G145" s="17">
        <f>IF(A145&amp;""="","",SUMIFS('المدفوعات'!$C$6:$C$1005,'المدفوعات'!$B$6:$B$1005,A145&amp;""))</f>
        <v/>
      </c>
      <c r="H145" s="17">
        <f>IF(A145&amp;""="","",ROUND(F145-G145,2))</f>
        <v/>
      </c>
      <c r="I145" s="17">
        <f>IF(A145&amp;""="","",SUMIFS('الخطط'!$L$6:$L$505,'الخطط'!$B$6:$B$505,A145&amp;""))</f>
        <v/>
      </c>
      <c r="J145" s="17">
        <f>IF(A145&amp;""="","",ROUND(I145-G145,2))</f>
        <v/>
      </c>
      <c r="K145" s="14">
        <f>IF(A145&amp;""="","",IFERROR(SUMIFS('الجلسات'!$A$6:$A$2005,'الجلسات'!$E$6:$E$2005,A145&amp;"",'الجلسات'!$C$6:$C$2005,"تمت",'الجلسات'!$G$6:$G$2005,1)/COUNTIFS('الجلسات'!$E$6:$E$2005,A145&amp;"",'الجلسات'!$C$6:$C$2005,"تمت",'الجلسات'!$G$6:$G$2005,1),""))</f>
        <v/>
      </c>
      <c r="L145" s="6">
        <f>IF(A145&amp;""="","",IF(E145=0,"بدون خطة",IF(J145&gt;0,"عليه رصيد",IF(J145&lt;0,"دفع مقدمًا",IF(I145&gt;0,"مسدد","لم يبدأ العلاج")))))</f>
        <v/>
      </c>
      <c r="M145" s="16">
        <f>IF(ISNUMBER(J145),IF(J145&gt;0,COUNTIFS($J$6:$J$305,"&gt;"&amp;J145)+COUNTIFS($J$6:J145,J145),""),"")</f>
        <v/>
      </c>
    </row>
    <row r="146">
      <c r="A146" s="5" t="n"/>
      <c r="B146" s="5" t="n"/>
      <c r="C146" s="18" t="n"/>
      <c r="D146" s="13" t="n"/>
      <c r="E146" s="16">
        <f>IF(A146&amp;""="","",COUNTIFS('الخطط'!$B$6:$B$505,A146&amp;""))</f>
        <v/>
      </c>
      <c r="F146" s="17">
        <f>IF(A146&amp;""="","",SUMIFS('الخطط'!$E$6:$E$505,'الخطط'!$B$6:$B$505,A146&amp;""))</f>
        <v/>
      </c>
      <c r="G146" s="17">
        <f>IF(A146&amp;""="","",SUMIFS('المدفوعات'!$C$6:$C$1005,'المدفوعات'!$B$6:$B$1005,A146&amp;""))</f>
        <v/>
      </c>
      <c r="H146" s="17">
        <f>IF(A146&amp;""="","",ROUND(F146-G146,2))</f>
        <v/>
      </c>
      <c r="I146" s="17">
        <f>IF(A146&amp;""="","",SUMIFS('الخطط'!$L$6:$L$505,'الخطط'!$B$6:$B$505,A146&amp;""))</f>
        <v/>
      </c>
      <c r="J146" s="17">
        <f>IF(A146&amp;""="","",ROUND(I146-G146,2))</f>
        <v/>
      </c>
      <c r="K146" s="14">
        <f>IF(A146&amp;""="","",IFERROR(SUMIFS('الجلسات'!$A$6:$A$2005,'الجلسات'!$E$6:$E$2005,A146&amp;"",'الجلسات'!$C$6:$C$2005,"تمت",'الجلسات'!$G$6:$G$2005,1)/COUNTIFS('الجلسات'!$E$6:$E$2005,A146&amp;"",'الجلسات'!$C$6:$C$2005,"تمت",'الجلسات'!$G$6:$G$2005,1),""))</f>
        <v/>
      </c>
      <c r="L146" s="6">
        <f>IF(A146&amp;""="","",IF(E146=0,"بدون خطة",IF(J146&gt;0,"عليه رصيد",IF(J146&lt;0,"دفع مقدمًا",IF(I146&gt;0,"مسدد","لم يبدأ العلاج")))))</f>
        <v/>
      </c>
      <c r="M146" s="16">
        <f>IF(ISNUMBER(J146),IF(J146&gt;0,COUNTIFS($J$6:$J$305,"&gt;"&amp;J146)+COUNTIFS($J$6:J146,J146),""),"")</f>
        <v/>
      </c>
    </row>
    <row r="147">
      <c r="A147" s="5" t="n"/>
      <c r="B147" s="5" t="n"/>
      <c r="C147" s="18" t="n"/>
      <c r="D147" s="13" t="n"/>
      <c r="E147" s="16">
        <f>IF(A147&amp;""="","",COUNTIFS('الخطط'!$B$6:$B$505,A147&amp;""))</f>
        <v/>
      </c>
      <c r="F147" s="17">
        <f>IF(A147&amp;""="","",SUMIFS('الخطط'!$E$6:$E$505,'الخطط'!$B$6:$B$505,A147&amp;""))</f>
        <v/>
      </c>
      <c r="G147" s="17">
        <f>IF(A147&amp;""="","",SUMIFS('المدفوعات'!$C$6:$C$1005,'المدفوعات'!$B$6:$B$1005,A147&amp;""))</f>
        <v/>
      </c>
      <c r="H147" s="17">
        <f>IF(A147&amp;""="","",ROUND(F147-G147,2))</f>
        <v/>
      </c>
      <c r="I147" s="17">
        <f>IF(A147&amp;""="","",SUMIFS('الخطط'!$L$6:$L$505,'الخطط'!$B$6:$B$505,A147&amp;""))</f>
        <v/>
      </c>
      <c r="J147" s="17">
        <f>IF(A147&amp;""="","",ROUND(I147-G147,2))</f>
        <v/>
      </c>
      <c r="K147" s="14">
        <f>IF(A147&amp;""="","",IFERROR(SUMIFS('الجلسات'!$A$6:$A$2005,'الجلسات'!$E$6:$E$2005,A147&amp;"",'الجلسات'!$C$6:$C$2005,"تمت",'الجلسات'!$G$6:$G$2005,1)/COUNTIFS('الجلسات'!$E$6:$E$2005,A147&amp;"",'الجلسات'!$C$6:$C$2005,"تمت",'الجلسات'!$G$6:$G$2005,1),""))</f>
        <v/>
      </c>
      <c r="L147" s="6">
        <f>IF(A147&amp;""="","",IF(E147=0,"بدون خطة",IF(J147&gt;0,"عليه رصيد",IF(J147&lt;0,"دفع مقدمًا",IF(I147&gt;0,"مسدد","لم يبدأ العلاج")))))</f>
        <v/>
      </c>
      <c r="M147" s="16">
        <f>IF(ISNUMBER(J147),IF(J147&gt;0,COUNTIFS($J$6:$J$305,"&gt;"&amp;J147)+COUNTIFS($J$6:J147,J147),""),"")</f>
        <v/>
      </c>
    </row>
    <row r="148">
      <c r="A148" s="5" t="n"/>
      <c r="B148" s="5" t="n"/>
      <c r="C148" s="18" t="n"/>
      <c r="D148" s="13" t="n"/>
      <c r="E148" s="16">
        <f>IF(A148&amp;""="","",COUNTIFS('الخطط'!$B$6:$B$505,A148&amp;""))</f>
        <v/>
      </c>
      <c r="F148" s="17">
        <f>IF(A148&amp;""="","",SUMIFS('الخطط'!$E$6:$E$505,'الخطط'!$B$6:$B$505,A148&amp;""))</f>
        <v/>
      </c>
      <c r="G148" s="17">
        <f>IF(A148&amp;""="","",SUMIFS('المدفوعات'!$C$6:$C$1005,'المدفوعات'!$B$6:$B$1005,A148&amp;""))</f>
        <v/>
      </c>
      <c r="H148" s="17">
        <f>IF(A148&amp;""="","",ROUND(F148-G148,2))</f>
        <v/>
      </c>
      <c r="I148" s="17">
        <f>IF(A148&amp;""="","",SUMIFS('الخطط'!$L$6:$L$505,'الخطط'!$B$6:$B$505,A148&amp;""))</f>
        <v/>
      </c>
      <c r="J148" s="17">
        <f>IF(A148&amp;""="","",ROUND(I148-G148,2))</f>
        <v/>
      </c>
      <c r="K148" s="14">
        <f>IF(A148&amp;""="","",IFERROR(SUMIFS('الجلسات'!$A$6:$A$2005,'الجلسات'!$E$6:$E$2005,A148&amp;"",'الجلسات'!$C$6:$C$2005,"تمت",'الجلسات'!$G$6:$G$2005,1)/COUNTIFS('الجلسات'!$E$6:$E$2005,A148&amp;"",'الجلسات'!$C$6:$C$2005,"تمت",'الجلسات'!$G$6:$G$2005,1),""))</f>
        <v/>
      </c>
      <c r="L148" s="6">
        <f>IF(A148&amp;""="","",IF(E148=0,"بدون خطة",IF(J148&gt;0,"عليه رصيد",IF(J148&lt;0,"دفع مقدمًا",IF(I148&gt;0,"مسدد","لم يبدأ العلاج")))))</f>
        <v/>
      </c>
      <c r="M148" s="16">
        <f>IF(ISNUMBER(J148),IF(J148&gt;0,COUNTIFS($J$6:$J$305,"&gt;"&amp;J148)+COUNTIFS($J$6:J148,J148),""),"")</f>
        <v/>
      </c>
    </row>
    <row r="149">
      <c r="A149" s="5" t="n"/>
      <c r="B149" s="5" t="n"/>
      <c r="C149" s="18" t="n"/>
      <c r="D149" s="13" t="n"/>
      <c r="E149" s="16">
        <f>IF(A149&amp;""="","",COUNTIFS('الخطط'!$B$6:$B$505,A149&amp;""))</f>
        <v/>
      </c>
      <c r="F149" s="17">
        <f>IF(A149&amp;""="","",SUMIFS('الخطط'!$E$6:$E$505,'الخطط'!$B$6:$B$505,A149&amp;""))</f>
        <v/>
      </c>
      <c r="G149" s="17">
        <f>IF(A149&amp;""="","",SUMIFS('المدفوعات'!$C$6:$C$1005,'المدفوعات'!$B$6:$B$1005,A149&amp;""))</f>
        <v/>
      </c>
      <c r="H149" s="17">
        <f>IF(A149&amp;""="","",ROUND(F149-G149,2))</f>
        <v/>
      </c>
      <c r="I149" s="17">
        <f>IF(A149&amp;""="","",SUMIFS('الخطط'!$L$6:$L$505,'الخطط'!$B$6:$B$505,A149&amp;""))</f>
        <v/>
      </c>
      <c r="J149" s="17">
        <f>IF(A149&amp;""="","",ROUND(I149-G149,2))</f>
        <v/>
      </c>
      <c r="K149" s="14">
        <f>IF(A149&amp;""="","",IFERROR(SUMIFS('الجلسات'!$A$6:$A$2005,'الجلسات'!$E$6:$E$2005,A149&amp;"",'الجلسات'!$C$6:$C$2005,"تمت",'الجلسات'!$G$6:$G$2005,1)/COUNTIFS('الجلسات'!$E$6:$E$2005,A149&amp;"",'الجلسات'!$C$6:$C$2005,"تمت",'الجلسات'!$G$6:$G$2005,1),""))</f>
        <v/>
      </c>
      <c r="L149" s="6">
        <f>IF(A149&amp;""="","",IF(E149=0,"بدون خطة",IF(J149&gt;0,"عليه رصيد",IF(J149&lt;0,"دفع مقدمًا",IF(I149&gt;0,"مسدد","لم يبدأ العلاج")))))</f>
        <v/>
      </c>
      <c r="M149" s="16">
        <f>IF(ISNUMBER(J149),IF(J149&gt;0,COUNTIFS($J$6:$J$305,"&gt;"&amp;J149)+COUNTIFS($J$6:J149,J149),""),"")</f>
        <v/>
      </c>
    </row>
    <row r="150">
      <c r="A150" s="5" t="n"/>
      <c r="B150" s="5" t="n"/>
      <c r="C150" s="18" t="n"/>
      <c r="D150" s="13" t="n"/>
      <c r="E150" s="16">
        <f>IF(A150&amp;""="","",COUNTIFS('الخطط'!$B$6:$B$505,A150&amp;""))</f>
        <v/>
      </c>
      <c r="F150" s="17">
        <f>IF(A150&amp;""="","",SUMIFS('الخطط'!$E$6:$E$505,'الخطط'!$B$6:$B$505,A150&amp;""))</f>
        <v/>
      </c>
      <c r="G150" s="17">
        <f>IF(A150&amp;""="","",SUMIFS('المدفوعات'!$C$6:$C$1005,'المدفوعات'!$B$6:$B$1005,A150&amp;""))</f>
        <v/>
      </c>
      <c r="H150" s="17">
        <f>IF(A150&amp;""="","",ROUND(F150-G150,2))</f>
        <v/>
      </c>
      <c r="I150" s="17">
        <f>IF(A150&amp;""="","",SUMIFS('الخطط'!$L$6:$L$505,'الخطط'!$B$6:$B$505,A150&amp;""))</f>
        <v/>
      </c>
      <c r="J150" s="17">
        <f>IF(A150&amp;""="","",ROUND(I150-G150,2))</f>
        <v/>
      </c>
      <c r="K150" s="14">
        <f>IF(A150&amp;""="","",IFERROR(SUMIFS('الجلسات'!$A$6:$A$2005,'الجلسات'!$E$6:$E$2005,A150&amp;"",'الجلسات'!$C$6:$C$2005,"تمت",'الجلسات'!$G$6:$G$2005,1)/COUNTIFS('الجلسات'!$E$6:$E$2005,A150&amp;"",'الجلسات'!$C$6:$C$2005,"تمت",'الجلسات'!$G$6:$G$2005,1),""))</f>
        <v/>
      </c>
      <c r="L150" s="6">
        <f>IF(A150&amp;""="","",IF(E150=0,"بدون خطة",IF(J150&gt;0,"عليه رصيد",IF(J150&lt;0,"دفع مقدمًا",IF(I150&gt;0,"مسدد","لم يبدأ العلاج")))))</f>
        <v/>
      </c>
      <c r="M150" s="16">
        <f>IF(ISNUMBER(J150),IF(J150&gt;0,COUNTIFS($J$6:$J$305,"&gt;"&amp;J150)+COUNTIFS($J$6:J150,J150),""),"")</f>
        <v/>
      </c>
    </row>
    <row r="151">
      <c r="A151" s="5" t="n"/>
      <c r="B151" s="5" t="n"/>
      <c r="C151" s="18" t="n"/>
      <c r="D151" s="13" t="n"/>
      <c r="E151" s="16">
        <f>IF(A151&amp;""="","",COUNTIFS('الخطط'!$B$6:$B$505,A151&amp;""))</f>
        <v/>
      </c>
      <c r="F151" s="17">
        <f>IF(A151&amp;""="","",SUMIFS('الخطط'!$E$6:$E$505,'الخطط'!$B$6:$B$505,A151&amp;""))</f>
        <v/>
      </c>
      <c r="G151" s="17">
        <f>IF(A151&amp;""="","",SUMIFS('المدفوعات'!$C$6:$C$1005,'المدفوعات'!$B$6:$B$1005,A151&amp;""))</f>
        <v/>
      </c>
      <c r="H151" s="17">
        <f>IF(A151&amp;""="","",ROUND(F151-G151,2))</f>
        <v/>
      </c>
      <c r="I151" s="17">
        <f>IF(A151&amp;""="","",SUMIFS('الخطط'!$L$6:$L$505,'الخطط'!$B$6:$B$505,A151&amp;""))</f>
        <v/>
      </c>
      <c r="J151" s="17">
        <f>IF(A151&amp;""="","",ROUND(I151-G151,2))</f>
        <v/>
      </c>
      <c r="K151" s="14">
        <f>IF(A151&amp;""="","",IFERROR(SUMIFS('الجلسات'!$A$6:$A$2005,'الجلسات'!$E$6:$E$2005,A151&amp;"",'الجلسات'!$C$6:$C$2005,"تمت",'الجلسات'!$G$6:$G$2005,1)/COUNTIFS('الجلسات'!$E$6:$E$2005,A151&amp;"",'الجلسات'!$C$6:$C$2005,"تمت",'الجلسات'!$G$6:$G$2005,1),""))</f>
        <v/>
      </c>
      <c r="L151" s="6">
        <f>IF(A151&amp;""="","",IF(E151=0,"بدون خطة",IF(J151&gt;0,"عليه رصيد",IF(J151&lt;0,"دفع مقدمًا",IF(I151&gt;0,"مسدد","لم يبدأ العلاج")))))</f>
        <v/>
      </c>
      <c r="M151" s="16">
        <f>IF(ISNUMBER(J151),IF(J151&gt;0,COUNTIFS($J$6:$J$305,"&gt;"&amp;J151)+COUNTIFS($J$6:J151,J151),""),"")</f>
        <v/>
      </c>
    </row>
    <row r="152">
      <c r="A152" s="5" t="n"/>
      <c r="B152" s="5" t="n"/>
      <c r="C152" s="18" t="n"/>
      <c r="D152" s="13" t="n"/>
      <c r="E152" s="16">
        <f>IF(A152&amp;""="","",COUNTIFS('الخطط'!$B$6:$B$505,A152&amp;""))</f>
        <v/>
      </c>
      <c r="F152" s="17">
        <f>IF(A152&amp;""="","",SUMIFS('الخطط'!$E$6:$E$505,'الخطط'!$B$6:$B$505,A152&amp;""))</f>
        <v/>
      </c>
      <c r="G152" s="17">
        <f>IF(A152&amp;""="","",SUMIFS('المدفوعات'!$C$6:$C$1005,'المدفوعات'!$B$6:$B$1005,A152&amp;""))</f>
        <v/>
      </c>
      <c r="H152" s="17">
        <f>IF(A152&amp;""="","",ROUND(F152-G152,2))</f>
        <v/>
      </c>
      <c r="I152" s="17">
        <f>IF(A152&amp;""="","",SUMIFS('الخطط'!$L$6:$L$505,'الخطط'!$B$6:$B$505,A152&amp;""))</f>
        <v/>
      </c>
      <c r="J152" s="17">
        <f>IF(A152&amp;""="","",ROUND(I152-G152,2))</f>
        <v/>
      </c>
      <c r="K152" s="14">
        <f>IF(A152&amp;""="","",IFERROR(SUMIFS('الجلسات'!$A$6:$A$2005,'الجلسات'!$E$6:$E$2005,A152&amp;"",'الجلسات'!$C$6:$C$2005,"تمت",'الجلسات'!$G$6:$G$2005,1)/COUNTIFS('الجلسات'!$E$6:$E$2005,A152&amp;"",'الجلسات'!$C$6:$C$2005,"تمت",'الجلسات'!$G$6:$G$2005,1),""))</f>
        <v/>
      </c>
      <c r="L152" s="6">
        <f>IF(A152&amp;""="","",IF(E152=0,"بدون خطة",IF(J152&gt;0,"عليه رصيد",IF(J152&lt;0,"دفع مقدمًا",IF(I152&gt;0,"مسدد","لم يبدأ العلاج")))))</f>
        <v/>
      </c>
      <c r="M152" s="16">
        <f>IF(ISNUMBER(J152),IF(J152&gt;0,COUNTIFS($J$6:$J$305,"&gt;"&amp;J152)+COUNTIFS($J$6:J152,J152),""),"")</f>
        <v/>
      </c>
    </row>
    <row r="153">
      <c r="A153" s="5" t="n"/>
      <c r="B153" s="5" t="n"/>
      <c r="C153" s="18" t="n"/>
      <c r="D153" s="13" t="n"/>
      <c r="E153" s="16">
        <f>IF(A153&amp;""="","",COUNTIFS('الخطط'!$B$6:$B$505,A153&amp;""))</f>
        <v/>
      </c>
      <c r="F153" s="17">
        <f>IF(A153&amp;""="","",SUMIFS('الخطط'!$E$6:$E$505,'الخطط'!$B$6:$B$505,A153&amp;""))</f>
        <v/>
      </c>
      <c r="G153" s="17">
        <f>IF(A153&amp;""="","",SUMIFS('المدفوعات'!$C$6:$C$1005,'المدفوعات'!$B$6:$B$1005,A153&amp;""))</f>
        <v/>
      </c>
      <c r="H153" s="17">
        <f>IF(A153&amp;""="","",ROUND(F153-G153,2))</f>
        <v/>
      </c>
      <c r="I153" s="17">
        <f>IF(A153&amp;""="","",SUMIFS('الخطط'!$L$6:$L$505,'الخطط'!$B$6:$B$505,A153&amp;""))</f>
        <v/>
      </c>
      <c r="J153" s="17">
        <f>IF(A153&amp;""="","",ROUND(I153-G153,2))</f>
        <v/>
      </c>
      <c r="K153" s="14">
        <f>IF(A153&amp;""="","",IFERROR(SUMIFS('الجلسات'!$A$6:$A$2005,'الجلسات'!$E$6:$E$2005,A153&amp;"",'الجلسات'!$C$6:$C$2005,"تمت",'الجلسات'!$G$6:$G$2005,1)/COUNTIFS('الجلسات'!$E$6:$E$2005,A153&amp;"",'الجلسات'!$C$6:$C$2005,"تمت",'الجلسات'!$G$6:$G$2005,1),""))</f>
        <v/>
      </c>
      <c r="L153" s="6">
        <f>IF(A153&amp;""="","",IF(E153=0,"بدون خطة",IF(J153&gt;0,"عليه رصيد",IF(J153&lt;0,"دفع مقدمًا",IF(I153&gt;0,"مسدد","لم يبدأ العلاج")))))</f>
        <v/>
      </c>
      <c r="M153" s="16">
        <f>IF(ISNUMBER(J153),IF(J153&gt;0,COUNTIFS($J$6:$J$305,"&gt;"&amp;J153)+COUNTIFS($J$6:J153,J153),""),"")</f>
        <v/>
      </c>
    </row>
    <row r="154">
      <c r="A154" s="5" t="n"/>
      <c r="B154" s="5" t="n"/>
      <c r="C154" s="18" t="n"/>
      <c r="D154" s="13" t="n"/>
      <c r="E154" s="16">
        <f>IF(A154&amp;""="","",COUNTIFS('الخطط'!$B$6:$B$505,A154&amp;""))</f>
        <v/>
      </c>
      <c r="F154" s="17">
        <f>IF(A154&amp;""="","",SUMIFS('الخطط'!$E$6:$E$505,'الخطط'!$B$6:$B$505,A154&amp;""))</f>
        <v/>
      </c>
      <c r="G154" s="17">
        <f>IF(A154&amp;""="","",SUMIFS('المدفوعات'!$C$6:$C$1005,'المدفوعات'!$B$6:$B$1005,A154&amp;""))</f>
        <v/>
      </c>
      <c r="H154" s="17">
        <f>IF(A154&amp;""="","",ROUND(F154-G154,2))</f>
        <v/>
      </c>
      <c r="I154" s="17">
        <f>IF(A154&amp;""="","",SUMIFS('الخطط'!$L$6:$L$505,'الخطط'!$B$6:$B$505,A154&amp;""))</f>
        <v/>
      </c>
      <c r="J154" s="17">
        <f>IF(A154&amp;""="","",ROUND(I154-G154,2))</f>
        <v/>
      </c>
      <c r="K154" s="14">
        <f>IF(A154&amp;""="","",IFERROR(SUMIFS('الجلسات'!$A$6:$A$2005,'الجلسات'!$E$6:$E$2005,A154&amp;"",'الجلسات'!$C$6:$C$2005,"تمت",'الجلسات'!$G$6:$G$2005,1)/COUNTIFS('الجلسات'!$E$6:$E$2005,A154&amp;"",'الجلسات'!$C$6:$C$2005,"تمت",'الجلسات'!$G$6:$G$2005,1),""))</f>
        <v/>
      </c>
      <c r="L154" s="6">
        <f>IF(A154&amp;""="","",IF(E154=0,"بدون خطة",IF(J154&gt;0,"عليه رصيد",IF(J154&lt;0,"دفع مقدمًا",IF(I154&gt;0,"مسدد","لم يبدأ العلاج")))))</f>
        <v/>
      </c>
      <c r="M154" s="16">
        <f>IF(ISNUMBER(J154),IF(J154&gt;0,COUNTIFS($J$6:$J$305,"&gt;"&amp;J154)+COUNTIFS($J$6:J154,J154),""),"")</f>
        <v/>
      </c>
    </row>
    <row r="155">
      <c r="A155" s="5" t="n"/>
      <c r="B155" s="5" t="n"/>
      <c r="C155" s="18" t="n"/>
      <c r="D155" s="13" t="n"/>
      <c r="E155" s="16">
        <f>IF(A155&amp;""="","",COUNTIFS('الخطط'!$B$6:$B$505,A155&amp;""))</f>
        <v/>
      </c>
      <c r="F155" s="17">
        <f>IF(A155&amp;""="","",SUMIFS('الخطط'!$E$6:$E$505,'الخطط'!$B$6:$B$505,A155&amp;""))</f>
        <v/>
      </c>
      <c r="G155" s="17">
        <f>IF(A155&amp;""="","",SUMIFS('المدفوعات'!$C$6:$C$1005,'المدفوعات'!$B$6:$B$1005,A155&amp;""))</f>
        <v/>
      </c>
      <c r="H155" s="17">
        <f>IF(A155&amp;""="","",ROUND(F155-G155,2))</f>
        <v/>
      </c>
      <c r="I155" s="17">
        <f>IF(A155&amp;""="","",SUMIFS('الخطط'!$L$6:$L$505,'الخطط'!$B$6:$B$505,A155&amp;""))</f>
        <v/>
      </c>
      <c r="J155" s="17">
        <f>IF(A155&amp;""="","",ROUND(I155-G155,2))</f>
        <v/>
      </c>
      <c r="K155" s="14">
        <f>IF(A155&amp;""="","",IFERROR(SUMIFS('الجلسات'!$A$6:$A$2005,'الجلسات'!$E$6:$E$2005,A155&amp;"",'الجلسات'!$C$6:$C$2005,"تمت",'الجلسات'!$G$6:$G$2005,1)/COUNTIFS('الجلسات'!$E$6:$E$2005,A155&amp;"",'الجلسات'!$C$6:$C$2005,"تمت",'الجلسات'!$G$6:$G$2005,1),""))</f>
        <v/>
      </c>
      <c r="L155" s="6">
        <f>IF(A155&amp;""="","",IF(E155=0,"بدون خطة",IF(J155&gt;0,"عليه رصيد",IF(J155&lt;0,"دفع مقدمًا",IF(I155&gt;0,"مسدد","لم يبدأ العلاج")))))</f>
        <v/>
      </c>
      <c r="M155" s="16">
        <f>IF(ISNUMBER(J155),IF(J155&gt;0,COUNTIFS($J$6:$J$305,"&gt;"&amp;J155)+COUNTIFS($J$6:J155,J155),""),"")</f>
        <v/>
      </c>
    </row>
    <row r="156">
      <c r="A156" s="5" t="n"/>
      <c r="B156" s="5" t="n"/>
      <c r="C156" s="18" t="n"/>
      <c r="D156" s="13" t="n"/>
      <c r="E156" s="16">
        <f>IF(A156&amp;""="","",COUNTIFS('الخطط'!$B$6:$B$505,A156&amp;""))</f>
        <v/>
      </c>
      <c r="F156" s="17">
        <f>IF(A156&amp;""="","",SUMIFS('الخطط'!$E$6:$E$505,'الخطط'!$B$6:$B$505,A156&amp;""))</f>
        <v/>
      </c>
      <c r="G156" s="17">
        <f>IF(A156&amp;""="","",SUMIFS('المدفوعات'!$C$6:$C$1005,'المدفوعات'!$B$6:$B$1005,A156&amp;""))</f>
        <v/>
      </c>
      <c r="H156" s="17">
        <f>IF(A156&amp;""="","",ROUND(F156-G156,2))</f>
        <v/>
      </c>
      <c r="I156" s="17">
        <f>IF(A156&amp;""="","",SUMIFS('الخطط'!$L$6:$L$505,'الخطط'!$B$6:$B$505,A156&amp;""))</f>
        <v/>
      </c>
      <c r="J156" s="17">
        <f>IF(A156&amp;""="","",ROUND(I156-G156,2))</f>
        <v/>
      </c>
      <c r="K156" s="14">
        <f>IF(A156&amp;""="","",IFERROR(SUMIFS('الجلسات'!$A$6:$A$2005,'الجلسات'!$E$6:$E$2005,A156&amp;"",'الجلسات'!$C$6:$C$2005,"تمت",'الجلسات'!$G$6:$G$2005,1)/COUNTIFS('الجلسات'!$E$6:$E$2005,A156&amp;"",'الجلسات'!$C$6:$C$2005,"تمت",'الجلسات'!$G$6:$G$2005,1),""))</f>
        <v/>
      </c>
      <c r="L156" s="6">
        <f>IF(A156&amp;""="","",IF(E156=0,"بدون خطة",IF(J156&gt;0,"عليه رصيد",IF(J156&lt;0,"دفع مقدمًا",IF(I156&gt;0,"مسدد","لم يبدأ العلاج")))))</f>
        <v/>
      </c>
      <c r="M156" s="16">
        <f>IF(ISNUMBER(J156),IF(J156&gt;0,COUNTIFS($J$6:$J$305,"&gt;"&amp;J156)+COUNTIFS($J$6:J156,J156),""),"")</f>
        <v/>
      </c>
    </row>
    <row r="157">
      <c r="A157" s="5" t="n"/>
      <c r="B157" s="5" t="n"/>
      <c r="C157" s="18" t="n"/>
      <c r="D157" s="13" t="n"/>
      <c r="E157" s="16">
        <f>IF(A157&amp;""="","",COUNTIFS('الخطط'!$B$6:$B$505,A157&amp;""))</f>
        <v/>
      </c>
      <c r="F157" s="17">
        <f>IF(A157&amp;""="","",SUMIFS('الخطط'!$E$6:$E$505,'الخطط'!$B$6:$B$505,A157&amp;""))</f>
        <v/>
      </c>
      <c r="G157" s="17">
        <f>IF(A157&amp;""="","",SUMIFS('المدفوعات'!$C$6:$C$1005,'المدفوعات'!$B$6:$B$1005,A157&amp;""))</f>
        <v/>
      </c>
      <c r="H157" s="17">
        <f>IF(A157&amp;""="","",ROUND(F157-G157,2))</f>
        <v/>
      </c>
      <c r="I157" s="17">
        <f>IF(A157&amp;""="","",SUMIFS('الخطط'!$L$6:$L$505,'الخطط'!$B$6:$B$505,A157&amp;""))</f>
        <v/>
      </c>
      <c r="J157" s="17">
        <f>IF(A157&amp;""="","",ROUND(I157-G157,2))</f>
        <v/>
      </c>
      <c r="K157" s="14">
        <f>IF(A157&amp;""="","",IFERROR(SUMIFS('الجلسات'!$A$6:$A$2005,'الجلسات'!$E$6:$E$2005,A157&amp;"",'الجلسات'!$C$6:$C$2005,"تمت",'الجلسات'!$G$6:$G$2005,1)/COUNTIFS('الجلسات'!$E$6:$E$2005,A157&amp;"",'الجلسات'!$C$6:$C$2005,"تمت",'الجلسات'!$G$6:$G$2005,1),""))</f>
        <v/>
      </c>
      <c r="L157" s="6">
        <f>IF(A157&amp;""="","",IF(E157=0,"بدون خطة",IF(J157&gt;0,"عليه رصيد",IF(J157&lt;0,"دفع مقدمًا",IF(I157&gt;0,"مسدد","لم يبدأ العلاج")))))</f>
        <v/>
      </c>
      <c r="M157" s="16">
        <f>IF(ISNUMBER(J157),IF(J157&gt;0,COUNTIFS($J$6:$J$305,"&gt;"&amp;J157)+COUNTIFS($J$6:J157,J157),""),"")</f>
        <v/>
      </c>
    </row>
    <row r="158">
      <c r="A158" s="5" t="n"/>
      <c r="B158" s="5" t="n"/>
      <c r="C158" s="18" t="n"/>
      <c r="D158" s="13" t="n"/>
      <c r="E158" s="16">
        <f>IF(A158&amp;""="","",COUNTIFS('الخطط'!$B$6:$B$505,A158&amp;""))</f>
        <v/>
      </c>
      <c r="F158" s="17">
        <f>IF(A158&amp;""="","",SUMIFS('الخطط'!$E$6:$E$505,'الخطط'!$B$6:$B$505,A158&amp;""))</f>
        <v/>
      </c>
      <c r="G158" s="17">
        <f>IF(A158&amp;""="","",SUMIFS('المدفوعات'!$C$6:$C$1005,'المدفوعات'!$B$6:$B$1005,A158&amp;""))</f>
        <v/>
      </c>
      <c r="H158" s="17">
        <f>IF(A158&amp;""="","",ROUND(F158-G158,2))</f>
        <v/>
      </c>
      <c r="I158" s="17">
        <f>IF(A158&amp;""="","",SUMIFS('الخطط'!$L$6:$L$505,'الخطط'!$B$6:$B$505,A158&amp;""))</f>
        <v/>
      </c>
      <c r="J158" s="17">
        <f>IF(A158&amp;""="","",ROUND(I158-G158,2))</f>
        <v/>
      </c>
      <c r="K158" s="14">
        <f>IF(A158&amp;""="","",IFERROR(SUMIFS('الجلسات'!$A$6:$A$2005,'الجلسات'!$E$6:$E$2005,A158&amp;"",'الجلسات'!$C$6:$C$2005,"تمت",'الجلسات'!$G$6:$G$2005,1)/COUNTIFS('الجلسات'!$E$6:$E$2005,A158&amp;"",'الجلسات'!$C$6:$C$2005,"تمت",'الجلسات'!$G$6:$G$2005,1),""))</f>
        <v/>
      </c>
      <c r="L158" s="6">
        <f>IF(A158&amp;""="","",IF(E158=0,"بدون خطة",IF(J158&gt;0,"عليه رصيد",IF(J158&lt;0,"دفع مقدمًا",IF(I158&gt;0,"مسدد","لم يبدأ العلاج")))))</f>
        <v/>
      </c>
      <c r="M158" s="16">
        <f>IF(ISNUMBER(J158),IF(J158&gt;0,COUNTIFS($J$6:$J$305,"&gt;"&amp;J158)+COUNTIFS($J$6:J158,J158),""),"")</f>
        <v/>
      </c>
    </row>
    <row r="159">
      <c r="A159" s="5" t="n"/>
      <c r="B159" s="5" t="n"/>
      <c r="C159" s="18" t="n"/>
      <c r="D159" s="13" t="n"/>
      <c r="E159" s="16">
        <f>IF(A159&amp;""="","",COUNTIFS('الخطط'!$B$6:$B$505,A159&amp;""))</f>
        <v/>
      </c>
      <c r="F159" s="17">
        <f>IF(A159&amp;""="","",SUMIFS('الخطط'!$E$6:$E$505,'الخطط'!$B$6:$B$505,A159&amp;""))</f>
        <v/>
      </c>
      <c r="G159" s="17">
        <f>IF(A159&amp;""="","",SUMIFS('المدفوعات'!$C$6:$C$1005,'المدفوعات'!$B$6:$B$1005,A159&amp;""))</f>
        <v/>
      </c>
      <c r="H159" s="17">
        <f>IF(A159&amp;""="","",ROUND(F159-G159,2))</f>
        <v/>
      </c>
      <c r="I159" s="17">
        <f>IF(A159&amp;""="","",SUMIFS('الخطط'!$L$6:$L$505,'الخطط'!$B$6:$B$505,A159&amp;""))</f>
        <v/>
      </c>
      <c r="J159" s="17">
        <f>IF(A159&amp;""="","",ROUND(I159-G159,2))</f>
        <v/>
      </c>
      <c r="K159" s="14">
        <f>IF(A159&amp;""="","",IFERROR(SUMIFS('الجلسات'!$A$6:$A$2005,'الجلسات'!$E$6:$E$2005,A159&amp;"",'الجلسات'!$C$6:$C$2005,"تمت",'الجلسات'!$G$6:$G$2005,1)/COUNTIFS('الجلسات'!$E$6:$E$2005,A159&amp;"",'الجلسات'!$C$6:$C$2005,"تمت",'الجلسات'!$G$6:$G$2005,1),""))</f>
        <v/>
      </c>
      <c r="L159" s="6">
        <f>IF(A159&amp;""="","",IF(E159=0,"بدون خطة",IF(J159&gt;0,"عليه رصيد",IF(J159&lt;0,"دفع مقدمًا",IF(I159&gt;0,"مسدد","لم يبدأ العلاج")))))</f>
        <v/>
      </c>
      <c r="M159" s="16">
        <f>IF(ISNUMBER(J159),IF(J159&gt;0,COUNTIFS($J$6:$J$305,"&gt;"&amp;J159)+COUNTIFS($J$6:J159,J159),""),"")</f>
        <v/>
      </c>
    </row>
    <row r="160">
      <c r="A160" s="5" t="n"/>
      <c r="B160" s="5" t="n"/>
      <c r="C160" s="18" t="n"/>
      <c r="D160" s="13" t="n"/>
      <c r="E160" s="16">
        <f>IF(A160&amp;""="","",COUNTIFS('الخطط'!$B$6:$B$505,A160&amp;""))</f>
        <v/>
      </c>
      <c r="F160" s="17">
        <f>IF(A160&amp;""="","",SUMIFS('الخطط'!$E$6:$E$505,'الخطط'!$B$6:$B$505,A160&amp;""))</f>
        <v/>
      </c>
      <c r="G160" s="17">
        <f>IF(A160&amp;""="","",SUMIFS('المدفوعات'!$C$6:$C$1005,'المدفوعات'!$B$6:$B$1005,A160&amp;""))</f>
        <v/>
      </c>
      <c r="H160" s="17">
        <f>IF(A160&amp;""="","",ROUND(F160-G160,2))</f>
        <v/>
      </c>
      <c r="I160" s="17">
        <f>IF(A160&amp;""="","",SUMIFS('الخطط'!$L$6:$L$505,'الخطط'!$B$6:$B$505,A160&amp;""))</f>
        <v/>
      </c>
      <c r="J160" s="17">
        <f>IF(A160&amp;""="","",ROUND(I160-G160,2))</f>
        <v/>
      </c>
      <c r="K160" s="14">
        <f>IF(A160&amp;""="","",IFERROR(SUMIFS('الجلسات'!$A$6:$A$2005,'الجلسات'!$E$6:$E$2005,A160&amp;"",'الجلسات'!$C$6:$C$2005,"تمت",'الجلسات'!$G$6:$G$2005,1)/COUNTIFS('الجلسات'!$E$6:$E$2005,A160&amp;"",'الجلسات'!$C$6:$C$2005,"تمت",'الجلسات'!$G$6:$G$2005,1),""))</f>
        <v/>
      </c>
      <c r="L160" s="6">
        <f>IF(A160&amp;""="","",IF(E160=0,"بدون خطة",IF(J160&gt;0,"عليه رصيد",IF(J160&lt;0,"دفع مقدمًا",IF(I160&gt;0,"مسدد","لم يبدأ العلاج")))))</f>
        <v/>
      </c>
      <c r="M160" s="16">
        <f>IF(ISNUMBER(J160),IF(J160&gt;0,COUNTIFS($J$6:$J$305,"&gt;"&amp;J160)+COUNTIFS($J$6:J160,J160),""),"")</f>
        <v/>
      </c>
    </row>
    <row r="161">
      <c r="A161" s="5" t="n"/>
      <c r="B161" s="5" t="n"/>
      <c r="C161" s="18" t="n"/>
      <c r="D161" s="13" t="n"/>
      <c r="E161" s="16">
        <f>IF(A161&amp;""="","",COUNTIFS('الخطط'!$B$6:$B$505,A161&amp;""))</f>
        <v/>
      </c>
      <c r="F161" s="17">
        <f>IF(A161&amp;""="","",SUMIFS('الخطط'!$E$6:$E$505,'الخطط'!$B$6:$B$505,A161&amp;""))</f>
        <v/>
      </c>
      <c r="G161" s="17">
        <f>IF(A161&amp;""="","",SUMIFS('المدفوعات'!$C$6:$C$1005,'المدفوعات'!$B$6:$B$1005,A161&amp;""))</f>
        <v/>
      </c>
      <c r="H161" s="17">
        <f>IF(A161&amp;""="","",ROUND(F161-G161,2))</f>
        <v/>
      </c>
      <c r="I161" s="17">
        <f>IF(A161&amp;""="","",SUMIFS('الخطط'!$L$6:$L$505,'الخطط'!$B$6:$B$505,A161&amp;""))</f>
        <v/>
      </c>
      <c r="J161" s="17">
        <f>IF(A161&amp;""="","",ROUND(I161-G161,2))</f>
        <v/>
      </c>
      <c r="K161" s="14">
        <f>IF(A161&amp;""="","",IFERROR(SUMIFS('الجلسات'!$A$6:$A$2005,'الجلسات'!$E$6:$E$2005,A161&amp;"",'الجلسات'!$C$6:$C$2005,"تمت",'الجلسات'!$G$6:$G$2005,1)/COUNTIFS('الجلسات'!$E$6:$E$2005,A161&amp;"",'الجلسات'!$C$6:$C$2005,"تمت",'الجلسات'!$G$6:$G$2005,1),""))</f>
        <v/>
      </c>
      <c r="L161" s="6">
        <f>IF(A161&amp;""="","",IF(E161=0,"بدون خطة",IF(J161&gt;0,"عليه رصيد",IF(J161&lt;0,"دفع مقدمًا",IF(I161&gt;0,"مسدد","لم يبدأ العلاج")))))</f>
        <v/>
      </c>
      <c r="M161" s="16">
        <f>IF(ISNUMBER(J161),IF(J161&gt;0,COUNTIFS($J$6:$J$305,"&gt;"&amp;J161)+COUNTIFS($J$6:J161,J161),""),"")</f>
        <v/>
      </c>
    </row>
    <row r="162">
      <c r="A162" s="5" t="n"/>
      <c r="B162" s="5" t="n"/>
      <c r="C162" s="18" t="n"/>
      <c r="D162" s="13" t="n"/>
      <c r="E162" s="16">
        <f>IF(A162&amp;""="","",COUNTIFS('الخطط'!$B$6:$B$505,A162&amp;""))</f>
        <v/>
      </c>
      <c r="F162" s="17">
        <f>IF(A162&amp;""="","",SUMIFS('الخطط'!$E$6:$E$505,'الخطط'!$B$6:$B$505,A162&amp;""))</f>
        <v/>
      </c>
      <c r="G162" s="17">
        <f>IF(A162&amp;""="","",SUMIFS('المدفوعات'!$C$6:$C$1005,'المدفوعات'!$B$6:$B$1005,A162&amp;""))</f>
        <v/>
      </c>
      <c r="H162" s="17">
        <f>IF(A162&amp;""="","",ROUND(F162-G162,2))</f>
        <v/>
      </c>
      <c r="I162" s="17">
        <f>IF(A162&amp;""="","",SUMIFS('الخطط'!$L$6:$L$505,'الخطط'!$B$6:$B$505,A162&amp;""))</f>
        <v/>
      </c>
      <c r="J162" s="17">
        <f>IF(A162&amp;""="","",ROUND(I162-G162,2))</f>
        <v/>
      </c>
      <c r="K162" s="14">
        <f>IF(A162&amp;""="","",IFERROR(SUMIFS('الجلسات'!$A$6:$A$2005,'الجلسات'!$E$6:$E$2005,A162&amp;"",'الجلسات'!$C$6:$C$2005,"تمت",'الجلسات'!$G$6:$G$2005,1)/COUNTIFS('الجلسات'!$E$6:$E$2005,A162&amp;"",'الجلسات'!$C$6:$C$2005,"تمت",'الجلسات'!$G$6:$G$2005,1),""))</f>
        <v/>
      </c>
      <c r="L162" s="6">
        <f>IF(A162&amp;""="","",IF(E162=0,"بدون خطة",IF(J162&gt;0,"عليه رصيد",IF(J162&lt;0,"دفع مقدمًا",IF(I162&gt;0,"مسدد","لم يبدأ العلاج")))))</f>
        <v/>
      </c>
      <c r="M162" s="16">
        <f>IF(ISNUMBER(J162),IF(J162&gt;0,COUNTIFS($J$6:$J$305,"&gt;"&amp;J162)+COUNTIFS($J$6:J162,J162),""),"")</f>
        <v/>
      </c>
    </row>
    <row r="163">
      <c r="A163" s="5" t="n"/>
      <c r="B163" s="5" t="n"/>
      <c r="C163" s="18" t="n"/>
      <c r="D163" s="13" t="n"/>
      <c r="E163" s="16">
        <f>IF(A163&amp;""="","",COUNTIFS('الخطط'!$B$6:$B$505,A163&amp;""))</f>
        <v/>
      </c>
      <c r="F163" s="17">
        <f>IF(A163&amp;""="","",SUMIFS('الخطط'!$E$6:$E$505,'الخطط'!$B$6:$B$505,A163&amp;""))</f>
        <v/>
      </c>
      <c r="G163" s="17">
        <f>IF(A163&amp;""="","",SUMIFS('المدفوعات'!$C$6:$C$1005,'المدفوعات'!$B$6:$B$1005,A163&amp;""))</f>
        <v/>
      </c>
      <c r="H163" s="17">
        <f>IF(A163&amp;""="","",ROUND(F163-G163,2))</f>
        <v/>
      </c>
      <c r="I163" s="17">
        <f>IF(A163&amp;""="","",SUMIFS('الخطط'!$L$6:$L$505,'الخطط'!$B$6:$B$505,A163&amp;""))</f>
        <v/>
      </c>
      <c r="J163" s="17">
        <f>IF(A163&amp;""="","",ROUND(I163-G163,2))</f>
        <v/>
      </c>
      <c r="K163" s="14">
        <f>IF(A163&amp;""="","",IFERROR(SUMIFS('الجلسات'!$A$6:$A$2005,'الجلسات'!$E$6:$E$2005,A163&amp;"",'الجلسات'!$C$6:$C$2005,"تمت",'الجلسات'!$G$6:$G$2005,1)/COUNTIFS('الجلسات'!$E$6:$E$2005,A163&amp;"",'الجلسات'!$C$6:$C$2005,"تمت",'الجلسات'!$G$6:$G$2005,1),""))</f>
        <v/>
      </c>
      <c r="L163" s="6">
        <f>IF(A163&amp;""="","",IF(E163=0,"بدون خطة",IF(J163&gt;0,"عليه رصيد",IF(J163&lt;0,"دفع مقدمًا",IF(I163&gt;0,"مسدد","لم يبدأ العلاج")))))</f>
        <v/>
      </c>
      <c r="M163" s="16">
        <f>IF(ISNUMBER(J163),IF(J163&gt;0,COUNTIFS($J$6:$J$305,"&gt;"&amp;J163)+COUNTIFS($J$6:J163,J163),""),"")</f>
        <v/>
      </c>
    </row>
    <row r="164">
      <c r="A164" s="5" t="n"/>
      <c r="B164" s="5" t="n"/>
      <c r="C164" s="18" t="n"/>
      <c r="D164" s="13" t="n"/>
      <c r="E164" s="16">
        <f>IF(A164&amp;""="","",COUNTIFS('الخطط'!$B$6:$B$505,A164&amp;""))</f>
        <v/>
      </c>
      <c r="F164" s="17">
        <f>IF(A164&amp;""="","",SUMIFS('الخطط'!$E$6:$E$505,'الخطط'!$B$6:$B$505,A164&amp;""))</f>
        <v/>
      </c>
      <c r="G164" s="17">
        <f>IF(A164&amp;""="","",SUMIFS('المدفوعات'!$C$6:$C$1005,'المدفوعات'!$B$6:$B$1005,A164&amp;""))</f>
        <v/>
      </c>
      <c r="H164" s="17">
        <f>IF(A164&amp;""="","",ROUND(F164-G164,2))</f>
        <v/>
      </c>
      <c r="I164" s="17">
        <f>IF(A164&amp;""="","",SUMIFS('الخطط'!$L$6:$L$505,'الخطط'!$B$6:$B$505,A164&amp;""))</f>
        <v/>
      </c>
      <c r="J164" s="17">
        <f>IF(A164&amp;""="","",ROUND(I164-G164,2))</f>
        <v/>
      </c>
      <c r="K164" s="14">
        <f>IF(A164&amp;""="","",IFERROR(SUMIFS('الجلسات'!$A$6:$A$2005,'الجلسات'!$E$6:$E$2005,A164&amp;"",'الجلسات'!$C$6:$C$2005,"تمت",'الجلسات'!$G$6:$G$2005,1)/COUNTIFS('الجلسات'!$E$6:$E$2005,A164&amp;"",'الجلسات'!$C$6:$C$2005,"تمت",'الجلسات'!$G$6:$G$2005,1),""))</f>
        <v/>
      </c>
      <c r="L164" s="6">
        <f>IF(A164&amp;""="","",IF(E164=0,"بدون خطة",IF(J164&gt;0,"عليه رصيد",IF(J164&lt;0,"دفع مقدمًا",IF(I164&gt;0,"مسدد","لم يبدأ العلاج")))))</f>
        <v/>
      </c>
      <c r="M164" s="16">
        <f>IF(ISNUMBER(J164),IF(J164&gt;0,COUNTIFS($J$6:$J$305,"&gt;"&amp;J164)+COUNTIFS($J$6:J164,J164),""),"")</f>
        <v/>
      </c>
    </row>
    <row r="165">
      <c r="A165" s="5" t="n"/>
      <c r="B165" s="5" t="n"/>
      <c r="C165" s="18" t="n"/>
      <c r="D165" s="13" t="n"/>
      <c r="E165" s="16">
        <f>IF(A165&amp;""="","",COUNTIFS('الخطط'!$B$6:$B$505,A165&amp;""))</f>
        <v/>
      </c>
      <c r="F165" s="17">
        <f>IF(A165&amp;""="","",SUMIFS('الخطط'!$E$6:$E$505,'الخطط'!$B$6:$B$505,A165&amp;""))</f>
        <v/>
      </c>
      <c r="G165" s="17">
        <f>IF(A165&amp;""="","",SUMIFS('المدفوعات'!$C$6:$C$1005,'المدفوعات'!$B$6:$B$1005,A165&amp;""))</f>
        <v/>
      </c>
      <c r="H165" s="17">
        <f>IF(A165&amp;""="","",ROUND(F165-G165,2))</f>
        <v/>
      </c>
      <c r="I165" s="17">
        <f>IF(A165&amp;""="","",SUMIFS('الخطط'!$L$6:$L$505,'الخطط'!$B$6:$B$505,A165&amp;""))</f>
        <v/>
      </c>
      <c r="J165" s="17">
        <f>IF(A165&amp;""="","",ROUND(I165-G165,2))</f>
        <v/>
      </c>
      <c r="K165" s="14">
        <f>IF(A165&amp;""="","",IFERROR(SUMIFS('الجلسات'!$A$6:$A$2005,'الجلسات'!$E$6:$E$2005,A165&amp;"",'الجلسات'!$C$6:$C$2005,"تمت",'الجلسات'!$G$6:$G$2005,1)/COUNTIFS('الجلسات'!$E$6:$E$2005,A165&amp;"",'الجلسات'!$C$6:$C$2005,"تمت",'الجلسات'!$G$6:$G$2005,1),""))</f>
        <v/>
      </c>
      <c r="L165" s="6">
        <f>IF(A165&amp;""="","",IF(E165=0,"بدون خطة",IF(J165&gt;0,"عليه رصيد",IF(J165&lt;0,"دفع مقدمًا",IF(I165&gt;0,"مسدد","لم يبدأ العلاج")))))</f>
        <v/>
      </c>
      <c r="M165" s="16">
        <f>IF(ISNUMBER(J165),IF(J165&gt;0,COUNTIFS($J$6:$J$305,"&gt;"&amp;J165)+COUNTIFS($J$6:J165,J165),""),"")</f>
        <v/>
      </c>
    </row>
    <row r="166">
      <c r="A166" s="5" t="n"/>
      <c r="B166" s="5" t="n"/>
      <c r="C166" s="18" t="n"/>
      <c r="D166" s="13" t="n"/>
      <c r="E166" s="16">
        <f>IF(A166&amp;""="","",COUNTIFS('الخطط'!$B$6:$B$505,A166&amp;""))</f>
        <v/>
      </c>
      <c r="F166" s="17">
        <f>IF(A166&amp;""="","",SUMIFS('الخطط'!$E$6:$E$505,'الخطط'!$B$6:$B$505,A166&amp;""))</f>
        <v/>
      </c>
      <c r="G166" s="17">
        <f>IF(A166&amp;""="","",SUMIFS('المدفوعات'!$C$6:$C$1005,'المدفوعات'!$B$6:$B$1005,A166&amp;""))</f>
        <v/>
      </c>
      <c r="H166" s="17">
        <f>IF(A166&amp;""="","",ROUND(F166-G166,2))</f>
        <v/>
      </c>
      <c r="I166" s="17">
        <f>IF(A166&amp;""="","",SUMIFS('الخطط'!$L$6:$L$505,'الخطط'!$B$6:$B$505,A166&amp;""))</f>
        <v/>
      </c>
      <c r="J166" s="17">
        <f>IF(A166&amp;""="","",ROUND(I166-G166,2))</f>
        <v/>
      </c>
      <c r="K166" s="14">
        <f>IF(A166&amp;""="","",IFERROR(SUMIFS('الجلسات'!$A$6:$A$2005,'الجلسات'!$E$6:$E$2005,A166&amp;"",'الجلسات'!$C$6:$C$2005,"تمت",'الجلسات'!$G$6:$G$2005,1)/COUNTIFS('الجلسات'!$E$6:$E$2005,A166&amp;"",'الجلسات'!$C$6:$C$2005,"تمت",'الجلسات'!$G$6:$G$2005,1),""))</f>
        <v/>
      </c>
      <c r="L166" s="6">
        <f>IF(A166&amp;""="","",IF(E166=0,"بدون خطة",IF(J166&gt;0,"عليه رصيد",IF(J166&lt;0,"دفع مقدمًا",IF(I166&gt;0,"مسدد","لم يبدأ العلاج")))))</f>
        <v/>
      </c>
      <c r="M166" s="16">
        <f>IF(ISNUMBER(J166),IF(J166&gt;0,COUNTIFS($J$6:$J$305,"&gt;"&amp;J166)+COUNTIFS($J$6:J166,J166),""),"")</f>
        <v/>
      </c>
    </row>
    <row r="167">
      <c r="A167" s="5" t="n"/>
      <c r="B167" s="5" t="n"/>
      <c r="C167" s="18" t="n"/>
      <c r="D167" s="13" t="n"/>
      <c r="E167" s="16">
        <f>IF(A167&amp;""="","",COUNTIFS('الخطط'!$B$6:$B$505,A167&amp;""))</f>
        <v/>
      </c>
      <c r="F167" s="17">
        <f>IF(A167&amp;""="","",SUMIFS('الخطط'!$E$6:$E$505,'الخطط'!$B$6:$B$505,A167&amp;""))</f>
        <v/>
      </c>
      <c r="G167" s="17">
        <f>IF(A167&amp;""="","",SUMIFS('المدفوعات'!$C$6:$C$1005,'المدفوعات'!$B$6:$B$1005,A167&amp;""))</f>
        <v/>
      </c>
      <c r="H167" s="17">
        <f>IF(A167&amp;""="","",ROUND(F167-G167,2))</f>
        <v/>
      </c>
      <c r="I167" s="17">
        <f>IF(A167&amp;""="","",SUMIFS('الخطط'!$L$6:$L$505,'الخطط'!$B$6:$B$505,A167&amp;""))</f>
        <v/>
      </c>
      <c r="J167" s="17">
        <f>IF(A167&amp;""="","",ROUND(I167-G167,2))</f>
        <v/>
      </c>
      <c r="K167" s="14">
        <f>IF(A167&amp;""="","",IFERROR(SUMIFS('الجلسات'!$A$6:$A$2005,'الجلسات'!$E$6:$E$2005,A167&amp;"",'الجلسات'!$C$6:$C$2005,"تمت",'الجلسات'!$G$6:$G$2005,1)/COUNTIFS('الجلسات'!$E$6:$E$2005,A167&amp;"",'الجلسات'!$C$6:$C$2005,"تمت",'الجلسات'!$G$6:$G$2005,1),""))</f>
        <v/>
      </c>
      <c r="L167" s="6">
        <f>IF(A167&amp;""="","",IF(E167=0,"بدون خطة",IF(J167&gt;0,"عليه رصيد",IF(J167&lt;0,"دفع مقدمًا",IF(I167&gt;0,"مسدد","لم يبدأ العلاج")))))</f>
        <v/>
      </c>
      <c r="M167" s="16">
        <f>IF(ISNUMBER(J167),IF(J167&gt;0,COUNTIFS($J$6:$J$305,"&gt;"&amp;J167)+COUNTIFS($J$6:J167,J167),""),"")</f>
        <v/>
      </c>
    </row>
    <row r="168">
      <c r="A168" s="5" t="n"/>
      <c r="B168" s="5" t="n"/>
      <c r="C168" s="18" t="n"/>
      <c r="D168" s="13" t="n"/>
      <c r="E168" s="16">
        <f>IF(A168&amp;""="","",COUNTIFS('الخطط'!$B$6:$B$505,A168&amp;""))</f>
        <v/>
      </c>
      <c r="F168" s="17">
        <f>IF(A168&amp;""="","",SUMIFS('الخطط'!$E$6:$E$505,'الخطط'!$B$6:$B$505,A168&amp;""))</f>
        <v/>
      </c>
      <c r="G168" s="17">
        <f>IF(A168&amp;""="","",SUMIFS('المدفوعات'!$C$6:$C$1005,'المدفوعات'!$B$6:$B$1005,A168&amp;""))</f>
        <v/>
      </c>
      <c r="H168" s="17">
        <f>IF(A168&amp;""="","",ROUND(F168-G168,2))</f>
        <v/>
      </c>
      <c r="I168" s="17">
        <f>IF(A168&amp;""="","",SUMIFS('الخطط'!$L$6:$L$505,'الخطط'!$B$6:$B$505,A168&amp;""))</f>
        <v/>
      </c>
      <c r="J168" s="17">
        <f>IF(A168&amp;""="","",ROUND(I168-G168,2))</f>
        <v/>
      </c>
      <c r="K168" s="14">
        <f>IF(A168&amp;""="","",IFERROR(SUMIFS('الجلسات'!$A$6:$A$2005,'الجلسات'!$E$6:$E$2005,A168&amp;"",'الجلسات'!$C$6:$C$2005,"تمت",'الجلسات'!$G$6:$G$2005,1)/COUNTIFS('الجلسات'!$E$6:$E$2005,A168&amp;"",'الجلسات'!$C$6:$C$2005,"تمت",'الجلسات'!$G$6:$G$2005,1),""))</f>
        <v/>
      </c>
      <c r="L168" s="6">
        <f>IF(A168&amp;""="","",IF(E168=0,"بدون خطة",IF(J168&gt;0,"عليه رصيد",IF(J168&lt;0,"دفع مقدمًا",IF(I168&gt;0,"مسدد","لم يبدأ العلاج")))))</f>
        <v/>
      </c>
      <c r="M168" s="16">
        <f>IF(ISNUMBER(J168),IF(J168&gt;0,COUNTIFS($J$6:$J$305,"&gt;"&amp;J168)+COUNTIFS($J$6:J168,J168),""),"")</f>
        <v/>
      </c>
    </row>
    <row r="169">
      <c r="A169" s="5" t="n"/>
      <c r="B169" s="5" t="n"/>
      <c r="C169" s="18" t="n"/>
      <c r="D169" s="13" t="n"/>
      <c r="E169" s="16">
        <f>IF(A169&amp;""="","",COUNTIFS('الخطط'!$B$6:$B$505,A169&amp;""))</f>
        <v/>
      </c>
      <c r="F169" s="17">
        <f>IF(A169&amp;""="","",SUMIFS('الخطط'!$E$6:$E$505,'الخطط'!$B$6:$B$505,A169&amp;""))</f>
        <v/>
      </c>
      <c r="G169" s="17">
        <f>IF(A169&amp;""="","",SUMIFS('المدفوعات'!$C$6:$C$1005,'المدفوعات'!$B$6:$B$1005,A169&amp;""))</f>
        <v/>
      </c>
      <c r="H169" s="17">
        <f>IF(A169&amp;""="","",ROUND(F169-G169,2))</f>
        <v/>
      </c>
      <c r="I169" s="17">
        <f>IF(A169&amp;""="","",SUMIFS('الخطط'!$L$6:$L$505,'الخطط'!$B$6:$B$505,A169&amp;""))</f>
        <v/>
      </c>
      <c r="J169" s="17">
        <f>IF(A169&amp;""="","",ROUND(I169-G169,2))</f>
        <v/>
      </c>
      <c r="K169" s="14">
        <f>IF(A169&amp;""="","",IFERROR(SUMIFS('الجلسات'!$A$6:$A$2005,'الجلسات'!$E$6:$E$2005,A169&amp;"",'الجلسات'!$C$6:$C$2005,"تمت",'الجلسات'!$G$6:$G$2005,1)/COUNTIFS('الجلسات'!$E$6:$E$2005,A169&amp;"",'الجلسات'!$C$6:$C$2005,"تمت",'الجلسات'!$G$6:$G$2005,1),""))</f>
        <v/>
      </c>
      <c r="L169" s="6">
        <f>IF(A169&amp;""="","",IF(E169=0,"بدون خطة",IF(J169&gt;0,"عليه رصيد",IF(J169&lt;0,"دفع مقدمًا",IF(I169&gt;0,"مسدد","لم يبدأ العلاج")))))</f>
        <v/>
      </c>
      <c r="M169" s="16">
        <f>IF(ISNUMBER(J169),IF(J169&gt;0,COUNTIFS($J$6:$J$305,"&gt;"&amp;J169)+COUNTIFS($J$6:J169,J169),""),"")</f>
        <v/>
      </c>
    </row>
    <row r="170">
      <c r="A170" s="5" t="n"/>
      <c r="B170" s="5" t="n"/>
      <c r="C170" s="18" t="n"/>
      <c r="D170" s="13" t="n"/>
      <c r="E170" s="16">
        <f>IF(A170&amp;""="","",COUNTIFS('الخطط'!$B$6:$B$505,A170&amp;""))</f>
        <v/>
      </c>
      <c r="F170" s="17">
        <f>IF(A170&amp;""="","",SUMIFS('الخطط'!$E$6:$E$505,'الخطط'!$B$6:$B$505,A170&amp;""))</f>
        <v/>
      </c>
      <c r="G170" s="17">
        <f>IF(A170&amp;""="","",SUMIFS('المدفوعات'!$C$6:$C$1005,'المدفوعات'!$B$6:$B$1005,A170&amp;""))</f>
        <v/>
      </c>
      <c r="H170" s="17">
        <f>IF(A170&amp;""="","",ROUND(F170-G170,2))</f>
        <v/>
      </c>
      <c r="I170" s="17">
        <f>IF(A170&amp;""="","",SUMIFS('الخطط'!$L$6:$L$505,'الخطط'!$B$6:$B$505,A170&amp;""))</f>
        <v/>
      </c>
      <c r="J170" s="17">
        <f>IF(A170&amp;""="","",ROUND(I170-G170,2))</f>
        <v/>
      </c>
      <c r="K170" s="14">
        <f>IF(A170&amp;""="","",IFERROR(SUMIFS('الجلسات'!$A$6:$A$2005,'الجلسات'!$E$6:$E$2005,A170&amp;"",'الجلسات'!$C$6:$C$2005,"تمت",'الجلسات'!$G$6:$G$2005,1)/COUNTIFS('الجلسات'!$E$6:$E$2005,A170&amp;"",'الجلسات'!$C$6:$C$2005,"تمت",'الجلسات'!$G$6:$G$2005,1),""))</f>
        <v/>
      </c>
      <c r="L170" s="6">
        <f>IF(A170&amp;""="","",IF(E170=0,"بدون خطة",IF(J170&gt;0,"عليه رصيد",IF(J170&lt;0,"دفع مقدمًا",IF(I170&gt;0,"مسدد","لم يبدأ العلاج")))))</f>
        <v/>
      </c>
      <c r="M170" s="16">
        <f>IF(ISNUMBER(J170),IF(J170&gt;0,COUNTIFS($J$6:$J$305,"&gt;"&amp;J170)+COUNTIFS($J$6:J170,J170),""),"")</f>
        <v/>
      </c>
    </row>
    <row r="171">
      <c r="A171" s="5" t="n"/>
      <c r="B171" s="5" t="n"/>
      <c r="C171" s="18" t="n"/>
      <c r="D171" s="13" t="n"/>
      <c r="E171" s="16">
        <f>IF(A171&amp;""="","",COUNTIFS('الخطط'!$B$6:$B$505,A171&amp;""))</f>
        <v/>
      </c>
      <c r="F171" s="17">
        <f>IF(A171&amp;""="","",SUMIFS('الخطط'!$E$6:$E$505,'الخطط'!$B$6:$B$505,A171&amp;""))</f>
        <v/>
      </c>
      <c r="G171" s="17">
        <f>IF(A171&amp;""="","",SUMIFS('المدفوعات'!$C$6:$C$1005,'المدفوعات'!$B$6:$B$1005,A171&amp;""))</f>
        <v/>
      </c>
      <c r="H171" s="17">
        <f>IF(A171&amp;""="","",ROUND(F171-G171,2))</f>
        <v/>
      </c>
      <c r="I171" s="17">
        <f>IF(A171&amp;""="","",SUMIFS('الخطط'!$L$6:$L$505,'الخطط'!$B$6:$B$505,A171&amp;""))</f>
        <v/>
      </c>
      <c r="J171" s="17">
        <f>IF(A171&amp;""="","",ROUND(I171-G171,2))</f>
        <v/>
      </c>
      <c r="K171" s="14">
        <f>IF(A171&amp;""="","",IFERROR(SUMIFS('الجلسات'!$A$6:$A$2005,'الجلسات'!$E$6:$E$2005,A171&amp;"",'الجلسات'!$C$6:$C$2005,"تمت",'الجلسات'!$G$6:$G$2005,1)/COUNTIFS('الجلسات'!$E$6:$E$2005,A171&amp;"",'الجلسات'!$C$6:$C$2005,"تمت",'الجلسات'!$G$6:$G$2005,1),""))</f>
        <v/>
      </c>
      <c r="L171" s="6">
        <f>IF(A171&amp;""="","",IF(E171=0,"بدون خطة",IF(J171&gt;0,"عليه رصيد",IF(J171&lt;0,"دفع مقدمًا",IF(I171&gt;0,"مسدد","لم يبدأ العلاج")))))</f>
        <v/>
      </c>
      <c r="M171" s="16">
        <f>IF(ISNUMBER(J171),IF(J171&gt;0,COUNTIFS($J$6:$J$305,"&gt;"&amp;J171)+COUNTIFS($J$6:J171,J171),""),"")</f>
        <v/>
      </c>
    </row>
    <row r="172">
      <c r="A172" s="5" t="n"/>
      <c r="B172" s="5" t="n"/>
      <c r="C172" s="18" t="n"/>
      <c r="D172" s="13" t="n"/>
      <c r="E172" s="16">
        <f>IF(A172&amp;""="","",COUNTIFS('الخطط'!$B$6:$B$505,A172&amp;""))</f>
        <v/>
      </c>
      <c r="F172" s="17">
        <f>IF(A172&amp;""="","",SUMIFS('الخطط'!$E$6:$E$505,'الخطط'!$B$6:$B$505,A172&amp;""))</f>
        <v/>
      </c>
      <c r="G172" s="17">
        <f>IF(A172&amp;""="","",SUMIFS('المدفوعات'!$C$6:$C$1005,'المدفوعات'!$B$6:$B$1005,A172&amp;""))</f>
        <v/>
      </c>
      <c r="H172" s="17">
        <f>IF(A172&amp;""="","",ROUND(F172-G172,2))</f>
        <v/>
      </c>
      <c r="I172" s="17">
        <f>IF(A172&amp;""="","",SUMIFS('الخطط'!$L$6:$L$505,'الخطط'!$B$6:$B$505,A172&amp;""))</f>
        <v/>
      </c>
      <c r="J172" s="17">
        <f>IF(A172&amp;""="","",ROUND(I172-G172,2))</f>
        <v/>
      </c>
      <c r="K172" s="14">
        <f>IF(A172&amp;""="","",IFERROR(SUMIFS('الجلسات'!$A$6:$A$2005,'الجلسات'!$E$6:$E$2005,A172&amp;"",'الجلسات'!$C$6:$C$2005,"تمت",'الجلسات'!$G$6:$G$2005,1)/COUNTIFS('الجلسات'!$E$6:$E$2005,A172&amp;"",'الجلسات'!$C$6:$C$2005,"تمت",'الجلسات'!$G$6:$G$2005,1),""))</f>
        <v/>
      </c>
      <c r="L172" s="6">
        <f>IF(A172&amp;""="","",IF(E172=0,"بدون خطة",IF(J172&gt;0,"عليه رصيد",IF(J172&lt;0,"دفع مقدمًا",IF(I172&gt;0,"مسدد","لم يبدأ العلاج")))))</f>
        <v/>
      </c>
      <c r="M172" s="16">
        <f>IF(ISNUMBER(J172),IF(J172&gt;0,COUNTIFS($J$6:$J$305,"&gt;"&amp;J172)+COUNTIFS($J$6:J172,J172),""),"")</f>
        <v/>
      </c>
    </row>
    <row r="173">
      <c r="A173" s="5" t="n"/>
      <c r="B173" s="5" t="n"/>
      <c r="C173" s="18" t="n"/>
      <c r="D173" s="13" t="n"/>
      <c r="E173" s="16">
        <f>IF(A173&amp;""="","",COUNTIFS('الخطط'!$B$6:$B$505,A173&amp;""))</f>
        <v/>
      </c>
      <c r="F173" s="17">
        <f>IF(A173&amp;""="","",SUMIFS('الخطط'!$E$6:$E$505,'الخطط'!$B$6:$B$505,A173&amp;""))</f>
        <v/>
      </c>
      <c r="G173" s="17">
        <f>IF(A173&amp;""="","",SUMIFS('المدفوعات'!$C$6:$C$1005,'المدفوعات'!$B$6:$B$1005,A173&amp;""))</f>
        <v/>
      </c>
      <c r="H173" s="17">
        <f>IF(A173&amp;""="","",ROUND(F173-G173,2))</f>
        <v/>
      </c>
      <c r="I173" s="17">
        <f>IF(A173&amp;""="","",SUMIFS('الخطط'!$L$6:$L$505,'الخطط'!$B$6:$B$505,A173&amp;""))</f>
        <v/>
      </c>
      <c r="J173" s="17">
        <f>IF(A173&amp;""="","",ROUND(I173-G173,2))</f>
        <v/>
      </c>
      <c r="K173" s="14">
        <f>IF(A173&amp;""="","",IFERROR(SUMIFS('الجلسات'!$A$6:$A$2005,'الجلسات'!$E$6:$E$2005,A173&amp;"",'الجلسات'!$C$6:$C$2005,"تمت",'الجلسات'!$G$6:$G$2005,1)/COUNTIFS('الجلسات'!$E$6:$E$2005,A173&amp;"",'الجلسات'!$C$6:$C$2005,"تمت",'الجلسات'!$G$6:$G$2005,1),""))</f>
        <v/>
      </c>
      <c r="L173" s="6">
        <f>IF(A173&amp;""="","",IF(E173=0,"بدون خطة",IF(J173&gt;0,"عليه رصيد",IF(J173&lt;0,"دفع مقدمًا",IF(I173&gt;0,"مسدد","لم يبدأ العلاج")))))</f>
        <v/>
      </c>
      <c r="M173" s="16">
        <f>IF(ISNUMBER(J173),IF(J173&gt;0,COUNTIFS($J$6:$J$305,"&gt;"&amp;J173)+COUNTIFS($J$6:J173,J173),""),"")</f>
        <v/>
      </c>
    </row>
    <row r="174">
      <c r="A174" s="5" t="n"/>
      <c r="B174" s="5" t="n"/>
      <c r="C174" s="18" t="n"/>
      <c r="D174" s="13" t="n"/>
      <c r="E174" s="16">
        <f>IF(A174&amp;""="","",COUNTIFS('الخطط'!$B$6:$B$505,A174&amp;""))</f>
        <v/>
      </c>
      <c r="F174" s="17">
        <f>IF(A174&amp;""="","",SUMIFS('الخطط'!$E$6:$E$505,'الخطط'!$B$6:$B$505,A174&amp;""))</f>
        <v/>
      </c>
      <c r="G174" s="17">
        <f>IF(A174&amp;""="","",SUMIFS('المدفوعات'!$C$6:$C$1005,'المدفوعات'!$B$6:$B$1005,A174&amp;""))</f>
        <v/>
      </c>
      <c r="H174" s="17">
        <f>IF(A174&amp;""="","",ROUND(F174-G174,2))</f>
        <v/>
      </c>
      <c r="I174" s="17">
        <f>IF(A174&amp;""="","",SUMIFS('الخطط'!$L$6:$L$505,'الخطط'!$B$6:$B$505,A174&amp;""))</f>
        <v/>
      </c>
      <c r="J174" s="17">
        <f>IF(A174&amp;""="","",ROUND(I174-G174,2))</f>
        <v/>
      </c>
      <c r="K174" s="14">
        <f>IF(A174&amp;""="","",IFERROR(SUMIFS('الجلسات'!$A$6:$A$2005,'الجلسات'!$E$6:$E$2005,A174&amp;"",'الجلسات'!$C$6:$C$2005,"تمت",'الجلسات'!$G$6:$G$2005,1)/COUNTIFS('الجلسات'!$E$6:$E$2005,A174&amp;"",'الجلسات'!$C$6:$C$2005,"تمت",'الجلسات'!$G$6:$G$2005,1),""))</f>
        <v/>
      </c>
      <c r="L174" s="6">
        <f>IF(A174&amp;""="","",IF(E174=0,"بدون خطة",IF(J174&gt;0,"عليه رصيد",IF(J174&lt;0,"دفع مقدمًا",IF(I174&gt;0,"مسدد","لم يبدأ العلاج")))))</f>
        <v/>
      </c>
      <c r="M174" s="16">
        <f>IF(ISNUMBER(J174),IF(J174&gt;0,COUNTIFS($J$6:$J$305,"&gt;"&amp;J174)+COUNTIFS($J$6:J174,J174),""),"")</f>
        <v/>
      </c>
    </row>
    <row r="175">
      <c r="A175" s="5" t="n"/>
      <c r="B175" s="5" t="n"/>
      <c r="C175" s="18" t="n"/>
      <c r="D175" s="13" t="n"/>
      <c r="E175" s="16">
        <f>IF(A175&amp;""="","",COUNTIFS('الخطط'!$B$6:$B$505,A175&amp;""))</f>
        <v/>
      </c>
      <c r="F175" s="17">
        <f>IF(A175&amp;""="","",SUMIFS('الخطط'!$E$6:$E$505,'الخطط'!$B$6:$B$505,A175&amp;""))</f>
        <v/>
      </c>
      <c r="G175" s="17">
        <f>IF(A175&amp;""="","",SUMIFS('المدفوعات'!$C$6:$C$1005,'المدفوعات'!$B$6:$B$1005,A175&amp;""))</f>
        <v/>
      </c>
      <c r="H175" s="17">
        <f>IF(A175&amp;""="","",ROUND(F175-G175,2))</f>
        <v/>
      </c>
      <c r="I175" s="17">
        <f>IF(A175&amp;""="","",SUMIFS('الخطط'!$L$6:$L$505,'الخطط'!$B$6:$B$505,A175&amp;""))</f>
        <v/>
      </c>
      <c r="J175" s="17">
        <f>IF(A175&amp;""="","",ROUND(I175-G175,2))</f>
        <v/>
      </c>
      <c r="K175" s="14">
        <f>IF(A175&amp;""="","",IFERROR(SUMIFS('الجلسات'!$A$6:$A$2005,'الجلسات'!$E$6:$E$2005,A175&amp;"",'الجلسات'!$C$6:$C$2005,"تمت",'الجلسات'!$G$6:$G$2005,1)/COUNTIFS('الجلسات'!$E$6:$E$2005,A175&amp;"",'الجلسات'!$C$6:$C$2005,"تمت",'الجلسات'!$G$6:$G$2005,1),""))</f>
        <v/>
      </c>
      <c r="L175" s="6">
        <f>IF(A175&amp;""="","",IF(E175=0,"بدون خطة",IF(J175&gt;0,"عليه رصيد",IF(J175&lt;0,"دفع مقدمًا",IF(I175&gt;0,"مسدد","لم يبدأ العلاج")))))</f>
        <v/>
      </c>
      <c r="M175" s="16">
        <f>IF(ISNUMBER(J175),IF(J175&gt;0,COUNTIFS($J$6:$J$305,"&gt;"&amp;J175)+COUNTIFS($J$6:J175,J175),""),"")</f>
        <v/>
      </c>
    </row>
    <row r="176">
      <c r="A176" s="5" t="n"/>
      <c r="B176" s="5" t="n"/>
      <c r="C176" s="18" t="n"/>
      <c r="D176" s="13" t="n"/>
      <c r="E176" s="16">
        <f>IF(A176&amp;""="","",COUNTIFS('الخطط'!$B$6:$B$505,A176&amp;""))</f>
        <v/>
      </c>
      <c r="F176" s="17">
        <f>IF(A176&amp;""="","",SUMIFS('الخطط'!$E$6:$E$505,'الخطط'!$B$6:$B$505,A176&amp;""))</f>
        <v/>
      </c>
      <c r="G176" s="17">
        <f>IF(A176&amp;""="","",SUMIFS('المدفوعات'!$C$6:$C$1005,'المدفوعات'!$B$6:$B$1005,A176&amp;""))</f>
        <v/>
      </c>
      <c r="H176" s="17">
        <f>IF(A176&amp;""="","",ROUND(F176-G176,2))</f>
        <v/>
      </c>
      <c r="I176" s="17">
        <f>IF(A176&amp;""="","",SUMIFS('الخطط'!$L$6:$L$505,'الخطط'!$B$6:$B$505,A176&amp;""))</f>
        <v/>
      </c>
      <c r="J176" s="17">
        <f>IF(A176&amp;""="","",ROUND(I176-G176,2))</f>
        <v/>
      </c>
      <c r="K176" s="14">
        <f>IF(A176&amp;""="","",IFERROR(SUMIFS('الجلسات'!$A$6:$A$2005,'الجلسات'!$E$6:$E$2005,A176&amp;"",'الجلسات'!$C$6:$C$2005,"تمت",'الجلسات'!$G$6:$G$2005,1)/COUNTIFS('الجلسات'!$E$6:$E$2005,A176&amp;"",'الجلسات'!$C$6:$C$2005,"تمت",'الجلسات'!$G$6:$G$2005,1),""))</f>
        <v/>
      </c>
      <c r="L176" s="6">
        <f>IF(A176&amp;""="","",IF(E176=0,"بدون خطة",IF(J176&gt;0,"عليه رصيد",IF(J176&lt;0,"دفع مقدمًا",IF(I176&gt;0,"مسدد","لم يبدأ العلاج")))))</f>
        <v/>
      </c>
      <c r="M176" s="16">
        <f>IF(ISNUMBER(J176),IF(J176&gt;0,COUNTIFS($J$6:$J$305,"&gt;"&amp;J176)+COUNTIFS($J$6:J176,J176),""),"")</f>
        <v/>
      </c>
    </row>
    <row r="177">
      <c r="A177" s="5" t="n"/>
      <c r="B177" s="5" t="n"/>
      <c r="C177" s="18" t="n"/>
      <c r="D177" s="13" t="n"/>
      <c r="E177" s="16">
        <f>IF(A177&amp;""="","",COUNTIFS('الخطط'!$B$6:$B$505,A177&amp;""))</f>
        <v/>
      </c>
      <c r="F177" s="17">
        <f>IF(A177&amp;""="","",SUMIFS('الخطط'!$E$6:$E$505,'الخطط'!$B$6:$B$505,A177&amp;""))</f>
        <v/>
      </c>
      <c r="G177" s="17">
        <f>IF(A177&amp;""="","",SUMIFS('المدفوعات'!$C$6:$C$1005,'المدفوعات'!$B$6:$B$1005,A177&amp;""))</f>
        <v/>
      </c>
      <c r="H177" s="17">
        <f>IF(A177&amp;""="","",ROUND(F177-G177,2))</f>
        <v/>
      </c>
      <c r="I177" s="17">
        <f>IF(A177&amp;""="","",SUMIFS('الخطط'!$L$6:$L$505,'الخطط'!$B$6:$B$505,A177&amp;""))</f>
        <v/>
      </c>
      <c r="J177" s="17">
        <f>IF(A177&amp;""="","",ROUND(I177-G177,2))</f>
        <v/>
      </c>
      <c r="K177" s="14">
        <f>IF(A177&amp;""="","",IFERROR(SUMIFS('الجلسات'!$A$6:$A$2005,'الجلسات'!$E$6:$E$2005,A177&amp;"",'الجلسات'!$C$6:$C$2005,"تمت",'الجلسات'!$G$6:$G$2005,1)/COUNTIFS('الجلسات'!$E$6:$E$2005,A177&amp;"",'الجلسات'!$C$6:$C$2005,"تمت",'الجلسات'!$G$6:$G$2005,1),""))</f>
        <v/>
      </c>
      <c r="L177" s="6">
        <f>IF(A177&amp;""="","",IF(E177=0,"بدون خطة",IF(J177&gt;0,"عليه رصيد",IF(J177&lt;0,"دفع مقدمًا",IF(I177&gt;0,"مسدد","لم يبدأ العلاج")))))</f>
        <v/>
      </c>
      <c r="M177" s="16">
        <f>IF(ISNUMBER(J177),IF(J177&gt;0,COUNTIFS($J$6:$J$305,"&gt;"&amp;J177)+COUNTIFS($J$6:J177,J177),""),"")</f>
        <v/>
      </c>
    </row>
    <row r="178">
      <c r="A178" s="5" t="n"/>
      <c r="B178" s="5" t="n"/>
      <c r="C178" s="18" t="n"/>
      <c r="D178" s="13" t="n"/>
      <c r="E178" s="16">
        <f>IF(A178&amp;""="","",COUNTIFS('الخطط'!$B$6:$B$505,A178&amp;""))</f>
        <v/>
      </c>
      <c r="F178" s="17">
        <f>IF(A178&amp;""="","",SUMIFS('الخطط'!$E$6:$E$505,'الخطط'!$B$6:$B$505,A178&amp;""))</f>
        <v/>
      </c>
      <c r="G178" s="17">
        <f>IF(A178&amp;""="","",SUMIFS('المدفوعات'!$C$6:$C$1005,'المدفوعات'!$B$6:$B$1005,A178&amp;""))</f>
        <v/>
      </c>
      <c r="H178" s="17">
        <f>IF(A178&amp;""="","",ROUND(F178-G178,2))</f>
        <v/>
      </c>
      <c r="I178" s="17">
        <f>IF(A178&amp;""="","",SUMIFS('الخطط'!$L$6:$L$505,'الخطط'!$B$6:$B$505,A178&amp;""))</f>
        <v/>
      </c>
      <c r="J178" s="17">
        <f>IF(A178&amp;""="","",ROUND(I178-G178,2))</f>
        <v/>
      </c>
      <c r="K178" s="14">
        <f>IF(A178&amp;""="","",IFERROR(SUMIFS('الجلسات'!$A$6:$A$2005,'الجلسات'!$E$6:$E$2005,A178&amp;"",'الجلسات'!$C$6:$C$2005,"تمت",'الجلسات'!$G$6:$G$2005,1)/COUNTIFS('الجلسات'!$E$6:$E$2005,A178&amp;"",'الجلسات'!$C$6:$C$2005,"تمت",'الجلسات'!$G$6:$G$2005,1),""))</f>
        <v/>
      </c>
      <c r="L178" s="6">
        <f>IF(A178&amp;""="","",IF(E178=0,"بدون خطة",IF(J178&gt;0,"عليه رصيد",IF(J178&lt;0,"دفع مقدمًا",IF(I178&gt;0,"مسدد","لم يبدأ العلاج")))))</f>
        <v/>
      </c>
      <c r="M178" s="16">
        <f>IF(ISNUMBER(J178),IF(J178&gt;0,COUNTIFS($J$6:$J$305,"&gt;"&amp;J178)+COUNTIFS($J$6:J178,J178),""),"")</f>
        <v/>
      </c>
    </row>
    <row r="179">
      <c r="A179" s="5" t="n"/>
      <c r="B179" s="5" t="n"/>
      <c r="C179" s="18" t="n"/>
      <c r="D179" s="13" t="n"/>
      <c r="E179" s="16">
        <f>IF(A179&amp;""="","",COUNTIFS('الخطط'!$B$6:$B$505,A179&amp;""))</f>
        <v/>
      </c>
      <c r="F179" s="17">
        <f>IF(A179&amp;""="","",SUMIFS('الخطط'!$E$6:$E$505,'الخطط'!$B$6:$B$505,A179&amp;""))</f>
        <v/>
      </c>
      <c r="G179" s="17">
        <f>IF(A179&amp;""="","",SUMIFS('المدفوعات'!$C$6:$C$1005,'المدفوعات'!$B$6:$B$1005,A179&amp;""))</f>
        <v/>
      </c>
      <c r="H179" s="17">
        <f>IF(A179&amp;""="","",ROUND(F179-G179,2))</f>
        <v/>
      </c>
      <c r="I179" s="17">
        <f>IF(A179&amp;""="","",SUMIFS('الخطط'!$L$6:$L$505,'الخطط'!$B$6:$B$505,A179&amp;""))</f>
        <v/>
      </c>
      <c r="J179" s="17">
        <f>IF(A179&amp;""="","",ROUND(I179-G179,2))</f>
        <v/>
      </c>
      <c r="K179" s="14">
        <f>IF(A179&amp;""="","",IFERROR(SUMIFS('الجلسات'!$A$6:$A$2005,'الجلسات'!$E$6:$E$2005,A179&amp;"",'الجلسات'!$C$6:$C$2005,"تمت",'الجلسات'!$G$6:$G$2005,1)/COUNTIFS('الجلسات'!$E$6:$E$2005,A179&amp;"",'الجلسات'!$C$6:$C$2005,"تمت",'الجلسات'!$G$6:$G$2005,1),""))</f>
        <v/>
      </c>
      <c r="L179" s="6">
        <f>IF(A179&amp;""="","",IF(E179=0,"بدون خطة",IF(J179&gt;0,"عليه رصيد",IF(J179&lt;0,"دفع مقدمًا",IF(I179&gt;0,"مسدد","لم يبدأ العلاج")))))</f>
        <v/>
      </c>
      <c r="M179" s="16">
        <f>IF(ISNUMBER(J179),IF(J179&gt;0,COUNTIFS($J$6:$J$305,"&gt;"&amp;J179)+COUNTIFS($J$6:J179,J179),""),"")</f>
        <v/>
      </c>
    </row>
    <row r="180">
      <c r="A180" s="5" t="n"/>
      <c r="B180" s="5" t="n"/>
      <c r="C180" s="18" t="n"/>
      <c r="D180" s="13" t="n"/>
      <c r="E180" s="16">
        <f>IF(A180&amp;""="","",COUNTIFS('الخطط'!$B$6:$B$505,A180&amp;""))</f>
        <v/>
      </c>
      <c r="F180" s="17">
        <f>IF(A180&amp;""="","",SUMIFS('الخطط'!$E$6:$E$505,'الخطط'!$B$6:$B$505,A180&amp;""))</f>
        <v/>
      </c>
      <c r="G180" s="17">
        <f>IF(A180&amp;""="","",SUMIFS('المدفوعات'!$C$6:$C$1005,'المدفوعات'!$B$6:$B$1005,A180&amp;""))</f>
        <v/>
      </c>
      <c r="H180" s="17">
        <f>IF(A180&amp;""="","",ROUND(F180-G180,2))</f>
        <v/>
      </c>
      <c r="I180" s="17">
        <f>IF(A180&amp;""="","",SUMIFS('الخطط'!$L$6:$L$505,'الخطط'!$B$6:$B$505,A180&amp;""))</f>
        <v/>
      </c>
      <c r="J180" s="17">
        <f>IF(A180&amp;""="","",ROUND(I180-G180,2))</f>
        <v/>
      </c>
      <c r="K180" s="14">
        <f>IF(A180&amp;""="","",IFERROR(SUMIFS('الجلسات'!$A$6:$A$2005,'الجلسات'!$E$6:$E$2005,A180&amp;"",'الجلسات'!$C$6:$C$2005,"تمت",'الجلسات'!$G$6:$G$2005,1)/COUNTIFS('الجلسات'!$E$6:$E$2005,A180&amp;"",'الجلسات'!$C$6:$C$2005,"تمت",'الجلسات'!$G$6:$G$2005,1),""))</f>
        <v/>
      </c>
      <c r="L180" s="6">
        <f>IF(A180&amp;""="","",IF(E180=0,"بدون خطة",IF(J180&gt;0,"عليه رصيد",IF(J180&lt;0,"دفع مقدمًا",IF(I180&gt;0,"مسدد","لم يبدأ العلاج")))))</f>
        <v/>
      </c>
      <c r="M180" s="16">
        <f>IF(ISNUMBER(J180),IF(J180&gt;0,COUNTIFS($J$6:$J$305,"&gt;"&amp;J180)+COUNTIFS($J$6:J180,J180),""),"")</f>
        <v/>
      </c>
    </row>
    <row r="181">
      <c r="A181" s="5" t="n"/>
      <c r="B181" s="5" t="n"/>
      <c r="C181" s="18" t="n"/>
      <c r="D181" s="13" t="n"/>
      <c r="E181" s="16">
        <f>IF(A181&amp;""="","",COUNTIFS('الخطط'!$B$6:$B$505,A181&amp;""))</f>
        <v/>
      </c>
      <c r="F181" s="17">
        <f>IF(A181&amp;""="","",SUMIFS('الخطط'!$E$6:$E$505,'الخطط'!$B$6:$B$505,A181&amp;""))</f>
        <v/>
      </c>
      <c r="G181" s="17">
        <f>IF(A181&amp;""="","",SUMIFS('المدفوعات'!$C$6:$C$1005,'المدفوعات'!$B$6:$B$1005,A181&amp;""))</f>
        <v/>
      </c>
      <c r="H181" s="17">
        <f>IF(A181&amp;""="","",ROUND(F181-G181,2))</f>
        <v/>
      </c>
      <c r="I181" s="17">
        <f>IF(A181&amp;""="","",SUMIFS('الخطط'!$L$6:$L$505,'الخطط'!$B$6:$B$505,A181&amp;""))</f>
        <v/>
      </c>
      <c r="J181" s="17">
        <f>IF(A181&amp;""="","",ROUND(I181-G181,2))</f>
        <v/>
      </c>
      <c r="K181" s="14">
        <f>IF(A181&amp;""="","",IFERROR(SUMIFS('الجلسات'!$A$6:$A$2005,'الجلسات'!$E$6:$E$2005,A181&amp;"",'الجلسات'!$C$6:$C$2005,"تمت",'الجلسات'!$G$6:$G$2005,1)/COUNTIFS('الجلسات'!$E$6:$E$2005,A181&amp;"",'الجلسات'!$C$6:$C$2005,"تمت",'الجلسات'!$G$6:$G$2005,1),""))</f>
        <v/>
      </c>
      <c r="L181" s="6">
        <f>IF(A181&amp;""="","",IF(E181=0,"بدون خطة",IF(J181&gt;0,"عليه رصيد",IF(J181&lt;0,"دفع مقدمًا",IF(I181&gt;0,"مسدد","لم يبدأ العلاج")))))</f>
        <v/>
      </c>
      <c r="M181" s="16">
        <f>IF(ISNUMBER(J181),IF(J181&gt;0,COUNTIFS($J$6:$J$305,"&gt;"&amp;J181)+COUNTIFS($J$6:J181,J181),""),"")</f>
        <v/>
      </c>
    </row>
    <row r="182">
      <c r="A182" s="5" t="n"/>
      <c r="B182" s="5" t="n"/>
      <c r="C182" s="18" t="n"/>
      <c r="D182" s="13" t="n"/>
      <c r="E182" s="16">
        <f>IF(A182&amp;""="","",COUNTIFS('الخطط'!$B$6:$B$505,A182&amp;""))</f>
        <v/>
      </c>
      <c r="F182" s="17">
        <f>IF(A182&amp;""="","",SUMIFS('الخطط'!$E$6:$E$505,'الخطط'!$B$6:$B$505,A182&amp;""))</f>
        <v/>
      </c>
      <c r="G182" s="17">
        <f>IF(A182&amp;""="","",SUMIFS('المدفوعات'!$C$6:$C$1005,'المدفوعات'!$B$6:$B$1005,A182&amp;""))</f>
        <v/>
      </c>
      <c r="H182" s="17">
        <f>IF(A182&amp;""="","",ROUND(F182-G182,2))</f>
        <v/>
      </c>
      <c r="I182" s="17">
        <f>IF(A182&amp;""="","",SUMIFS('الخطط'!$L$6:$L$505,'الخطط'!$B$6:$B$505,A182&amp;""))</f>
        <v/>
      </c>
      <c r="J182" s="17">
        <f>IF(A182&amp;""="","",ROUND(I182-G182,2))</f>
        <v/>
      </c>
      <c r="K182" s="14">
        <f>IF(A182&amp;""="","",IFERROR(SUMIFS('الجلسات'!$A$6:$A$2005,'الجلسات'!$E$6:$E$2005,A182&amp;"",'الجلسات'!$C$6:$C$2005,"تمت",'الجلسات'!$G$6:$G$2005,1)/COUNTIFS('الجلسات'!$E$6:$E$2005,A182&amp;"",'الجلسات'!$C$6:$C$2005,"تمت",'الجلسات'!$G$6:$G$2005,1),""))</f>
        <v/>
      </c>
      <c r="L182" s="6">
        <f>IF(A182&amp;""="","",IF(E182=0,"بدون خطة",IF(J182&gt;0,"عليه رصيد",IF(J182&lt;0,"دفع مقدمًا",IF(I182&gt;0,"مسدد","لم يبدأ العلاج")))))</f>
        <v/>
      </c>
      <c r="M182" s="16">
        <f>IF(ISNUMBER(J182),IF(J182&gt;0,COUNTIFS($J$6:$J$305,"&gt;"&amp;J182)+COUNTIFS($J$6:J182,J182),""),"")</f>
        <v/>
      </c>
    </row>
    <row r="183">
      <c r="A183" s="5" t="n"/>
      <c r="B183" s="5" t="n"/>
      <c r="C183" s="18" t="n"/>
      <c r="D183" s="13" t="n"/>
      <c r="E183" s="16">
        <f>IF(A183&amp;""="","",COUNTIFS('الخطط'!$B$6:$B$505,A183&amp;""))</f>
        <v/>
      </c>
      <c r="F183" s="17">
        <f>IF(A183&amp;""="","",SUMIFS('الخطط'!$E$6:$E$505,'الخطط'!$B$6:$B$505,A183&amp;""))</f>
        <v/>
      </c>
      <c r="G183" s="17">
        <f>IF(A183&amp;""="","",SUMIFS('المدفوعات'!$C$6:$C$1005,'المدفوعات'!$B$6:$B$1005,A183&amp;""))</f>
        <v/>
      </c>
      <c r="H183" s="17">
        <f>IF(A183&amp;""="","",ROUND(F183-G183,2))</f>
        <v/>
      </c>
      <c r="I183" s="17">
        <f>IF(A183&amp;""="","",SUMIFS('الخطط'!$L$6:$L$505,'الخطط'!$B$6:$B$505,A183&amp;""))</f>
        <v/>
      </c>
      <c r="J183" s="17">
        <f>IF(A183&amp;""="","",ROUND(I183-G183,2))</f>
        <v/>
      </c>
      <c r="K183" s="14">
        <f>IF(A183&amp;""="","",IFERROR(SUMIFS('الجلسات'!$A$6:$A$2005,'الجلسات'!$E$6:$E$2005,A183&amp;"",'الجلسات'!$C$6:$C$2005,"تمت",'الجلسات'!$G$6:$G$2005,1)/COUNTIFS('الجلسات'!$E$6:$E$2005,A183&amp;"",'الجلسات'!$C$6:$C$2005,"تمت",'الجلسات'!$G$6:$G$2005,1),""))</f>
        <v/>
      </c>
      <c r="L183" s="6">
        <f>IF(A183&amp;""="","",IF(E183=0,"بدون خطة",IF(J183&gt;0,"عليه رصيد",IF(J183&lt;0,"دفع مقدمًا",IF(I183&gt;0,"مسدد","لم يبدأ العلاج")))))</f>
        <v/>
      </c>
      <c r="M183" s="16">
        <f>IF(ISNUMBER(J183),IF(J183&gt;0,COUNTIFS($J$6:$J$305,"&gt;"&amp;J183)+COUNTIFS($J$6:J183,J183),""),"")</f>
        <v/>
      </c>
    </row>
    <row r="184">
      <c r="A184" s="5" t="n"/>
      <c r="B184" s="5" t="n"/>
      <c r="C184" s="18" t="n"/>
      <c r="D184" s="13" t="n"/>
      <c r="E184" s="16">
        <f>IF(A184&amp;""="","",COUNTIFS('الخطط'!$B$6:$B$505,A184&amp;""))</f>
        <v/>
      </c>
      <c r="F184" s="17">
        <f>IF(A184&amp;""="","",SUMIFS('الخطط'!$E$6:$E$505,'الخطط'!$B$6:$B$505,A184&amp;""))</f>
        <v/>
      </c>
      <c r="G184" s="17">
        <f>IF(A184&amp;""="","",SUMIFS('المدفوعات'!$C$6:$C$1005,'المدفوعات'!$B$6:$B$1005,A184&amp;""))</f>
        <v/>
      </c>
      <c r="H184" s="17">
        <f>IF(A184&amp;""="","",ROUND(F184-G184,2))</f>
        <v/>
      </c>
      <c r="I184" s="17">
        <f>IF(A184&amp;""="","",SUMIFS('الخطط'!$L$6:$L$505,'الخطط'!$B$6:$B$505,A184&amp;""))</f>
        <v/>
      </c>
      <c r="J184" s="17">
        <f>IF(A184&amp;""="","",ROUND(I184-G184,2))</f>
        <v/>
      </c>
      <c r="K184" s="14">
        <f>IF(A184&amp;""="","",IFERROR(SUMIFS('الجلسات'!$A$6:$A$2005,'الجلسات'!$E$6:$E$2005,A184&amp;"",'الجلسات'!$C$6:$C$2005,"تمت",'الجلسات'!$G$6:$G$2005,1)/COUNTIFS('الجلسات'!$E$6:$E$2005,A184&amp;"",'الجلسات'!$C$6:$C$2005,"تمت",'الجلسات'!$G$6:$G$2005,1),""))</f>
        <v/>
      </c>
      <c r="L184" s="6">
        <f>IF(A184&amp;""="","",IF(E184=0,"بدون خطة",IF(J184&gt;0,"عليه رصيد",IF(J184&lt;0,"دفع مقدمًا",IF(I184&gt;0,"مسدد","لم يبدأ العلاج")))))</f>
        <v/>
      </c>
      <c r="M184" s="16">
        <f>IF(ISNUMBER(J184),IF(J184&gt;0,COUNTIFS($J$6:$J$305,"&gt;"&amp;J184)+COUNTIFS($J$6:J184,J184),""),"")</f>
        <v/>
      </c>
    </row>
    <row r="185">
      <c r="A185" s="5" t="n"/>
      <c r="B185" s="5" t="n"/>
      <c r="C185" s="18" t="n"/>
      <c r="D185" s="13" t="n"/>
      <c r="E185" s="16">
        <f>IF(A185&amp;""="","",COUNTIFS('الخطط'!$B$6:$B$505,A185&amp;""))</f>
        <v/>
      </c>
      <c r="F185" s="17">
        <f>IF(A185&amp;""="","",SUMIFS('الخطط'!$E$6:$E$505,'الخطط'!$B$6:$B$505,A185&amp;""))</f>
        <v/>
      </c>
      <c r="G185" s="17">
        <f>IF(A185&amp;""="","",SUMIFS('المدفوعات'!$C$6:$C$1005,'المدفوعات'!$B$6:$B$1005,A185&amp;""))</f>
        <v/>
      </c>
      <c r="H185" s="17">
        <f>IF(A185&amp;""="","",ROUND(F185-G185,2))</f>
        <v/>
      </c>
      <c r="I185" s="17">
        <f>IF(A185&amp;""="","",SUMIFS('الخطط'!$L$6:$L$505,'الخطط'!$B$6:$B$505,A185&amp;""))</f>
        <v/>
      </c>
      <c r="J185" s="17">
        <f>IF(A185&amp;""="","",ROUND(I185-G185,2))</f>
        <v/>
      </c>
      <c r="K185" s="14">
        <f>IF(A185&amp;""="","",IFERROR(SUMIFS('الجلسات'!$A$6:$A$2005,'الجلسات'!$E$6:$E$2005,A185&amp;"",'الجلسات'!$C$6:$C$2005,"تمت",'الجلسات'!$G$6:$G$2005,1)/COUNTIFS('الجلسات'!$E$6:$E$2005,A185&amp;"",'الجلسات'!$C$6:$C$2005,"تمت",'الجلسات'!$G$6:$G$2005,1),""))</f>
        <v/>
      </c>
      <c r="L185" s="6">
        <f>IF(A185&amp;""="","",IF(E185=0,"بدون خطة",IF(J185&gt;0,"عليه رصيد",IF(J185&lt;0,"دفع مقدمًا",IF(I185&gt;0,"مسدد","لم يبدأ العلاج")))))</f>
        <v/>
      </c>
      <c r="M185" s="16">
        <f>IF(ISNUMBER(J185),IF(J185&gt;0,COUNTIFS($J$6:$J$305,"&gt;"&amp;J185)+COUNTIFS($J$6:J185,J185),""),"")</f>
        <v/>
      </c>
    </row>
    <row r="186">
      <c r="A186" s="5" t="n"/>
      <c r="B186" s="5" t="n"/>
      <c r="C186" s="18" t="n"/>
      <c r="D186" s="13" t="n"/>
      <c r="E186" s="16">
        <f>IF(A186&amp;""="","",COUNTIFS('الخطط'!$B$6:$B$505,A186&amp;""))</f>
        <v/>
      </c>
      <c r="F186" s="17">
        <f>IF(A186&amp;""="","",SUMIFS('الخطط'!$E$6:$E$505,'الخطط'!$B$6:$B$505,A186&amp;""))</f>
        <v/>
      </c>
      <c r="G186" s="17">
        <f>IF(A186&amp;""="","",SUMIFS('المدفوعات'!$C$6:$C$1005,'المدفوعات'!$B$6:$B$1005,A186&amp;""))</f>
        <v/>
      </c>
      <c r="H186" s="17">
        <f>IF(A186&amp;""="","",ROUND(F186-G186,2))</f>
        <v/>
      </c>
      <c r="I186" s="17">
        <f>IF(A186&amp;""="","",SUMIFS('الخطط'!$L$6:$L$505,'الخطط'!$B$6:$B$505,A186&amp;""))</f>
        <v/>
      </c>
      <c r="J186" s="17">
        <f>IF(A186&amp;""="","",ROUND(I186-G186,2))</f>
        <v/>
      </c>
      <c r="K186" s="14">
        <f>IF(A186&amp;""="","",IFERROR(SUMIFS('الجلسات'!$A$6:$A$2005,'الجلسات'!$E$6:$E$2005,A186&amp;"",'الجلسات'!$C$6:$C$2005,"تمت",'الجلسات'!$G$6:$G$2005,1)/COUNTIFS('الجلسات'!$E$6:$E$2005,A186&amp;"",'الجلسات'!$C$6:$C$2005,"تمت",'الجلسات'!$G$6:$G$2005,1),""))</f>
        <v/>
      </c>
      <c r="L186" s="6">
        <f>IF(A186&amp;""="","",IF(E186=0,"بدون خطة",IF(J186&gt;0,"عليه رصيد",IF(J186&lt;0,"دفع مقدمًا",IF(I186&gt;0,"مسدد","لم يبدأ العلاج")))))</f>
        <v/>
      </c>
      <c r="M186" s="16">
        <f>IF(ISNUMBER(J186),IF(J186&gt;0,COUNTIFS($J$6:$J$305,"&gt;"&amp;J186)+COUNTIFS($J$6:J186,J186),""),"")</f>
        <v/>
      </c>
    </row>
    <row r="187">
      <c r="A187" s="5" t="n"/>
      <c r="B187" s="5" t="n"/>
      <c r="C187" s="18" t="n"/>
      <c r="D187" s="13" t="n"/>
      <c r="E187" s="16">
        <f>IF(A187&amp;""="","",COUNTIFS('الخطط'!$B$6:$B$505,A187&amp;""))</f>
        <v/>
      </c>
      <c r="F187" s="17">
        <f>IF(A187&amp;""="","",SUMIFS('الخطط'!$E$6:$E$505,'الخطط'!$B$6:$B$505,A187&amp;""))</f>
        <v/>
      </c>
      <c r="G187" s="17">
        <f>IF(A187&amp;""="","",SUMIFS('المدفوعات'!$C$6:$C$1005,'المدفوعات'!$B$6:$B$1005,A187&amp;""))</f>
        <v/>
      </c>
      <c r="H187" s="17">
        <f>IF(A187&amp;""="","",ROUND(F187-G187,2))</f>
        <v/>
      </c>
      <c r="I187" s="17">
        <f>IF(A187&amp;""="","",SUMIFS('الخطط'!$L$6:$L$505,'الخطط'!$B$6:$B$505,A187&amp;""))</f>
        <v/>
      </c>
      <c r="J187" s="17">
        <f>IF(A187&amp;""="","",ROUND(I187-G187,2))</f>
        <v/>
      </c>
      <c r="K187" s="14">
        <f>IF(A187&amp;""="","",IFERROR(SUMIFS('الجلسات'!$A$6:$A$2005,'الجلسات'!$E$6:$E$2005,A187&amp;"",'الجلسات'!$C$6:$C$2005,"تمت",'الجلسات'!$G$6:$G$2005,1)/COUNTIFS('الجلسات'!$E$6:$E$2005,A187&amp;"",'الجلسات'!$C$6:$C$2005,"تمت",'الجلسات'!$G$6:$G$2005,1),""))</f>
        <v/>
      </c>
      <c r="L187" s="6">
        <f>IF(A187&amp;""="","",IF(E187=0,"بدون خطة",IF(J187&gt;0,"عليه رصيد",IF(J187&lt;0,"دفع مقدمًا",IF(I187&gt;0,"مسدد","لم يبدأ العلاج")))))</f>
        <v/>
      </c>
      <c r="M187" s="16">
        <f>IF(ISNUMBER(J187),IF(J187&gt;0,COUNTIFS($J$6:$J$305,"&gt;"&amp;J187)+COUNTIFS($J$6:J187,J187),""),"")</f>
        <v/>
      </c>
    </row>
    <row r="188">
      <c r="A188" s="5" t="n"/>
      <c r="B188" s="5" t="n"/>
      <c r="C188" s="18" t="n"/>
      <c r="D188" s="13" t="n"/>
      <c r="E188" s="16">
        <f>IF(A188&amp;""="","",COUNTIFS('الخطط'!$B$6:$B$505,A188&amp;""))</f>
        <v/>
      </c>
      <c r="F188" s="17">
        <f>IF(A188&amp;""="","",SUMIFS('الخطط'!$E$6:$E$505,'الخطط'!$B$6:$B$505,A188&amp;""))</f>
        <v/>
      </c>
      <c r="G188" s="17">
        <f>IF(A188&amp;""="","",SUMIFS('المدفوعات'!$C$6:$C$1005,'المدفوعات'!$B$6:$B$1005,A188&amp;""))</f>
        <v/>
      </c>
      <c r="H188" s="17">
        <f>IF(A188&amp;""="","",ROUND(F188-G188,2))</f>
        <v/>
      </c>
      <c r="I188" s="17">
        <f>IF(A188&amp;""="","",SUMIFS('الخطط'!$L$6:$L$505,'الخطط'!$B$6:$B$505,A188&amp;""))</f>
        <v/>
      </c>
      <c r="J188" s="17">
        <f>IF(A188&amp;""="","",ROUND(I188-G188,2))</f>
        <v/>
      </c>
      <c r="K188" s="14">
        <f>IF(A188&amp;""="","",IFERROR(SUMIFS('الجلسات'!$A$6:$A$2005,'الجلسات'!$E$6:$E$2005,A188&amp;"",'الجلسات'!$C$6:$C$2005,"تمت",'الجلسات'!$G$6:$G$2005,1)/COUNTIFS('الجلسات'!$E$6:$E$2005,A188&amp;"",'الجلسات'!$C$6:$C$2005,"تمت",'الجلسات'!$G$6:$G$2005,1),""))</f>
        <v/>
      </c>
      <c r="L188" s="6">
        <f>IF(A188&amp;""="","",IF(E188=0,"بدون خطة",IF(J188&gt;0,"عليه رصيد",IF(J188&lt;0,"دفع مقدمًا",IF(I188&gt;0,"مسدد","لم يبدأ العلاج")))))</f>
        <v/>
      </c>
      <c r="M188" s="16">
        <f>IF(ISNUMBER(J188),IF(J188&gt;0,COUNTIFS($J$6:$J$305,"&gt;"&amp;J188)+COUNTIFS($J$6:J188,J188),""),"")</f>
        <v/>
      </c>
    </row>
    <row r="189">
      <c r="A189" s="5" t="n"/>
      <c r="B189" s="5" t="n"/>
      <c r="C189" s="18" t="n"/>
      <c r="D189" s="13" t="n"/>
      <c r="E189" s="16">
        <f>IF(A189&amp;""="","",COUNTIFS('الخطط'!$B$6:$B$505,A189&amp;""))</f>
        <v/>
      </c>
      <c r="F189" s="17">
        <f>IF(A189&amp;""="","",SUMIFS('الخطط'!$E$6:$E$505,'الخطط'!$B$6:$B$505,A189&amp;""))</f>
        <v/>
      </c>
      <c r="G189" s="17">
        <f>IF(A189&amp;""="","",SUMIFS('المدفوعات'!$C$6:$C$1005,'المدفوعات'!$B$6:$B$1005,A189&amp;""))</f>
        <v/>
      </c>
      <c r="H189" s="17">
        <f>IF(A189&amp;""="","",ROUND(F189-G189,2))</f>
        <v/>
      </c>
      <c r="I189" s="17">
        <f>IF(A189&amp;""="","",SUMIFS('الخطط'!$L$6:$L$505,'الخطط'!$B$6:$B$505,A189&amp;""))</f>
        <v/>
      </c>
      <c r="J189" s="17">
        <f>IF(A189&amp;""="","",ROUND(I189-G189,2))</f>
        <v/>
      </c>
      <c r="K189" s="14">
        <f>IF(A189&amp;""="","",IFERROR(SUMIFS('الجلسات'!$A$6:$A$2005,'الجلسات'!$E$6:$E$2005,A189&amp;"",'الجلسات'!$C$6:$C$2005,"تمت",'الجلسات'!$G$6:$G$2005,1)/COUNTIFS('الجلسات'!$E$6:$E$2005,A189&amp;"",'الجلسات'!$C$6:$C$2005,"تمت",'الجلسات'!$G$6:$G$2005,1),""))</f>
        <v/>
      </c>
      <c r="L189" s="6">
        <f>IF(A189&amp;""="","",IF(E189=0,"بدون خطة",IF(J189&gt;0,"عليه رصيد",IF(J189&lt;0,"دفع مقدمًا",IF(I189&gt;0,"مسدد","لم يبدأ العلاج")))))</f>
        <v/>
      </c>
      <c r="M189" s="16">
        <f>IF(ISNUMBER(J189),IF(J189&gt;0,COUNTIFS($J$6:$J$305,"&gt;"&amp;J189)+COUNTIFS($J$6:J189,J189),""),"")</f>
        <v/>
      </c>
    </row>
    <row r="190">
      <c r="A190" s="5" t="n"/>
      <c r="B190" s="5" t="n"/>
      <c r="C190" s="18" t="n"/>
      <c r="D190" s="13" t="n"/>
      <c r="E190" s="16">
        <f>IF(A190&amp;""="","",COUNTIFS('الخطط'!$B$6:$B$505,A190&amp;""))</f>
        <v/>
      </c>
      <c r="F190" s="17">
        <f>IF(A190&amp;""="","",SUMIFS('الخطط'!$E$6:$E$505,'الخطط'!$B$6:$B$505,A190&amp;""))</f>
        <v/>
      </c>
      <c r="G190" s="17">
        <f>IF(A190&amp;""="","",SUMIFS('المدفوعات'!$C$6:$C$1005,'المدفوعات'!$B$6:$B$1005,A190&amp;""))</f>
        <v/>
      </c>
      <c r="H190" s="17">
        <f>IF(A190&amp;""="","",ROUND(F190-G190,2))</f>
        <v/>
      </c>
      <c r="I190" s="17">
        <f>IF(A190&amp;""="","",SUMIFS('الخطط'!$L$6:$L$505,'الخطط'!$B$6:$B$505,A190&amp;""))</f>
        <v/>
      </c>
      <c r="J190" s="17">
        <f>IF(A190&amp;""="","",ROUND(I190-G190,2))</f>
        <v/>
      </c>
      <c r="K190" s="14">
        <f>IF(A190&amp;""="","",IFERROR(SUMIFS('الجلسات'!$A$6:$A$2005,'الجلسات'!$E$6:$E$2005,A190&amp;"",'الجلسات'!$C$6:$C$2005,"تمت",'الجلسات'!$G$6:$G$2005,1)/COUNTIFS('الجلسات'!$E$6:$E$2005,A190&amp;"",'الجلسات'!$C$6:$C$2005,"تمت",'الجلسات'!$G$6:$G$2005,1),""))</f>
        <v/>
      </c>
      <c r="L190" s="6">
        <f>IF(A190&amp;""="","",IF(E190=0,"بدون خطة",IF(J190&gt;0,"عليه رصيد",IF(J190&lt;0,"دفع مقدمًا",IF(I190&gt;0,"مسدد","لم يبدأ العلاج")))))</f>
        <v/>
      </c>
      <c r="M190" s="16">
        <f>IF(ISNUMBER(J190),IF(J190&gt;0,COUNTIFS($J$6:$J$305,"&gt;"&amp;J190)+COUNTIFS($J$6:J190,J190),""),"")</f>
        <v/>
      </c>
    </row>
    <row r="191">
      <c r="A191" s="5" t="n"/>
      <c r="B191" s="5" t="n"/>
      <c r="C191" s="18" t="n"/>
      <c r="D191" s="13" t="n"/>
      <c r="E191" s="16">
        <f>IF(A191&amp;""="","",COUNTIFS('الخطط'!$B$6:$B$505,A191&amp;""))</f>
        <v/>
      </c>
      <c r="F191" s="17">
        <f>IF(A191&amp;""="","",SUMIFS('الخطط'!$E$6:$E$505,'الخطط'!$B$6:$B$505,A191&amp;""))</f>
        <v/>
      </c>
      <c r="G191" s="17">
        <f>IF(A191&amp;""="","",SUMIFS('المدفوعات'!$C$6:$C$1005,'المدفوعات'!$B$6:$B$1005,A191&amp;""))</f>
        <v/>
      </c>
      <c r="H191" s="17">
        <f>IF(A191&amp;""="","",ROUND(F191-G191,2))</f>
        <v/>
      </c>
      <c r="I191" s="17">
        <f>IF(A191&amp;""="","",SUMIFS('الخطط'!$L$6:$L$505,'الخطط'!$B$6:$B$505,A191&amp;""))</f>
        <v/>
      </c>
      <c r="J191" s="17">
        <f>IF(A191&amp;""="","",ROUND(I191-G191,2))</f>
        <v/>
      </c>
      <c r="K191" s="14">
        <f>IF(A191&amp;""="","",IFERROR(SUMIFS('الجلسات'!$A$6:$A$2005,'الجلسات'!$E$6:$E$2005,A191&amp;"",'الجلسات'!$C$6:$C$2005,"تمت",'الجلسات'!$G$6:$G$2005,1)/COUNTIFS('الجلسات'!$E$6:$E$2005,A191&amp;"",'الجلسات'!$C$6:$C$2005,"تمت",'الجلسات'!$G$6:$G$2005,1),""))</f>
        <v/>
      </c>
      <c r="L191" s="6">
        <f>IF(A191&amp;""="","",IF(E191=0,"بدون خطة",IF(J191&gt;0,"عليه رصيد",IF(J191&lt;0,"دفع مقدمًا",IF(I191&gt;0,"مسدد","لم يبدأ العلاج")))))</f>
        <v/>
      </c>
      <c r="M191" s="16">
        <f>IF(ISNUMBER(J191),IF(J191&gt;0,COUNTIFS($J$6:$J$305,"&gt;"&amp;J191)+COUNTIFS($J$6:J191,J191),""),"")</f>
        <v/>
      </c>
    </row>
    <row r="192">
      <c r="A192" s="5" t="n"/>
      <c r="B192" s="5" t="n"/>
      <c r="C192" s="18" t="n"/>
      <c r="D192" s="13" t="n"/>
      <c r="E192" s="16">
        <f>IF(A192&amp;""="","",COUNTIFS('الخطط'!$B$6:$B$505,A192&amp;""))</f>
        <v/>
      </c>
      <c r="F192" s="17">
        <f>IF(A192&amp;""="","",SUMIFS('الخطط'!$E$6:$E$505,'الخطط'!$B$6:$B$505,A192&amp;""))</f>
        <v/>
      </c>
      <c r="G192" s="17">
        <f>IF(A192&amp;""="","",SUMIFS('المدفوعات'!$C$6:$C$1005,'المدفوعات'!$B$6:$B$1005,A192&amp;""))</f>
        <v/>
      </c>
      <c r="H192" s="17">
        <f>IF(A192&amp;""="","",ROUND(F192-G192,2))</f>
        <v/>
      </c>
      <c r="I192" s="17">
        <f>IF(A192&amp;""="","",SUMIFS('الخطط'!$L$6:$L$505,'الخطط'!$B$6:$B$505,A192&amp;""))</f>
        <v/>
      </c>
      <c r="J192" s="17">
        <f>IF(A192&amp;""="","",ROUND(I192-G192,2))</f>
        <v/>
      </c>
      <c r="K192" s="14">
        <f>IF(A192&amp;""="","",IFERROR(SUMIFS('الجلسات'!$A$6:$A$2005,'الجلسات'!$E$6:$E$2005,A192&amp;"",'الجلسات'!$C$6:$C$2005,"تمت",'الجلسات'!$G$6:$G$2005,1)/COUNTIFS('الجلسات'!$E$6:$E$2005,A192&amp;"",'الجلسات'!$C$6:$C$2005,"تمت",'الجلسات'!$G$6:$G$2005,1),""))</f>
        <v/>
      </c>
      <c r="L192" s="6">
        <f>IF(A192&amp;""="","",IF(E192=0,"بدون خطة",IF(J192&gt;0,"عليه رصيد",IF(J192&lt;0,"دفع مقدمًا",IF(I192&gt;0,"مسدد","لم يبدأ العلاج")))))</f>
        <v/>
      </c>
      <c r="M192" s="16">
        <f>IF(ISNUMBER(J192),IF(J192&gt;0,COUNTIFS($J$6:$J$305,"&gt;"&amp;J192)+COUNTIFS($J$6:J192,J192),""),"")</f>
        <v/>
      </c>
    </row>
    <row r="193">
      <c r="A193" s="5" t="n"/>
      <c r="B193" s="5" t="n"/>
      <c r="C193" s="18" t="n"/>
      <c r="D193" s="13" t="n"/>
      <c r="E193" s="16">
        <f>IF(A193&amp;""="","",COUNTIFS('الخطط'!$B$6:$B$505,A193&amp;""))</f>
        <v/>
      </c>
      <c r="F193" s="17">
        <f>IF(A193&amp;""="","",SUMIFS('الخطط'!$E$6:$E$505,'الخطط'!$B$6:$B$505,A193&amp;""))</f>
        <v/>
      </c>
      <c r="G193" s="17">
        <f>IF(A193&amp;""="","",SUMIFS('المدفوعات'!$C$6:$C$1005,'المدفوعات'!$B$6:$B$1005,A193&amp;""))</f>
        <v/>
      </c>
      <c r="H193" s="17">
        <f>IF(A193&amp;""="","",ROUND(F193-G193,2))</f>
        <v/>
      </c>
      <c r="I193" s="17">
        <f>IF(A193&amp;""="","",SUMIFS('الخطط'!$L$6:$L$505,'الخطط'!$B$6:$B$505,A193&amp;""))</f>
        <v/>
      </c>
      <c r="J193" s="17">
        <f>IF(A193&amp;""="","",ROUND(I193-G193,2))</f>
        <v/>
      </c>
      <c r="K193" s="14">
        <f>IF(A193&amp;""="","",IFERROR(SUMIFS('الجلسات'!$A$6:$A$2005,'الجلسات'!$E$6:$E$2005,A193&amp;"",'الجلسات'!$C$6:$C$2005,"تمت",'الجلسات'!$G$6:$G$2005,1)/COUNTIFS('الجلسات'!$E$6:$E$2005,A193&amp;"",'الجلسات'!$C$6:$C$2005,"تمت",'الجلسات'!$G$6:$G$2005,1),""))</f>
        <v/>
      </c>
      <c r="L193" s="6">
        <f>IF(A193&amp;""="","",IF(E193=0,"بدون خطة",IF(J193&gt;0,"عليه رصيد",IF(J193&lt;0,"دفع مقدمًا",IF(I193&gt;0,"مسدد","لم يبدأ العلاج")))))</f>
        <v/>
      </c>
      <c r="M193" s="16">
        <f>IF(ISNUMBER(J193),IF(J193&gt;0,COUNTIFS($J$6:$J$305,"&gt;"&amp;J193)+COUNTIFS($J$6:J193,J193),""),"")</f>
        <v/>
      </c>
    </row>
    <row r="194">
      <c r="A194" s="5" t="n"/>
      <c r="B194" s="5" t="n"/>
      <c r="C194" s="18" t="n"/>
      <c r="D194" s="13" t="n"/>
      <c r="E194" s="16">
        <f>IF(A194&amp;""="","",COUNTIFS('الخطط'!$B$6:$B$505,A194&amp;""))</f>
        <v/>
      </c>
      <c r="F194" s="17">
        <f>IF(A194&amp;""="","",SUMIFS('الخطط'!$E$6:$E$505,'الخطط'!$B$6:$B$505,A194&amp;""))</f>
        <v/>
      </c>
      <c r="G194" s="17">
        <f>IF(A194&amp;""="","",SUMIFS('المدفوعات'!$C$6:$C$1005,'المدفوعات'!$B$6:$B$1005,A194&amp;""))</f>
        <v/>
      </c>
      <c r="H194" s="17">
        <f>IF(A194&amp;""="","",ROUND(F194-G194,2))</f>
        <v/>
      </c>
      <c r="I194" s="17">
        <f>IF(A194&amp;""="","",SUMIFS('الخطط'!$L$6:$L$505,'الخطط'!$B$6:$B$505,A194&amp;""))</f>
        <v/>
      </c>
      <c r="J194" s="17">
        <f>IF(A194&amp;""="","",ROUND(I194-G194,2))</f>
        <v/>
      </c>
      <c r="K194" s="14">
        <f>IF(A194&amp;""="","",IFERROR(SUMIFS('الجلسات'!$A$6:$A$2005,'الجلسات'!$E$6:$E$2005,A194&amp;"",'الجلسات'!$C$6:$C$2005,"تمت",'الجلسات'!$G$6:$G$2005,1)/COUNTIFS('الجلسات'!$E$6:$E$2005,A194&amp;"",'الجلسات'!$C$6:$C$2005,"تمت",'الجلسات'!$G$6:$G$2005,1),""))</f>
        <v/>
      </c>
      <c r="L194" s="6">
        <f>IF(A194&amp;""="","",IF(E194=0,"بدون خطة",IF(J194&gt;0,"عليه رصيد",IF(J194&lt;0,"دفع مقدمًا",IF(I194&gt;0,"مسدد","لم يبدأ العلاج")))))</f>
        <v/>
      </c>
      <c r="M194" s="16">
        <f>IF(ISNUMBER(J194),IF(J194&gt;0,COUNTIFS($J$6:$J$305,"&gt;"&amp;J194)+COUNTIFS($J$6:J194,J194),""),"")</f>
        <v/>
      </c>
    </row>
    <row r="195">
      <c r="A195" s="5" t="n"/>
      <c r="B195" s="5" t="n"/>
      <c r="C195" s="18" t="n"/>
      <c r="D195" s="13" t="n"/>
      <c r="E195" s="16">
        <f>IF(A195&amp;""="","",COUNTIFS('الخطط'!$B$6:$B$505,A195&amp;""))</f>
        <v/>
      </c>
      <c r="F195" s="17">
        <f>IF(A195&amp;""="","",SUMIFS('الخطط'!$E$6:$E$505,'الخطط'!$B$6:$B$505,A195&amp;""))</f>
        <v/>
      </c>
      <c r="G195" s="17">
        <f>IF(A195&amp;""="","",SUMIFS('المدفوعات'!$C$6:$C$1005,'المدفوعات'!$B$6:$B$1005,A195&amp;""))</f>
        <v/>
      </c>
      <c r="H195" s="17">
        <f>IF(A195&amp;""="","",ROUND(F195-G195,2))</f>
        <v/>
      </c>
      <c r="I195" s="17">
        <f>IF(A195&amp;""="","",SUMIFS('الخطط'!$L$6:$L$505,'الخطط'!$B$6:$B$505,A195&amp;""))</f>
        <v/>
      </c>
      <c r="J195" s="17">
        <f>IF(A195&amp;""="","",ROUND(I195-G195,2))</f>
        <v/>
      </c>
      <c r="K195" s="14">
        <f>IF(A195&amp;""="","",IFERROR(SUMIFS('الجلسات'!$A$6:$A$2005,'الجلسات'!$E$6:$E$2005,A195&amp;"",'الجلسات'!$C$6:$C$2005,"تمت",'الجلسات'!$G$6:$G$2005,1)/COUNTIFS('الجلسات'!$E$6:$E$2005,A195&amp;"",'الجلسات'!$C$6:$C$2005,"تمت",'الجلسات'!$G$6:$G$2005,1),""))</f>
        <v/>
      </c>
      <c r="L195" s="6">
        <f>IF(A195&amp;""="","",IF(E195=0,"بدون خطة",IF(J195&gt;0,"عليه رصيد",IF(J195&lt;0,"دفع مقدمًا",IF(I195&gt;0,"مسدد","لم يبدأ العلاج")))))</f>
        <v/>
      </c>
      <c r="M195" s="16">
        <f>IF(ISNUMBER(J195),IF(J195&gt;0,COUNTIFS($J$6:$J$305,"&gt;"&amp;J195)+COUNTIFS($J$6:J195,J195),""),"")</f>
        <v/>
      </c>
    </row>
    <row r="196">
      <c r="A196" s="5" t="n"/>
      <c r="B196" s="5" t="n"/>
      <c r="C196" s="18" t="n"/>
      <c r="D196" s="13" t="n"/>
      <c r="E196" s="16">
        <f>IF(A196&amp;""="","",COUNTIFS('الخطط'!$B$6:$B$505,A196&amp;""))</f>
        <v/>
      </c>
      <c r="F196" s="17">
        <f>IF(A196&amp;""="","",SUMIFS('الخطط'!$E$6:$E$505,'الخطط'!$B$6:$B$505,A196&amp;""))</f>
        <v/>
      </c>
      <c r="G196" s="17">
        <f>IF(A196&amp;""="","",SUMIFS('المدفوعات'!$C$6:$C$1005,'المدفوعات'!$B$6:$B$1005,A196&amp;""))</f>
        <v/>
      </c>
      <c r="H196" s="17">
        <f>IF(A196&amp;""="","",ROUND(F196-G196,2))</f>
        <v/>
      </c>
      <c r="I196" s="17">
        <f>IF(A196&amp;""="","",SUMIFS('الخطط'!$L$6:$L$505,'الخطط'!$B$6:$B$505,A196&amp;""))</f>
        <v/>
      </c>
      <c r="J196" s="17">
        <f>IF(A196&amp;""="","",ROUND(I196-G196,2))</f>
        <v/>
      </c>
      <c r="K196" s="14">
        <f>IF(A196&amp;""="","",IFERROR(SUMIFS('الجلسات'!$A$6:$A$2005,'الجلسات'!$E$6:$E$2005,A196&amp;"",'الجلسات'!$C$6:$C$2005,"تمت",'الجلسات'!$G$6:$G$2005,1)/COUNTIFS('الجلسات'!$E$6:$E$2005,A196&amp;"",'الجلسات'!$C$6:$C$2005,"تمت",'الجلسات'!$G$6:$G$2005,1),""))</f>
        <v/>
      </c>
      <c r="L196" s="6">
        <f>IF(A196&amp;""="","",IF(E196=0,"بدون خطة",IF(J196&gt;0,"عليه رصيد",IF(J196&lt;0,"دفع مقدمًا",IF(I196&gt;0,"مسدد","لم يبدأ العلاج")))))</f>
        <v/>
      </c>
      <c r="M196" s="16">
        <f>IF(ISNUMBER(J196),IF(J196&gt;0,COUNTIFS($J$6:$J$305,"&gt;"&amp;J196)+COUNTIFS($J$6:J196,J196),""),"")</f>
        <v/>
      </c>
    </row>
    <row r="197">
      <c r="A197" s="5" t="n"/>
      <c r="B197" s="5" t="n"/>
      <c r="C197" s="18" t="n"/>
      <c r="D197" s="13" t="n"/>
      <c r="E197" s="16">
        <f>IF(A197&amp;""="","",COUNTIFS('الخطط'!$B$6:$B$505,A197&amp;""))</f>
        <v/>
      </c>
      <c r="F197" s="17">
        <f>IF(A197&amp;""="","",SUMIFS('الخطط'!$E$6:$E$505,'الخطط'!$B$6:$B$505,A197&amp;""))</f>
        <v/>
      </c>
      <c r="G197" s="17">
        <f>IF(A197&amp;""="","",SUMIFS('المدفوعات'!$C$6:$C$1005,'المدفوعات'!$B$6:$B$1005,A197&amp;""))</f>
        <v/>
      </c>
      <c r="H197" s="17">
        <f>IF(A197&amp;""="","",ROUND(F197-G197,2))</f>
        <v/>
      </c>
      <c r="I197" s="17">
        <f>IF(A197&amp;""="","",SUMIFS('الخطط'!$L$6:$L$505,'الخطط'!$B$6:$B$505,A197&amp;""))</f>
        <v/>
      </c>
      <c r="J197" s="17">
        <f>IF(A197&amp;""="","",ROUND(I197-G197,2))</f>
        <v/>
      </c>
      <c r="K197" s="14">
        <f>IF(A197&amp;""="","",IFERROR(SUMIFS('الجلسات'!$A$6:$A$2005,'الجلسات'!$E$6:$E$2005,A197&amp;"",'الجلسات'!$C$6:$C$2005,"تمت",'الجلسات'!$G$6:$G$2005,1)/COUNTIFS('الجلسات'!$E$6:$E$2005,A197&amp;"",'الجلسات'!$C$6:$C$2005,"تمت",'الجلسات'!$G$6:$G$2005,1),""))</f>
        <v/>
      </c>
      <c r="L197" s="6">
        <f>IF(A197&amp;""="","",IF(E197=0,"بدون خطة",IF(J197&gt;0,"عليه رصيد",IF(J197&lt;0,"دفع مقدمًا",IF(I197&gt;0,"مسدد","لم يبدأ العلاج")))))</f>
        <v/>
      </c>
      <c r="M197" s="16">
        <f>IF(ISNUMBER(J197),IF(J197&gt;0,COUNTIFS($J$6:$J$305,"&gt;"&amp;J197)+COUNTIFS($J$6:J197,J197),""),"")</f>
        <v/>
      </c>
    </row>
    <row r="198">
      <c r="A198" s="5" t="n"/>
      <c r="B198" s="5" t="n"/>
      <c r="C198" s="18" t="n"/>
      <c r="D198" s="13" t="n"/>
      <c r="E198" s="16">
        <f>IF(A198&amp;""="","",COUNTIFS('الخطط'!$B$6:$B$505,A198&amp;""))</f>
        <v/>
      </c>
      <c r="F198" s="17">
        <f>IF(A198&amp;""="","",SUMIFS('الخطط'!$E$6:$E$505,'الخطط'!$B$6:$B$505,A198&amp;""))</f>
        <v/>
      </c>
      <c r="G198" s="17">
        <f>IF(A198&amp;""="","",SUMIFS('المدفوعات'!$C$6:$C$1005,'المدفوعات'!$B$6:$B$1005,A198&amp;""))</f>
        <v/>
      </c>
      <c r="H198" s="17">
        <f>IF(A198&amp;""="","",ROUND(F198-G198,2))</f>
        <v/>
      </c>
      <c r="I198" s="17">
        <f>IF(A198&amp;""="","",SUMIFS('الخطط'!$L$6:$L$505,'الخطط'!$B$6:$B$505,A198&amp;""))</f>
        <v/>
      </c>
      <c r="J198" s="17">
        <f>IF(A198&amp;""="","",ROUND(I198-G198,2))</f>
        <v/>
      </c>
      <c r="K198" s="14">
        <f>IF(A198&amp;""="","",IFERROR(SUMIFS('الجلسات'!$A$6:$A$2005,'الجلسات'!$E$6:$E$2005,A198&amp;"",'الجلسات'!$C$6:$C$2005,"تمت",'الجلسات'!$G$6:$G$2005,1)/COUNTIFS('الجلسات'!$E$6:$E$2005,A198&amp;"",'الجلسات'!$C$6:$C$2005,"تمت",'الجلسات'!$G$6:$G$2005,1),""))</f>
        <v/>
      </c>
      <c r="L198" s="6">
        <f>IF(A198&amp;""="","",IF(E198=0,"بدون خطة",IF(J198&gt;0,"عليه رصيد",IF(J198&lt;0,"دفع مقدمًا",IF(I198&gt;0,"مسدد","لم يبدأ العلاج")))))</f>
        <v/>
      </c>
      <c r="M198" s="16">
        <f>IF(ISNUMBER(J198),IF(J198&gt;0,COUNTIFS($J$6:$J$305,"&gt;"&amp;J198)+COUNTIFS($J$6:J198,J198),""),"")</f>
        <v/>
      </c>
    </row>
    <row r="199">
      <c r="A199" s="5" t="n"/>
      <c r="B199" s="5" t="n"/>
      <c r="C199" s="18" t="n"/>
      <c r="D199" s="13" t="n"/>
      <c r="E199" s="16">
        <f>IF(A199&amp;""="","",COUNTIFS('الخطط'!$B$6:$B$505,A199&amp;""))</f>
        <v/>
      </c>
      <c r="F199" s="17">
        <f>IF(A199&amp;""="","",SUMIFS('الخطط'!$E$6:$E$505,'الخطط'!$B$6:$B$505,A199&amp;""))</f>
        <v/>
      </c>
      <c r="G199" s="17">
        <f>IF(A199&amp;""="","",SUMIFS('المدفوعات'!$C$6:$C$1005,'المدفوعات'!$B$6:$B$1005,A199&amp;""))</f>
        <v/>
      </c>
      <c r="H199" s="17">
        <f>IF(A199&amp;""="","",ROUND(F199-G199,2))</f>
        <v/>
      </c>
      <c r="I199" s="17">
        <f>IF(A199&amp;""="","",SUMIFS('الخطط'!$L$6:$L$505,'الخطط'!$B$6:$B$505,A199&amp;""))</f>
        <v/>
      </c>
      <c r="J199" s="17">
        <f>IF(A199&amp;""="","",ROUND(I199-G199,2))</f>
        <v/>
      </c>
      <c r="K199" s="14">
        <f>IF(A199&amp;""="","",IFERROR(SUMIFS('الجلسات'!$A$6:$A$2005,'الجلسات'!$E$6:$E$2005,A199&amp;"",'الجلسات'!$C$6:$C$2005,"تمت",'الجلسات'!$G$6:$G$2005,1)/COUNTIFS('الجلسات'!$E$6:$E$2005,A199&amp;"",'الجلسات'!$C$6:$C$2005,"تمت",'الجلسات'!$G$6:$G$2005,1),""))</f>
        <v/>
      </c>
      <c r="L199" s="6">
        <f>IF(A199&amp;""="","",IF(E199=0,"بدون خطة",IF(J199&gt;0,"عليه رصيد",IF(J199&lt;0,"دفع مقدمًا",IF(I199&gt;0,"مسدد","لم يبدأ العلاج")))))</f>
        <v/>
      </c>
      <c r="M199" s="16">
        <f>IF(ISNUMBER(J199),IF(J199&gt;0,COUNTIFS($J$6:$J$305,"&gt;"&amp;J199)+COUNTIFS($J$6:J199,J199),""),"")</f>
        <v/>
      </c>
    </row>
    <row r="200">
      <c r="A200" s="5" t="n"/>
      <c r="B200" s="5" t="n"/>
      <c r="C200" s="18" t="n"/>
      <c r="D200" s="13" t="n"/>
      <c r="E200" s="16">
        <f>IF(A200&amp;""="","",COUNTIFS('الخطط'!$B$6:$B$505,A200&amp;""))</f>
        <v/>
      </c>
      <c r="F200" s="17">
        <f>IF(A200&amp;""="","",SUMIFS('الخطط'!$E$6:$E$505,'الخطط'!$B$6:$B$505,A200&amp;""))</f>
        <v/>
      </c>
      <c r="G200" s="17">
        <f>IF(A200&amp;""="","",SUMIFS('المدفوعات'!$C$6:$C$1005,'المدفوعات'!$B$6:$B$1005,A200&amp;""))</f>
        <v/>
      </c>
      <c r="H200" s="17">
        <f>IF(A200&amp;""="","",ROUND(F200-G200,2))</f>
        <v/>
      </c>
      <c r="I200" s="17">
        <f>IF(A200&amp;""="","",SUMIFS('الخطط'!$L$6:$L$505,'الخطط'!$B$6:$B$505,A200&amp;""))</f>
        <v/>
      </c>
      <c r="J200" s="17">
        <f>IF(A200&amp;""="","",ROUND(I200-G200,2))</f>
        <v/>
      </c>
      <c r="K200" s="14">
        <f>IF(A200&amp;""="","",IFERROR(SUMIFS('الجلسات'!$A$6:$A$2005,'الجلسات'!$E$6:$E$2005,A200&amp;"",'الجلسات'!$C$6:$C$2005,"تمت",'الجلسات'!$G$6:$G$2005,1)/COUNTIFS('الجلسات'!$E$6:$E$2005,A200&amp;"",'الجلسات'!$C$6:$C$2005,"تمت",'الجلسات'!$G$6:$G$2005,1),""))</f>
        <v/>
      </c>
      <c r="L200" s="6">
        <f>IF(A200&amp;""="","",IF(E200=0,"بدون خطة",IF(J200&gt;0,"عليه رصيد",IF(J200&lt;0,"دفع مقدمًا",IF(I200&gt;0,"مسدد","لم يبدأ العلاج")))))</f>
        <v/>
      </c>
      <c r="M200" s="16">
        <f>IF(ISNUMBER(J200),IF(J200&gt;0,COUNTIFS($J$6:$J$305,"&gt;"&amp;J200)+COUNTIFS($J$6:J200,J200),""),"")</f>
        <v/>
      </c>
    </row>
    <row r="201">
      <c r="A201" s="5" t="n"/>
      <c r="B201" s="5" t="n"/>
      <c r="C201" s="18" t="n"/>
      <c r="D201" s="13" t="n"/>
      <c r="E201" s="16">
        <f>IF(A201&amp;""="","",COUNTIFS('الخطط'!$B$6:$B$505,A201&amp;""))</f>
        <v/>
      </c>
      <c r="F201" s="17">
        <f>IF(A201&amp;""="","",SUMIFS('الخطط'!$E$6:$E$505,'الخطط'!$B$6:$B$505,A201&amp;""))</f>
        <v/>
      </c>
      <c r="G201" s="17">
        <f>IF(A201&amp;""="","",SUMIFS('المدفوعات'!$C$6:$C$1005,'المدفوعات'!$B$6:$B$1005,A201&amp;""))</f>
        <v/>
      </c>
      <c r="H201" s="17">
        <f>IF(A201&amp;""="","",ROUND(F201-G201,2))</f>
        <v/>
      </c>
      <c r="I201" s="17">
        <f>IF(A201&amp;""="","",SUMIFS('الخطط'!$L$6:$L$505,'الخطط'!$B$6:$B$505,A201&amp;""))</f>
        <v/>
      </c>
      <c r="J201" s="17">
        <f>IF(A201&amp;""="","",ROUND(I201-G201,2))</f>
        <v/>
      </c>
      <c r="K201" s="14">
        <f>IF(A201&amp;""="","",IFERROR(SUMIFS('الجلسات'!$A$6:$A$2005,'الجلسات'!$E$6:$E$2005,A201&amp;"",'الجلسات'!$C$6:$C$2005,"تمت",'الجلسات'!$G$6:$G$2005,1)/COUNTIFS('الجلسات'!$E$6:$E$2005,A201&amp;"",'الجلسات'!$C$6:$C$2005,"تمت",'الجلسات'!$G$6:$G$2005,1),""))</f>
        <v/>
      </c>
      <c r="L201" s="6">
        <f>IF(A201&amp;""="","",IF(E201=0,"بدون خطة",IF(J201&gt;0,"عليه رصيد",IF(J201&lt;0,"دفع مقدمًا",IF(I201&gt;0,"مسدد","لم يبدأ العلاج")))))</f>
        <v/>
      </c>
      <c r="M201" s="16">
        <f>IF(ISNUMBER(J201),IF(J201&gt;0,COUNTIFS($J$6:$J$305,"&gt;"&amp;J201)+COUNTIFS($J$6:J201,J201),""),"")</f>
        <v/>
      </c>
    </row>
    <row r="202">
      <c r="A202" s="5" t="n"/>
      <c r="B202" s="5" t="n"/>
      <c r="C202" s="18" t="n"/>
      <c r="D202" s="13" t="n"/>
      <c r="E202" s="16">
        <f>IF(A202&amp;""="","",COUNTIFS('الخطط'!$B$6:$B$505,A202&amp;""))</f>
        <v/>
      </c>
      <c r="F202" s="17">
        <f>IF(A202&amp;""="","",SUMIFS('الخطط'!$E$6:$E$505,'الخطط'!$B$6:$B$505,A202&amp;""))</f>
        <v/>
      </c>
      <c r="G202" s="17">
        <f>IF(A202&amp;""="","",SUMIFS('المدفوعات'!$C$6:$C$1005,'المدفوعات'!$B$6:$B$1005,A202&amp;""))</f>
        <v/>
      </c>
      <c r="H202" s="17">
        <f>IF(A202&amp;""="","",ROUND(F202-G202,2))</f>
        <v/>
      </c>
      <c r="I202" s="17">
        <f>IF(A202&amp;""="","",SUMIFS('الخطط'!$L$6:$L$505,'الخطط'!$B$6:$B$505,A202&amp;""))</f>
        <v/>
      </c>
      <c r="J202" s="17">
        <f>IF(A202&amp;""="","",ROUND(I202-G202,2))</f>
        <v/>
      </c>
      <c r="K202" s="14">
        <f>IF(A202&amp;""="","",IFERROR(SUMIFS('الجلسات'!$A$6:$A$2005,'الجلسات'!$E$6:$E$2005,A202&amp;"",'الجلسات'!$C$6:$C$2005,"تمت",'الجلسات'!$G$6:$G$2005,1)/COUNTIFS('الجلسات'!$E$6:$E$2005,A202&amp;"",'الجلسات'!$C$6:$C$2005,"تمت",'الجلسات'!$G$6:$G$2005,1),""))</f>
        <v/>
      </c>
      <c r="L202" s="6">
        <f>IF(A202&amp;""="","",IF(E202=0,"بدون خطة",IF(J202&gt;0,"عليه رصيد",IF(J202&lt;0,"دفع مقدمًا",IF(I202&gt;0,"مسدد","لم يبدأ العلاج")))))</f>
        <v/>
      </c>
      <c r="M202" s="16">
        <f>IF(ISNUMBER(J202),IF(J202&gt;0,COUNTIFS($J$6:$J$305,"&gt;"&amp;J202)+COUNTIFS($J$6:J202,J202),""),"")</f>
        <v/>
      </c>
    </row>
    <row r="203">
      <c r="A203" s="5" t="n"/>
      <c r="B203" s="5" t="n"/>
      <c r="C203" s="18" t="n"/>
      <c r="D203" s="13" t="n"/>
      <c r="E203" s="16">
        <f>IF(A203&amp;""="","",COUNTIFS('الخطط'!$B$6:$B$505,A203&amp;""))</f>
        <v/>
      </c>
      <c r="F203" s="17">
        <f>IF(A203&amp;""="","",SUMIFS('الخطط'!$E$6:$E$505,'الخطط'!$B$6:$B$505,A203&amp;""))</f>
        <v/>
      </c>
      <c r="G203" s="17">
        <f>IF(A203&amp;""="","",SUMIFS('المدفوعات'!$C$6:$C$1005,'المدفوعات'!$B$6:$B$1005,A203&amp;""))</f>
        <v/>
      </c>
      <c r="H203" s="17">
        <f>IF(A203&amp;""="","",ROUND(F203-G203,2))</f>
        <v/>
      </c>
      <c r="I203" s="17">
        <f>IF(A203&amp;""="","",SUMIFS('الخطط'!$L$6:$L$505,'الخطط'!$B$6:$B$505,A203&amp;""))</f>
        <v/>
      </c>
      <c r="J203" s="17">
        <f>IF(A203&amp;""="","",ROUND(I203-G203,2))</f>
        <v/>
      </c>
      <c r="K203" s="14">
        <f>IF(A203&amp;""="","",IFERROR(SUMIFS('الجلسات'!$A$6:$A$2005,'الجلسات'!$E$6:$E$2005,A203&amp;"",'الجلسات'!$C$6:$C$2005,"تمت",'الجلسات'!$G$6:$G$2005,1)/COUNTIFS('الجلسات'!$E$6:$E$2005,A203&amp;"",'الجلسات'!$C$6:$C$2005,"تمت",'الجلسات'!$G$6:$G$2005,1),""))</f>
        <v/>
      </c>
      <c r="L203" s="6">
        <f>IF(A203&amp;""="","",IF(E203=0,"بدون خطة",IF(J203&gt;0,"عليه رصيد",IF(J203&lt;0,"دفع مقدمًا",IF(I203&gt;0,"مسدد","لم يبدأ العلاج")))))</f>
        <v/>
      </c>
      <c r="M203" s="16">
        <f>IF(ISNUMBER(J203),IF(J203&gt;0,COUNTIFS($J$6:$J$305,"&gt;"&amp;J203)+COUNTIFS($J$6:J203,J203),""),"")</f>
        <v/>
      </c>
    </row>
    <row r="204">
      <c r="A204" s="5" t="n"/>
      <c r="B204" s="5" t="n"/>
      <c r="C204" s="18" t="n"/>
      <c r="D204" s="13" t="n"/>
      <c r="E204" s="16">
        <f>IF(A204&amp;""="","",COUNTIFS('الخطط'!$B$6:$B$505,A204&amp;""))</f>
        <v/>
      </c>
      <c r="F204" s="17">
        <f>IF(A204&amp;""="","",SUMIFS('الخطط'!$E$6:$E$505,'الخطط'!$B$6:$B$505,A204&amp;""))</f>
        <v/>
      </c>
      <c r="G204" s="17">
        <f>IF(A204&amp;""="","",SUMIFS('المدفوعات'!$C$6:$C$1005,'المدفوعات'!$B$6:$B$1005,A204&amp;""))</f>
        <v/>
      </c>
      <c r="H204" s="17">
        <f>IF(A204&amp;""="","",ROUND(F204-G204,2))</f>
        <v/>
      </c>
      <c r="I204" s="17">
        <f>IF(A204&amp;""="","",SUMIFS('الخطط'!$L$6:$L$505,'الخطط'!$B$6:$B$505,A204&amp;""))</f>
        <v/>
      </c>
      <c r="J204" s="17">
        <f>IF(A204&amp;""="","",ROUND(I204-G204,2))</f>
        <v/>
      </c>
      <c r="K204" s="14">
        <f>IF(A204&amp;""="","",IFERROR(SUMIFS('الجلسات'!$A$6:$A$2005,'الجلسات'!$E$6:$E$2005,A204&amp;"",'الجلسات'!$C$6:$C$2005,"تمت",'الجلسات'!$G$6:$G$2005,1)/COUNTIFS('الجلسات'!$E$6:$E$2005,A204&amp;"",'الجلسات'!$C$6:$C$2005,"تمت",'الجلسات'!$G$6:$G$2005,1),""))</f>
        <v/>
      </c>
      <c r="L204" s="6">
        <f>IF(A204&amp;""="","",IF(E204=0,"بدون خطة",IF(J204&gt;0,"عليه رصيد",IF(J204&lt;0,"دفع مقدمًا",IF(I204&gt;0,"مسدد","لم يبدأ العلاج")))))</f>
        <v/>
      </c>
      <c r="M204" s="16">
        <f>IF(ISNUMBER(J204),IF(J204&gt;0,COUNTIFS($J$6:$J$305,"&gt;"&amp;J204)+COUNTIFS($J$6:J204,J204),""),"")</f>
        <v/>
      </c>
    </row>
    <row r="205">
      <c r="A205" s="5" t="n"/>
      <c r="B205" s="5" t="n"/>
      <c r="C205" s="18" t="n"/>
      <c r="D205" s="13" t="n"/>
      <c r="E205" s="16">
        <f>IF(A205&amp;""="","",COUNTIFS('الخطط'!$B$6:$B$505,A205&amp;""))</f>
        <v/>
      </c>
      <c r="F205" s="17">
        <f>IF(A205&amp;""="","",SUMIFS('الخطط'!$E$6:$E$505,'الخطط'!$B$6:$B$505,A205&amp;""))</f>
        <v/>
      </c>
      <c r="G205" s="17">
        <f>IF(A205&amp;""="","",SUMIFS('المدفوعات'!$C$6:$C$1005,'المدفوعات'!$B$6:$B$1005,A205&amp;""))</f>
        <v/>
      </c>
      <c r="H205" s="17">
        <f>IF(A205&amp;""="","",ROUND(F205-G205,2))</f>
        <v/>
      </c>
      <c r="I205" s="17">
        <f>IF(A205&amp;""="","",SUMIFS('الخطط'!$L$6:$L$505,'الخطط'!$B$6:$B$505,A205&amp;""))</f>
        <v/>
      </c>
      <c r="J205" s="17">
        <f>IF(A205&amp;""="","",ROUND(I205-G205,2))</f>
        <v/>
      </c>
      <c r="K205" s="14">
        <f>IF(A205&amp;""="","",IFERROR(SUMIFS('الجلسات'!$A$6:$A$2005,'الجلسات'!$E$6:$E$2005,A205&amp;"",'الجلسات'!$C$6:$C$2005,"تمت",'الجلسات'!$G$6:$G$2005,1)/COUNTIFS('الجلسات'!$E$6:$E$2005,A205&amp;"",'الجلسات'!$C$6:$C$2005,"تمت",'الجلسات'!$G$6:$G$2005,1),""))</f>
        <v/>
      </c>
      <c r="L205" s="6">
        <f>IF(A205&amp;""="","",IF(E205=0,"بدون خطة",IF(J205&gt;0,"عليه رصيد",IF(J205&lt;0,"دفع مقدمًا",IF(I205&gt;0,"مسدد","لم يبدأ العلاج")))))</f>
        <v/>
      </c>
      <c r="M205" s="16">
        <f>IF(ISNUMBER(J205),IF(J205&gt;0,COUNTIFS($J$6:$J$305,"&gt;"&amp;J205)+COUNTIFS($J$6:J205,J205),""),"")</f>
        <v/>
      </c>
    </row>
    <row r="206">
      <c r="A206" s="5" t="n"/>
      <c r="B206" s="5" t="n"/>
      <c r="C206" s="18" t="n"/>
      <c r="D206" s="13" t="n"/>
      <c r="E206" s="16">
        <f>IF(A206&amp;""="","",COUNTIFS('الخطط'!$B$6:$B$505,A206&amp;""))</f>
        <v/>
      </c>
      <c r="F206" s="17">
        <f>IF(A206&amp;""="","",SUMIFS('الخطط'!$E$6:$E$505,'الخطط'!$B$6:$B$505,A206&amp;""))</f>
        <v/>
      </c>
      <c r="G206" s="17">
        <f>IF(A206&amp;""="","",SUMIFS('المدفوعات'!$C$6:$C$1005,'المدفوعات'!$B$6:$B$1005,A206&amp;""))</f>
        <v/>
      </c>
      <c r="H206" s="17">
        <f>IF(A206&amp;""="","",ROUND(F206-G206,2))</f>
        <v/>
      </c>
      <c r="I206" s="17">
        <f>IF(A206&amp;""="","",SUMIFS('الخطط'!$L$6:$L$505,'الخطط'!$B$6:$B$505,A206&amp;""))</f>
        <v/>
      </c>
      <c r="J206" s="17">
        <f>IF(A206&amp;""="","",ROUND(I206-G206,2))</f>
        <v/>
      </c>
      <c r="K206" s="14">
        <f>IF(A206&amp;""="","",IFERROR(SUMIFS('الجلسات'!$A$6:$A$2005,'الجلسات'!$E$6:$E$2005,A206&amp;"",'الجلسات'!$C$6:$C$2005,"تمت",'الجلسات'!$G$6:$G$2005,1)/COUNTIFS('الجلسات'!$E$6:$E$2005,A206&amp;"",'الجلسات'!$C$6:$C$2005,"تمت",'الجلسات'!$G$6:$G$2005,1),""))</f>
        <v/>
      </c>
      <c r="L206" s="6">
        <f>IF(A206&amp;""="","",IF(E206=0,"بدون خطة",IF(J206&gt;0,"عليه رصيد",IF(J206&lt;0,"دفع مقدمًا",IF(I206&gt;0,"مسدد","لم يبدأ العلاج")))))</f>
        <v/>
      </c>
      <c r="M206" s="16">
        <f>IF(ISNUMBER(J206),IF(J206&gt;0,COUNTIFS($J$6:$J$305,"&gt;"&amp;J206)+COUNTIFS($J$6:J206,J206),""),"")</f>
        <v/>
      </c>
    </row>
    <row r="207">
      <c r="A207" s="5" t="n"/>
      <c r="B207" s="5" t="n"/>
      <c r="C207" s="18" t="n"/>
      <c r="D207" s="13" t="n"/>
      <c r="E207" s="16">
        <f>IF(A207&amp;""="","",COUNTIFS('الخطط'!$B$6:$B$505,A207&amp;""))</f>
        <v/>
      </c>
      <c r="F207" s="17">
        <f>IF(A207&amp;""="","",SUMIFS('الخطط'!$E$6:$E$505,'الخطط'!$B$6:$B$505,A207&amp;""))</f>
        <v/>
      </c>
      <c r="G207" s="17">
        <f>IF(A207&amp;""="","",SUMIFS('المدفوعات'!$C$6:$C$1005,'المدفوعات'!$B$6:$B$1005,A207&amp;""))</f>
        <v/>
      </c>
      <c r="H207" s="17">
        <f>IF(A207&amp;""="","",ROUND(F207-G207,2))</f>
        <v/>
      </c>
      <c r="I207" s="17">
        <f>IF(A207&amp;""="","",SUMIFS('الخطط'!$L$6:$L$505,'الخطط'!$B$6:$B$505,A207&amp;""))</f>
        <v/>
      </c>
      <c r="J207" s="17">
        <f>IF(A207&amp;""="","",ROUND(I207-G207,2))</f>
        <v/>
      </c>
      <c r="K207" s="14">
        <f>IF(A207&amp;""="","",IFERROR(SUMIFS('الجلسات'!$A$6:$A$2005,'الجلسات'!$E$6:$E$2005,A207&amp;"",'الجلسات'!$C$6:$C$2005,"تمت",'الجلسات'!$G$6:$G$2005,1)/COUNTIFS('الجلسات'!$E$6:$E$2005,A207&amp;"",'الجلسات'!$C$6:$C$2005,"تمت",'الجلسات'!$G$6:$G$2005,1),""))</f>
        <v/>
      </c>
      <c r="L207" s="6">
        <f>IF(A207&amp;""="","",IF(E207=0,"بدون خطة",IF(J207&gt;0,"عليه رصيد",IF(J207&lt;0,"دفع مقدمًا",IF(I207&gt;0,"مسدد","لم يبدأ العلاج")))))</f>
        <v/>
      </c>
      <c r="M207" s="16">
        <f>IF(ISNUMBER(J207),IF(J207&gt;0,COUNTIFS($J$6:$J$305,"&gt;"&amp;J207)+COUNTIFS($J$6:J207,J207),""),"")</f>
        <v/>
      </c>
    </row>
    <row r="208">
      <c r="A208" s="5" t="n"/>
      <c r="B208" s="5" t="n"/>
      <c r="C208" s="18" t="n"/>
      <c r="D208" s="13" t="n"/>
      <c r="E208" s="16">
        <f>IF(A208&amp;""="","",COUNTIFS('الخطط'!$B$6:$B$505,A208&amp;""))</f>
        <v/>
      </c>
      <c r="F208" s="17">
        <f>IF(A208&amp;""="","",SUMIFS('الخطط'!$E$6:$E$505,'الخطط'!$B$6:$B$505,A208&amp;""))</f>
        <v/>
      </c>
      <c r="G208" s="17">
        <f>IF(A208&amp;""="","",SUMIFS('المدفوعات'!$C$6:$C$1005,'المدفوعات'!$B$6:$B$1005,A208&amp;""))</f>
        <v/>
      </c>
      <c r="H208" s="17">
        <f>IF(A208&amp;""="","",ROUND(F208-G208,2))</f>
        <v/>
      </c>
      <c r="I208" s="17">
        <f>IF(A208&amp;""="","",SUMIFS('الخطط'!$L$6:$L$505,'الخطط'!$B$6:$B$505,A208&amp;""))</f>
        <v/>
      </c>
      <c r="J208" s="17">
        <f>IF(A208&amp;""="","",ROUND(I208-G208,2))</f>
        <v/>
      </c>
      <c r="K208" s="14">
        <f>IF(A208&amp;""="","",IFERROR(SUMIFS('الجلسات'!$A$6:$A$2005,'الجلسات'!$E$6:$E$2005,A208&amp;"",'الجلسات'!$C$6:$C$2005,"تمت",'الجلسات'!$G$6:$G$2005,1)/COUNTIFS('الجلسات'!$E$6:$E$2005,A208&amp;"",'الجلسات'!$C$6:$C$2005,"تمت",'الجلسات'!$G$6:$G$2005,1),""))</f>
        <v/>
      </c>
      <c r="L208" s="6">
        <f>IF(A208&amp;""="","",IF(E208=0,"بدون خطة",IF(J208&gt;0,"عليه رصيد",IF(J208&lt;0,"دفع مقدمًا",IF(I208&gt;0,"مسدد","لم يبدأ العلاج")))))</f>
        <v/>
      </c>
      <c r="M208" s="16">
        <f>IF(ISNUMBER(J208),IF(J208&gt;0,COUNTIFS($J$6:$J$305,"&gt;"&amp;J208)+COUNTIFS($J$6:J208,J208),""),"")</f>
        <v/>
      </c>
    </row>
    <row r="209">
      <c r="A209" s="5" t="n"/>
      <c r="B209" s="5" t="n"/>
      <c r="C209" s="18" t="n"/>
      <c r="D209" s="13" t="n"/>
      <c r="E209" s="16">
        <f>IF(A209&amp;""="","",COUNTIFS('الخطط'!$B$6:$B$505,A209&amp;""))</f>
        <v/>
      </c>
      <c r="F209" s="17">
        <f>IF(A209&amp;""="","",SUMIFS('الخطط'!$E$6:$E$505,'الخطط'!$B$6:$B$505,A209&amp;""))</f>
        <v/>
      </c>
      <c r="G209" s="17">
        <f>IF(A209&amp;""="","",SUMIFS('المدفوعات'!$C$6:$C$1005,'المدفوعات'!$B$6:$B$1005,A209&amp;""))</f>
        <v/>
      </c>
      <c r="H209" s="17">
        <f>IF(A209&amp;""="","",ROUND(F209-G209,2))</f>
        <v/>
      </c>
      <c r="I209" s="17">
        <f>IF(A209&amp;""="","",SUMIFS('الخطط'!$L$6:$L$505,'الخطط'!$B$6:$B$505,A209&amp;""))</f>
        <v/>
      </c>
      <c r="J209" s="17">
        <f>IF(A209&amp;""="","",ROUND(I209-G209,2))</f>
        <v/>
      </c>
      <c r="K209" s="14">
        <f>IF(A209&amp;""="","",IFERROR(SUMIFS('الجلسات'!$A$6:$A$2005,'الجلسات'!$E$6:$E$2005,A209&amp;"",'الجلسات'!$C$6:$C$2005,"تمت",'الجلسات'!$G$6:$G$2005,1)/COUNTIFS('الجلسات'!$E$6:$E$2005,A209&amp;"",'الجلسات'!$C$6:$C$2005,"تمت",'الجلسات'!$G$6:$G$2005,1),""))</f>
        <v/>
      </c>
      <c r="L209" s="6">
        <f>IF(A209&amp;""="","",IF(E209=0,"بدون خطة",IF(J209&gt;0,"عليه رصيد",IF(J209&lt;0,"دفع مقدمًا",IF(I209&gt;0,"مسدد","لم يبدأ العلاج")))))</f>
        <v/>
      </c>
      <c r="M209" s="16">
        <f>IF(ISNUMBER(J209),IF(J209&gt;0,COUNTIFS($J$6:$J$305,"&gt;"&amp;J209)+COUNTIFS($J$6:J209,J209),""),"")</f>
        <v/>
      </c>
    </row>
    <row r="210">
      <c r="A210" s="5" t="n"/>
      <c r="B210" s="5" t="n"/>
      <c r="C210" s="18" t="n"/>
      <c r="D210" s="13" t="n"/>
      <c r="E210" s="16">
        <f>IF(A210&amp;""="","",COUNTIFS('الخطط'!$B$6:$B$505,A210&amp;""))</f>
        <v/>
      </c>
      <c r="F210" s="17">
        <f>IF(A210&amp;""="","",SUMIFS('الخطط'!$E$6:$E$505,'الخطط'!$B$6:$B$505,A210&amp;""))</f>
        <v/>
      </c>
      <c r="G210" s="17">
        <f>IF(A210&amp;""="","",SUMIFS('المدفوعات'!$C$6:$C$1005,'المدفوعات'!$B$6:$B$1005,A210&amp;""))</f>
        <v/>
      </c>
      <c r="H210" s="17">
        <f>IF(A210&amp;""="","",ROUND(F210-G210,2))</f>
        <v/>
      </c>
      <c r="I210" s="17">
        <f>IF(A210&amp;""="","",SUMIFS('الخطط'!$L$6:$L$505,'الخطط'!$B$6:$B$505,A210&amp;""))</f>
        <v/>
      </c>
      <c r="J210" s="17">
        <f>IF(A210&amp;""="","",ROUND(I210-G210,2))</f>
        <v/>
      </c>
      <c r="K210" s="14">
        <f>IF(A210&amp;""="","",IFERROR(SUMIFS('الجلسات'!$A$6:$A$2005,'الجلسات'!$E$6:$E$2005,A210&amp;"",'الجلسات'!$C$6:$C$2005,"تمت",'الجلسات'!$G$6:$G$2005,1)/COUNTIFS('الجلسات'!$E$6:$E$2005,A210&amp;"",'الجلسات'!$C$6:$C$2005,"تمت",'الجلسات'!$G$6:$G$2005,1),""))</f>
        <v/>
      </c>
      <c r="L210" s="6">
        <f>IF(A210&amp;""="","",IF(E210=0,"بدون خطة",IF(J210&gt;0,"عليه رصيد",IF(J210&lt;0,"دفع مقدمًا",IF(I210&gt;0,"مسدد","لم يبدأ العلاج")))))</f>
        <v/>
      </c>
      <c r="M210" s="16">
        <f>IF(ISNUMBER(J210),IF(J210&gt;0,COUNTIFS($J$6:$J$305,"&gt;"&amp;J210)+COUNTIFS($J$6:J210,J210),""),"")</f>
        <v/>
      </c>
    </row>
    <row r="211">
      <c r="A211" s="5" t="n"/>
      <c r="B211" s="5" t="n"/>
      <c r="C211" s="18" t="n"/>
      <c r="D211" s="13" t="n"/>
      <c r="E211" s="16">
        <f>IF(A211&amp;""="","",COUNTIFS('الخطط'!$B$6:$B$505,A211&amp;""))</f>
        <v/>
      </c>
      <c r="F211" s="17">
        <f>IF(A211&amp;""="","",SUMIFS('الخطط'!$E$6:$E$505,'الخطط'!$B$6:$B$505,A211&amp;""))</f>
        <v/>
      </c>
      <c r="G211" s="17">
        <f>IF(A211&amp;""="","",SUMIFS('المدفوعات'!$C$6:$C$1005,'المدفوعات'!$B$6:$B$1005,A211&amp;""))</f>
        <v/>
      </c>
      <c r="H211" s="17">
        <f>IF(A211&amp;""="","",ROUND(F211-G211,2))</f>
        <v/>
      </c>
      <c r="I211" s="17">
        <f>IF(A211&amp;""="","",SUMIFS('الخطط'!$L$6:$L$505,'الخطط'!$B$6:$B$505,A211&amp;""))</f>
        <v/>
      </c>
      <c r="J211" s="17">
        <f>IF(A211&amp;""="","",ROUND(I211-G211,2))</f>
        <v/>
      </c>
      <c r="K211" s="14">
        <f>IF(A211&amp;""="","",IFERROR(SUMIFS('الجلسات'!$A$6:$A$2005,'الجلسات'!$E$6:$E$2005,A211&amp;"",'الجلسات'!$C$6:$C$2005,"تمت",'الجلسات'!$G$6:$G$2005,1)/COUNTIFS('الجلسات'!$E$6:$E$2005,A211&amp;"",'الجلسات'!$C$6:$C$2005,"تمت",'الجلسات'!$G$6:$G$2005,1),""))</f>
        <v/>
      </c>
      <c r="L211" s="6">
        <f>IF(A211&amp;""="","",IF(E211=0,"بدون خطة",IF(J211&gt;0,"عليه رصيد",IF(J211&lt;0,"دفع مقدمًا",IF(I211&gt;0,"مسدد","لم يبدأ العلاج")))))</f>
        <v/>
      </c>
      <c r="M211" s="16">
        <f>IF(ISNUMBER(J211),IF(J211&gt;0,COUNTIFS($J$6:$J$305,"&gt;"&amp;J211)+COUNTIFS($J$6:J211,J211),""),"")</f>
        <v/>
      </c>
    </row>
    <row r="212">
      <c r="A212" s="5" t="n"/>
      <c r="B212" s="5" t="n"/>
      <c r="C212" s="18" t="n"/>
      <c r="D212" s="13" t="n"/>
      <c r="E212" s="16">
        <f>IF(A212&amp;""="","",COUNTIFS('الخطط'!$B$6:$B$505,A212&amp;""))</f>
        <v/>
      </c>
      <c r="F212" s="17">
        <f>IF(A212&amp;""="","",SUMIFS('الخطط'!$E$6:$E$505,'الخطط'!$B$6:$B$505,A212&amp;""))</f>
        <v/>
      </c>
      <c r="G212" s="17">
        <f>IF(A212&amp;""="","",SUMIFS('المدفوعات'!$C$6:$C$1005,'المدفوعات'!$B$6:$B$1005,A212&amp;""))</f>
        <v/>
      </c>
      <c r="H212" s="17">
        <f>IF(A212&amp;""="","",ROUND(F212-G212,2))</f>
        <v/>
      </c>
      <c r="I212" s="17">
        <f>IF(A212&amp;""="","",SUMIFS('الخطط'!$L$6:$L$505,'الخطط'!$B$6:$B$505,A212&amp;""))</f>
        <v/>
      </c>
      <c r="J212" s="17">
        <f>IF(A212&amp;""="","",ROUND(I212-G212,2))</f>
        <v/>
      </c>
      <c r="K212" s="14">
        <f>IF(A212&amp;""="","",IFERROR(SUMIFS('الجلسات'!$A$6:$A$2005,'الجلسات'!$E$6:$E$2005,A212&amp;"",'الجلسات'!$C$6:$C$2005,"تمت",'الجلسات'!$G$6:$G$2005,1)/COUNTIFS('الجلسات'!$E$6:$E$2005,A212&amp;"",'الجلسات'!$C$6:$C$2005,"تمت",'الجلسات'!$G$6:$G$2005,1),""))</f>
        <v/>
      </c>
      <c r="L212" s="6">
        <f>IF(A212&amp;""="","",IF(E212=0,"بدون خطة",IF(J212&gt;0,"عليه رصيد",IF(J212&lt;0,"دفع مقدمًا",IF(I212&gt;0,"مسدد","لم يبدأ العلاج")))))</f>
        <v/>
      </c>
      <c r="M212" s="16">
        <f>IF(ISNUMBER(J212),IF(J212&gt;0,COUNTIFS($J$6:$J$305,"&gt;"&amp;J212)+COUNTIFS($J$6:J212,J212),""),"")</f>
        <v/>
      </c>
    </row>
    <row r="213">
      <c r="A213" s="5" t="n"/>
      <c r="B213" s="5" t="n"/>
      <c r="C213" s="18" t="n"/>
      <c r="D213" s="13" t="n"/>
      <c r="E213" s="16">
        <f>IF(A213&amp;""="","",COUNTIFS('الخطط'!$B$6:$B$505,A213&amp;""))</f>
        <v/>
      </c>
      <c r="F213" s="17">
        <f>IF(A213&amp;""="","",SUMIFS('الخطط'!$E$6:$E$505,'الخطط'!$B$6:$B$505,A213&amp;""))</f>
        <v/>
      </c>
      <c r="G213" s="17">
        <f>IF(A213&amp;""="","",SUMIFS('المدفوعات'!$C$6:$C$1005,'المدفوعات'!$B$6:$B$1005,A213&amp;""))</f>
        <v/>
      </c>
      <c r="H213" s="17">
        <f>IF(A213&amp;""="","",ROUND(F213-G213,2))</f>
        <v/>
      </c>
      <c r="I213" s="17">
        <f>IF(A213&amp;""="","",SUMIFS('الخطط'!$L$6:$L$505,'الخطط'!$B$6:$B$505,A213&amp;""))</f>
        <v/>
      </c>
      <c r="J213" s="17">
        <f>IF(A213&amp;""="","",ROUND(I213-G213,2))</f>
        <v/>
      </c>
      <c r="K213" s="14">
        <f>IF(A213&amp;""="","",IFERROR(SUMIFS('الجلسات'!$A$6:$A$2005,'الجلسات'!$E$6:$E$2005,A213&amp;"",'الجلسات'!$C$6:$C$2005,"تمت",'الجلسات'!$G$6:$G$2005,1)/COUNTIFS('الجلسات'!$E$6:$E$2005,A213&amp;"",'الجلسات'!$C$6:$C$2005,"تمت",'الجلسات'!$G$6:$G$2005,1),""))</f>
        <v/>
      </c>
      <c r="L213" s="6">
        <f>IF(A213&amp;""="","",IF(E213=0,"بدون خطة",IF(J213&gt;0,"عليه رصيد",IF(J213&lt;0,"دفع مقدمًا",IF(I213&gt;0,"مسدد","لم يبدأ العلاج")))))</f>
        <v/>
      </c>
      <c r="M213" s="16">
        <f>IF(ISNUMBER(J213),IF(J213&gt;0,COUNTIFS($J$6:$J$305,"&gt;"&amp;J213)+COUNTIFS($J$6:J213,J213),""),"")</f>
        <v/>
      </c>
    </row>
    <row r="214">
      <c r="A214" s="5" t="n"/>
      <c r="B214" s="5" t="n"/>
      <c r="C214" s="18" t="n"/>
      <c r="D214" s="13" t="n"/>
      <c r="E214" s="16">
        <f>IF(A214&amp;""="","",COUNTIFS('الخطط'!$B$6:$B$505,A214&amp;""))</f>
        <v/>
      </c>
      <c r="F214" s="17">
        <f>IF(A214&amp;""="","",SUMIFS('الخطط'!$E$6:$E$505,'الخطط'!$B$6:$B$505,A214&amp;""))</f>
        <v/>
      </c>
      <c r="G214" s="17">
        <f>IF(A214&amp;""="","",SUMIFS('المدفوعات'!$C$6:$C$1005,'المدفوعات'!$B$6:$B$1005,A214&amp;""))</f>
        <v/>
      </c>
      <c r="H214" s="17">
        <f>IF(A214&amp;""="","",ROUND(F214-G214,2))</f>
        <v/>
      </c>
      <c r="I214" s="17">
        <f>IF(A214&amp;""="","",SUMIFS('الخطط'!$L$6:$L$505,'الخطط'!$B$6:$B$505,A214&amp;""))</f>
        <v/>
      </c>
      <c r="J214" s="17">
        <f>IF(A214&amp;""="","",ROUND(I214-G214,2))</f>
        <v/>
      </c>
      <c r="K214" s="14">
        <f>IF(A214&amp;""="","",IFERROR(SUMIFS('الجلسات'!$A$6:$A$2005,'الجلسات'!$E$6:$E$2005,A214&amp;"",'الجلسات'!$C$6:$C$2005,"تمت",'الجلسات'!$G$6:$G$2005,1)/COUNTIFS('الجلسات'!$E$6:$E$2005,A214&amp;"",'الجلسات'!$C$6:$C$2005,"تمت",'الجلسات'!$G$6:$G$2005,1),""))</f>
        <v/>
      </c>
      <c r="L214" s="6">
        <f>IF(A214&amp;""="","",IF(E214=0,"بدون خطة",IF(J214&gt;0,"عليه رصيد",IF(J214&lt;0,"دفع مقدمًا",IF(I214&gt;0,"مسدد","لم يبدأ العلاج")))))</f>
        <v/>
      </c>
      <c r="M214" s="16">
        <f>IF(ISNUMBER(J214),IF(J214&gt;0,COUNTIFS($J$6:$J$305,"&gt;"&amp;J214)+COUNTIFS($J$6:J214,J214),""),"")</f>
        <v/>
      </c>
    </row>
    <row r="215">
      <c r="A215" s="5" t="n"/>
      <c r="B215" s="5" t="n"/>
      <c r="C215" s="18" t="n"/>
      <c r="D215" s="13" t="n"/>
      <c r="E215" s="16">
        <f>IF(A215&amp;""="","",COUNTIFS('الخطط'!$B$6:$B$505,A215&amp;""))</f>
        <v/>
      </c>
      <c r="F215" s="17">
        <f>IF(A215&amp;""="","",SUMIFS('الخطط'!$E$6:$E$505,'الخطط'!$B$6:$B$505,A215&amp;""))</f>
        <v/>
      </c>
      <c r="G215" s="17">
        <f>IF(A215&amp;""="","",SUMIFS('المدفوعات'!$C$6:$C$1005,'المدفوعات'!$B$6:$B$1005,A215&amp;""))</f>
        <v/>
      </c>
      <c r="H215" s="17">
        <f>IF(A215&amp;""="","",ROUND(F215-G215,2))</f>
        <v/>
      </c>
      <c r="I215" s="17">
        <f>IF(A215&amp;""="","",SUMIFS('الخطط'!$L$6:$L$505,'الخطط'!$B$6:$B$505,A215&amp;""))</f>
        <v/>
      </c>
      <c r="J215" s="17">
        <f>IF(A215&amp;""="","",ROUND(I215-G215,2))</f>
        <v/>
      </c>
      <c r="K215" s="14">
        <f>IF(A215&amp;""="","",IFERROR(SUMIFS('الجلسات'!$A$6:$A$2005,'الجلسات'!$E$6:$E$2005,A215&amp;"",'الجلسات'!$C$6:$C$2005,"تمت",'الجلسات'!$G$6:$G$2005,1)/COUNTIFS('الجلسات'!$E$6:$E$2005,A215&amp;"",'الجلسات'!$C$6:$C$2005,"تمت",'الجلسات'!$G$6:$G$2005,1),""))</f>
        <v/>
      </c>
      <c r="L215" s="6">
        <f>IF(A215&amp;""="","",IF(E215=0,"بدون خطة",IF(J215&gt;0,"عليه رصيد",IF(J215&lt;0,"دفع مقدمًا",IF(I215&gt;0,"مسدد","لم يبدأ العلاج")))))</f>
        <v/>
      </c>
      <c r="M215" s="16">
        <f>IF(ISNUMBER(J215),IF(J215&gt;0,COUNTIFS($J$6:$J$305,"&gt;"&amp;J215)+COUNTIFS($J$6:J215,J215),""),"")</f>
        <v/>
      </c>
    </row>
    <row r="216">
      <c r="A216" s="5" t="n"/>
      <c r="B216" s="5" t="n"/>
      <c r="C216" s="18" t="n"/>
      <c r="D216" s="13" t="n"/>
      <c r="E216" s="16">
        <f>IF(A216&amp;""="","",COUNTIFS('الخطط'!$B$6:$B$505,A216&amp;""))</f>
        <v/>
      </c>
      <c r="F216" s="17">
        <f>IF(A216&amp;""="","",SUMIFS('الخطط'!$E$6:$E$505,'الخطط'!$B$6:$B$505,A216&amp;""))</f>
        <v/>
      </c>
      <c r="G216" s="17">
        <f>IF(A216&amp;""="","",SUMIFS('المدفوعات'!$C$6:$C$1005,'المدفوعات'!$B$6:$B$1005,A216&amp;""))</f>
        <v/>
      </c>
      <c r="H216" s="17">
        <f>IF(A216&amp;""="","",ROUND(F216-G216,2))</f>
        <v/>
      </c>
      <c r="I216" s="17">
        <f>IF(A216&amp;""="","",SUMIFS('الخطط'!$L$6:$L$505,'الخطط'!$B$6:$B$505,A216&amp;""))</f>
        <v/>
      </c>
      <c r="J216" s="17">
        <f>IF(A216&amp;""="","",ROUND(I216-G216,2))</f>
        <v/>
      </c>
      <c r="K216" s="14">
        <f>IF(A216&amp;""="","",IFERROR(SUMIFS('الجلسات'!$A$6:$A$2005,'الجلسات'!$E$6:$E$2005,A216&amp;"",'الجلسات'!$C$6:$C$2005,"تمت",'الجلسات'!$G$6:$G$2005,1)/COUNTIFS('الجلسات'!$E$6:$E$2005,A216&amp;"",'الجلسات'!$C$6:$C$2005,"تمت",'الجلسات'!$G$6:$G$2005,1),""))</f>
        <v/>
      </c>
      <c r="L216" s="6">
        <f>IF(A216&amp;""="","",IF(E216=0,"بدون خطة",IF(J216&gt;0,"عليه رصيد",IF(J216&lt;0,"دفع مقدمًا",IF(I216&gt;0,"مسدد","لم يبدأ العلاج")))))</f>
        <v/>
      </c>
      <c r="M216" s="16">
        <f>IF(ISNUMBER(J216),IF(J216&gt;0,COUNTIFS($J$6:$J$305,"&gt;"&amp;J216)+COUNTIFS($J$6:J216,J216),""),"")</f>
        <v/>
      </c>
    </row>
    <row r="217">
      <c r="A217" s="5" t="n"/>
      <c r="B217" s="5" t="n"/>
      <c r="C217" s="18" t="n"/>
      <c r="D217" s="13" t="n"/>
      <c r="E217" s="16">
        <f>IF(A217&amp;""="","",COUNTIFS('الخطط'!$B$6:$B$505,A217&amp;""))</f>
        <v/>
      </c>
      <c r="F217" s="17">
        <f>IF(A217&amp;""="","",SUMIFS('الخطط'!$E$6:$E$505,'الخطط'!$B$6:$B$505,A217&amp;""))</f>
        <v/>
      </c>
      <c r="G217" s="17">
        <f>IF(A217&amp;""="","",SUMIFS('المدفوعات'!$C$6:$C$1005,'المدفوعات'!$B$6:$B$1005,A217&amp;""))</f>
        <v/>
      </c>
      <c r="H217" s="17">
        <f>IF(A217&amp;""="","",ROUND(F217-G217,2))</f>
        <v/>
      </c>
      <c r="I217" s="17">
        <f>IF(A217&amp;""="","",SUMIFS('الخطط'!$L$6:$L$505,'الخطط'!$B$6:$B$505,A217&amp;""))</f>
        <v/>
      </c>
      <c r="J217" s="17">
        <f>IF(A217&amp;""="","",ROUND(I217-G217,2))</f>
        <v/>
      </c>
      <c r="K217" s="14">
        <f>IF(A217&amp;""="","",IFERROR(SUMIFS('الجلسات'!$A$6:$A$2005,'الجلسات'!$E$6:$E$2005,A217&amp;"",'الجلسات'!$C$6:$C$2005,"تمت",'الجلسات'!$G$6:$G$2005,1)/COUNTIFS('الجلسات'!$E$6:$E$2005,A217&amp;"",'الجلسات'!$C$6:$C$2005,"تمت",'الجلسات'!$G$6:$G$2005,1),""))</f>
        <v/>
      </c>
      <c r="L217" s="6">
        <f>IF(A217&amp;""="","",IF(E217=0,"بدون خطة",IF(J217&gt;0,"عليه رصيد",IF(J217&lt;0,"دفع مقدمًا",IF(I217&gt;0,"مسدد","لم يبدأ العلاج")))))</f>
        <v/>
      </c>
      <c r="M217" s="16">
        <f>IF(ISNUMBER(J217),IF(J217&gt;0,COUNTIFS($J$6:$J$305,"&gt;"&amp;J217)+COUNTIFS($J$6:J217,J217),""),"")</f>
        <v/>
      </c>
    </row>
    <row r="218">
      <c r="A218" s="5" t="n"/>
      <c r="B218" s="5" t="n"/>
      <c r="C218" s="18" t="n"/>
      <c r="D218" s="13" t="n"/>
      <c r="E218" s="16">
        <f>IF(A218&amp;""="","",COUNTIFS('الخطط'!$B$6:$B$505,A218&amp;""))</f>
        <v/>
      </c>
      <c r="F218" s="17">
        <f>IF(A218&amp;""="","",SUMIFS('الخطط'!$E$6:$E$505,'الخطط'!$B$6:$B$505,A218&amp;""))</f>
        <v/>
      </c>
      <c r="G218" s="17">
        <f>IF(A218&amp;""="","",SUMIFS('المدفوعات'!$C$6:$C$1005,'المدفوعات'!$B$6:$B$1005,A218&amp;""))</f>
        <v/>
      </c>
      <c r="H218" s="17">
        <f>IF(A218&amp;""="","",ROUND(F218-G218,2))</f>
        <v/>
      </c>
      <c r="I218" s="17">
        <f>IF(A218&amp;""="","",SUMIFS('الخطط'!$L$6:$L$505,'الخطط'!$B$6:$B$505,A218&amp;""))</f>
        <v/>
      </c>
      <c r="J218" s="17">
        <f>IF(A218&amp;""="","",ROUND(I218-G218,2))</f>
        <v/>
      </c>
      <c r="K218" s="14">
        <f>IF(A218&amp;""="","",IFERROR(SUMIFS('الجلسات'!$A$6:$A$2005,'الجلسات'!$E$6:$E$2005,A218&amp;"",'الجلسات'!$C$6:$C$2005,"تمت",'الجلسات'!$G$6:$G$2005,1)/COUNTIFS('الجلسات'!$E$6:$E$2005,A218&amp;"",'الجلسات'!$C$6:$C$2005,"تمت",'الجلسات'!$G$6:$G$2005,1),""))</f>
        <v/>
      </c>
      <c r="L218" s="6">
        <f>IF(A218&amp;""="","",IF(E218=0,"بدون خطة",IF(J218&gt;0,"عليه رصيد",IF(J218&lt;0,"دفع مقدمًا",IF(I218&gt;0,"مسدد","لم يبدأ العلاج")))))</f>
        <v/>
      </c>
      <c r="M218" s="16">
        <f>IF(ISNUMBER(J218),IF(J218&gt;0,COUNTIFS($J$6:$J$305,"&gt;"&amp;J218)+COUNTIFS($J$6:J218,J218),""),"")</f>
        <v/>
      </c>
    </row>
    <row r="219">
      <c r="A219" s="5" t="n"/>
      <c r="B219" s="5" t="n"/>
      <c r="C219" s="18" t="n"/>
      <c r="D219" s="13" t="n"/>
      <c r="E219" s="16">
        <f>IF(A219&amp;""="","",COUNTIFS('الخطط'!$B$6:$B$505,A219&amp;""))</f>
        <v/>
      </c>
      <c r="F219" s="17">
        <f>IF(A219&amp;""="","",SUMIFS('الخطط'!$E$6:$E$505,'الخطط'!$B$6:$B$505,A219&amp;""))</f>
        <v/>
      </c>
      <c r="G219" s="17">
        <f>IF(A219&amp;""="","",SUMIFS('المدفوعات'!$C$6:$C$1005,'المدفوعات'!$B$6:$B$1005,A219&amp;""))</f>
        <v/>
      </c>
      <c r="H219" s="17">
        <f>IF(A219&amp;""="","",ROUND(F219-G219,2))</f>
        <v/>
      </c>
      <c r="I219" s="17">
        <f>IF(A219&amp;""="","",SUMIFS('الخطط'!$L$6:$L$505,'الخطط'!$B$6:$B$505,A219&amp;""))</f>
        <v/>
      </c>
      <c r="J219" s="17">
        <f>IF(A219&amp;""="","",ROUND(I219-G219,2))</f>
        <v/>
      </c>
      <c r="K219" s="14">
        <f>IF(A219&amp;""="","",IFERROR(SUMIFS('الجلسات'!$A$6:$A$2005,'الجلسات'!$E$6:$E$2005,A219&amp;"",'الجلسات'!$C$6:$C$2005,"تمت",'الجلسات'!$G$6:$G$2005,1)/COUNTIFS('الجلسات'!$E$6:$E$2005,A219&amp;"",'الجلسات'!$C$6:$C$2005,"تمت",'الجلسات'!$G$6:$G$2005,1),""))</f>
        <v/>
      </c>
      <c r="L219" s="6">
        <f>IF(A219&amp;""="","",IF(E219=0,"بدون خطة",IF(J219&gt;0,"عليه رصيد",IF(J219&lt;0,"دفع مقدمًا",IF(I219&gt;0,"مسدد","لم يبدأ العلاج")))))</f>
        <v/>
      </c>
      <c r="M219" s="16">
        <f>IF(ISNUMBER(J219),IF(J219&gt;0,COUNTIFS($J$6:$J$305,"&gt;"&amp;J219)+COUNTIFS($J$6:J219,J219),""),"")</f>
        <v/>
      </c>
    </row>
    <row r="220">
      <c r="A220" s="5" t="n"/>
      <c r="B220" s="5" t="n"/>
      <c r="C220" s="18" t="n"/>
      <c r="D220" s="13" t="n"/>
      <c r="E220" s="16">
        <f>IF(A220&amp;""="","",COUNTIFS('الخطط'!$B$6:$B$505,A220&amp;""))</f>
        <v/>
      </c>
      <c r="F220" s="17">
        <f>IF(A220&amp;""="","",SUMIFS('الخطط'!$E$6:$E$505,'الخطط'!$B$6:$B$505,A220&amp;""))</f>
        <v/>
      </c>
      <c r="G220" s="17">
        <f>IF(A220&amp;""="","",SUMIFS('المدفوعات'!$C$6:$C$1005,'المدفوعات'!$B$6:$B$1005,A220&amp;""))</f>
        <v/>
      </c>
      <c r="H220" s="17">
        <f>IF(A220&amp;""="","",ROUND(F220-G220,2))</f>
        <v/>
      </c>
      <c r="I220" s="17">
        <f>IF(A220&amp;""="","",SUMIFS('الخطط'!$L$6:$L$505,'الخطط'!$B$6:$B$505,A220&amp;""))</f>
        <v/>
      </c>
      <c r="J220" s="17">
        <f>IF(A220&amp;""="","",ROUND(I220-G220,2))</f>
        <v/>
      </c>
      <c r="K220" s="14">
        <f>IF(A220&amp;""="","",IFERROR(SUMIFS('الجلسات'!$A$6:$A$2005,'الجلسات'!$E$6:$E$2005,A220&amp;"",'الجلسات'!$C$6:$C$2005,"تمت",'الجلسات'!$G$6:$G$2005,1)/COUNTIFS('الجلسات'!$E$6:$E$2005,A220&amp;"",'الجلسات'!$C$6:$C$2005,"تمت",'الجلسات'!$G$6:$G$2005,1),""))</f>
        <v/>
      </c>
      <c r="L220" s="6">
        <f>IF(A220&amp;""="","",IF(E220=0,"بدون خطة",IF(J220&gt;0,"عليه رصيد",IF(J220&lt;0,"دفع مقدمًا",IF(I220&gt;0,"مسدد","لم يبدأ العلاج")))))</f>
        <v/>
      </c>
      <c r="M220" s="16">
        <f>IF(ISNUMBER(J220),IF(J220&gt;0,COUNTIFS($J$6:$J$305,"&gt;"&amp;J220)+COUNTIFS($J$6:J220,J220),""),"")</f>
        <v/>
      </c>
    </row>
    <row r="221">
      <c r="A221" s="5" t="n"/>
      <c r="B221" s="5" t="n"/>
      <c r="C221" s="18" t="n"/>
      <c r="D221" s="13" t="n"/>
      <c r="E221" s="16">
        <f>IF(A221&amp;""="","",COUNTIFS('الخطط'!$B$6:$B$505,A221&amp;""))</f>
        <v/>
      </c>
      <c r="F221" s="17">
        <f>IF(A221&amp;""="","",SUMIFS('الخطط'!$E$6:$E$505,'الخطط'!$B$6:$B$505,A221&amp;""))</f>
        <v/>
      </c>
      <c r="G221" s="17">
        <f>IF(A221&amp;""="","",SUMIFS('المدفوعات'!$C$6:$C$1005,'المدفوعات'!$B$6:$B$1005,A221&amp;""))</f>
        <v/>
      </c>
      <c r="H221" s="17">
        <f>IF(A221&amp;""="","",ROUND(F221-G221,2))</f>
        <v/>
      </c>
      <c r="I221" s="17">
        <f>IF(A221&amp;""="","",SUMIFS('الخطط'!$L$6:$L$505,'الخطط'!$B$6:$B$505,A221&amp;""))</f>
        <v/>
      </c>
      <c r="J221" s="17">
        <f>IF(A221&amp;""="","",ROUND(I221-G221,2))</f>
        <v/>
      </c>
      <c r="K221" s="14">
        <f>IF(A221&amp;""="","",IFERROR(SUMIFS('الجلسات'!$A$6:$A$2005,'الجلسات'!$E$6:$E$2005,A221&amp;"",'الجلسات'!$C$6:$C$2005,"تمت",'الجلسات'!$G$6:$G$2005,1)/COUNTIFS('الجلسات'!$E$6:$E$2005,A221&amp;"",'الجلسات'!$C$6:$C$2005,"تمت",'الجلسات'!$G$6:$G$2005,1),""))</f>
        <v/>
      </c>
      <c r="L221" s="6">
        <f>IF(A221&amp;""="","",IF(E221=0,"بدون خطة",IF(J221&gt;0,"عليه رصيد",IF(J221&lt;0,"دفع مقدمًا",IF(I221&gt;0,"مسدد","لم يبدأ العلاج")))))</f>
        <v/>
      </c>
      <c r="M221" s="16">
        <f>IF(ISNUMBER(J221),IF(J221&gt;0,COUNTIFS($J$6:$J$305,"&gt;"&amp;J221)+COUNTIFS($J$6:J221,J221),""),"")</f>
        <v/>
      </c>
    </row>
    <row r="222">
      <c r="A222" s="5" t="n"/>
      <c r="B222" s="5" t="n"/>
      <c r="C222" s="18" t="n"/>
      <c r="D222" s="13" t="n"/>
      <c r="E222" s="16">
        <f>IF(A222&amp;""="","",COUNTIFS('الخطط'!$B$6:$B$505,A222&amp;""))</f>
        <v/>
      </c>
      <c r="F222" s="17">
        <f>IF(A222&amp;""="","",SUMIFS('الخطط'!$E$6:$E$505,'الخطط'!$B$6:$B$505,A222&amp;""))</f>
        <v/>
      </c>
      <c r="G222" s="17">
        <f>IF(A222&amp;""="","",SUMIFS('المدفوعات'!$C$6:$C$1005,'المدفوعات'!$B$6:$B$1005,A222&amp;""))</f>
        <v/>
      </c>
      <c r="H222" s="17">
        <f>IF(A222&amp;""="","",ROUND(F222-G222,2))</f>
        <v/>
      </c>
      <c r="I222" s="17">
        <f>IF(A222&amp;""="","",SUMIFS('الخطط'!$L$6:$L$505,'الخطط'!$B$6:$B$505,A222&amp;""))</f>
        <v/>
      </c>
      <c r="J222" s="17">
        <f>IF(A222&amp;""="","",ROUND(I222-G222,2))</f>
        <v/>
      </c>
      <c r="K222" s="14">
        <f>IF(A222&amp;""="","",IFERROR(SUMIFS('الجلسات'!$A$6:$A$2005,'الجلسات'!$E$6:$E$2005,A222&amp;"",'الجلسات'!$C$6:$C$2005,"تمت",'الجلسات'!$G$6:$G$2005,1)/COUNTIFS('الجلسات'!$E$6:$E$2005,A222&amp;"",'الجلسات'!$C$6:$C$2005,"تمت",'الجلسات'!$G$6:$G$2005,1),""))</f>
        <v/>
      </c>
      <c r="L222" s="6">
        <f>IF(A222&amp;""="","",IF(E222=0,"بدون خطة",IF(J222&gt;0,"عليه رصيد",IF(J222&lt;0,"دفع مقدمًا",IF(I222&gt;0,"مسدد","لم يبدأ العلاج")))))</f>
        <v/>
      </c>
      <c r="M222" s="16">
        <f>IF(ISNUMBER(J222),IF(J222&gt;0,COUNTIFS($J$6:$J$305,"&gt;"&amp;J222)+COUNTIFS($J$6:J222,J222),""),"")</f>
        <v/>
      </c>
    </row>
    <row r="223">
      <c r="A223" s="5" t="n"/>
      <c r="B223" s="5" t="n"/>
      <c r="C223" s="18" t="n"/>
      <c r="D223" s="13" t="n"/>
      <c r="E223" s="16">
        <f>IF(A223&amp;""="","",COUNTIFS('الخطط'!$B$6:$B$505,A223&amp;""))</f>
        <v/>
      </c>
      <c r="F223" s="17">
        <f>IF(A223&amp;""="","",SUMIFS('الخطط'!$E$6:$E$505,'الخطط'!$B$6:$B$505,A223&amp;""))</f>
        <v/>
      </c>
      <c r="G223" s="17">
        <f>IF(A223&amp;""="","",SUMIFS('المدفوعات'!$C$6:$C$1005,'المدفوعات'!$B$6:$B$1005,A223&amp;""))</f>
        <v/>
      </c>
      <c r="H223" s="17">
        <f>IF(A223&amp;""="","",ROUND(F223-G223,2))</f>
        <v/>
      </c>
      <c r="I223" s="17">
        <f>IF(A223&amp;""="","",SUMIFS('الخطط'!$L$6:$L$505,'الخطط'!$B$6:$B$505,A223&amp;""))</f>
        <v/>
      </c>
      <c r="J223" s="17">
        <f>IF(A223&amp;""="","",ROUND(I223-G223,2))</f>
        <v/>
      </c>
      <c r="K223" s="14">
        <f>IF(A223&amp;""="","",IFERROR(SUMIFS('الجلسات'!$A$6:$A$2005,'الجلسات'!$E$6:$E$2005,A223&amp;"",'الجلسات'!$C$6:$C$2005,"تمت",'الجلسات'!$G$6:$G$2005,1)/COUNTIFS('الجلسات'!$E$6:$E$2005,A223&amp;"",'الجلسات'!$C$6:$C$2005,"تمت",'الجلسات'!$G$6:$G$2005,1),""))</f>
        <v/>
      </c>
      <c r="L223" s="6">
        <f>IF(A223&amp;""="","",IF(E223=0,"بدون خطة",IF(J223&gt;0,"عليه رصيد",IF(J223&lt;0,"دفع مقدمًا",IF(I223&gt;0,"مسدد","لم يبدأ العلاج")))))</f>
        <v/>
      </c>
      <c r="M223" s="16">
        <f>IF(ISNUMBER(J223),IF(J223&gt;0,COUNTIFS($J$6:$J$305,"&gt;"&amp;J223)+COUNTIFS($J$6:J223,J223),""),"")</f>
        <v/>
      </c>
    </row>
    <row r="224">
      <c r="A224" s="5" t="n"/>
      <c r="B224" s="5" t="n"/>
      <c r="C224" s="18" t="n"/>
      <c r="D224" s="13" t="n"/>
      <c r="E224" s="16">
        <f>IF(A224&amp;""="","",COUNTIFS('الخطط'!$B$6:$B$505,A224&amp;""))</f>
        <v/>
      </c>
      <c r="F224" s="17">
        <f>IF(A224&amp;""="","",SUMIFS('الخطط'!$E$6:$E$505,'الخطط'!$B$6:$B$505,A224&amp;""))</f>
        <v/>
      </c>
      <c r="G224" s="17">
        <f>IF(A224&amp;""="","",SUMIFS('المدفوعات'!$C$6:$C$1005,'المدفوعات'!$B$6:$B$1005,A224&amp;""))</f>
        <v/>
      </c>
      <c r="H224" s="17">
        <f>IF(A224&amp;""="","",ROUND(F224-G224,2))</f>
        <v/>
      </c>
      <c r="I224" s="17">
        <f>IF(A224&amp;""="","",SUMIFS('الخطط'!$L$6:$L$505,'الخطط'!$B$6:$B$505,A224&amp;""))</f>
        <v/>
      </c>
      <c r="J224" s="17">
        <f>IF(A224&amp;""="","",ROUND(I224-G224,2))</f>
        <v/>
      </c>
      <c r="K224" s="14">
        <f>IF(A224&amp;""="","",IFERROR(SUMIFS('الجلسات'!$A$6:$A$2005,'الجلسات'!$E$6:$E$2005,A224&amp;"",'الجلسات'!$C$6:$C$2005,"تمت",'الجلسات'!$G$6:$G$2005,1)/COUNTIFS('الجلسات'!$E$6:$E$2005,A224&amp;"",'الجلسات'!$C$6:$C$2005,"تمت",'الجلسات'!$G$6:$G$2005,1),""))</f>
        <v/>
      </c>
      <c r="L224" s="6">
        <f>IF(A224&amp;""="","",IF(E224=0,"بدون خطة",IF(J224&gt;0,"عليه رصيد",IF(J224&lt;0,"دفع مقدمًا",IF(I224&gt;0,"مسدد","لم يبدأ العلاج")))))</f>
        <v/>
      </c>
      <c r="M224" s="16">
        <f>IF(ISNUMBER(J224),IF(J224&gt;0,COUNTIFS($J$6:$J$305,"&gt;"&amp;J224)+COUNTIFS($J$6:J224,J224),""),"")</f>
        <v/>
      </c>
    </row>
    <row r="225">
      <c r="A225" s="5" t="n"/>
      <c r="B225" s="5" t="n"/>
      <c r="C225" s="18" t="n"/>
      <c r="D225" s="13" t="n"/>
      <c r="E225" s="16">
        <f>IF(A225&amp;""="","",COUNTIFS('الخطط'!$B$6:$B$505,A225&amp;""))</f>
        <v/>
      </c>
      <c r="F225" s="17">
        <f>IF(A225&amp;""="","",SUMIFS('الخطط'!$E$6:$E$505,'الخطط'!$B$6:$B$505,A225&amp;""))</f>
        <v/>
      </c>
      <c r="G225" s="17">
        <f>IF(A225&amp;""="","",SUMIFS('المدفوعات'!$C$6:$C$1005,'المدفوعات'!$B$6:$B$1005,A225&amp;""))</f>
        <v/>
      </c>
      <c r="H225" s="17">
        <f>IF(A225&amp;""="","",ROUND(F225-G225,2))</f>
        <v/>
      </c>
      <c r="I225" s="17">
        <f>IF(A225&amp;""="","",SUMIFS('الخطط'!$L$6:$L$505,'الخطط'!$B$6:$B$505,A225&amp;""))</f>
        <v/>
      </c>
      <c r="J225" s="17">
        <f>IF(A225&amp;""="","",ROUND(I225-G225,2))</f>
        <v/>
      </c>
      <c r="K225" s="14">
        <f>IF(A225&amp;""="","",IFERROR(SUMIFS('الجلسات'!$A$6:$A$2005,'الجلسات'!$E$6:$E$2005,A225&amp;"",'الجلسات'!$C$6:$C$2005,"تمت",'الجلسات'!$G$6:$G$2005,1)/COUNTIFS('الجلسات'!$E$6:$E$2005,A225&amp;"",'الجلسات'!$C$6:$C$2005,"تمت",'الجلسات'!$G$6:$G$2005,1),""))</f>
        <v/>
      </c>
      <c r="L225" s="6">
        <f>IF(A225&amp;""="","",IF(E225=0,"بدون خطة",IF(J225&gt;0,"عليه رصيد",IF(J225&lt;0,"دفع مقدمًا",IF(I225&gt;0,"مسدد","لم يبدأ العلاج")))))</f>
        <v/>
      </c>
      <c r="M225" s="16">
        <f>IF(ISNUMBER(J225),IF(J225&gt;0,COUNTIFS($J$6:$J$305,"&gt;"&amp;J225)+COUNTIFS($J$6:J225,J225),""),"")</f>
        <v/>
      </c>
    </row>
    <row r="226">
      <c r="A226" s="5" t="n"/>
      <c r="B226" s="5" t="n"/>
      <c r="C226" s="18" t="n"/>
      <c r="D226" s="13" t="n"/>
      <c r="E226" s="16">
        <f>IF(A226&amp;""="","",COUNTIFS('الخطط'!$B$6:$B$505,A226&amp;""))</f>
        <v/>
      </c>
      <c r="F226" s="17">
        <f>IF(A226&amp;""="","",SUMIFS('الخطط'!$E$6:$E$505,'الخطط'!$B$6:$B$505,A226&amp;""))</f>
        <v/>
      </c>
      <c r="G226" s="17">
        <f>IF(A226&amp;""="","",SUMIFS('المدفوعات'!$C$6:$C$1005,'المدفوعات'!$B$6:$B$1005,A226&amp;""))</f>
        <v/>
      </c>
      <c r="H226" s="17">
        <f>IF(A226&amp;""="","",ROUND(F226-G226,2))</f>
        <v/>
      </c>
      <c r="I226" s="17">
        <f>IF(A226&amp;""="","",SUMIFS('الخطط'!$L$6:$L$505,'الخطط'!$B$6:$B$505,A226&amp;""))</f>
        <v/>
      </c>
      <c r="J226" s="17">
        <f>IF(A226&amp;""="","",ROUND(I226-G226,2))</f>
        <v/>
      </c>
      <c r="K226" s="14">
        <f>IF(A226&amp;""="","",IFERROR(SUMIFS('الجلسات'!$A$6:$A$2005,'الجلسات'!$E$6:$E$2005,A226&amp;"",'الجلسات'!$C$6:$C$2005,"تمت",'الجلسات'!$G$6:$G$2005,1)/COUNTIFS('الجلسات'!$E$6:$E$2005,A226&amp;"",'الجلسات'!$C$6:$C$2005,"تمت",'الجلسات'!$G$6:$G$2005,1),""))</f>
        <v/>
      </c>
      <c r="L226" s="6">
        <f>IF(A226&amp;""="","",IF(E226=0,"بدون خطة",IF(J226&gt;0,"عليه رصيد",IF(J226&lt;0,"دفع مقدمًا",IF(I226&gt;0,"مسدد","لم يبدأ العلاج")))))</f>
        <v/>
      </c>
      <c r="M226" s="16">
        <f>IF(ISNUMBER(J226),IF(J226&gt;0,COUNTIFS($J$6:$J$305,"&gt;"&amp;J226)+COUNTIFS($J$6:J226,J226),""),"")</f>
        <v/>
      </c>
    </row>
    <row r="227">
      <c r="A227" s="5" t="n"/>
      <c r="B227" s="5" t="n"/>
      <c r="C227" s="18" t="n"/>
      <c r="D227" s="13" t="n"/>
      <c r="E227" s="16">
        <f>IF(A227&amp;""="","",COUNTIFS('الخطط'!$B$6:$B$505,A227&amp;""))</f>
        <v/>
      </c>
      <c r="F227" s="17">
        <f>IF(A227&amp;""="","",SUMIFS('الخطط'!$E$6:$E$505,'الخطط'!$B$6:$B$505,A227&amp;""))</f>
        <v/>
      </c>
      <c r="G227" s="17">
        <f>IF(A227&amp;""="","",SUMIFS('المدفوعات'!$C$6:$C$1005,'المدفوعات'!$B$6:$B$1005,A227&amp;""))</f>
        <v/>
      </c>
      <c r="H227" s="17">
        <f>IF(A227&amp;""="","",ROUND(F227-G227,2))</f>
        <v/>
      </c>
      <c r="I227" s="17">
        <f>IF(A227&amp;""="","",SUMIFS('الخطط'!$L$6:$L$505,'الخطط'!$B$6:$B$505,A227&amp;""))</f>
        <v/>
      </c>
      <c r="J227" s="17">
        <f>IF(A227&amp;""="","",ROUND(I227-G227,2))</f>
        <v/>
      </c>
      <c r="K227" s="14">
        <f>IF(A227&amp;""="","",IFERROR(SUMIFS('الجلسات'!$A$6:$A$2005,'الجلسات'!$E$6:$E$2005,A227&amp;"",'الجلسات'!$C$6:$C$2005,"تمت",'الجلسات'!$G$6:$G$2005,1)/COUNTIFS('الجلسات'!$E$6:$E$2005,A227&amp;"",'الجلسات'!$C$6:$C$2005,"تمت",'الجلسات'!$G$6:$G$2005,1),""))</f>
        <v/>
      </c>
      <c r="L227" s="6">
        <f>IF(A227&amp;""="","",IF(E227=0,"بدون خطة",IF(J227&gt;0,"عليه رصيد",IF(J227&lt;0,"دفع مقدمًا",IF(I227&gt;0,"مسدد","لم يبدأ العلاج")))))</f>
        <v/>
      </c>
      <c r="M227" s="16">
        <f>IF(ISNUMBER(J227),IF(J227&gt;0,COUNTIFS($J$6:$J$305,"&gt;"&amp;J227)+COUNTIFS($J$6:J227,J227),""),"")</f>
        <v/>
      </c>
    </row>
    <row r="228">
      <c r="A228" s="5" t="n"/>
      <c r="B228" s="5" t="n"/>
      <c r="C228" s="18" t="n"/>
      <c r="D228" s="13" t="n"/>
      <c r="E228" s="16">
        <f>IF(A228&amp;""="","",COUNTIFS('الخطط'!$B$6:$B$505,A228&amp;""))</f>
        <v/>
      </c>
      <c r="F228" s="17">
        <f>IF(A228&amp;""="","",SUMIFS('الخطط'!$E$6:$E$505,'الخطط'!$B$6:$B$505,A228&amp;""))</f>
        <v/>
      </c>
      <c r="G228" s="17">
        <f>IF(A228&amp;""="","",SUMIFS('المدفوعات'!$C$6:$C$1005,'المدفوعات'!$B$6:$B$1005,A228&amp;""))</f>
        <v/>
      </c>
      <c r="H228" s="17">
        <f>IF(A228&amp;""="","",ROUND(F228-G228,2))</f>
        <v/>
      </c>
      <c r="I228" s="17">
        <f>IF(A228&amp;""="","",SUMIFS('الخطط'!$L$6:$L$505,'الخطط'!$B$6:$B$505,A228&amp;""))</f>
        <v/>
      </c>
      <c r="J228" s="17">
        <f>IF(A228&amp;""="","",ROUND(I228-G228,2))</f>
        <v/>
      </c>
      <c r="K228" s="14">
        <f>IF(A228&amp;""="","",IFERROR(SUMIFS('الجلسات'!$A$6:$A$2005,'الجلسات'!$E$6:$E$2005,A228&amp;"",'الجلسات'!$C$6:$C$2005,"تمت",'الجلسات'!$G$6:$G$2005,1)/COUNTIFS('الجلسات'!$E$6:$E$2005,A228&amp;"",'الجلسات'!$C$6:$C$2005,"تمت",'الجلسات'!$G$6:$G$2005,1),""))</f>
        <v/>
      </c>
      <c r="L228" s="6">
        <f>IF(A228&amp;""="","",IF(E228=0,"بدون خطة",IF(J228&gt;0,"عليه رصيد",IF(J228&lt;0,"دفع مقدمًا",IF(I228&gt;0,"مسدد","لم يبدأ العلاج")))))</f>
        <v/>
      </c>
      <c r="M228" s="16">
        <f>IF(ISNUMBER(J228),IF(J228&gt;0,COUNTIFS($J$6:$J$305,"&gt;"&amp;J228)+COUNTIFS($J$6:J228,J228),""),"")</f>
        <v/>
      </c>
    </row>
    <row r="229">
      <c r="A229" s="5" t="n"/>
      <c r="B229" s="5" t="n"/>
      <c r="C229" s="18" t="n"/>
      <c r="D229" s="13" t="n"/>
      <c r="E229" s="16">
        <f>IF(A229&amp;""="","",COUNTIFS('الخطط'!$B$6:$B$505,A229&amp;""))</f>
        <v/>
      </c>
      <c r="F229" s="17">
        <f>IF(A229&amp;""="","",SUMIFS('الخطط'!$E$6:$E$505,'الخطط'!$B$6:$B$505,A229&amp;""))</f>
        <v/>
      </c>
      <c r="G229" s="17">
        <f>IF(A229&amp;""="","",SUMIFS('المدفوعات'!$C$6:$C$1005,'المدفوعات'!$B$6:$B$1005,A229&amp;""))</f>
        <v/>
      </c>
      <c r="H229" s="17">
        <f>IF(A229&amp;""="","",ROUND(F229-G229,2))</f>
        <v/>
      </c>
      <c r="I229" s="17">
        <f>IF(A229&amp;""="","",SUMIFS('الخطط'!$L$6:$L$505,'الخطط'!$B$6:$B$505,A229&amp;""))</f>
        <v/>
      </c>
      <c r="J229" s="17">
        <f>IF(A229&amp;""="","",ROUND(I229-G229,2))</f>
        <v/>
      </c>
      <c r="K229" s="14">
        <f>IF(A229&amp;""="","",IFERROR(SUMIFS('الجلسات'!$A$6:$A$2005,'الجلسات'!$E$6:$E$2005,A229&amp;"",'الجلسات'!$C$6:$C$2005,"تمت",'الجلسات'!$G$6:$G$2005,1)/COUNTIFS('الجلسات'!$E$6:$E$2005,A229&amp;"",'الجلسات'!$C$6:$C$2005,"تمت",'الجلسات'!$G$6:$G$2005,1),""))</f>
        <v/>
      </c>
      <c r="L229" s="6">
        <f>IF(A229&amp;""="","",IF(E229=0,"بدون خطة",IF(J229&gt;0,"عليه رصيد",IF(J229&lt;0,"دفع مقدمًا",IF(I229&gt;0,"مسدد","لم يبدأ العلاج")))))</f>
        <v/>
      </c>
      <c r="M229" s="16">
        <f>IF(ISNUMBER(J229),IF(J229&gt;0,COUNTIFS($J$6:$J$305,"&gt;"&amp;J229)+COUNTIFS($J$6:J229,J229),""),"")</f>
        <v/>
      </c>
    </row>
    <row r="230">
      <c r="A230" s="5" t="n"/>
      <c r="B230" s="5" t="n"/>
      <c r="C230" s="18" t="n"/>
      <c r="D230" s="13" t="n"/>
      <c r="E230" s="16">
        <f>IF(A230&amp;""="","",COUNTIFS('الخطط'!$B$6:$B$505,A230&amp;""))</f>
        <v/>
      </c>
      <c r="F230" s="17">
        <f>IF(A230&amp;""="","",SUMIFS('الخطط'!$E$6:$E$505,'الخطط'!$B$6:$B$505,A230&amp;""))</f>
        <v/>
      </c>
      <c r="G230" s="17">
        <f>IF(A230&amp;""="","",SUMIFS('المدفوعات'!$C$6:$C$1005,'المدفوعات'!$B$6:$B$1005,A230&amp;""))</f>
        <v/>
      </c>
      <c r="H230" s="17">
        <f>IF(A230&amp;""="","",ROUND(F230-G230,2))</f>
        <v/>
      </c>
      <c r="I230" s="17">
        <f>IF(A230&amp;""="","",SUMIFS('الخطط'!$L$6:$L$505,'الخطط'!$B$6:$B$505,A230&amp;""))</f>
        <v/>
      </c>
      <c r="J230" s="17">
        <f>IF(A230&amp;""="","",ROUND(I230-G230,2))</f>
        <v/>
      </c>
      <c r="K230" s="14">
        <f>IF(A230&amp;""="","",IFERROR(SUMIFS('الجلسات'!$A$6:$A$2005,'الجلسات'!$E$6:$E$2005,A230&amp;"",'الجلسات'!$C$6:$C$2005,"تمت",'الجلسات'!$G$6:$G$2005,1)/COUNTIFS('الجلسات'!$E$6:$E$2005,A230&amp;"",'الجلسات'!$C$6:$C$2005,"تمت",'الجلسات'!$G$6:$G$2005,1),""))</f>
        <v/>
      </c>
      <c r="L230" s="6">
        <f>IF(A230&amp;""="","",IF(E230=0,"بدون خطة",IF(J230&gt;0,"عليه رصيد",IF(J230&lt;0,"دفع مقدمًا",IF(I230&gt;0,"مسدد","لم يبدأ العلاج")))))</f>
        <v/>
      </c>
      <c r="M230" s="16">
        <f>IF(ISNUMBER(J230),IF(J230&gt;0,COUNTIFS($J$6:$J$305,"&gt;"&amp;J230)+COUNTIFS($J$6:J230,J230),""),"")</f>
        <v/>
      </c>
    </row>
    <row r="231">
      <c r="A231" s="5" t="n"/>
      <c r="B231" s="5" t="n"/>
      <c r="C231" s="18" t="n"/>
      <c r="D231" s="13" t="n"/>
      <c r="E231" s="16">
        <f>IF(A231&amp;""="","",COUNTIFS('الخطط'!$B$6:$B$505,A231&amp;""))</f>
        <v/>
      </c>
      <c r="F231" s="17">
        <f>IF(A231&amp;""="","",SUMIFS('الخطط'!$E$6:$E$505,'الخطط'!$B$6:$B$505,A231&amp;""))</f>
        <v/>
      </c>
      <c r="G231" s="17">
        <f>IF(A231&amp;""="","",SUMIFS('المدفوعات'!$C$6:$C$1005,'المدفوعات'!$B$6:$B$1005,A231&amp;""))</f>
        <v/>
      </c>
      <c r="H231" s="17">
        <f>IF(A231&amp;""="","",ROUND(F231-G231,2))</f>
        <v/>
      </c>
      <c r="I231" s="17">
        <f>IF(A231&amp;""="","",SUMIFS('الخطط'!$L$6:$L$505,'الخطط'!$B$6:$B$505,A231&amp;""))</f>
        <v/>
      </c>
      <c r="J231" s="17">
        <f>IF(A231&amp;""="","",ROUND(I231-G231,2))</f>
        <v/>
      </c>
      <c r="K231" s="14">
        <f>IF(A231&amp;""="","",IFERROR(SUMIFS('الجلسات'!$A$6:$A$2005,'الجلسات'!$E$6:$E$2005,A231&amp;"",'الجلسات'!$C$6:$C$2005,"تمت",'الجلسات'!$G$6:$G$2005,1)/COUNTIFS('الجلسات'!$E$6:$E$2005,A231&amp;"",'الجلسات'!$C$6:$C$2005,"تمت",'الجلسات'!$G$6:$G$2005,1),""))</f>
        <v/>
      </c>
      <c r="L231" s="6">
        <f>IF(A231&amp;""="","",IF(E231=0,"بدون خطة",IF(J231&gt;0,"عليه رصيد",IF(J231&lt;0,"دفع مقدمًا",IF(I231&gt;0,"مسدد","لم يبدأ العلاج")))))</f>
        <v/>
      </c>
      <c r="M231" s="16">
        <f>IF(ISNUMBER(J231),IF(J231&gt;0,COUNTIFS($J$6:$J$305,"&gt;"&amp;J231)+COUNTIFS($J$6:J231,J231),""),"")</f>
        <v/>
      </c>
    </row>
    <row r="232">
      <c r="A232" s="5" t="n"/>
      <c r="B232" s="5" t="n"/>
      <c r="C232" s="18" t="n"/>
      <c r="D232" s="13" t="n"/>
      <c r="E232" s="16">
        <f>IF(A232&amp;""="","",COUNTIFS('الخطط'!$B$6:$B$505,A232&amp;""))</f>
        <v/>
      </c>
      <c r="F232" s="17">
        <f>IF(A232&amp;""="","",SUMIFS('الخطط'!$E$6:$E$505,'الخطط'!$B$6:$B$505,A232&amp;""))</f>
        <v/>
      </c>
      <c r="G232" s="17">
        <f>IF(A232&amp;""="","",SUMIFS('المدفوعات'!$C$6:$C$1005,'المدفوعات'!$B$6:$B$1005,A232&amp;""))</f>
        <v/>
      </c>
      <c r="H232" s="17">
        <f>IF(A232&amp;""="","",ROUND(F232-G232,2))</f>
        <v/>
      </c>
      <c r="I232" s="17">
        <f>IF(A232&amp;""="","",SUMIFS('الخطط'!$L$6:$L$505,'الخطط'!$B$6:$B$505,A232&amp;""))</f>
        <v/>
      </c>
      <c r="J232" s="17">
        <f>IF(A232&amp;""="","",ROUND(I232-G232,2))</f>
        <v/>
      </c>
      <c r="K232" s="14">
        <f>IF(A232&amp;""="","",IFERROR(SUMIFS('الجلسات'!$A$6:$A$2005,'الجلسات'!$E$6:$E$2005,A232&amp;"",'الجلسات'!$C$6:$C$2005,"تمت",'الجلسات'!$G$6:$G$2005,1)/COUNTIFS('الجلسات'!$E$6:$E$2005,A232&amp;"",'الجلسات'!$C$6:$C$2005,"تمت",'الجلسات'!$G$6:$G$2005,1),""))</f>
        <v/>
      </c>
      <c r="L232" s="6">
        <f>IF(A232&amp;""="","",IF(E232=0,"بدون خطة",IF(J232&gt;0,"عليه رصيد",IF(J232&lt;0,"دفع مقدمًا",IF(I232&gt;0,"مسدد","لم يبدأ العلاج")))))</f>
        <v/>
      </c>
      <c r="M232" s="16">
        <f>IF(ISNUMBER(J232),IF(J232&gt;0,COUNTIFS($J$6:$J$305,"&gt;"&amp;J232)+COUNTIFS($J$6:J232,J232),""),"")</f>
        <v/>
      </c>
    </row>
    <row r="233">
      <c r="A233" s="5" t="n"/>
      <c r="B233" s="5" t="n"/>
      <c r="C233" s="18" t="n"/>
      <c r="D233" s="13" t="n"/>
      <c r="E233" s="16">
        <f>IF(A233&amp;""="","",COUNTIFS('الخطط'!$B$6:$B$505,A233&amp;""))</f>
        <v/>
      </c>
      <c r="F233" s="17">
        <f>IF(A233&amp;""="","",SUMIFS('الخطط'!$E$6:$E$505,'الخطط'!$B$6:$B$505,A233&amp;""))</f>
        <v/>
      </c>
      <c r="G233" s="17">
        <f>IF(A233&amp;""="","",SUMIFS('المدفوعات'!$C$6:$C$1005,'المدفوعات'!$B$6:$B$1005,A233&amp;""))</f>
        <v/>
      </c>
      <c r="H233" s="17">
        <f>IF(A233&amp;""="","",ROUND(F233-G233,2))</f>
        <v/>
      </c>
      <c r="I233" s="17">
        <f>IF(A233&amp;""="","",SUMIFS('الخطط'!$L$6:$L$505,'الخطط'!$B$6:$B$505,A233&amp;""))</f>
        <v/>
      </c>
      <c r="J233" s="17">
        <f>IF(A233&amp;""="","",ROUND(I233-G233,2))</f>
        <v/>
      </c>
      <c r="K233" s="14">
        <f>IF(A233&amp;""="","",IFERROR(SUMIFS('الجلسات'!$A$6:$A$2005,'الجلسات'!$E$6:$E$2005,A233&amp;"",'الجلسات'!$C$6:$C$2005,"تمت",'الجلسات'!$G$6:$G$2005,1)/COUNTIFS('الجلسات'!$E$6:$E$2005,A233&amp;"",'الجلسات'!$C$6:$C$2005,"تمت",'الجلسات'!$G$6:$G$2005,1),""))</f>
        <v/>
      </c>
      <c r="L233" s="6">
        <f>IF(A233&amp;""="","",IF(E233=0,"بدون خطة",IF(J233&gt;0,"عليه رصيد",IF(J233&lt;0,"دفع مقدمًا",IF(I233&gt;0,"مسدد","لم يبدأ العلاج")))))</f>
        <v/>
      </c>
      <c r="M233" s="16">
        <f>IF(ISNUMBER(J233),IF(J233&gt;0,COUNTIFS($J$6:$J$305,"&gt;"&amp;J233)+COUNTIFS($J$6:J233,J233),""),"")</f>
        <v/>
      </c>
    </row>
    <row r="234">
      <c r="A234" s="5" t="n"/>
      <c r="B234" s="5" t="n"/>
      <c r="C234" s="18" t="n"/>
      <c r="D234" s="13" t="n"/>
      <c r="E234" s="16">
        <f>IF(A234&amp;""="","",COUNTIFS('الخطط'!$B$6:$B$505,A234&amp;""))</f>
        <v/>
      </c>
      <c r="F234" s="17">
        <f>IF(A234&amp;""="","",SUMIFS('الخطط'!$E$6:$E$505,'الخطط'!$B$6:$B$505,A234&amp;""))</f>
        <v/>
      </c>
      <c r="G234" s="17">
        <f>IF(A234&amp;""="","",SUMIFS('المدفوعات'!$C$6:$C$1005,'المدفوعات'!$B$6:$B$1005,A234&amp;""))</f>
        <v/>
      </c>
      <c r="H234" s="17">
        <f>IF(A234&amp;""="","",ROUND(F234-G234,2))</f>
        <v/>
      </c>
      <c r="I234" s="17">
        <f>IF(A234&amp;""="","",SUMIFS('الخطط'!$L$6:$L$505,'الخطط'!$B$6:$B$505,A234&amp;""))</f>
        <v/>
      </c>
      <c r="J234" s="17">
        <f>IF(A234&amp;""="","",ROUND(I234-G234,2))</f>
        <v/>
      </c>
      <c r="K234" s="14">
        <f>IF(A234&amp;""="","",IFERROR(SUMIFS('الجلسات'!$A$6:$A$2005,'الجلسات'!$E$6:$E$2005,A234&amp;"",'الجلسات'!$C$6:$C$2005,"تمت",'الجلسات'!$G$6:$G$2005,1)/COUNTIFS('الجلسات'!$E$6:$E$2005,A234&amp;"",'الجلسات'!$C$6:$C$2005,"تمت",'الجلسات'!$G$6:$G$2005,1),""))</f>
        <v/>
      </c>
      <c r="L234" s="6">
        <f>IF(A234&amp;""="","",IF(E234=0,"بدون خطة",IF(J234&gt;0,"عليه رصيد",IF(J234&lt;0,"دفع مقدمًا",IF(I234&gt;0,"مسدد","لم يبدأ العلاج")))))</f>
        <v/>
      </c>
      <c r="M234" s="16">
        <f>IF(ISNUMBER(J234),IF(J234&gt;0,COUNTIFS($J$6:$J$305,"&gt;"&amp;J234)+COUNTIFS($J$6:J234,J234),""),"")</f>
        <v/>
      </c>
    </row>
    <row r="235">
      <c r="A235" s="5" t="n"/>
      <c r="B235" s="5" t="n"/>
      <c r="C235" s="18" t="n"/>
      <c r="D235" s="13" t="n"/>
      <c r="E235" s="16">
        <f>IF(A235&amp;""="","",COUNTIFS('الخطط'!$B$6:$B$505,A235&amp;""))</f>
        <v/>
      </c>
      <c r="F235" s="17">
        <f>IF(A235&amp;""="","",SUMIFS('الخطط'!$E$6:$E$505,'الخطط'!$B$6:$B$505,A235&amp;""))</f>
        <v/>
      </c>
      <c r="G235" s="17">
        <f>IF(A235&amp;""="","",SUMIFS('المدفوعات'!$C$6:$C$1005,'المدفوعات'!$B$6:$B$1005,A235&amp;""))</f>
        <v/>
      </c>
      <c r="H235" s="17">
        <f>IF(A235&amp;""="","",ROUND(F235-G235,2))</f>
        <v/>
      </c>
      <c r="I235" s="17">
        <f>IF(A235&amp;""="","",SUMIFS('الخطط'!$L$6:$L$505,'الخطط'!$B$6:$B$505,A235&amp;""))</f>
        <v/>
      </c>
      <c r="J235" s="17">
        <f>IF(A235&amp;""="","",ROUND(I235-G235,2))</f>
        <v/>
      </c>
      <c r="K235" s="14">
        <f>IF(A235&amp;""="","",IFERROR(SUMIFS('الجلسات'!$A$6:$A$2005,'الجلسات'!$E$6:$E$2005,A235&amp;"",'الجلسات'!$C$6:$C$2005,"تمت",'الجلسات'!$G$6:$G$2005,1)/COUNTIFS('الجلسات'!$E$6:$E$2005,A235&amp;"",'الجلسات'!$C$6:$C$2005,"تمت",'الجلسات'!$G$6:$G$2005,1),""))</f>
        <v/>
      </c>
      <c r="L235" s="6">
        <f>IF(A235&amp;""="","",IF(E235=0,"بدون خطة",IF(J235&gt;0,"عليه رصيد",IF(J235&lt;0,"دفع مقدمًا",IF(I235&gt;0,"مسدد","لم يبدأ العلاج")))))</f>
        <v/>
      </c>
      <c r="M235" s="16">
        <f>IF(ISNUMBER(J235),IF(J235&gt;0,COUNTIFS($J$6:$J$305,"&gt;"&amp;J235)+COUNTIFS($J$6:J235,J235),""),"")</f>
        <v/>
      </c>
    </row>
    <row r="236">
      <c r="A236" s="5" t="n"/>
      <c r="B236" s="5" t="n"/>
      <c r="C236" s="18" t="n"/>
      <c r="D236" s="13" t="n"/>
      <c r="E236" s="16">
        <f>IF(A236&amp;""="","",COUNTIFS('الخطط'!$B$6:$B$505,A236&amp;""))</f>
        <v/>
      </c>
      <c r="F236" s="17">
        <f>IF(A236&amp;""="","",SUMIFS('الخطط'!$E$6:$E$505,'الخطط'!$B$6:$B$505,A236&amp;""))</f>
        <v/>
      </c>
      <c r="G236" s="17">
        <f>IF(A236&amp;""="","",SUMIFS('المدفوعات'!$C$6:$C$1005,'المدفوعات'!$B$6:$B$1005,A236&amp;""))</f>
        <v/>
      </c>
      <c r="H236" s="17">
        <f>IF(A236&amp;""="","",ROUND(F236-G236,2))</f>
        <v/>
      </c>
      <c r="I236" s="17">
        <f>IF(A236&amp;""="","",SUMIFS('الخطط'!$L$6:$L$505,'الخطط'!$B$6:$B$505,A236&amp;""))</f>
        <v/>
      </c>
      <c r="J236" s="17">
        <f>IF(A236&amp;""="","",ROUND(I236-G236,2))</f>
        <v/>
      </c>
      <c r="K236" s="14">
        <f>IF(A236&amp;""="","",IFERROR(SUMIFS('الجلسات'!$A$6:$A$2005,'الجلسات'!$E$6:$E$2005,A236&amp;"",'الجلسات'!$C$6:$C$2005,"تمت",'الجلسات'!$G$6:$G$2005,1)/COUNTIFS('الجلسات'!$E$6:$E$2005,A236&amp;"",'الجلسات'!$C$6:$C$2005,"تمت",'الجلسات'!$G$6:$G$2005,1),""))</f>
        <v/>
      </c>
      <c r="L236" s="6">
        <f>IF(A236&amp;""="","",IF(E236=0,"بدون خطة",IF(J236&gt;0,"عليه رصيد",IF(J236&lt;0,"دفع مقدمًا",IF(I236&gt;0,"مسدد","لم يبدأ العلاج")))))</f>
        <v/>
      </c>
      <c r="M236" s="16">
        <f>IF(ISNUMBER(J236),IF(J236&gt;0,COUNTIFS($J$6:$J$305,"&gt;"&amp;J236)+COUNTIFS($J$6:J236,J236),""),"")</f>
        <v/>
      </c>
    </row>
    <row r="237">
      <c r="A237" s="5" t="n"/>
      <c r="B237" s="5" t="n"/>
      <c r="C237" s="18" t="n"/>
      <c r="D237" s="13" t="n"/>
      <c r="E237" s="16">
        <f>IF(A237&amp;""="","",COUNTIFS('الخطط'!$B$6:$B$505,A237&amp;""))</f>
        <v/>
      </c>
      <c r="F237" s="17">
        <f>IF(A237&amp;""="","",SUMIFS('الخطط'!$E$6:$E$505,'الخطط'!$B$6:$B$505,A237&amp;""))</f>
        <v/>
      </c>
      <c r="G237" s="17">
        <f>IF(A237&amp;""="","",SUMIFS('المدفوعات'!$C$6:$C$1005,'المدفوعات'!$B$6:$B$1005,A237&amp;""))</f>
        <v/>
      </c>
      <c r="H237" s="17">
        <f>IF(A237&amp;""="","",ROUND(F237-G237,2))</f>
        <v/>
      </c>
      <c r="I237" s="17">
        <f>IF(A237&amp;""="","",SUMIFS('الخطط'!$L$6:$L$505,'الخطط'!$B$6:$B$505,A237&amp;""))</f>
        <v/>
      </c>
      <c r="J237" s="17">
        <f>IF(A237&amp;""="","",ROUND(I237-G237,2))</f>
        <v/>
      </c>
      <c r="K237" s="14">
        <f>IF(A237&amp;""="","",IFERROR(SUMIFS('الجلسات'!$A$6:$A$2005,'الجلسات'!$E$6:$E$2005,A237&amp;"",'الجلسات'!$C$6:$C$2005,"تمت",'الجلسات'!$G$6:$G$2005,1)/COUNTIFS('الجلسات'!$E$6:$E$2005,A237&amp;"",'الجلسات'!$C$6:$C$2005,"تمت",'الجلسات'!$G$6:$G$2005,1),""))</f>
        <v/>
      </c>
      <c r="L237" s="6">
        <f>IF(A237&amp;""="","",IF(E237=0,"بدون خطة",IF(J237&gt;0,"عليه رصيد",IF(J237&lt;0,"دفع مقدمًا",IF(I237&gt;0,"مسدد","لم يبدأ العلاج")))))</f>
        <v/>
      </c>
      <c r="M237" s="16">
        <f>IF(ISNUMBER(J237),IF(J237&gt;0,COUNTIFS($J$6:$J$305,"&gt;"&amp;J237)+COUNTIFS($J$6:J237,J237),""),"")</f>
        <v/>
      </c>
    </row>
    <row r="238">
      <c r="A238" s="5" t="n"/>
      <c r="B238" s="5" t="n"/>
      <c r="C238" s="18" t="n"/>
      <c r="D238" s="13" t="n"/>
      <c r="E238" s="16">
        <f>IF(A238&amp;""="","",COUNTIFS('الخطط'!$B$6:$B$505,A238&amp;""))</f>
        <v/>
      </c>
      <c r="F238" s="17">
        <f>IF(A238&amp;""="","",SUMIFS('الخطط'!$E$6:$E$505,'الخطط'!$B$6:$B$505,A238&amp;""))</f>
        <v/>
      </c>
      <c r="G238" s="17">
        <f>IF(A238&amp;""="","",SUMIFS('المدفوعات'!$C$6:$C$1005,'المدفوعات'!$B$6:$B$1005,A238&amp;""))</f>
        <v/>
      </c>
      <c r="H238" s="17">
        <f>IF(A238&amp;""="","",ROUND(F238-G238,2))</f>
        <v/>
      </c>
      <c r="I238" s="17">
        <f>IF(A238&amp;""="","",SUMIFS('الخطط'!$L$6:$L$505,'الخطط'!$B$6:$B$505,A238&amp;""))</f>
        <v/>
      </c>
      <c r="J238" s="17">
        <f>IF(A238&amp;""="","",ROUND(I238-G238,2))</f>
        <v/>
      </c>
      <c r="K238" s="14">
        <f>IF(A238&amp;""="","",IFERROR(SUMIFS('الجلسات'!$A$6:$A$2005,'الجلسات'!$E$6:$E$2005,A238&amp;"",'الجلسات'!$C$6:$C$2005,"تمت",'الجلسات'!$G$6:$G$2005,1)/COUNTIFS('الجلسات'!$E$6:$E$2005,A238&amp;"",'الجلسات'!$C$6:$C$2005,"تمت",'الجلسات'!$G$6:$G$2005,1),""))</f>
        <v/>
      </c>
      <c r="L238" s="6">
        <f>IF(A238&amp;""="","",IF(E238=0,"بدون خطة",IF(J238&gt;0,"عليه رصيد",IF(J238&lt;0,"دفع مقدمًا",IF(I238&gt;0,"مسدد","لم يبدأ العلاج")))))</f>
        <v/>
      </c>
      <c r="M238" s="16">
        <f>IF(ISNUMBER(J238),IF(J238&gt;0,COUNTIFS($J$6:$J$305,"&gt;"&amp;J238)+COUNTIFS($J$6:J238,J238),""),"")</f>
        <v/>
      </c>
    </row>
    <row r="239">
      <c r="A239" s="5" t="n"/>
      <c r="B239" s="5" t="n"/>
      <c r="C239" s="18" t="n"/>
      <c r="D239" s="13" t="n"/>
      <c r="E239" s="16">
        <f>IF(A239&amp;""="","",COUNTIFS('الخطط'!$B$6:$B$505,A239&amp;""))</f>
        <v/>
      </c>
      <c r="F239" s="17">
        <f>IF(A239&amp;""="","",SUMIFS('الخطط'!$E$6:$E$505,'الخطط'!$B$6:$B$505,A239&amp;""))</f>
        <v/>
      </c>
      <c r="G239" s="17">
        <f>IF(A239&amp;""="","",SUMIFS('المدفوعات'!$C$6:$C$1005,'المدفوعات'!$B$6:$B$1005,A239&amp;""))</f>
        <v/>
      </c>
      <c r="H239" s="17">
        <f>IF(A239&amp;""="","",ROUND(F239-G239,2))</f>
        <v/>
      </c>
      <c r="I239" s="17">
        <f>IF(A239&amp;""="","",SUMIFS('الخطط'!$L$6:$L$505,'الخطط'!$B$6:$B$505,A239&amp;""))</f>
        <v/>
      </c>
      <c r="J239" s="17">
        <f>IF(A239&amp;""="","",ROUND(I239-G239,2))</f>
        <v/>
      </c>
      <c r="K239" s="14">
        <f>IF(A239&amp;""="","",IFERROR(SUMIFS('الجلسات'!$A$6:$A$2005,'الجلسات'!$E$6:$E$2005,A239&amp;"",'الجلسات'!$C$6:$C$2005,"تمت",'الجلسات'!$G$6:$G$2005,1)/COUNTIFS('الجلسات'!$E$6:$E$2005,A239&amp;"",'الجلسات'!$C$6:$C$2005,"تمت",'الجلسات'!$G$6:$G$2005,1),""))</f>
        <v/>
      </c>
      <c r="L239" s="6">
        <f>IF(A239&amp;""="","",IF(E239=0,"بدون خطة",IF(J239&gt;0,"عليه رصيد",IF(J239&lt;0,"دفع مقدمًا",IF(I239&gt;0,"مسدد","لم يبدأ العلاج")))))</f>
        <v/>
      </c>
      <c r="M239" s="16">
        <f>IF(ISNUMBER(J239),IF(J239&gt;0,COUNTIFS($J$6:$J$305,"&gt;"&amp;J239)+COUNTIFS($J$6:J239,J239),""),"")</f>
        <v/>
      </c>
    </row>
    <row r="240">
      <c r="A240" s="5" t="n"/>
      <c r="B240" s="5" t="n"/>
      <c r="C240" s="18" t="n"/>
      <c r="D240" s="13" t="n"/>
      <c r="E240" s="16">
        <f>IF(A240&amp;""="","",COUNTIFS('الخطط'!$B$6:$B$505,A240&amp;""))</f>
        <v/>
      </c>
      <c r="F240" s="17">
        <f>IF(A240&amp;""="","",SUMIFS('الخطط'!$E$6:$E$505,'الخطط'!$B$6:$B$505,A240&amp;""))</f>
        <v/>
      </c>
      <c r="G240" s="17">
        <f>IF(A240&amp;""="","",SUMIFS('المدفوعات'!$C$6:$C$1005,'المدفوعات'!$B$6:$B$1005,A240&amp;""))</f>
        <v/>
      </c>
      <c r="H240" s="17">
        <f>IF(A240&amp;""="","",ROUND(F240-G240,2))</f>
        <v/>
      </c>
      <c r="I240" s="17">
        <f>IF(A240&amp;""="","",SUMIFS('الخطط'!$L$6:$L$505,'الخطط'!$B$6:$B$505,A240&amp;""))</f>
        <v/>
      </c>
      <c r="J240" s="17">
        <f>IF(A240&amp;""="","",ROUND(I240-G240,2))</f>
        <v/>
      </c>
      <c r="K240" s="14">
        <f>IF(A240&amp;""="","",IFERROR(SUMIFS('الجلسات'!$A$6:$A$2005,'الجلسات'!$E$6:$E$2005,A240&amp;"",'الجلسات'!$C$6:$C$2005,"تمت",'الجلسات'!$G$6:$G$2005,1)/COUNTIFS('الجلسات'!$E$6:$E$2005,A240&amp;"",'الجلسات'!$C$6:$C$2005,"تمت",'الجلسات'!$G$6:$G$2005,1),""))</f>
        <v/>
      </c>
      <c r="L240" s="6">
        <f>IF(A240&amp;""="","",IF(E240=0,"بدون خطة",IF(J240&gt;0,"عليه رصيد",IF(J240&lt;0,"دفع مقدمًا",IF(I240&gt;0,"مسدد","لم يبدأ العلاج")))))</f>
        <v/>
      </c>
      <c r="M240" s="16">
        <f>IF(ISNUMBER(J240),IF(J240&gt;0,COUNTIFS($J$6:$J$305,"&gt;"&amp;J240)+COUNTIFS($J$6:J240,J240),""),"")</f>
        <v/>
      </c>
    </row>
    <row r="241">
      <c r="A241" s="5" t="n"/>
      <c r="B241" s="5" t="n"/>
      <c r="C241" s="18" t="n"/>
      <c r="D241" s="13" t="n"/>
      <c r="E241" s="16">
        <f>IF(A241&amp;""="","",COUNTIFS('الخطط'!$B$6:$B$505,A241&amp;""))</f>
        <v/>
      </c>
      <c r="F241" s="17">
        <f>IF(A241&amp;""="","",SUMIFS('الخطط'!$E$6:$E$505,'الخطط'!$B$6:$B$505,A241&amp;""))</f>
        <v/>
      </c>
      <c r="G241" s="17">
        <f>IF(A241&amp;""="","",SUMIFS('المدفوعات'!$C$6:$C$1005,'المدفوعات'!$B$6:$B$1005,A241&amp;""))</f>
        <v/>
      </c>
      <c r="H241" s="17">
        <f>IF(A241&amp;""="","",ROUND(F241-G241,2))</f>
        <v/>
      </c>
      <c r="I241" s="17">
        <f>IF(A241&amp;""="","",SUMIFS('الخطط'!$L$6:$L$505,'الخطط'!$B$6:$B$505,A241&amp;""))</f>
        <v/>
      </c>
      <c r="J241" s="17">
        <f>IF(A241&amp;""="","",ROUND(I241-G241,2))</f>
        <v/>
      </c>
      <c r="K241" s="14">
        <f>IF(A241&amp;""="","",IFERROR(SUMIFS('الجلسات'!$A$6:$A$2005,'الجلسات'!$E$6:$E$2005,A241&amp;"",'الجلسات'!$C$6:$C$2005,"تمت",'الجلسات'!$G$6:$G$2005,1)/COUNTIFS('الجلسات'!$E$6:$E$2005,A241&amp;"",'الجلسات'!$C$6:$C$2005,"تمت",'الجلسات'!$G$6:$G$2005,1),""))</f>
        <v/>
      </c>
      <c r="L241" s="6">
        <f>IF(A241&amp;""="","",IF(E241=0,"بدون خطة",IF(J241&gt;0,"عليه رصيد",IF(J241&lt;0,"دفع مقدمًا",IF(I241&gt;0,"مسدد","لم يبدأ العلاج")))))</f>
        <v/>
      </c>
      <c r="M241" s="16">
        <f>IF(ISNUMBER(J241),IF(J241&gt;0,COUNTIFS($J$6:$J$305,"&gt;"&amp;J241)+COUNTIFS($J$6:J241,J241),""),"")</f>
        <v/>
      </c>
    </row>
    <row r="242">
      <c r="A242" s="5" t="n"/>
      <c r="B242" s="5" t="n"/>
      <c r="C242" s="18" t="n"/>
      <c r="D242" s="13" t="n"/>
      <c r="E242" s="16">
        <f>IF(A242&amp;""="","",COUNTIFS('الخطط'!$B$6:$B$505,A242&amp;""))</f>
        <v/>
      </c>
      <c r="F242" s="17">
        <f>IF(A242&amp;""="","",SUMIFS('الخطط'!$E$6:$E$505,'الخطط'!$B$6:$B$505,A242&amp;""))</f>
        <v/>
      </c>
      <c r="G242" s="17">
        <f>IF(A242&amp;""="","",SUMIFS('المدفوعات'!$C$6:$C$1005,'المدفوعات'!$B$6:$B$1005,A242&amp;""))</f>
        <v/>
      </c>
      <c r="H242" s="17">
        <f>IF(A242&amp;""="","",ROUND(F242-G242,2))</f>
        <v/>
      </c>
      <c r="I242" s="17">
        <f>IF(A242&amp;""="","",SUMIFS('الخطط'!$L$6:$L$505,'الخطط'!$B$6:$B$505,A242&amp;""))</f>
        <v/>
      </c>
      <c r="J242" s="17">
        <f>IF(A242&amp;""="","",ROUND(I242-G242,2))</f>
        <v/>
      </c>
      <c r="K242" s="14">
        <f>IF(A242&amp;""="","",IFERROR(SUMIFS('الجلسات'!$A$6:$A$2005,'الجلسات'!$E$6:$E$2005,A242&amp;"",'الجلسات'!$C$6:$C$2005,"تمت",'الجلسات'!$G$6:$G$2005,1)/COUNTIFS('الجلسات'!$E$6:$E$2005,A242&amp;"",'الجلسات'!$C$6:$C$2005,"تمت",'الجلسات'!$G$6:$G$2005,1),""))</f>
        <v/>
      </c>
      <c r="L242" s="6">
        <f>IF(A242&amp;""="","",IF(E242=0,"بدون خطة",IF(J242&gt;0,"عليه رصيد",IF(J242&lt;0,"دفع مقدمًا",IF(I242&gt;0,"مسدد","لم يبدأ العلاج")))))</f>
        <v/>
      </c>
      <c r="M242" s="16">
        <f>IF(ISNUMBER(J242),IF(J242&gt;0,COUNTIFS($J$6:$J$305,"&gt;"&amp;J242)+COUNTIFS($J$6:J242,J242),""),"")</f>
        <v/>
      </c>
    </row>
    <row r="243">
      <c r="A243" s="5" t="n"/>
      <c r="B243" s="5" t="n"/>
      <c r="C243" s="18" t="n"/>
      <c r="D243" s="13" t="n"/>
      <c r="E243" s="16">
        <f>IF(A243&amp;""="","",COUNTIFS('الخطط'!$B$6:$B$505,A243&amp;""))</f>
        <v/>
      </c>
      <c r="F243" s="17">
        <f>IF(A243&amp;""="","",SUMIFS('الخطط'!$E$6:$E$505,'الخطط'!$B$6:$B$505,A243&amp;""))</f>
        <v/>
      </c>
      <c r="G243" s="17">
        <f>IF(A243&amp;""="","",SUMIFS('المدفوعات'!$C$6:$C$1005,'المدفوعات'!$B$6:$B$1005,A243&amp;""))</f>
        <v/>
      </c>
      <c r="H243" s="17">
        <f>IF(A243&amp;""="","",ROUND(F243-G243,2))</f>
        <v/>
      </c>
      <c r="I243" s="17">
        <f>IF(A243&amp;""="","",SUMIFS('الخطط'!$L$6:$L$505,'الخطط'!$B$6:$B$505,A243&amp;""))</f>
        <v/>
      </c>
      <c r="J243" s="17">
        <f>IF(A243&amp;""="","",ROUND(I243-G243,2))</f>
        <v/>
      </c>
      <c r="K243" s="14">
        <f>IF(A243&amp;""="","",IFERROR(SUMIFS('الجلسات'!$A$6:$A$2005,'الجلسات'!$E$6:$E$2005,A243&amp;"",'الجلسات'!$C$6:$C$2005,"تمت",'الجلسات'!$G$6:$G$2005,1)/COUNTIFS('الجلسات'!$E$6:$E$2005,A243&amp;"",'الجلسات'!$C$6:$C$2005,"تمت",'الجلسات'!$G$6:$G$2005,1),""))</f>
        <v/>
      </c>
      <c r="L243" s="6">
        <f>IF(A243&amp;""="","",IF(E243=0,"بدون خطة",IF(J243&gt;0,"عليه رصيد",IF(J243&lt;0,"دفع مقدمًا",IF(I243&gt;0,"مسدد","لم يبدأ العلاج")))))</f>
        <v/>
      </c>
      <c r="M243" s="16">
        <f>IF(ISNUMBER(J243),IF(J243&gt;0,COUNTIFS($J$6:$J$305,"&gt;"&amp;J243)+COUNTIFS($J$6:J243,J243),""),"")</f>
        <v/>
      </c>
    </row>
    <row r="244">
      <c r="A244" s="5" t="n"/>
      <c r="B244" s="5" t="n"/>
      <c r="C244" s="18" t="n"/>
      <c r="D244" s="13" t="n"/>
      <c r="E244" s="16">
        <f>IF(A244&amp;""="","",COUNTIFS('الخطط'!$B$6:$B$505,A244&amp;""))</f>
        <v/>
      </c>
      <c r="F244" s="17">
        <f>IF(A244&amp;""="","",SUMIFS('الخطط'!$E$6:$E$505,'الخطط'!$B$6:$B$505,A244&amp;""))</f>
        <v/>
      </c>
      <c r="G244" s="17">
        <f>IF(A244&amp;""="","",SUMIFS('المدفوعات'!$C$6:$C$1005,'المدفوعات'!$B$6:$B$1005,A244&amp;""))</f>
        <v/>
      </c>
      <c r="H244" s="17">
        <f>IF(A244&amp;""="","",ROUND(F244-G244,2))</f>
        <v/>
      </c>
      <c r="I244" s="17">
        <f>IF(A244&amp;""="","",SUMIFS('الخطط'!$L$6:$L$505,'الخطط'!$B$6:$B$505,A244&amp;""))</f>
        <v/>
      </c>
      <c r="J244" s="17">
        <f>IF(A244&amp;""="","",ROUND(I244-G244,2))</f>
        <v/>
      </c>
      <c r="K244" s="14">
        <f>IF(A244&amp;""="","",IFERROR(SUMIFS('الجلسات'!$A$6:$A$2005,'الجلسات'!$E$6:$E$2005,A244&amp;"",'الجلسات'!$C$6:$C$2005,"تمت",'الجلسات'!$G$6:$G$2005,1)/COUNTIFS('الجلسات'!$E$6:$E$2005,A244&amp;"",'الجلسات'!$C$6:$C$2005,"تمت",'الجلسات'!$G$6:$G$2005,1),""))</f>
        <v/>
      </c>
      <c r="L244" s="6">
        <f>IF(A244&amp;""="","",IF(E244=0,"بدون خطة",IF(J244&gt;0,"عليه رصيد",IF(J244&lt;0,"دفع مقدمًا",IF(I244&gt;0,"مسدد","لم يبدأ العلاج")))))</f>
        <v/>
      </c>
      <c r="M244" s="16">
        <f>IF(ISNUMBER(J244),IF(J244&gt;0,COUNTIFS($J$6:$J$305,"&gt;"&amp;J244)+COUNTIFS($J$6:J244,J244),""),"")</f>
        <v/>
      </c>
    </row>
    <row r="245">
      <c r="A245" s="5" t="n"/>
      <c r="B245" s="5" t="n"/>
      <c r="C245" s="18" t="n"/>
      <c r="D245" s="13" t="n"/>
      <c r="E245" s="16">
        <f>IF(A245&amp;""="","",COUNTIFS('الخطط'!$B$6:$B$505,A245&amp;""))</f>
        <v/>
      </c>
      <c r="F245" s="17">
        <f>IF(A245&amp;""="","",SUMIFS('الخطط'!$E$6:$E$505,'الخطط'!$B$6:$B$505,A245&amp;""))</f>
        <v/>
      </c>
      <c r="G245" s="17">
        <f>IF(A245&amp;""="","",SUMIFS('المدفوعات'!$C$6:$C$1005,'المدفوعات'!$B$6:$B$1005,A245&amp;""))</f>
        <v/>
      </c>
      <c r="H245" s="17">
        <f>IF(A245&amp;""="","",ROUND(F245-G245,2))</f>
        <v/>
      </c>
      <c r="I245" s="17">
        <f>IF(A245&amp;""="","",SUMIFS('الخطط'!$L$6:$L$505,'الخطط'!$B$6:$B$505,A245&amp;""))</f>
        <v/>
      </c>
      <c r="J245" s="17">
        <f>IF(A245&amp;""="","",ROUND(I245-G245,2))</f>
        <v/>
      </c>
      <c r="K245" s="14">
        <f>IF(A245&amp;""="","",IFERROR(SUMIFS('الجلسات'!$A$6:$A$2005,'الجلسات'!$E$6:$E$2005,A245&amp;"",'الجلسات'!$C$6:$C$2005,"تمت",'الجلسات'!$G$6:$G$2005,1)/COUNTIFS('الجلسات'!$E$6:$E$2005,A245&amp;"",'الجلسات'!$C$6:$C$2005,"تمت",'الجلسات'!$G$6:$G$2005,1),""))</f>
        <v/>
      </c>
      <c r="L245" s="6">
        <f>IF(A245&amp;""="","",IF(E245=0,"بدون خطة",IF(J245&gt;0,"عليه رصيد",IF(J245&lt;0,"دفع مقدمًا",IF(I245&gt;0,"مسدد","لم يبدأ العلاج")))))</f>
        <v/>
      </c>
      <c r="M245" s="16">
        <f>IF(ISNUMBER(J245),IF(J245&gt;0,COUNTIFS($J$6:$J$305,"&gt;"&amp;J245)+COUNTIFS($J$6:J245,J245),""),"")</f>
        <v/>
      </c>
    </row>
    <row r="246">
      <c r="A246" s="5" t="n"/>
      <c r="B246" s="5" t="n"/>
      <c r="C246" s="18" t="n"/>
      <c r="D246" s="13" t="n"/>
      <c r="E246" s="16">
        <f>IF(A246&amp;""="","",COUNTIFS('الخطط'!$B$6:$B$505,A246&amp;""))</f>
        <v/>
      </c>
      <c r="F246" s="17">
        <f>IF(A246&amp;""="","",SUMIFS('الخطط'!$E$6:$E$505,'الخطط'!$B$6:$B$505,A246&amp;""))</f>
        <v/>
      </c>
      <c r="G246" s="17">
        <f>IF(A246&amp;""="","",SUMIFS('المدفوعات'!$C$6:$C$1005,'المدفوعات'!$B$6:$B$1005,A246&amp;""))</f>
        <v/>
      </c>
      <c r="H246" s="17">
        <f>IF(A246&amp;""="","",ROUND(F246-G246,2))</f>
        <v/>
      </c>
      <c r="I246" s="17">
        <f>IF(A246&amp;""="","",SUMIFS('الخطط'!$L$6:$L$505,'الخطط'!$B$6:$B$505,A246&amp;""))</f>
        <v/>
      </c>
      <c r="J246" s="17">
        <f>IF(A246&amp;""="","",ROUND(I246-G246,2))</f>
        <v/>
      </c>
      <c r="K246" s="14">
        <f>IF(A246&amp;""="","",IFERROR(SUMIFS('الجلسات'!$A$6:$A$2005,'الجلسات'!$E$6:$E$2005,A246&amp;"",'الجلسات'!$C$6:$C$2005,"تمت",'الجلسات'!$G$6:$G$2005,1)/COUNTIFS('الجلسات'!$E$6:$E$2005,A246&amp;"",'الجلسات'!$C$6:$C$2005,"تمت",'الجلسات'!$G$6:$G$2005,1),""))</f>
        <v/>
      </c>
      <c r="L246" s="6">
        <f>IF(A246&amp;""="","",IF(E246=0,"بدون خطة",IF(J246&gt;0,"عليه رصيد",IF(J246&lt;0,"دفع مقدمًا",IF(I246&gt;0,"مسدد","لم يبدأ العلاج")))))</f>
        <v/>
      </c>
      <c r="M246" s="16">
        <f>IF(ISNUMBER(J246),IF(J246&gt;0,COUNTIFS($J$6:$J$305,"&gt;"&amp;J246)+COUNTIFS($J$6:J246,J246),""),"")</f>
        <v/>
      </c>
    </row>
    <row r="247">
      <c r="A247" s="5" t="n"/>
      <c r="B247" s="5" t="n"/>
      <c r="C247" s="18" t="n"/>
      <c r="D247" s="13" t="n"/>
      <c r="E247" s="16">
        <f>IF(A247&amp;""="","",COUNTIFS('الخطط'!$B$6:$B$505,A247&amp;""))</f>
        <v/>
      </c>
      <c r="F247" s="17">
        <f>IF(A247&amp;""="","",SUMIFS('الخطط'!$E$6:$E$505,'الخطط'!$B$6:$B$505,A247&amp;""))</f>
        <v/>
      </c>
      <c r="G247" s="17">
        <f>IF(A247&amp;""="","",SUMIFS('المدفوعات'!$C$6:$C$1005,'المدفوعات'!$B$6:$B$1005,A247&amp;""))</f>
        <v/>
      </c>
      <c r="H247" s="17">
        <f>IF(A247&amp;""="","",ROUND(F247-G247,2))</f>
        <v/>
      </c>
      <c r="I247" s="17">
        <f>IF(A247&amp;""="","",SUMIFS('الخطط'!$L$6:$L$505,'الخطط'!$B$6:$B$505,A247&amp;""))</f>
        <v/>
      </c>
      <c r="J247" s="17">
        <f>IF(A247&amp;""="","",ROUND(I247-G247,2))</f>
        <v/>
      </c>
      <c r="K247" s="14">
        <f>IF(A247&amp;""="","",IFERROR(SUMIFS('الجلسات'!$A$6:$A$2005,'الجلسات'!$E$6:$E$2005,A247&amp;"",'الجلسات'!$C$6:$C$2005,"تمت",'الجلسات'!$G$6:$G$2005,1)/COUNTIFS('الجلسات'!$E$6:$E$2005,A247&amp;"",'الجلسات'!$C$6:$C$2005,"تمت",'الجلسات'!$G$6:$G$2005,1),""))</f>
        <v/>
      </c>
      <c r="L247" s="6">
        <f>IF(A247&amp;""="","",IF(E247=0,"بدون خطة",IF(J247&gt;0,"عليه رصيد",IF(J247&lt;0,"دفع مقدمًا",IF(I247&gt;0,"مسدد","لم يبدأ العلاج")))))</f>
        <v/>
      </c>
      <c r="M247" s="16">
        <f>IF(ISNUMBER(J247),IF(J247&gt;0,COUNTIFS($J$6:$J$305,"&gt;"&amp;J247)+COUNTIFS($J$6:J247,J247),""),"")</f>
        <v/>
      </c>
    </row>
    <row r="248">
      <c r="A248" s="5" t="n"/>
      <c r="B248" s="5" t="n"/>
      <c r="C248" s="18" t="n"/>
      <c r="D248" s="13" t="n"/>
      <c r="E248" s="16">
        <f>IF(A248&amp;""="","",COUNTIFS('الخطط'!$B$6:$B$505,A248&amp;""))</f>
        <v/>
      </c>
      <c r="F248" s="17">
        <f>IF(A248&amp;""="","",SUMIFS('الخطط'!$E$6:$E$505,'الخطط'!$B$6:$B$505,A248&amp;""))</f>
        <v/>
      </c>
      <c r="G248" s="17">
        <f>IF(A248&amp;""="","",SUMIFS('المدفوعات'!$C$6:$C$1005,'المدفوعات'!$B$6:$B$1005,A248&amp;""))</f>
        <v/>
      </c>
      <c r="H248" s="17">
        <f>IF(A248&amp;""="","",ROUND(F248-G248,2))</f>
        <v/>
      </c>
      <c r="I248" s="17">
        <f>IF(A248&amp;""="","",SUMIFS('الخطط'!$L$6:$L$505,'الخطط'!$B$6:$B$505,A248&amp;""))</f>
        <v/>
      </c>
      <c r="J248" s="17">
        <f>IF(A248&amp;""="","",ROUND(I248-G248,2))</f>
        <v/>
      </c>
      <c r="K248" s="14">
        <f>IF(A248&amp;""="","",IFERROR(SUMIFS('الجلسات'!$A$6:$A$2005,'الجلسات'!$E$6:$E$2005,A248&amp;"",'الجلسات'!$C$6:$C$2005,"تمت",'الجلسات'!$G$6:$G$2005,1)/COUNTIFS('الجلسات'!$E$6:$E$2005,A248&amp;"",'الجلسات'!$C$6:$C$2005,"تمت",'الجلسات'!$G$6:$G$2005,1),""))</f>
        <v/>
      </c>
      <c r="L248" s="6">
        <f>IF(A248&amp;""="","",IF(E248=0,"بدون خطة",IF(J248&gt;0,"عليه رصيد",IF(J248&lt;0,"دفع مقدمًا",IF(I248&gt;0,"مسدد","لم يبدأ العلاج")))))</f>
        <v/>
      </c>
      <c r="M248" s="16">
        <f>IF(ISNUMBER(J248),IF(J248&gt;0,COUNTIFS($J$6:$J$305,"&gt;"&amp;J248)+COUNTIFS($J$6:J248,J248),""),"")</f>
        <v/>
      </c>
    </row>
    <row r="249">
      <c r="A249" s="5" t="n"/>
      <c r="B249" s="5" t="n"/>
      <c r="C249" s="18" t="n"/>
      <c r="D249" s="13" t="n"/>
      <c r="E249" s="16">
        <f>IF(A249&amp;""="","",COUNTIFS('الخطط'!$B$6:$B$505,A249&amp;""))</f>
        <v/>
      </c>
      <c r="F249" s="17">
        <f>IF(A249&amp;""="","",SUMIFS('الخطط'!$E$6:$E$505,'الخطط'!$B$6:$B$505,A249&amp;""))</f>
        <v/>
      </c>
      <c r="G249" s="17">
        <f>IF(A249&amp;""="","",SUMIFS('المدفوعات'!$C$6:$C$1005,'المدفوعات'!$B$6:$B$1005,A249&amp;""))</f>
        <v/>
      </c>
      <c r="H249" s="17">
        <f>IF(A249&amp;""="","",ROUND(F249-G249,2))</f>
        <v/>
      </c>
      <c r="I249" s="17">
        <f>IF(A249&amp;""="","",SUMIFS('الخطط'!$L$6:$L$505,'الخطط'!$B$6:$B$505,A249&amp;""))</f>
        <v/>
      </c>
      <c r="J249" s="17">
        <f>IF(A249&amp;""="","",ROUND(I249-G249,2))</f>
        <v/>
      </c>
      <c r="K249" s="14">
        <f>IF(A249&amp;""="","",IFERROR(SUMIFS('الجلسات'!$A$6:$A$2005,'الجلسات'!$E$6:$E$2005,A249&amp;"",'الجلسات'!$C$6:$C$2005,"تمت",'الجلسات'!$G$6:$G$2005,1)/COUNTIFS('الجلسات'!$E$6:$E$2005,A249&amp;"",'الجلسات'!$C$6:$C$2005,"تمت",'الجلسات'!$G$6:$G$2005,1),""))</f>
        <v/>
      </c>
      <c r="L249" s="6">
        <f>IF(A249&amp;""="","",IF(E249=0,"بدون خطة",IF(J249&gt;0,"عليه رصيد",IF(J249&lt;0,"دفع مقدمًا",IF(I249&gt;0,"مسدد","لم يبدأ العلاج")))))</f>
        <v/>
      </c>
      <c r="M249" s="16">
        <f>IF(ISNUMBER(J249),IF(J249&gt;0,COUNTIFS($J$6:$J$305,"&gt;"&amp;J249)+COUNTIFS($J$6:J249,J249),""),"")</f>
        <v/>
      </c>
    </row>
    <row r="250">
      <c r="A250" s="5" t="n"/>
      <c r="B250" s="5" t="n"/>
      <c r="C250" s="18" t="n"/>
      <c r="D250" s="13" t="n"/>
      <c r="E250" s="16">
        <f>IF(A250&amp;""="","",COUNTIFS('الخطط'!$B$6:$B$505,A250&amp;""))</f>
        <v/>
      </c>
      <c r="F250" s="17">
        <f>IF(A250&amp;""="","",SUMIFS('الخطط'!$E$6:$E$505,'الخطط'!$B$6:$B$505,A250&amp;""))</f>
        <v/>
      </c>
      <c r="G250" s="17">
        <f>IF(A250&amp;""="","",SUMIFS('المدفوعات'!$C$6:$C$1005,'المدفوعات'!$B$6:$B$1005,A250&amp;""))</f>
        <v/>
      </c>
      <c r="H250" s="17">
        <f>IF(A250&amp;""="","",ROUND(F250-G250,2))</f>
        <v/>
      </c>
      <c r="I250" s="17">
        <f>IF(A250&amp;""="","",SUMIFS('الخطط'!$L$6:$L$505,'الخطط'!$B$6:$B$505,A250&amp;""))</f>
        <v/>
      </c>
      <c r="J250" s="17">
        <f>IF(A250&amp;""="","",ROUND(I250-G250,2))</f>
        <v/>
      </c>
      <c r="K250" s="14">
        <f>IF(A250&amp;""="","",IFERROR(SUMIFS('الجلسات'!$A$6:$A$2005,'الجلسات'!$E$6:$E$2005,A250&amp;"",'الجلسات'!$C$6:$C$2005,"تمت",'الجلسات'!$G$6:$G$2005,1)/COUNTIFS('الجلسات'!$E$6:$E$2005,A250&amp;"",'الجلسات'!$C$6:$C$2005,"تمت",'الجلسات'!$G$6:$G$2005,1),""))</f>
        <v/>
      </c>
      <c r="L250" s="6">
        <f>IF(A250&amp;""="","",IF(E250=0,"بدون خطة",IF(J250&gt;0,"عليه رصيد",IF(J250&lt;0,"دفع مقدمًا",IF(I250&gt;0,"مسدد","لم يبدأ العلاج")))))</f>
        <v/>
      </c>
      <c r="M250" s="16">
        <f>IF(ISNUMBER(J250),IF(J250&gt;0,COUNTIFS($J$6:$J$305,"&gt;"&amp;J250)+COUNTIFS($J$6:J250,J250),""),"")</f>
        <v/>
      </c>
    </row>
    <row r="251">
      <c r="A251" s="5" t="n"/>
      <c r="B251" s="5" t="n"/>
      <c r="C251" s="18" t="n"/>
      <c r="D251" s="13" t="n"/>
      <c r="E251" s="16">
        <f>IF(A251&amp;""="","",COUNTIFS('الخطط'!$B$6:$B$505,A251&amp;""))</f>
        <v/>
      </c>
      <c r="F251" s="17">
        <f>IF(A251&amp;""="","",SUMIFS('الخطط'!$E$6:$E$505,'الخطط'!$B$6:$B$505,A251&amp;""))</f>
        <v/>
      </c>
      <c r="G251" s="17">
        <f>IF(A251&amp;""="","",SUMIFS('المدفوعات'!$C$6:$C$1005,'المدفوعات'!$B$6:$B$1005,A251&amp;""))</f>
        <v/>
      </c>
      <c r="H251" s="17">
        <f>IF(A251&amp;""="","",ROUND(F251-G251,2))</f>
        <v/>
      </c>
      <c r="I251" s="17">
        <f>IF(A251&amp;""="","",SUMIFS('الخطط'!$L$6:$L$505,'الخطط'!$B$6:$B$505,A251&amp;""))</f>
        <v/>
      </c>
      <c r="J251" s="17">
        <f>IF(A251&amp;""="","",ROUND(I251-G251,2))</f>
        <v/>
      </c>
      <c r="K251" s="14">
        <f>IF(A251&amp;""="","",IFERROR(SUMIFS('الجلسات'!$A$6:$A$2005,'الجلسات'!$E$6:$E$2005,A251&amp;"",'الجلسات'!$C$6:$C$2005,"تمت",'الجلسات'!$G$6:$G$2005,1)/COUNTIFS('الجلسات'!$E$6:$E$2005,A251&amp;"",'الجلسات'!$C$6:$C$2005,"تمت",'الجلسات'!$G$6:$G$2005,1),""))</f>
        <v/>
      </c>
      <c r="L251" s="6">
        <f>IF(A251&amp;""="","",IF(E251=0,"بدون خطة",IF(J251&gt;0,"عليه رصيد",IF(J251&lt;0,"دفع مقدمًا",IF(I251&gt;0,"مسدد","لم يبدأ العلاج")))))</f>
        <v/>
      </c>
      <c r="M251" s="16">
        <f>IF(ISNUMBER(J251),IF(J251&gt;0,COUNTIFS($J$6:$J$305,"&gt;"&amp;J251)+COUNTIFS($J$6:J251,J251),""),"")</f>
        <v/>
      </c>
    </row>
    <row r="252">
      <c r="A252" s="5" t="n"/>
      <c r="B252" s="5" t="n"/>
      <c r="C252" s="18" t="n"/>
      <c r="D252" s="13" t="n"/>
      <c r="E252" s="16">
        <f>IF(A252&amp;""="","",COUNTIFS('الخطط'!$B$6:$B$505,A252&amp;""))</f>
        <v/>
      </c>
      <c r="F252" s="17">
        <f>IF(A252&amp;""="","",SUMIFS('الخطط'!$E$6:$E$505,'الخطط'!$B$6:$B$505,A252&amp;""))</f>
        <v/>
      </c>
      <c r="G252" s="17">
        <f>IF(A252&amp;""="","",SUMIFS('المدفوعات'!$C$6:$C$1005,'المدفوعات'!$B$6:$B$1005,A252&amp;""))</f>
        <v/>
      </c>
      <c r="H252" s="17">
        <f>IF(A252&amp;""="","",ROUND(F252-G252,2))</f>
        <v/>
      </c>
      <c r="I252" s="17">
        <f>IF(A252&amp;""="","",SUMIFS('الخطط'!$L$6:$L$505,'الخطط'!$B$6:$B$505,A252&amp;""))</f>
        <v/>
      </c>
      <c r="J252" s="17">
        <f>IF(A252&amp;""="","",ROUND(I252-G252,2))</f>
        <v/>
      </c>
      <c r="K252" s="14">
        <f>IF(A252&amp;""="","",IFERROR(SUMIFS('الجلسات'!$A$6:$A$2005,'الجلسات'!$E$6:$E$2005,A252&amp;"",'الجلسات'!$C$6:$C$2005,"تمت",'الجلسات'!$G$6:$G$2005,1)/COUNTIFS('الجلسات'!$E$6:$E$2005,A252&amp;"",'الجلسات'!$C$6:$C$2005,"تمت",'الجلسات'!$G$6:$G$2005,1),""))</f>
        <v/>
      </c>
      <c r="L252" s="6">
        <f>IF(A252&amp;""="","",IF(E252=0,"بدون خطة",IF(J252&gt;0,"عليه رصيد",IF(J252&lt;0,"دفع مقدمًا",IF(I252&gt;0,"مسدد","لم يبدأ العلاج")))))</f>
        <v/>
      </c>
      <c r="M252" s="16">
        <f>IF(ISNUMBER(J252),IF(J252&gt;0,COUNTIFS($J$6:$J$305,"&gt;"&amp;J252)+COUNTIFS($J$6:J252,J252),""),"")</f>
        <v/>
      </c>
    </row>
    <row r="253">
      <c r="A253" s="5" t="n"/>
      <c r="B253" s="5" t="n"/>
      <c r="C253" s="18" t="n"/>
      <c r="D253" s="13" t="n"/>
      <c r="E253" s="16">
        <f>IF(A253&amp;""="","",COUNTIFS('الخطط'!$B$6:$B$505,A253&amp;""))</f>
        <v/>
      </c>
      <c r="F253" s="17">
        <f>IF(A253&amp;""="","",SUMIFS('الخطط'!$E$6:$E$505,'الخطط'!$B$6:$B$505,A253&amp;""))</f>
        <v/>
      </c>
      <c r="G253" s="17">
        <f>IF(A253&amp;""="","",SUMIFS('المدفوعات'!$C$6:$C$1005,'المدفوعات'!$B$6:$B$1005,A253&amp;""))</f>
        <v/>
      </c>
      <c r="H253" s="17">
        <f>IF(A253&amp;""="","",ROUND(F253-G253,2))</f>
        <v/>
      </c>
      <c r="I253" s="17">
        <f>IF(A253&amp;""="","",SUMIFS('الخطط'!$L$6:$L$505,'الخطط'!$B$6:$B$505,A253&amp;""))</f>
        <v/>
      </c>
      <c r="J253" s="17">
        <f>IF(A253&amp;""="","",ROUND(I253-G253,2))</f>
        <v/>
      </c>
      <c r="K253" s="14">
        <f>IF(A253&amp;""="","",IFERROR(SUMIFS('الجلسات'!$A$6:$A$2005,'الجلسات'!$E$6:$E$2005,A253&amp;"",'الجلسات'!$C$6:$C$2005,"تمت",'الجلسات'!$G$6:$G$2005,1)/COUNTIFS('الجلسات'!$E$6:$E$2005,A253&amp;"",'الجلسات'!$C$6:$C$2005,"تمت",'الجلسات'!$G$6:$G$2005,1),""))</f>
        <v/>
      </c>
      <c r="L253" s="6">
        <f>IF(A253&amp;""="","",IF(E253=0,"بدون خطة",IF(J253&gt;0,"عليه رصيد",IF(J253&lt;0,"دفع مقدمًا",IF(I253&gt;0,"مسدد","لم يبدأ العلاج")))))</f>
        <v/>
      </c>
      <c r="M253" s="16">
        <f>IF(ISNUMBER(J253),IF(J253&gt;0,COUNTIFS($J$6:$J$305,"&gt;"&amp;J253)+COUNTIFS($J$6:J253,J253),""),"")</f>
        <v/>
      </c>
    </row>
    <row r="254">
      <c r="A254" s="5" t="n"/>
      <c r="B254" s="5" t="n"/>
      <c r="C254" s="18" t="n"/>
      <c r="D254" s="13" t="n"/>
      <c r="E254" s="16">
        <f>IF(A254&amp;""="","",COUNTIFS('الخطط'!$B$6:$B$505,A254&amp;""))</f>
        <v/>
      </c>
      <c r="F254" s="17">
        <f>IF(A254&amp;""="","",SUMIFS('الخطط'!$E$6:$E$505,'الخطط'!$B$6:$B$505,A254&amp;""))</f>
        <v/>
      </c>
      <c r="G254" s="17">
        <f>IF(A254&amp;""="","",SUMIFS('المدفوعات'!$C$6:$C$1005,'المدفوعات'!$B$6:$B$1005,A254&amp;""))</f>
        <v/>
      </c>
      <c r="H254" s="17">
        <f>IF(A254&amp;""="","",ROUND(F254-G254,2))</f>
        <v/>
      </c>
      <c r="I254" s="17">
        <f>IF(A254&amp;""="","",SUMIFS('الخطط'!$L$6:$L$505,'الخطط'!$B$6:$B$505,A254&amp;""))</f>
        <v/>
      </c>
      <c r="J254" s="17">
        <f>IF(A254&amp;""="","",ROUND(I254-G254,2))</f>
        <v/>
      </c>
      <c r="K254" s="14">
        <f>IF(A254&amp;""="","",IFERROR(SUMIFS('الجلسات'!$A$6:$A$2005,'الجلسات'!$E$6:$E$2005,A254&amp;"",'الجلسات'!$C$6:$C$2005,"تمت",'الجلسات'!$G$6:$G$2005,1)/COUNTIFS('الجلسات'!$E$6:$E$2005,A254&amp;"",'الجلسات'!$C$6:$C$2005,"تمت",'الجلسات'!$G$6:$G$2005,1),""))</f>
        <v/>
      </c>
      <c r="L254" s="6">
        <f>IF(A254&amp;""="","",IF(E254=0,"بدون خطة",IF(J254&gt;0,"عليه رصيد",IF(J254&lt;0,"دفع مقدمًا",IF(I254&gt;0,"مسدد","لم يبدأ العلاج")))))</f>
        <v/>
      </c>
      <c r="M254" s="16">
        <f>IF(ISNUMBER(J254),IF(J254&gt;0,COUNTIFS($J$6:$J$305,"&gt;"&amp;J254)+COUNTIFS($J$6:J254,J254),""),"")</f>
        <v/>
      </c>
    </row>
    <row r="255">
      <c r="A255" s="5" t="n"/>
      <c r="B255" s="5" t="n"/>
      <c r="C255" s="18" t="n"/>
      <c r="D255" s="13" t="n"/>
      <c r="E255" s="16">
        <f>IF(A255&amp;""="","",COUNTIFS('الخطط'!$B$6:$B$505,A255&amp;""))</f>
        <v/>
      </c>
      <c r="F255" s="17">
        <f>IF(A255&amp;""="","",SUMIFS('الخطط'!$E$6:$E$505,'الخطط'!$B$6:$B$505,A255&amp;""))</f>
        <v/>
      </c>
      <c r="G255" s="17">
        <f>IF(A255&amp;""="","",SUMIFS('المدفوعات'!$C$6:$C$1005,'المدفوعات'!$B$6:$B$1005,A255&amp;""))</f>
        <v/>
      </c>
      <c r="H255" s="17">
        <f>IF(A255&amp;""="","",ROUND(F255-G255,2))</f>
        <v/>
      </c>
      <c r="I255" s="17">
        <f>IF(A255&amp;""="","",SUMIFS('الخطط'!$L$6:$L$505,'الخطط'!$B$6:$B$505,A255&amp;""))</f>
        <v/>
      </c>
      <c r="J255" s="17">
        <f>IF(A255&amp;""="","",ROUND(I255-G255,2))</f>
        <v/>
      </c>
      <c r="K255" s="14">
        <f>IF(A255&amp;""="","",IFERROR(SUMIFS('الجلسات'!$A$6:$A$2005,'الجلسات'!$E$6:$E$2005,A255&amp;"",'الجلسات'!$C$6:$C$2005,"تمت",'الجلسات'!$G$6:$G$2005,1)/COUNTIFS('الجلسات'!$E$6:$E$2005,A255&amp;"",'الجلسات'!$C$6:$C$2005,"تمت",'الجلسات'!$G$6:$G$2005,1),""))</f>
        <v/>
      </c>
      <c r="L255" s="6">
        <f>IF(A255&amp;""="","",IF(E255=0,"بدون خطة",IF(J255&gt;0,"عليه رصيد",IF(J255&lt;0,"دفع مقدمًا",IF(I255&gt;0,"مسدد","لم يبدأ العلاج")))))</f>
        <v/>
      </c>
      <c r="M255" s="16">
        <f>IF(ISNUMBER(J255),IF(J255&gt;0,COUNTIFS($J$6:$J$305,"&gt;"&amp;J255)+COUNTIFS($J$6:J255,J255),""),"")</f>
        <v/>
      </c>
    </row>
    <row r="256">
      <c r="A256" s="5" t="n"/>
      <c r="B256" s="5" t="n"/>
      <c r="C256" s="18" t="n"/>
      <c r="D256" s="13" t="n"/>
      <c r="E256" s="16">
        <f>IF(A256&amp;""="","",COUNTIFS('الخطط'!$B$6:$B$505,A256&amp;""))</f>
        <v/>
      </c>
      <c r="F256" s="17">
        <f>IF(A256&amp;""="","",SUMIFS('الخطط'!$E$6:$E$505,'الخطط'!$B$6:$B$505,A256&amp;""))</f>
        <v/>
      </c>
      <c r="G256" s="17">
        <f>IF(A256&amp;""="","",SUMIFS('المدفوعات'!$C$6:$C$1005,'المدفوعات'!$B$6:$B$1005,A256&amp;""))</f>
        <v/>
      </c>
      <c r="H256" s="17">
        <f>IF(A256&amp;""="","",ROUND(F256-G256,2))</f>
        <v/>
      </c>
      <c r="I256" s="17">
        <f>IF(A256&amp;""="","",SUMIFS('الخطط'!$L$6:$L$505,'الخطط'!$B$6:$B$505,A256&amp;""))</f>
        <v/>
      </c>
      <c r="J256" s="17">
        <f>IF(A256&amp;""="","",ROUND(I256-G256,2))</f>
        <v/>
      </c>
      <c r="K256" s="14">
        <f>IF(A256&amp;""="","",IFERROR(SUMIFS('الجلسات'!$A$6:$A$2005,'الجلسات'!$E$6:$E$2005,A256&amp;"",'الجلسات'!$C$6:$C$2005,"تمت",'الجلسات'!$G$6:$G$2005,1)/COUNTIFS('الجلسات'!$E$6:$E$2005,A256&amp;"",'الجلسات'!$C$6:$C$2005,"تمت",'الجلسات'!$G$6:$G$2005,1),""))</f>
        <v/>
      </c>
      <c r="L256" s="6">
        <f>IF(A256&amp;""="","",IF(E256=0,"بدون خطة",IF(J256&gt;0,"عليه رصيد",IF(J256&lt;0,"دفع مقدمًا",IF(I256&gt;0,"مسدد","لم يبدأ العلاج")))))</f>
        <v/>
      </c>
      <c r="M256" s="16">
        <f>IF(ISNUMBER(J256),IF(J256&gt;0,COUNTIFS($J$6:$J$305,"&gt;"&amp;J256)+COUNTIFS($J$6:J256,J256),""),"")</f>
        <v/>
      </c>
    </row>
    <row r="257">
      <c r="A257" s="5" t="n"/>
      <c r="B257" s="5" t="n"/>
      <c r="C257" s="18" t="n"/>
      <c r="D257" s="13" t="n"/>
      <c r="E257" s="16">
        <f>IF(A257&amp;""="","",COUNTIFS('الخطط'!$B$6:$B$505,A257&amp;""))</f>
        <v/>
      </c>
      <c r="F257" s="17">
        <f>IF(A257&amp;""="","",SUMIFS('الخطط'!$E$6:$E$505,'الخطط'!$B$6:$B$505,A257&amp;""))</f>
        <v/>
      </c>
      <c r="G257" s="17">
        <f>IF(A257&amp;""="","",SUMIFS('المدفوعات'!$C$6:$C$1005,'المدفوعات'!$B$6:$B$1005,A257&amp;""))</f>
        <v/>
      </c>
      <c r="H257" s="17">
        <f>IF(A257&amp;""="","",ROUND(F257-G257,2))</f>
        <v/>
      </c>
      <c r="I257" s="17">
        <f>IF(A257&amp;""="","",SUMIFS('الخطط'!$L$6:$L$505,'الخطط'!$B$6:$B$505,A257&amp;""))</f>
        <v/>
      </c>
      <c r="J257" s="17">
        <f>IF(A257&amp;""="","",ROUND(I257-G257,2))</f>
        <v/>
      </c>
      <c r="K257" s="14">
        <f>IF(A257&amp;""="","",IFERROR(SUMIFS('الجلسات'!$A$6:$A$2005,'الجلسات'!$E$6:$E$2005,A257&amp;"",'الجلسات'!$C$6:$C$2005,"تمت",'الجلسات'!$G$6:$G$2005,1)/COUNTIFS('الجلسات'!$E$6:$E$2005,A257&amp;"",'الجلسات'!$C$6:$C$2005,"تمت",'الجلسات'!$G$6:$G$2005,1),""))</f>
        <v/>
      </c>
      <c r="L257" s="6">
        <f>IF(A257&amp;""="","",IF(E257=0,"بدون خطة",IF(J257&gt;0,"عليه رصيد",IF(J257&lt;0,"دفع مقدمًا",IF(I257&gt;0,"مسدد","لم يبدأ العلاج")))))</f>
        <v/>
      </c>
      <c r="M257" s="16">
        <f>IF(ISNUMBER(J257),IF(J257&gt;0,COUNTIFS($J$6:$J$305,"&gt;"&amp;J257)+COUNTIFS($J$6:J257,J257),""),"")</f>
        <v/>
      </c>
    </row>
    <row r="258">
      <c r="A258" s="5" t="n"/>
      <c r="B258" s="5" t="n"/>
      <c r="C258" s="18" t="n"/>
      <c r="D258" s="13" t="n"/>
      <c r="E258" s="16">
        <f>IF(A258&amp;""="","",COUNTIFS('الخطط'!$B$6:$B$505,A258&amp;""))</f>
        <v/>
      </c>
      <c r="F258" s="17">
        <f>IF(A258&amp;""="","",SUMIFS('الخطط'!$E$6:$E$505,'الخطط'!$B$6:$B$505,A258&amp;""))</f>
        <v/>
      </c>
      <c r="G258" s="17">
        <f>IF(A258&amp;""="","",SUMIFS('المدفوعات'!$C$6:$C$1005,'المدفوعات'!$B$6:$B$1005,A258&amp;""))</f>
        <v/>
      </c>
      <c r="H258" s="17">
        <f>IF(A258&amp;""="","",ROUND(F258-G258,2))</f>
        <v/>
      </c>
      <c r="I258" s="17">
        <f>IF(A258&amp;""="","",SUMIFS('الخطط'!$L$6:$L$505,'الخطط'!$B$6:$B$505,A258&amp;""))</f>
        <v/>
      </c>
      <c r="J258" s="17">
        <f>IF(A258&amp;""="","",ROUND(I258-G258,2))</f>
        <v/>
      </c>
      <c r="K258" s="14">
        <f>IF(A258&amp;""="","",IFERROR(SUMIFS('الجلسات'!$A$6:$A$2005,'الجلسات'!$E$6:$E$2005,A258&amp;"",'الجلسات'!$C$6:$C$2005,"تمت",'الجلسات'!$G$6:$G$2005,1)/COUNTIFS('الجلسات'!$E$6:$E$2005,A258&amp;"",'الجلسات'!$C$6:$C$2005,"تمت",'الجلسات'!$G$6:$G$2005,1),""))</f>
        <v/>
      </c>
      <c r="L258" s="6">
        <f>IF(A258&amp;""="","",IF(E258=0,"بدون خطة",IF(J258&gt;0,"عليه رصيد",IF(J258&lt;0,"دفع مقدمًا",IF(I258&gt;0,"مسدد","لم يبدأ العلاج")))))</f>
        <v/>
      </c>
      <c r="M258" s="16">
        <f>IF(ISNUMBER(J258),IF(J258&gt;0,COUNTIFS($J$6:$J$305,"&gt;"&amp;J258)+COUNTIFS($J$6:J258,J258),""),"")</f>
        <v/>
      </c>
    </row>
    <row r="259">
      <c r="A259" s="5" t="n"/>
      <c r="B259" s="5" t="n"/>
      <c r="C259" s="18" t="n"/>
      <c r="D259" s="13" t="n"/>
      <c r="E259" s="16">
        <f>IF(A259&amp;""="","",COUNTIFS('الخطط'!$B$6:$B$505,A259&amp;""))</f>
        <v/>
      </c>
      <c r="F259" s="17">
        <f>IF(A259&amp;""="","",SUMIFS('الخطط'!$E$6:$E$505,'الخطط'!$B$6:$B$505,A259&amp;""))</f>
        <v/>
      </c>
      <c r="G259" s="17">
        <f>IF(A259&amp;""="","",SUMIFS('المدفوعات'!$C$6:$C$1005,'المدفوعات'!$B$6:$B$1005,A259&amp;""))</f>
        <v/>
      </c>
      <c r="H259" s="17">
        <f>IF(A259&amp;""="","",ROUND(F259-G259,2))</f>
        <v/>
      </c>
      <c r="I259" s="17">
        <f>IF(A259&amp;""="","",SUMIFS('الخطط'!$L$6:$L$505,'الخطط'!$B$6:$B$505,A259&amp;""))</f>
        <v/>
      </c>
      <c r="J259" s="17">
        <f>IF(A259&amp;""="","",ROUND(I259-G259,2))</f>
        <v/>
      </c>
      <c r="K259" s="14">
        <f>IF(A259&amp;""="","",IFERROR(SUMIFS('الجلسات'!$A$6:$A$2005,'الجلسات'!$E$6:$E$2005,A259&amp;"",'الجلسات'!$C$6:$C$2005,"تمت",'الجلسات'!$G$6:$G$2005,1)/COUNTIFS('الجلسات'!$E$6:$E$2005,A259&amp;"",'الجلسات'!$C$6:$C$2005,"تمت",'الجلسات'!$G$6:$G$2005,1),""))</f>
        <v/>
      </c>
      <c r="L259" s="6">
        <f>IF(A259&amp;""="","",IF(E259=0,"بدون خطة",IF(J259&gt;0,"عليه رصيد",IF(J259&lt;0,"دفع مقدمًا",IF(I259&gt;0,"مسدد","لم يبدأ العلاج")))))</f>
        <v/>
      </c>
      <c r="M259" s="16">
        <f>IF(ISNUMBER(J259),IF(J259&gt;0,COUNTIFS($J$6:$J$305,"&gt;"&amp;J259)+COUNTIFS($J$6:J259,J259),""),"")</f>
        <v/>
      </c>
    </row>
    <row r="260">
      <c r="A260" s="5" t="n"/>
      <c r="B260" s="5" t="n"/>
      <c r="C260" s="18" t="n"/>
      <c r="D260" s="13" t="n"/>
      <c r="E260" s="16">
        <f>IF(A260&amp;""="","",COUNTIFS('الخطط'!$B$6:$B$505,A260&amp;""))</f>
        <v/>
      </c>
      <c r="F260" s="17">
        <f>IF(A260&amp;""="","",SUMIFS('الخطط'!$E$6:$E$505,'الخطط'!$B$6:$B$505,A260&amp;""))</f>
        <v/>
      </c>
      <c r="G260" s="17">
        <f>IF(A260&amp;""="","",SUMIFS('المدفوعات'!$C$6:$C$1005,'المدفوعات'!$B$6:$B$1005,A260&amp;""))</f>
        <v/>
      </c>
      <c r="H260" s="17">
        <f>IF(A260&amp;""="","",ROUND(F260-G260,2))</f>
        <v/>
      </c>
      <c r="I260" s="17">
        <f>IF(A260&amp;""="","",SUMIFS('الخطط'!$L$6:$L$505,'الخطط'!$B$6:$B$505,A260&amp;""))</f>
        <v/>
      </c>
      <c r="J260" s="17">
        <f>IF(A260&amp;""="","",ROUND(I260-G260,2))</f>
        <v/>
      </c>
      <c r="K260" s="14">
        <f>IF(A260&amp;""="","",IFERROR(SUMIFS('الجلسات'!$A$6:$A$2005,'الجلسات'!$E$6:$E$2005,A260&amp;"",'الجلسات'!$C$6:$C$2005,"تمت",'الجلسات'!$G$6:$G$2005,1)/COUNTIFS('الجلسات'!$E$6:$E$2005,A260&amp;"",'الجلسات'!$C$6:$C$2005,"تمت",'الجلسات'!$G$6:$G$2005,1),""))</f>
        <v/>
      </c>
      <c r="L260" s="6">
        <f>IF(A260&amp;""="","",IF(E260=0,"بدون خطة",IF(J260&gt;0,"عليه رصيد",IF(J260&lt;0,"دفع مقدمًا",IF(I260&gt;0,"مسدد","لم يبدأ العلاج")))))</f>
        <v/>
      </c>
      <c r="M260" s="16">
        <f>IF(ISNUMBER(J260),IF(J260&gt;0,COUNTIFS($J$6:$J$305,"&gt;"&amp;J260)+COUNTIFS($J$6:J260,J260),""),"")</f>
        <v/>
      </c>
    </row>
    <row r="261">
      <c r="A261" s="5" t="n"/>
      <c r="B261" s="5" t="n"/>
      <c r="C261" s="18" t="n"/>
      <c r="D261" s="13" t="n"/>
      <c r="E261" s="16">
        <f>IF(A261&amp;""="","",COUNTIFS('الخطط'!$B$6:$B$505,A261&amp;""))</f>
        <v/>
      </c>
      <c r="F261" s="17">
        <f>IF(A261&amp;""="","",SUMIFS('الخطط'!$E$6:$E$505,'الخطط'!$B$6:$B$505,A261&amp;""))</f>
        <v/>
      </c>
      <c r="G261" s="17">
        <f>IF(A261&amp;""="","",SUMIFS('المدفوعات'!$C$6:$C$1005,'المدفوعات'!$B$6:$B$1005,A261&amp;""))</f>
        <v/>
      </c>
      <c r="H261" s="17">
        <f>IF(A261&amp;""="","",ROUND(F261-G261,2))</f>
        <v/>
      </c>
      <c r="I261" s="17">
        <f>IF(A261&amp;""="","",SUMIFS('الخطط'!$L$6:$L$505,'الخطط'!$B$6:$B$505,A261&amp;""))</f>
        <v/>
      </c>
      <c r="J261" s="17">
        <f>IF(A261&amp;""="","",ROUND(I261-G261,2))</f>
        <v/>
      </c>
      <c r="K261" s="14">
        <f>IF(A261&amp;""="","",IFERROR(SUMIFS('الجلسات'!$A$6:$A$2005,'الجلسات'!$E$6:$E$2005,A261&amp;"",'الجلسات'!$C$6:$C$2005,"تمت",'الجلسات'!$G$6:$G$2005,1)/COUNTIFS('الجلسات'!$E$6:$E$2005,A261&amp;"",'الجلسات'!$C$6:$C$2005,"تمت",'الجلسات'!$G$6:$G$2005,1),""))</f>
        <v/>
      </c>
      <c r="L261" s="6">
        <f>IF(A261&amp;""="","",IF(E261=0,"بدون خطة",IF(J261&gt;0,"عليه رصيد",IF(J261&lt;0,"دفع مقدمًا",IF(I261&gt;0,"مسدد","لم يبدأ العلاج")))))</f>
        <v/>
      </c>
      <c r="M261" s="16">
        <f>IF(ISNUMBER(J261),IF(J261&gt;0,COUNTIFS($J$6:$J$305,"&gt;"&amp;J261)+COUNTIFS($J$6:J261,J261),""),"")</f>
        <v/>
      </c>
    </row>
    <row r="262">
      <c r="A262" s="5" t="n"/>
      <c r="B262" s="5" t="n"/>
      <c r="C262" s="18" t="n"/>
      <c r="D262" s="13" t="n"/>
      <c r="E262" s="16">
        <f>IF(A262&amp;""="","",COUNTIFS('الخطط'!$B$6:$B$505,A262&amp;""))</f>
        <v/>
      </c>
      <c r="F262" s="17">
        <f>IF(A262&amp;""="","",SUMIFS('الخطط'!$E$6:$E$505,'الخطط'!$B$6:$B$505,A262&amp;""))</f>
        <v/>
      </c>
      <c r="G262" s="17">
        <f>IF(A262&amp;""="","",SUMIFS('المدفوعات'!$C$6:$C$1005,'المدفوعات'!$B$6:$B$1005,A262&amp;""))</f>
        <v/>
      </c>
      <c r="H262" s="17">
        <f>IF(A262&amp;""="","",ROUND(F262-G262,2))</f>
        <v/>
      </c>
      <c r="I262" s="17">
        <f>IF(A262&amp;""="","",SUMIFS('الخطط'!$L$6:$L$505,'الخطط'!$B$6:$B$505,A262&amp;""))</f>
        <v/>
      </c>
      <c r="J262" s="17">
        <f>IF(A262&amp;""="","",ROUND(I262-G262,2))</f>
        <v/>
      </c>
      <c r="K262" s="14">
        <f>IF(A262&amp;""="","",IFERROR(SUMIFS('الجلسات'!$A$6:$A$2005,'الجلسات'!$E$6:$E$2005,A262&amp;"",'الجلسات'!$C$6:$C$2005,"تمت",'الجلسات'!$G$6:$G$2005,1)/COUNTIFS('الجلسات'!$E$6:$E$2005,A262&amp;"",'الجلسات'!$C$6:$C$2005,"تمت",'الجلسات'!$G$6:$G$2005,1),""))</f>
        <v/>
      </c>
      <c r="L262" s="6">
        <f>IF(A262&amp;""="","",IF(E262=0,"بدون خطة",IF(J262&gt;0,"عليه رصيد",IF(J262&lt;0,"دفع مقدمًا",IF(I262&gt;0,"مسدد","لم يبدأ العلاج")))))</f>
        <v/>
      </c>
      <c r="M262" s="16">
        <f>IF(ISNUMBER(J262),IF(J262&gt;0,COUNTIFS($J$6:$J$305,"&gt;"&amp;J262)+COUNTIFS($J$6:J262,J262),""),"")</f>
        <v/>
      </c>
    </row>
    <row r="263">
      <c r="A263" s="5" t="n"/>
      <c r="B263" s="5" t="n"/>
      <c r="C263" s="18" t="n"/>
      <c r="D263" s="13" t="n"/>
      <c r="E263" s="16">
        <f>IF(A263&amp;""="","",COUNTIFS('الخطط'!$B$6:$B$505,A263&amp;""))</f>
        <v/>
      </c>
      <c r="F263" s="17">
        <f>IF(A263&amp;""="","",SUMIFS('الخطط'!$E$6:$E$505,'الخطط'!$B$6:$B$505,A263&amp;""))</f>
        <v/>
      </c>
      <c r="G263" s="17">
        <f>IF(A263&amp;""="","",SUMIFS('المدفوعات'!$C$6:$C$1005,'المدفوعات'!$B$6:$B$1005,A263&amp;""))</f>
        <v/>
      </c>
      <c r="H263" s="17">
        <f>IF(A263&amp;""="","",ROUND(F263-G263,2))</f>
        <v/>
      </c>
      <c r="I263" s="17">
        <f>IF(A263&amp;""="","",SUMIFS('الخطط'!$L$6:$L$505,'الخطط'!$B$6:$B$505,A263&amp;""))</f>
        <v/>
      </c>
      <c r="J263" s="17">
        <f>IF(A263&amp;""="","",ROUND(I263-G263,2))</f>
        <v/>
      </c>
      <c r="K263" s="14">
        <f>IF(A263&amp;""="","",IFERROR(SUMIFS('الجلسات'!$A$6:$A$2005,'الجلسات'!$E$6:$E$2005,A263&amp;"",'الجلسات'!$C$6:$C$2005,"تمت",'الجلسات'!$G$6:$G$2005,1)/COUNTIFS('الجلسات'!$E$6:$E$2005,A263&amp;"",'الجلسات'!$C$6:$C$2005,"تمت",'الجلسات'!$G$6:$G$2005,1),""))</f>
        <v/>
      </c>
      <c r="L263" s="6">
        <f>IF(A263&amp;""="","",IF(E263=0,"بدون خطة",IF(J263&gt;0,"عليه رصيد",IF(J263&lt;0,"دفع مقدمًا",IF(I263&gt;0,"مسدد","لم يبدأ العلاج")))))</f>
        <v/>
      </c>
      <c r="M263" s="16">
        <f>IF(ISNUMBER(J263),IF(J263&gt;0,COUNTIFS($J$6:$J$305,"&gt;"&amp;J263)+COUNTIFS($J$6:J263,J263),""),"")</f>
        <v/>
      </c>
    </row>
    <row r="264">
      <c r="A264" s="5" t="n"/>
      <c r="B264" s="5" t="n"/>
      <c r="C264" s="18" t="n"/>
      <c r="D264" s="13" t="n"/>
      <c r="E264" s="16">
        <f>IF(A264&amp;""="","",COUNTIFS('الخطط'!$B$6:$B$505,A264&amp;""))</f>
        <v/>
      </c>
      <c r="F264" s="17">
        <f>IF(A264&amp;""="","",SUMIFS('الخطط'!$E$6:$E$505,'الخطط'!$B$6:$B$505,A264&amp;""))</f>
        <v/>
      </c>
      <c r="G264" s="17">
        <f>IF(A264&amp;""="","",SUMIFS('المدفوعات'!$C$6:$C$1005,'المدفوعات'!$B$6:$B$1005,A264&amp;""))</f>
        <v/>
      </c>
      <c r="H264" s="17">
        <f>IF(A264&amp;""="","",ROUND(F264-G264,2))</f>
        <v/>
      </c>
      <c r="I264" s="17">
        <f>IF(A264&amp;""="","",SUMIFS('الخطط'!$L$6:$L$505,'الخطط'!$B$6:$B$505,A264&amp;""))</f>
        <v/>
      </c>
      <c r="J264" s="17">
        <f>IF(A264&amp;""="","",ROUND(I264-G264,2))</f>
        <v/>
      </c>
      <c r="K264" s="14">
        <f>IF(A264&amp;""="","",IFERROR(SUMIFS('الجلسات'!$A$6:$A$2005,'الجلسات'!$E$6:$E$2005,A264&amp;"",'الجلسات'!$C$6:$C$2005,"تمت",'الجلسات'!$G$6:$G$2005,1)/COUNTIFS('الجلسات'!$E$6:$E$2005,A264&amp;"",'الجلسات'!$C$6:$C$2005,"تمت",'الجلسات'!$G$6:$G$2005,1),""))</f>
        <v/>
      </c>
      <c r="L264" s="6">
        <f>IF(A264&amp;""="","",IF(E264=0,"بدون خطة",IF(J264&gt;0,"عليه رصيد",IF(J264&lt;0,"دفع مقدمًا",IF(I264&gt;0,"مسدد","لم يبدأ العلاج")))))</f>
        <v/>
      </c>
      <c r="M264" s="16">
        <f>IF(ISNUMBER(J264),IF(J264&gt;0,COUNTIFS($J$6:$J$305,"&gt;"&amp;J264)+COUNTIFS($J$6:J264,J264),""),"")</f>
        <v/>
      </c>
    </row>
    <row r="265">
      <c r="A265" s="5" t="n"/>
      <c r="B265" s="5" t="n"/>
      <c r="C265" s="18" t="n"/>
      <c r="D265" s="13" t="n"/>
      <c r="E265" s="16">
        <f>IF(A265&amp;""="","",COUNTIFS('الخطط'!$B$6:$B$505,A265&amp;""))</f>
        <v/>
      </c>
      <c r="F265" s="17">
        <f>IF(A265&amp;""="","",SUMIFS('الخطط'!$E$6:$E$505,'الخطط'!$B$6:$B$505,A265&amp;""))</f>
        <v/>
      </c>
      <c r="G265" s="17">
        <f>IF(A265&amp;""="","",SUMIFS('المدفوعات'!$C$6:$C$1005,'المدفوعات'!$B$6:$B$1005,A265&amp;""))</f>
        <v/>
      </c>
      <c r="H265" s="17">
        <f>IF(A265&amp;""="","",ROUND(F265-G265,2))</f>
        <v/>
      </c>
      <c r="I265" s="17">
        <f>IF(A265&amp;""="","",SUMIFS('الخطط'!$L$6:$L$505,'الخطط'!$B$6:$B$505,A265&amp;""))</f>
        <v/>
      </c>
      <c r="J265" s="17">
        <f>IF(A265&amp;""="","",ROUND(I265-G265,2))</f>
        <v/>
      </c>
      <c r="K265" s="14">
        <f>IF(A265&amp;""="","",IFERROR(SUMIFS('الجلسات'!$A$6:$A$2005,'الجلسات'!$E$6:$E$2005,A265&amp;"",'الجلسات'!$C$6:$C$2005,"تمت",'الجلسات'!$G$6:$G$2005,1)/COUNTIFS('الجلسات'!$E$6:$E$2005,A265&amp;"",'الجلسات'!$C$6:$C$2005,"تمت",'الجلسات'!$G$6:$G$2005,1),""))</f>
        <v/>
      </c>
      <c r="L265" s="6">
        <f>IF(A265&amp;""="","",IF(E265=0,"بدون خطة",IF(J265&gt;0,"عليه رصيد",IF(J265&lt;0,"دفع مقدمًا",IF(I265&gt;0,"مسدد","لم يبدأ العلاج")))))</f>
        <v/>
      </c>
      <c r="M265" s="16">
        <f>IF(ISNUMBER(J265),IF(J265&gt;0,COUNTIFS($J$6:$J$305,"&gt;"&amp;J265)+COUNTIFS($J$6:J265,J265),""),"")</f>
        <v/>
      </c>
    </row>
    <row r="266">
      <c r="A266" s="5" t="n"/>
      <c r="B266" s="5" t="n"/>
      <c r="C266" s="18" t="n"/>
      <c r="D266" s="13" t="n"/>
      <c r="E266" s="16">
        <f>IF(A266&amp;""="","",COUNTIFS('الخطط'!$B$6:$B$505,A266&amp;""))</f>
        <v/>
      </c>
      <c r="F266" s="17">
        <f>IF(A266&amp;""="","",SUMIFS('الخطط'!$E$6:$E$505,'الخطط'!$B$6:$B$505,A266&amp;""))</f>
        <v/>
      </c>
      <c r="G266" s="17">
        <f>IF(A266&amp;""="","",SUMIFS('المدفوعات'!$C$6:$C$1005,'المدفوعات'!$B$6:$B$1005,A266&amp;""))</f>
        <v/>
      </c>
      <c r="H266" s="17">
        <f>IF(A266&amp;""="","",ROUND(F266-G266,2))</f>
        <v/>
      </c>
      <c r="I266" s="17">
        <f>IF(A266&amp;""="","",SUMIFS('الخطط'!$L$6:$L$505,'الخطط'!$B$6:$B$505,A266&amp;""))</f>
        <v/>
      </c>
      <c r="J266" s="17">
        <f>IF(A266&amp;""="","",ROUND(I266-G266,2))</f>
        <v/>
      </c>
      <c r="K266" s="14">
        <f>IF(A266&amp;""="","",IFERROR(SUMIFS('الجلسات'!$A$6:$A$2005,'الجلسات'!$E$6:$E$2005,A266&amp;"",'الجلسات'!$C$6:$C$2005,"تمت",'الجلسات'!$G$6:$G$2005,1)/COUNTIFS('الجلسات'!$E$6:$E$2005,A266&amp;"",'الجلسات'!$C$6:$C$2005,"تمت",'الجلسات'!$G$6:$G$2005,1),""))</f>
        <v/>
      </c>
      <c r="L266" s="6">
        <f>IF(A266&amp;""="","",IF(E266=0,"بدون خطة",IF(J266&gt;0,"عليه رصيد",IF(J266&lt;0,"دفع مقدمًا",IF(I266&gt;0,"مسدد","لم يبدأ العلاج")))))</f>
        <v/>
      </c>
      <c r="M266" s="16">
        <f>IF(ISNUMBER(J266),IF(J266&gt;0,COUNTIFS($J$6:$J$305,"&gt;"&amp;J266)+COUNTIFS($J$6:J266,J266),""),"")</f>
        <v/>
      </c>
    </row>
    <row r="267">
      <c r="A267" s="5" t="n"/>
      <c r="B267" s="5" t="n"/>
      <c r="C267" s="18" t="n"/>
      <c r="D267" s="13" t="n"/>
      <c r="E267" s="16">
        <f>IF(A267&amp;""="","",COUNTIFS('الخطط'!$B$6:$B$505,A267&amp;""))</f>
        <v/>
      </c>
      <c r="F267" s="17">
        <f>IF(A267&amp;""="","",SUMIFS('الخطط'!$E$6:$E$505,'الخطط'!$B$6:$B$505,A267&amp;""))</f>
        <v/>
      </c>
      <c r="G267" s="17">
        <f>IF(A267&amp;""="","",SUMIFS('المدفوعات'!$C$6:$C$1005,'المدفوعات'!$B$6:$B$1005,A267&amp;""))</f>
        <v/>
      </c>
      <c r="H267" s="17">
        <f>IF(A267&amp;""="","",ROUND(F267-G267,2))</f>
        <v/>
      </c>
      <c r="I267" s="17">
        <f>IF(A267&amp;""="","",SUMIFS('الخطط'!$L$6:$L$505,'الخطط'!$B$6:$B$505,A267&amp;""))</f>
        <v/>
      </c>
      <c r="J267" s="17">
        <f>IF(A267&amp;""="","",ROUND(I267-G267,2))</f>
        <v/>
      </c>
      <c r="K267" s="14">
        <f>IF(A267&amp;""="","",IFERROR(SUMIFS('الجلسات'!$A$6:$A$2005,'الجلسات'!$E$6:$E$2005,A267&amp;"",'الجلسات'!$C$6:$C$2005,"تمت",'الجلسات'!$G$6:$G$2005,1)/COUNTIFS('الجلسات'!$E$6:$E$2005,A267&amp;"",'الجلسات'!$C$6:$C$2005,"تمت",'الجلسات'!$G$6:$G$2005,1),""))</f>
        <v/>
      </c>
      <c r="L267" s="6">
        <f>IF(A267&amp;""="","",IF(E267=0,"بدون خطة",IF(J267&gt;0,"عليه رصيد",IF(J267&lt;0,"دفع مقدمًا",IF(I267&gt;0,"مسدد","لم يبدأ العلاج")))))</f>
        <v/>
      </c>
      <c r="M267" s="16">
        <f>IF(ISNUMBER(J267),IF(J267&gt;0,COUNTIFS($J$6:$J$305,"&gt;"&amp;J267)+COUNTIFS($J$6:J267,J267),""),"")</f>
        <v/>
      </c>
    </row>
    <row r="268">
      <c r="A268" s="5" t="n"/>
      <c r="B268" s="5" t="n"/>
      <c r="C268" s="18" t="n"/>
      <c r="D268" s="13" t="n"/>
      <c r="E268" s="16">
        <f>IF(A268&amp;""="","",COUNTIFS('الخطط'!$B$6:$B$505,A268&amp;""))</f>
        <v/>
      </c>
      <c r="F268" s="17">
        <f>IF(A268&amp;""="","",SUMIFS('الخطط'!$E$6:$E$505,'الخطط'!$B$6:$B$505,A268&amp;""))</f>
        <v/>
      </c>
      <c r="G268" s="17">
        <f>IF(A268&amp;""="","",SUMIFS('المدفوعات'!$C$6:$C$1005,'المدفوعات'!$B$6:$B$1005,A268&amp;""))</f>
        <v/>
      </c>
      <c r="H268" s="17">
        <f>IF(A268&amp;""="","",ROUND(F268-G268,2))</f>
        <v/>
      </c>
      <c r="I268" s="17">
        <f>IF(A268&amp;""="","",SUMIFS('الخطط'!$L$6:$L$505,'الخطط'!$B$6:$B$505,A268&amp;""))</f>
        <v/>
      </c>
      <c r="J268" s="17">
        <f>IF(A268&amp;""="","",ROUND(I268-G268,2))</f>
        <v/>
      </c>
      <c r="K268" s="14">
        <f>IF(A268&amp;""="","",IFERROR(SUMIFS('الجلسات'!$A$6:$A$2005,'الجلسات'!$E$6:$E$2005,A268&amp;"",'الجلسات'!$C$6:$C$2005,"تمت",'الجلسات'!$G$6:$G$2005,1)/COUNTIFS('الجلسات'!$E$6:$E$2005,A268&amp;"",'الجلسات'!$C$6:$C$2005,"تمت",'الجلسات'!$G$6:$G$2005,1),""))</f>
        <v/>
      </c>
      <c r="L268" s="6">
        <f>IF(A268&amp;""="","",IF(E268=0,"بدون خطة",IF(J268&gt;0,"عليه رصيد",IF(J268&lt;0,"دفع مقدمًا",IF(I268&gt;0,"مسدد","لم يبدأ العلاج")))))</f>
        <v/>
      </c>
      <c r="M268" s="16">
        <f>IF(ISNUMBER(J268),IF(J268&gt;0,COUNTIFS($J$6:$J$305,"&gt;"&amp;J268)+COUNTIFS($J$6:J268,J268),""),"")</f>
        <v/>
      </c>
    </row>
    <row r="269">
      <c r="A269" s="5" t="n"/>
      <c r="B269" s="5" t="n"/>
      <c r="C269" s="18" t="n"/>
      <c r="D269" s="13" t="n"/>
      <c r="E269" s="16">
        <f>IF(A269&amp;""="","",COUNTIFS('الخطط'!$B$6:$B$505,A269&amp;""))</f>
        <v/>
      </c>
      <c r="F269" s="17">
        <f>IF(A269&amp;""="","",SUMIFS('الخطط'!$E$6:$E$505,'الخطط'!$B$6:$B$505,A269&amp;""))</f>
        <v/>
      </c>
      <c r="G269" s="17">
        <f>IF(A269&amp;""="","",SUMIFS('المدفوعات'!$C$6:$C$1005,'المدفوعات'!$B$6:$B$1005,A269&amp;""))</f>
        <v/>
      </c>
      <c r="H269" s="17">
        <f>IF(A269&amp;""="","",ROUND(F269-G269,2))</f>
        <v/>
      </c>
      <c r="I269" s="17">
        <f>IF(A269&amp;""="","",SUMIFS('الخطط'!$L$6:$L$505,'الخطط'!$B$6:$B$505,A269&amp;""))</f>
        <v/>
      </c>
      <c r="J269" s="17">
        <f>IF(A269&amp;""="","",ROUND(I269-G269,2))</f>
        <v/>
      </c>
      <c r="K269" s="14">
        <f>IF(A269&amp;""="","",IFERROR(SUMIFS('الجلسات'!$A$6:$A$2005,'الجلسات'!$E$6:$E$2005,A269&amp;"",'الجلسات'!$C$6:$C$2005,"تمت",'الجلسات'!$G$6:$G$2005,1)/COUNTIFS('الجلسات'!$E$6:$E$2005,A269&amp;"",'الجلسات'!$C$6:$C$2005,"تمت",'الجلسات'!$G$6:$G$2005,1),""))</f>
        <v/>
      </c>
      <c r="L269" s="6">
        <f>IF(A269&amp;""="","",IF(E269=0,"بدون خطة",IF(J269&gt;0,"عليه رصيد",IF(J269&lt;0,"دفع مقدمًا",IF(I269&gt;0,"مسدد","لم يبدأ العلاج")))))</f>
        <v/>
      </c>
      <c r="M269" s="16">
        <f>IF(ISNUMBER(J269),IF(J269&gt;0,COUNTIFS($J$6:$J$305,"&gt;"&amp;J269)+COUNTIFS($J$6:J269,J269),""),"")</f>
        <v/>
      </c>
    </row>
    <row r="270">
      <c r="A270" s="5" t="n"/>
      <c r="B270" s="5" t="n"/>
      <c r="C270" s="18" t="n"/>
      <c r="D270" s="13" t="n"/>
      <c r="E270" s="16">
        <f>IF(A270&amp;""="","",COUNTIFS('الخطط'!$B$6:$B$505,A270&amp;""))</f>
        <v/>
      </c>
      <c r="F270" s="17">
        <f>IF(A270&amp;""="","",SUMIFS('الخطط'!$E$6:$E$505,'الخطط'!$B$6:$B$505,A270&amp;""))</f>
        <v/>
      </c>
      <c r="G270" s="17">
        <f>IF(A270&amp;""="","",SUMIFS('المدفوعات'!$C$6:$C$1005,'المدفوعات'!$B$6:$B$1005,A270&amp;""))</f>
        <v/>
      </c>
      <c r="H270" s="17">
        <f>IF(A270&amp;""="","",ROUND(F270-G270,2))</f>
        <v/>
      </c>
      <c r="I270" s="17">
        <f>IF(A270&amp;""="","",SUMIFS('الخطط'!$L$6:$L$505,'الخطط'!$B$6:$B$505,A270&amp;""))</f>
        <v/>
      </c>
      <c r="J270" s="17">
        <f>IF(A270&amp;""="","",ROUND(I270-G270,2))</f>
        <v/>
      </c>
      <c r="K270" s="14">
        <f>IF(A270&amp;""="","",IFERROR(SUMIFS('الجلسات'!$A$6:$A$2005,'الجلسات'!$E$6:$E$2005,A270&amp;"",'الجلسات'!$C$6:$C$2005,"تمت",'الجلسات'!$G$6:$G$2005,1)/COUNTIFS('الجلسات'!$E$6:$E$2005,A270&amp;"",'الجلسات'!$C$6:$C$2005,"تمت",'الجلسات'!$G$6:$G$2005,1),""))</f>
        <v/>
      </c>
      <c r="L270" s="6">
        <f>IF(A270&amp;""="","",IF(E270=0,"بدون خطة",IF(J270&gt;0,"عليه رصيد",IF(J270&lt;0,"دفع مقدمًا",IF(I270&gt;0,"مسدد","لم يبدأ العلاج")))))</f>
        <v/>
      </c>
      <c r="M270" s="16">
        <f>IF(ISNUMBER(J270),IF(J270&gt;0,COUNTIFS($J$6:$J$305,"&gt;"&amp;J270)+COUNTIFS($J$6:J270,J270),""),"")</f>
        <v/>
      </c>
    </row>
    <row r="271">
      <c r="A271" s="5" t="n"/>
      <c r="B271" s="5" t="n"/>
      <c r="C271" s="18" t="n"/>
      <c r="D271" s="13" t="n"/>
      <c r="E271" s="16">
        <f>IF(A271&amp;""="","",COUNTIFS('الخطط'!$B$6:$B$505,A271&amp;""))</f>
        <v/>
      </c>
      <c r="F271" s="17">
        <f>IF(A271&amp;""="","",SUMIFS('الخطط'!$E$6:$E$505,'الخطط'!$B$6:$B$505,A271&amp;""))</f>
        <v/>
      </c>
      <c r="G271" s="17">
        <f>IF(A271&amp;""="","",SUMIFS('المدفوعات'!$C$6:$C$1005,'المدفوعات'!$B$6:$B$1005,A271&amp;""))</f>
        <v/>
      </c>
      <c r="H271" s="17">
        <f>IF(A271&amp;""="","",ROUND(F271-G271,2))</f>
        <v/>
      </c>
      <c r="I271" s="17">
        <f>IF(A271&amp;""="","",SUMIFS('الخطط'!$L$6:$L$505,'الخطط'!$B$6:$B$505,A271&amp;""))</f>
        <v/>
      </c>
      <c r="J271" s="17">
        <f>IF(A271&amp;""="","",ROUND(I271-G271,2))</f>
        <v/>
      </c>
      <c r="K271" s="14">
        <f>IF(A271&amp;""="","",IFERROR(SUMIFS('الجلسات'!$A$6:$A$2005,'الجلسات'!$E$6:$E$2005,A271&amp;"",'الجلسات'!$C$6:$C$2005,"تمت",'الجلسات'!$G$6:$G$2005,1)/COUNTIFS('الجلسات'!$E$6:$E$2005,A271&amp;"",'الجلسات'!$C$6:$C$2005,"تمت",'الجلسات'!$G$6:$G$2005,1),""))</f>
        <v/>
      </c>
      <c r="L271" s="6">
        <f>IF(A271&amp;""="","",IF(E271=0,"بدون خطة",IF(J271&gt;0,"عليه رصيد",IF(J271&lt;0,"دفع مقدمًا",IF(I271&gt;0,"مسدد","لم يبدأ العلاج")))))</f>
        <v/>
      </c>
      <c r="M271" s="16">
        <f>IF(ISNUMBER(J271),IF(J271&gt;0,COUNTIFS($J$6:$J$305,"&gt;"&amp;J271)+COUNTIFS($J$6:J271,J271),""),"")</f>
        <v/>
      </c>
    </row>
    <row r="272">
      <c r="A272" s="5" t="n"/>
      <c r="B272" s="5" t="n"/>
      <c r="C272" s="18" t="n"/>
      <c r="D272" s="13" t="n"/>
      <c r="E272" s="16">
        <f>IF(A272&amp;""="","",COUNTIFS('الخطط'!$B$6:$B$505,A272&amp;""))</f>
        <v/>
      </c>
      <c r="F272" s="17">
        <f>IF(A272&amp;""="","",SUMIFS('الخطط'!$E$6:$E$505,'الخطط'!$B$6:$B$505,A272&amp;""))</f>
        <v/>
      </c>
      <c r="G272" s="17">
        <f>IF(A272&amp;""="","",SUMIFS('المدفوعات'!$C$6:$C$1005,'المدفوعات'!$B$6:$B$1005,A272&amp;""))</f>
        <v/>
      </c>
      <c r="H272" s="17">
        <f>IF(A272&amp;""="","",ROUND(F272-G272,2))</f>
        <v/>
      </c>
      <c r="I272" s="17">
        <f>IF(A272&amp;""="","",SUMIFS('الخطط'!$L$6:$L$505,'الخطط'!$B$6:$B$505,A272&amp;""))</f>
        <v/>
      </c>
      <c r="J272" s="17">
        <f>IF(A272&amp;""="","",ROUND(I272-G272,2))</f>
        <v/>
      </c>
      <c r="K272" s="14">
        <f>IF(A272&amp;""="","",IFERROR(SUMIFS('الجلسات'!$A$6:$A$2005,'الجلسات'!$E$6:$E$2005,A272&amp;"",'الجلسات'!$C$6:$C$2005,"تمت",'الجلسات'!$G$6:$G$2005,1)/COUNTIFS('الجلسات'!$E$6:$E$2005,A272&amp;"",'الجلسات'!$C$6:$C$2005,"تمت",'الجلسات'!$G$6:$G$2005,1),""))</f>
        <v/>
      </c>
      <c r="L272" s="6">
        <f>IF(A272&amp;""="","",IF(E272=0,"بدون خطة",IF(J272&gt;0,"عليه رصيد",IF(J272&lt;0,"دفع مقدمًا",IF(I272&gt;0,"مسدد","لم يبدأ العلاج")))))</f>
        <v/>
      </c>
      <c r="M272" s="16">
        <f>IF(ISNUMBER(J272),IF(J272&gt;0,COUNTIFS($J$6:$J$305,"&gt;"&amp;J272)+COUNTIFS($J$6:J272,J272),""),"")</f>
        <v/>
      </c>
    </row>
    <row r="273">
      <c r="A273" s="5" t="n"/>
      <c r="B273" s="5" t="n"/>
      <c r="C273" s="18" t="n"/>
      <c r="D273" s="13" t="n"/>
      <c r="E273" s="16">
        <f>IF(A273&amp;""="","",COUNTIFS('الخطط'!$B$6:$B$505,A273&amp;""))</f>
        <v/>
      </c>
      <c r="F273" s="17">
        <f>IF(A273&amp;""="","",SUMIFS('الخطط'!$E$6:$E$505,'الخطط'!$B$6:$B$505,A273&amp;""))</f>
        <v/>
      </c>
      <c r="G273" s="17">
        <f>IF(A273&amp;""="","",SUMIFS('المدفوعات'!$C$6:$C$1005,'المدفوعات'!$B$6:$B$1005,A273&amp;""))</f>
        <v/>
      </c>
      <c r="H273" s="17">
        <f>IF(A273&amp;""="","",ROUND(F273-G273,2))</f>
        <v/>
      </c>
      <c r="I273" s="17">
        <f>IF(A273&amp;""="","",SUMIFS('الخطط'!$L$6:$L$505,'الخطط'!$B$6:$B$505,A273&amp;""))</f>
        <v/>
      </c>
      <c r="J273" s="17">
        <f>IF(A273&amp;""="","",ROUND(I273-G273,2))</f>
        <v/>
      </c>
      <c r="K273" s="14">
        <f>IF(A273&amp;""="","",IFERROR(SUMIFS('الجلسات'!$A$6:$A$2005,'الجلسات'!$E$6:$E$2005,A273&amp;"",'الجلسات'!$C$6:$C$2005,"تمت",'الجلسات'!$G$6:$G$2005,1)/COUNTIFS('الجلسات'!$E$6:$E$2005,A273&amp;"",'الجلسات'!$C$6:$C$2005,"تمت",'الجلسات'!$G$6:$G$2005,1),""))</f>
        <v/>
      </c>
      <c r="L273" s="6">
        <f>IF(A273&amp;""="","",IF(E273=0,"بدون خطة",IF(J273&gt;0,"عليه رصيد",IF(J273&lt;0,"دفع مقدمًا",IF(I273&gt;0,"مسدد","لم يبدأ العلاج")))))</f>
        <v/>
      </c>
      <c r="M273" s="16">
        <f>IF(ISNUMBER(J273),IF(J273&gt;0,COUNTIFS($J$6:$J$305,"&gt;"&amp;J273)+COUNTIFS($J$6:J273,J273),""),"")</f>
        <v/>
      </c>
    </row>
    <row r="274">
      <c r="A274" s="5" t="n"/>
      <c r="B274" s="5" t="n"/>
      <c r="C274" s="18" t="n"/>
      <c r="D274" s="13" t="n"/>
      <c r="E274" s="16">
        <f>IF(A274&amp;""="","",COUNTIFS('الخطط'!$B$6:$B$505,A274&amp;""))</f>
        <v/>
      </c>
      <c r="F274" s="17">
        <f>IF(A274&amp;""="","",SUMIFS('الخطط'!$E$6:$E$505,'الخطط'!$B$6:$B$505,A274&amp;""))</f>
        <v/>
      </c>
      <c r="G274" s="17">
        <f>IF(A274&amp;""="","",SUMIFS('المدفوعات'!$C$6:$C$1005,'المدفوعات'!$B$6:$B$1005,A274&amp;""))</f>
        <v/>
      </c>
      <c r="H274" s="17">
        <f>IF(A274&amp;""="","",ROUND(F274-G274,2))</f>
        <v/>
      </c>
      <c r="I274" s="17">
        <f>IF(A274&amp;""="","",SUMIFS('الخطط'!$L$6:$L$505,'الخطط'!$B$6:$B$505,A274&amp;""))</f>
        <v/>
      </c>
      <c r="J274" s="17">
        <f>IF(A274&amp;""="","",ROUND(I274-G274,2))</f>
        <v/>
      </c>
      <c r="K274" s="14">
        <f>IF(A274&amp;""="","",IFERROR(SUMIFS('الجلسات'!$A$6:$A$2005,'الجلسات'!$E$6:$E$2005,A274&amp;"",'الجلسات'!$C$6:$C$2005,"تمت",'الجلسات'!$G$6:$G$2005,1)/COUNTIFS('الجلسات'!$E$6:$E$2005,A274&amp;"",'الجلسات'!$C$6:$C$2005,"تمت",'الجلسات'!$G$6:$G$2005,1),""))</f>
        <v/>
      </c>
      <c r="L274" s="6">
        <f>IF(A274&amp;""="","",IF(E274=0,"بدون خطة",IF(J274&gt;0,"عليه رصيد",IF(J274&lt;0,"دفع مقدمًا",IF(I274&gt;0,"مسدد","لم يبدأ العلاج")))))</f>
        <v/>
      </c>
      <c r="M274" s="16">
        <f>IF(ISNUMBER(J274),IF(J274&gt;0,COUNTIFS($J$6:$J$305,"&gt;"&amp;J274)+COUNTIFS($J$6:J274,J274),""),"")</f>
        <v/>
      </c>
    </row>
    <row r="275">
      <c r="A275" s="5" t="n"/>
      <c r="B275" s="5" t="n"/>
      <c r="C275" s="18" t="n"/>
      <c r="D275" s="13" t="n"/>
      <c r="E275" s="16">
        <f>IF(A275&amp;""="","",COUNTIFS('الخطط'!$B$6:$B$505,A275&amp;""))</f>
        <v/>
      </c>
      <c r="F275" s="17">
        <f>IF(A275&amp;""="","",SUMIFS('الخطط'!$E$6:$E$505,'الخطط'!$B$6:$B$505,A275&amp;""))</f>
        <v/>
      </c>
      <c r="G275" s="17">
        <f>IF(A275&amp;""="","",SUMIFS('المدفوعات'!$C$6:$C$1005,'المدفوعات'!$B$6:$B$1005,A275&amp;""))</f>
        <v/>
      </c>
      <c r="H275" s="17">
        <f>IF(A275&amp;""="","",ROUND(F275-G275,2))</f>
        <v/>
      </c>
      <c r="I275" s="17">
        <f>IF(A275&amp;""="","",SUMIFS('الخطط'!$L$6:$L$505,'الخطط'!$B$6:$B$505,A275&amp;""))</f>
        <v/>
      </c>
      <c r="J275" s="17">
        <f>IF(A275&amp;""="","",ROUND(I275-G275,2))</f>
        <v/>
      </c>
      <c r="K275" s="14">
        <f>IF(A275&amp;""="","",IFERROR(SUMIFS('الجلسات'!$A$6:$A$2005,'الجلسات'!$E$6:$E$2005,A275&amp;"",'الجلسات'!$C$6:$C$2005,"تمت",'الجلسات'!$G$6:$G$2005,1)/COUNTIFS('الجلسات'!$E$6:$E$2005,A275&amp;"",'الجلسات'!$C$6:$C$2005,"تمت",'الجلسات'!$G$6:$G$2005,1),""))</f>
        <v/>
      </c>
      <c r="L275" s="6">
        <f>IF(A275&amp;""="","",IF(E275=0,"بدون خطة",IF(J275&gt;0,"عليه رصيد",IF(J275&lt;0,"دفع مقدمًا",IF(I275&gt;0,"مسدد","لم يبدأ العلاج")))))</f>
        <v/>
      </c>
      <c r="M275" s="16">
        <f>IF(ISNUMBER(J275),IF(J275&gt;0,COUNTIFS($J$6:$J$305,"&gt;"&amp;J275)+COUNTIFS($J$6:J275,J275),""),"")</f>
        <v/>
      </c>
    </row>
    <row r="276">
      <c r="A276" s="5" t="n"/>
      <c r="B276" s="5" t="n"/>
      <c r="C276" s="18" t="n"/>
      <c r="D276" s="13" t="n"/>
      <c r="E276" s="16">
        <f>IF(A276&amp;""="","",COUNTIFS('الخطط'!$B$6:$B$505,A276&amp;""))</f>
        <v/>
      </c>
      <c r="F276" s="17">
        <f>IF(A276&amp;""="","",SUMIFS('الخطط'!$E$6:$E$505,'الخطط'!$B$6:$B$505,A276&amp;""))</f>
        <v/>
      </c>
      <c r="G276" s="17">
        <f>IF(A276&amp;""="","",SUMIFS('المدفوعات'!$C$6:$C$1005,'المدفوعات'!$B$6:$B$1005,A276&amp;""))</f>
        <v/>
      </c>
      <c r="H276" s="17">
        <f>IF(A276&amp;""="","",ROUND(F276-G276,2))</f>
        <v/>
      </c>
      <c r="I276" s="17">
        <f>IF(A276&amp;""="","",SUMIFS('الخطط'!$L$6:$L$505,'الخطط'!$B$6:$B$505,A276&amp;""))</f>
        <v/>
      </c>
      <c r="J276" s="17">
        <f>IF(A276&amp;""="","",ROUND(I276-G276,2))</f>
        <v/>
      </c>
      <c r="K276" s="14">
        <f>IF(A276&amp;""="","",IFERROR(SUMIFS('الجلسات'!$A$6:$A$2005,'الجلسات'!$E$6:$E$2005,A276&amp;"",'الجلسات'!$C$6:$C$2005,"تمت",'الجلسات'!$G$6:$G$2005,1)/COUNTIFS('الجلسات'!$E$6:$E$2005,A276&amp;"",'الجلسات'!$C$6:$C$2005,"تمت",'الجلسات'!$G$6:$G$2005,1),""))</f>
        <v/>
      </c>
      <c r="L276" s="6">
        <f>IF(A276&amp;""="","",IF(E276=0,"بدون خطة",IF(J276&gt;0,"عليه رصيد",IF(J276&lt;0,"دفع مقدمًا",IF(I276&gt;0,"مسدد","لم يبدأ العلاج")))))</f>
        <v/>
      </c>
      <c r="M276" s="16">
        <f>IF(ISNUMBER(J276),IF(J276&gt;0,COUNTIFS($J$6:$J$305,"&gt;"&amp;J276)+COUNTIFS($J$6:J276,J276),""),"")</f>
        <v/>
      </c>
    </row>
    <row r="277">
      <c r="A277" s="5" t="n"/>
      <c r="B277" s="5" t="n"/>
      <c r="C277" s="18" t="n"/>
      <c r="D277" s="13" t="n"/>
      <c r="E277" s="16">
        <f>IF(A277&amp;""="","",COUNTIFS('الخطط'!$B$6:$B$505,A277&amp;""))</f>
        <v/>
      </c>
      <c r="F277" s="17">
        <f>IF(A277&amp;""="","",SUMIFS('الخطط'!$E$6:$E$505,'الخطط'!$B$6:$B$505,A277&amp;""))</f>
        <v/>
      </c>
      <c r="G277" s="17">
        <f>IF(A277&amp;""="","",SUMIFS('المدفوعات'!$C$6:$C$1005,'المدفوعات'!$B$6:$B$1005,A277&amp;""))</f>
        <v/>
      </c>
      <c r="H277" s="17">
        <f>IF(A277&amp;""="","",ROUND(F277-G277,2))</f>
        <v/>
      </c>
      <c r="I277" s="17">
        <f>IF(A277&amp;""="","",SUMIFS('الخطط'!$L$6:$L$505,'الخطط'!$B$6:$B$505,A277&amp;""))</f>
        <v/>
      </c>
      <c r="J277" s="17">
        <f>IF(A277&amp;""="","",ROUND(I277-G277,2))</f>
        <v/>
      </c>
      <c r="K277" s="14">
        <f>IF(A277&amp;""="","",IFERROR(SUMIFS('الجلسات'!$A$6:$A$2005,'الجلسات'!$E$6:$E$2005,A277&amp;"",'الجلسات'!$C$6:$C$2005,"تمت",'الجلسات'!$G$6:$G$2005,1)/COUNTIFS('الجلسات'!$E$6:$E$2005,A277&amp;"",'الجلسات'!$C$6:$C$2005,"تمت",'الجلسات'!$G$6:$G$2005,1),""))</f>
        <v/>
      </c>
      <c r="L277" s="6">
        <f>IF(A277&amp;""="","",IF(E277=0,"بدون خطة",IF(J277&gt;0,"عليه رصيد",IF(J277&lt;0,"دفع مقدمًا",IF(I277&gt;0,"مسدد","لم يبدأ العلاج")))))</f>
        <v/>
      </c>
      <c r="M277" s="16">
        <f>IF(ISNUMBER(J277),IF(J277&gt;0,COUNTIFS($J$6:$J$305,"&gt;"&amp;J277)+COUNTIFS($J$6:J277,J277),""),"")</f>
        <v/>
      </c>
    </row>
    <row r="278">
      <c r="A278" s="5" t="n"/>
      <c r="B278" s="5" t="n"/>
      <c r="C278" s="18" t="n"/>
      <c r="D278" s="13" t="n"/>
      <c r="E278" s="16">
        <f>IF(A278&amp;""="","",COUNTIFS('الخطط'!$B$6:$B$505,A278&amp;""))</f>
        <v/>
      </c>
      <c r="F278" s="17">
        <f>IF(A278&amp;""="","",SUMIFS('الخطط'!$E$6:$E$505,'الخطط'!$B$6:$B$505,A278&amp;""))</f>
        <v/>
      </c>
      <c r="G278" s="17">
        <f>IF(A278&amp;""="","",SUMIFS('المدفوعات'!$C$6:$C$1005,'المدفوعات'!$B$6:$B$1005,A278&amp;""))</f>
        <v/>
      </c>
      <c r="H278" s="17">
        <f>IF(A278&amp;""="","",ROUND(F278-G278,2))</f>
        <v/>
      </c>
      <c r="I278" s="17">
        <f>IF(A278&amp;""="","",SUMIFS('الخطط'!$L$6:$L$505,'الخطط'!$B$6:$B$505,A278&amp;""))</f>
        <v/>
      </c>
      <c r="J278" s="17">
        <f>IF(A278&amp;""="","",ROUND(I278-G278,2))</f>
        <v/>
      </c>
      <c r="K278" s="14">
        <f>IF(A278&amp;""="","",IFERROR(SUMIFS('الجلسات'!$A$6:$A$2005,'الجلسات'!$E$6:$E$2005,A278&amp;"",'الجلسات'!$C$6:$C$2005,"تمت",'الجلسات'!$G$6:$G$2005,1)/COUNTIFS('الجلسات'!$E$6:$E$2005,A278&amp;"",'الجلسات'!$C$6:$C$2005,"تمت",'الجلسات'!$G$6:$G$2005,1),""))</f>
        <v/>
      </c>
      <c r="L278" s="6">
        <f>IF(A278&amp;""="","",IF(E278=0,"بدون خطة",IF(J278&gt;0,"عليه رصيد",IF(J278&lt;0,"دفع مقدمًا",IF(I278&gt;0,"مسدد","لم يبدأ العلاج")))))</f>
        <v/>
      </c>
      <c r="M278" s="16">
        <f>IF(ISNUMBER(J278),IF(J278&gt;0,COUNTIFS($J$6:$J$305,"&gt;"&amp;J278)+COUNTIFS($J$6:J278,J278),""),"")</f>
        <v/>
      </c>
    </row>
    <row r="279">
      <c r="A279" s="5" t="n"/>
      <c r="B279" s="5" t="n"/>
      <c r="C279" s="18" t="n"/>
      <c r="D279" s="13" t="n"/>
      <c r="E279" s="16">
        <f>IF(A279&amp;""="","",COUNTIFS('الخطط'!$B$6:$B$505,A279&amp;""))</f>
        <v/>
      </c>
      <c r="F279" s="17">
        <f>IF(A279&amp;""="","",SUMIFS('الخطط'!$E$6:$E$505,'الخطط'!$B$6:$B$505,A279&amp;""))</f>
        <v/>
      </c>
      <c r="G279" s="17">
        <f>IF(A279&amp;""="","",SUMIFS('المدفوعات'!$C$6:$C$1005,'المدفوعات'!$B$6:$B$1005,A279&amp;""))</f>
        <v/>
      </c>
      <c r="H279" s="17">
        <f>IF(A279&amp;""="","",ROUND(F279-G279,2))</f>
        <v/>
      </c>
      <c r="I279" s="17">
        <f>IF(A279&amp;""="","",SUMIFS('الخطط'!$L$6:$L$505,'الخطط'!$B$6:$B$505,A279&amp;""))</f>
        <v/>
      </c>
      <c r="J279" s="17">
        <f>IF(A279&amp;""="","",ROUND(I279-G279,2))</f>
        <v/>
      </c>
      <c r="K279" s="14">
        <f>IF(A279&amp;""="","",IFERROR(SUMIFS('الجلسات'!$A$6:$A$2005,'الجلسات'!$E$6:$E$2005,A279&amp;"",'الجلسات'!$C$6:$C$2005,"تمت",'الجلسات'!$G$6:$G$2005,1)/COUNTIFS('الجلسات'!$E$6:$E$2005,A279&amp;"",'الجلسات'!$C$6:$C$2005,"تمت",'الجلسات'!$G$6:$G$2005,1),""))</f>
        <v/>
      </c>
      <c r="L279" s="6">
        <f>IF(A279&amp;""="","",IF(E279=0,"بدون خطة",IF(J279&gt;0,"عليه رصيد",IF(J279&lt;0,"دفع مقدمًا",IF(I279&gt;0,"مسدد","لم يبدأ العلاج")))))</f>
        <v/>
      </c>
      <c r="M279" s="16">
        <f>IF(ISNUMBER(J279),IF(J279&gt;0,COUNTIFS($J$6:$J$305,"&gt;"&amp;J279)+COUNTIFS($J$6:J279,J279),""),"")</f>
        <v/>
      </c>
    </row>
    <row r="280">
      <c r="A280" s="5" t="n"/>
      <c r="B280" s="5" t="n"/>
      <c r="C280" s="18" t="n"/>
      <c r="D280" s="13" t="n"/>
      <c r="E280" s="16">
        <f>IF(A280&amp;""="","",COUNTIFS('الخطط'!$B$6:$B$505,A280&amp;""))</f>
        <v/>
      </c>
      <c r="F280" s="17">
        <f>IF(A280&amp;""="","",SUMIFS('الخطط'!$E$6:$E$505,'الخطط'!$B$6:$B$505,A280&amp;""))</f>
        <v/>
      </c>
      <c r="G280" s="17">
        <f>IF(A280&amp;""="","",SUMIFS('المدفوعات'!$C$6:$C$1005,'المدفوعات'!$B$6:$B$1005,A280&amp;""))</f>
        <v/>
      </c>
      <c r="H280" s="17">
        <f>IF(A280&amp;""="","",ROUND(F280-G280,2))</f>
        <v/>
      </c>
      <c r="I280" s="17">
        <f>IF(A280&amp;""="","",SUMIFS('الخطط'!$L$6:$L$505,'الخطط'!$B$6:$B$505,A280&amp;""))</f>
        <v/>
      </c>
      <c r="J280" s="17">
        <f>IF(A280&amp;""="","",ROUND(I280-G280,2))</f>
        <v/>
      </c>
      <c r="K280" s="14">
        <f>IF(A280&amp;""="","",IFERROR(SUMIFS('الجلسات'!$A$6:$A$2005,'الجلسات'!$E$6:$E$2005,A280&amp;"",'الجلسات'!$C$6:$C$2005,"تمت",'الجلسات'!$G$6:$G$2005,1)/COUNTIFS('الجلسات'!$E$6:$E$2005,A280&amp;"",'الجلسات'!$C$6:$C$2005,"تمت",'الجلسات'!$G$6:$G$2005,1),""))</f>
        <v/>
      </c>
      <c r="L280" s="6">
        <f>IF(A280&amp;""="","",IF(E280=0,"بدون خطة",IF(J280&gt;0,"عليه رصيد",IF(J280&lt;0,"دفع مقدمًا",IF(I280&gt;0,"مسدد","لم يبدأ العلاج")))))</f>
        <v/>
      </c>
      <c r="M280" s="16">
        <f>IF(ISNUMBER(J280),IF(J280&gt;0,COUNTIFS($J$6:$J$305,"&gt;"&amp;J280)+COUNTIFS($J$6:J280,J280),""),"")</f>
        <v/>
      </c>
    </row>
    <row r="281">
      <c r="A281" s="5" t="n"/>
      <c r="B281" s="5" t="n"/>
      <c r="C281" s="18" t="n"/>
      <c r="D281" s="13" t="n"/>
      <c r="E281" s="16">
        <f>IF(A281&amp;""="","",COUNTIFS('الخطط'!$B$6:$B$505,A281&amp;""))</f>
        <v/>
      </c>
      <c r="F281" s="17">
        <f>IF(A281&amp;""="","",SUMIFS('الخطط'!$E$6:$E$505,'الخطط'!$B$6:$B$505,A281&amp;""))</f>
        <v/>
      </c>
      <c r="G281" s="17">
        <f>IF(A281&amp;""="","",SUMIFS('المدفوعات'!$C$6:$C$1005,'المدفوعات'!$B$6:$B$1005,A281&amp;""))</f>
        <v/>
      </c>
      <c r="H281" s="17">
        <f>IF(A281&amp;""="","",ROUND(F281-G281,2))</f>
        <v/>
      </c>
      <c r="I281" s="17">
        <f>IF(A281&amp;""="","",SUMIFS('الخطط'!$L$6:$L$505,'الخطط'!$B$6:$B$505,A281&amp;""))</f>
        <v/>
      </c>
      <c r="J281" s="17">
        <f>IF(A281&amp;""="","",ROUND(I281-G281,2))</f>
        <v/>
      </c>
      <c r="K281" s="14">
        <f>IF(A281&amp;""="","",IFERROR(SUMIFS('الجلسات'!$A$6:$A$2005,'الجلسات'!$E$6:$E$2005,A281&amp;"",'الجلسات'!$C$6:$C$2005,"تمت",'الجلسات'!$G$6:$G$2005,1)/COUNTIFS('الجلسات'!$E$6:$E$2005,A281&amp;"",'الجلسات'!$C$6:$C$2005,"تمت",'الجلسات'!$G$6:$G$2005,1),""))</f>
        <v/>
      </c>
      <c r="L281" s="6">
        <f>IF(A281&amp;""="","",IF(E281=0,"بدون خطة",IF(J281&gt;0,"عليه رصيد",IF(J281&lt;0,"دفع مقدمًا",IF(I281&gt;0,"مسدد","لم يبدأ العلاج")))))</f>
        <v/>
      </c>
      <c r="M281" s="16">
        <f>IF(ISNUMBER(J281),IF(J281&gt;0,COUNTIFS($J$6:$J$305,"&gt;"&amp;J281)+COUNTIFS($J$6:J281,J281),""),"")</f>
        <v/>
      </c>
    </row>
    <row r="282">
      <c r="A282" s="5" t="n"/>
      <c r="B282" s="5" t="n"/>
      <c r="C282" s="18" t="n"/>
      <c r="D282" s="13" t="n"/>
      <c r="E282" s="16">
        <f>IF(A282&amp;""="","",COUNTIFS('الخطط'!$B$6:$B$505,A282&amp;""))</f>
        <v/>
      </c>
      <c r="F282" s="17">
        <f>IF(A282&amp;""="","",SUMIFS('الخطط'!$E$6:$E$505,'الخطط'!$B$6:$B$505,A282&amp;""))</f>
        <v/>
      </c>
      <c r="G282" s="17">
        <f>IF(A282&amp;""="","",SUMIFS('المدفوعات'!$C$6:$C$1005,'المدفوعات'!$B$6:$B$1005,A282&amp;""))</f>
        <v/>
      </c>
      <c r="H282" s="17">
        <f>IF(A282&amp;""="","",ROUND(F282-G282,2))</f>
        <v/>
      </c>
      <c r="I282" s="17">
        <f>IF(A282&amp;""="","",SUMIFS('الخطط'!$L$6:$L$505,'الخطط'!$B$6:$B$505,A282&amp;""))</f>
        <v/>
      </c>
      <c r="J282" s="17">
        <f>IF(A282&amp;""="","",ROUND(I282-G282,2))</f>
        <v/>
      </c>
      <c r="K282" s="14">
        <f>IF(A282&amp;""="","",IFERROR(SUMIFS('الجلسات'!$A$6:$A$2005,'الجلسات'!$E$6:$E$2005,A282&amp;"",'الجلسات'!$C$6:$C$2005,"تمت",'الجلسات'!$G$6:$G$2005,1)/COUNTIFS('الجلسات'!$E$6:$E$2005,A282&amp;"",'الجلسات'!$C$6:$C$2005,"تمت",'الجلسات'!$G$6:$G$2005,1),""))</f>
        <v/>
      </c>
      <c r="L282" s="6">
        <f>IF(A282&amp;""="","",IF(E282=0,"بدون خطة",IF(J282&gt;0,"عليه رصيد",IF(J282&lt;0,"دفع مقدمًا",IF(I282&gt;0,"مسدد","لم يبدأ العلاج")))))</f>
        <v/>
      </c>
      <c r="M282" s="16">
        <f>IF(ISNUMBER(J282),IF(J282&gt;0,COUNTIFS($J$6:$J$305,"&gt;"&amp;J282)+COUNTIFS($J$6:J282,J282),""),"")</f>
        <v/>
      </c>
    </row>
    <row r="283">
      <c r="A283" s="5" t="n"/>
      <c r="B283" s="5" t="n"/>
      <c r="C283" s="18" t="n"/>
      <c r="D283" s="13" t="n"/>
      <c r="E283" s="16">
        <f>IF(A283&amp;""="","",COUNTIFS('الخطط'!$B$6:$B$505,A283&amp;""))</f>
        <v/>
      </c>
      <c r="F283" s="17">
        <f>IF(A283&amp;""="","",SUMIFS('الخطط'!$E$6:$E$505,'الخطط'!$B$6:$B$505,A283&amp;""))</f>
        <v/>
      </c>
      <c r="G283" s="17">
        <f>IF(A283&amp;""="","",SUMIFS('المدفوعات'!$C$6:$C$1005,'المدفوعات'!$B$6:$B$1005,A283&amp;""))</f>
        <v/>
      </c>
      <c r="H283" s="17">
        <f>IF(A283&amp;""="","",ROUND(F283-G283,2))</f>
        <v/>
      </c>
      <c r="I283" s="17">
        <f>IF(A283&amp;""="","",SUMIFS('الخطط'!$L$6:$L$505,'الخطط'!$B$6:$B$505,A283&amp;""))</f>
        <v/>
      </c>
      <c r="J283" s="17">
        <f>IF(A283&amp;""="","",ROUND(I283-G283,2))</f>
        <v/>
      </c>
      <c r="K283" s="14">
        <f>IF(A283&amp;""="","",IFERROR(SUMIFS('الجلسات'!$A$6:$A$2005,'الجلسات'!$E$6:$E$2005,A283&amp;"",'الجلسات'!$C$6:$C$2005,"تمت",'الجلسات'!$G$6:$G$2005,1)/COUNTIFS('الجلسات'!$E$6:$E$2005,A283&amp;"",'الجلسات'!$C$6:$C$2005,"تمت",'الجلسات'!$G$6:$G$2005,1),""))</f>
        <v/>
      </c>
      <c r="L283" s="6">
        <f>IF(A283&amp;""="","",IF(E283=0,"بدون خطة",IF(J283&gt;0,"عليه رصيد",IF(J283&lt;0,"دفع مقدمًا",IF(I283&gt;0,"مسدد","لم يبدأ العلاج")))))</f>
        <v/>
      </c>
      <c r="M283" s="16">
        <f>IF(ISNUMBER(J283),IF(J283&gt;0,COUNTIFS($J$6:$J$305,"&gt;"&amp;J283)+COUNTIFS($J$6:J283,J283),""),"")</f>
        <v/>
      </c>
    </row>
    <row r="284">
      <c r="A284" s="5" t="n"/>
      <c r="B284" s="5" t="n"/>
      <c r="C284" s="18" t="n"/>
      <c r="D284" s="13" t="n"/>
      <c r="E284" s="16">
        <f>IF(A284&amp;""="","",COUNTIFS('الخطط'!$B$6:$B$505,A284&amp;""))</f>
        <v/>
      </c>
      <c r="F284" s="17">
        <f>IF(A284&amp;""="","",SUMIFS('الخطط'!$E$6:$E$505,'الخطط'!$B$6:$B$505,A284&amp;""))</f>
        <v/>
      </c>
      <c r="G284" s="17">
        <f>IF(A284&amp;""="","",SUMIFS('المدفوعات'!$C$6:$C$1005,'المدفوعات'!$B$6:$B$1005,A284&amp;""))</f>
        <v/>
      </c>
      <c r="H284" s="17">
        <f>IF(A284&amp;""="","",ROUND(F284-G284,2))</f>
        <v/>
      </c>
      <c r="I284" s="17">
        <f>IF(A284&amp;""="","",SUMIFS('الخطط'!$L$6:$L$505,'الخطط'!$B$6:$B$505,A284&amp;""))</f>
        <v/>
      </c>
      <c r="J284" s="17">
        <f>IF(A284&amp;""="","",ROUND(I284-G284,2))</f>
        <v/>
      </c>
      <c r="K284" s="14">
        <f>IF(A284&amp;""="","",IFERROR(SUMIFS('الجلسات'!$A$6:$A$2005,'الجلسات'!$E$6:$E$2005,A284&amp;"",'الجلسات'!$C$6:$C$2005,"تمت",'الجلسات'!$G$6:$G$2005,1)/COUNTIFS('الجلسات'!$E$6:$E$2005,A284&amp;"",'الجلسات'!$C$6:$C$2005,"تمت",'الجلسات'!$G$6:$G$2005,1),""))</f>
        <v/>
      </c>
      <c r="L284" s="6">
        <f>IF(A284&amp;""="","",IF(E284=0,"بدون خطة",IF(J284&gt;0,"عليه رصيد",IF(J284&lt;0,"دفع مقدمًا",IF(I284&gt;0,"مسدد","لم يبدأ العلاج")))))</f>
        <v/>
      </c>
      <c r="M284" s="16">
        <f>IF(ISNUMBER(J284),IF(J284&gt;0,COUNTIFS($J$6:$J$305,"&gt;"&amp;J284)+COUNTIFS($J$6:J284,J284),""),"")</f>
        <v/>
      </c>
    </row>
    <row r="285">
      <c r="A285" s="5" t="n"/>
      <c r="B285" s="5" t="n"/>
      <c r="C285" s="18" t="n"/>
      <c r="D285" s="13" t="n"/>
      <c r="E285" s="16">
        <f>IF(A285&amp;""="","",COUNTIFS('الخطط'!$B$6:$B$505,A285&amp;""))</f>
        <v/>
      </c>
      <c r="F285" s="17">
        <f>IF(A285&amp;""="","",SUMIFS('الخطط'!$E$6:$E$505,'الخطط'!$B$6:$B$505,A285&amp;""))</f>
        <v/>
      </c>
      <c r="G285" s="17">
        <f>IF(A285&amp;""="","",SUMIFS('المدفوعات'!$C$6:$C$1005,'المدفوعات'!$B$6:$B$1005,A285&amp;""))</f>
        <v/>
      </c>
      <c r="H285" s="17">
        <f>IF(A285&amp;""="","",ROUND(F285-G285,2))</f>
        <v/>
      </c>
      <c r="I285" s="17">
        <f>IF(A285&amp;""="","",SUMIFS('الخطط'!$L$6:$L$505,'الخطط'!$B$6:$B$505,A285&amp;""))</f>
        <v/>
      </c>
      <c r="J285" s="17">
        <f>IF(A285&amp;""="","",ROUND(I285-G285,2))</f>
        <v/>
      </c>
      <c r="K285" s="14">
        <f>IF(A285&amp;""="","",IFERROR(SUMIFS('الجلسات'!$A$6:$A$2005,'الجلسات'!$E$6:$E$2005,A285&amp;"",'الجلسات'!$C$6:$C$2005,"تمت",'الجلسات'!$G$6:$G$2005,1)/COUNTIFS('الجلسات'!$E$6:$E$2005,A285&amp;"",'الجلسات'!$C$6:$C$2005,"تمت",'الجلسات'!$G$6:$G$2005,1),""))</f>
        <v/>
      </c>
      <c r="L285" s="6">
        <f>IF(A285&amp;""="","",IF(E285=0,"بدون خطة",IF(J285&gt;0,"عليه رصيد",IF(J285&lt;0,"دفع مقدمًا",IF(I285&gt;0,"مسدد","لم يبدأ العلاج")))))</f>
        <v/>
      </c>
      <c r="M285" s="16">
        <f>IF(ISNUMBER(J285),IF(J285&gt;0,COUNTIFS($J$6:$J$305,"&gt;"&amp;J285)+COUNTIFS($J$6:J285,J285),""),"")</f>
        <v/>
      </c>
    </row>
    <row r="286">
      <c r="A286" s="5" t="n"/>
      <c r="B286" s="5" t="n"/>
      <c r="C286" s="18" t="n"/>
      <c r="D286" s="13" t="n"/>
      <c r="E286" s="16">
        <f>IF(A286&amp;""="","",COUNTIFS('الخطط'!$B$6:$B$505,A286&amp;""))</f>
        <v/>
      </c>
      <c r="F286" s="17">
        <f>IF(A286&amp;""="","",SUMIFS('الخطط'!$E$6:$E$505,'الخطط'!$B$6:$B$505,A286&amp;""))</f>
        <v/>
      </c>
      <c r="G286" s="17">
        <f>IF(A286&amp;""="","",SUMIFS('المدفوعات'!$C$6:$C$1005,'المدفوعات'!$B$6:$B$1005,A286&amp;""))</f>
        <v/>
      </c>
      <c r="H286" s="17">
        <f>IF(A286&amp;""="","",ROUND(F286-G286,2))</f>
        <v/>
      </c>
      <c r="I286" s="17">
        <f>IF(A286&amp;""="","",SUMIFS('الخطط'!$L$6:$L$505,'الخطط'!$B$6:$B$505,A286&amp;""))</f>
        <v/>
      </c>
      <c r="J286" s="17">
        <f>IF(A286&amp;""="","",ROUND(I286-G286,2))</f>
        <v/>
      </c>
      <c r="K286" s="14">
        <f>IF(A286&amp;""="","",IFERROR(SUMIFS('الجلسات'!$A$6:$A$2005,'الجلسات'!$E$6:$E$2005,A286&amp;"",'الجلسات'!$C$6:$C$2005,"تمت",'الجلسات'!$G$6:$G$2005,1)/COUNTIFS('الجلسات'!$E$6:$E$2005,A286&amp;"",'الجلسات'!$C$6:$C$2005,"تمت",'الجلسات'!$G$6:$G$2005,1),""))</f>
        <v/>
      </c>
      <c r="L286" s="6">
        <f>IF(A286&amp;""="","",IF(E286=0,"بدون خطة",IF(J286&gt;0,"عليه رصيد",IF(J286&lt;0,"دفع مقدمًا",IF(I286&gt;0,"مسدد","لم يبدأ العلاج")))))</f>
        <v/>
      </c>
      <c r="M286" s="16">
        <f>IF(ISNUMBER(J286),IF(J286&gt;0,COUNTIFS($J$6:$J$305,"&gt;"&amp;J286)+COUNTIFS($J$6:J286,J286),""),"")</f>
        <v/>
      </c>
    </row>
    <row r="287">
      <c r="A287" s="5" t="n"/>
      <c r="B287" s="5" t="n"/>
      <c r="C287" s="18" t="n"/>
      <c r="D287" s="13" t="n"/>
      <c r="E287" s="16">
        <f>IF(A287&amp;""="","",COUNTIFS('الخطط'!$B$6:$B$505,A287&amp;""))</f>
        <v/>
      </c>
      <c r="F287" s="17">
        <f>IF(A287&amp;""="","",SUMIFS('الخطط'!$E$6:$E$505,'الخطط'!$B$6:$B$505,A287&amp;""))</f>
        <v/>
      </c>
      <c r="G287" s="17">
        <f>IF(A287&amp;""="","",SUMIFS('المدفوعات'!$C$6:$C$1005,'المدفوعات'!$B$6:$B$1005,A287&amp;""))</f>
        <v/>
      </c>
      <c r="H287" s="17">
        <f>IF(A287&amp;""="","",ROUND(F287-G287,2))</f>
        <v/>
      </c>
      <c r="I287" s="17">
        <f>IF(A287&amp;""="","",SUMIFS('الخطط'!$L$6:$L$505,'الخطط'!$B$6:$B$505,A287&amp;""))</f>
        <v/>
      </c>
      <c r="J287" s="17">
        <f>IF(A287&amp;""="","",ROUND(I287-G287,2))</f>
        <v/>
      </c>
      <c r="K287" s="14">
        <f>IF(A287&amp;""="","",IFERROR(SUMIFS('الجلسات'!$A$6:$A$2005,'الجلسات'!$E$6:$E$2005,A287&amp;"",'الجلسات'!$C$6:$C$2005,"تمت",'الجلسات'!$G$6:$G$2005,1)/COUNTIFS('الجلسات'!$E$6:$E$2005,A287&amp;"",'الجلسات'!$C$6:$C$2005,"تمت",'الجلسات'!$G$6:$G$2005,1),""))</f>
        <v/>
      </c>
      <c r="L287" s="6">
        <f>IF(A287&amp;""="","",IF(E287=0,"بدون خطة",IF(J287&gt;0,"عليه رصيد",IF(J287&lt;0,"دفع مقدمًا",IF(I287&gt;0,"مسدد","لم يبدأ العلاج")))))</f>
        <v/>
      </c>
      <c r="M287" s="16">
        <f>IF(ISNUMBER(J287),IF(J287&gt;0,COUNTIFS($J$6:$J$305,"&gt;"&amp;J287)+COUNTIFS($J$6:J287,J287),""),"")</f>
        <v/>
      </c>
    </row>
    <row r="288">
      <c r="A288" s="5" t="n"/>
      <c r="B288" s="5" t="n"/>
      <c r="C288" s="18" t="n"/>
      <c r="D288" s="13" t="n"/>
      <c r="E288" s="16">
        <f>IF(A288&amp;""="","",COUNTIFS('الخطط'!$B$6:$B$505,A288&amp;""))</f>
        <v/>
      </c>
      <c r="F288" s="17">
        <f>IF(A288&amp;""="","",SUMIFS('الخطط'!$E$6:$E$505,'الخطط'!$B$6:$B$505,A288&amp;""))</f>
        <v/>
      </c>
      <c r="G288" s="17">
        <f>IF(A288&amp;""="","",SUMIFS('المدفوعات'!$C$6:$C$1005,'المدفوعات'!$B$6:$B$1005,A288&amp;""))</f>
        <v/>
      </c>
      <c r="H288" s="17">
        <f>IF(A288&amp;""="","",ROUND(F288-G288,2))</f>
        <v/>
      </c>
      <c r="I288" s="17">
        <f>IF(A288&amp;""="","",SUMIFS('الخطط'!$L$6:$L$505,'الخطط'!$B$6:$B$505,A288&amp;""))</f>
        <v/>
      </c>
      <c r="J288" s="17">
        <f>IF(A288&amp;""="","",ROUND(I288-G288,2))</f>
        <v/>
      </c>
      <c r="K288" s="14">
        <f>IF(A288&amp;""="","",IFERROR(SUMIFS('الجلسات'!$A$6:$A$2005,'الجلسات'!$E$6:$E$2005,A288&amp;"",'الجلسات'!$C$6:$C$2005,"تمت",'الجلسات'!$G$6:$G$2005,1)/COUNTIFS('الجلسات'!$E$6:$E$2005,A288&amp;"",'الجلسات'!$C$6:$C$2005,"تمت",'الجلسات'!$G$6:$G$2005,1),""))</f>
        <v/>
      </c>
      <c r="L288" s="6">
        <f>IF(A288&amp;""="","",IF(E288=0,"بدون خطة",IF(J288&gt;0,"عليه رصيد",IF(J288&lt;0,"دفع مقدمًا",IF(I288&gt;0,"مسدد","لم يبدأ العلاج")))))</f>
        <v/>
      </c>
      <c r="M288" s="16">
        <f>IF(ISNUMBER(J288),IF(J288&gt;0,COUNTIFS($J$6:$J$305,"&gt;"&amp;J288)+COUNTIFS($J$6:J288,J288),""),"")</f>
        <v/>
      </c>
    </row>
    <row r="289">
      <c r="A289" s="5" t="n"/>
      <c r="B289" s="5" t="n"/>
      <c r="C289" s="18" t="n"/>
      <c r="D289" s="13" t="n"/>
      <c r="E289" s="16">
        <f>IF(A289&amp;""="","",COUNTIFS('الخطط'!$B$6:$B$505,A289&amp;""))</f>
        <v/>
      </c>
      <c r="F289" s="17">
        <f>IF(A289&amp;""="","",SUMIFS('الخطط'!$E$6:$E$505,'الخطط'!$B$6:$B$505,A289&amp;""))</f>
        <v/>
      </c>
      <c r="G289" s="17">
        <f>IF(A289&amp;""="","",SUMIFS('المدفوعات'!$C$6:$C$1005,'المدفوعات'!$B$6:$B$1005,A289&amp;""))</f>
        <v/>
      </c>
      <c r="H289" s="17">
        <f>IF(A289&amp;""="","",ROUND(F289-G289,2))</f>
        <v/>
      </c>
      <c r="I289" s="17">
        <f>IF(A289&amp;""="","",SUMIFS('الخطط'!$L$6:$L$505,'الخطط'!$B$6:$B$505,A289&amp;""))</f>
        <v/>
      </c>
      <c r="J289" s="17">
        <f>IF(A289&amp;""="","",ROUND(I289-G289,2))</f>
        <v/>
      </c>
      <c r="K289" s="14">
        <f>IF(A289&amp;""="","",IFERROR(SUMIFS('الجلسات'!$A$6:$A$2005,'الجلسات'!$E$6:$E$2005,A289&amp;"",'الجلسات'!$C$6:$C$2005,"تمت",'الجلسات'!$G$6:$G$2005,1)/COUNTIFS('الجلسات'!$E$6:$E$2005,A289&amp;"",'الجلسات'!$C$6:$C$2005,"تمت",'الجلسات'!$G$6:$G$2005,1),""))</f>
        <v/>
      </c>
      <c r="L289" s="6">
        <f>IF(A289&amp;""="","",IF(E289=0,"بدون خطة",IF(J289&gt;0,"عليه رصيد",IF(J289&lt;0,"دفع مقدمًا",IF(I289&gt;0,"مسدد","لم يبدأ العلاج")))))</f>
        <v/>
      </c>
      <c r="M289" s="16">
        <f>IF(ISNUMBER(J289),IF(J289&gt;0,COUNTIFS($J$6:$J$305,"&gt;"&amp;J289)+COUNTIFS($J$6:J289,J289),""),"")</f>
        <v/>
      </c>
    </row>
    <row r="290">
      <c r="A290" s="5" t="n"/>
      <c r="B290" s="5" t="n"/>
      <c r="C290" s="18" t="n"/>
      <c r="D290" s="13" t="n"/>
      <c r="E290" s="16">
        <f>IF(A290&amp;""="","",COUNTIFS('الخطط'!$B$6:$B$505,A290&amp;""))</f>
        <v/>
      </c>
      <c r="F290" s="17">
        <f>IF(A290&amp;""="","",SUMIFS('الخطط'!$E$6:$E$505,'الخطط'!$B$6:$B$505,A290&amp;""))</f>
        <v/>
      </c>
      <c r="G290" s="17">
        <f>IF(A290&amp;""="","",SUMIFS('المدفوعات'!$C$6:$C$1005,'المدفوعات'!$B$6:$B$1005,A290&amp;""))</f>
        <v/>
      </c>
      <c r="H290" s="17">
        <f>IF(A290&amp;""="","",ROUND(F290-G290,2))</f>
        <v/>
      </c>
      <c r="I290" s="17">
        <f>IF(A290&amp;""="","",SUMIFS('الخطط'!$L$6:$L$505,'الخطط'!$B$6:$B$505,A290&amp;""))</f>
        <v/>
      </c>
      <c r="J290" s="17">
        <f>IF(A290&amp;""="","",ROUND(I290-G290,2))</f>
        <v/>
      </c>
      <c r="K290" s="14">
        <f>IF(A290&amp;""="","",IFERROR(SUMIFS('الجلسات'!$A$6:$A$2005,'الجلسات'!$E$6:$E$2005,A290&amp;"",'الجلسات'!$C$6:$C$2005,"تمت",'الجلسات'!$G$6:$G$2005,1)/COUNTIFS('الجلسات'!$E$6:$E$2005,A290&amp;"",'الجلسات'!$C$6:$C$2005,"تمت",'الجلسات'!$G$6:$G$2005,1),""))</f>
        <v/>
      </c>
      <c r="L290" s="6">
        <f>IF(A290&amp;""="","",IF(E290=0,"بدون خطة",IF(J290&gt;0,"عليه رصيد",IF(J290&lt;0,"دفع مقدمًا",IF(I290&gt;0,"مسدد","لم يبدأ العلاج")))))</f>
        <v/>
      </c>
      <c r="M290" s="16">
        <f>IF(ISNUMBER(J290),IF(J290&gt;0,COUNTIFS($J$6:$J$305,"&gt;"&amp;J290)+COUNTIFS($J$6:J290,J290),""),"")</f>
        <v/>
      </c>
    </row>
    <row r="291">
      <c r="A291" s="5" t="n"/>
      <c r="B291" s="5" t="n"/>
      <c r="C291" s="18" t="n"/>
      <c r="D291" s="13" t="n"/>
      <c r="E291" s="16">
        <f>IF(A291&amp;""="","",COUNTIFS('الخطط'!$B$6:$B$505,A291&amp;""))</f>
        <v/>
      </c>
      <c r="F291" s="17">
        <f>IF(A291&amp;""="","",SUMIFS('الخطط'!$E$6:$E$505,'الخطط'!$B$6:$B$505,A291&amp;""))</f>
        <v/>
      </c>
      <c r="G291" s="17">
        <f>IF(A291&amp;""="","",SUMIFS('المدفوعات'!$C$6:$C$1005,'المدفوعات'!$B$6:$B$1005,A291&amp;""))</f>
        <v/>
      </c>
      <c r="H291" s="17">
        <f>IF(A291&amp;""="","",ROUND(F291-G291,2))</f>
        <v/>
      </c>
      <c r="I291" s="17">
        <f>IF(A291&amp;""="","",SUMIFS('الخطط'!$L$6:$L$505,'الخطط'!$B$6:$B$505,A291&amp;""))</f>
        <v/>
      </c>
      <c r="J291" s="17">
        <f>IF(A291&amp;""="","",ROUND(I291-G291,2))</f>
        <v/>
      </c>
      <c r="K291" s="14">
        <f>IF(A291&amp;""="","",IFERROR(SUMIFS('الجلسات'!$A$6:$A$2005,'الجلسات'!$E$6:$E$2005,A291&amp;"",'الجلسات'!$C$6:$C$2005,"تمت",'الجلسات'!$G$6:$G$2005,1)/COUNTIFS('الجلسات'!$E$6:$E$2005,A291&amp;"",'الجلسات'!$C$6:$C$2005,"تمت",'الجلسات'!$G$6:$G$2005,1),""))</f>
        <v/>
      </c>
      <c r="L291" s="6">
        <f>IF(A291&amp;""="","",IF(E291=0,"بدون خطة",IF(J291&gt;0,"عليه رصيد",IF(J291&lt;0,"دفع مقدمًا",IF(I291&gt;0,"مسدد","لم يبدأ العلاج")))))</f>
        <v/>
      </c>
      <c r="M291" s="16">
        <f>IF(ISNUMBER(J291),IF(J291&gt;0,COUNTIFS($J$6:$J$305,"&gt;"&amp;J291)+COUNTIFS($J$6:J291,J291),""),"")</f>
        <v/>
      </c>
    </row>
    <row r="292">
      <c r="A292" s="5" t="n"/>
      <c r="B292" s="5" t="n"/>
      <c r="C292" s="18" t="n"/>
      <c r="D292" s="13" t="n"/>
      <c r="E292" s="16">
        <f>IF(A292&amp;""="","",COUNTIFS('الخطط'!$B$6:$B$505,A292&amp;""))</f>
        <v/>
      </c>
      <c r="F292" s="17">
        <f>IF(A292&amp;""="","",SUMIFS('الخطط'!$E$6:$E$505,'الخطط'!$B$6:$B$505,A292&amp;""))</f>
        <v/>
      </c>
      <c r="G292" s="17">
        <f>IF(A292&amp;""="","",SUMIFS('المدفوعات'!$C$6:$C$1005,'المدفوعات'!$B$6:$B$1005,A292&amp;""))</f>
        <v/>
      </c>
      <c r="H292" s="17">
        <f>IF(A292&amp;""="","",ROUND(F292-G292,2))</f>
        <v/>
      </c>
      <c r="I292" s="17">
        <f>IF(A292&amp;""="","",SUMIFS('الخطط'!$L$6:$L$505,'الخطط'!$B$6:$B$505,A292&amp;""))</f>
        <v/>
      </c>
      <c r="J292" s="17">
        <f>IF(A292&amp;""="","",ROUND(I292-G292,2))</f>
        <v/>
      </c>
      <c r="K292" s="14">
        <f>IF(A292&amp;""="","",IFERROR(SUMIFS('الجلسات'!$A$6:$A$2005,'الجلسات'!$E$6:$E$2005,A292&amp;"",'الجلسات'!$C$6:$C$2005,"تمت",'الجلسات'!$G$6:$G$2005,1)/COUNTIFS('الجلسات'!$E$6:$E$2005,A292&amp;"",'الجلسات'!$C$6:$C$2005,"تمت",'الجلسات'!$G$6:$G$2005,1),""))</f>
        <v/>
      </c>
      <c r="L292" s="6">
        <f>IF(A292&amp;""="","",IF(E292=0,"بدون خطة",IF(J292&gt;0,"عليه رصيد",IF(J292&lt;0,"دفع مقدمًا",IF(I292&gt;0,"مسدد","لم يبدأ العلاج")))))</f>
        <v/>
      </c>
      <c r="M292" s="16">
        <f>IF(ISNUMBER(J292),IF(J292&gt;0,COUNTIFS($J$6:$J$305,"&gt;"&amp;J292)+COUNTIFS($J$6:J292,J292),""),"")</f>
        <v/>
      </c>
    </row>
    <row r="293">
      <c r="A293" s="5" t="n"/>
      <c r="B293" s="5" t="n"/>
      <c r="C293" s="18" t="n"/>
      <c r="D293" s="13" t="n"/>
      <c r="E293" s="16">
        <f>IF(A293&amp;""="","",COUNTIFS('الخطط'!$B$6:$B$505,A293&amp;""))</f>
        <v/>
      </c>
      <c r="F293" s="17">
        <f>IF(A293&amp;""="","",SUMIFS('الخطط'!$E$6:$E$505,'الخطط'!$B$6:$B$505,A293&amp;""))</f>
        <v/>
      </c>
      <c r="G293" s="17">
        <f>IF(A293&amp;""="","",SUMIFS('المدفوعات'!$C$6:$C$1005,'المدفوعات'!$B$6:$B$1005,A293&amp;""))</f>
        <v/>
      </c>
      <c r="H293" s="17">
        <f>IF(A293&amp;""="","",ROUND(F293-G293,2))</f>
        <v/>
      </c>
      <c r="I293" s="17">
        <f>IF(A293&amp;""="","",SUMIFS('الخطط'!$L$6:$L$505,'الخطط'!$B$6:$B$505,A293&amp;""))</f>
        <v/>
      </c>
      <c r="J293" s="17">
        <f>IF(A293&amp;""="","",ROUND(I293-G293,2))</f>
        <v/>
      </c>
      <c r="K293" s="14">
        <f>IF(A293&amp;""="","",IFERROR(SUMIFS('الجلسات'!$A$6:$A$2005,'الجلسات'!$E$6:$E$2005,A293&amp;"",'الجلسات'!$C$6:$C$2005,"تمت",'الجلسات'!$G$6:$G$2005,1)/COUNTIFS('الجلسات'!$E$6:$E$2005,A293&amp;"",'الجلسات'!$C$6:$C$2005,"تمت",'الجلسات'!$G$6:$G$2005,1),""))</f>
        <v/>
      </c>
      <c r="L293" s="6">
        <f>IF(A293&amp;""="","",IF(E293=0,"بدون خطة",IF(J293&gt;0,"عليه رصيد",IF(J293&lt;0,"دفع مقدمًا",IF(I293&gt;0,"مسدد","لم يبدأ العلاج")))))</f>
        <v/>
      </c>
      <c r="M293" s="16">
        <f>IF(ISNUMBER(J293),IF(J293&gt;0,COUNTIFS($J$6:$J$305,"&gt;"&amp;J293)+COUNTIFS($J$6:J293,J293),""),"")</f>
        <v/>
      </c>
    </row>
    <row r="294">
      <c r="A294" s="5" t="n"/>
      <c r="B294" s="5" t="n"/>
      <c r="C294" s="18" t="n"/>
      <c r="D294" s="13" t="n"/>
      <c r="E294" s="16">
        <f>IF(A294&amp;""="","",COUNTIFS('الخطط'!$B$6:$B$505,A294&amp;""))</f>
        <v/>
      </c>
      <c r="F294" s="17">
        <f>IF(A294&amp;""="","",SUMIFS('الخطط'!$E$6:$E$505,'الخطط'!$B$6:$B$505,A294&amp;""))</f>
        <v/>
      </c>
      <c r="G294" s="17">
        <f>IF(A294&amp;""="","",SUMIFS('المدفوعات'!$C$6:$C$1005,'المدفوعات'!$B$6:$B$1005,A294&amp;""))</f>
        <v/>
      </c>
      <c r="H294" s="17">
        <f>IF(A294&amp;""="","",ROUND(F294-G294,2))</f>
        <v/>
      </c>
      <c r="I294" s="17">
        <f>IF(A294&amp;""="","",SUMIFS('الخطط'!$L$6:$L$505,'الخطط'!$B$6:$B$505,A294&amp;""))</f>
        <v/>
      </c>
      <c r="J294" s="17">
        <f>IF(A294&amp;""="","",ROUND(I294-G294,2))</f>
        <v/>
      </c>
      <c r="K294" s="14">
        <f>IF(A294&amp;""="","",IFERROR(SUMIFS('الجلسات'!$A$6:$A$2005,'الجلسات'!$E$6:$E$2005,A294&amp;"",'الجلسات'!$C$6:$C$2005,"تمت",'الجلسات'!$G$6:$G$2005,1)/COUNTIFS('الجلسات'!$E$6:$E$2005,A294&amp;"",'الجلسات'!$C$6:$C$2005,"تمت",'الجلسات'!$G$6:$G$2005,1),""))</f>
        <v/>
      </c>
      <c r="L294" s="6">
        <f>IF(A294&amp;""="","",IF(E294=0,"بدون خطة",IF(J294&gt;0,"عليه رصيد",IF(J294&lt;0,"دفع مقدمًا",IF(I294&gt;0,"مسدد","لم يبدأ العلاج")))))</f>
        <v/>
      </c>
      <c r="M294" s="16">
        <f>IF(ISNUMBER(J294),IF(J294&gt;0,COUNTIFS($J$6:$J$305,"&gt;"&amp;J294)+COUNTIFS($J$6:J294,J294),""),"")</f>
        <v/>
      </c>
    </row>
    <row r="295">
      <c r="A295" s="5" t="n"/>
      <c r="B295" s="5" t="n"/>
      <c r="C295" s="18" t="n"/>
      <c r="D295" s="13" t="n"/>
      <c r="E295" s="16">
        <f>IF(A295&amp;""="","",COUNTIFS('الخطط'!$B$6:$B$505,A295&amp;""))</f>
        <v/>
      </c>
      <c r="F295" s="17">
        <f>IF(A295&amp;""="","",SUMIFS('الخطط'!$E$6:$E$505,'الخطط'!$B$6:$B$505,A295&amp;""))</f>
        <v/>
      </c>
      <c r="G295" s="17">
        <f>IF(A295&amp;""="","",SUMIFS('المدفوعات'!$C$6:$C$1005,'المدفوعات'!$B$6:$B$1005,A295&amp;""))</f>
        <v/>
      </c>
      <c r="H295" s="17">
        <f>IF(A295&amp;""="","",ROUND(F295-G295,2))</f>
        <v/>
      </c>
      <c r="I295" s="17">
        <f>IF(A295&amp;""="","",SUMIFS('الخطط'!$L$6:$L$505,'الخطط'!$B$6:$B$505,A295&amp;""))</f>
        <v/>
      </c>
      <c r="J295" s="17">
        <f>IF(A295&amp;""="","",ROUND(I295-G295,2))</f>
        <v/>
      </c>
      <c r="K295" s="14">
        <f>IF(A295&amp;""="","",IFERROR(SUMIFS('الجلسات'!$A$6:$A$2005,'الجلسات'!$E$6:$E$2005,A295&amp;"",'الجلسات'!$C$6:$C$2005,"تمت",'الجلسات'!$G$6:$G$2005,1)/COUNTIFS('الجلسات'!$E$6:$E$2005,A295&amp;"",'الجلسات'!$C$6:$C$2005,"تمت",'الجلسات'!$G$6:$G$2005,1),""))</f>
        <v/>
      </c>
      <c r="L295" s="6">
        <f>IF(A295&amp;""="","",IF(E295=0,"بدون خطة",IF(J295&gt;0,"عليه رصيد",IF(J295&lt;0,"دفع مقدمًا",IF(I295&gt;0,"مسدد","لم يبدأ العلاج")))))</f>
        <v/>
      </c>
      <c r="M295" s="16">
        <f>IF(ISNUMBER(J295),IF(J295&gt;0,COUNTIFS($J$6:$J$305,"&gt;"&amp;J295)+COUNTIFS($J$6:J295,J295),""),"")</f>
        <v/>
      </c>
    </row>
    <row r="296">
      <c r="A296" s="5" t="n"/>
      <c r="B296" s="5" t="n"/>
      <c r="C296" s="18" t="n"/>
      <c r="D296" s="13" t="n"/>
      <c r="E296" s="16">
        <f>IF(A296&amp;""="","",COUNTIFS('الخطط'!$B$6:$B$505,A296&amp;""))</f>
        <v/>
      </c>
      <c r="F296" s="17">
        <f>IF(A296&amp;""="","",SUMIFS('الخطط'!$E$6:$E$505,'الخطط'!$B$6:$B$505,A296&amp;""))</f>
        <v/>
      </c>
      <c r="G296" s="17">
        <f>IF(A296&amp;""="","",SUMIFS('المدفوعات'!$C$6:$C$1005,'المدفوعات'!$B$6:$B$1005,A296&amp;""))</f>
        <v/>
      </c>
      <c r="H296" s="17">
        <f>IF(A296&amp;""="","",ROUND(F296-G296,2))</f>
        <v/>
      </c>
      <c r="I296" s="17">
        <f>IF(A296&amp;""="","",SUMIFS('الخطط'!$L$6:$L$505,'الخطط'!$B$6:$B$505,A296&amp;""))</f>
        <v/>
      </c>
      <c r="J296" s="17">
        <f>IF(A296&amp;""="","",ROUND(I296-G296,2))</f>
        <v/>
      </c>
      <c r="K296" s="14">
        <f>IF(A296&amp;""="","",IFERROR(SUMIFS('الجلسات'!$A$6:$A$2005,'الجلسات'!$E$6:$E$2005,A296&amp;"",'الجلسات'!$C$6:$C$2005,"تمت",'الجلسات'!$G$6:$G$2005,1)/COUNTIFS('الجلسات'!$E$6:$E$2005,A296&amp;"",'الجلسات'!$C$6:$C$2005,"تمت",'الجلسات'!$G$6:$G$2005,1),""))</f>
        <v/>
      </c>
      <c r="L296" s="6">
        <f>IF(A296&amp;""="","",IF(E296=0,"بدون خطة",IF(J296&gt;0,"عليه رصيد",IF(J296&lt;0,"دفع مقدمًا",IF(I296&gt;0,"مسدد","لم يبدأ العلاج")))))</f>
        <v/>
      </c>
      <c r="M296" s="16">
        <f>IF(ISNUMBER(J296),IF(J296&gt;0,COUNTIFS($J$6:$J$305,"&gt;"&amp;J296)+COUNTIFS($J$6:J296,J296),""),"")</f>
        <v/>
      </c>
    </row>
    <row r="297">
      <c r="A297" s="5" t="n"/>
      <c r="B297" s="5" t="n"/>
      <c r="C297" s="18" t="n"/>
      <c r="D297" s="13" t="n"/>
      <c r="E297" s="16">
        <f>IF(A297&amp;""="","",COUNTIFS('الخطط'!$B$6:$B$505,A297&amp;""))</f>
        <v/>
      </c>
      <c r="F297" s="17">
        <f>IF(A297&amp;""="","",SUMIFS('الخطط'!$E$6:$E$505,'الخطط'!$B$6:$B$505,A297&amp;""))</f>
        <v/>
      </c>
      <c r="G297" s="17">
        <f>IF(A297&amp;""="","",SUMIFS('المدفوعات'!$C$6:$C$1005,'المدفوعات'!$B$6:$B$1005,A297&amp;""))</f>
        <v/>
      </c>
      <c r="H297" s="17">
        <f>IF(A297&amp;""="","",ROUND(F297-G297,2))</f>
        <v/>
      </c>
      <c r="I297" s="17">
        <f>IF(A297&amp;""="","",SUMIFS('الخطط'!$L$6:$L$505,'الخطط'!$B$6:$B$505,A297&amp;""))</f>
        <v/>
      </c>
      <c r="J297" s="17">
        <f>IF(A297&amp;""="","",ROUND(I297-G297,2))</f>
        <v/>
      </c>
      <c r="K297" s="14">
        <f>IF(A297&amp;""="","",IFERROR(SUMIFS('الجلسات'!$A$6:$A$2005,'الجلسات'!$E$6:$E$2005,A297&amp;"",'الجلسات'!$C$6:$C$2005,"تمت",'الجلسات'!$G$6:$G$2005,1)/COUNTIFS('الجلسات'!$E$6:$E$2005,A297&amp;"",'الجلسات'!$C$6:$C$2005,"تمت",'الجلسات'!$G$6:$G$2005,1),""))</f>
        <v/>
      </c>
      <c r="L297" s="6">
        <f>IF(A297&amp;""="","",IF(E297=0,"بدون خطة",IF(J297&gt;0,"عليه رصيد",IF(J297&lt;0,"دفع مقدمًا",IF(I297&gt;0,"مسدد","لم يبدأ العلاج")))))</f>
        <v/>
      </c>
      <c r="M297" s="16">
        <f>IF(ISNUMBER(J297),IF(J297&gt;0,COUNTIFS($J$6:$J$305,"&gt;"&amp;J297)+COUNTIFS($J$6:J297,J297),""),"")</f>
        <v/>
      </c>
    </row>
    <row r="298">
      <c r="A298" s="5" t="n"/>
      <c r="B298" s="5" t="n"/>
      <c r="C298" s="18" t="n"/>
      <c r="D298" s="13" t="n"/>
      <c r="E298" s="16">
        <f>IF(A298&amp;""="","",COUNTIFS('الخطط'!$B$6:$B$505,A298&amp;""))</f>
        <v/>
      </c>
      <c r="F298" s="17">
        <f>IF(A298&amp;""="","",SUMIFS('الخطط'!$E$6:$E$505,'الخطط'!$B$6:$B$505,A298&amp;""))</f>
        <v/>
      </c>
      <c r="G298" s="17">
        <f>IF(A298&amp;""="","",SUMIFS('المدفوعات'!$C$6:$C$1005,'المدفوعات'!$B$6:$B$1005,A298&amp;""))</f>
        <v/>
      </c>
      <c r="H298" s="17">
        <f>IF(A298&amp;""="","",ROUND(F298-G298,2))</f>
        <v/>
      </c>
      <c r="I298" s="17">
        <f>IF(A298&amp;""="","",SUMIFS('الخطط'!$L$6:$L$505,'الخطط'!$B$6:$B$505,A298&amp;""))</f>
        <v/>
      </c>
      <c r="J298" s="17">
        <f>IF(A298&amp;""="","",ROUND(I298-G298,2))</f>
        <v/>
      </c>
      <c r="K298" s="14">
        <f>IF(A298&amp;""="","",IFERROR(SUMIFS('الجلسات'!$A$6:$A$2005,'الجلسات'!$E$6:$E$2005,A298&amp;"",'الجلسات'!$C$6:$C$2005,"تمت",'الجلسات'!$G$6:$G$2005,1)/COUNTIFS('الجلسات'!$E$6:$E$2005,A298&amp;"",'الجلسات'!$C$6:$C$2005,"تمت",'الجلسات'!$G$6:$G$2005,1),""))</f>
        <v/>
      </c>
      <c r="L298" s="6">
        <f>IF(A298&amp;""="","",IF(E298=0,"بدون خطة",IF(J298&gt;0,"عليه رصيد",IF(J298&lt;0,"دفع مقدمًا",IF(I298&gt;0,"مسدد","لم يبدأ العلاج")))))</f>
        <v/>
      </c>
      <c r="M298" s="16">
        <f>IF(ISNUMBER(J298),IF(J298&gt;0,COUNTIFS($J$6:$J$305,"&gt;"&amp;J298)+COUNTIFS($J$6:J298,J298),""),"")</f>
        <v/>
      </c>
    </row>
    <row r="299">
      <c r="A299" s="5" t="n"/>
      <c r="B299" s="5" t="n"/>
      <c r="C299" s="18" t="n"/>
      <c r="D299" s="13" t="n"/>
      <c r="E299" s="16">
        <f>IF(A299&amp;""="","",COUNTIFS('الخطط'!$B$6:$B$505,A299&amp;""))</f>
        <v/>
      </c>
      <c r="F299" s="17">
        <f>IF(A299&amp;""="","",SUMIFS('الخطط'!$E$6:$E$505,'الخطط'!$B$6:$B$505,A299&amp;""))</f>
        <v/>
      </c>
      <c r="G299" s="17">
        <f>IF(A299&amp;""="","",SUMIFS('المدفوعات'!$C$6:$C$1005,'المدفوعات'!$B$6:$B$1005,A299&amp;""))</f>
        <v/>
      </c>
      <c r="H299" s="17">
        <f>IF(A299&amp;""="","",ROUND(F299-G299,2))</f>
        <v/>
      </c>
      <c r="I299" s="17">
        <f>IF(A299&amp;""="","",SUMIFS('الخطط'!$L$6:$L$505,'الخطط'!$B$6:$B$505,A299&amp;""))</f>
        <v/>
      </c>
      <c r="J299" s="17">
        <f>IF(A299&amp;""="","",ROUND(I299-G299,2))</f>
        <v/>
      </c>
      <c r="K299" s="14">
        <f>IF(A299&amp;""="","",IFERROR(SUMIFS('الجلسات'!$A$6:$A$2005,'الجلسات'!$E$6:$E$2005,A299&amp;"",'الجلسات'!$C$6:$C$2005,"تمت",'الجلسات'!$G$6:$G$2005,1)/COUNTIFS('الجلسات'!$E$6:$E$2005,A299&amp;"",'الجلسات'!$C$6:$C$2005,"تمت",'الجلسات'!$G$6:$G$2005,1),""))</f>
        <v/>
      </c>
      <c r="L299" s="6">
        <f>IF(A299&amp;""="","",IF(E299=0,"بدون خطة",IF(J299&gt;0,"عليه رصيد",IF(J299&lt;0,"دفع مقدمًا",IF(I299&gt;0,"مسدد","لم يبدأ العلاج")))))</f>
        <v/>
      </c>
      <c r="M299" s="16">
        <f>IF(ISNUMBER(J299),IF(J299&gt;0,COUNTIFS($J$6:$J$305,"&gt;"&amp;J299)+COUNTIFS($J$6:J299,J299),""),"")</f>
        <v/>
      </c>
    </row>
    <row r="300">
      <c r="A300" s="5" t="n"/>
      <c r="B300" s="5" t="n"/>
      <c r="C300" s="18" t="n"/>
      <c r="D300" s="13" t="n"/>
      <c r="E300" s="16">
        <f>IF(A300&amp;""="","",COUNTIFS('الخطط'!$B$6:$B$505,A300&amp;""))</f>
        <v/>
      </c>
      <c r="F300" s="17">
        <f>IF(A300&amp;""="","",SUMIFS('الخطط'!$E$6:$E$505,'الخطط'!$B$6:$B$505,A300&amp;""))</f>
        <v/>
      </c>
      <c r="G300" s="17">
        <f>IF(A300&amp;""="","",SUMIFS('المدفوعات'!$C$6:$C$1005,'المدفوعات'!$B$6:$B$1005,A300&amp;""))</f>
        <v/>
      </c>
      <c r="H300" s="17">
        <f>IF(A300&amp;""="","",ROUND(F300-G300,2))</f>
        <v/>
      </c>
      <c r="I300" s="17">
        <f>IF(A300&amp;""="","",SUMIFS('الخطط'!$L$6:$L$505,'الخطط'!$B$6:$B$505,A300&amp;""))</f>
        <v/>
      </c>
      <c r="J300" s="17">
        <f>IF(A300&amp;""="","",ROUND(I300-G300,2))</f>
        <v/>
      </c>
      <c r="K300" s="14">
        <f>IF(A300&amp;""="","",IFERROR(SUMIFS('الجلسات'!$A$6:$A$2005,'الجلسات'!$E$6:$E$2005,A300&amp;"",'الجلسات'!$C$6:$C$2005,"تمت",'الجلسات'!$G$6:$G$2005,1)/COUNTIFS('الجلسات'!$E$6:$E$2005,A300&amp;"",'الجلسات'!$C$6:$C$2005,"تمت",'الجلسات'!$G$6:$G$2005,1),""))</f>
        <v/>
      </c>
      <c r="L300" s="6">
        <f>IF(A300&amp;""="","",IF(E300=0,"بدون خطة",IF(J300&gt;0,"عليه رصيد",IF(J300&lt;0,"دفع مقدمًا",IF(I300&gt;0,"مسدد","لم يبدأ العلاج")))))</f>
        <v/>
      </c>
      <c r="M300" s="16">
        <f>IF(ISNUMBER(J300),IF(J300&gt;0,COUNTIFS($J$6:$J$305,"&gt;"&amp;J300)+COUNTIFS($J$6:J300,J300),""),"")</f>
        <v/>
      </c>
    </row>
    <row r="301">
      <c r="A301" s="5" t="n"/>
      <c r="B301" s="5" t="n"/>
      <c r="C301" s="18" t="n"/>
      <c r="D301" s="13" t="n"/>
      <c r="E301" s="16">
        <f>IF(A301&amp;""="","",COUNTIFS('الخطط'!$B$6:$B$505,A301&amp;""))</f>
        <v/>
      </c>
      <c r="F301" s="17">
        <f>IF(A301&amp;""="","",SUMIFS('الخطط'!$E$6:$E$505,'الخطط'!$B$6:$B$505,A301&amp;""))</f>
        <v/>
      </c>
      <c r="G301" s="17">
        <f>IF(A301&amp;""="","",SUMIFS('المدفوعات'!$C$6:$C$1005,'المدفوعات'!$B$6:$B$1005,A301&amp;""))</f>
        <v/>
      </c>
      <c r="H301" s="17">
        <f>IF(A301&amp;""="","",ROUND(F301-G301,2))</f>
        <v/>
      </c>
      <c r="I301" s="17">
        <f>IF(A301&amp;""="","",SUMIFS('الخطط'!$L$6:$L$505,'الخطط'!$B$6:$B$505,A301&amp;""))</f>
        <v/>
      </c>
      <c r="J301" s="17">
        <f>IF(A301&amp;""="","",ROUND(I301-G301,2))</f>
        <v/>
      </c>
      <c r="K301" s="14">
        <f>IF(A301&amp;""="","",IFERROR(SUMIFS('الجلسات'!$A$6:$A$2005,'الجلسات'!$E$6:$E$2005,A301&amp;"",'الجلسات'!$C$6:$C$2005,"تمت",'الجلسات'!$G$6:$G$2005,1)/COUNTIFS('الجلسات'!$E$6:$E$2005,A301&amp;"",'الجلسات'!$C$6:$C$2005,"تمت",'الجلسات'!$G$6:$G$2005,1),""))</f>
        <v/>
      </c>
      <c r="L301" s="6">
        <f>IF(A301&amp;""="","",IF(E301=0,"بدون خطة",IF(J301&gt;0,"عليه رصيد",IF(J301&lt;0,"دفع مقدمًا",IF(I301&gt;0,"مسدد","لم يبدأ العلاج")))))</f>
        <v/>
      </c>
      <c r="M301" s="16">
        <f>IF(ISNUMBER(J301),IF(J301&gt;0,COUNTIFS($J$6:$J$305,"&gt;"&amp;J301)+COUNTIFS($J$6:J301,J301),""),"")</f>
        <v/>
      </c>
    </row>
    <row r="302">
      <c r="A302" s="5" t="n"/>
      <c r="B302" s="5" t="n"/>
      <c r="C302" s="18" t="n"/>
      <c r="D302" s="13" t="n"/>
      <c r="E302" s="16">
        <f>IF(A302&amp;""="","",COUNTIFS('الخطط'!$B$6:$B$505,A302&amp;""))</f>
        <v/>
      </c>
      <c r="F302" s="17">
        <f>IF(A302&amp;""="","",SUMIFS('الخطط'!$E$6:$E$505,'الخطط'!$B$6:$B$505,A302&amp;""))</f>
        <v/>
      </c>
      <c r="G302" s="17">
        <f>IF(A302&amp;""="","",SUMIFS('المدفوعات'!$C$6:$C$1005,'المدفوعات'!$B$6:$B$1005,A302&amp;""))</f>
        <v/>
      </c>
      <c r="H302" s="17">
        <f>IF(A302&amp;""="","",ROUND(F302-G302,2))</f>
        <v/>
      </c>
      <c r="I302" s="17">
        <f>IF(A302&amp;""="","",SUMIFS('الخطط'!$L$6:$L$505,'الخطط'!$B$6:$B$505,A302&amp;""))</f>
        <v/>
      </c>
      <c r="J302" s="17">
        <f>IF(A302&amp;""="","",ROUND(I302-G302,2))</f>
        <v/>
      </c>
      <c r="K302" s="14">
        <f>IF(A302&amp;""="","",IFERROR(SUMIFS('الجلسات'!$A$6:$A$2005,'الجلسات'!$E$6:$E$2005,A302&amp;"",'الجلسات'!$C$6:$C$2005,"تمت",'الجلسات'!$G$6:$G$2005,1)/COUNTIFS('الجلسات'!$E$6:$E$2005,A302&amp;"",'الجلسات'!$C$6:$C$2005,"تمت",'الجلسات'!$G$6:$G$2005,1),""))</f>
        <v/>
      </c>
      <c r="L302" s="6">
        <f>IF(A302&amp;""="","",IF(E302=0,"بدون خطة",IF(J302&gt;0,"عليه رصيد",IF(J302&lt;0,"دفع مقدمًا",IF(I302&gt;0,"مسدد","لم يبدأ العلاج")))))</f>
        <v/>
      </c>
      <c r="M302" s="16">
        <f>IF(ISNUMBER(J302),IF(J302&gt;0,COUNTIFS($J$6:$J$305,"&gt;"&amp;J302)+COUNTIFS($J$6:J302,J302),""),"")</f>
        <v/>
      </c>
    </row>
    <row r="303">
      <c r="A303" s="5" t="n"/>
      <c r="B303" s="5" t="n"/>
      <c r="C303" s="18" t="n"/>
      <c r="D303" s="13" t="n"/>
      <c r="E303" s="16">
        <f>IF(A303&amp;""="","",COUNTIFS('الخطط'!$B$6:$B$505,A303&amp;""))</f>
        <v/>
      </c>
      <c r="F303" s="17">
        <f>IF(A303&amp;""="","",SUMIFS('الخطط'!$E$6:$E$505,'الخطط'!$B$6:$B$505,A303&amp;""))</f>
        <v/>
      </c>
      <c r="G303" s="17">
        <f>IF(A303&amp;""="","",SUMIFS('المدفوعات'!$C$6:$C$1005,'المدفوعات'!$B$6:$B$1005,A303&amp;""))</f>
        <v/>
      </c>
      <c r="H303" s="17">
        <f>IF(A303&amp;""="","",ROUND(F303-G303,2))</f>
        <v/>
      </c>
      <c r="I303" s="17">
        <f>IF(A303&amp;""="","",SUMIFS('الخطط'!$L$6:$L$505,'الخطط'!$B$6:$B$505,A303&amp;""))</f>
        <v/>
      </c>
      <c r="J303" s="17">
        <f>IF(A303&amp;""="","",ROUND(I303-G303,2))</f>
        <v/>
      </c>
      <c r="K303" s="14">
        <f>IF(A303&amp;""="","",IFERROR(SUMIFS('الجلسات'!$A$6:$A$2005,'الجلسات'!$E$6:$E$2005,A303&amp;"",'الجلسات'!$C$6:$C$2005,"تمت",'الجلسات'!$G$6:$G$2005,1)/COUNTIFS('الجلسات'!$E$6:$E$2005,A303&amp;"",'الجلسات'!$C$6:$C$2005,"تمت",'الجلسات'!$G$6:$G$2005,1),""))</f>
        <v/>
      </c>
      <c r="L303" s="6">
        <f>IF(A303&amp;""="","",IF(E303=0,"بدون خطة",IF(J303&gt;0,"عليه رصيد",IF(J303&lt;0,"دفع مقدمًا",IF(I303&gt;0,"مسدد","لم يبدأ العلاج")))))</f>
        <v/>
      </c>
      <c r="M303" s="16">
        <f>IF(ISNUMBER(J303),IF(J303&gt;0,COUNTIFS($J$6:$J$305,"&gt;"&amp;J303)+COUNTIFS($J$6:J303,J303),""),"")</f>
        <v/>
      </c>
    </row>
    <row r="304">
      <c r="A304" s="5" t="n"/>
      <c r="B304" s="5" t="n"/>
      <c r="C304" s="18" t="n"/>
      <c r="D304" s="13" t="n"/>
      <c r="E304" s="16">
        <f>IF(A304&amp;""="","",COUNTIFS('الخطط'!$B$6:$B$505,A304&amp;""))</f>
        <v/>
      </c>
      <c r="F304" s="17">
        <f>IF(A304&amp;""="","",SUMIFS('الخطط'!$E$6:$E$505,'الخطط'!$B$6:$B$505,A304&amp;""))</f>
        <v/>
      </c>
      <c r="G304" s="17">
        <f>IF(A304&amp;""="","",SUMIFS('المدفوعات'!$C$6:$C$1005,'المدفوعات'!$B$6:$B$1005,A304&amp;""))</f>
        <v/>
      </c>
      <c r="H304" s="17">
        <f>IF(A304&amp;""="","",ROUND(F304-G304,2))</f>
        <v/>
      </c>
      <c r="I304" s="17">
        <f>IF(A304&amp;""="","",SUMIFS('الخطط'!$L$6:$L$505,'الخطط'!$B$6:$B$505,A304&amp;""))</f>
        <v/>
      </c>
      <c r="J304" s="17">
        <f>IF(A304&amp;""="","",ROUND(I304-G304,2))</f>
        <v/>
      </c>
      <c r="K304" s="14">
        <f>IF(A304&amp;""="","",IFERROR(SUMIFS('الجلسات'!$A$6:$A$2005,'الجلسات'!$E$6:$E$2005,A304&amp;"",'الجلسات'!$C$6:$C$2005,"تمت",'الجلسات'!$G$6:$G$2005,1)/COUNTIFS('الجلسات'!$E$6:$E$2005,A304&amp;"",'الجلسات'!$C$6:$C$2005,"تمت",'الجلسات'!$G$6:$G$2005,1),""))</f>
        <v/>
      </c>
      <c r="L304" s="6">
        <f>IF(A304&amp;""="","",IF(E304=0,"بدون خطة",IF(J304&gt;0,"عليه رصيد",IF(J304&lt;0,"دفع مقدمًا",IF(I304&gt;0,"مسدد","لم يبدأ العلاج")))))</f>
        <v/>
      </c>
      <c r="M304" s="16">
        <f>IF(ISNUMBER(J304),IF(J304&gt;0,COUNTIFS($J$6:$J$305,"&gt;"&amp;J304)+COUNTIFS($J$6:J304,J304),""),"")</f>
        <v/>
      </c>
    </row>
    <row r="305">
      <c r="A305" s="5" t="n"/>
      <c r="B305" s="5" t="n"/>
      <c r="C305" s="18" t="n"/>
      <c r="D305" s="13" t="n"/>
      <c r="E305" s="16">
        <f>IF(A305&amp;""="","",COUNTIFS('الخطط'!$B$6:$B$505,A305&amp;""))</f>
        <v/>
      </c>
      <c r="F305" s="17">
        <f>IF(A305&amp;""="","",SUMIFS('الخطط'!$E$6:$E$505,'الخطط'!$B$6:$B$505,A305&amp;""))</f>
        <v/>
      </c>
      <c r="G305" s="17">
        <f>IF(A305&amp;""="","",SUMIFS('المدفوعات'!$C$6:$C$1005,'المدفوعات'!$B$6:$B$1005,A305&amp;""))</f>
        <v/>
      </c>
      <c r="H305" s="17">
        <f>IF(A305&amp;""="","",ROUND(F305-G305,2))</f>
        <v/>
      </c>
      <c r="I305" s="17">
        <f>IF(A305&amp;""="","",SUMIFS('الخطط'!$L$6:$L$505,'الخطط'!$B$6:$B$505,A305&amp;""))</f>
        <v/>
      </c>
      <c r="J305" s="17">
        <f>IF(A305&amp;""="","",ROUND(I305-G305,2))</f>
        <v/>
      </c>
      <c r="K305" s="14">
        <f>IF(A305&amp;""="","",IFERROR(SUMIFS('الجلسات'!$A$6:$A$2005,'الجلسات'!$E$6:$E$2005,A305&amp;"",'الجلسات'!$C$6:$C$2005,"تمت",'الجلسات'!$G$6:$G$2005,1)/COUNTIFS('الجلسات'!$E$6:$E$2005,A305&amp;"",'الجلسات'!$C$6:$C$2005,"تمت",'الجلسات'!$G$6:$G$2005,1),""))</f>
        <v/>
      </c>
      <c r="L305" s="6">
        <f>IF(A305&amp;""="","",IF(E305=0,"بدون خطة",IF(J305&gt;0,"عليه رصيد",IF(J305&lt;0,"دفع مقدمًا",IF(I305&gt;0,"مسدد","لم يبدأ العلاج")))))</f>
        <v/>
      </c>
      <c r="M305" s="16">
        <f>IF(ISNUMBER(J305),IF(J305&gt;0,COUNTIFS($J$6:$J$305,"&gt;"&amp;J305)+COUNTIFS($J$6:J305,J305),""),"")</f>
        <v/>
      </c>
    </row>
  </sheetData>
  <autoFilter ref="A5:M305"/>
  <mergeCells count="2">
    <mergeCell ref="A2:M2"/>
    <mergeCell ref="A1:M1"/>
  </mergeCells>
  <conditionalFormatting sqref="A6:M305">
    <cfRule type="expression" priority="1" dxfId="0">
      <formula>$L6="عليه رصيد"</formula>
    </cfRule>
    <cfRule type="expression" priority="2" dxfId="1">
      <formula>OR($L6="دفع مقدمًا",$L6="بدون خطة")</formula>
    </cfRule>
  </conditionalFormatting>
  <conditionalFormatting sqref="L6:L305">
    <cfRule type="expression" priority="3" dxfId="2">
      <formula>$L6="مسدد"</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N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2" customWidth="1" min="4" max="4"/>
    <col width="13" customWidth="1" min="5" max="5"/>
    <col width="13" customWidth="1" min="6" max="6"/>
    <col width="14" customWidth="1" min="7" max="7"/>
    <col width="22" customWidth="1" min="8" max="8"/>
    <col width="11" customWidth="1" min="9" max="9"/>
    <col width="11" customWidth="1" min="10" max="10"/>
    <col width="11" customWidth="1" min="11" max="11"/>
    <col width="14" customWidth="1" min="12" max="12"/>
    <col width="11" customWidth="1" min="13" max="13"/>
    <col width="16" customWidth="1" min="14" max="14"/>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5" ht="32" customHeight="1">
      <c r="A5" s="15" t="inlineStr">
        <is>
          <t>رقم الخطة</t>
        </is>
      </c>
      <c r="B5" s="15" t="inlineStr">
        <is>
          <t>كود المريض</t>
        </is>
      </c>
      <c r="C5" s="15" t="inlineStr">
        <is>
          <t>الإجراء</t>
        </is>
      </c>
      <c r="D5" s="15" t="inlineStr">
        <is>
          <t>الجلسات المخططة</t>
        </is>
      </c>
      <c r="E5" s="15" t="inlineStr">
        <is>
          <t>السعر المتفق عليه</t>
        </is>
      </c>
      <c r="F5" s="15" t="inlineStr">
        <is>
          <t>تاريخ البدء</t>
        </is>
      </c>
      <c r="G5" s="15" t="inlineStr">
        <is>
          <t>موعد الجلسة القادمة</t>
        </is>
      </c>
      <c r="H5" s="15" t="inlineStr">
        <is>
          <t>المريض</t>
        </is>
      </c>
      <c r="I5" s="15" t="inlineStr">
        <is>
          <t>الجلسات المنجزة</t>
        </is>
      </c>
      <c r="J5" s="15" t="inlineStr">
        <is>
          <t>المتبقي من الجلسات</t>
        </is>
      </c>
      <c r="K5" s="15" t="inlineStr">
        <is>
          <t>نسبة الإنجاز</t>
        </is>
      </c>
      <c r="L5" s="15" t="inlineStr">
        <is>
          <t>قيمة العمل المنجز</t>
        </is>
      </c>
      <c r="M5" s="15" t="inlineStr">
        <is>
          <t>الحالة</t>
        </is>
      </c>
      <c r="N5" s="15" t="inlineStr">
        <is>
          <t>التنبيه</t>
        </is>
      </c>
    </row>
    <row r="6">
      <c r="A6" s="5" t="inlineStr">
        <is>
          <t>T001</t>
        </is>
      </c>
      <c r="B6" s="5" t="inlineStr">
        <is>
          <t>D001</t>
        </is>
      </c>
      <c r="C6" s="5" t="inlineStr">
        <is>
          <t>علاج عصب</t>
        </is>
      </c>
      <c r="D6" s="19" t="n">
        <v>3</v>
      </c>
      <c r="E6" s="20" t="n">
        <v>1500</v>
      </c>
      <c r="F6" s="13" t="n">
        <v>46296</v>
      </c>
      <c r="G6" s="13" t="n">
        <v>46331</v>
      </c>
      <c r="H6" s="6">
        <f>IF(A6&amp;""="","",IFERROR(INDEX('المرضى'!$B$6:$B$305,MATCH(B6&amp;"",'المرضى'!$A$6:$A$305,0))&amp;"","كود غير موجود"))</f>
        <v/>
      </c>
      <c r="I6" s="16">
        <f>IF(A6&amp;""="","",COUNTIFS('الجلسات'!$B$6:$B$2005,A6&amp;"",'الجلسات'!$C$6:$C$2005,"تمت"))</f>
        <v/>
      </c>
      <c r="J6" s="16">
        <f>IF(A6&amp;""="","",MAX(0,N(D6)-I6))</f>
        <v/>
      </c>
      <c r="K6" s="21">
        <f>IF(OR(A6&amp;""="",N(D6)=0),"",MIN(1,I6/D6))</f>
        <v/>
      </c>
      <c r="L6" s="17">
        <f>IF(A6&amp;""="","",IF(N(D6)&gt;0,ROUND(N(E6)*MIN(I6,D6)/D6,2),0))</f>
        <v/>
      </c>
      <c r="M6" s="6">
        <f>IF(A6&amp;""="","",IF(I6=0,"لم تبدأ",IF(I6&gt;=N(D6),"مكتملة","جارية")))</f>
        <v/>
      </c>
      <c r="N6" s="6">
        <f>IF(A6&amp;""="","",IF(M6="مكتملة","",IF(NOT(ISNUMBER(G6)),"يحتاج موعدًا",IF(G6&lt;'الإعدادات'!$B$4,"يحتاج موعدًا",""))))</f>
        <v/>
      </c>
    </row>
    <row r="7">
      <c r="A7" s="5" t="inlineStr">
        <is>
          <t>T002</t>
        </is>
      </c>
      <c r="B7" s="5" t="inlineStr">
        <is>
          <t>D001</t>
        </is>
      </c>
      <c r="C7" s="5" t="inlineStr">
        <is>
          <t>تركيب تاج</t>
        </is>
      </c>
      <c r="D7" s="19" t="n">
        <v>2</v>
      </c>
      <c r="E7" s="20" t="n">
        <v>2500</v>
      </c>
      <c r="F7" s="13" t="n">
        <v>46315</v>
      </c>
      <c r="G7" s="13" t="n">
        <v>46323</v>
      </c>
      <c r="H7" s="6">
        <f>IF(A7&amp;""="","",IFERROR(INDEX('المرضى'!$B$6:$B$305,MATCH(B7&amp;"",'المرضى'!$A$6:$A$305,0))&amp;"","كود غير موجود"))</f>
        <v/>
      </c>
      <c r="I7" s="16">
        <f>IF(A7&amp;""="","",COUNTIFS('الجلسات'!$B$6:$B$2005,A7&amp;"",'الجلسات'!$C$6:$C$2005,"تمت"))</f>
        <v/>
      </c>
      <c r="J7" s="16">
        <f>IF(A7&amp;""="","",MAX(0,N(D7)-I7))</f>
        <v/>
      </c>
      <c r="K7" s="21">
        <f>IF(OR(A7&amp;""="",N(D7)=0),"",MIN(1,I7/D7))</f>
        <v/>
      </c>
      <c r="L7" s="17">
        <f>IF(A7&amp;""="","",IF(N(D7)&gt;0,ROUND(N(E7)*MIN(I7,D7)/D7,2),0))</f>
        <v/>
      </c>
      <c r="M7" s="6">
        <f>IF(A7&amp;""="","",IF(I7=0,"لم تبدأ",IF(I7&gt;=N(D7),"مكتملة","جارية")))</f>
        <v/>
      </c>
      <c r="N7" s="6">
        <f>IF(A7&amp;""="","",IF(M7="مكتملة","",IF(NOT(ISNUMBER(G7)),"يحتاج موعدًا",IF(G7&lt;'الإعدادات'!$B$4,"يحتاج موعدًا",""))))</f>
        <v/>
      </c>
    </row>
    <row r="8">
      <c r="A8" s="5" t="inlineStr">
        <is>
          <t>T003</t>
        </is>
      </c>
      <c r="B8" s="5" t="inlineStr">
        <is>
          <t>D002</t>
        </is>
      </c>
      <c r="C8" s="5" t="inlineStr">
        <is>
          <t>حشو</t>
        </is>
      </c>
      <c r="D8" s="19" t="n">
        <v>1</v>
      </c>
      <c r="E8" s="20" t="n">
        <v>500</v>
      </c>
      <c r="F8" s="13" t="n">
        <v>46300</v>
      </c>
      <c r="G8" s="13" t="n"/>
      <c r="H8" s="6">
        <f>IF(A8&amp;""="","",IFERROR(INDEX('المرضى'!$B$6:$B$305,MATCH(B8&amp;"",'المرضى'!$A$6:$A$305,0))&amp;"","كود غير موجود"))</f>
        <v/>
      </c>
      <c r="I8" s="16">
        <f>IF(A8&amp;""="","",COUNTIFS('الجلسات'!$B$6:$B$2005,A8&amp;"",'الجلسات'!$C$6:$C$2005,"تمت"))</f>
        <v/>
      </c>
      <c r="J8" s="16">
        <f>IF(A8&amp;""="","",MAX(0,N(D8)-I8))</f>
        <v/>
      </c>
      <c r="K8" s="21">
        <f>IF(OR(A8&amp;""="",N(D8)=0),"",MIN(1,I8/D8))</f>
        <v/>
      </c>
      <c r="L8" s="17">
        <f>IF(A8&amp;""="","",IF(N(D8)&gt;0,ROUND(N(E8)*MIN(I8,D8)/D8,2),0))</f>
        <v/>
      </c>
      <c r="M8" s="6">
        <f>IF(A8&amp;""="","",IF(I8=0,"لم تبدأ",IF(I8&gt;=N(D8),"مكتملة","جارية")))</f>
        <v/>
      </c>
      <c r="N8" s="6">
        <f>IF(A8&amp;""="","",IF(M8="مكتملة","",IF(NOT(ISNUMBER(G8)),"يحتاج موعدًا",IF(G8&lt;'الإعدادات'!$B$4,"يحتاج موعدًا",""))))</f>
        <v/>
      </c>
    </row>
    <row r="9">
      <c r="A9" s="5" t="inlineStr">
        <is>
          <t>T004</t>
        </is>
      </c>
      <c r="B9" s="5" t="inlineStr">
        <is>
          <t>D002</t>
        </is>
      </c>
      <c r="C9" s="5" t="inlineStr">
        <is>
          <t>تنظيف وتلميع</t>
        </is>
      </c>
      <c r="D9" s="19" t="n">
        <v>1</v>
      </c>
      <c r="E9" s="20" t="n">
        <v>350</v>
      </c>
      <c r="F9" s="13" t="n">
        <v>46300</v>
      </c>
      <c r="G9" s="13" t="n"/>
      <c r="H9" s="6">
        <f>IF(A9&amp;""="","",IFERROR(INDEX('المرضى'!$B$6:$B$305,MATCH(B9&amp;"",'المرضى'!$A$6:$A$305,0))&amp;"","كود غير موجود"))</f>
        <v/>
      </c>
      <c r="I9" s="16">
        <f>IF(A9&amp;""="","",COUNTIFS('الجلسات'!$B$6:$B$2005,A9&amp;"",'الجلسات'!$C$6:$C$2005,"تمت"))</f>
        <v/>
      </c>
      <c r="J9" s="16">
        <f>IF(A9&amp;""="","",MAX(0,N(D9)-I9))</f>
        <v/>
      </c>
      <c r="K9" s="21">
        <f>IF(OR(A9&amp;""="",N(D9)=0),"",MIN(1,I9/D9))</f>
        <v/>
      </c>
      <c r="L9" s="17">
        <f>IF(A9&amp;""="","",IF(N(D9)&gt;0,ROUND(N(E9)*MIN(I9,D9)/D9,2),0))</f>
        <v/>
      </c>
      <c r="M9" s="6">
        <f>IF(A9&amp;""="","",IF(I9=0,"لم تبدأ",IF(I9&gt;=N(D9),"مكتملة","جارية")))</f>
        <v/>
      </c>
      <c r="N9" s="6">
        <f>IF(A9&amp;""="","",IF(M9="مكتملة","",IF(NOT(ISNUMBER(G9)),"يحتاج موعدًا",IF(G9&lt;'الإعدادات'!$B$4,"يحتاج موعدًا",""))))</f>
        <v/>
      </c>
    </row>
    <row r="10">
      <c r="A10" s="5" t="inlineStr">
        <is>
          <t>T005</t>
        </is>
      </c>
      <c r="B10" s="5" t="inlineStr">
        <is>
          <t>D003</t>
        </is>
      </c>
      <c r="C10" s="5" t="inlineStr">
        <is>
          <t>علاج عصب</t>
        </is>
      </c>
      <c r="D10" s="19" t="n">
        <v>3</v>
      </c>
      <c r="E10" s="20" t="n">
        <v>1400</v>
      </c>
      <c r="F10" s="13" t="n">
        <v>46285</v>
      </c>
      <c r="G10" s="13" t="n"/>
      <c r="H10" s="6">
        <f>IF(A10&amp;""="","",IFERROR(INDEX('المرضى'!$B$6:$B$305,MATCH(B10&amp;"",'المرضى'!$A$6:$A$305,0))&amp;"","كود غير موجود"))</f>
        <v/>
      </c>
      <c r="I10" s="16">
        <f>IF(A10&amp;""="","",COUNTIFS('الجلسات'!$B$6:$B$2005,A10&amp;"",'الجلسات'!$C$6:$C$2005,"تمت"))</f>
        <v/>
      </c>
      <c r="J10" s="16">
        <f>IF(A10&amp;""="","",MAX(0,N(D10)-I10))</f>
        <v/>
      </c>
      <c r="K10" s="21">
        <f>IF(OR(A10&amp;""="",N(D10)=0),"",MIN(1,I10/D10))</f>
        <v/>
      </c>
      <c r="L10" s="17">
        <f>IF(A10&amp;""="","",IF(N(D10)&gt;0,ROUND(N(E10)*MIN(I10,D10)/D10,2),0))</f>
        <v/>
      </c>
      <c r="M10" s="6">
        <f>IF(A10&amp;""="","",IF(I10=0,"لم تبدأ",IF(I10&gt;=N(D10),"مكتملة","جارية")))</f>
        <v/>
      </c>
      <c r="N10" s="6">
        <f>IF(A10&amp;""="","",IF(M10="مكتملة","",IF(NOT(ISNUMBER(G10)),"يحتاج موعدًا",IF(G10&lt;'الإعدادات'!$B$4,"يحتاج موعدًا",""))))</f>
        <v/>
      </c>
    </row>
    <row r="11">
      <c r="A11" s="5" t="inlineStr">
        <is>
          <t>T006</t>
        </is>
      </c>
      <c r="B11" s="5" t="inlineStr">
        <is>
          <t>D004</t>
        </is>
      </c>
      <c r="C11" s="5" t="inlineStr">
        <is>
          <t>تبييض</t>
        </is>
      </c>
      <c r="D11" s="19" t="n">
        <v>2</v>
      </c>
      <c r="E11" s="20" t="n">
        <v>1800</v>
      </c>
      <c r="F11" s="13" t="n">
        <v>46334</v>
      </c>
      <c r="G11" s="13" t="n">
        <v>46334</v>
      </c>
      <c r="H11" s="6">
        <f>IF(A11&amp;""="","",IFERROR(INDEX('المرضى'!$B$6:$B$305,MATCH(B11&amp;"",'المرضى'!$A$6:$A$305,0))&amp;"","كود غير موجود"))</f>
        <v/>
      </c>
      <c r="I11" s="16">
        <f>IF(A11&amp;""="","",COUNTIFS('الجلسات'!$B$6:$B$2005,A11&amp;"",'الجلسات'!$C$6:$C$2005,"تمت"))</f>
        <v/>
      </c>
      <c r="J11" s="16">
        <f>IF(A11&amp;""="","",MAX(0,N(D11)-I11))</f>
        <v/>
      </c>
      <c r="K11" s="21">
        <f>IF(OR(A11&amp;""="",N(D11)=0),"",MIN(1,I11/D11))</f>
        <v/>
      </c>
      <c r="L11" s="17">
        <f>IF(A11&amp;""="","",IF(N(D11)&gt;0,ROUND(N(E11)*MIN(I11,D11)/D11,2),0))</f>
        <v/>
      </c>
      <c r="M11" s="6">
        <f>IF(A11&amp;""="","",IF(I11=0,"لم تبدأ",IF(I11&gt;=N(D11),"مكتملة","جارية")))</f>
        <v/>
      </c>
      <c r="N11" s="6">
        <f>IF(A11&amp;""="","",IF(M11="مكتملة","",IF(NOT(ISNUMBER(G11)),"يحتاج موعدًا",IF(G11&lt;'الإعدادات'!$B$4,"يحتاج موعدًا",""))))</f>
        <v/>
      </c>
    </row>
    <row r="12">
      <c r="A12" s="5" t="inlineStr">
        <is>
          <t>T007</t>
        </is>
      </c>
      <c r="B12" s="5" t="inlineStr">
        <is>
          <t>D005</t>
        </is>
      </c>
      <c r="C12" s="5" t="inlineStr">
        <is>
          <t>خلع</t>
        </is>
      </c>
      <c r="D12" s="19" t="n">
        <v>1</v>
      </c>
      <c r="E12" s="20" t="n">
        <v>350</v>
      </c>
      <c r="F12" s="13" t="n">
        <v>46323</v>
      </c>
      <c r="G12" s="13" t="n">
        <v>46325</v>
      </c>
      <c r="H12" s="6">
        <f>IF(A12&amp;""="","",IFERROR(INDEX('المرضى'!$B$6:$B$305,MATCH(B12&amp;"",'المرضى'!$A$6:$A$305,0))&amp;"","كود غير موجود"))</f>
        <v/>
      </c>
      <c r="I12" s="16">
        <f>IF(A12&amp;""="","",COUNTIFS('الجلسات'!$B$6:$B$2005,A12&amp;"",'الجلسات'!$C$6:$C$2005,"تمت"))</f>
        <v/>
      </c>
      <c r="J12" s="16">
        <f>IF(A12&amp;""="","",MAX(0,N(D12)-I12))</f>
        <v/>
      </c>
      <c r="K12" s="21">
        <f>IF(OR(A12&amp;""="",N(D12)=0),"",MIN(1,I12/D12))</f>
        <v/>
      </c>
      <c r="L12" s="17">
        <f>IF(A12&amp;""="","",IF(N(D12)&gt;0,ROUND(N(E12)*MIN(I12,D12)/D12,2),0))</f>
        <v/>
      </c>
      <c r="M12" s="6">
        <f>IF(A12&amp;""="","",IF(I12=0,"لم تبدأ",IF(I12&gt;=N(D12),"مكتملة","جارية")))</f>
        <v/>
      </c>
      <c r="N12" s="6">
        <f>IF(A12&amp;""="","",IF(M12="مكتملة","",IF(NOT(ISNUMBER(G12)),"يحتاج موعدًا",IF(G12&lt;'الإعدادات'!$B$4,"يحتاج موعدًا",""))))</f>
        <v/>
      </c>
    </row>
    <row r="13">
      <c r="A13" s="5" t="inlineStr">
        <is>
          <t>T008</t>
        </is>
      </c>
      <c r="B13" s="5" t="inlineStr">
        <is>
          <t>D007</t>
        </is>
      </c>
      <c r="C13" s="5" t="inlineStr">
        <is>
          <t>حشو</t>
        </is>
      </c>
      <c r="D13" s="19" t="n">
        <v>4</v>
      </c>
      <c r="E13" s="20" t="n">
        <v>2000</v>
      </c>
      <c r="F13" s="13" t="n">
        <v>46307</v>
      </c>
      <c r="G13" s="13" t="n"/>
      <c r="H13" s="6">
        <f>IF(A13&amp;""="","",IFERROR(INDEX('المرضى'!$B$6:$B$305,MATCH(B13&amp;"",'المرضى'!$A$6:$A$305,0))&amp;"","كود غير موجود"))</f>
        <v/>
      </c>
      <c r="I13" s="16">
        <f>IF(A13&amp;""="","",COUNTIFS('الجلسات'!$B$6:$B$2005,A13&amp;"",'الجلسات'!$C$6:$C$2005,"تمت"))</f>
        <v/>
      </c>
      <c r="J13" s="16">
        <f>IF(A13&amp;""="","",MAX(0,N(D13)-I13))</f>
        <v/>
      </c>
      <c r="K13" s="21">
        <f>IF(OR(A13&amp;""="",N(D13)=0),"",MIN(1,I13/D13))</f>
        <v/>
      </c>
      <c r="L13" s="17">
        <f>IF(A13&amp;""="","",IF(N(D13)&gt;0,ROUND(N(E13)*MIN(I13,D13)/D13,2),0))</f>
        <v/>
      </c>
      <c r="M13" s="6">
        <f>IF(A13&amp;""="","",IF(I13=0,"لم تبدأ",IF(I13&gt;=N(D13),"مكتملة","جارية")))</f>
        <v/>
      </c>
      <c r="N13" s="6">
        <f>IF(A13&amp;""="","",IF(M13="مكتملة","",IF(NOT(ISNUMBER(G13)),"يحتاج موعدًا",IF(G13&lt;'الإعدادات'!$B$4,"يحتاج موعدًا",""))))</f>
        <v/>
      </c>
    </row>
    <row r="14">
      <c r="A14" s="5" t="n"/>
      <c r="B14" s="5" t="n"/>
      <c r="C14" s="5" t="n"/>
      <c r="D14" s="19" t="n"/>
      <c r="E14" s="20" t="n"/>
      <c r="F14" s="13" t="n"/>
      <c r="G14" s="13" t="n"/>
      <c r="H14" s="6">
        <f>IF(A14&amp;""="","",IFERROR(INDEX('المرضى'!$B$6:$B$305,MATCH(B14&amp;"",'المرضى'!$A$6:$A$305,0))&amp;"","كود غير موجود"))</f>
        <v/>
      </c>
      <c r="I14" s="16">
        <f>IF(A14&amp;""="","",COUNTIFS('الجلسات'!$B$6:$B$2005,A14&amp;"",'الجلسات'!$C$6:$C$2005,"تمت"))</f>
        <v/>
      </c>
      <c r="J14" s="16">
        <f>IF(A14&amp;""="","",MAX(0,N(D14)-I14))</f>
        <v/>
      </c>
      <c r="K14" s="21">
        <f>IF(OR(A14&amp;""="",N(D14)=0),"",MIN(1,I14/D14))</f>
        <v/>
      </c>
      <c r="L14" s="17">
        <f>IF(A14&amp;""="","",IF(N(D14)&gt;0,ROUND(N(E14)*MIN(I14,D14)/D14,2),0))</f>
        <v/>
      </c>
      <c r="M14" s="6">
        <f>IF(A14&amp;""="","",IF(I14=0,"لم تبدأ",IF(I14&gt;=N(D14),"مكتملة","جارية")))</f>
        <v/>
      </c>
      <c r="N14" s="6">
        <f>IF(A14&amp;""="","",IF(M14="مكتملة","",IF(NOT(ISNUMBER(G14)),"يحتاج موعدًا",IF(G14&lt;'الإعدادات'!$B$4,"يحتاج موعدًا",""))))</f>
        <v/>
      </c>
    </row>
    <row r="15">
      <c r="A15" s="5" t="n"/>
      <c r="B15" s="5" t="n"/>
      <c r="C15" s="5" t="n"/>
      <c r="D15" s="19" t="n"/>
      <c r="E15" s="20" t="n"/>
      <c r="F15" s="13" t="n"/>
      <c r="G15" s="13" t="n"/>
      <c r="H15" s="6">
        <f>IF(A15&amp;""="","",IFERROR(INDEX('المرضى'!$B$6:$B$305,MATCH(B15&amp;"",'المرضى'!$A$6:$A$305,0))&amp;"","كود غير موجود"))</f>
        <v/>
      </c>
      <c r="I15" s="16">
        <f>IF(A15&amp;""="","",COUNTIFS('الجلسات'!$B$6:$B$2005,A15&amp;"",'الجلسات'!$C$6:$C$2005,"تمت"))</f>
        <v/>
      </c>
      <c r="J15" s="16">
        <f>IF(A15&amp;""="","",MAX(0,N(D15)-I15))</f>
        <v/>
      </c>
      <c r="K15" s="21">
        <f>IF(OR(A15&amp;""="",N(D15)=0),"",MIN(1,I15/D15))</f>
        <v/>
      </c>
      <c r="L15" s="17">
        <f>IF(A15&amp;""="","",IF(N(D15)&gt;0,ROUND(N(E15)*MIN(I15,D15)/D15,2),0))</f>
        <v/>
      </c>
      <c r="M15" s="6">
        <f>IF(A15&amp;""="","",IF(I15=0,"لم تبدأ",IF(I15&gt;=N(D15),"مكتملة","جارية")))</f>
        <v/>
      </c>
      <c r="N15" s="6">
        <f>IF(A15&amp;""="","",IF(M15="مكتملة","",IF(NOT(ISNUMBER(G15)),"يحتاج موعدًا",IF(G15&lt;'الإعدادات'!$B$4,"يحتاج موعدًا",""))))</f>
        <v/>
      </c>
    </row>
    <row r="16">
      <c r="A16" s="5" t="n"/>
      <c r="B16" s="5" t="n"/>
      <c r="C16" s="5" t="n"/>
      <c r="D16" s="19" t="n"/>
      <c r="E16" s="20" t="n"/>
      <c r="F16" s="13" t="n"/>
      <c r="G16" s="13" t="n"/>
      <c r="H16" s="6">
        <f>IF(A16&amp;""="","",IFERROR(INDEX('المرضى'!$B$6:$B$305,MATCH(B16&amp;"",'المرضى'!$A$6:$A$305,0))&amp;"","كود غير موجود"))</f>
        <v/>
      </c>
      <c r="I16" s="16">
        <f>IF(A16&amp;""="","",COUNTIFS('الجلسات'!$B$6:$B$2005,A16&amp;"",'الجلسات'!$C$6:$C$2005,"تمت"))</f>
        <v/>
      </c>
      <c r="J16" s="16">
        <f>IF(A16&amp;""="","",MAX(0,N(D16)-I16))</f>
        <v/>
      </c>
      <c r="K16" s="21">
        <f>IF(OR(A16&amp;""="",N(D16)=0),"",MIN(1,I16/D16))</f>
        <v/>
      </c>
      <c r="L16" s="17">
        <f>IF(A16&amp;""="","",IF(N(D16)&gt;0,ROUND(N(E16)*MIN(I16,D16)/D16,2),0))</f>
        <v/>
      </c>
      <c r="M16" s="6">
        <f>IF(A16&amp;""="","",IF(I16=0,"لم تبدأ",IF(I16&gt;=N(D16),"مكتملة","جارية")))</f>
        <v/>
      </c>
      <c r="N16" s="6">
        <f>IF(A16&amp;""="","",IF(M16="مكتملة","",IF(NOT(ISNUMBER(G16)),"يحتاج موعدًا",IF(G16&lt;'الإعدادات'!$B$4,"يحتاج موعدًا",""))))</f>
        <v/>
      </c>
    </row>
    <row r="17">
      <c r="A17" s="5" t="n"/>
      <c r="B17" s="5" t="n"/>
      <c r="C17" s="5" t="n"/>
      <c r="D17" s="19" t="n"/>
      <c r="E17" s="20" t="n"/>
      <c r="F17" s="13" t="n"/>
      <c r="G17" s="13" t="n"/>
      <c r="H17" s="6">
        <f>IF(A17&amp;""="","",IFERROR(INDEX('المرضى'!$B$6:$B$305,MATCH(B17&amp;"",'المرضى'!$A$6:$A$305,0))&amp;"","كود غير موجود"))</f>
        <v/>
      </c>
      <c r="I17" s="16">
        <f>IF(A17&amp;""="","",COUNTIFS('الجلسات'!$B$6:$B$2005,A17&amp;"",'الجلسات'!$C$6:$C$2005,"تمت"))</f>
        <v/>
      </c>
      <c r="J17" s="16">
        <f>IF(A17&amp;""="","",MAX(0,N(D17)-I17))</f>
        <v/>
      </c>
      <c r="K17" s="21">
        <f>IF(OR(A17&amp;""="",N(D17)=0),"",MIN(1,I17/D17))</f>
        <v/>
      </c>
      <c r="L17" s="17">
        <f>IF(A17&amp;""="","",IF(N(D17)&gt;0,ROUND(N(E17)*MIN(I17,D17)/D17,2),0))</f>
        <v/>
      </c>
      <c r="M17" s="6">
        <f>IF(A17&amp;""="","",IF(I17=0,"لم تبدأ",IF(I17&gt;=N(D17),"مكتملة","جارية")))</f>
        <v/>
      </c>
      <c r="N17" s="6">
        <f>IF(A17&amp;""="","",IF(M17="مكتملة","",IF(NOT(ISNUMBER(G17)),"يحتاج موعدًا",IF(G17&lt;'الإعدادات'!$B$4,"يحتاج موعدًا",""))))</f>
        <v/>
      </c>
    </row>
    <row r="18">
      <c r="A18" s="5" t="n"/>
      <c r="B18" s="5" t="n"/>
      <c r="C18" s="5" t="n"/>
      <c r="D18" s="19" t="n"/>
      <c r="E18" s="20" t="n"/>
      <c r="F18" s="13" t="n"/>
      <c r="G18" s="13" t="n"/>
      <c r="H18" s="6">
        <f>IF(A18&amp;""="","",IFERROR(INDEX('المرضى'!$B$6:$B$305,MATCH(B18&amp;"",'المرضى'!$A$6:$A$305,0))&amp;"","كود غير موجود"))</f>
        <v/>
      </c>
      <c r="I18" s="16">
        <f>IF(A18&amp;""="","",COUNTIFS('الجلسات'!$B$6:$B$2005,A18&amp;"",'الجلسات'!$C$6:$C$2005,"تمت"))</f>
        <v/>
      </c>
      <c r="J18" s="16">
        <f>IF(A18&amp;""="","",MAX(0,N(D18)-I18))</f>
        <v/>
      </c>
      <c r="K18" s="21">
        <f>IF(OR(A18&amp;""="",N(D18)=0),"",MIN(1,I18/D18))</f>
        <v/>
      </c>
      <c r="L18" s="17">
        <f>IF(A18&amp;""="","",IF(N(D18)&gt;0,ROUND(N(E18)*MIN(I18,D18)/D18,2),0))</f>
        <v/>
      </c>
      <c r="M18" s="6">
        <f>IF(A18&amp;""="","",IF(I18=0,"لم تبدأ",IF(I18&gt;=N(D18),"مكتملة","جارية")))</f>
        <v/>
      </c>
      <c r="N18" s="6">
        <f>IF(A18&amp;""="","",IF(M18="مكتملة","",IF(NOT(ISNUMBER(G18)),"يحتاج موعدًا",IF(G18&lt;'الإعدادات'!$B$4,"يحتاج موعدًا",""))))</f>
        <v/>
      </c>
    </row>
    <row r="19">
      <c r="A19" s="5" t="n"/>
      <c r="B19" s="5" t="n"/>
      <c r="C19" s="5" t="n"/>
      <c r="D19" s="19" t="n"/>
      <c r="E19" s="20" t="n"/>
      <c r="F19" s="13" t="n"/>
      <c r="G19" s="13" t="n"/>
      <c r="H19" s="6">
        <f>IF(A19&amp;""="","",IFERROR(INDEX('المرضى'!$B$6:$B$305,MATCH(B19&amp;"",'المرضى'!$A$6:$A$305,0))&amp;"","كود غير موجود"))</f>
        <v/>
      </c>
      <c r="I19" s="16">
        <f>IF(A19&amp;""="","",COUNTIFS('الجلسات'!$B$6:$B$2005,A19&amp;"",'الجلسات'!$C$6:$C$2005,"تمت"))</f>
        <v/>
      </c>
      <c r="J19" s="16">
        <f>IF(A19&amp;""="","",MAX(0,N(D19)-I19))</f>
        <v/>
      </c>
      <c r="K19" s="21">
        <f>IF(OR(A19&amp;""="",N(D19)=0),"",MIN(1,I19/D19))</f>
        <v/>
      </c>
      <c r="L19" s="17">
        <f>IF(A19&amp;""="","",IF(N(D19)&gt;0,ROUND(N(E19)*MIN(I19,D19)/D19,2),0))</f>
        <v/>
      </c>
      <c r="M19" s="6">
        <f>IF(A19&amp;""="","",IF(I19=0,"لم تبدأ",IF(I19&gt;=N(D19),"مكتملة","جارية")))</f>
        <v/>
      </c>
      <c r="N19" s="6">
        <f>IF(A19&amp;""="","",IF(M19="مكتملة","",IF(NOT(ISNUMBER(G19)),"يحتاج موعدًا",IF(G19&lt;'الإعدادات'!$B$4,"يحتاج موعدًا",""))))</f>
        <v/>
      </c>
    </row>
    <row r="20">
      <c r="A20" s="5" t="n"/>
      <c r="B20" s="5" t="n"/>
      <c r="C20" s="5" t="n"/>
      <c r="D20" s="19" t="n"/>
      <c r="E20" s="20" t="n"/>
      <c r="F20" s="13" t="n"/>
      <c r="G20" s="13" t="n"/>
      <c r="H20" s="6">
        <f>IF(A20&amp;""="","",IFERROR(INDEX('المرضى'!$B$6:$B$305,MATCH(B20&amp;"",'المرضى'!$A$6:$A$305,0))&amp;"","كود غير موجود"))</f>
        <v/>
      </c>
      <c r="I20" s="16">
        <f>IF(A20&amp;""="","",COUNTIFS('الجلسات'!$B$6:$B$2005,A20&amp;"",'الجلسات'!$C$6:$C$2005,"تمت"))</f>
        <v/>
      </c>
      <c r="J20" s="16">
        <f>IF(A20&amp;""="","",MAX(0,N(D20)-I20))</f>
        <v/>
      </c>
      <c r="K20" s="21">
        <f>IF(OR(A20&amp;""="",N(D20)=0),"",MIN(1,I20/D20))</f>
        <v/>
      </c>
      <c r="L20" s="17">
        <f>IF(A20&amp;""="","",IF(N(D20)&gt;0,ROUND(N(E20)*MIN(I20,D20)/D20,2),0))</f>
        <v/>
      </c>
      <c r="M20" s="6">
        <f>IF(A20&amp;""="","",IF(I20=0,"لم تبدأ",IF(I20&gt;=N(D20),"مكتملة","جارية")))</f>
        <v/>
      </c>
      <c r="N20" s="6">
        <f>IF(A20&amp;""="","",IF(M20="مكتملة","",IF(NOT(ISNUMBER(G20)),"يحتاج موعدًا",IF(G20&lt;'الإعدادات'!$B$4,"يحتاج موعدًا",""))))</f>
        <v/>
      </c>
    </row>
    <row r="21">
      <c r="A21" s="5" t="n"/>
      <c r="B21" s="5" t="n"/>
      <c r="C21" s="5" t="n"/>
      <c r="D21" s="19" t="n"/>
      <c r="E21" s="20" t="n"/>
      <c r="F21" s="13" t="n"/>
      <c r="G21" s="13" t="n"/>
      <c r="H21" s="6">
        <f>IF(A21&amp;""="","",IFERROR(INDEX('المرضى'!$B$6:$B$305,MATCH(B21&amp;"",'المرضى'!$A$6:$A$305,0))&amp;"","كود غير موجود"))</f>
        <v/>
      </c>
      <c r="I21" s="16">
        <f>IF(A21&amp;""="","",COUNTIFS('الجلسات'!$B$6:$B$2005,A21&amp;"",'الجلسات'!$C$6:$C$2005,"تمت"))</f>
        <v/>
      </c>
      <c r="J21" s="16">
        <f>IF(A21&amp;""="","",MAX(0,N(D21)-I21))</f>
        <v/>
      </c>
      <c r="K21" s="21">
        <f>IF(OR(A21&amp;""="",N(D21)=0),"",MIN(1,I21/D21))</f>
        <v/>
      </c>
      <c r="L21" s="17">
        <f>IF(A21&amp;""="","",IF(N(D21)&gt;0,ROUND(N(E21)*MIN(I21,D21)/D21,2),0))</f>
        <v/>
      </c>
      <c r="M21" s="6">
        <f>IF(A21&amp;""="","",IF(I21=0,"لم تبدأ",IF(I21&gt;=N(D21),"مكتملة","جارية")))</f>
        <v/>
      </c>
      <c r="N21" s="6">
        <f>IF(A21&amp;""="","",IF(M21="مكتملة","",IF(NOT(ISNUMBER(G21)),"يحتاج موعدًا",IF(G21&lt;'الإعدادات'!$B$4,"يحتاج موعدًا",""))))</f>
        <v/>
      </c>
    </row>
    <row r="22">
      <c r="A22" s="5" t="n"/>
      <c r="B22" s="5" t="n"/>
      <c r="C22" s="5" t="n"/>
      <c r="D22" s="19" t="n"/>
      <c r="E22" s="20" t="n"/>
      <c r="F22" s="13" t="n"/>
      <c r="G22" s="13" t="n"/>
      <c r="H22" s="6">
        <f>IF(A22&amp;""="","",IFERROR(INDEX('المرضى'!$B$6:$B$305,MATCH(B22&amp;"",'المرضى'!$A$6:$A$305,0))&amp;"","كود غير موجود"))</f>
        <v/>
      </c>
      <c r="I22" s="16">
        <f>IF(A22&amp;""="","",COUNTIFS('الجلسات'!$B$6:$B$2005,A22&amp;"",'الجلسات'!$C$6:$C$2005,"تمت"))</f>
        <v/>
      </c>
      <c r="J22" s="16">
        <f>IF(A22&amp;""="","",MAX(0,N(D22)-I22))</f>
        <v/>
      </c>
      <c r="K22" s="21">
        <f>IF(OR(A22&amp;""="",N(D22)=0),"",MIN(1,I22/D22))</f>
        <v/>
      </c>
      <c r="L22" s="17">
        <f>IF(A22&amp;""="","",IF(N(D22)&gt;0,ROUND(N(E22)*MIN(I22,D22)/D22,2),0))</f>
        <v/>
      </c>
      <c r="M22" s="6">
        <f>IF(A22&amp;""="","",IF(I22=0,"لم تبدأ",IF(I22&gt;=N(D22),"مكتملة","جارية")))</f>
        <v/>
      </c>
      <c r="N22" s="6">
        <f>IF(A22&amp;""="","",IF(M22="مكتملة","",IF(NOT(ISNUMBER(G22)),"يحتاج موعدًا",IF(G22&lt;'الإعدادات'!$B$4,"يحتاج موعدًا",""))))</f>
        <v/>
      </c>
    </row>
    <row r="23">
      <c r="A23" s="5" t="n"/>
      <c r="B23" s="5" t="n"/>
      <c r="C23" s="5" t="n"/>
      <c r="D23" s="19" t="n"/>
      <c r="E23" s="20" t="n"/>
      <c r="F23" s="13" t="n"/>
      <c r="G23" s="13" t="n"/>
      <c r="H23" s="6">
        <f>IF(A23&amp;""="","",IFERROR(INDEX('المرضى'!$B$6:$B$305,MATCH(B23&amp;"",'المرضى'!$A$6:$A$305,0))&amp;"","كود غير موجود"))</f>
        <v/>
      </c>
      <c r="I23" s="16">
        <f>IF(A23&amp;""="","",COUNTIFS('الجلسات'!$B$6:$B$2005,A23&amp;"",'الجلسات'!$C$6:$C$2005,"تمت"))</f>
        <v/>
      </c>
      <c r="J23" s="16">
        <f>IF(A23&amp;""="","",MAX(0,N(D23)-I23))</f>
        <v/>
      </c>
      <c r="K23" s="21">
        <f>IF(OR(A23&amp;""="",N(D23)=0),"",MIN(1,I23/D23))</f>
        <v/>
      </c>
      <c r="L23" s="17">
        <f>IF(A23&amp;""="","",IF(N(D23)&gt;0,ROUND(N(E23)*MIN(I23,D23)/D23,2),0))</f>
        <v/>
      </c>
      <c r="M23" s="6">
        <f>IF(A23&amp;""="","",IF(I23=0,"لم تبدأ",IF(I23&gt;=N(D23),"مكتملة","جارية")))</f>
        <v/>
      </c>
      <c r="N23" s="6">
        <f>IF(A23&amp;""="","",IF(M23="مكتملة","",IF(NOT(ISNUMBER(G23)),"يحتاج موعدًا",IF(G23&lt;'الإعدادات'!$B$4,"يحتاج موعدًا",""))))</f>
        <v/>
      </c>
    </row>
    <row r="24">
      <c r="A24" s="5" t="n"/>
      <c r="B24" s="5" t="n"/>
      <c r="C24" s="5" t="n"/>
      <c r="D24" s="19" t="n"/>
      <c r="E24" s="20" t="n"/>
      <c r="F24" s="13" t="n"/>
      <c r="G24" s="13" t="n"/>
      <c r="H24" s="6">
        <f>IF(A24&amp;""="","",IFERROR(INDEX('المرضى'!$B$6:$B$305,MATCH(B24&amp;"",'المرضى'!$A$6:$A$305,0))&amp;"","كود غير موجود"))</f>
        <v/>
      </c>
      <c r="I24" s="16">
        <f>IF(A24&amp;""="","",COUNTIFS('الجلسات'!$B$6:$B$2005,A24&amp;"",'الجلسات'!$C$6:$C$2005,"تمت"))</f>
        <v/>
      </c>
      <c r="J24" s="16">
        <f>IF(A24&amp;""="","",MAX(0,N(D24)-I24))</f>
        <v/>
      </c>
      <c r="K24" s="21">
        <f>IF(OR(A24&amp;""="",N(D24)=0),"",MIN(1,I24/D24))</f>
        <v/>
      </c>
      <c r="L24" s="17">
        <f>IF(A24&amp;""="","",IF(N(D24)&gt;0,ROUND(N(E24)*MIN(I24,D24)/D24,2),0))</f>
        <v/>
      </c>
      <c r="M24" s="6">
        <f>IF(A24&amp;""="","",IF(I24=0,"لم تبدأ",IF(I24&gt;=N(D24),"مكتملة","جارية")))</f>
        <v/>
      </c>
      <c r="N24" s="6">
        <f>IF(A24&amp;""="","",IF(M24="مكتملة","",IF(NOT(ISNUMBER(G24)),"يحتاج موعدًا",IF(G24&lt;'الإعدادات'!$B$4,"يحتاج موعدًا",""))))</f>
        <v/>
      </c>
    </row>
    <row r="25">
      <c r="A25" s="5" t="n"/>
      <c r="B25" s="5" t="n"/>
      <c r="C25" s="5" t="n"/>
      <c r="D25" s="19" t="n"/>
      <c r="E25" s="20" t="n"/>
      <c r="F25" s="13" t="n"/>
      <c r="G25" s="13" t="n"/>
      <c r="H25" s="6">
        <f>IF(A25&amp;""="","",IFERROR(INDEX('المرضى'!$B$6:$B$305,MATCH(B25&amp;"",'المرضى'!$A$6:$A$305,0))&amp;"","كود غير موجود"))</f>
        <v/>
      </c>
      <c r="I25" s="16">
        <f>IF(A25&amp;""="","",COUNTIFS('الجلسات'!$B$6:$B$2005,A25&amp;"",'الجلسات'!$C$6:$C$2005,"تمت"))</f>
        <v/>
      </c>
      <c r="J25" s="16">
        <f>IF(A25&amp;""="","",MAX(0,N(D25)-I25))</f>
        <v/>
      </c>
      <c r="K25" s="21">
        <f>IF(OR(A25&amp;""="",N(D25)=0),"",MIN(1,I25/D25))</f>
        <v/>
      </c>
      <c r="L25" s="17">
        <f>IF(A25&amp;""="","",IF(N(D25)&gt;0,ROUND(N(E25)*MIN(I25,D25)/D25,2),0))</f>
        <v/>
      </c>
      <c r="M25" s="6">
        <f>IF(A25&amp;""="","",IF(I25=0,"لم تبدأ",IF(I25&gt;=N(D25),"مكتملة","جارية")))</f>
        <v/>
      </c>
      <c r="N25" s="6">
        <f>IF(A25&amp;""="","",IF(M25="مكتملة","",IF(NOT(ISNUMBER(G25)),"يحتاج موعدًا",IF(G25&lt;'الإعدادات'!$B$4,"يحتاج موعدًا",""))))</f>
        <v/>
      </c>
    </row>
    <row r="26">
      <c r="A26" s="5" t="n"/>
      <c r="B26" s="5" t="n"/>
      <c r="C26" s="5" t="n"/>
      <c r="D26" s="19" t="n"/>
      <c r="E26" s="20" t="n"/>
      <c r="F26" s="13" t="n"/>
      <c r="G26" s="13" t="n"/>
      <c r="H26" s="6">
        <f>IF(A26&amp;""="","",IFERROR(INDEX('المرضى'!$B$6:$B$305,MATCH(B26&amp;"",'المرضى'!$A$6:$A$305,0))&amp;"","كود غير موجود"))</f>
        <v/>
      </c>
      <c r="I26" s="16">
        <f>IF(A26&amp;""="","",COUNTIFS('الجلسات'!$B$6:$B$2005,A26&amp;"",'الجلسات'!$C$6:$C$2005,"تمت"))</f>
        <v/>
      </c>
      <c r="J26" s="16">
        <f>IF(A26&amp;""="","",MAX(0,N(D26)-I26))</f>
        <v/>
      </c>
      <c r="K26" s="21">
        <f>IF(OR(A26&amp;""="",N(D26)=0),"",MIN(1,I26/D26))</f>
        <v/>
      </c>
      <c r="L26" s="17">
        <f>IF(A26&amp;""="","",IF(N(D26)&gt;0,ROUND(N(E26)*MIN(I26,D26)/D26,2),0))</f>
        <v/>
      </c>
      <c r="M26" s="6">
        <f>IF(A26&amp;""="","",IF(I26=0,"لم تبدأ",IF(I26&gt;=N(D26),"مكتملة","جارية")))</f>
        <v/>
      </c>
      <c r="N26" s="6">
        <f>IF(A26&amp;""="","",IF(M26="مكتملة","",IF(NOT(ISNUMBER(G26)),"يحتاج موعدًا",IF(G26&lt;'الإعدادات'!$B$4,"يحتاج موعدًا",""))))</f>
        <v/>
      </c>
    </row>
    <row r="27">
      <c r="A27" s="5" t="n"/>
      <c r="B27" s="5" t="n"/>
      <c r="C27" s="5" t="n"/>
      <c r="D27" s="19" t="n"/>
      <c r="E27" s="20" t="n"/>
      <c r="F27" s="13" t="n"/>
      <c r="G27" s="13" t="n"/>
      <c r="H27" s="6">
        <f>IF(A27&amp;""="","",IFERROR(INDEX('المرضى'!$B$6:$B$305,MATCH(B27&amp;"",'المرضى'!$A$6:$A$305,0))&amp;"","كود غير موجود"))</f>
        <v/>
      </c>
      <c r="I27" s="16">
        <f>IF(A27&amp;""="","",COUNTIFS('الجلسات'!$B$6:$B$2005,A27&amp;"",'الجلسات'!$C$6:$C$2005,"تمت"))</f>
        <v/>
      </c>
      <c r="J27" s="16">
        <f>IF(A27&amp;""="","",MAX(0,N(D27)-I27))</f>
        <v/>
      </c>
      <c r="K27" s="21">
        <f>IF(OR(A27&amp;""="",N(D27)=0),"",MIN(1,I27/D27))</f>
        <v/>
      </c>
      <c r="L27" s="17">
        <f>IF(A27&amp;""="","",IF(N(D27)&gt;0,ROUND(N(E27)*MIN(I27,D27)/D27,2),0))</f>
        <v/>
      </c>
      <c r="M27" s="6">
        <f>IF(A27&amp;""="","",IF(I27=0,"لم تبدأ",IF(I27&gt;=N(D27),"مكتملة","جارية")))</f>
        <v/>
      </c>
      <c r="N27" s="6">
        <f>IF(A27&amp;""="","",IF(M27="مكتملة","",IF(NOT(ISNUMBER(G27)),"يحتاج موعدًا",IF(G27&lt;'الإعدادات'!$B$4,"يحتاج موعدًا",""))))</f>
        <v/>
      </c>
    </row>
    <row r="28">
      <c r="A28" s="5" t="n"/>
      <c r="B28" s="5" t="n"/>
      <c r="C28" s="5" t="n"/>
      <c r="D28" s="19" t="n"/>
      <c r="E28" s="20" t="n"/>
      <c r="F28" s="13" t="n"/>
      <c r="G28" s="13" t="n"/>
      <c r="H28" s="6">
        <f>IF(A28&amp;""="","",IFERROR(INDEX('المرضى'!$B$6:$B$305,MATCH(B28&amp;"",'المرضى'!$A$6:$A$305,0))&amp;"","كود غير موجود"))</f>
        <v/>
      </c>
      <c r="I28" s="16">
        <f>IF(A28&amp;""="","",COUNTIFS('الجلسات'!$B$6:$B$2005,A28&amp;"",'الجلسات'!$C$6:$C$2005,"تمت"))</f>
        <v/>
      </c>
      <c r="J28" s="16">
        <f>IF(A28&amp;""="","",MAX(0,N(D28)-I28))</f>
        <v/>
      </c>
      <c r="K28" s="21">
        <f>IF(OR(A28&amp;""="",N(D28)=0),"",MIN(1,I28/D28))</f>
        <v/>
      </c>
      <c r="L28" s="17">
        <f>IF(A28&amp;""="","",IF(N(D28)&gt;0,ROUND(N(E28)*MIN(I28,D28)/D28,2),0))</f>
        <v/>
      </c>
      <c r="M28" s="6">
        <f>IF(A28&amp;""="","",IF(I28=0,"لم تبدأ",IF(I28&gt;=N(D28),"مكتملة","جارية")))</f>
        <v/>
      </c>
      <c r="N28" s="6">
        <f>IF(A28&amp;""="","",IF(M28="مكتملة","",IF(NOT(ISNUMBER(G28)),"يحتاج موعدًا",IF(G28&lt;'الإعدادات'!$B$4,"يحتاج موعدًا",""))))</f>
        <v/>
      </c>
    </row>
    <row r="29">
      <c r="A29" s="5" t="n"/>
      <c r="B29" s="5" t="n"/>
      <c r="C29" s="5" t="n"/>
      <c r="D29" s="19" t="n"/>
      <c r="E29" s="20" t="n"/>
      <c r="F29" s="13" t="n"/>
      <c r="G29" s="13" t="n"/>
      <c r="H29" s="6">
        <f>IF(A29&amp;""="","",IFERROR(INDEX('المرضى'!$B$6:$B$305,MATCH(B29&amp;"",'المرضى'!$A$6:$A$305,0))&amp;"","كود غير موجود"))</f>
        <v/>
      </c>
      <c r="I29" s="16">
        <f>IF(A29&amp;""="","",COUNTIFS('الجلسات'!$B$6:$B$2005,A29&amp;"",'الجلسات'!$C$6:$C$2005,"تمت"))</f>
        <v/>
      </c>
      <c r="J29" s="16">
        <f>IF(A29&amp;""="","",MAX(0,N(D29)-I29))</f>
        <v/>
      </c>
      <c r="K29" s="21">
        <f>IF(OR(A29&amp;""="",N(D29)=0),"",MIN(1,I29/D29))</f>
        <v/>
      </c>
      <c r="L29" s="17">
        <f>IF(A29&amp;""="","",IF(N(D29)&gt;0,ROUND(N(E29)*MIN(I29,D29)/D29,2),0))</f>
        <v/>
      </c>
      <c r="M29" s="6">
        <f>IF(A29&amp;""="","",IF(I29=0,"لم تبدأ",IF(I29&gt;=N(D29),"مكتملة","جارية")))</f>
        <v/>
      </c>
      <c r="N29" s="6">
        <f>IF(A29&amp;""="","",IF(M29="مكتملة","",IF(NOT(ISNUMBER(G29)),"يحتاج موعدًا",IF(G29&lt;'الإعدادات'!$B$4,"يحتاج موعدًا",""))))</f>
        <v/>
      </c>
    </row>
    <row r="30">
      <c r="A30" s="5" t="n"/>
      <c r="B30" s="5" t="n"/>
      <c r="C30" s="5" t="n"/>
      <c r="D30" s="19" t="n"/>
      <c r="E30" s="20" t="n"/>
      <c r="F30" s="13" t="n"/>
      <c r="G30" s="13" t="n"/>
      <c r="H30" s="6">
        <f>IF(A30&amp;""="","",IFERROR(INDEX('المرضى'!$B$6:$B$305,MATCH(B30&amp;"",'المرضى'!$A$6:$A$305,0))&amp;"","كود غير موجود"))</f>
        <v/>
      </c>
      <c r="I30" s="16">
        <f>IF(A30&amp;""="","",COUNTIFS('الجلسات'!$B$6:$B$2005,A30&amp;"",'الجلسات'!$C$6:$C$2005,"تمت"))</f>
        <v/>
      </c>
      <c r="J30" s="16">
        <f>IF(A30&amp;""="","",MAX(0,N(D30)-I30))</f>
        <v/>
      </c>
      <c r="K30" s="21">
        <f>IF(OR(A30&amp;""="",N(D30)=0),"",MIN(1,I30/D30))</f>
        <v/>
      </c>
      <c r="L30" s="17">
        <f>IF(A30&amp;""="","",IF(N(D30)&gt;0,ROUND(N(E30)*MIN(I30,D30)/D30,2),0))</f>
        <v/>
      </c>
      <c r="M30" s="6">
        <f>IF(A30&amp;""="","",IF(I30=0,"لم تبدأ",IF(I30&gt;=N(D30),"مكتملة","جارية")))</f>
        <v/>
      </c>
      <c r="N30" s="6">
        <f>IF(A30&amp;""="","",IF(M30="مكتملة","",IF(NOT(ISNUMBER(G30)),"يحتاج موعدًا",IF(G30&lt;'الإعدادات'!$B$4,"يحتاج موعدًا",""))))</f>
        <v/>
      </c>
    </row>
    <row r="31">
      <c r="A31" s="5" t="n"/>
      <c r="B31" s="5" t="n"/>
      <c r="C31" s="5" t="n"/>
      <c r="D31" s="19" t="n"/>
      <c r="E31" s="20" t="n"/>
      <c r="F31" s="13" t="n"/>
      <c r="G31" s="13" t="n"/>
      <c r="H31" s="6">
        <f>IF(A31&amp;""="","",IFERROR(INDEX('المرضى'!$B$6:$B$305,MATCH(B31&amp;"",'المرضى'!$A$6:$A$305,0))&amp;"","كود غير موجود"))</f>
        <v/>
      </c>
      <c r="I31" s="16">
        <f>IF(A31&amp;""="","",COUNTIFS('الجلسات'!$B$6:$B$2005,A31&amp;"",'الجلسات'!$C$6:$C$2005,"تمت"))</f>
        <v/>
      </c>
      <c r="J31" s="16">
        <f>IF(A31&amp;""="","",MAX(0,N(D31)-I31))</f>
        <v/>
      </c>
      <c r="K31" s="21">
        <f>IF(OR(A31&amp;""="",N(D31)=0),"",MIN(1,I31/D31))</f>
        <v/>
      </c>
      <c r="L31" s="17">
        <f>IF(A31&amp;""="","",IF(N(D31)&gt;0,ROUND(N(E31)*MIN(I31,D31)/D31,2),0))</f>
        <v/>
      </c>
      <c r="M31" s="6">
        <f>IF(A31&amp;""="","",IF(I31=0,"لم تبدأ",IF(I31&gt;=N(D31),"مكتملة","جارية")))</f>
        <v/>
      </c>
      <c r="N31" s="6">
        <f>IF(A31&amp;""="","",IF(M31="مكتملة","",IF(NOT(ISNUMBER(G31)),"يحتاج موعدًا",IF(G31&lt;'الإعدادات'!$B$4,"يحتاج موعدًا",""))))</f>
        <v/>
      </c>
    </row>
    <row r="32">
      <c r="A32" s="5" t="n"/>
      <c r="B32" s="5" t="n"/>
      <c r="C32" s="5" t="n"/>
      <c r="D32" s="19" t="n"/>
      <c r="E32" s="20" t="n"/>
      <c r="F32" s="13" t="n"/>
      <c r="G32" s="13" t="n"/>
      <c r="H32" s="6">
        <f>IF(A32&amp;""="","",IFERROR(INDEX('المرضى'!$B$6:$B$305,MATCH(B32&amp;"",'المرضى'!$A$6:$A$305,0))&amp;"","كود غير موجود"))</f>
        <v/>
      </c>
      <c r="I32" s="16">
        <f>IF(A32&amp;""="","",COUNTIFS('الجلسات'!$B$6:$B$2005,A32&amp;"",'الجلسات'!$C$6:$C$2005,"تمت"))</f>
        <v/>
      </c>
      <c r="J32" s="16">
        <f>IF(A32&amp;""="","",MAX(0,N(D32)-I32))</f>
        <v/>
      </c>
      <c r="K32" s="21">
        <f>IF(OR(A32&amp;""="",N(D32)=0),"",MIN(1,I32/D32))</f>
        <v/>
      </c>
      <c r="L32" s="17">
        <f>IF(A32&amp;""="","",IF(N(D32)&gt;0,ROUND(N(E32)*MIN(I32,D32)/D32,2),0))</f>
        <v/>
      </c>
      <c r="M32" s="6">
        <f>IF(A32&amp;""="","",IF(I32=0,"لم تبدأ",IF(I32&gt;=N(D32),"مكتملة","جارية")))</f>
        <v/>
      </c>
      <c r="N32" s="6">
        <f>IF(A32&amp;""="","",IF(M32="مكتملة","",IF(NOT(ISNUMBER(G32)),"يحتاج موعدًا",IF(G32&lt;'الإعدادات'!$B$4,"يحتاج موعدًا",""))))</f>
        <v/>
      </c>
    </row>
    <row r="33">
      <c r="A33" s="5" t="n"/>
      <c r="B33" s="5" t="n"/>
      <c r="C33" s="5" t="n"/>
      <c r="D33" s="19" t="n"/>
      <c r="E33" s="20" t="n"/>
      <c r="F33" s="13" t="n"/>
      <c r="G33" s="13" t="n"/>
      <c r="H33" s="6">
        <f>IF(A33&amp;""="","",IFERROR(INDEX('المرضى'!$B$6:$B$305,MATCH(B33&amp;"",'المرضى'!$A$6:$A$305,0))&amp;"","كود غير موجود"))</f>
        <v/>
      </c>
      <c r="I33" s="16">
        <f>IF(A33&amp;""="","",COUNTIFS('الجلسات'!$B$6:$B$2005,A33&amp;"",'الجلسات'!$C$6:$C$2005,"تمت"))</f>
        <v/>
      </c>
      <c r="J33" s="16">
        <f>IF(A33&amp;""="","",MAX(0,N(D33)-I33))</f>
        <v/>
      </c>
      <c r="K33" s="21">
        <f>IF(OR(A33&amp;""="",N(D33)=0),"",MIN(1,I33/D33))</f>
        <v/>
      </c>
      <c r="L33" s="17">
        <f>IF(A33&amp;""="","",IF(N(D33)&gt;0,ROUND(N(E33)*MIN(I33,D33)/D33,2),0))</f>
        <v/>
      </c>
      <c r="M33" s="6">
        <f>IF(A33&amp;""="","",IF(I33=0,"لم تبدأ",IF(I33&gt;=N(D33),"مكتملة","جارية")))</f>
        <v/>
      </c>
      <c r="N33" s="6">
        <f>IF(A33&amp;""="","",IF(M33="مكتملة","",IF(NOT(ISNUMBER(G33)),"يحتاج موعدًا",IF(G33&lt;'الإعدادات'!$B$4,"يحتاج موعدًا",""))))</f>
        <v/>
      </c>
    </row>
    <row r="34">
      <c r="A34" s="5" t="n"/>
      <c r="B34" s="5" t="n"/>
      <c r="C34" s="5" t="n"/>
      <c r="D34" s="19" t="n"/>
      <c r="E34" s="20" t="n"/>
      <c r="F34" s="13" t="n"/>
      <c r="G34" s="13" t="n"/>
      <c r="H34" s="6">
        <f>IF(A34&amp;""="","",IFERROR(INDEX('المرضى'!$B$6:$B$305,MATCH(B34&amp;"",'المرضى'!$A$6:$A$305,0))&amp;"","كود غير موجود"))</f>
        <v/>
      </c>
      <c r="I34" s="16">
        <f>IF(A34&amp;""="","",COUNTIFS('الجلسات'!$B$6:$B$2005,A34&amp;"",'الجلسات'!$C$6:$C$2005,"تمت"))</f>
        <v/>
      </c>
      <c r="J34" s="16">
        <f>IF(A34&amp;""="","",MAX(0,N(D34)-I34))</f>
        <v/>
      </c>
      <c r="K34" s="21">
        <f>IF(OR(A34&amp;""="",N(D34)=0),"",MIN(1,I34/D34))</f>
        <v/>
      </c>
      <c r="L34" s="17">
        <f>IF(A34&amp;""="","",IF(N(D34)&gt;0,ROUND(N(E34)*MIN(I34,D34)/D34,2),0))</f>
        <v/>
      </c>
      <c r="M34" s="6">
        <f>IF(A34&amp;""="","",IF(I34=0,"لم تبدأ",IF(I34&gt;=N(D34),"مكتملة","جارية")))</f>
        <v/>
      </c>
      <c r="N34" s="6">
        <f>IF(A34&amp;""="","",IF(M34="مكتملة","",IF(NOT(ISNUMBER(G34)),"يحتاج موعدًا",IF(G34&lt;'الإعدادات'!$B$4,"يحتاج موعدًا",""))))</f>
        <v/>
      </c>
    </row>
    <row r="35">
      <c r="A35" s="5" t="n"/>
      <c r="B35" s="5" t="n"/>
      <c r="C35" s="5" t="n"/>
      <c r="D35" s="19" t="n"/>
      <c r="E35" s="20" t="n"/>
      <c r="F35" s="13" t="n"/>
      <c r="G35" s="13" t="n"/>
      <c r="H35" s="6">
        <f>IF(A35&amp;""="","",IFERROR(INDEX('المرضى'!$B$6:$B$305,MATCH(B35&amp;"",'المرضى'!$A$6:$A$305,0))&amp;"","كود غير موجود"))</f>
        <v/>
      </c>
      <c r="I35" s="16">
        <f>IF(A35&amp;""="","",COUNTIFS('الجلسات'!$B$6:$B$2005,A35&amp;"",'الجلسات'!$C$6:$C$2005,"تمت"))</f>
        <v/>
      </c>
      <c r="J35" s="16">
        <f>IF(A35&amp;""="","",MAX(0,N(D35)-I35))</f>
        <v/>
      </c>
      <c r="K35" s="21">
        <f>IF(OR(A35&amp;""="",N(D35)=0),"",MIN(1,I35/D35))</f>
        <v/>
      </c>
      <c r="L35" s="17">
        <f>IF(A35&amp;""="","",IF(N(D35)&gt;0,ROUND(N(E35)*MIN(I35,D35)/D35,2),0))</f>
        <v/>
      </c>
      <c r="M35" s="6">
        <f>IF(A35&amp;""="","",IF(I35=0,"لم تبدأ",IF(I35&gt;=N(D35),"مكتملة","جارية")))</f>
        <v/>
      </c>
      <c r="N35" s="6">
        <f>IF(A35&amp;""="","",IF(M35="مكتملة","",IF(NOT(ISNUMBER(G35)),"يحتاج موعدًا",IF(G35&lt;'الإعدادات'!$B$4,"يحتاج موعدًا",""))))</f>
        <v/>
      </c>
    </row>
    <row r="36">
      <c r="A36" s="5" t="n"/>
      <c r="B36" s="5" t="n"/>
      <c r="C36" s="5" t="n"/>
      <c r="D36" s="19" t="n"/>
      <c r="E36" s="20" t="n"/>
      <c r="F36" s="13" t="n"/>
      <c r="G36" s="13" t="n"/>
      <c r="H36" s="6">
        <f>IF(A36&amp;""="","",IFERROR(INDEX('المرضى'!$B$6:$B$305,MATCH(B36&amp;"",'المرضى'!$A$6:$A$305,0))&amp;"","كود غير موجود"))</f>
        <v/>
      </c>
      <c r="I36" s="16">
        <f>IF(A36&amp;""="","",COUNTIFS('الجلسات'!$B$6:$B$2005,A36&amp;"",'الجلسات'!$C$6:$C$2005,"تمت"))</f>
        <v/>
      </c>
      <c r="J36" s="16">
        <f>IF(A36&amp;""="","",MAX(0,N(D36)-I36))</f>
        <v/>
      </c>
      <c r="K36" s="21">
        <f>IF(OR(A36&amp;""="",N(D36)=0),"",MIN(1,I36/D36))</f>
        <v/>
      </c>
      <c r="L36" s="17">
        <f>IF(A36&amp;""="","",IF(N(D36)&gt;0,ROUND(N(E36)*MIN(I36,D36)/D36,2),0))</f>
        <v/>
      </c>
      <c r="M36" s="6">
        <f>IF(A36&amp;""="","",IF(I36=0,"لم تبدأ",IF(I36&gt;=N(D36),"مكتملة","جارية")))</f>
        <v/>
      </c>
      <c r="N36" s="6">
        <f>IF(A36&amp;""="","",IF(M36="مكتملة","",IF(NOT(ISNUMBER(G36)),"يحتاج موعدًا",IF(G36&lt;'الإعدادات'!$B$4,"يحتاج موعدًا",""))))</f>
        <v/>
      </c>
    </row>
    <row r="37">
      <c r="A37" s="5" t="n"/>
      <c r="B37" s="5" t="n"/>
      <c r="C37" s="5" t="n"/>
      <c r="D37" s="19" t="n"/>
      <c r="E37" s="20" t="n"/>
      <c r="F37" s="13" t="n"/>
      <c r="G37" s="13" t="n"/>
      <c r="H37" s="6">
        <f>IF(A37&amp;""="","",IFERROR(INDEX('المرضى'!$B$6:$B$305,MATCH(B37&amp;"",'المرضى'!$A$6:$A$305,0))&amp;"","كود غير موجود"))</f>
        <v/>
      </c>
      <c r="I37" s="16">
        <f>IF(A37&amp;""="","",COUNTIFS('الجلسات'!$B$6:$B$2005,A37&amp;"",'الجلسات'!$C$6:$C$2005,"تمت"))</f>
        <v/>
      </c>
      <c r="J37" s="16">
        <f>IF(A37&amp;""="","",MAX(0,N(D37)-I37))</f>
        <v/>
      </c>
      <c r="K37" s="21">
        <f>IF(OR(A37&amp;""="",N(D37)=0),"",MIN(1,I37/D37))</f>
        <v/>
      </c>
      <c r="L37" s="17">
        <f>IF(A37&amp;""="","",IF(N(D37)&gt;0,ROUND(N(E37)*MIN(I37,D37)/D37,2),0))</f>
        <v/>
      </c>
      <c r="M37" s="6">
        <f>IF(A37&amp;""="","",IF(I37=0,"لم تبدأ",IF(I37&gt;=N(D37),"مكتملة","جارية")))</f>
        <v/>
      </c>
      <c r="N37" s="6">
        <f>IF(A37&amp;""="","",IF(M37="مكتملة","",IF(NOT(ISNUMBER(G37)),"يحتاج موعدًا",IF(G37&lt;'الإعدادات'!$B$4,"يحتاج موعدًا",""))))</f>
        <v/>
      </c>
    </row>
    <row r="38">
      <c r="A38" s="5" t="n"/>
      <c r="B38" s="5" t="n"/>
      <c r="C38" s="5" t="n"/>
      <c r="D38" s="19" t="n"/>
      <c r="E38" s="20" t="n"/>
      <c r="F38" s="13" t="n"/>
      <c r="G38" s="13" t="n"/>
      <c r="H38" s="6">
        <f>IF(A38&amp;""="","",IFERROR(INDEX('المرضى'!$B$6:$B$305,MATCH(B38&amp;"",'المرضى'!$A$6:$A$305,0))&amp;"","كود غير موجود"))</f>
        <v/>
      </c>
      <c r="I38" s="16">
        <f>IF(A38&amp;""="","",COUNTIFS('الجلسات'!$B$6:$B$2005,A38&amp;"",'الجلسات'!$C$6:$C$2005,"تمت"))</f>
        <v/>
      </c>
      <c r="J38" s="16">
        <f>IF(A38&amp;""="","",MAX(0,N(D38)-I38))</f>
        <v/>
      </c>
      <c r="K38" s="21">
        <f>IF(OR(A38&amp;""="",N(D38)=0),"",MIN(1,I38/D38))</f>
        <v/>
      </c>
      <c r="L38" s="17">
        <f>IF(A38&amp;""="","",IF(N(D38)&gt;0,ROUND(N(E38)*MIN(I38,D38)/D38,2),0))</f>
        <v/>
      </c>
      <c r="M38" s="6">
        <f>IF(A38&amp;""="","",IF(I38=0,"لم تبدأ",IF(I38&gt;=N(D38),"مكتملة","جارية")))</f>
        <v/>
      </c>
      <c r="N38" s="6">
        <f>IF(A38&amp;""="","",IF(M38="مكتملة","",IF(NOT(ISNUMBER(G38)),"يحتاج موعدًا",IF(G38&lt;'الإعدادات'!$B$4,"يحتاج موعدًا",""))))</f>
        <v/>
      </c>
    </row>
    <row r="39">
      <c r="A39" s="5" t="n"/>
      <c r="B39" s="5" t="n"/>
      <c r="C39" s="5" t="n"/>
      <c r="D39" s="19" t="n"/>
      <c r="E39" s="20" t="n"/>
      <c r="F39" s="13" t="n"/>
      <c r="G39" s="13" t="n"/>
      <c r="H39" s="6">
        <f>IF(A39&amp;""="","",IFERROR(INDEX('المرضى'!$B$6:$B$305,MATCH(B39&amp;"",'المرضى'!$A$6:$A$305,0))&amp;"","كود غير موجود"))</f>
        <v/>
      </c>
      <c r="I39" s="16">
        <f>IF(A39&amp;""="","",COUNTIFS('الجلسات'!$B$6:$B$2005,A39&amp;"",'الجلسات'!$C$6:$C$2005,"تمت"))</f>
        <v/>
      </c>
      <c r="J39" s="16">
        <f>IF(A39&amp;""="","",MAX(0,N(D39)-I39))</f>
        <v/>
      </c>
      <c r="K39" s="21">
        <f>IF(OR(A39&amp;""="",N(D39)=0),"",MIN(1,I39/D39))</f>
        <v/>
      </c>
      <c r="L39" s="17">
        <f>IF(A39&amp;""="","",IF(N(D39)&gt;0,ROUND(N(E39)*MIN(I39,D39)/D39,2),0))</f>
        <v/>
      </c>
      <c r="M39" s="6">
        <f>IF(A39&amp;""="","",IF(I39=0,"لم تبدأ",IF(I39&gt;=N(D39),"مكتملة","جارية")))</f>
        <v/>
      </c>
      <c r="N39" s="6">
        <f>IF(A39&amp;""="","",IF(M39="مكتملة","",IF(NOT(ISNUMBER(G39)),"يحتاج موعدًا",IF(G39&lt;'الإعدادات'!$B$4,"يحتاج موعدًا",""))))</f>
        <v/>
      </c>
    </row>
    <row r="40">
      <c r="A40" s="5" t="n"/>
      <c r="B40" s="5" t="n"/>
      <c r="C40" s="5" t="n"/>
      <c r="D40" s="19" t="n"/>
      <c r="E40" s="20" t="n"/>
      <c r="F40" s="13" t="n"/>
      <c r="G40" s="13" t="n"/>
      <c r="H40" s="6">
        <f>IF(A40&amp;""="","",IFERROR(INDEX('المرضى'!$B$6:$B$305,MATCH(B40&amp;"",'المرضى'!$A$6:$A$305,0))&amp;"","كود غير موجود"))</f>
        <v/>
      </c>
      <c r="I40" s="16">
        <f>IF(A40&amp;""="","",COUNTIFS('الجلسات'!$B$6:$B$2005,A40&amp;"",'الجلسات'!$C$6:$C$2005,"تمت"))</f>
        <v/>
      </c>
      <c r="J40" s="16">
        <f>IF(A40&amp;""="","",MAX(0,N(D40)-I40))</f>
        <v/>
      </c>
      <c r="K40" s="21">
        <f>IF(OR(A40&amp;""="",N(D40)=0),"",MIN(1,I40/D40))</f>
        <v/>
      </c>
      <c r="L40" s="17">
        <f>IF(A40&amp;""="","",IF(N(D40)&gt;0,ROUND(N(E40)*MIN(I40,D40)/D40,2),0))</f>
        <v/>
      </c>
      <c r="M40" s="6">
        <f>IF(A40&amp;""="","",IF(I40=0,"لم تبدأ",IF(I40&gt;=N(D40),"مكتملة","جارية")))</f>
        <v/>
      </c>
      <c r="N40" s="6">
        <f>IF(A40&amp;""="","",IF(M40="مكتملة","",IF(NOT(ISNUMBER(G40)),"يحتاج موعدًا",IF(G40&lt;'الإعدادات'!$B$4,"يحتاج موعدًا",""))))</f>
        <v/>
      </c>
    </row>
    <row r="41">
      <c r="A41" s="5" t="n"/>
      <c r="B41" s="5" t="n"/>
      <c r="C41" s="5" t="n"/>
      <c r="D41" s="19" t="n"/>
      <c r="E41" s="20" t="n"/>
      <c r="F41" s="13" t="n"/>
      <c r="G41" s="13" t="n"/>
      <c r="H41" s="6">
        <f>IF(A41&amp;""="","",IFERROR(INDEX('المرضى'!$B$6:$B$305,MATCH(B41&amp;"",'المرضى'!$A$6:$A$305,0))&amp;"","كود غير موجود"))</f>
        <v/>
      </c>
      <c r="I41" s="16">
        <f>IF(A41&amp;""="","",COUNTIFS('الجلسات'!$B$6:$B$2005,A41&amp;"",'الجلسات'!$C$6:$C$2005,"تمت"))</f>
        <v/>
      </c>
      <c r="J41" s="16">
        <f>IF(A41&amp;""="","",MAX(0,N(D41)-I41))</f>
        <v/>
      </c>
      <c r="K41" s="21">
        <f>IF(OR(A41&amp;""="",N(D41)=0),"",MIN(1,I41/D41))</f>
        <v/>
      </c>
      <c r="L41" s="17">
        <f>IF(A41&amp;""="","",IF(N(D41)&gt;0,ROUND(N(E41)*MIN(I41,D41)/D41,2),0))</f>
        <v/>
      </c>
      <c r="M41" s="6">
        <f>IF(A41&amp;""="","",IF(I41=0,"لم تبدأ",IF(I41&gt;=N(D41),"مكتملة","جارية")))</f>
        <v/>
      </c>
      <c r="N41" s="6">
        <f>IF(A41&amp;""="","",IF(M41="مكتملة","",IF(NOT(ISNUMBER(G41)),"يحتاج موعدًا",IF(G41&lt;'الإعدادات'!$B$4,"يحتاج موعدًا",""))))</f>
        <v/>
      </c>
    </row>
    <row r="42">
      <c r="A42" s="5" t="n"/>
      <c r="B42" s="5" t="n"/>
      <c r="C42" s="5" t="n"/>
      <c r="D42" s="19" t="n"/>
      <c r="E42" s="20" t="n"/>
      <c r="F42" s="13" t="n"/>
      <c r="G42" s="13" t="n"/>
      <c r="H42" s="6">
        <f>IF(A42&amp;""="","",IFERROR(INDEX('المرضى'!$B$6:$B$305,MATCH(B42&amp;"",'المرضى'!$A$6:$A$305,0))&amp;"","كود غير موجود"))</f>
        <v/>
      </c>
      <c r="I42" s="16">
        <f>IF(A42&amp;""="","",COUNTIFS('الجلسات'!$B$6:$B$2005,A42&amp;"",'الجلسات'!$C$6:$C$2005,"تمت"))</f>
        <v/>
      </c>
      <c r="J42" s="16">
        <f>IF(A42&amp;""="","",MAX(0,N(D42)-I42))</f>
        <v/>
      </c>
      <c r="K42" s="21">
        <f>IF(OR(A42&amp;""="",N(D42)=0),"",MIN(1,I42/D42))</f>
        <v/>
      </c>
      <c r="L42" s="17">
        <f>IF(A42&amp;""="","",IF(N(D42)&gt;0,ROUND(N(E42)*MIN(I42,D42)/D42,2),0))</f>
        <v/>
      </c>
      <c r="M42" s="6">
        <f>IF(A42&amp;""="","",IF(I42=0,"لم تبدأ",IF(I42&gt;=N(D42),"مكتملة","جارية")))</f>
        <v/>
      </c>
      <c r="N42" s="6">
        <f>IF(A42&amp;""="","",IF(M42="مكتملة","",IF(NOT(ISNUMBER(G42)),"يحتاج موعدًا",IF(G42&lt;'الإعدادات'!$B$4,"يحتاج موعدًا",""))))</f>
        <v/>
      </c>
    </row>
    <row r="43">
      <c r="A43" s="5" t="n"/>
      <c r="B43" s="5" t="n"/>
      <c r="C43" s="5" t="n"/>
      <c r="D43" s="19" t="n"/>
      <c r="E43" s="20" t="n"/>
      <c r="F43" s="13" t="n"/>
      <c r="G43" s="13" t="n"/>
      <c r="H43" s="6">
        <f>IF(A43&amp;""="","",IFERROR(INDEX('المرضى'!$B$6:$B$305,MATCH(B43&amp;"",'المرضى'!$A$6:$A$305,0))&amp;"","كود غير موجود"))</f>
        <v/>
      </c>
      <c r="I43" s="16">
        <f>IF(A43&amp;""="","",COUNTIFS('الجلسات'!$B$6:$B$2005,A43&amp;"",'الجلسات'!$C$6:$C$2005,"تمت"))</f>
        <v/>
      </c>
      <c r="J43" s="16">
        <f>IF(A43&amp;""="","",MAX(0,N(D43)-I43))</f>
        <v/>
      </c>
      <c r="K43" s="21">
        <f>IF(OR(A43&amp;""="",N(D43)=0),"",MIN(1,I43/D43))</f>
        <v/>
      </c>
      <c r="L43" s="17">
        <f>IF(A43&amp;""="","",IF(N(D43)&gt;0,ROUND(N(E43)*MIN(I43,D43)/D43,2),0))</f>
        <v/>
      </c>
      <c r="M43" s="6">
        <f>IF(A43&amp;""="","",IF(I43=0,"لم تبدأ",IF(I43&gt;=N(D43),"مكتملة","جارية")))</f>
        <v/>
      </c>
      <c r="N43" s="6">
        <f>IF(A43&amp;""="","",IF(M43="مكتملة","",IF(NOT(ISNUMBER(G43)),"يحتاج موعدًا",IF(G43&lt;'الإعدادات'!$B$4,"يحتاج موعدًا",""))))</f>
        <v/>
      </c>
    </row>
    <row r="44">
      <c r="A44" s="5" t="n"/>
      <c r="B44" s="5" t="n"/>
      <c r="C44" s="5" t="n"/>
      <c r="D44" s="19" t="n"/>
      <c r="E44" s="20" t="n"/>
      <c r="F44" s="13" t="n"/>
      <c r="G44" s="13" t="n"/>
      <c r="H44" s="6">
        <f>IF(A44&amp;""="","",IFERROR(INDEX('المرضى'!$B$6:$B$305,MATCH(B44&amp;"",'المرضى'!$A$6:$A$305,0))&amp;"","كود غير موجود"))</f>
        <v/>
      </c>
      <c r="I44" s="16">
        <f>IF(A44&amp;""="","",COUNTIFS('الجلسات'!$B$6:$B$2005,A44&amp;"",'الجلسات'!$C$6:$C$2005,"تمت"))</f>
        <v/>
      </c>
      <c r="J44" s="16">
        <f>IF(A44&amp;""="","",MAX(0,N(D44)-I44))</f>
        <v/>
      </c>
      <c r="K44" s="21">
        <f>IF(OR(A44&amp;""="",N(D44)=0),"",MIN(1,I44/D44))</f>
        <v/>
      </c>
      <c r="L44" s="17">
        <f>IF(A44&amp;""="","",IF(N(D44)&gt;0,ROUND(N(E44)*MIN(I44,D44)/D44,2),0))</f>
        <v/>
      </c>
      <c r="M44" s="6">
        <f>IF(A44&amp;""="","",IF(I44=0,"لم تبدأ",IF(I44&gt;=N(D44),"مكتملة","جارية")))</f>
        <v/>
      </c>
      <c r="N44" s="6">
        <f>IF(A44&amp;""="","",IF(M44="مكتملة","",IF(NOT(ISNUMBER(G44)),"يحتاج موعدًا",IF(G44&lt;'الإعدادات'!$B$4,"يحتاج موعدًا",""))))</f>
        <v/>
      </c>
    </row>
    <row r="45">
      <c r="A45" s="5" t="n"/>
      <c r="B45" s="5" t="n"/>
      <c r="C45" s="5" t="n"/>
      <c r="D45" s="19" t="n"/>
      <c r="E45" s="20" t="n"/>
      <c r="F45" s="13" t="n"/>
      <c r="G45" s="13" t="n"/>
      <c r="H45" s="6">
        <f>IF(A45&amp;""="","",IFERROR(INDEX('المرضى'!$B$6:$B$305,MATCH(B45&amp;"",'المرضى'!$A$6:$A$305,0))&amp;"","كود غير موجود"))</f>
        <v/>
      </c>
      <c r="I45" s="16">
        <f>IF(A45&amp;""="","",COUNTIFS('الجلسات'!$B$6:$B$2005,A45&amp;"",'الجلسات'!$C$6:$C$2005,"تمت"))</f>
        <v/>
      </c>
      <c r="J45" s="16">
        <f>IF(A45&amp;""="","",MAX(0,N(D45)-I45))</f>
        <v/>
      </c>
      <c r="K45" s="21">
        <f>IF(OR(A45&amp;""="",N(D45)=0),"",MIN(1,I45/D45))</f>
        <v/>
      </c>
      <c r="L45" s="17">
        <f>IF(A45&amp;""="","",IF(N(D45)&gt;0,ROUND(N(E45)*MIN(I45,D45)/D45,2),0))</f>
        <v/>
      </c>
      <c r="M45" s="6">
        <f>IF(A45&amp;""="","",IF(I45=0,"لم تبدأ",IF(I45&gt;=N(D45),"مكتملة","جارية")))</f>
        <v/>
      </c>
      <c r="N45" s="6">
        <f>IF(A45&amp;""="","",IF(M45="مكتملة","",IF(NOT(ISNUMBER(G45)),"يحتاج موعدًا",IF(G45&lt;'الإعدادات'!$B$4,"يحتاج موعدًا",""))))</f>
        <v/>
      </c>
    </row>
    <row r="46">
      <c r="A46" s="5" t="n"/>
      <c r="B46" s="5" t="n"/>
      <c r="C46" s="5" t="n"/>
      <c r="D46" s="19" t="n"/>
      <c r="E46" s="20" t="n"/>
      <c r="F46" s="13" t="n"/>
      <c r="G46" s="13" t="n"/>
      <c r="H46" s="6">
        <f>IF(A46&amp;""="","",IFERROR(INDEX('المرضى'!$B$6:$B$305,MATCH(B46&amp;"",'المرضى'!$A$6:$A$305,0))&amp;"","كود غير موجود"))</f>
        <v/>
      </c>
      <c r="I46" s="16">
        <f>IF(A46&amp;""="","",COUNTIFS('الجلسات'!$B$6:$B$2005,A46&amp;"",'الجلسات'!$C$6:$C$2005,"تمت"))</f>
        <v/>
      </c>
      <c r="J46" s="16">
        <f>IF(A46&amp;""="","",MAX(0,N(D46)-I46))</f>
        <v/>
      </c>
      <c r="K46" s="21">
        <f>IF(OR(A46&amp;""="",N(D46)=0),"",MIN(1,I46/D46))</f>
        <v/>
      </c>
      <c r="L46" s="17">
        <f>IF(A46&amp;""="","",IF(N(D46)&gt;0,ROUND(N(E46)*MIN(I46,D46)/D46,2),0))</f>
        <v/>
      </c>
      <c r="M46" s="6">
        <f>IF(A46&amp;""="","",IF(I46=0,"لم تبدأ",IF(I46&gt;=N(D46),"مكتملة","جارية")))</f>
        <v/>
      </c>
      <c r="N46" s="6">
        <f>IF(A46&amp;""="","",IF(M46="مكتملة","",IF(NOT(ISNUMBER(G46)),"يحتاج موعدًا",IF(G46&lt;'الإعدادات'!$B$4,"يحتاج موعدًا",""))))</f>
        <v/>
      </c>
    </row>
    <row r="47">
      <c r="A47" s="5" t="n"/>
      <c r="B47" s="5" t="n"/>
      <c r="C47" s="5" t="n"/>
      <c r="D47" s="19" t="n"/>
      <c r="E47" s="20" t="n"/>
      <c r="F47" s="13" t="n"/>
      <c r="G47" s="13" t="n"/>
      <c r="H47" s="6">
        <f>IF(A47&amp;""="","",IFERROR(INDEX('المرضى'!$B$6:$B$305,MATCH(B47&amp;"",'المرضى'!$A$6:$A$305,0))&amp;"","كود غير موجود"))</f>
        <v/>
      </c>
      <c r="I47" s="16">
        <f>IF(A47&amp;""="","",COUNTIFS('الجلسات'!$B$6:$B$2005,A47&amp;"",'الجلسات'!$C$6:$C$2005,"تمت"))</f>
        <v/>
      </c>
      <c r="J47" s="16">
        <f>IF(A47&amp;""="","",MAX(0,N(D47)-I47))</f>
        <v/>
      </c>
      <c r="K47" s="21">
        <f>IF(OR(A47&amp;""="",N(D47)=0),"",MIN(1,I47/D47))</f>
        <v/>
      </c>
      <c r="L47" s="17">
        <f>IF(A47&amp;""="","",IF(N(D47)&gt;0,ROUND(N(E47)*MIN(I47,D47)/D47,2),0))</f>
        <v/>
      </c>
      <c r="M47" s="6">
        <f>IF(A47&amp;""="","",IF(I47=0,"لم تبدأ",IF(I47&gt;=N(D47),"مكتملة","جارية")))</f>
        <v/>
      </c>
      <c r="N47" s="6">
        <f>IF(A47&amp;""="","",IF(M47="مكتملة","",IF(NOT(ISNUMBER(G47)),"يحتاج موعدًا",IF(G47&lt;'الإعدادات'!$B$4,"يحتاج موعدًا",""))))</f>
        <v/>
      </c>
    </row>
    <row r="48">
      <c r="A48" s="5" t="n"/>
      <c r="B48" s="5" t="n"/>
      <c r="C48" s="5" t="n"/>
      <c r="D48" s="19" t="n"/>
      <c r="E48" s="20" t="n"/>
      <c r="F48" s="13" t="n"/>
      <c r="G48" s="13" t="n"/>
      <c r="H48" s="6">
        <f>IF(A48&amp;""="","",IFERROR(INDEX('المرضى'!$B$6:$B$305,MATCH(B48&amp;"",'المرضى'!$A$6:$A$305,0))&amp;"","كود غير موجود"))</f>
        <v/>
      </c>
      <c r="I48" s="16">
        <f>IF(A48&amp;""="","",COUNTIFS('الجلسات'!$B$6:$B$2005,A48&amp;"",'الجلسات'!$C$6:$C$2005,"تمت"))</f>
        <v/>
      </c>
      <c r="J48" s="16">
        <f>IF(A48&amp;""="","",MAX(0,N(D48)-I48))</f>
        <v/>
      </c>
      <c r="K48" s="21">
        <f>IF(OR(A48&amp;""="",N(D48)=0),"",MIN(1,I48/D48))</f>
        <v/>
      </c>
      <c r="L48" s="17">
        <f>IF(A48&amp;""="","",IF(N(D48)&gt;0,ROUND(N(E48)*MIN(I48,D48)/D48,2),0))</f>
        <v/>
      </c>
      <c r="M48" s="6">
        <f>IF(A48&amp;""="","",IF(I48=0,"لم تبدأ",IF(I48&gt;=N(D48),"مكتملة","جارية")))</f>
        <v/>
      </c>
      <c r="N48" s="6">
        <f>IF(A48&amp;""="","",IF(M48="مكتملة","",IF(NOT(ISNUMBER(G48)),"يحتاج موعدًا",IF(G48&lt;'الإعدادات'!$B$4,"يحتاج موعدًا",""))))</f>
        <v/>
      </c>
    </row>
    <row r="49">
      <c r="A49" s="5" t="n"/>
      <c r="B49" s="5" t="n"/>
      <c r="C49" s="5" t="n"/>
      <c r="D49" s="19" t="n"/>
      <c r="E49" s="20" t="n"/>
      <c r="F49" s="13" t="n"/>
      <c r="G49" s="13" t="n"/>
      <c r="H49" s="6">
        <f>IF(A49&amp;""="","",IFERROR(INDEX('المرضى'!$B$6:$B$305,MATCH(B49&amp;"",'المرضى'!$A$6:$A$305,0))&amp;"","كود غير موجود"))</f>
        <v/>
      </c>
      <c r="I49" s="16">
        <f>IF(A49&amp;""="","",COUNTIFS('الجلسات'!$B$6:$B$2005,A49&amp;"",'الجلسات'!$C$6:$C$2005,"تمت"))</f>
        <v/>
      </c>
      <c r="J49" s="16">
        <f>IF(A49&amp;""="","",MAX(0,N(D49)-I49))</f>
        <v/>
      </c>
      <c r="K49" s="21">
        <f>IF(OR(A49&amp;""="",N(D49)=0),"",MIN(1,I49/D49))</f>
        <v/>
      </c>
      <c r="L49" s="17">
        <f>IF(A49&amp;""="","",IF(N(D49)&gt;0,ROUND(N(E49)*MIN(I49,D49)/D49,2),0))</f>
        <v/>
      </c>
      <c r="M49" s="6">
        <f>IF(A49&amp;""="","",IF(I49=0,"لم تبدأ",IF(I49&gt;=N(D49),"مكتملة","جارية")))</f>
        <v/>
      </c>
      <c r="N49" s="6">
        <f>IF(A49&amp;""="","",IF(M49="مكتملة","",IF(NOT(ISNUMBER(G49)),"يحتاج موعدًا",IF(G49&lt;'الإعدادات'!$B$4,"يحتاج موعدًا",""))))</f>
        <v/>
      </c>
    </row>
    <row r="50">
      <c r="A50" s="5" t="n"/>
      <c r="B50" s="5" t="n"/>
      <c r="C50" s="5" t="n"/>
      <c r="D50" s="19" t="n"/>
      <c r="E50" s="20" t="n"/>
      <c r="F50" s="13" t="n"/>
      <c r="G50" s="13" t="n"/>
      <c r="H50" s="6">
        <f>IF(A50&amp;""="","",IFERROR(INDEX('المرضى'!$B$6:$B$305,MATCH(B50&amp;"",'المرضى'!$A$6:$A$305,0))&amp;"","كود غير موجود"))</f>
        <v/>
      </c>
      <c r="I50" s="16">
        <f>IF(A50&amp;""="","",COUNTIFS('الجلسات'!$B$6:$B$2005,A50&amp;"",'الجلسات'!$C$6:$C$2005,"تمت"))</f>
        <v/>
      </c>
      <c r="J50" s="16">
        <f>IF(A50&amp;""="","",MAX(0,N(D50)-I50))</f>
        <v/>
      </c>
      <c r="K50" s="21">
        <f>IF(OR(A50&amp;""="",N(D50)=0),"",MIN(1,I50/D50))</f>
        <v/>
      </c>
      <c r="L50" s="17">
        <f>IF(A50&amp;""="","",IF(N(D50)&gt;0,ROUND(N(E50)*MIN(I50,D50)/D50,2),0))</f>
        <v/>
      </c>
      <c r="M50" s="6">
        <f>IF(A50&amp;""="","",IF(I50=0,"لم تبدأ",IF(I50&gt;=N(D50),"مكتملة","جارية")))</f>
        <v/>
      </c>
      <c r="N50" s="6">
        <f>IF(A50&amp;""="","",IF(M50="مكتملة","",IF(NOT(ISNUMBER(G50)),"يحتاج موعدًا",IF(G50&lt;'الإعدادات'!$B$4,"يحتاج موعدًا",""))))</f>
        <v/>
      </c>
    </row>
    <row r="51">
      <c r="A51" s="5" t="n"/>
      <c r="B51" s="5" t="n"/>
      <c r="C51" s="5" t="n"/>
      <c r="D51" s="19" t="n"/>
      <c r="E51" s="20" t="n"/>
      <c r="F51" s="13" t="n"/>
      <c r="G51" s="13" t="n"/>
      <c r="H51" s="6">
        <f>IF(A51&amp;""="","",IFERROR(INDEX('المرضى'!$B$6:$B$305,MATCH(B51&amp;"",'المرضى'!$A$6:$A$305,0))&amp;"","كود غير موجود"))</f>
        <v/>
      </c>
      <c r="I51" s="16">
        <f>IF(A51&amp;""="","",COUNTIFS('الجلسات'!$B$6:$B$2005,A51&amp;"",'الجلسات'!$C$6:$C$2005,"تمت"))</f>
        <v/>
      </c>
      <c r="J51" s="16">
        <f>IF(A51&amp;""="","",MAX(0,N(D51)-I51))</f>
        <v/>
      </c>
      <c r="K51" s="21">
        <f>IF(OR(A51&amp;""="",N(D51)=0),"",MIN(1,I51/D51))</f>
        <v/>
      </c>
      <c r="L51" s="17">
        <f>IF(A51&amp;""="","",IF(N(D51)&gt;0,ROUND(N(E51)*MIN(I51,D51)/D51,2),0))</f>
        <v/>
      </c>
      <c r="M51" s="6">
        <f>IF(A51&amp;""="","",IF(I51=0,"لم تبدأ",IF(I51&gt;=N(D51),"مكتملة","جارية")))</f>
        <v/>
      </c>
      <c r="N51" s="6">
        <f>IF(A51&amp;""="","",IF(M51="مكتملة","",IF(NOT(ISNUMBER(G51)),"يحتاج موعدًا",IF(G51&lt;'الإعدادات'!$B$4,"يحتاج موعدًا",""))))</f>
        <v/>
      </c>
    </row>
    <row r="52">
      <c r="A52" s="5" t="n"/>
      <c r="B52" s="5" t="n"/>
      <c r="C52" s="5" t="n"/>
      <c r="D52" s="19" t="n"/>
      <c r="E52" s="20" t="n"/>
      <c r="F52" s="13" t="n"/>
      <c r="G52" s="13" t="n"/>
      <c r="H52" s="6">
        <f>IF(A52&amp;""="","",IFERROR(INDEX('المرضى'!$B$6:$B$305,MATCH(B52&amp;"",'المرضى'!$A$6:$A$305,0))&amp;"","كود غير موجود"))</f>
        <v/>
      </c>
      <c r="I52" s="16">
        <f>IF(A52&amp;""="","",COUNTIFS('الجلسات'!$B$6:$B$2005,A52&amp;"",'الجلسات'!$C$6:$C$2005,"تمت"))</f>
        <v/>
      </c>
      <c r="J52" s="16">
        <f>IF(A52&amp;""="","",MAX(0,N(D52)-I52))</f>
        <v/>
      </c>
      <c r="K52" s="21">
        <f>IF(OR(A52&amp;""="",N(D52)=0),"",MIN(1,I52/D52))</f>
        <v/>
      </c>
      <c r="L52" s="17">
        <f>IF(A52&amp;""="","",IF(N(D52)&gt;0,ROUND(N(E52)*MIN(I52,D52)/D52,2),0))</f>
        <v/>
      </c>
      <c r="M52" s="6">
        <f>IF(A52&amp;""="","",IF(I52=0,"لم تبدأ",IF(I52&gt;=N(D52),"مكتملة","جارية")))</f>
        <v/>
      </c>
      <c r="N52" s="6">
        <f>IF(A52&amp;""="","",IF(M52="مكتملة","",IF(NOT(ISNUMBER(G52)),"يحتاج موعدًا",IF(G52&lt;'الإعدادات'!$B$4,"يحتاج موعدًا",""))))</f>
        <v/>
      </c>
    </row>
    <row r="53">
      <c r="A53" s="5" t="n"/>
      <c r="B53" s="5" t="n"/>
      <c r="C53" s="5" t="n"/>
      <c r="D53" s="19" t="n"/>
      <c r="E53" s="20" t="n"/>
      <c r="F53" s="13" t="n"/>
      <c r="G53" s="13" t="n"/>
      <c r="H53" s="6">
        <f>IF(A53&amp;""="","",IFERROR(INDEX('المرضى'!$B$6:$B$305,MATCH(B53&amp;"",'المرضى'!$A$6:$A$305,0))&amp;"","كود غير موجود"))</f>
        <v/>
      </c>
      <c r="I53" s="16">
        <f>IF(A53&amp;""="","",COUNTIFS('الجلسات'!$B$6:$B$2005,A53&amp;"",'الجلسات'!$C$6:$C$2005,"تمت"))</f>
        <v/>
      </c>
      <c r="J53" s="16">
        <f>IF(A53&amp;""="","",MAX(0,N(D53)-I53))</f>
        <v/>
      </c>
      <c r="K53" s="21">
        <f>IF(OR(A53&amp;""="",N(D53)=0),"",MIN(1,I53/D53))</f>
        <v/>
      </c>
      <c r="L53" s="17">
        <f>IF(A53&amp;""="","",IF(N(D53)&gt;0,ROUND(N(E53)*MIN(I53,D53)/D53,2),0))</f>
        <v/>
      </c>
      <c r="M53" s="6">
        <f>IF(A53&amp;""="","",IF(I53=0,"لم تبدأ",IF(I53&gt;=N(D53),"مكتملة","جارية")))</f>
        <v/>
      </c>
      <c r="N53" s="6">
        <f>IF(A53&amp;""="","",IF(M53="مكتملة","",IF(NOT(ISNUMBER(G53)),"يحتاج موعدًا",IF(G53&lt;'الإعدادات'!$B$4,"يحتاج موعدًا",""))))</f>
        <v/>
      </c>
    </row>
    <row r="54">
      <c r="A54" s="5" t="n"/>
      <c r="B54" s="5" t="n"/>
      <c r="C54" s="5" t="n"/>
      <c r="D54" s="19" t="n"/>
      <c r="E54" s="20" t="n"/>
      <c r="F54" s="13" t="n"/>
      <c r="G54" s="13" t="n"/>
      <c r="H54" s="6">
        <f>IF(A54&amp;""="","",IFERROR(INDEX('المرضى'!$B$6:$B$305,MATCH(B54&amp;"",'المرضى'!$A$6:$A$305,0))&amp;"","كود غير موجود"))</f>
        <v/>
      </c>
      <c r="I54" s="16">
        <f>IF(A54&amp;""="","",COUNTIFS('الجلسات'!$B$6:$B$2005,A54&amp;"",'الجلسات'!$C$6:$C$2005,"تمت"))</f>
        <v/>
      </c>
      <c r="J54" s="16">
        <f>IF(A54&amp;""="","",MAX(0,N(D54)-I54))</f>
        <v/>
      </c>
      <c r="K54" s="21">
        <f>IF(OR(A54&amp;""="",N(D54)=0),"",MIN(1,I54/D54))</f>
        <v/>
      </c>
      <c r="L54" s="17">
        <f>IF(A54&amp;""="","",IF(N(D54)&gt;0,ROUND(N(E54)*MIN(I54,D54)/D54,2),0))</f>
        <v/>
      </c>
      <c r="M54" s="6">
        <f>IF(A54&amp;""="","",IF(I54=0,"لم تبدأ",IF(I54&gt;=N(D54),"مكتملة","جارية")))</f>
        <v/>
      </c>
      <c r="N54" s="6">
        <f>IF(A54&amp;""="","",IF(M54="مكتملة","",IF(NOT(ISNUMBER(G54)),"يحتاج موعدًا",IF(G54&lt;'الإعدادات'!$B$4,"يحتاج موعدًا",""))))</f>
        <v/>
      </c>
    </row>
    <row r="55">
      <c r="A55" s="5" t="n"/>
      <c r="B55" s="5" t="n"/>
      <c r="C55" s="5" t="n"/>
      <c r="D55" s="19" t="n"/>
      <c r="E55" s="20" t="n"/>
      <c r="F55" s="13" t="n"/>
      <c r="G55" s="13" t="n"/>
      <c r="H55" s="6">
        <f>IF(A55&amp;""="","",IFERROR(INDEX('المرضى'!$B$6:$B$305,MATCH(B55&amp;"",'المرضى'!$A$6:$A$305,0))&amp;"","كود غير موجود"))</f>
        <v/>
      </c>
      <c r="I55" s="16">
        <f>IF(A55&amp;""="","",COUNTIFS('الجلسات'!$B$6:$B$2005,A55&amp;"",'الجلسات'!$C$6:$C$2005,"تمت"))</f>
        <v/>
      </c>
      <c r="J55" s="16">
        <f>IF(A55&amp;""="","",MAX(0,N(D55)-I55))</f>
        <v/>
      </c>
      <c r="K55" s="21">
        <f>IF(OR(A55&amp;""="",N(D55)=0),"",MIN(1,I55/D55))</f>
        <v/>
      </c>
      <c r="L55" s="17">
        <f>IF(A55&amp;""="","",IF(N(D55)&gt;0,ROUND(N(E55)*MIN(I55,D55)/D55,2),0))</f>
        <v/>
      </c>
      <c r="M55" s="6">
        <f>IF(A55&amp;""="","",IF(I55=0,"لم تبدأ",IF(I55&gt;=N(D55),"مكتملة","جارية")))</f>
        <v/>
      </c>
      <c r="N55" s="6">
        <f>IF(A55&amp;""="","",IF(M55="مكتملة","",IF(NOT(ISNUMBER(G55)),"يحتاج موعدًا",IF(G55&lt;'الإعدادات'!$B$4,"يحتاج موعدًا",""))))</f>
        <v/>
      </c>
    </row>
    <row r="56">
      <c r="A56" s="5" t="n"/>
      <c r="B56" s="5" t="n"/>
      <c r="C56" s="5" t="n"/>
      <c r="D56" s="19" t="n"/>
      <c r="E56" s="20" t="n"/>
      <c r="F56" s="13" t="n"/>
      <c r="G56" s="13" t="n"/>
      <c r="H56" s="6">
        <f>IF(A56&amp;""="","",IFERROR(INDEX('المرضى'!$B$6:$B$305,MATCH(B56&amp;"",'المرضى'!$A$6:$A$305,0))&amp;"","كود غير موجود"))</f>
        <v/>
      </c>
      <c r="I56" s="16">
        <f>IF(A56&amp;""="","",COUNTIFS('الجلسات'!$B$6:$B$2005,A56&amp;"",'الجلسات'!$C$6:$C$2005,"تمت"))</f>
        <v/>
      </c>
      <c r="J56" s="16">
        <f>IF(A56&amp;""="","",MAX(0,N(D56)-I56))</f>
        <v/>
      </c>
      <c r="K56" s="21">
        <f>IF(OR(A56&amp;""="",N(D56)=0),"",MIN(1,I56/D56))</f>
        <v/>
      </c>
      <c r="L56" s="17">
        <f>IF(A56&amp;""="","",IF(N(D56)&gt;0,ROUND(N(E56)*MIN(I56,D56)/D56,2),0))</f>
        <v/>
      </c>
      <c r="M56" s="6">
        <f>IF(A56&amp;""="","",IF(I56=0,"لم تبدأ",IF(I56&gt;=N(D56),"مكتملة","جارية")))</f>
        <v/>
      </c>
      <c r="N56" s="6">
        <f>IF(A56&amp;""="","",IF(M56="مكتملة","",IF(NOT(ISNUMBER(G56)),"يحتاج موعدًا",IF(G56&lt;'الإعدادات'!$B$4,"يحتاج موعدًا",""))))</f>
        <v/>
      </c>
    </row>
    <row r="57">
      <c r="A57" s="5" t="n"/>
      <c r="B57" s="5" t="n"/>
      <c r="C57" s="5" t="n"/>
      <c r="D57" s="19" t="n"/>
      <c r="E57" s="20" t="n"/>
      <c r="F57" s="13" t="n"/>
      <c r="G57" s="13" t="n"/>
      <c r="H57" s="6">
        <f>IF(A57&amp;""="","",IFERROR(INDEX('المرضى'!$B$6:$B$305,MATCH(B57&amp;"",'المرضى'!$A$6:$A$305,0))&amp;"","كود غير موجود"))</f>
        <v/>
      </c>
      <c r="I57" s="16">
        <f>IF(A57&amp;""="","",COUNTIFS('الجلسات'!$B$6:$B$2005,A57&amp;"",'الجلسات'!$C$6:$C$2005,"تمت"))</f>
        <v/>
      </c>
      <c r="J57" s="16">
        <f>IF(A57&amp;""="","",MAX(0,N(D57)-I57))</f>
        <v/>
      </c>
      <c r="K57" s="21">
        <f>IF(OR(A57&amp;""="",N(D57)=0),"",MIN(1,I57/D57))</f>
        <v/>
      </c>
      <c r="L57" s="17">
        <f>IF(A57&amp;""="","",IF(N(D57)&gt;0,ROUND(N(E57)*MIN(I57,D57)/D57,2),0))</f>
        <v/>
      </c>
      <c r="M57" s="6">
        <f>IF(A57&amp;""="","",IF(I57=0,"لم تبدأ",IF(I57&gt;=N(D57),"مكتملة","جارية")))</f>
        <v/>
      </c>
      <c r="N57" s="6">
        <f>IF(A57&amp;""="","",IF(M57="مكتملة","",IF(NOT(ISNUMBER(G57)),"يحتاج موعدًا",IF(G57&lt;'الإعدادات'!$B$4,"يحتاج موعدًا",""))))</f>
        <v/>
      </c>
    </row>
    <row r="58">
      <c r="A58" s="5" t="n"/>
      <c r="B58" s="5" t="n"/>
      <c r="C58" s="5" t="n"/>
      <c r="D58" s="19" t="n"/>
      <c r="E58" s="20" t="n"/>
      <c r="F58" s="13" t="n"/>
      <c r="G58" s="13" t="n"/>
      <c r="H58" s="6">
        <f>IF(A58&amp;""="","",IFERROR(INDEX('المرضى'!$B$6:$B$305,MATCH(B58&amp;"",'المرضى'!$A$6:$A$305,0))&amp;"","كود غير موجود"))</f>
        <v/>
      </c>
      <c r="I58" s="16">
        <f>IF(A58&amp;""="","",COUNTIFS('الجلسات'!$B$6:$B$2005,A58&amp;"",'الجلسات'!$C$6:$C$2005,"تمت"))</f>
        <v/>
      </c>
      <c r="J58" s="16">
        <f>IF(A58&amp;""="","",MAX(0,N(D58)-I58))</f>
        <v/>
      </c>
      <c r="K58" s="21">
        <f>IF(OR(A58&amp;""="",N(D58)=0),"",MIN(1,I58/D58))</f>
        <v/>
      </c>
      <c r="L58" s="17">
        <f>IF(A58&amp;""="","",IF(N(D58)&gt;0,ROUND(N(E58)*MIN(I58,D58)/D58,2),0))</f>
        <v/>
      </c>
      <c r="M58" s="6">
        <f>IF(A58&amp;""="","",IF(I58=0,"لم تبدأ",IF(I58&gt;=N(D58),"مكتملة","جارية")))</f>
        <v/>
      </c>
      <c r="N58" s="6">
        <f>IF(A58&amp;""="","",IF(M58="مكتملة","",IF(NOT(ISNUMBER(G58)),"يحتاج موعدًا",IF(G58&lt;'الإعدادات'!$B$4,"يحتاج موعدًا",""))))</f>
        <v/>
      </c>
    </row>
    <row r="59">
      <c r="A59" s="5" t="n"/>
      <c r="B59" s="5" t="n"/>
      <c r="C59" s="5" t="n"/>
      <c r="D59" s="19" t="n"/>
      <c r="E59" s="20" t="n"/>
      <c r="F59" s="13" t="n"/>
      <c r="G59" s="13" t="n"/>
      <c r="H59" s="6">
        <f>IF(A59&amp;""="","",IFERROR(INDEX('المرضى'!$B$6:$B$305,MATCH(B59&amp;"",'المرضى'!$A$6:$A$305,0))&amp;"","كود غير موجود"))</f>
        <v/>
      </c>
      <c r="I59" s="16">
        <f>IF(A59&amp;""="","",COUNTIFS('الجلسات'!$B$6:$B$2005,A59&amp;"",'الجلسات'!$C$6:$C$2005,"تمت"))</f>
        <v/>
      </c>
      <c r="J59" s="16">
        <f>IF(A59&amp;""="","",MAX(0,N(D59)-I59))</f>
        <v/>
      </c>
      <c r="K59" s="21">
        <f>IF(OR(A59&amp;""="",N(D59)=0),"",MIN(1,I59/D59))</f>
        <v/>
      </c>
      <c r="L59" s="17">
        <f>IF(A59&amp;""="","",IF(N(D59)&gt;0,ROUND(N(E59)*MIN(I59,D59)/D59,2),0))</f>
        <v/>
      </c>
      <c r="M59" s="6">
        <f>IF(A59&amp;""="","",IF(I59=0,"لم تبدأ",IF(I59&gt;=N(D59),"مكتملة","جارية")))</f>
        <v/>
      </c>
      <c r="N59" s="6">
        <f>IF(A59&amp;""="","",IF(M59="مكتملة","",IF(NOT(ISNUMBER(G59)),"يحتاج موعدًا",IF(G59&lt;'الإعدادات'!$B$4,"يحتاج موعدًا",""))))</f>
        <v/>
      </c>
    </row>
    <row r="60">
      <c r="A60" s="5" t="n"/>
      <c r="B60" s="5" t="n"/>
      <c r="C60" s="5" t="n"/>
      <c r="D60" s="19" t="n"/>
      <c r="E60" s="20" t="n"/>
      <c r="F60" s="13" t="n"/>
      <c r="G60" s="13" t="n"/>
      <c r="H60" s="6">
        <f>IF(A60&amp;""="","",IFERROR(INDEX('المرضى'!$B$6:$B$305,MATCH(B60&amp;"",'المرضى'!$A$6:$A$305,0))&amp;"","كود غير موجود"))</f>
        <v/>
      </c>
      <c r="I60" s="16">
        <f>IF(A60&amp;""="","",COUNTIFS('الجلسات'!$B$6:$B$2005,A60&amp;"",'الجلسات'!$C$6:$C$2005,"تمت"))</f>
        <v/>
      </c>
      <c r="J60" s="16">
        <f>IF(A60&amp;""="","",MAX(0,N(D60)-I60))</f>
        <v/>
      </c>
      <c r="K60" s="21">
        <f>IF(OR(A60&amp;""="",N(D60)=0),"",MIN(1,I60/D60))</f>
        <v/>
      </c>
      <c r="L60" s="17">
        <f>IF(A60&amp;""="","",IF(N(D60)&gt;0,ROUND(N(E60)*MIN(I60,D60)/D60,2),0))</f>
        <v/>
      </c>
      <c r="M60" s="6">
        <f>IF(A60&amp;""="","",IF(I60=0,"لم تبدأ",IF(I60&gt;=N(D60),"مكتملة","جارية")))</f>
        <v/>
      </c>
      <c r="N60" s="6">
        <f>IF(A60&amp;""="","",IF(M60="مكتملة","",IF(NOT(ISNUMBER(G60)),"يحتاج موعدًا",IF(G60&lt;'الإعدادات'!$B$4,"يحتاج موعدًا",""))))</f>
        <v/>
      </c>
    </row>
    <row r="61">
      <c r="A61" s="5" t="n"/>
      <c r="B61" s="5" t="n"/>
      <c r="C61" s="5" t="n"/>
      <c r="D61" s="19" t="n"/>
      <c r="E61" s="20" t="n"/>
      <c r="F61" s="13" t="n"/>
      <c r="G61" s="13" t="n"/>
      <c r="H61" s="6">
        <f>IF(A61&amp;""="","",IFERROR(INDEX('المرضى'!$B$6:$B$305,MATCH(B61&amp;"",'المرضى'!$A$6:$A$305,0))&amp;"","كود غير موجود"))</f>
        <v/>
      </c>
      <c r="I61" s="16">
        <f>IF(A61&amp;""="","",COUNTIFS('الجلسات'!$B$6:$B$2005,A61&amp;"",'الجلسات'!$C$6:$C$2005,"تمت"))</f>
        <v/>
      </c>
      <c r="J61" s="16">
        <f>IF(A61&amp;""="","",MAX(0,N(D61)-I61))</f>
        <v/>
      </c>
      <c r="K61" s="21">
        <f>IF(OR(A61&amp;""="",N(D61)=0),"",MIN(1,I61/D61))</f>
        <v/>
      </c>
      <c r="L61" s="17">
        <f>IF(A61&amp;""="","",IF(N(D61)&gt;0,ROUND(N(E61)*MIN(I61,D61)/D61,2),0))</f>
        <v/>
      </c>
      <c r="M61" s="6">
        <f>IF(A61&amp;""="","",IF(I61=0,"لم تبدأ",IF(I61&gt;=N(D61),"مكتملة","جارية")))</f>
        <v/>
      </c>
      <c r="N61" s="6">
        <f>IF(A61&amp;""="","",IF(M61="مكتملة","",IF(NOT(ISNUMBER(G61)),"يحتاج موعدًا",IF(G61&lt;'الإعدادات'!$B$4,"يحتاج موعدًا",""))))</f>
        <v/>
      </c>
    </row>
    <row r="62">
      <c r="A62" s="5" t="n"/>
      <c r="B62" s="5" t="n"/>
      <c r="C62" s="5" t="n"/>
      <c r="D62" s="19" t="n"/>
      <c r="E62" s="20" t="n"/>
      <c r="F62" s="13" t="n"/>
      <c r="G62" s="13" t="n"/>
      <c r="H62" s="6">
        <f>IF(A62&amp;""="","",IFERROR(INDEX('المرضى'!$B$6:$B$305,MATCH(B62&amp;"",'المرضى'!$A$6:$A$305,0))&amp;"","كود غير موجود"))</f>
        <v/>
      </c>
      <c r="I62" s="16">
        <f>IF(A62&amp;""="","",COUNTIFS('الجلسات'!$B$6:$B$2005,A62&amp;"",'الجلسات'!$C$6:$C$2005,"تمت"))</f>
        <v/>
      </c>
      <c r="J62" s="16">
        <f>IF(A62&amp;""="","",MAX(0,N(D62)-I62))</f>
        <v/>
      </c>
      <c r="K62" s="21">
        <f>IF(OR(A62&amp;""="",N(D62)=0),"",MIN(1,I62/D62))</f>
        <v/>
      </c>
      <c r="L62" s="17">
        <f>IF(A62&amp;""="","",IF(N(D62)&gt;0,ROUND(N(E62)*MIN(I62,D62)/D62,2),0))</f>
        <v/>
      </c>
      <c r="M62" s="6">
        <f>IF(A62&amp;""="","",IF(I62=0,"لم تبدأ",IF(I62&gt;=N(D62),"مكتملة","جارية")))</f>
        <v/>
      </c>
      <c r="N62" s="6">
        <f>IF(A62&amp;""="","",IF(M62="مكتملة","",IF(NOT(ISNUMBER(G62)),"يحتاج موعدًا",IF(G62&lt;'الإعدادات'!$B$4,"يحتاج موعدًا",""))))</f>
        <v/>
      </c>
    </row>
    <row r="63">
      <c r="A63" s="5" t="n"/>
      <c r="B63" s="5" t="n"/>
      <c r="C63" s="5" t="n"/>
      <c r="D63" s="19" t="n"/>
      <c r="E63" s="20" t="n"/>
      <c r="F63" s="13" t="n"/>
      <c r="G63" s="13" t="n"/>
      <c r="H63" s="6">
        <f>IF(A63&amp;""="","",IFERROR(INDEX('المرضى'!$B$6:$B$305,MATCH(B63&amp;"",'المرضى'!$A$6:$A$305,0))&amp;"","كود غير موجود"))</f>
        <v/>
      </c>
      <c r="I63" s="16">
        <f>IF(A63&amp;""="","",COUNTIFS('الجلسات'!$B$6:$B$2005,A63&amp;"",'الجلسات'!$C$6:$C$2005,"تمت"))</f>
        <v/>
      </c>
      <c r="J63" s="16">
        <f>IF(A63&amp;""="","",MAX(0,N(D63)-I63))</f>
        <v/>
      </c>
      <c r="K63" s="21">
        <f>IF(OR(A63&amp;""="",N(D63)=0),"",MIN(1,I63/D63))</f>
        <v/>
      </c>
      <c r="L63" s="17">
        <f>IF(A63&amp;""="","",IF(N(D63)&gt;0,ROUND(N(E63)*MIN(I63,D63)/D63,2),0))</f>
        <v/>
      </c>
      <c r="M63" s="6">
        <f>IF(A63&amp;""="","",IF(I63=0,"لم تبدأ",IF(I63&gt;=N(D63),"مكتملة","جارية")))</f>
        <v/>
      </c>
      <c r="N63" s="6">
        <f>IF(A63&amp;""="","",IF(M63="مكتملة","",IF(NOT(ISNUMBER(G63)),"يحتاج موعدًا",IF(G63&lt;'الإعدادات'!$B$4,"يحتاج موعدًا",""))))</f>
        <v/>
      </c>
    </row>
    <row r="64">
      <c r="A64" s="5" t="n"/>
      <c r="B64" s="5" t="n"/>
      <c r="C64" s="5" t="n"/>
      <c r="D64" s="19" t="n"/>
      <c r="E64" s="20" t="n"/>
      <c r="F64" s="13" t="n"/>
      <c r="G64" s="13" t="n"/>
      <c r="H64" s="6">
        <f>IF(A64&amp;""="","",IFERROR(INDEX('المرضى'!$B$6:$B$305,MATCH(B64&amp;"",'المرضى'!$A$6:$A$305,0))&amp;"","كود غير موجود"))</f>
        <v/>
      </c>
      <c r="I64" s="16">
        <f>IF(A64&amp;""="","",COUNTIFS('الجلسات'!$B$6:$B$2005,A64&amp;"",'الجلسات'!$C$6:$C$2005,"تمت"))</f>
        <v/>
      </c>
      <c r="J64" s="16">
        <f>IF(A64&amp;""="","",MAX(0,N(D64)-I64))</f>
        <v/>
      </c>
      <c r="K64" s="21">
        <f>IF(OR(A64&amp;""="",N(D64)=0),"",MIN(1,I64/D64))</f>
        <v/>
      </c>
      <c r="L64" s="17">
        <f>IF(A64&amp;""="","",IF(N(D64)&gt;0,ROUND(N(E64)*MIN(I64,D64)/D64,2),0))</f>
        <v/>
      </c>
      <c r="M64" s="6">
        <f>IF(A64&amp;""="","",IF(I64=0,"لم تبدأ",IF(I64&gt;=N(D64),"مكتملة","جارية")))</f>
        <v/>
      </c>
      <c r="N64" s="6">
        <f>IF(A64&amp;""="","",IF(M64="مكتملة","",IF(NOT(ISNUMBER(G64)),"يحتاج موعدًا",IF(G64&lt;'الإعدادات'!$B$4,"يحتاج موعدًا",""))))</f>
        <v/>
      </c>
    </row>
    <row r="65">
      <c r="A65" s="5" t="n"/>
      <c r="B65" s="5" t="n"/>
      <c r="C65" s="5" t="n"/>
      <c r="D65" s="19" t="n"/>
      <c r="E65" s="20" t="n"/>
      <c r="F65" s="13" t="n"/>
      <c r="G65" s="13" t="n"/>
      <c r="H65" s="6">
        <f>IF(A65&amp;""="","",IFERROR(INDEX('المرضى'!$B$6:$B$305,MATCH(B65&amp;"",'المرضى'!$A$6:$A$305,0))&amp;"","كود غير موجود"))</f>
        <v/>
      </c>
      <c r="I65" s="16">
        <f>IF(A65&amp;""="","",COUNTIFS('الجلسات'!$B$6:$B$2005,A65&amp;"",'الجلسات'!$C$6:$C$2005,"تمت"))</f>
        <v/>
      </c>
      <c r="J65" s="16">
        <f>IF(A65&amp;""="","",MAX(0,N(D65)-I65))</f>
        <v/>
      </c>
      <c r="K65" s="21">
        <f>IF(OR(A65&amp;""="",N(D65)=0),"",MIN(1,I65/D65))</f>
        <v/>
      </c>
      <c r="L65" s="17">
        <f>IF(A65&amp;""="","",IF(N(D65)&gt;0,ROUND(N(E65)*MIN(I65,D65)/D65,2),0))</f>
        <v/>
      </c>
      <c r="M65" s="6">
        <f>IF(A65&amp;""="","",IF(I65=0,"لم تبدأ",IF(I65&gt;=N(D65),"مكتملة","جارية")))</f>
        <v/>
      </c>
      <c r="N65" s="6">
        <f>IF(A65&amp;""="","",IF(M65="مكتملة","",IF(NOT(ISNUMBER(G65)),"يحتاج موعدًا",IF(G65&lt;'الإعدادات'!$B$4,"يحتاج موعدًا",""))))</f>
        <v/>
      </c>
    </row>
    <row r="66">
      <c r="A66" s="5" t="n"/>
      <c r="B66" s="5" t="n"/>
      <c r="C66" s="5" t="n"/>
      <c r="D66" s="19" t="n"/>
      <c r="E66" s="20" t="n"/>
      <c r="F66" s="13" t="n"/>
      <c r="G66" s="13" t="n"/>
      <c r="H66" s="6">
        <f>IF(A66&amp;""="","",IFERROR(INDEX('المرضى'!$B$6:$B$305,MATCH(B66&amp;"",'المرضى'!$A$6:$A$305,0))&amp;"","كود غير موجود"))</f>
        <v/>
      </c>
      <c r="I66" s="16">
        <f>IF(A66&amp;""="","",COUNTIFS('الجلسات'!$B$6:$B$2005,A66&amp;"",'الجلسات'!$C$6:$C$2005,"تمت"))</f>
        <v/>
      </c>
      <c r="J66" s="16">
        <f>IF(A66&amp;""="","",MAX(0,N(D66)-I66))</f>
        <v/>
      </c>
      <c r="K66" s="21">
        <f>IF(OR(A66&amp;""="",N(D66)=0),"",MIN(1,I66/D66))</f>
        <v/>
      </c>
      <c r="L66" s="17">
        <f>IF(A66&amp;""="","",IF(N(D66)&gt;0,ROUND(N(E66)*MIN(I66,D66)/D66,2),0))</f>
        <v/>
      </c>
      <c r="M66" s="6">
        <f>IF(A66&amp;""="","",IF(I66=0,"لم تبدأ",IF(I66&gt;=N(D66),"مكتملة","جارية")))</f>
        <v/>
      </c>
      <c r="N66" s="6">
        <f>IF(A66&amp;""="","",IF(M66="مكتملة","",IF(NOT(ISNUMBER(G66)),"يحتاج موعدًا",IF(G66&lt;'الإعدادات'!$B$4,"يحتاج موعدًا",""))))</f>
        <v/>
      </c>
    </row>
    <row r="67">
      <c r="A67" s="5" t="n"/>
      <c r="B67" s="5" t="n"/>
      <c r="C67" s="5" t="n"/>
      <c r="D67" s="19" t="n"/>
      <c r="E67" s="20" t="n"/>
      <c r="F67" s="13" t="n"/>
      <c r="G67" s="13" t="n"/>
      <c r="H67" s="6">
        <f>IF(A67&amp;""="","",IFERROR(INDEX('المرضى'!$B$6:$B$305,MATCH(B67&amp;"",'المرضى'!$A$6:$A$305,0))&amp;"","كود غير موجود"))</f>
        <v/>
      </c>
      <c r="I67" s="16">
        <f>IF(A67&amp;""="","",COUNTIFS('الجلسات'!$B$6:$B$2005,A67&amp;"",'الجلسات'!$C$6:$C$2005,"تمت"))</f>
        <v/>
      </c>
      <c r="J67" s="16">
        <f>IF(A67&amp;""="","",MAX(0,N(D67)-I67))</f>
        <v/>
      </c>
      <c r="K67" s="21">
        <f>IF(OR(A67&amp;""="",N(D67)=0),"",MIN(1,I67/D67))</f>
        <v/>
      </c>
      <c r="L67" s="17">
        <f>IF(A67&amp;""="","",IF(N(D67)&gt;0,ROUND(N(E67)*MIN(I67,D67)/D67,2),0))</f>
        <v/>
      </c>
      <c r="M67" s="6">
        <f>IF(A67&amp;""="","",IF(I67=0,"لم تبدأ",IF(I67&gt;=N(D67),"مكتملة","جارية")))</f>
        <v/>
      </c>
      <c r="N67" s="6">
        <f>IF(A67&amp;""="","",IF(M67="مكتملة","",IF(NOT(ISNUMBER(G67)),"يحتاج موعدًا",IF(G67&lt;'الإعدادات'!$B$4,"يحتاج موعدًا",""))))</f>
        <v/>
      </c>
    </row>
    <row r="68">
      <c r="A68" s="5" t="n"/>
      <c r="B68" s="5" t="n"/>
      <c r="C68" s="5" t="n"/>
      <c r="D68" s="19" t="n"/>
      <c r="E68" s="20" t="n"/>
      <c r="F68" s="13" t="n"/>
      <c r="G68" s="13" t="n"/>
      <c r="H68" s="6">
        <f>IF(A68&amp;""="","",IFERROR(INDEX('المرضى'!$B$6:$B$305,MATCH(B68&amp;"",'المرضى'!$A$6:$A$305,0))&amp;"","كود غير موجود"))</f>
        <v/>
      </c>
      <c r="I68" s="16">
        <f>IF(A68&amp;""="","",COUNTIFS('الجلسات'!$B$6:$B$2005,A68&amp;"",'الجلسات'!$C$6:$C$2005,"تمت"))</f>
        <v/>
      </c>
      <c r="J68" s="16">
        <f>IF(A68&amp;""="","",MAX(0,N(D68)-I68))</f>
        <v/>
      </c>
      <c r="K68" s="21">
        <f>IF(OR(A68&amp;""="",N(D68)=0),"",MIN(1,I68/D68))</f>
        <v/>
      </c>
      <c r="L68" s="17">
        <f>IF(A68&amp;""="","",IF(N(D68)&gt;0,ROUND(N(E68)*MIN(I68,D68)/D68,2),0))</f>
        <v/>
      </c>
      <c r="M68" s="6">
        <f>IF(A68&amp;""="","",IF(I68=0,"لم تبدأ",IF(I68&gt;=N(D68),"مكتملة","جارية")))</f>
        <v/>
      </c>
      <c r="N68" s="6">
        <f>IF(A68&amp;""="","",IF(M68="مكتملة","",IF(NOT(ISNUMBER(G68)),"يحتاج موعدًا",IF(G68&lt;'الإعدادات'!$B$4,"يحتاج موعدًا",""))))</f>
        <v/>
      </c>
    </row>
    <row r="69">
      <c r="A69" s="5" t="n"/>
      <c r="B69" s="5" t="n"/>
      <c r="C69" s="5" t="n"/>
      <c r="D69" s="19" t="n"/>
      <c r="E69" s="20" t="n"/>
      <c r="F69" s="13" t="n"/>
      <c r="G69" s="13" t="n"/>
      <c r="H69" s="6">
        <f>IF(A69&amp;""="","",IFERROR(INDEX('المرضى'!$B$6:$B$305,MATCH(B69&amp;"",'المرضى'!$A$6:$A$305,0))&amp;"","كود غير موجود"))</f>
        <v/>
      </c>
      <c r="I69" s="16">
        <f>IF(A69&amp;""="","",COUNTIFS('الجلسات'!$B$6:$B$2005,A69&amp;"",'الجلسات'!$C$6:$C$2005,"تمت"))</f>
        <v/>
      </c>
      <c r="J69" s="16">
        <f>IF(A69&amp;""="","",MAX(0,N(D69)-I69))</f>
        <v/>
      </c>
      <c r="K69" s="21">
        <f>IF(OR(A69&amp;""="",N(D69)=0),"",MIN(1,I69/D69))</f>
        <v/>
      </c>
      <c r="L69" s="17">
        <f>IF(A69&amp;""="","",IF(N(D69)&gt;0,ROUND(N(E69)*MIN(I69,D69)/D69,2),0))</f>
        <v/>
      </c>
      <c r="M69" s="6">
        <f>IF(A69&amp;""="","",IF(I69=0,"لم تبدأ",IF(I69&gt;=N(D69),"مكتملة","جارية")))</f>
        <v/>
      </c>
      <c r="N69" s="6">
        <f>IF(A69&amp;""="","",IF(M69="مكتملة","",IF(NOT(ISNUMBER(G69)),"يحتاج موعدًا",IF(G69&lt;'الإعدادات'!$B$4,"يحتاج موعدًا",""))))</f>
        <v/>
      </c>
    </row>
    <row r="70">
      <c r="A70" s="5" t="n"/>
      <c r="B70" s="5" t="n"/>
      <c r="C70" s="5" t="n"/>
      <c r="D70" s="19" t="n"/>
      <c r="E70" s="20" t="n"/>
      <c r="F70" s="13" t="n"/>
      <c r="G70" s="13" t="n"/>
      <c r="H70" s="6">
        <f>IF(A70&amp;""="","",IFERROR(INDEX('المرضى'!$B$6:$B$305,MATCH(B70&amp;"",'المرضى'!$A$6:$A$305,0))&amp;"","كود غير موجود"))</f>
        <v/>
      </c>
      <c r="I70" s="16">
        <f>IF(A70&amp;""="","",COUNTIFS('الجلسات'!$B$6:$B$2005,A70&amp;"",'الجلسات'!$C$6:$C$2005,"تمت"))</f>
        <v/>
      </c>
      <c r="J70" s="16">
        <f>IF(A70&amp;""="","",MAX(0,N(D70)-I70))</f>
        <v/>
      </c>
      <c r="K70" s="21">
        <f>IF(OR(A70&amp;""="",N(D70)=0),"",MIN(1,I70/D70))</f>
        <v/>
      </c>
      <c r="L70" s="17">
        <f>IF(A70&amp;""="","",IF(N(D70)&gt;0,ROUND(N(E70)*MIN(I70,D70)/D70,2),0))</f>
        <v/>
      </c>
      <c r="M70" s="6">
        <f>IF(A70&amp;""="","",IF(I70=0,"لم تبدأ",IF(I70&gt;=N(D70),"مكتملة","جارية")))</f>
        <v/>
      </c>
      <c r="N70" s="6">
        <f>IF(A70&amp;""="","",IF(M70="مكتملة","",IF(NOT(ISNUMBER(G70)),"يحتاج موعدًا",IF(G70&lt;'الإعدادات'!$B$4,"يحتاج موعدًا",""))))</f>
        <v/>
      </c>
    </row>
    <row r="71">
      <c r="A71" s="5" t="n"/>
      <c r="B71" s="5" t="n"/>
      <c r="C71" s="5" t="n"/>
      <c r="D71" s="19" t="n"/>
      <c r="E71" s="20" t="n"/>
      <c r="F71" s="13" t="n"/>
      <c r="G71" s="13" t="n"/>
      <c r="H71" s="6">
        <f>IF(A71&amp;""="","",IFERROR(INDEX('المرضى'!$B$6:$B$305,MATCH(B71&amp;"",'المرضى'!$A$6:$A$305,0))&amp;"","كود غير موجود"))</f>
        <v/>
      </c>
      <c r="I71" s="16">
        <f>IF(A71&amp;""="","",COUNTIFS('الجلسات'!$B$6:$B$2005,A71&amp;"",'الجلسات'!$C$6:$C$2005,"تمت"))</f>
        <v/>
      </c>
      <c r="J71" s="16">
        <f>IF(A71&amp;""="","",MAX(0,N(D71)-I71))</f>
        <v/>
      </c>
      <c r="K71" s="21">
        <f>IF(OR(A71&amp;""="",N(D71)=0),"",MIN(1,I71/D71))</f>
        <v/>
      </c>
      <c r="L71" s="17">
        <f>IF(A71&amp;""="","",IF(N(D71)&gt;0,ROUND(N(E71)*MIN(I71,D71)/D71,2),0))</f>
        <v/>
      </c>
      <c r="M71" s="6">
        <f>IF(A71&amp;""="","",IF(I71=0,"لم تبدأ",IF(I71&gt;=N(D71),"مكتملة","جارية")))</f>
        <v/>
      </c>
      <c r="N71" s="6">
        <f>IF(A71&amp;""="","",IF(M71="مكتملة","",IF(NOT(ISNUMBER(G71)),"يحتاج موعدًا",IF(G71&lt;'الإعدادات'!$B$4,"يحتاج موعدًا",""))))</f>
        <v/>
      </c>
    </row>
    <row r="72">
      <c r="A72" s="5" t="n"/>
      <c r="B72" s="5" t="n"/>
      <c r="C72" s="5" t="n"/>
      <c r="D72" s="19" t="n"/>
      <c r="E72" s="20" t="n"/>
      <c r="F72" s="13" t="n"/>
      <c r="G72" s="13" t="n"/>
      <c r="H72" s="6">
        <f>IF(A72&amp;""="","",IFERROR(INDEX('المرضى'!$B$6:$B$305,MATCH(B72&amp;"",'المرضى'!$A$6:$A$305,0))&amp;"","كود غير موجود"))</f>
        <v/>
      </c>
      <c r="I72" s="16">
        <f>IF(A72&amp;""="","",COUNTIFS('الجلسات'!$B$6:$B$2005,A72&amp;"",'الجلسات'!$C$6:$C$2005,"تمت"))</f>
        <v/>
      </c>
      <c r="J72" s="16">
        <f>IF(A72&amp;""="","",MAX(0,N(D72)-I72))</f>
        <v/>
      </c>
      <c r="K72" s="21">
        <f>IF(OR(A72&amp;""="",N(D72)=0),"",MIN(1,I72/D72))</f>
        <v/>
      </c>
      <c r="L72" s="17">
        <f>IF(A72&amp;""="","",IF(N(D72)&gt;0,ROUND(N(E72)*MIN(I72,D72)/D72,2),0))</f>
        <v/>
      </c>
      <c r="M72" s="6">
        <f>IF(A72&amp;""="","",IF(I72=0,"لم تبدأ",IF(I72&gt;=N(D72),"مكتملة","جارية")))</f>
        <v/>
      </c>
      <c r="N72" s="6">
        <f>IF(A72&amp;""="","",IF(M72="مكتملة","",IF(NOT(ISNUMBER(G72)),"يحتاج موعدًا",IF(G72&lt;'الإعدادات'!$B$4,"يحتاج موعدًا",""))))</f>
        <v/>
      </c>
    </row>
    <row r="73">
      <c r="A73" s="5" t="n"/>
      <c r="B73" s="5" t="n"/>
      <c r="C73" s="5" t="n"/>
      <c r="D73" s="19" t="n"/>
      <c r="E73" s="20" t="n"/>
      <c r="F73" s="13" t="n"/>
      <c r="G73" s="13" t="n"/>
      <c r="H73" s="6">
        <f>IF(A73&amp;""="","",IFERROR(INDEX('المرضى'!$B$6:$B$305,MATCH(B73&amp;"",'المرضى'!$A$6:$A$305,0))&amp;"","كود غير موجود"))</f>
        <v/>
      </c>
      <c r="I73" s="16">
        <f>IF(A73&amp;""="","",COUNTIFS('الجلسات'!$B$6:$B$2005,A73&amp;"",'الجلسات'!$C$6:$C$2005,"تمت"))</f>
        <v/>
      </c>
      <c r="J73" s="16">
        <f>IF(A73&amp;""="","",MAX(0,N(D73)-I73))</f>
        <v/>
      </c>
      <c r="K73" s="21">
        <f>IF(OR(A73&amp;""="",N(D73)=0),"",MIN(1,I73/D73))</f>
        <v/>
      </c>
      <c r="L73" s="17">
        <f>IF(A73&amp;""="","",IF(N(D73)&gt;0,ROUND(N(E73)*MIN(I73,D73)/D73,2),0))</f>
        <v/>
      </c>
      <c r="M73" s="6">
        <f>IF(A73&amp;""="","",IF(I73=0,"لم تبدأ",IF(I73&gt;=N(D73),"مكتملة","جارية")))</f>
        <v/>
      </c>
      <c r="N73" s="6">
        <f>IF(A73&amp;""="","",IF(M73="مكتملة","",IF(NOT(ISNUMBER(G73)),"يحتاج موعدًا",IF(G73&lt;'الإعدادات'!$B$4,"يحتاج موعدًا",""))))</f>
        <v/>
      </c>
    </row>
    <row r="74">
      <c r="A74" s="5" t="n"/>
      <c r="B74" s="5" t="n"/>
      <c r="C74" s="5" t="n"/>
      <c r="D74" s="19" t="n"/>
      <c r="E74" s="20" t="n"/>
      <c r="F74" s="13" t="n"/>
      <c r="G74" s="13" t="n"/>
      <c r="H74" s="6">
        <f>IF(A74&amp;""="","",IFERROR(INDEX('المرضى'!$B$6:$B$305,MATCH(B74&amp;"",'المرضى'!$A$6:$A$305,0))&amp;"","كود غير موجود"))</f>
        <v/>
      </c>
      <c r="I74" s="16">
        <f>IF(A74&amp;""="","",COUNTIFS('الجلسات'!$B$6:$B$2005,A74&amp;"",'الجلسات'!$C$6:$C$2005,"تمت"))</f>
        <v/>
      </c>
      <c r="J74" s="16">
        <f>IF(A74&amp;""="","",MAX(0,N(D74)-I74))</f>
        <v/>
      </c>
      <c r="K74" s="21">
        <f>IF(OR(A74&amp;""="",N(D74)=0),"",MIN(1,I74/D74))</f>
        <v/>
      </c>
      <c r="L74" s="17">
        <f>IF(A74&amp;""="","",IF(N(D74)&gt;0,ROUND(N(E74)*MIN(I74,D74)/D74,2),0))</f>
        <v/>
      </c>
      <c r="M74" s="6">
        <f>IF(A74&amp;""="","",IF(I74=0,"لم تبدأ",IF(I74&gt;=N(D74),"مكتملة","جارية")))</f>
        <v/>
      </c>
      <c r="N74" s="6">
        <f>IF(A74&amp;""="","",IF(M74="مكتملة","",IF(NOT(ISNUMBER(G74)),"يحتاج موعدًا",IF(G74&lt;'الإعدادات'!$B$4,"يحتاج موعدًا",""))))</f>
        <v/>
      </c>
    </row>
    <row r="75">
      <c r="A75" s="5" t="n"/>
      <c r="B75" s="5" t="n"/>
      <c r="C75" s="5" t="n"/>
      <c r="D75" s="19" t="n"/>
      <c r="E75" s="20" t="n"/>
      <c r="F75" s="13" t="n"/>
      <c r="G75" s="13" t="n"/>
      <c r="H75" s="6">
        <f>IF(A75&amp;""="","",IFERROR(INDEX('المرضى'!$B$6:$B$305,MATCH(B75&amp;"",'المرضى'!$A$6:$A$305,0))&amp;"","كود غير موجود"))</f>
        <v/>
      </c>
      <c r="I75" s="16">
        <f>IF(A75&amp;""="","",COUNTIFS('الجلسات'!$B$6:$B$2005,A75&amp;"",'الجلسات'!$C$6:$C$2005,"تمت"))</f>
        <v/>
      </c>
      <c r="J75" s="16">
        <f>IF(A75&amp;""="","",MAX(0,N(D75)-I75))</f>
        <v/>
      </c>
      <c r="K75" s="21">
        <f>IF(OR(A75&amp;""="",N(D75)=0),"",MIN(1,I75/D75))</f>
        <v/>
      </c>
      <c r="L75" s="17">
        <f>IF(A75&amp;""="","",IF(N(D75)&gt;0,ROUND(N(E75)*MIN(I75,D75)/D75,2),0))</f>
        <v/>
      </c>
      <c r="M75" s="6">
        <f>IF(A75&amp;""="","",IF(I75=0,"لم تبدأ",IF(I75&gt;=N(D75),"مكتملة","جارية")))</f>
        <v/>
      </c>
      <c r="N75" s="6">
        <f>IF(A75&amp;""="","",IF(M75="مكتملة","",IF(NOT(ISNUMBER(G75)),"يحتاج موعدًا",IF(G75&lt;'الإعدادات'!$B$4,"يحتاج موعدًا",""))))</f>
        <v/>
      </c>
    </row>
    <row r="76">
      <c r="A76" s="5" t="n"/>
      <c r="B76" s="5" t="n"/>
      <c r="C76" s="5" t="n"/>
      <c r="D76" s="19" t="n"/>
      <c r="E76" s="20" t="n"/>
      <c r="F76" s="13" t="n"/>
      <c r="G76" s="13" t="n"/>
      <c r="H76" s="6">
        <f>IF(A76&amp;""="","",IFERROR(INDEX('المرضى'!$B$6:$B$305,MATCH(B76&amp;"",'المرضى'!$A$6:$A$305,0))&amp;"","كود غير موجود"))</f>
        <v/>
      </c>
      <c r="I76" s="16">
        <f>IF(A76&amp;""="","",COUNTIFS('الجلسات'!$B$6:$B$2005,A76&amp;"",'الجلسات'!$C$6:$C$2005,"تمت"))</f>
        <v/>
      </c>
      <c r="J76" s="16">
        <f>IF(A76&amp;""="","",MAX(0,N(D76)-I76))</f>
        <v/>
      </c>
      <c r="K76" s="21">
        <f>IF(OR(A76&amp;""="",N(D76)=0),"",MIN(1,I76/D76))</f>
        <v/>
      </c>
      <c r="L76" s="17">
        <f>IF(A76&amp;""="","",IF(N(D76)&gt;0,ROUND(N(E76)*MIN(I76,D76)/D76,2),0))</f>
        <v/>
      </c>
      <c r="M76" s="6">
        <f>IF(A76&amp;""="","",IF(I76=0,"لم تبدأ",IF(I76&gt;=N(D76),"مكتملة","جارية")))</f>
        <v/>
      </c>
      <c r="N76" s="6">
        <f>IF(A76&amp;""="","",IF(M76="مكتملة","",IF(NOT(ISNUMBER(G76)),"يحتاج موعدًا",IF(G76&lt;'الإعدادات'!$B$4,"يحتاج موعدًا",""))))</f>
        <v/>
      </c>
    </row>
    <row r="77">
      <c r="A77" s="5" t="n"/>
      <c r="B77" s="5" t="n"/>
      <c r="C77" s="5" t="n"/>
      <c r="D77" s="19" t="n"/>
      <c r="E77" s="20" t="n"/>
      <c r="F77" s="13" t="n"/>
      <c r="G77" s="13" t="n"/>
      <c r="H77" s="6">
        <f>IF(A77&amp;""="","",IFERROR(INDEX('المرضى'!$B$6:$B$305,MATCH(B77&amp;"",'المرضى'!$A$6:$A$305,0))&amp;"","كود غير موجود"))</f>
        <v/>
      </c>
      <c r="I77" s="16">
        <f>IF(A77&amp;""="","",COUNTIFS('الجلسات'!$B$6:$B$2005,A77&amp;"",'الجلسات'!$C$6:$C$2005,"تمت"))</f>
        <v/>
      </c>
      <c r="J77" s="16">
        <f>IF(A77&amp;""="","",MAX(0,N(D77)-I77))</f>
        <v/>
      </c>
      <c r="K77" s="21">
        <f>IF(OR(A77&amp;""="",N(D77)=0),"",MIN(1,I77/D77))</f>
        <v/>
      </c>
      <c r="L77" s="17">
        <f>IF(A77&amp;""="","",IF(N(D77)&gt;0,ROUND(N(E77)*MIN(I77,D77)/D77,2),0))</f>
        <v/>
      </c>
      <c r="M77" s="6">
        <f>IF(A77&amp;""="","",IF(I77=0,"لم تبدأ",IF(I77&gt;=N(D77),"مكتملة","جارية")))</f>
        <v/>
      </c>
      <c r="N77" s="6">
        <f>IF(A77&amp;""="","",IF(M77="مكتملة","",IF(NOT(ISNUMBER(G77)),"يحتاج موعدًا",IF(G77&lt;'الإعدادات'!$B$4,"يحتاج موعدًا",""))))</f>
        <v/>
      </c>
    </row>
    <row r="78">
      <c r="A78" s="5" t="n"/>
      <c r="B78" s="5" t="n"/>
      <c r="C78" s="5" t="n"/>
      <c r="D78" s="19" t="n"/>
      <c r="E78" s="20" t="n"/>
      <c r="F78" s="13" t="n"/>
      <c r="G78" s="13" t="n"/>
      <c r="H78" s="6">
        <f>IF(A78&amp;""="","",IFERROR(INDEX('المرضى'!$B$6:$B$305,MATCH(B78&amp;"",'المرضى'!$A$6:$A$305,0))&amp;"","كود غير موجود"))</f>
        <v/>
      </c>
      <c r="I78" s="16">
        <f>IF(A78&amp;""="","",COUNTIFS('الجلسات'!$B$6:$B$2005,A78&amp;"",'الجلسات'!$C$6:$C$2005,"تمت"))</f>
        <v/>
      </c>
      <c r="J78" s="16">
        <f>IF(A78&amp;""="","",MAX(0,N(D78)-I78))</f>
        <v/>
      </c>
      <c r="K78" s="21">
        <f>IF(OR(A78&amp;""="",N(D78)=0),"",MIN(1,I78/D78))</f>
        <v/>
      </c>
      <c r="L78" s="17">
        <f>IF(A78&amp;""="","",IF(N(D78)&gt;0,ROUND(N(E78)*MIN(I78,D78)/D78,2),0))</f>
        <v/>
      </c>
      <c r="M78" s="6">
        <f>IF(A78&amp;""="","",IF(I78=0,"لم تبدأ",IF(I78&gt;=N(D78),"مكتملة","جارية")))</f>
        <v/>
      </c>
      <c r="N78" s="6">
        <f>IF(A78&amp;""="","",IF(M78="مكتملة","",IF(NOT(ISNUMBER(G78)),"يحتاج موعدًا",IF(G78&lt;'الإعدادات'!$B$4,"يحتاج موعدًا",""))))</f>
        <v/>
      </c>
    </row>
    <row r="79">
      <c r="A79" s="5" t="n"/>
      <c r="B79" s="5" t="n"/>
      <c r="C79" s="5" t="n"/>
      <c r="D79" s="19" t="n"/>
      <c r="E79" s="20" t="n"/>
      <c r="F79" s="13" t="n"/>
      <c r="G79" s="13" t="n"/>
      <c r="H79" s="6">
        <f>IF(A79&amp;""="","",IFERROR(INDEX('المرضى'!$B$6:$B$305,MATCH(B79&amp;"",'المرضى'!$A$6:$A$305,0))&amp;"","كود غير موجود"))</f>
        <v/>
      </c>
      <c r="I79" s="16">
        <f>IF(A79&amp;""="","",COUNTIFS('الجلسات'!$B$6:$B$2005,A79&amp;"",'الجلسات'!$C$6:$C$2005,"تمت"))</f>
        <v/>
      </c>
      <c r="J79" s="16">
        <f>IF(A79&amp;""="","",MAX(0,N(D79)-I79))</f>
        <v/>
      </c>
      <c r="K79" s="21">
        <f>IF(OR(A79&amp;""="",N(D79)=0),"",MIN(1,I79/D79))</f>
        <v/>
      </c>
      <c r="L79" s="17">
        <f>IF(A79&amp;""="","",IF(N(D79)&gt;0,ROUND(N(E79)*MIN(I79,D79)/D79,2),0))</f>
        <v/>
      </c>
      <c r="M79" s="6">
        <f>IF(A79&amp;""="","",IF(I79=0,"لم تبدأ",IF(I79&gt;=N(D79),"مكتملة","جارية")))</f>
        <v/>
      </c>
      <c r="N79" s="6">
        <f>IF(A79&amp;""="","",IF(M79="مكتملة","",IF(NOT(ISNUMBER(G79)),"يحتاج موعدًا",IF(G79&lt;'الإعدادات'!$B$4,"يحتاج موعدًا",""))))</f>
        <v/>
      </c>
    </row>
    <row r="80">
      <c r="A80" s="5" t="n"/>
      <c r="B80" s="5" t="n"/>
      <c r="C80" s="5" t="n"/>
      <c r="D80" s="19" t="n"/>
      <c r="E80" s="20" t="n"/>
      <c r="F80" s="13" t="n"/>
      <c r="G80" s="13" t="n"/>
      <c r="H80" s="6">
        <f>IF(A80&amp;""="","",IFERROR(INDEX('المرضى'!$B$6:$B$305,MATCH(B80&amp;"",'المرضى'!$A$6:$A$305,0))&amp;"","كود غير موجود"))</f>
        <v/>
      </c>
      <c r="I80" s="16">
        <f>IF(A80&amp;""="","",COUNTIFS('الجلسات'!$B$6:$B$2005,A80&amp;"",'الجلسات'!$C$6:$C$2005,"تمت"))</f>
        <v/>
      </c>
      <c r="J80" s="16">
        <f>IF(A80&amp;""="","",MAX(0,N(D80)-I80))</f>
        <v/>
      </c>
      <c r="K80" s="21">
        <f>IF(OR(A80&amp;""="",N(D80)=0),"",MIN(1,I80/D80))</f>
        <v/>
      </c>
      <c r="L80" s="17">
        <f>IF(A80&amp;""="","",IF(N(D80)&gt;0,ROUND(N(E80)*MIN(I80,D80)/D80,2),0))</f>
        <v/>
      </c>
      <c r="M80" s="6">
        <f>IF(A80&amp;""="","",IF(I80=0,"لم تبدأ",IF(I80&gt;=N(D80),"مكتملة","جارية")))</f>
        <v/>
      </c>
      <c r="N80" s="6">
        <f>IF(A80&amp;""="","",IF(M80="مكتملة","",IF(NOT(ISNUMBER(G80)),"يحتاج موعدًا",IF(G80&lt;'الإعدادات'!$B$4,"يحتاج موعدًا",""))))</f>
        <v/>
      </c>
    </row>
    <row r="81">
      <c r="A81" s="5" t="n"/>
      <c r="B81" s="5" t="n"/>
      <c r="C81" s="5" t="n"/>
      <c r="D81" s="19" t="n"/>
      <c r="E81" s="20" t="n"/>
      <c r="F81" s="13" t="n"/>
      <c r="G81" s="13" t="n"/>
      <c r="H81" s="6">
        <f>IF(A81&amp;""="","",IFERROR(INDEX('المرضى'!$B$6:$B$305,MATCH(B81&amp;"",'المرضى'!$A$6:$A$305,0))&amp;"","كود غير موجود"))</f>
        <v/>
      </c>
      <c r="I81" s="16">
        <f>IF(A81&amp;""="","",COUNTIFS('الجلسات'!$B$6:$B$2005,A81&amp;"",'الجلسات'!$C$6:$C$2005,"تمت"))</f>
        <v/>
      </c>
      <c r="J81" s="16">
        <f>IF(A81&amp;""="","",MAX(0,N(D81)-I81))</f>
        <v/>
      </c>
      <c r="K81" s="21">
        <f>IF(OR(A81&amp;""="",N(D81)=0),"",MIN(1,I81/D81))</f>
        <v/>
      </c>
      <c r="L81" s="17">
        <f>IF(A81&amp;""="","",IF(N(D81)&gt;0,ROUND(N(E81)*MIN(I81,D81)/D81,2),0))</f>
        <v/>
      </c>
      <c r="M81" s="6">
        <f>IF(A81&amp;""="","",IF(I81=0,"لم تبدأ",IF(I81&gt;=N(D81),"مكتملة","جارية")))</f>
        <v/>
      </c>
      <c r="N81" s="6">
        <f>IF(A81&amp;""="","",IF(M81="مكتملة","",IF(NOT(ISNUMBER(G81)),"يحتاج موعدًا",IF(G81&lt;'الإعدادات'!$B$4,"يحتاج موعدًا",""))))</f>
        <v/>
      </c>
    </row>
    <row r="82">
      <c r="A82" s="5" t="n"/>
      <c r="B82" s="5" t="n"/>
      <c r="C82" s="5" t="n"/>
      <c r="D82" s="19" t="n"/>
      <c r="E82" s="20" t="n"/>
      <c r="F82" s="13" t="n"/>
      <c r="G82" s="13" t="n"/>
      <c r="H82" s="6">
        <f>IF(A82&amp;""="","",IFERROR(INDEX('المرضى'!$B$6:$B$305,MATCH(B82&amp;"",'المرضى'!$A$6:$A$305,0))&amp;"","كود غير موجود"))</f>
        <v/>
      </c>
      <c r="I82" s="16">
        <f>IF(A82&amp;""="","",COUNTIFS('الجلسات'!$B$6:$B$2005,A82&amp;"",'الجلسات'!$C$6:$C$2005,"تمت"))</f>
        <v/>
      </c>
      <c r="J82" s="16">
        <f>IF(A82&amp;""="","",MAX(0,N(D82)-I82))</f>
        <v/>
      </c>
      <c r="K82" s="21">
        <f>IF(OR(A82&amp;""="",N(D82)=0),"",MIN(1,I82/D82))</f>
        <v/>
      </c>
      <c r="L82" s="17">
        <f>IF(A82&amp;""="","",IF(N(D82)&gt;0,ROUND(N(E82)*MIN(I82,D82)/D82,2),0))</f>
        <v/>
      </c>
      <c r="M82" s="6">
        <f>IF(A82&amp;""="","",IF(I82=0,"لم تبدأ",IF(I82&gt;=N(D82),"مكتملة","جارية")))</f>
        <v/>
      </c>
      <c r="N82" s="6">
        <f>IF(A82&amp;""="","",IF(M82="مكتملة","",IF(NOT(ISNUMBER(G82)),"يحتاج موعدًا",IF(G82&lt;'الإعدادات'!$B$4,"يحتاج موعدًا",""))))</f>
        <v/>
      </c>
    </row>
    <row r="83">
      <c r="A83" s="5" t="n"/>
      <c r="B83" s="5" t="n"/>
      <c r="C83" s="5" t="n"/>
      <c r="D83" s="19" t="n"/>
      <c r="E83" s="20" t="n"/>
      <c r="F83" s="13" t="n"/>
      <c r="G83" s="13" t="n"/>
      <c r="H83" s="6">
        <f>IF(A83&amp;""="","",IFERROR(INDEX('المرضى'!$B$6:$B$305,MATCH(B83&amp;"",'المرضى'!$A$6:$A$305,0))&amp;"","كود غير موجود"))</f>
        <v/>
      </c>
      <c r="I83" s="16">
        <f>IF(A83&amp;""="","",COUNTIFS('الجلسات'!$B$6:$B$2005,A83&amp;"",'الجلسات'!$C$6:$C$2005,"تمت"))</f>
        <v/>
      </c>
      <c r="J83" s="16">
        <f>IF(A83&amp;""="","",MAX(0,N(D83)-I83))</f>
        <v/>
      </c>
      <c r="K83" s="21">
        <f>IF(OR(A83&amp;""="",N(D83)=0),"",MIN(1,I83/D83))</f>
        <v/>
      </c>
      <c r="L83" s="17">
        <f>IF(A83&amp;""="","",IF(N(D83)&gt;0,ROUND(N(E83)*MIN(I83,D83)/D83,2),0))</f>
        <v/>
      </c>
      <c r="M83" s="6">
        <f>IF(A83&amp;""="","",IF(I83=0,"لم تبدأ",IF(I83&gt;=N(D83),"مكتملة","جارية")))</f>
        <v/>
      </c>
      <c r="N83" s="6">
        <f>IF(A83&amp;""="","",IF(M83="مكتملة","",IF(NOT(ISNUMBER(G83)),"يحتاج موعدًا",IF(G83&lt;'الإعدادات'!$B$4,"يحتاج موعدًا",""))))</f>
        <v/>
      </c>
    </row>
    <row r="84">
      <c r="A84" s="5" t="n"/>
      <c r="B84" s="5" t="n"/>
      <c r="C84" s="5" t="n"/>
      <c r="D84" s="19" t="n"/>
      <c r="E84" s="20" t="n"/>
      <c r="F84" s="13" t="n"/>
      <c r="G84" s="13" t="n"/>
      <c r="H84" s="6">
        <f>IF(A84&amp;""="","",IFERROR(INDEX('المرضى'!$B$6:$B$305,MATCH(B84&amp;"",'المرضى'!$A$6:$A$305,0))&amp;"","كود غير موجود"))</f>
        <v/>
      </c>
      <c r="I84" s="16">
        <f>IF(A84&amp;""="","",COUNTIFS('الجلسات'!$B$6:$B$2005,A84&amp;"",'الجلسات'!$C$6:$C$2005,"تمت"))</f>
        <v/>
      </c>
      <c r="J84" s="16">
        <f>IF(A84&amp;""="","",MAX(0,N(D84)-I84))</f>
        <v/>
      </c>
      <c r="K84" s="21">
        <f>IF(OR(A84&amp;""="",N(D84)=0),"",MIN(1,I84/D84))</f>
        <v/>
      </c>
      <c r="L84" s="17">
        <f>IF(A84&amp;""="","",IF(N(D84)&gt;0,ROUND(N(E84)*MIN(I84,D84)/D84,2),0))</f>
        <v/>
      </c>
      <c r="M84" s="6">
        <f>IF(A84&amp;""="","",IF(I84=0,"لم تبدأ",IF(I84&gt;=N(D84),"مكتملة","جارية")))</f>
        <v/>
      </c>
      <c r="N84" s="6">
        <f>IF(A84&amp;""="","",IF(M84="مكتملة","",IF(NOT(ISNUMBER(G84)),"يحتاج موعدًا",IF(G84&lt;'الإعدادات'!$B$4,"يحتاج موعدًا",""))))</f>
        <v/>
      </c>
    </row>
    <row r="85">
      <c r="A85" s="5" t="n"/>
      <c r="B85" s="5" t="n"/>
      <c r="C85" s="5" t="n"/>
      <c r="D85" s="19" t="n"/>
      <c r="E85" s="20" t="n"/>
      <c r="F85" s="13" t="n"/>
      <c r="G85" s="13" t="n"/>
      <c r="H85" s="6">
        <f>IF(A85&amp;""="","",IFERROR(INDEX('المرضى'!$B$6:$B$305,MATCH(B85&amp;"",'المرضى'!$A$6:$A$305,0))&amp;"","كود غير موجود"))</f>
        <v/>
      </c>
      <c r="I85" s="16">
        <f>IF(A85&amp;""="","",COUNTIFS('الجلسات'!$B$6:$B$2005,A85&amp;"",'الجلسات'!$C$6:$C$2005,"تمت"))</f>
        <v/>
      </c>
      <c r="J85" s="16">
        <f>IF(A85&amp;""="","",MAX(0,N(D85)-I85))</f>
        <v/>
      </c>
      <c r="K85" s="21">
        <f>IF(OR(A85&amp;""="",N(D85)=0),"",MIN(1,I85/D85))</f>
        <v/>
      </c>
      <c r="L85" s="17">
        <f>IF(A85&amp;""="","",IF(N(D85)&gt;0,ROUND(N(E85)*MIN(I85,D85)/D85,2),0))</f>
        <v/>
      </c>
      <c r="M85" s="6">
        <f>IF(A85&amp;""="","",IF(I85=0,"لم تبدأ",IF(I85&gt;=N(D85),"مكتملة","جارية")))</f>
        <v/>
      </c>
      <c r="N85" s="6">
        <f>IF(A85&amp;""="","",IF(M85="مكتملة","",IF(NOT(ISNUMBER(G85)),"يحتاج موعدًا",IF(G85&lt;'الإعدادات'!$B$4,"يحتاج موعدًا",""))))</f>
        <v/>
      </c>
    </row>
    <row r="86">
      <c r="A86" s="5" t="n"/>
      <c r="B86" s="5" t="n"/>
      <c r="C86" s="5" t="n"/>
      <c r="D86" s="19" t="n"/>
      <c r="E86" s="20" t="n"/>
      <c r="F86" s="13" t="n"/>
      <c r="G86" s="13" t="n"/>
      <c r="H86" s="6">
        <f>IF(A86&amp;""="","",IFERROR(INDEX('المرضى'!$B$6:$B$305,MATCH(B86&amp;"",'المرضى'!$A$6:$A$305,0))&amp;"","كود غير موجود"))</f>
        <v/>
      </c>
      <c r="I86" s="16">
        <f>IF(A86&amp;""="","",COUNTIFS('الجلسات'!$B$6:$B$2005,A86&amp;"",'الجلسات'!$C$6:$C$2005,"تمت"))</f>
        <v/>
      </c>
      <c r="J86" s="16">
        <f>IF(A86&amp;""="","",MAX(0,N(D86)-I86))</f>
        <v/>
      </c>
      <c r="K86" s="21">
        <f>IF(OR(A86&amp;""="",N(D86)=0),"",MIN(1,I86/D86))</f>
        <v/>
      </c>
      <c r="L86" s="17">
        <f>IF(A86&amp;""="","",IF(N(D86)&gt;0,ROUND(N(E86)*MIN(I86,D86)/D86,2),0))</f>
        <v/>
      </c>
      <c r="M86" s="6">
        <f>IF(A86&amp;""="","",IF(I86=0,"لم تبدأ",IF(I86&gt;=N(D86),"مكتملة","جارية")))</f>
        <v/>
      </c>
      <c r="N86" s="6">
        <f>IF(A86&amp;""="","",IF(M86="مكتملة","",IF(NOT(ISNUMBER(G86)),"يحتاج موعدًا",IF(G86&lt;'الإعدادات'!$B$4,"يحتاج موعدًا",""))))</f>
        <v/>
      </c>
    </row>
    <row r="87">
      <c r="A87" s="5" t="n"/>
      <c r="B87" s="5" t="n"/>
      <c r="C87" s="5" t="n"/>
      <c r="D87" s="19" t="n"/>
      <c r="E87" s="20" t="n"/>
      <c r="F87" s="13" t="n"/>
      <c r="G87" s="13" t="n"/>
      <c r="H87" s="6">
        <f>IF(A87&amp;""="","",IFERROR(INDEX('المرضى'!$B$6:$B$305,MATCH(B87&amp;"",'المرضى'!$A$6:$A$305,0))&amp;"","كود غير موجود"))</f>
        <v/>
      </c>
      <c r="I87" s="16">
        <f>IF(A87&amp;""="","",COUNTIFS('الجلسات'!$B$6:$B$2005,A87&amp;"",'الجلسات'!$C$6:$C$2005,"تمت"))</f>
        <v/>
      </c>
      <c r="J87" s="16">
        <f>IF(A87&amp;""="","",MAX(0,N(D87)-I87))</f>
        <v/>
      </c>
      <c r="K87" s="21">
        <f>IF(OR(A87&amp;""="",N(D87)=0),"",MIN(1,I87/D87))</f>
        <v/>
      </c>
      <c r="L87" s="17">
        <f>IF(A87&amp;""="","",IF(N(D87)&gt;0,ROUND(N(E87)*MIN(I87,D87)/D87,2),0))</f>
        <v/>
      </c>
      <c r="M87" s="6">
        <f>IF(A87&amp;""="","",IF(I87=0,"لم تبدأ",IF(I87&gt;=N(D87),"مكتملة","جارية")))</f>
        <v/>
      </c>
      <c r="N87" s="6">
        <f>IF(A87&amp;""="","",IF(M87="مكتملة","",IF(NOT(ISNUMBER(G87)),"يحتاج موعدًا",IF(G87&lt;'الإعدادات'!$B$4,"يحتاج موعدًا",""))))</f>
        <v/>
      </c>
    </row>
    <row r="88">
      <c r="A88" s="5" t="n"/>
      <c r="B88" s="5" t="n"/>
      <c r="C88" s="5" t="n"/>
      <c r="D88" s="19" t="n"/>
      <c r="E88" s="20" t="n"/>
      <c r="F88" s="13" t="n"/>
      <c r="G88" s="13" t="n"/>
      <c r="H88" s="6">
        <f>IF(A88&amp;""="","",IFERROR(INDEX('المرضى'!$B$6:$B$305,MATCH(B88&amp;"",'المرضى'!$A$6:$A$305,0))&amp;"","كود غير موجود"))</f>
        <v/>
      </c>
      <c r="I88" s="16">
        <f>IF(A88&amp;""="","",COUNTIFS('الجلسات'!$B$6:$B$2005,A88&amp;"",'الجلسات'!$C$6:$C$2005,"تمت"))</f>
        <v/>
      </c>
      <c r="J88" s="16">
        <f>IF(A88&amp;""="","",MAX(0,N(D88)-I88))</f>
        <v/>
      </c>
      <c r="K88" s="21">
        <f>IF(OR(A88&amp;""="",N(D88)=0),"",MIN(1,I88/D88))</f>
        <v/>
      </c>
      <c r="L88" s="17">
        <f>IF(A88&amp;""="","",IF(N(D88)&gt;0,ROUND(N(E88)*MIN(I88,D88)/D88,2),0))</f>
        <v/>
      </c>
      <c r="M88" s="6">
        <f>IF(A88&amp;""="","",IF(I88=0,"لم تبدأ",IF(I88&gt;=N(D88),"مكتملة","جارية")))</f>
        <v/>
      </c>
      <c r="N88" s="6">
        <f>IF(A88&amp;""="","",IF(M88="مكتملة","",IF(NOT(ISNUMBER(G88)),"يحتاج موعدًا",IF(G88&lt;'الإعدادات'!$B$4,"يحتاج موعدًا",""))))</f>
        <v/>
      </c>
    </row>
    <row r="89">
      <c r="A89" s="5" t="n"/>
      <c r="B89" s="5" t="n"/>
      <c r="C89" s="5" t="n"/>
      <c r="D89" s="19" t="n"/>
      <c r="E89" s="20" t="n"/>
      <c r="F89" s="13" t="n"/>
      <c r="G89" s="13" t="n"/>
      <c r="H89" s="6">
        <f>IF(A89&amp;""="","",IFERROR(INDEX('المرضى'!$B$6:$B$305,MATCH(B89&amp;"",'المرضى'!$A$6:$A$305,0))&amp;"","كود غير موجود"))</f>
        <v/>
      </c>
      <c r="I89" s="16">
        <f>IF(A89&amp;""="","",COUNTIFS('الجلسات'!$B$6:$B$2005,A89&amp;"",'الجلسات'!$C$6:$C$2005,"تمت"))</f>
        <v/>
      </c>
      <c r="J89" s="16">
        <f>IF(A89&amp;""="","",MAX(0,N(D89)-I89))</f>
        <v/>
      </c>
      <c r="K89" s="21">
        <f>IF(OR(A89&amp;""="",N(D89)=0),"",MIN(1,I89/D89))</f>
        <v/>
      </c>
      <c r="L89" s="17">
        <f>IF(A89&amp;""="","",IF(N(D89)&gt;0,ROUND(N(E89)*MIN(I89,D89)/D89,2),0))</f>
        <v/>
      </c>
      <c r="M89" s="6">
        <f>IF(A89&amp;""="","",IF(I89=0,"لم تبدأ",IF(I89&gt;=N(D89),"مكتملة","جارية")))</f>
        <v/>
      </c>
      <c r="N89" s="6">
        <f>IF(A89&amp;""="","",IF(M89="مكتملة","",IF(NOT(ISNUMBER(G89)),"يحتاج موعدًا",IF(G89&lt;'الإعدادات'!$B$4,"يحتاج موعدًا",""))))</f>
        <v/>
      </c>
    </row>
    <row r="90">
      <c r="A90" s="5" t="n"/>
      <c r="B90" s="5" t="n"/>
      <c r="C90" s="5" t="n"/>
      <c r="D90" s="19" t="n"/>
      <c r="E90" s="20" t="n"/>
      <c r="F90" s="13" t="n"/>
      <c r="G90" s="13" t="n"/>
      <c r="H90" s="6">
        <f>IF(A90&amp;""="","",IFERROR(INDEX('المرضى'!$B$6:$B$305,MATCH(B90&amp;"",'المرضى'!$A$6:$A$305,0))&amp;"","كود غير موجود"))</f>
        <v/>
      </c>
      <c r="I90" s="16">
        <f>IF(A90&amp;""="","",COUNTIFS('الجلسات'!$B$6:$B$2005,A90&amp;"",'الجلسات'!$C$6:$C$2005,"تمت"))</f>
        <v/>
      </c>
      <c r="J90" s="16">
        <f>IF(A90&amp;""="","",MAX(0,N(D90)-I90))</f>
        <v/>
      </c>
      <c r="K90" s="21">
        <f>IF(OR(A90&amp;""="",N(D90)=0),"",MIN(1,I90/D90))</f>
        <v/>
      </c>
      <c r="L90" s="17">
        <f>IF(A90&amp;""="","",IF(N(D90)&gt;0,ROUND(N(E90)*MIN(I90,D90)/D90,2),0))</f>
        <v/>
      </c>
      <c r="M90" s="6">
        <f>IF(A90&amp;""="","",IF(I90=0,"لم تبدأ",IF(I90&gt;=N(D90),"مكتملة","جارية")))</f>
        <v/>
      </c>
      <c r="N90" s="6">
        <f>IF(A90&amp;""="","",IF(M90="مكتملة","",IF(NOT(ISNUMBER(G90)),"يحتاج موعدًا",IF(G90&lt;'الإعدادات'!$B$4,"يحتاج موعدًا",""))))</f>
        <v/>
      </c>
    </row>
    <row r="91">
      <c r="A91" s="5" t="n"/>
      <c r="B91" s="5" t="n"/>
      <c r="C91" s="5" t="n"/>
      <c r="D91" s="19" t="n"/>
      <c r="E91" s="20" t="n"/>
      <c r="F91" s="13" t="n"/>
      <c r="G91" s="13" t="n"/>
      <c r="H91" s="6">
        <f>IF(A91&amp;""="","",IFERROR(INDEX('المرضى'!$B$6:$B$305,MATCH(B91&amp;"",'المرضى'!$A$6:$A$305,0))&amp;"","كود غير موجود"))</f>
        <v/>
      </c>
      <c r="I91" s="16">
        <f>IF(A91&amp;""="","",COUNTIFS('الجلسات'!$B$6:$B$2005,A91&amp;"",'الجلسات'!$C$6:$C$2005,"تمت"))</f>
        <v/>
      </c>
      <c r="J91" s="16">
        <f>IF(A91&amp;""="","",MAX(0,N(D91)-I91))</f>
        <v/>
      </c>
      <c r="K91" s="21">
        <f>IF(OR(A91&amp;""="",N(D91)=0),"",MIN(1,I91/D91))</f>
        <v/>
      </c>
      <c r="L91" s="17">
        <f>IF(A91&amp;""="","",IF(N(D91)&gt;0,ROUND(N(E91)*MIN(I91,D91)/D91,2),0))</f>
        <v/>
      </c>
      <c r="M91" s="6">
        <f>IF(A91&amp;""="","",IF(I91=0,"لم تبدأ",IF(I91&gt;=N(D91),"مكتملة","جارية")))</f>
        <v/>
      </c>
      <c r="N91" s="6">
        <f>IF(A91&amp;""="","",IF(M91="مكتملة","",IF(NOT(ISNUMBER(G91)),"يحتاج موعدًا",IF(G91&lt;'الإعدادات'!$B$4,"يحتاج موعدًا",""))))</f>
        <v/>
      </c>
    </row>
    <row r="92">
      <c r="A92" s="5" t="n"/>
      <c r="B92" s="5" t="n"/>
      <c r="C92" s="5" t="n"/>
      <c r="D92" s="19" t="n"/>
      <c r="E92" s="20" t="n"/>
      <c r="F92" s="13" t="n"/>
      <c r="G92" s="13" t="n"/>
      <c r="H92" s="6">
        <f>IF(A92&amp;""="","",IFERROR(INDEX('المرضى'!$B$6:$B$305,MATCH(B92&amp;"",'المرضى'!$A$6:$A$305,0))&amp;"","كود غير موجود"))</f>
        <v/>
      </c>
      <c r="I92" s="16">
        <f>IF(A92&amp;""="","",COUNTIFS('الجلسات'!$B$6:$B$2005,A92&amp;"",'الجلسات'!$C$6:$C$2005,"تمت"))</f>
        <v/>
      </c>
      <c r="J92" s="16">
        <f>IF(A92&amp;""="","",MAX(0,N(D92)-I92))</f>
        <v/>
      </c>
      <c r="K92" s="21">
        <f>IF(OR(A92&amp;""="",N(D92)=0),"",MIN(1,I92/D92))</f>
        <v/>
      </c>
      <c r="L92" s="17">
        <f>IF(A92&amp;""="","",IF(N(D92)&gt;0,ROUND(N(E92)*MIN(I92,D92)/D92,2),0))</f>
        <v/>
      </c>
      <c r="M92" s="6">
        <f>IF(A92&amp;""="","",IF(I92=0,"لم تبدأ",IF(I92&gt;=N(D92),"مكتملة","جارية")))</f>
        <v/>
      </c>
      <c r="N92" s="6">
        <f>IF(A92&amp;""="","",IF(M92="مكتملة","",IF(NOT(ISNUMBER(G92)),"يحتاج موعدًا",IF(G92&lt;'الإعدادات'!$B$4,"يحتاج موعدًا",""))))</f>
        <v/>
      </c>
    </row>
    <row r="93">
      <c r="A93" s="5" t="n"/>
      <c r="B93" s="5" t="n"/>
      <c r="C93" s="5" t="n"/>
      <c r="D93" s="19" t="n"/>
      <c r="E93" s="20" t="n"/>
      <c r="F93" s="13" t="n"/>
      <c r="G93" s="13" t="n"/>
      <c r="H93" s="6">
        <f>IF(A93&amp;""="","",IFERROR(INDEX('المرضى'!$B$6:$B$305,MATCH(B93&amp;"",'المرضى'!$A$6:$A$305,0))&amp;"","كود غير موجود"))</f>
        <v/>
      </c>
      <c r="I93" s="16">
        <f>IF(A93&amp;""="","",COUNTIFS('الجلسات'!$B$6:$B$2005,A93&amp;"",'الجلسات'!$C$6:$C$2005,"تمت"))</f>
        <v/>
      </c>
      <c r="J93" s="16">
        <f>IF(A93&amp;""="","",MAX(0,N(D93)-I93))</f>
        <v/>
      </c>
      <c r="K93" s="21">
        <f>IF(OR(A93&amp;""="",N(D93)=0),"",MIN(1,I93/D93))</f>
        <v/>
      </c>
      <c r="L93" s="17">
        <f>IF(A93&amp;""="","",IF(N(D93)&gt;0,ROUND(N(E93)*MIN(I93,D93)/D93,2),0))</f>
        <v/>
      </c>
      <c r="M93" s="6">
        <f>IF(A93&amp;""="","",IF(I93=0,"لم تبدأ",IF(I93&gt;=N(D93),"مكتملة","جارية")))</f>
        <v/>
      </c>
      <c r="N93" s="6">
        <f>IF(A93&amp;""="","",IF(M93="مكتملة","",IF(NOT(ISNUMBER(G93)),"يحتاج موعدًا",IF(G93&lt;'الإعدادات'!$B$4,"يحتاج موعدًا",""))))</f>
        <v/>
      </c>
    </row>
    <row r="94">
      <c r="A94" s="5" t="n"/>
      <c r="B94" s="5" t="n"/>
      <c r="C94" s="5" t="n"/>
      <c r="D94" s="19" t="n"/>
      <c r="E94" s="20" t="n"/>
      <c r="F94" s="13" t="n"/>
      <c r="G94" s="13" t="n"/>
      <c r="H94" s="6">
        <f>IF(A94&amp;""="","",IFERROR(INDEX('المرضى'!$B$6:$B$305,MATCH(B94&amp;"",'المرضى'!$A$6:$A$305,0))&amp;"","كود غير موجود"))</f>
        <v/>
      </c>
      <c r="I94" s="16">
        <f>IF(A94&amp;""="","",COUNTIFS('الجلسات'!$B$6:$B$2005,A94&amp;"",'الجلسات'!$C$6:$C$2005,"تمت"))</f>
        <v/>
      </c>
      <c r="J94" s="16">
        <f>IF(A94&amp;""="","",MAX(0,N(D94)-I94))</f>
        <v/>
      </c>
      <c r="K94" s="21">
        <f>IF(OR(A94&amp;""="",N(D94)=0),"",MIN(1,I94/D94))</f>
        <v/>
      </c>
      <c r="L94" s="17">
        <f>IF(A94&amp;""="","",IF(N(D94)&gt;0,ROUND(N(E94)*MIN(I94,D94)/D94,2),0))</f>
        <v/>
      </c>
      <c r="M94" s="6">
        <f>IF(A94&amp;""="","",IF(I94=0,"لم تبدأ",IF(I94&gt;=N(D94),"مكتملة","جارية")))</f>
        <v/>
      </c>
      <c r="N94" s="6">
        <f>IF(A94&amp;""="","",IF(M94="مكتملة","",IF(NOT(ISNUMBER(G94)),"يحتاج موعدًا",IF(G94&lt;'الإعدادات'!$B$4,"يحتاج موعدًا",""))))</f>
        <v/>
      </c>
    </row>
    <row r="95">
      <c r="A95" s="5" t="n"/>
      <c r="B95" s="5" t="n"/>
      <c r="C95" s="5" t="n"/>
      <c r="D95" s="19" t="n"/>
      <c r="E95" s="20" t="n"/>
      <c r="F95" s="13" t="n"/>
      <c r="G95" s="13" t="n"/>
      <c r="H95" s="6">
        <f>IF(A95&amp;""="","",IFERROR(INDEX('المرضى'!$B$6:$B$305,MATCH(B95&amp;"",'المرضى'!$A$6:$A$305,0))&amp;"","كود غير موجود"))</f>
        <v/>
      </c>
      <c r="I95" s="16">
        <f>IF(A95&amp;""="","",COUNTIFS('الجلسات'!$B$6:$B$2005,A95&amp;"",'الجلسات'!$C$6:$C$2005,"تمت"))</f>
        <v/>
      </c>
      <c r="J95" s="16">
        <f>IF(A95&amp;""="","",MAX(0,N(D95)-I95))</f>
        <v/>
      </c>
      <c r="K95" s="21">
        <f>IF(OR(A95&amp;""="",N(D95)=0),"",MIN(1,I95/D95))</f>
        <v/>
      </c>
      <c r="L95" s="17">
        <f>IF(A95&amp;""="","",IF(N(D95)&gt;0,ROUND(N(E95)*MIN(I95,D95)/D95,2),0))</f>
        <v/>
      </c>
      <c r="M95" s="6">
        <f>IF(A95&amp;""="","",IF(I95=0,"لم تبدأ",IF(I95&gt;=N(D95),"مكتملة","جارية")))</f>
        <v/>
      </c>
      <c r="N95" s="6">
        <f>IF(A95&amp;""="","",IF(M95="مكتملة","",IF(NOT(ISNUMBER(G95)),"يحتاج موعدًا",IF(G95&lt;'الإعدادات'!$B$4,"يحتاج موعدًا",""))))</f>
        <v/>
      </c>
    </row>
    <row r="96">
      <c r="A96" s="5" t="n"/>
      <c r="B96" s="5" t="n"/>
      <c r="C96" s="5" t="n"/>
      <c r="D96" s="19" t="n"/>
      <c r="E96" s="20" t="n"/>
      <c r="F96" s="13" t="n"/>
      <c r="G96" s="13" t="n"/>
      <c r="H96" s="6">
        <f>IF(A96&amp;""="","",IFERROR(INDEX('المرضى'!$B$6:$B$305,MATCH(B96&amp;"",'المرضى'!$A$6:$A$305,0))&amp;"","كود غير موجود"))</f>
        <v/>
      </c>
      <c r="I96" s="16">
        <f>IF(A96&amp;""="","",COUNTIFS('الجلسات'!$B$6:$B$2005,A96&amp;"",'الجلسات'!$C$6:$C$2005,"تمت"))</f>
        <v/>
      </c>
      <c r="J96" s="16">
        <f>IF(A96&amp;""="","",MAX(0,N(D96)-I96))</f>
        <v/>
      </c>
      <c r="K96" s="21">
        <f>IF(OR(A96&amp;""="",N(D96)=0),"",MIN(1,I96/D96))</f>
        <v/>
      </c>
      <c r="L96" s="17">
        <f>IF(A96&amp;""="","",IF(N(D96)&gt;0,ROUND(N(E96)*MIN(I96,D96)/D96,2),0))</f>
        <v/>
      </c>
      <c r="M96" s="6">
        <f>IF(A96&amp;""="","",IF(I96=0,"لم تبدأ",IF(I96&gt;=N(D96),"مكتملة","جارية")))</f>
        <v/>
      </c>
      <c r="N96" s="6">
        <f>IF(A96&amp;""="","",IF(M96="مكتملة","",IF(NOT(ISNUMBER(G96)),"يحتاج موعدًا",IF(G96&lt;'الإعدادات'!$B$4,"يحتاج موعدًا",""))))</f>
        <v/>
      </c>
    </row>
    <row r="97">
      <c r="A97" s="5" t="n"/>
      <c r="B97" s="5" t="n"/>
      <c r="C97" s="5" t="n"/>
      <c r="D97" s="19" t="n"/>
      <c r="E97" s="20" t="n"/>
      <c r="F97" s="13" t="n"/>
      <c r="G97" s="13" t="n"/>
      <c r="H97" s="6">
        <f>IF(A97&amp;""="","",IFERROR(INDEX('المرضى'!$B$6:$B$305,MATCH(B97&amp;"",'المرضى'!$A$6:$A$305,0))&amp;"","كود غير موجود"))</f>
        <v/>
      </c>
      <c r="I97" s="16">
        <f>IF(A97&amp;""="","",COUNTIFS('الجلسات'!$B$6:$B$2005,A97&amp;"",'الجلسات'!$C$6:$C$2005,"تمت"))</f>
        <v/>
      </c>
      <c r="J97" s="16">
        <f>IF(A97&amp;""="","",MAX(0,N(D97)-I97))</f>
        <v/>
      </c>
      <c r="K97" s="21">
        <f>IF(OR(A97&amp;""="",N(D97)=0),"",MIN(1,I97/D97))</f>
        <v/>
      </c>
      <c r="L97" s="17">
        <f>IF(A97&amp;""="","",IF(N(D97)&gt;0,ROUND(N(E97)*MIN(I97,D97)/D97,2),0))</f>
        <v/>
      </c>
      <c r="M97" s="6">
        <f>IF(A97&amp;""="","",IF(I97=0,"لم تبدأ",IF(I97&gt;=N(D97),"مكتملة","جارية")))</f>
        <v/>
      </c>
      <c r="N97" s="6">
        <f>IF(A97&amp;""="","",IF(M97="مكتملة","",IF(NOT(ISNUMBER(G97)),"يحتاج موعدًا",IF(G97&lt;'الإعدادات'!$B$4,"يحتاج موعدًا",""))))</f>
        <v/>
      </c>
    </row>
    <row r="98">
      <c r="A98" s="5" t="n"/>
      <c r="B98" s="5" t="n"/>
      <c r="C98" s="5" t="n"/>
      <c r="D98" s="19" t="n"/>
      <c r="E98" s="20" t="n"/>
      <c r="F98" s="13" t="n"/>
      <c r="G98" s="13" t="n"/>
      <c r="H98" s="6">
        <f>IF(A98&amp;""="","",IFERROR(INDEX('المرضى'!$B$6:$B$305,MATCH(B98&amp;"",'المرضى'!$A$6:$A$305,0))&amp;"","كود غير موجود"))</f>
        <v/>
      </c>
      <c r="I98" s="16">
        <f>IF(A98&amp;""="","",COUNTIFS('الجلسات'!$B$6:$B$2005,A98&amp;"",'الجلسات'!$C$6:$C$2005,"تمت"))</f>
        <v/>
      </c>
      <c r="J98" s="16">
        <f>IF(A98&amp;""="","",MAX(0,N(D98)-I98))</f>
        <v/>
      </c>
      <c r="K98" s="21">
        <f>IF(OR(A98&amp;""="",N(D98)=0),"",MIN(1,I98/D98))</f>
        <v/>
      </c>
      <c r="L98" s="17">
        <f>IF(A98&amp;""="","",IF(N(D98)&gt;0,ROUND(N(E98)*MIN(I98,D98)/D98,2),0))</f>
        <v/>
      </c>
      <c r="M98" s="6">
        <f>IF(A98&amp;""="","",IF(I98=0,"لم تبدأ",IF(I98&gt;=N(D98),"مكتملة","جارية")))</f>
        <v/>
      </c>
      <c r="N98" s="6">
        <f>IF(A98&amp;""="","",IF(M98="مكتملة","",IF(NOT(ISNUMBER(G98)),"يحتاج موعدًا",IF(G98&lt;'الإعدادات'!$B$4,"يحتاج موعدًا",""))))</f>
        <v/>
      </c>
    </row>
    <row r="99">
      <c r="A99" s="5" t="n"/>
      <c r="B99" s="5" t="n"/>
      <c r="C99" s="5" t="n"/>
      <c r="D99" s="19" t="n"/>
      <c r="E99" s="20" t="n"/>
      <c r="F99" s="13" t="n"/>
      <c r="G99" s="13" t="n"/>
      <c r="H99" s="6">
        <f>IF(A99&amp;""="","",IFERROR(INDEX('المرضى'!$B$6:$B$305,MATCH(B99&amp;"",'المرضى'!$A$6:$A$305,0))&amp;"","كود غير موجود"))</f>
        <v/>
      </c>
      <c r="I99" s="16">
        <f>IF(A99&amp;""="","",COUNTIFS('الجلسات'!$B$6:$B$2005,A99&amp;"",'الجلسات'!$C$6:$C$2005,"تمت"))</f>
        <v/>
      </c>
      <c r="J99" s="16">
        <f>IF(A99&amp;""="","",MAX(0,N(D99)-I99))</f>
        <v/>
      </c>
      <c r="K99" s="21">
        <f>IF(OR(A99&amp;""="",N(D99)=0),"",MIN(1,I99/D99))</f>
        <v/>
      </c>
      <c r="L99" s="17">
        <f>IF(A99&amp;""="","",IF(N(D99)&gt;0,ROUND(N(E99)*MIN(I99,D99)/D99,2),0))</f>
        <v/>
      </c>
      <c r="M99" s="6">
        <f>IF(A99&amp;""="","",IF(I99=0,"لم تبدأ",IF(I99&gt;=N(D99),"مكتملة","جارية")))</f>
        <v/>
      </c>
      <c r="N99" s="6">
        <f>IF(A99&amp;""="","",IF(M99="مكتملة","",IF(NOT(ISNUMBER(G99)),"يحتاج موعدًا",IF(G99&lt;'الإعدادات'!$B$4,"يحتاج موعدًا",""))))</f>
        <v/>
      </c>
    </row>
    <row r="100">
      <c r="A100" s="5" t="n"/>
      <c r="B100" s="5" t="n"/>
      <c r="C100" s="5" t="n"/>
      <c r="D100" s="19" t="n"/>
      <c r="E100" s="20" t="n"/>
      <c r="F100" s="13" t="n"/>
      <c r="G100" s="13" t="n"/>
      <c r="H100" s="6">
        <f>IF(A100&amp;""="","",IFERROR(INDEX('المرضى'!$B$6:$B$305,MATCH(B100&amp;"",'المرضى'!$A$6:$A$305,0))&amp;"","كود غير موجود"))</f>
        <v/>
      </c>
      <c r="I100" s="16">
        <f>IF(A100&amp;""="","",COUNTIFS('الجلسات'!$B$6:$B$2005,A100&amp;"",'الجلسات'!$C$6:$C$2005,"تمت"))</f>
        <v/>
      </c>
      <c r="J100" s="16">
        <f>IF(A100&amp;""="","",MAX(0,N(D100)-I100))</f>
        <v/>
      </c>
      <c r="K100" s="21">
        <f>IF(OR(A100&amp;""="",N(D100)=0),"",MIN(1,I100/D100))</f>
        <v/>
      </c>
      <c r="L100" s="17">
        <f>IF(A100&amp;""="","",IF(N(D100)&gt;0,ROUND(N(E100)*MIN(I100,D100)/D100,2),0))</f>
        <v/>
      </c>
      <c r="M100" s="6">
        <f>IF(A100&amp;""="","",IF(I100=0,"لم تبدأ",IF(I100&gt;=N(D100),"مكتملة","جارية")))</f>
        <v/>
      </c>
      <c r="N100" s="6">
        <f>IF(A100&amp;""="","",IF(M100="مكتملة","",IF(NOT(ISNUMBER(G100)),"يحتاج موعدًا",IF(G100&lt;'الإعدادات'!$B$4,"يحتاج موعدًا",""))))</f>
        <v/>
      </c>
    </row>
    <row r="101">
      <c r="A101" s="5" t="n"/>
      <c r="B101" s="5" t="n"/>
      <c r="C101" s="5" t="n"/>
      <c r="D101" s="19" t="n"/>
      <c r="E101" s="20" t="n"/>
      <c r="F101" s="13" t="n"/>
      <c r="G101" s="13" t="n"/>
      <c r="H101" s="6">
        <f>IF(A101&amp;""="","",IFERROR(INDEX('المرضى'!$B$6:$B$305,MATCH(B101&amp;"",'المرضى'!$A$6:$A$305,0))&amp;"","كود غير موجود"))</f>
        <v/>
      </c>
      <c r="I101" s="16">
        <f>IF(A101&amp;""="","",COUNTIFS('الجلسات'!$B$6:$B$2005,A101&amp;"",'الجلسات'!$C$6:$C$2005,"تمت"))</f>
        <v/>
      </c>
      <c r="J101" s="16">
        <f>IF(A101&amp;""="","",MAX(0,N(D101)-I101))</f>
        <v/>
      </c>
      <c r="K101" s="21">
        <f>IF(OR(A101&amp;""="",N(D101)=0),"",MIN(1,I101/D101))</f>
        <v/>
      </c>
      <c r="L101" s="17">
        <f>IF(A101&amp;""="","",IF(N(D101)&gt;0,ROUND(N(E101)*MIN(I101,D101)/D101,2),0))</f>
        <v/>
      </c>
      <c r="M101" s="6">
        <f>IF(A101&amp;""="","",IF(I101=0,"لم تبدأ",IF(I101&gt;=N(D101),"مكتملة","جارية")))</f>
        <v/>
      </c>
      <c r="N101" s="6">
        <f>IF(A101&amp;""="","",IF(M101="مكتملة","",IF(NOT(ISNUMBER(G101)),"يحتاج موعدًا",IF(G101&lt;'الإعدادات'!$B$4,"يحتاج موعدًا",""))))</f>
        <v/>
      </c>
    </row>
    <row r="102">
      <c r="A102" s="5" t="n"/>
      <c r="B102" s="5" t="n"/>
      <c r="C102" s="5" t="n"/>
      <c r="D102" s="19" t="n"/>
      <c r="E102" s="20" t="n"/>
      <c r="F102" s="13" t="n"/>
      <c r="G102" s="13" t="n"/>
      <c r="H102" s="6">
        <f>IF(A102&amp;""="","",IFERROR(INDEX('المرضى'!$B$6:$B$305,MATCH(B102&amp;"",'المرضى'!$A$6:$A$305,0))&amp;"","كود غير موجود"))</f>
        <v/>
      </c>
      <c r="I102" s="16">
        <f>IF(A102&amp;""="","",COUNTIFS('الجلسات'!$B$6:$B$2005,A102&amp;"",'الجلسات'!$C$6:$C$2005,"تمت"))</f>
        <v/>
      </c>
      <c r="J102" s="16">
        <f>IF(A102&amp;""="","",MAX(0,N(D102)-I102))</f>
        <v/>
      </c>
      <c r="K102" s="21">
        <f>IF(OR(A102&amp;""="",N(D102)=0),"",MIN(1,I102/D102))</f>
        <v/>
      </c>
      <c r="L102" s="17">
        <f>IF(A102&amp;""="","",IF(N(D102)&gt;0,ROUND(N(E102)*MIN(I102,D102)/D102,2),0))</f>
        <v/>
      </c>
      <c r="M102" s="6">
        <f>IF(A102&amp;""="","",IF(I102=0,"لم تبدأ",IF(I102&gt;=N(D102),"مكتملة","جارية")))</f>
        <v/>
      </c>
      <c r="N102" s="6">
        <f>IF(A102&amp;""="","",IF(M102="مكتملة","",IF(NOT(ISNUMBER(G102)),"يحتاج موعدًا",IF(G102&lt;'الإعدادات'!$B$4,"يحتاج موعدًا",""))))</f>
        <v/>
      </c>
    </row>
    <row r="103">
      <c r="A103" s="5" t="n"/>
      <c r="B103" s="5" t="n"/>
      <c r="C103" s="5" t="n"/>
      <c r="D103" s="19" t="n"/>
      <c r="E103" s="20" t="n"/>
      <c r="F103" s="13" t="n"/>
      <c r="G103" s="13" t="n"/>
      <c r="H103" s="6">
        <f>IF(A103&amp;""="","",IFERROR(INDEX('المرضى'!$B$6:$B$305,MATCH(B103&amp;"",'المرضى'!$A$6:$A$305,0))&amp;"","كود غير موجود"))</f>
        <v/>
      </c>
      <c r="I103" s="16">
        <f>IF(A103&amp;""="","",COUNTIFS('الجلسات'!$B$6:$B$2005,A103&amp;"",'الجلسات'!$C$6:$C$2005,"تمت"))</f>
        <v/>
      </c>
      <c r="J103" s="16">
        <f>IF(A103&amp;""="","",MAX(0,N(D103)-I103))</f>
        <v/>
      </c>
      <c r="K103" s="21">
        <f>IF(OR(A103&amp;""="",N(D103)=0),"",MIN(1,I103/D103))</f>
        <v/>
      </c>
      <c r="L103" s="17">
        <f>IF(A103&amp;""="","",IF(N(D103)&gt;0,ROUND(N(E103)*MIN(I103,D103)/D103,2),0))</f>
        <v/>
      </c>
      <c r="M103" s="6">
        <f>IF(A103&amp;""="","",IF(I103=0,"لم تبدأ",IF(I103&gt;=N(D103),"مكتملة","جارية")))</f>
        <v/>
      </c>
      <c r="N103" s="6">
        <f>IF(A103&amp;""="","",IF(M103="مكتملة","",IF(NOT(ISNUMBER(G103)),"يحتاج موعدًا",IF(G103&lt;'الإعدادات'!$B$4,"يحتاج موعدًا",""))))</f>
        <v/>
      </c>
    </row>
    <row r="104">
      <c r="A104" s="5" t="n"/>
      <c r="B104" s="5" t="n"/>
      <c r="C104" s="5" t="n"/>
      <c r="D104" s="19" t="n"/>
      <c r="E104" s="20" t="n"/>
      <c r="F104" s="13" t="n"/>
      <c r="G104" s="13" t="n"/>
      <c r="H104" s="6">
        <f>IF(A104&amp;""="","",IFERROR(INDEX('المرضى'!$B$6:$B$305,MATCH(B104&amp;"",'المرضى'!$A$6:$A$305,0))&amp;"","كود غير موجود"))</f>
        <v/>
      </c>
      <c r="I104" s="16">
        <f>IF(A104&amp;""="","",COUNTIFS('الجلسات'!$B$6:$B$2005,A104&amp;"",'الجلسات'!$C$6:$C$2005,"تمت"))</f>
        <v/>
      </c>
      <c r="J104" s="16">
        <f>IF(A104&amp;""="","",MAX(0,N(D104)-I104))</f>
        <v/>
      </c>
      <c r="K104" s="21">
        <f>IF(OR(A104&amp;""="",N(D104)=0),"",MIN(1,I104/D104))</f>
        <v/>
      </c>
      <c r="L104" s="17">
        <f>IF(A104&amp;""="","",IF(N(D104)&gt;0,ROUND(N(E104)*MIN(I104,D104)/D104,2),0))</f>
        <v/>
      </c>
      <c r="M104" s="6">
        <f>IF(A104&amp;""="","",IF(I104=0,"لم تبدأ",IF(I104&gt;=N(D104),"مكتملة","جارية")))</f>
        <v/>
      </c>
      <c r="N104" s="6">
        <f>IF(A104&amp;""="","",IF(M104="مكتملة","",IF(NOT(ISNUMBER(G104)),"يحتاج موعدًا",IF(G104&lt;'الإعدادات'!$B$4,"يحتاج موعدًا",""))))</f>
        <v/>
      </c>
    </row>
    <row r="105">
      <c r="A105" s="5" t="n"/>
      <c r="B105" s="5" t="n"/>
      <c r="C105" s="5" t="n"/>
      <c r="D105" s="19" t="n"/>
      <c r="E105" s="20" t="n"/>
      <c r="F105" s="13" t="n"/>
      <c r="G105" s="13" t="n"/>
      <c r="H105" s="6">
        <f>IF(A105&amp;""="","",IFERROR(INDEX('المرضى'!$B$6:$B$305,MATCH(B105&amp;"",'المرضى'!$A$6:$A$305,0))&amp;"","كود غير موجود"))</f>
        <v/>
      </c>
      <c r="I105" s="16">
        <f>IF(A105&amp;""="","",COUNTIFS('الجلسات'!$B$6:$B$2005,A105&amp;"",'الجلسات'!$C$6:$C$2005,"تمت"))</f>
        <v/>
      </c>
      <c r="J105" s="16">
        <f>IF(A105&amp;""="","",MAX(0,N(D105)-I105))</f>
        <v/>
      </c>
      <c r="K105" s="21">
        <f>IF(OR(A105&amp;""="",N(D105)=0),"",MIN(1,I105/D105))</f>
        <v/>
      </c>
      <c r="L105" s="17">
        <f>IF(A105&amp;""="","",IF(N(D105)&gt;0,ROUND(N(E105)*MIN(I105,D105)/D105,2),0))</f>
        <v/>
      </c>
      <c r="M105" s="6">
        <f>IF(A105&amp;""="","",IF(I105=0,"لم تبدأ",IF(I105&gt;=N(D105),"مكتملة","جارية")))</f>
        <v/>
      </c>
      <c r="N105" s="6">
        <f>IF(A105&amp;""="","",IF(M105="مكتملة","",IF(NOT(ISNUMBER(G105)),"يحتاج موعدًا",IF(G105&lt;'الإعدادات'!$B$4,"يحتاج موعدًا",""))))</f>
        <v/>
      </c>
    </row>
    <row r="106">
      <c r="A106" s="5" t="n"/>
      <c r="B106" s="5" t="n"/>
      <c r="C106" s="5" t="n"/>
      <c r="D106" s="19" t="n"/>
      <c r="E106" s="20" t="n"/>
      <c r="F106" s="13" t="n"/>
      <c r="G106" s="13" t="n"/>
      <c r="H106" s="6">
        <f>IF(A106&amp;""="","",IFERROR(INDEX('المرضى'!$B$6:$B$305,MATCH(B106&amp;"",'المرضى'!$A$6:$A$305,0))&amp;"","كود غير موجود"))</f>
        <v/>
      </c>
      <c r="I106" s="16">
        <f>IF(A106&amp;""="","",COUNTIFS('الجلسات'!$B$6:$B$2005,A106&amp;"",'الجلسات'!$C$6:$C$2005,"تمت"))</f>
        <v/>
      </c>
      <c r="J106" s="16">
        <f>IF(A106&amp;""="","",MAX(0,N(D106)-I106))</f>
        <v/>
      </c>
      <c r="K106" s="21">
        <f>IF(OR(A106&amp;""="",N(D106)=0),"",MIN(1,I106/D106))</f>
        <v/>
      </c>
      <c r="L106" s="17">
        <f>IF(A106&amp;""="","",IF(N(D106)&gt;0,ROUND(N(E106)*MIN(I106,D106)/D106,2),0))</f>
        <v/>
      </c>
      <c r="M106" s="6">
        <f>IF(A106&amp;""="","",IF(I106=0,"لم تبدأ",IF(I106&gt;=N(D106),"مكتملة","جارية")))</f>
        <v/>
      </c>
      <c r="N106" s="6">
        <f>IF(A106&amp;""="","",IF(M106="مكتملة","",IF(NOT(ISNUMBER(G106)),"يحتاج موعدًا",IF(G106&lt;'الإعدادات'!$B$4,"يحتاج موعدًا",""))))</f>
        <v/>
      </c>
    </row>
    <row r="107">
      <c r="A107" s="5" t="n"/>
      <c r="B107" s="5" t="n"/>
      <c r="C107" s="5" t="n"/>
      <c r="D107" s="19" t="n"/>
      <c r="E107" s="20" t="n"/>
      <c r="F107" s="13" t="n"/>
      <c r="G107" s="13" t="n"/>
      <c r="H107" s="6">
        <f>IF(A107&amp;""="","",IFERROR(INDEX('المرضى'!$B$6:$B$305,MATCH(B107&amp;"",'المرضى'!$A$6:$A$305,0))&amp;"","كود غير موجود"))</f>
        <v/>
      </c>
      <c r="I107" s="16">
        <f>IF(A107&amp;""="","",COUNTIFS('الجلسات'!$B$6:$B$2005,A107&amp;"",'الجلسات'!$C$6:$C$2005,"تمت"))</f>
        <v/>
      </c>
      <c r="J107" s="16">
        <f>IF(A107&amp;""="","",MAX(0,N(D107)-I107))</f>
        <v/>
      </c>
      <c r="K107" s="21">
        <f>IF(OR(A107&amp;""="",N(D107)=0),"",MIN(1,I107/D107))</f>
        <v/>
      </c>
      <c r="L107" s="17">
        <f>IF(A107&amp;""="","",IF(N(D107)&gt;0,ROUND(N(E107)*MIN(I107,D107)/D107,2),0))</f>
        <v/>
      </c>
      <c r="M107" s="6">
        <f>IF(A107&amp;""="","",IF(I107=0,"لم تبدأ",IF(I107&gt;=N(D107),"مكتملة","جارية")))</f>
        <v/>
      </c>
      <c r="N107" s="6">
        <f>IF(A107&amp;""="","",IF(M107="مكتملة","",IF(NOT(ISNUMBER(G107)),"يحتاج موعدًا",IF(G107&lt;'الإعدادات'!$B$4,"يحتاج موعدًا",""))))</f>
        <v/>
      </c>
    </row>
    <row r="108">
      <c r="A108" s="5" t="n"/>
      <c r="B108" s="5" t="n"/>
      <c r="C108" s="5" t="n"/>
      <c r="D108" s="19" t="n"/>
      <c r="E108" s="20" t="n"/>
      <c r="F108" s="13" t="n"/>
      <c r="G108" s="13" t="n"/>
      <c r="H108" s="6">
        <f>IF(A108&amp;""="","",IFERROR(INDEX('المرضى'!$B$6:$B$305,MATCH(B108&amp;"",'المرضى'!$A$6:$A$305,0))&amp;"","كود غير موجود"))</f>
        <v/>
      </c>
      <c r="I108" s="16">
        <f>IF(A108&amp;""="","",COUNTIFS('الجلسات'!$B$6:$B$2005,A108&amp;"",'الجلسات'!$C$6:$C$2005,"تمت"))</f>
        <v/>
      </c>
      <c r="J108" s="16">
        <f>IF(A108&amp;""="","",MAX(0,N(D108)-I108))</f>
        <v/>
      </c>
      <c r="K108" s="21">
        <f>IF(OR(A108&amp;""="",N(D108)=0),"",MIN(1,I108/D108))</f>
        <v/>
      </c>
      <c r="L108" s="17">
        <f>IF(A108&amp;""="","",IF(N(D108)&gt;0,ROUND(N(E108)*MIN(I108,D108)/D108,2),0))</f>
        <v/>
      </c>
      <c r="M108" s="6">
        <f>IF(A108&amp;""="","",IF(I108=0,"لم تبدأ",IF(I108&gt;=N(D108),"مكتملة","جارية")))</f>
        <v/>
      </c>
      <c r="N108" s="6">
        <f>IF(A108&amp;""="","",IF(M108="مكتملة","",IF(NOT(ISNUMBER(G108)),"يحتاج موعدًا",IF(G108&lt;'الإعدادات'!$B$4,"يحتاج موعدًا",""))))</f>
        <v/>
      </c>
    </row>
    <row r="109">
      <c r="A109" s="5" t="n"/>
      <c r="B109" s="5" t="n"/>
      <c r="C109" s="5" t="n"/>
      <c r="D109" s="19" t="n"/>
      <c r="E109" s="20" t="n"/>
      <c r="F109" s="13" t="n"/>
      <c r="G109" s="13" t="n"/>
      <c r="H109" s="6">
        <f>IF(A109&amp;""="","",IFERROR(INDEX('المرضى'!$B$6:$B$305,MATCH(B109&amp;"",'المرضى'!$A$6:$A$305,0))&amp;"","كود غير موجود"))</f>
        <v/>
      </c>
      <c r="I109" s="16">
        <f>IF(A109&amp;""="","",COUNTIFS('الجلسات'!$B$6:$B$2005,A109&amp;"",'الجلسات'!$C$6:$C$2005,"تمت"))</f>
        <v/>
      </c>
      <c r="J109" s="16">
        <f>IF(A109&amp;""="","",MAX(0,N(D109)-I109))</f>
        <v/>
      </c>
      <c r="K109" s="21">
        <f>IF(OR(A109&amp;""="",N(D109)=0),"",MIN(1,I109/D109))</f>
        <v/>
      </c>
      <c r="L109" s="17">
        <f>IF(A109&amp;""="","",IF(N(D109)&gt;0,ROUND(N(E109)*MIN(I109,D109)/D109,2),0))</f>
        <v/>
      </c>
      <c r="M109" s="6">
        <f>IF(A109&amp;""="","",IF(I109=0,"لم تبدأ",IF(I109&gt;=N(D109),"مكتملة","جارية")))</f>
        <v/>
      </c>
      <c r="N109" s="6">
        <f>IF(A109&amp;""="","",IF(M109="مكتملة","",IF(NOT(ISNUMBER(G109)),"يحتاج موعدًا",IF(G109&lt;'الإعدادات'!$B$4,"يحتاج موعدًا",""))))</f>
        <v/>
      </c>
    </row>
    <row r="110">
      <c r="A110" s="5" t="n"/>
      <c r="B110" s="5" t="n"/>
      <c r="C110" s="5" t="n"/>
      <c r="D110" s="19" t="n"/>
      <c r="E110" s="20" t="n"/>
      <c r="F110" s="13" t="n"/>
      <c r="G110" s="13" t="n"/>
      <c r="H110" s="6">
        <f>IF(A110&amp;""="","",IFERROR(INDEX('المرضى'!$B$6:$B$305,MATCH(B110&amp;"",'المرضى'!$A$6:$A$305,0))&amp;"","كود غير موجود"))</f>
        <v/>
      </c>
      <c r="I110" s="16">
        <f>IF(A110&amp;""="","",COUNTIFS('الجلسات'!$B$6:$B$2005,A110&amp;"",'الجلسات'!$C$6:$C$2005,"تمت"))</f>
        <v/>
      </c>
      <c r="J110" s="16">
        <f>IF(A110&amp;""="","",MAX(0,N(D110)-I110))</f>
        <v/>
      </c>
      <c r="K110" s="21">
        <f>IF(OR(A110&amp;""="",N(D110)=0),"",MIN(1,I110/D110))</f>
        <v/>
      </c>
      <c r="L110" s="17">
        <f>IF(A110&amp;""="","",IF(N(D110)&gt;0,ROUND(N(E110)*MIN(I110,D110)/D110,2),0))</f>
        <v/>
      </c>
      <c r="M110" s="6">
        <f>IF(A110&amp;""="","",IF(I110=0,"لم تبدأ",IF(I110&gt;=N(D110),"مكتملة","جارية")))</f>
        <v/>
      </c>
      <c r="N110" s="6">
        <f>IF(A110&amp;""="","",IF(M110="مكتملة","",IF(NOT(ISNUMBER(G110)),"يحتاج موعدًا",IF(G110&lt;'الإعدادات'!$B$4,"يحتاج موعدًا",""))))</f>
        <v/>
      </c>
    </row>
    <row r="111">
      <c r="A111" s="5" t="n"/>
      <c r="B111" s="5" t="n"/>
      <c r="C111" s="5" t="n"/>
      <c r="D111" s="19" t="n"/>
      <c r="E111" s="20" t="n"/>
      <c r="F111" s="13" t="n"/>
      <c r="G111" s="13" t="n"/>
      <c r="H111" s="6">
        <f>IF(A111&amp;""="","",IFERROR(INDEX('المرضى'!$B$6:$B$305,MATCH(B111&amp;"",'المرضى'!$A$6:$A$305,0))&amp;"","كود غير موجود"))</f>
        <v/>
      </c>
      <c r="I111" s="16">
        <f>IF(A111&amp;""="","",COUNTIFS('الجلسات'!$B$6:$B$2005,A111&amp;"",'الجلسات'!$C$6:$C$2005,"تمت"))</f>
        <v/>
      </c>
      <c r="J111" s="16">
        <f>IF(A111&amp;""="","",MAX(0,N(D111)-I111))</f>
        <v/>
      </c>
      <c r="K111" s="21">
        <f>IF(OR(A111&amp;""="",N(D111)=0),"",MIN(1,I111/D111))</f>
        <v/>
      </c>
      <c r="L111" s="17">
        <f>IF(A111&amp;""="","",IF(N(D111)&gt;0,ROUND(N(E111)*MIN(I111,D111)/D111,2),0))</f>
        <v/>
      </c>
      <c r="M111" s="6">
        <f>IF(A111&amp;""="","",IF(I111=0,"لم تبدأ",IF(I111&gt;=N(D111),"مكتملة","جارية")))</f>
        <v/>
      </c>
      <c r="N111" s="6">
        <f>IF(A111&amp;""="","",IF(M111="مكتملة","",IF(NOT(ISNUMBER(G111)),"يحتاج موعدًا",IF(G111&lt;'الإعدادات'!$B$4,"يحتاج موعدًا",""))))</f>
        <v/>
      </c>
    </row>
    <row r="112">
      <c r="A112" s="5" t="n"/>
      <c r="B112" s="5" t="n"/>
      <c r="C112" s="5" t="n"/>
      <c r="D112" s="19" t="n"/>
      <c r="E112" s="20" t="n"/>
      <c r="F112" s="13" t="n"/>
      <c r="G112" s="13" t="n"/>
      <c r="H112" s="6">
        <f>IF(A112&amp;""="","",IFERROR(INDEX('المرضى'!$B$6:$B$305,MATCH(B112&amp;"",'المرضى'!$A$6:$A$305,0))&amp;"","كود غير موجود"))</f>
        <v/>
      </c>
      <c r="I112" s="16">
        <f>IF(A112&amp;""="","",COUNTIFS('الجلسات'!$B$6:$B$2005,A112&amp;"",'الجلسات'!$C$6:$C$2005,"تمت"))</f>
        <v/>
      </c>
      <c r="J112" s="16">
        <f>IF(A112&amp;""="","",MAX(0,N(D112)-I112))</f>
        <v/>
      </c>
      <c r="K112" s="21">
        <f>IF(OR(A112&amp;""="",N(D112)=0),"",MIN(1,I112/D112))</f>
        <v/>
      </c>
      <c r="L112" s="17">
        <f>IF(A112&amp;""="","",IF(N(D112)&gt;0,ROUND(N(E112)*MIN(I112,D112)/D112,2),0))</f>
        <v/>
      </c>
      <c r="M112" s="6">
        <f>IF(A112&amp;""="","",IF(I112=0,"لم تبدأ",IF(I112&gt;=N(D112),"مكتملة","جارية")))</f>
        <v/>
      </c>
      <c r="N112" s="6">
        <f>IF(A112&amp;""="","",IF(M112="مكتملة","",IF(NOT(ISNUMBER(G112)),"يحتاج موعدًا",IF(G112&lt;'الإعدادات'!$B$4,"يحتاج موعدًا",""))))</f>
        <v/>
      </c>
    </row>
    <row r="113">
      <c r="A113" s="5" t="n"/>
      <c r="B113" s="5" t="n"/>
      <c r="C113" s="5" t="n"/>
      <c r="D113" s="19" t="n"/>
      <c r="E113" s="20" t="n"/>
      <c r="F113" s="13" t="n"/>
      <c r="G113" s="13" t="n"/>
      <c r="H113" s="6">
        <f>IF(A113&amp;""="","",IFERROR(INDEX('المرضى'!$B$6:$B$305,MATCH(B113&amp;"",'المرضى'!$A$6:$A$305,0))&amp;"","كود غير موجود"))</f>
        <v/>
      </c>
      <c r="I113" s="16">
        <f>IF(A113&amp;""="","",COUNTIFS('الجلسات'!$B$6:$B$2005,A113&amp;"",'الجلسات'!$C$6:$C$2005,"تمت"))</f>
        <v/>
      </c>
      <c r="J113" s="16">
        <f>IF(A113&amp;""="","",MAX(0,N(D113)-I113))</f>
        <v/>
      </c>
      <c r="K113" s="21">
        <f>IF(OR(A113&amp;""="",N(D113)=0),"",MIN(1,I113/D113))</f>
        <v/>
      </c>
      <c r="L113" s="17">
        <f>IF(A113&amp;""="","",IF(N(D113)&gt;0,ROUND(N(E113)*MIN(I113,D113)/D113,2),0))</f>
        <v/>
      </c>
      <c r="M113" s="6">
        <f>IF(A113&amp;""="","",IF(I113=0,"لم تبدأ",IF(I113&gt;=N(D113),"مكتملة","جارية")))</f>
        <v/>
      </c>
      <c r="N113" s="6">
        <f>IF(A113&amp;""="","",IF(M113="مكتملة","",IF(NOT(ISNUMBER(G113)),"يحتاج موعدًا",IF(G113&lt;'الإعدادات'!$B$4,"يحتاج موعدًا",""))))</f>
        <v/>
      </c>
    </row>
    <row r="114">
      <c r="A114" s="5" t="n"/>
      <c r="B114" s="5" t="n"/>
      <c r="C114" s="5" t="n"/>
      <c r="D114" s="19" t="n"/>
      <c r="E114" s="20" t="n"/>
      <c r="F114" s="13" t="n"/>
      <c r="G114" s="13" t="n"/>
      <c r="H114" s="6">
        <f>IF(A114&amp;""="","",IFERROR(INDEX('المرضى'!$B$6:$B$305,MATCH(B114&amp;"",'المرضى'!$A$6:$A$305,0))&amp;"","كود غير موجود"))</f>
        <v/>
      </c>
      <c r="I114" s="16">
        <f>IF(A114&amp;""="","",COUNTIFS('الجلسات'!$B$6:$B$2005,A114&amp;"",'الجلسات'!$C$6:$C$2005,"تمت"))</f>
        <v/>
      </c>
      <c r="J114" s="16">
        <f>IF(A114&amp;""="","",MAX(0,N(D114)-I114))</f>
        <v/>
      </c>
      <c r="K114" s="21">
        <f>IF(OR(A114&amp;""="",N(D114)=0),"",MIN(1,I114/D114))</f>
        <v/>
      </c>
      <c r="L114" s="17">
        <f>IF(A114&amp;""="","",IF(N(D114)&gt;0,ROUND(N(E114)*MIN(I114,D114)/D114,2),0))</f>
        <v/>
      </c>
      <c r="M114" s="6">
        <f>IF(A114&amp;""="","",IF(I114=0,"لم تبدأ",IF(I114&gt;=N(D114),"مكتملة","جارية")))</f>
        <v/>
      </c>
      <c r="N114" s="6">
        <f>IF(A114&amp;""="","",IF(M114="مكتملة","",IF(NOT(ISNUMBER(G114)),"يحتاج موعدًا",IF(G114&lt;'الإعدادات'!$B$4,"يحتاج موعدًا",""))))</f>
        <v/>
      </c>
    </row>
    <row r="115">
      <c r="A115" s="5" t="n"/>
      <c r="B115" s="5" t="n"/>
      <c r="C115" s="5" t="n"/>
      <c r="D115" s="19" t="n"/>
      <c r="E115" s="20" t="n"/>
      <c r="F115" s="13" t="n"/>
      <c r="G115" s="13" t="n"/>
      <c r="H115" s="6">
        <f>IF(A115&amp;""="","",IFERROR(INDEX('المرضى'!$B$6:$B$305,MATCH(B115&amp;"",'المرضى'!$A$6:$A$305,0))&amp;"","كود غير موجود"))</f>
        <v/>
      </c>
      <c r="I115" s="16">
        <f>IF(A115&amp;""="","",COUNTIFS('الجلسات'!$B$6:$B$2005,A115&amp;"",'الجلسات'!$C$6:$C$2005,"تمت"))</f>
        <v/>
      </c>
      <c r="J115" s="16">
        <f>IF(A115&amp;""="","",MAX(0,N(D115)-I115))</f>
        <v/>
      </c>
      <c r="K115" s="21">
        <f>IF(OR(A115&amp;""="",N(D115)=0),"",MIN(1,I115/D115))</f>
        <v/>
      </c>
      <c r="L115" s="17">
        <f>IF(A115&amp;""="","",IF(N(D115)&gt;0,ROUND(N(E115)*MIN(I115,D115)/D115,2),0))</f>
        <v/>
      </c>
      <c r="M115" s="6">
        <f>IF(A115&amp;""="","",IF(I115=0,"لم تبدأ",IF(I115&gt;=N(D115),"مكتملة","جارية")))</f>
        <v/>
      </c>
      <c r="N115" s="6">
        <f>IF(A115&amp;""="","",IF(M115="مكتملة","",IF(NOT(ISNUMBER(G115)),"يحتاج موعدًا",IF(G115&lt;'الإعدادات'!$B$4,"يحتاج موعدًا",""))))</f>
        <v/>
      </c>
    </row>
    <row r="116">
      <c r="A116" s="5" t="n"/>
      <c r="B116" s="5" t="n"/>
      <c r="C116" s="5" t="n"/>
      <c r="D116" s="19" t="n"/>
      <c r="E116" s="20" t="n"/>
      <c r="F116" s="13" t="n"/>
      <c r="G116" s="13" t="n"/>
      <c r="H116" s="6">
        <f>IF(A116&amp;""="","",IFERROR(INDEX('المرضى'!$B$6:$B$305,MATCH(B116&amp;"",'المرضى'!$A$6:$A$305,0))&amp;"","كود غير موجود"))</f>
        <v/>
      </c>
      <c r="I116" s="16">
        <f>IF(A116&amp;""="","",COUNTIFS('الجلسات'!$B$6:$B$2005,A116&amp;"",'الجلسات'!$C$6:$C$2005,"تمت"))</f>
        <v/>
      </c>
      <c r="J116" s="16">
        <f>IF(A116&amp;""="","",MAX(0,N(D116)-I116))</f>
        <v/>
      </c>
      <c r="K116" s="21">
        <f>IF(OR(A116&amp;""="",N(D116)=0),"",MIN(1,I116/D116))</f>
        <v/>
      </c>
      <c r="L116" s="17">
        <f>IF(A116&amp;""="","",IF(N(D116)&gt;0,ROUND(N(E116)*MIN(I116,D116)/D116,2),0))</f>
        <v/>
      </c>
      <c r="M116" s="6">
        <f>IF(A116&amp;""="","",IF(I116=0,"لم تبدأ",IF(I116&gt;=N(D116),"مكتملة","جارية")))</f>
        <v/>
      </c>
      <c r="N116" s="6">
        <f>IF(A116&amp;""="","",IF(M116="مكتملة","",IF(NOT(ISNUMBER(G116)),"يحتاج موعدًا",IF(G116&lt;'الإعدادات'!$B$4,"يحتاج موعدًا",""))))</f>
        <v/>
      </c>
    </row>
    <row r="117">
      <c r="A117" s="5" t="n"/>
      <c r="B117" s="5" t="n"/>
      <c r="C117" s="5" t="n"/>
      <c r="D117" s="19" t="n"/>
      <c r="E117" s="20" t="n"/>
      <c r="F117" s="13" t="n"/>
      <c r="G117" s="13" t="n"/>
      <c r="H117" s="6">
        <f>IF(A117&amp;""="","",IFERROR(INDEX('المرضى'!$B$6:$B$305,MATCH(B117&amp;"",'المرضى'!$A$6:$A$305,0))&amp;"","كود غير موجود"))</f>
        <v/>
      </c>
      <c r="I117" s="16">
        <f>IF(A117&amp;""="","",COUNTIFS('الجلسات'!$B$6:$B$2005,A117&amp;"",'الجلسات'!$C$6:$C$2005,"تمت"))</f>
        <v/>
      </c>
      <c r="J117" s="16">
        <f>IF(A117&amp;""="","",MAX(0,N(D117)-I117))</f>
        <v/>
      </c>
      <c r="K117" s="21">
        <f>IF(OR(A117&amp;""="",N(D117)=0),"",MIN(1,I117/D117))</f>
        <v/>
      </c>
      <c r="L117" s="17">
        <f>IF(A117&amp;""="","",IF(N(D117)&gt;0,ROUND(N(E117)*MIN(I117,D117)/D117,2),0))</f>
        <v/>
      </c>
      <c r="M117" s="6">
        <f>IF(A117&amp;""="","",IF(I117=0,"لم تبدأ",IF(I117&gt;=N(D117),"مكتملة","جارية")))</f>
        <v/>
      </c>
      <c r="N117" s="6">
        <f>IF(A117&amp;""="","",IF(M117="مكتملة","",IF(NOT(ISNUMBER(G117)),"يحتاج موعدًا",IF(G117&lt;'الإعدادات'!$B$4,"يحتاج موعدًا",""))))</f>
        <v/>
      </c>
    </row>
    <row r="118">
      <c r="A118" s="5" t="n"/>
      <c r="B118" s="5" t="n"/>
      <c r="C118" s="5" t="n"/>
      <c r="D118" s="19" t="n"/>
      <c r="E118" s="20" t="n"/>
      <c r="F118" s="13" t="n"/>
      <c r="G118" s="13" t="n"/>
      <c r="H118" s="6">
        <f>IF(A118&amp;""="","",IFERROR(INDEX('المرضى'!$B$6:$B$305,MATCH(B118&amp;"",'المرضى'!$A$6:$A$305,0))&amp;"","كود غير موجود"))</f>
        <v/>
      </c>
      <c r="I118" s="16">
        <f>IF(A118&amp;""="","",COUNTIFS('الجلسات'!$B$6:$B$2005,A118&amp;"",'الجلسات'!$C$6:$C$2005,"تمت"))</f>
        <v/>
      </c>
      <c r="J118" s="16">
        <f>IF(A118&amp;""="","",MAX(0,N(D118)-I118))</f>
        <v/>
      </c>
      <c r="K118" s="21">
        <f>IF(OR(A118&amp;""="",N(D118)=0),"",MIN(1,I118/D118))</f>
        <v/>
      </c>
      <c r="L118" s="17">
        <f>IF(A118&amp;""="","",IF(N(D118)&gt;0,ROUND(N(E118)*MIN(I118,D118)/D118,2),0))</f>
        <v/>
      </c>
      <c r="M118" s="6">
        <f>IF(A118&amp;""="","",IF(I118=0,"لم تبدأ",IF(I118&gt;=N(D118),"مكتملة","جارية")))</f>
        <v/>
      </c>
      <c r="N118" s="6">
        <f>IF(A118&amp;""="","",IF(M118="مكتملة","",IF(NOT(ISNUMBER(G118)),"يحتاج موعدًا",IF(G118&lt;'الإعدادات'!$B$4,"يحتاج موعدًا",""))))</f>
        <v/>
      </c>
    </row>
    <row r="119">
      <c r="A119" s="5" t="n"/>
      <c r="B119" s="5" t="n"/>
      <c r="C119" s="5" t="n"/>
      <c r="D119" s="19" t="n"/>
      <c r="E119" s="20" t="n"/>
      <c r="F119" s="13" t="n"/>
      <c r="G119" s="13" t="n"/>
      <c r="H119" s="6">
        <f>IF(A119&amp;""="","",IFERROR(INDEX('المرضى'!$B$6:$B$305,MATCH(B119&amp;"",'المرضى'!$A$6:$A$305,0))&amp;"","كود غير موجود"))</f>
        <v/>
      </c>
      <c r="I119" s="16">
        <f>IF(A119&amp;""="","",COUNTIFS('الجلسات'!$B$6:$B$2005,A119&amp;"",'الجلسات'!$C$6:$C$2005,"تمت"))</f>
        <v/>
      </c>
      <c r="J119" s="16">
        <f>IF(A119&amp;""="","",MAX(0,N(D119)-I119))</f>
        <v/>
      </c>
      <c r="K119" s="21">
        <f>IF(OR(A119&amp;""="",N(D119)=0),"",MIN(1,I119/D119))</f>
        <v/>
      </c>
      <c r="L119" s="17">
        <f>IF(A119&amp;""="","",IF(N(D119)&gt;0,ROUND(N(E119)*MIN(I119,D119)/D119,2),0))</f>
        <v/>
      </c>
      <c r="M119" s="6">
        <f>IF(A119&amp;""="","",IF(I119=0,"لم تبدأ",IF(I119&gt;=N(D119),"مكتملة","جارية")))</f>
        <v/>
      </c>
      <c r="N119" s="6">
        <f>IF(A119&amp;""="","",IF(M119="مكتملة","",IF(NOT(ISNUMBER(G119)),"يحتاج موعدًا",IF(G119&lt;'الإعدادات'!$B$4,"يحتاج موعدًا",""))))</f>
        <v/>
      </c>
    </row>
    <row r="120">
      <c r="A120" s="5" t="n"/>
      <c r="B120" s="5" t="n"/>
      <c r="C120" s="5" t="n"/>
      <c r="D120" s="19" t="n"/>
      <c r="E120" s="20" t="n"/>
      <c r="F120" s="13" t="n"/>
      <c r="G120" s="13" t="n"/>
      <c r="H120" s="6">
        <f>IF(A120&amp;""="","",IFERROR(INDEX('المرضى'!$B$6:$B$305,MATCH(B120&amp;"",'المرضى'!$A$6:$A$305,0))&amp;"","كود غير موجود"))</f>
        <v/>
      </c>
      <c r="I120" s="16">
        <f>IF(A120&amp;""="","",COUNTIFS('الجلسات'!$B$6:$B$2005,A120&amp;"",'الجلسات'!$C$6:$C$2005,"تمت"))</f>
        <v/>
      </c>
      <c r="J120" s="16">
        <f>IF(A120&amp;""="","",MAX(0,N(D120)-I120))</f>
        <v/>
      </c>
      <c r="K120" s="21">
        <f>IF(OR(A120&amp;""="",N(D120)=0),"",MIN(1,I120/D120))</f>
        <v/>
      </c>
      <c r="L120" s="17">
        <f>IF(A120&amp;""="","",IF(N(D120)&gt;0,ROUND(N(E120)*MIN(I120,D120)/D120,2),0))</f>
        <v/>
      </c>
      <c r="M120" s="6">
        <f>IF(A120&amp;""="","",IF(I120=0,"لم تبدأ",IF(I120&gt;=N(D120),"مكتملة","جارية")))</f>
        <v/>
      </c>
      <c r="N120" s="6">
        <f>IF(A120&amp;""="","",IF(M120="مكتملة","",IF(NOT(ISNUMBER(G120)),"يحتاج موعدًا",IF(G120&lt;'الإعدادات'!$B$4,"يحتاج موعدًا",""))))</f>
        <v/>
      </c>
    </row>
    <row r="121">
      <c r="A121" s="5" t="n"/>
      <c r="B121" s="5" t="n"/>
      <c r="C121" s="5" t="n"/>
      <c r="D121" s="19" t="n"/>
      <c r="E121" s="20" t="n"/>
      <c r="F121" s="13" t="n"/>
      <c r="G121" s="13" t="n"/>
      <c r="H121" s="6">
        <f>IF(A121&amp;""="","",IFERROR(INDEX('المرضى'!$B$6:$B$305,MATCH(B121&amp;"",'المرضى'!$A$6:$A$305,0))&amp;"","كود غير موجود"))</f>
        <v/>
      </c>
      <c r="I121" s="16">
        <f>IF(A121&amp;""="","",COUNTIFS('الجلسات'!$B$6:$B$2005,A121&amp;"",'الجلسات'!$C$6:$C$2005,"تمت"))</f>
        <v/>
      </c>
      <c r="J121" s="16">
        <f>IF(A121&amp;""="","",MAX(0,N(D121)-I121))</f>
        <v/>
      </c>
      <c r="K121" s="21">
        <f>IF(OR(A121&amp;""="",N(D121)=0),"",MIN(1,I121/D121))</f>
        <v/>
      </c>
      <c r="L121" s="17">
        <f>IF(A121&amp;""="","",IF(N(D121)&gt;0,ROUND(N(E121)*MIN(I121,D121)/D121,2),0))</f>
        <v/>
      </c>
      <c r="M121" s="6">
        <f>IF(A121&amp;""="","",IF(I121=0,"لم تبدأ",IF(I121&gt;=N(D121),"مكتملة","جارية")))</f>
        <v/>
      </c>
      <c r="N121" s="6">
        <f>IF(A121&amp;""="","",IF(M121="مكتملة","",IF(NOT(ISNUMBER(G121)),"يحتاج موعدًا",IF(G121&lt;'الإعدادات'!$B$4,"يحتاج موعدًا",""))))</f>
        <v/>
      </c>
    </row>
    <row r="122">
      <c r="A122" s="5" t="n"/>
      <c r="B122" s="5" t="n"/>
      <c r="C122" s="5" t="n"/>
      <c r="D122" s="19" t="n"/>
      <c r="E122" s="20" t="n"/>
      <c r="F122" s="13" t="n"/>
      <c r="G122" s="13" t="n"/>
      <c r="H122" s="6">
        <f>IF(A122&amp;""="","",IFERROR(INDEX('المرضى'!$B$6:$B$305,MATCH(B122&amp;"",'المرضى'!$A$6:$A$305,0))&amp;"","كود غير موجود"))</f>
        <v/>
      </c>
      <c r="I122" s="16">
        <f>IF(A122&amp;""="","",COUNTIFS('الجلسات'!$B$6:$B$2005,A122&amp;"",'الجلسات'!$C$6:$C$2005,"تمت"))</f>
        <v/>
      </c>
      <c r="J122" s="16">
        <f>IF(A122&amp;""="","",MAX(0,N(D122)-I122))</f>
        <v/>
      </c>
      <c r="K122" s="21">
        <f>IF(OR(A122&amp;""="",N(D122)=0),"",MIN(1,I122/D122))</f>
        <v/>
      </c>
      <c r="L122" s="17">
        <f>IF(A122&amp;""="","",IF(N(D122)&gt;0,ROUND(N(E122)*MIN(I122,D122)/D122,2),0))</f>
        <v/>
      </c>
      <c r="M122" s="6">
        <f>IF(A122&amp;""="","",IF(I122=0,"لم تبدأ",IF(I122&gt;=N(D122),"مكتملة","جارية")))</f>
        <v/>
      </c>
      <c r="N122" s="6">
        <f>IF(A122&amp;""="","",IF(M122="مكتملة","",IF(NOT(ISNUMBER(G122)),"يحتاج موعدًا",IF(G122&lt;'الإعدادات'!$B$4,"يحتاج موعدًا",""))))</f>
        <v/>
      </c>
    </row>
    <row r="123">
      <c r="A123" s="5" t="n"/>
      <c r="B123" s="5" t="n"/>
      <c r="C123" s="5" t="n"/>
      <c r="D123" s="19" t="n"/>
      <c r="E123" s="20" t="n"/>
      <c r="F123" s="13" t="n"/>
      <c r="G123" s="13" t="n"/>
      <c r="H123" s="6">
        <f>IF(A123&amp;""="","",IFERROR(INDEX('المرضى'!$B$6:$B$305,MATCH(B123&amp;"",'المرضى'!$A$6:$A$305,0))&amp;"","كود غير موجود"))</f>
        <v/>
      </c>
      <c r="I123" s="16">
        <f>IF(A123&amp;""="","",COUNTIFS('الجلسات'!$B$6:$B$2005,A123&amp;"",'الجلسات'!$C$6:$C$2005,"تمت"))</f>
        <v/>
      </c>
      <c r="J123" s="16">
        <f>IF(A123&amp;""="","",MAX(0,N(D123)-I123))</f>
        <v/>
      </c>
      <c r="K123" s="21">
        <f>IF(OR(A123&amp;""="",N(D123)=0),"",MIN(1,I123/D123))</f>
        <v/>
      </c>
      <c r="L123" s="17">
        <f>IF(A123&amp;""="","",IF(N(D123)&gt;0,ROUND(N(E123)*MIN(I123,D123)/D123,2),0))</f>
        <v/>
      </c>
      <c r="M123" s="6">
        <f>IF(A123&amp;""="","",IF(I123=0,"لم تبدأ",IF(I123&gt;=N(D123),"مكتملة","جارية")))</f>
        <v/>
      </c>
      <c r="N123" s="6">
        <f>IF(A123&amp;""="","",IF(M123="مكتملة","",IF(NOT(ISNUMBER(G123)),"يحتاج موعدًا",IF(G123&lt;'الإعدادات'!$B$4,"يحتاج موعدًا",""))))</f>
        <v/>
      </c>
    </row>
    <row r="124">
      <c r="A124" s="5" t="n"/>
      <c r="B124" s="5" t="n"/>
      <c r="C124" s="5" t="n"/>
      <c r="D124" s="19" t="n"/>
      <c r="E124" s="20" t="n"/>
      <c r="F124" s="13" t="n"/>
      <c r="G124" s="13" t="n"/>
      <c r="H124" s="6">
        <f>IF(A124&amp;""="","",IFERROR(INDEX('المرضى'!$B$6:$B$305,MATCH(B124&amp;"",'المرضى'!$A$6:$A$305,0))&amp;"","كود غير موجود"))</f>
        <v/>
      </c>
      <c r="I124" s="16">
        <f>IF(A124&amp;""="","",COUNTIFS('الجلسات'!$B$6:$B$2005,A124&amp;"",'الجلسات'!$C$6:$C$2005,"تمت"))</f>
        <v/>
      </c>
      <c r="J124" s="16">
        <f>IF(A124&amp;""="","",MAX(0,N(D124)-I124))</f>
        <v/>
      </c>
      <c r="K124" s="21">
        <f>IF(OR(A124&amp;""="",N(D124)=0),"",MIN(1,I124/D124))</f>
        <v/>
      </c>
      <c r="L124" s="17">
        <f>IF(A124&amp;""="","",IF(N(D124)&gt;0,ROUND(N(E124)*MIN(I124,D124)/D124,2),0))</f>
        <v/>
      </c>
      <c r="M124" s="6">
        <f>IF(A124&amp;""="","",IF(I124=0,"لم تبدأ",IF(I124&gt;=N(D124),"مكتملة","جارية")))</f>
        <v/>
      </c>
      <c r="N124" s="6">
        <f>IF(A124&amp;""="","",IF(M124="مكتملة","",IF(NOT(ISNUMBER(G124)),"يحتاج موعدًا",IF(G124&lt;'الإعدادات'!$B$4,"يحتاج موعدًا",""))))</f>
        <v/>
      </c>
    </row>
    <row r="125">
      <c r="A125" s="5" t="n"/>
      <c r="B125" s="5" t="n"/>
      <c r="C125" s="5" t="n"/>
      <c r="D125" s="19" t="n"/>
      <c r="E125" s="20" t="n"/>
      <c r="F125" s="13" t="n"/>
      <c r="G125" s="13" t="n"/>
      <c r="H125" s="6">
        <f>IF(A125&amp;""="","",IFERROR(INDEX('المرضى'!$B$6:$B$305,MATCH(B125&amp;"",'المرضى'!$A$6:$A$305,0))&amp;"","كود غير موجود"))</f>
        <v/>
      </c>
      <c r="I125" s="16">
        <f>IF(A125&amp;""="","",COUNTIFS('الجلسات'!$B$6:$B$2005,A125&amp;"",'الجلسات'!$C$6:$C$2005,"تمت"))</f>
        <v/>
      </c>
      <c r="J125" s="16">
        <f>IF(A125&amp;""="","",MAX(0,N(D125)-I125))</f>
        <v/>
      </c>
      <c r="K125" s="21">
        <f>IF(OR(A125&amp;""="",N(D125)=0),"",MIN(1,I125/D125))</f>
        <v/>
      </c>
      <c r="L125" s="17">
        <f>IF(A125&amp;""="","",IF(N(D125)&gt;0,ROUND(N(E125)*MIN(I125,D125)/D125,2),0))</f>
        <v/>
      </c>
      <c r="M125" s="6">
        <f>IF(A125&amp;""="","",IF(I125=0,"لم تبدأ",IF(I125&gt;=N(D125),"مكتملة","جارية")))</f>
        <v/>
      </c>
      <c r="N125" s="6">
        <f>IF(A125&amp;""="","",IF(M125="مكتملة","",IF(NOT(ISNUMBER(G125)),"يحتاج موعدًا",IF(G125&lt;'الإعدادات'!$B$4,"يحتاج موعدًا",""))))</f>
        <v/>
      </c>
    </row>
    <row r="126">
      <c r="A126" s="5" t="n"/>
      <c r="B126" s="5" t="n"/>
      <c r="C126" s="5" t="n"/>
      <c r="D126" s="19" t="n"/>
      <c r="E126" s="20" t="n"/>
      <c r="F126" s="13" t="n"/>
      <c r="G126" s="13" t="n"/>
      <c r="H126" s="6">
        <f>IF(A126&amp;""="","",IFERROR(INDEX('المرضى'!$B$6:$B$305,MATCH(B126&amp;"",'المرضى'!$A$6:$A$305,0))&amp;"","كود غير موجود"))</f>
        <v/>
      </c>
      <c r="I126" s="16">
        <f>IF(A126&amp;""="","",COUNTIFS('الجلسات'!$B$6:$B$2005,A126&amp;"",'الجلسات'!$C$6:$C$2005,"تمت"))</f>
        <v/>
      </c>
      <c r="J126" s="16">
        <f>IF(A126&amp;""="","",MAX(0,N(D126)-I126))</f>
        <v/>
      </c>
      <c r="K126" s="21">
        <f>IF(OR(A126&amp;""="",N(D126)=0),"",MIN(1,I126/D126))</f>
        <v/>
      </c>
      <c r="L126" s="17">
        <f>IF(A126&amp;""="","",IF(N(D126)&gt;0,ROUND(N(E126)*MIN(I126,D126)/D126,2),0))</f>
        <v/>
      </c>
      <c r="M126" s="6">
        <f>IF(A126&amp;""="","",IF(I126=0,"لم تبدأ",IF(I126&gt;=N(D126),"مكتملة","جارية")))</f>
        <v/>
      </c>
      <c r="N126" s="6">
        <f>IF(A126&amp;""="","",IF(M126="مكتملة","",IF(NOT(ISNUMBER(G126)),"يحتاج موعدًا",IF(G126&lt;'الإعدادات'!$B$4,"يحتاج موعدًا",""))))</f>
        <v/>
      </c>
    </row>
    <row r="127">
      <c r="A127" s="5" t="n"/>
      <c r="B127" s="5" t="n"/>
      <c r="C127" s="5" t="n"/>
      <c r="D127" s="19" t="n"/>
      <c r="E127" s="20" t="n"/>
      <c r="F127" s="13" t="n"/>
      <c r="G127" s="13" t="n"/>
      <c r="H127" s="6">
        <f>IF(A127&amp;""="","",IFERROR(INDEX('المرضى'!$B$6:$B$305,MATCH(B127&amp;"",'المرضى'!$A$6:$A$305,0))&amp;"","كود غير موجود"))</f>
        <v/>
      </c>
      <c r="I127" s="16">
        <f>IF(A127&amp;""="","",COUNTIFS('الجلسات'!$B$6:$B$2005,A127&amp;"",'الجلسات'!$C$6:$C$2005,"تمت"))</f>
        <v/>
      </c>
      <c r="J127" s="16">
        <f>IF(A127&amp;""="","",MAX(0,N(D127)-I127))</f>
        <v/>
      </c>
      <c r="K127" s="21">
        <f>IF(OR(A127&amp;""="",N(D127)=0),"",MIN(1,I127/D127))</f>
        <v/>
      </c>
      <c r="L127" s="17">
        <f>IF(A127&amp;""="","",IF(N(D127)&gt;0,ROUND(N(E127)*MIN(I127,D127)/D127,2),0))</f>
        <v/>
      </c>
      <c r="M127" s="6">
        <f>IF(A127&amp;""="","",IF(I127=0,"لم تبدأ",IF(I127&gt;=N(D127),"مكتملة","جارية")))</f>
        <v/>
      </c>
      <c r="N127" s="6">
        <f>IF(A127&amp;""="","",IF(M127="مكتملة","",IF(NOT(ISNUMBER(G127)),"يحتاج موعدًا",IF(G127&lt;'الإعدادات'!$B$4,"يحتاج موعدًا",""))))</f>
        <v/>
      </c>
    </row>
    <row r="128">
      <c r="A128" s="5" t="n"/>
      <c r="B128" s="5" t="n"/>
      <c r="C128" s="5" t="n"/>
      <c r="D128" s="19" t="n"/>
      <c r="E128" s="20" t="n"/>
      <c r="F128" s="13" t="n"/>
      <c r="G128" s="13" t="n"/>
      <c r="H128" s="6">
        <f>IF(A128&amp;""="","",IFERROR(INDEX('المرضى'!$B$6:$B$305,MATCH(B128&amp;"",'المرضى'!$A$6:$A$305,0))&amp;"","كود غير موجود"))</f>
        <v/>
      </c>
      <c r="I128" s="16">
        <f>IF(A128&amp;""="","",COUNTIFS('الجلسات'!$B$6:$B$2005,A128&amp;"",'الجلسات'!$C$6:$C$2005,"تمت"))</f>
        <v/>
      </c>
      <c r="J128" s="16">
        <f>IF(A128&amp;""="","",MAX(0,N(D128)-I128))</f>
        <v/>
      </c>
      <c r="K128" s="21">
        <f>IF(OR(A128&amp;""="",N(D128)=0),"",MIN(1,I128/D128))</f>
        <v/>
      </c>
      <c r="L128" s="17">
        <f>IF(A128&amp;""="","",IF(N(D128)&gt;0,ROUND(N(E128)*MIN(I128,D128)/D128,2),0))</f>
        <v/>
      </c>
      <c r="M128" s="6">
        <f>IF(A128&amp;""="","",IF(I128=0,"لم تبدأ",IF(I128&gt;=N(D128),"مكتملة","جارية")))</f>
        <v/>
      </c>
      <c r="N128" s="6">
        <f>IF(A128&amp;""="","",IF(M128="مكتملة","",IF(NOT(ISNUMBER(G128)),"يحتاج موعدًا",IF(G128&lt;'الإعدادات'!$B$4,"يحتاج موعدًا",""))))</f>
        <v/>
      </c>
    </row>
    <row r="129">
      <c r="A129" s="5" t="n"/>
      <c r="B129" s="5" t="n"/>
      <c r="C129" s="5" t="n"/>
      <c r="D129" s="19" t="n"/>
      <c r="E129" s="20" t="n"/>
      <c r="F129" s="13" t="n"/>
      <c r="G129" s="13" t="n"/>
      <c r="H129" s="6">
        <f>IF(A129&amp;""="","",IFERROR(INDEX('المرضى'!$B$6:$B$305,MATCH(B129&amp;"",'المرضى'!$A$6:$A$305,0))&amp;"","كود غير موجود"))</f>
        <v/>
      </c>
      <c r="I129" s="16">
        <f>IF(A129&amp;""="","",COUNTIFS('الجلسات'!$B$6:$B$2005,A129&amp;"",'الجلسات'!$C$6:$C$2005,"تمت"))</f>
        <v/>
      </c>
      <c r="J129" s="16">
        <f>IF(A129&amp;""="","",MAX(0,N(D129)-I129))</f>
        <v/>
      </c>
      <c r="K129" s="21">
        <f>IF(OR(A129&amp;""="",N(D129)=0),"",MIN(1,I129/D129))</f>
        <v/>
      </c>
      <c r="L129" s="17">
        <f>IF(A129&amp;""="","",IF(N(D129)&gt;0,ROUND(N(E129)*MIN(I129,D129)/D129,2),0))</f>
        <v/>
      </c>
      <c r="M129" s="6">
        <f>IF(A129&amp;""="","",IF(I129=0,"لم تبدأ",IF(I129&gt;=N(D129),"مكتملة","جارية")))</f>
        <v/>
      </c>
      <c r="N129" s="6">
        <f>IF(A129&amp;""="","",IF(M129="مكتملة","",IF(NOT(ISNUMBER(G129)),"يحتاج موعدًا",IF(G129&lt;'الإعدادات'!$B$4,"يحتاج موعدًا",""))))</f>
        <v/>
      </c>
    </row>
    <row r="130">
      <c r="A130" s="5" t="n"/>
      <c r="B130" s="5" t="n"/>
      <c r="C130" s="5" t="n"/>
      <c r="D130" s="19" t="n"/>
      <c r="E130" s="20" t="n"/>
      <c r="F130" s="13" t="n"/>
      <c r="G130" s="13" t="n"/>
      <c r="H130" s="6">
        <f>IF(A130&amp;""="","",IFERROR(INDEX('المرضى'!$B$6:$B$305,MATCH(B130&amp;"",'المرضى'!$A$6:$A$305,0))&amp;"","كود غير موجود"))</f>
        <v/>
      </c>
      <c r="I130" s="16">
        <f>IF(A130&amp;""="","",COUNTIFS('الجلسات'!$B$6:$B$2005,A130&amp;"",'الجلسات'!$C$6:$C$2005,"تمت"))</f>
        <v/>
      </c>
      <c r="J130" s="16">
        <f>IF(A130&amp;""="","",MAX(0,N(D130)-I130))</f>
        <v/>
      </c>
      <c r="K130" s="21">
        <f>IF(OR(A130&amp;""="",N(D130)=0),"",MIN(1,I130/D130))</f>
        <v/>
      </c>
      <c r="L130" s="17">
        <f>IF(A130&amp;""="","",IF(N(D130)&gt;0,ROUND(N(E130)*MIN(I130,D130)/D130,2),0))</f>
        <v/>
      </c>
      <c r="M130" s="6">
        <f>IF(A130&amp;""="","",IF(I130=0,"لم تبدأ",IF(I130&gt;=N(D130),"مكتملة","جارية")))</f>
        <v/>
      </c>
      <c r="N130" s="6">
        <f>IF(A130&amp;""="","",IF(M130="مكتملة","",IF(NOT(ISNUMBER(G130)),"يحتاج موعدًا",IF(G130&lt;'الإعدادات'!$B$4,"يحتاج موعدًا",""))))</f>
        <v/>
      </c>
    </row>
    <row r="131">
      <c r="A131" s="5" t="n"/>
      <c r="B131" s="5" t="n"/>
      <c r="C131" s="5" t="n"/>
      <c r="D131" s="19" t="n"/>
      <c r="E131" s="20" t="n"/>
      <c r="F131" s="13" t="n"/>
      <c r="G131" s="13" t="n"/>
      <c r="H131" s="6">
        <f>IF(A131&amp;""="","",IFERROR(INDEX('المرضى'!$B$6:$B$305,MATCH(B131&amp;"",'المرضى'!$A$6:$A$305,0))&amp;"","كود غير موجود"))</f>
        <v/>
      </c>
      <c r="I131" s="16">
        <f>IF(A131&amp;""="","",COUNTIFS('الجلسات'!$B$6:$B$2005,A131&amp;"",'الجلسات'!$C$6:$C$2005,"تمت"))</f>
        <v/>
      </c>
      <c r="J131" s="16">
        <f>IF(A131&amp;""="","",MAX(0,N(D131)-I131))</f>
        <v/>
      </c>
      <c r="K131" s="21">
        <f>IF(OR(A131&amp;""="",N(D131)=0),"",MIN(1,I131/D131))</f>
        <v/>
      </c>
      <c r="L131" s="17">
        <f>IF(A131&amp;""="","",IF(N(D131)&gt;0,ROUND(N(E131)*MIN(I131,D131)/D131,2),0))</f>
        <v/>
      </c>
      <c r="M131" s="6">
        <f>IF(A131&amp;""="","",IF(I131=0,"لم تبدأ",IF(I131&gt;=N(D131),"مكتملة","جارية")))</f>
        <v/>
      </c>
      <c r="N131" s="6">
        <f>IF(A131&amp;""="","",IF(M131="مكتملة","",IF(NOT(ISNUMBER(G131)),"يحتاج موعدًا",IF(G131&lt;'الإعدادات'!$B$4,"يحتاج موعدًا",""))))</f>
        <v/>
      </c>
    </row>
    <row r="132">
      <c r="A132" s="5" t="n"/>
      <c r="B132" s="5" t="n"/>
      <c r="C132" s="5" t="n"/>
      <c r="D132" s="19" t="n"/>
      <c r="E132" s="20" t="n"/>
      <c r="F132" s="13" t="n"/>
      <c r="G132" s="13" t="n"/>
      <c r="H132" s="6">
        <f>IF(A132&amp;""="","",IFERROR(INDEX('المرضى'!$B$6:$B$305,MATCH(B132&amp;"",'المرضى'!$A$6:$A$305,0))&amp;"","كود غير موجود"))</f>
        <v/>
      </c>
      <c r="I132" s="16">
        <f>IF(A132&amp;""="","",COUNTIFS('الجلسات'!$B$6:$B$2005,A132&amp;"",'الجلسات'!$C$6:$C$2005,"تمت"))</f>
        <v/>
      </c>
      <c r="J132" s="16">
        <f>IF(A132&amp;""="","",MAX(0,N(D132)-I132))</f>
        <v/>
      </c>
      <c r="K132" s="21">
        <f>IF(OR(A132&amp;""="",N(D132)=0),"",MIN(1,I132/D132))</f>
        <v/>
      </c>
      <c r="L132" s="17">
        <f>IF(A132&amp;""="","",IF(N(D132)&gt;0,ROUND(N(E132)*MIN(I132,D132)/D132,2),0))</f>
        <v/>
      </c>
      <c r="M132" s="6">
        <f>IF(A132&amp;""="","",IF(I132=0,"لم تبدأ",IF(I132&gt;=N(D132),"مكتملة","جارية")))</f>
        <v/>
      </c>
      <c r="N132" s="6">
        <f>IF(A132&amp;""="","",IF(M132="مكتملة","",IF(NOT(ISNUMBER(G132)),"يحتاج موعدًا",IF(G132&lt;'الإعدادات'!$B$4,"يحتاج موعدًا",""))))</f>
        <v/>
      </c>
    </row>
    <row r="133">
      <c r="A133" s="5" t="n"/>
      <c r="B133" s="5" t="n"/>
      <c r="C133" s="5" t="n"/>
      <c r="D133" s="19" t="n"/>
      <c r="E133" s="20" t="n"/>
      <c r="F133" s="13" t="n"/>
      <c r="G133" s="13" t="n"/>
      <c r="H133" s="6">
        <f>IF(A133&amp;""="","",IFERROR(INDEX('المرضى'!$B$6:$B$305,MATCH(B133&amp;"",'المرضى'!$A$6:$A$305,0))&amp;"","كود غير موجود"))</f>
        <v/>
      </c>
      <c r="I133" s="16">
        <f>IF(A133&amp;""="","",COUNTIFS('الجلسات'!$B$6:$B$2005,A133&amp;"",'الجلسات'!$C$6:$C$2005,"تمت"))</f>
        <v/>
      </c>
      <c r="J133" s="16">
        <f>IF(A133&amp;""="","",MAX(0,N(D133)-I133))</f>
        <v/>
      </c>
      <c r="K133" s="21">
        <f>IF(OR(A133&amp;""="",N(D133)=0),"",MIN(1,I133/D133))</f>
        <v/>
      </c>
      <c r="L133" s="17">
        <f>IF(A133&amp;""="","",IF(N(D133)&gt;0,ROUND(N(E133)*MIN(I133,D133)/D133,2),0))</f>
        <v/>
      </c>
      <c r="M133" s="6">
        <f>IF(A133&amp;""="","",IF(I133=0,"لم تبدأ",IF(I133&gt;=N(D133),"مكتملة","جارية")))</f>
        <v/>
      </c>
      <c r="N133" s="6">
        <f>IF(A133&amp;""="","",IF(M133="مكتملة","",IF(NOT(ISNUMBER(G133)),"يحتاج موعدًا",IF(G133&lt;'الإعدادات'!$B$4,"يحتاج موعدًا",""))))</f>
        <v/>
      </c>
    </row>
    <row r="134">
      <c r="A134" s="5" t="n"/>
      <c r="B134" s="5" t="n"/>
      <c r="C134" s="5" t="n"/>
      <c r="D134" s="19" t="n"/>
      <c r="E134" s="20" t="n"/>
      <c r="F134" s="13" t="n"/>
      <c r="G134" s="13" t="n"/>
      <c r="H134" s="6">
        <f>IF(A134&amp;""="","",IFERROR(INDEX('المرضى'!$B$6:$B$305,MATCH(B134&amp;"",'المرضى'!$A$6:$A$305,0))&amp;"","كود غير موجود"))</f>
        <v/>
      </c>
      <c r="I134" s="16">
        <f>IF(A134&amp;""="","",COUNTIFS('الجلسات'!$B$6:$B$2005,A134&amp;"",'الجلسات'!$C$6:$C$2005,"تمت"))</f>
        <v/>
      </c>
      <c r="J134" s="16">
        <f>IF(A134&amp;""="","",MAX(0,N(D134)-I134))</f>
        <v/>
      </c>
      <c r="K134" s="21">
        <f>IF(OR(A134&amp;""="",N(D134)=0),"",MIN(1,I134/D134))</f>
        <v/>
      </c>
      <c r="L134" s="17">
        <f>IF(A134&amp;""="","",IF(N(D134)&gt;0,ROUND(N(E134)*MIN(I134,D134)/D134,2),0))</f>
        <v/>
      </c>
      <c r="M134" s="6">
        <f>IF(A134&amp;""="","",IF(I134=0,"لم تبدأ",IF(I134&gt;=N(D134),"مكتملة","جارية")))</f>
        <v/>
      </c>
      <c r="N134" s="6">
        <f>IF(A134&amp;""="","",IF(M134="مكتملة","",IF(NOT(ISNUMBER(G134)),"يحتاج موعدًا",IF(G134&lt;'الإعدادات'!$B$4,"يحتاج موعدًا",""))))</f>
        <v/>
      </c>
    </row>
    <row r="135">
      <c r="A135" s="5" t="n"/>
      <c r="B135" s="5" t="n"/>
      <c r="C135" s="5" t="n"/>
      <c r="D135" s="19" t="n"/>
      <c r="E135" s="20" t="n"/>
      <c r="F135" s="13" t="n"/>
      <c r="G135" s="13" t="n"/>
      <c r="H135" s="6">
        <f>IF(A135&amp;""="","",IFERROR(INDEX('المرضى'!$B$6:$B$305,MATCH(B135&amp;"",'المرضى'!$A$6:$A$305,0))&amp;"","كود غير موجود"))</f>
        <v/>
      </c>
      <c r="I135" s="16">
        <f>IF(A135&amp;""="","",COUNTIFS('الجلسات'!$B$6:$B$2005,A135&amp;"",'الجلسات'!$C$6:$C$2005,"تمت"))</f>
        <v/>
      </c>
      <c r="J135" s="16">
        <f>IF(A135&amp;""="","",MAX(0,N(D135)-I135))</f>
        <v/>
      </c>
      <c r="K135" s="21">
        <f>IF(OR(A135&amp;""="",N(D135)=0),"",MIN(1,I135/D135))</f>
        <v/>
      </c>
      <c r="L135" s="17">
        <f>IF(A135&amp;""="","",IF(N(D135)&gt;0,ROUND(N(E135)*MIN(I135,D135)/D135,2),0))</f>
        <v/>
      </c>
      <c r="M135" s="6">
        <f>IF(A135&amp;""="","",IF(I135=0,"لم تبدأ",IF(I135&gt;=N(D135),"مكتملة","جارية")))</f>
        <v/>
      </c>
      <c r="N135" s="6">
        <f>IF(A135&amp;""="","",IF(M135="مكتملة","",IF(NOT(ISNUMBER(G135)),"يحتاج موعدًا",IF(G135&lt;'الإعدادات'!$B$4,"يحتاج موعدًا",""))))</f>
        <v/>
      </c>
    </row>
    <row r="136">
      <c r="A136" s="5" t="n"/>
      <c r="B136" s="5" t="n"/>
      <c r="C136" s="5" t="n"/>
      <c r="D136" s="19" t="n"/>
      <c r="E136" s="20" t="n"/>
      <c r="F136" s="13" t="n"/>
      <c r="G136" s="13" t="n"/>
      <c r="H136" s="6">
        <f>IF(A136&amp;""="","",IFERROR(INDEX('المرضى'!$B$6:$B$305,MATCH(B136&amp;"",'المرضى'!$A$6:$A$305,0))&amp;"","كود غير موجود"))</f>
        <v/>
      </c>
      <c r="I136" s="16">
        <f>IF(A136&amp;""="","",COUNTIFS('الجلسات'!$B$6:$B$2005,A136&amp;"",'الجلسات'!$C$6:$C$2005,"تمت"))</f>
        <v/>
      </c>
      <c r="J136" s="16">
        <f>IF(A136&amp;""="","",MAX(0,N(D136)-I136))</f>
        <v/>
      </c>
      <c r="K136" s="21">
        <f>IF(OR(A136&amp;""="",N(D136)=0),"",MIN(1,I136/D136))</f>
        <v/>
      </c>
      <c r="L136" s="17">
        <f>IF(A136&amp;""="","",IF(N(D136)&gt;0,ROUND(N(E136)*MIN(I136,D136)/D136,2),0))</f>
        <v/>
      </c>
      <c r="M136" s="6">
        <f>IF(A136&amp;""="","",IF(I136=0,"لم تبدأ",IF(I136&gt;=N(D136),"مكتملة","جارية")))</f>
        <v/>
      </c>
      <c r="N136" s="6">
        <f>IF(A136&amp;""="","",IF(M136="مكتملة","",IF(NOT(ISNUMBER(G136)),"يحتاج موعدًا",IF(G136&lt;'الإعدادات'!$B$4,"يحتاج موعدًا",""))))</f>
        <v/>
      </c>
    </row>
    <row r="137">
      <c r="A137" s="5" t="n"/>
      <c r="B137" s="5" t="n"/>
      <c r="C137" s="5" t="n"/>
      <c r="D137" s="19" t="n"/>
      <c r="E137" s="20" t="n"/>
      <c r="F137" s="13" t="n"/>
      <c r="G137" s="13" t="n"/>
      <c r="H137" s="6">
        <f>IF(A137&amp;""="","",IFERROR(INDEX('المرضى'!$B$6:$B$305,MATCH(B137&amp;"",'المرضى'!$A$6:$A$305,0))&amp;"","كود غير موجود"))</f>
        <v/>
      </c>
      <c r="I137" s="16">
        <f>IF(A137&amp;""="","",COUNTIFS('الجلسات'!$B$6:$B$2005,A137&amp;"",'الجلسات'!$C$6:$C$2005,"تمت"))</f>
        <v/>
      </c>
      <c r="J137" s="16">
        <f>IF(A137&amp;""="","",MAX(0,N(D137)-I137))</f>
        <v/>
      </c>
      <c r="K137" s="21">
        <f>IF(OR(A137&amp;""="",N(D137)=0),"",MIN(1,I137/D137))</f>
        <v/>
      </c>
      <c r="L137" s="17">
        <f>IF(A137&amp;""="","",IF(N(D137)&gt;0,ROUND(N(E137)*MIN(I137,D137)/D137,2),0))</f>
        <v/>
      </c>
      <c r="M137" s="6">
        <f>IF(A137&amp;""="","",IF(I137=0,"لم تبدأ",IF(I137&gt;=N(D137),"مكتملة","جارية")))</f>
        <v/>
      </c>
      <c r="N137" s="6">
        <f>IF(A137&amp;""="","",IF(M137="مكتملة","",IF(NOT(ISNUMBER(G137)),"يحتاج موعدًا",IF(G137&lt;'الإعدادات'!$B$4,"يحتاج موعدًا",""))))</f>
        <v/>
      </c>
    </row>
    <row r="138">
      <c r="A138" s="5" t="n"/>
      <c r="B138" s="5" t="n"/>
      <c r="C138" s="5" t="n"/>
      <c r="D138" s="19" t="n"/>
      <c r="E138" s="20" t="n"/>
      <c r="F138" s="13" t="n"/>
      <c r="G138" s="13" t="n"/>
      <c r="H138" s="6">
        <f>IF(A138&amp;""="","",IFERROR(INDEX('المرضى'!$B$6:$B$305,MATCH(B138&amp;"",'المرضى'!$A$6:$A$305,0))&amp;"","كود غير موجود"))</f>
        <v/>
      </c>
      <c r="I138" s="16">
        <f>IF(A138&amp;""="","",COUNTIFS('الجلسات'!$B$6:$B$2005,A138&amp;"",'الجلسات'!$C$6:$C$2005,"تمت"))</f>
        <v/>
      </c>
      <c r="J138" s="16">
        <f>IF(A138&amp;""="","",MAX(0,N(D138)-I138))</f>
        <v/>
      </c>
      <c r="K138" s="21">
        <f>IF(OR(A138&amp;""="",N(D138)=0),"",MIN(1,I138/D138))</f>
        <v/>
      </c>
      <c r="L138" s="17">
        <f>IF(A138&amp;""="","",IF(N(D138)&gt;0,ROUND(N(E138)*MIN(I138,D138)/D138,2),0))</f>
        <v/>
      </c>
      <c r="M138" s="6">
        <f>IF(A138&amp;""="","",IF(I138=0,"لم تبدأ",IF(I138&gt;=N(D138),"مكتملة","جارية")))</f>
        <v/>
      </c>
      <c r="N138" s="6">
        <f>IF(A138&amp;""="","",IF(M138="مكتملة","",IF(NOT(ISNUMBER(G138)),"يحتاج موعدًا",IF(G138&lt;'الإعدادات'!$B$4,"يحتاج موعدًا",""))))</f>
        <v/>
      </c>
    </row>
    <row r="139">
      <c r="A139" s="5" t="n"/>
      <c r="B139" s="5" t="n"/>
      <c r="C139" s="5" t="n"/>
      <c r="D139" s="19" t="n"/>
      <c r="E139" s="20" t="n"/>
      <c r="F139" s="13" t="n"/>
      <c r="G139" s="13" t="n"/>
      <c r="H139" s="6">
        <f>IF(A139&amp;""="","",IFERROR(INDEX('المرضى'!$B$6:$B$305,MATCH(B139&amp;"",'المرضى'!$A$6:$A$305,0))&amp;"","كود غير موجود"))</f>
        <v/>
      </c>
      <c r="I139" s="16">
        <f>IF(A139&amp;""="","",COUNTIFS('الجلسات'!$B$6:$B$2005,A139&amp;"",'الجلسات'!$C$6:$C$2005,"تمت"))</f>
        <v/>
      </c>
      <c r="J139" s="16">
        <f>IF(A139&amp;""="","",MAX(0,N(D139)-I139))</f>
        <v/>
      </c>
      <c r="K139" s="21">
        <f>IF(OR(A139&amp;""="",N(D139)=0),"",MIN(1,I139/D139))</f>
        <v/>
      </c>
      <c r="L139" s="17">
        <f>IF(A139&amp;""="","",IF(N(D139)&gt;0,ROUND(N(E139)*MIN(I139,D139)/D139,2),0))</f>
        <v/>
      </c>
      <c r="M139" s="6">
        <f>IF(A139&amp;""="","",IF(I139=0,"لم تبدأ",IF(I139&gt;=N(D139),"مكتملة","جارية")))</f>
        <v/>
      </c>
      <c r="N139" s="6">
        <f>IF(A139&amp;""="","",IF(M139="مكتملة","",IF(NOT(ISNUMBER(G139)),"يحتاج موعدًا",IF(G139&lt;'الإعدادات'!$B$4,"يحتاج موعدًا",""))))</f>
        <v/>
      </c>
    </row>
    <row r="140">
      <c r="A140" s="5" t="n"/>
      <c r="B140" s="5" t="n"/>
      <c r="C140" s="5" t="n"/>
      <c r="D140" s="19" t="n"/>
      <c r="E140" s="20" t="n"/>
      <c r="F140" s="13" t="n"/>
      <c r="G140" s="13" t="n"/>
      <c r="H140" s="6">
        <f>IF(A140&amp;""="","",IFERROR(INDEX('المرضى'!$B$6:$B$305,MATCH(B140&amp;"",'المرضى'!$A$6:$A$305,0))&amp;"","كود غير موجود"))</f>
        <v/>
      </c>
      <c r="I140" s="16">
        <f>IF(A140&amp;""="","",COUNTIFS('الجلسات'!$B$6:$B$2005,A140&amp;"",'الجلسات'!$C$6:$C$2005,"تمت"))</f>
        <v/>
      </c>
      <c r="J140" s="16">
        <f>IF(A140&amp;""="","",MAX(0,N(D140)-I140))</f>
        <v/>
      </c>
      <c r="K140" s="21">
        <f>IF(OR(A140&amp;""="",N(D140)=0),"",MIN(1,I140/D140))</f>
        <v/>
      </c>
      <c r="L140" s="17">
        <f>IF(A140&amp;""="","",IF(N(D140)&gt;0,ROUND(N(E140)*MIN(I140,D140)/D140,2),0))</f>
        <v/>
      </c>
      <c r="M140" s="6">
        <f>IF(A140&amp;""="","",IF(I140=0,"لم تبدأ",IF(I140&gt;=N(D140),"مكتملة","جارية")))</f>
        <v/>
      </c>
      <c r="N140" s="6">
        <f>IF(A140&amp;""="","",IF(M140="مكتملة","",IF(NOT(ISNUMBER(G140)),"يحتاج موعدًا",IF(G140&lt;'الإعدادات'!$B$4,"يحتاج موعدًا",""))))</f>
        <v/>
      </c>
    </row>
    <row r="141">
      <c r="A141" s="5" t="n"/>
      <c r="B141" s="5" t="n"/>
      <c r="C141" s="5" t="n"/>
      <c r="D141" s="19" t="n"/>
      <c r="E141" s="20" t="n"/>
      <c r="F141" s="13" t="n"/>
      <c r="G141" s="13" t="n"/>
      <c r="H141" s="6">
        <f>IF(A141&amp;""="","",IFERROR(INDEX('المرضى'!$B$6:$B$305,MATCH(B141&amp;"",'المرضى'!$A$6:$A$305,0))&amp;"","كود غير موجود"))</f>
        <v/>
      </c>
      <c r="I141" s="16">
        <f>IF(A141&amp;""="","",COUNTIFS('الجلسات'!$B$6:$B$2005,A141&amp;"",'الجلسات'!$C$6:$C$2005,"تمت"))</f>
        <v/>
      </c>
      <c r="J141" s="16">
        <f>IF(A141&amp;""="","",MAX(0,N(D141)-I141))</f>
        <v/>
      </c>
      <c r="K141" s="21">
        <f>IF(OR(A141&amp;""="",N(D141)=0),"",MIN(1,I141/D141))</f>
        <v/>
      </c>
      <c r="L141" s="17">
        <f>IF(A141&amp;""="","",IF(N(D141)&gt;0,ROUND(N(E141)*MIN(I141,D141)/D141,2),0))</f>
        <v/>
      </c>
      <c r="M141" s="6">
        <f>IF(A141&amp;""="","",IF(I141=0,"لم تبدأ",IF(I141&gt;=N(D141),"مكتملة","جارية")))</f>
        <v/>
      </c>
      <c r="N141" s="6">
        <f>IF(A141&amp;""="","",IF(M141="مكتملة","",IF(NOT(ISNUMBER(G141)),"يحتاج موعدًا",IF(G141&lt;'الإعدادات'!$B$4,"يحتاج موعدًا",""))))</f>
        <v/>
      </c>
    </row>
    <row r="142">
      <c r="A142" s="5" t="n"/>
      <c r="B142" s="5" t="n"/>
      <c r="C142" s="5" t="n"/>
      <c r="D142" s="19" t="n"/>
      <c r="E142" s="20" t="n"/>
      <c r="F142" s="13" t="n"/>
      <c r="G142" s="13" t="n"/>
      <c r="H142" s="6">
        <f>IF(A142&amp;""="","",IFERROR(INDEX('المرضى'!$B$6:$B$305,MATCH(B142&amp;"",'المرضى'!$A$6:$A$305,0))&amp;"","كود غير موجود"))</f>
        <v/>
      </c>
      <c r="I142" s="16">
        <f>IF(A142&amp;""="","",COUNTIFS('الجلسات'!$B$6:$B$2005,A142&amp;"",'الجلسات'!$C$6:$C$2005,"تمت"))</f>
        <v/>
      </c>
      <c r="J142" s="16">
        <f>IF(A142&amp;""="","",MAX(0,N(D142)-I142))</f>
        <v/>
      </c>
      <c r="K142" s="21">
        <f>IF(OR(A142&amp;""="",N(D142)=0),"",MIN(1,I142/D142))</f>
        <v/>
      </c>
      <c r="L142" s="17">
        <f>IF(A142&amp;""="","",IF(N(D142)&gt;0,ROUND(N(E142)*MIN(I142,D142)/D142,2),0))</f>
        <v/>
      </c>
      <c r="M142" s="6">
        <f>IF(A142&amp;""="","",IF(I142=0,"لم تبدأ",IF(I142&gt;=N(D142),"مكتملة","جارية")))</f>
        <v/>
      </c>
      <c r="N142" s="6">
        <f>IF(A142&amp;""="","",IF(M142="مكتملة","",IF(NOT(ISNUMBER(G142)),"يحتاج موعدًا",IF(G142&lt;'الإعدادات'!$B$4,"يحتاج موعدًا",""))))</f>
        <v/>
      </c>
    </row>
    <row r="143">
      <c r="A143" s="5" t="n"/>
      <c r="B143" s="5" t="n"/>
      <c r="C143" s="5" t="n"/>
      <c r="D143" s="19" t="n"/>
      <c r="E143" s="20" t="n"/>
      <c r="F143" s="13" t="n"/>
      <c r="G143" s="13" t="n"/>
      <c r="H143" s="6">
        <f>IF(A143&amp;""="","",IFERROR(INDEX('المرضى'!$B$6:$B$305,MATCH(B143&amp;"",'المرضى'!$A$6:$A$305,0))&amp;"","كود غير موجود"))</f>
        <v/>
      </c>
      <c r="I143" s="16">
        <f>IF(A143&amp;""="","",COUNTIFS('الجلسات'!$B$6:$B$2005,A143&amp;"",'الجلسات'!$C$6:$C$2005,"تمت"))</f>
        <v/>
      </c>
      <c r="J143" s="16">
        <f>IF(A143&amp;""="","",MAX(0,N(D143)-I143))</f>
        <v/>
      </c>
      <c r="K143" s="21">
        <f>IF(OR(A143&amp;""="",N(D143)=0),"",MIN(1,I143/D143))</f>
        <v/>
      </c>
      <c r="L143" s="17">
        <f>IF(A143&amp;""="","",IF(N(D143)&gt;0,ROUND(N(E143)*MIN(I143,D143)/D143,2),0))</f>
        <v/>
      </c>
      <c r="M143" s="6">
        <f>IF(A143&amp;""="","",IF(I143=0,"لم تبدأ",IF(I143&gt;=N(D143),"مكتملة","جارية")))</f>
        <v/>
      </c>
      <c r="N143" s="6">
        <f>IF(A143&amp;""="","",IF(M143="مكتملة","",IF(NOT(ISNUMBER(G143)),"يحتاج موعدًا",IF(G143&lt;'الإعدادات'!$B$4,"يحتاج موعدًا",""))))</f>
        <v/>
      </c>
    </row>
    <row r="144">
      <c r="A144" s="5" t="n"/>
      <c r="B144" s="5" t="n"/>
      <c r="C144" s="5" t="n"/>
      <c r="D144" s="19" t="n"/>
      <c r="E144" s="20" t="n"/>
      <c r="F144" s="13" t="n"/>
      <c r="G144" s="13" t="n"/>
      <c r="H144" s="6">
        <f>IF(A144&amp;""="","",IFERROR(INDEX('المرضى'!$B$6:$B$305,MATCH(B144&amp;"",'المرضى'!$A$6:$A$305,0))&amp;"","كود غير موجود"))</f>
        <v/>
      </c>
      <c r="I144" s="16">
        <f>IF(A144&amp;""="","",COUNTIFS('الجلسات'!$B$6:$B$2005,A144&amp;"",'الجلسات'!$C$6:$C$2005,"تمت"))</f>
        <v/>
      </c>
      <c r="J144" s="16">
        <f>IF(A144&amp;""="","",MAX(0,N(D144)-I144))</f>
        <v/>
      </c>
      <c r="K144" s="21">
        <f>IF(OR(A144&amp;""="",N(D144)=0),"",MIN(1,I144/D144))</f>
        <v/>
      </c>
      <c r="L144" s="17">
        <f>IF(A144&amp;""="","",IF(N(D144)&gt;0,ROUND(N(E144)*MIN(I144,D144)/D144,2),0))</f>
        <v/>
      </c>
      <c r="M144" s="6">
        <f>IF(A144&amp;""="","",IF(I144=0,"لم تبدأ",IF(I144&gt;=N(D144),"مكتملة","جارية")))</f>
        <v/>
      </c>
      <c r="N144" s="6">
        <f>IF(A144&amp;""="","",IF(M144="مكتملة","",IF(NOT(ISNUMBER(G144)),"يحتاج موعدًا",IF(G144&lt;'الإعدادات'!$B$4,"يحتاج موعدًا",""))))</f>
        <v/>
      </c>
    </row>
    <row r="145">
      <c r="A145" s="5" t="n"/>
      <c r="B145" s="5" t="n"/>
      <c r="C145" s="5" t="n"/>
      <c r="D145" s="19" t="n"/>
      <c r="E145" s="20" t="n"/>
      <c r="F145" s="13" t="n"/>
      <c r="G145" s="13" t="n"/>
      <c r="H145" s="6">
        <f>IF(A145&amp;""="","",IFERROR(INDEX('المرضى'!$B$6:$B$305,MATCH(B145&amp;"",'المرضى'!$A$6:$A$305,0))&amp;"","كود غير موجود"))</f>
        <v/>
      </c>
      <c r="I145" s="16">
        <f>IF(A145&amp;""="","",COUNTIFS('الجلسات'!$B$6:$B$2005,A145&amp;"",'الجلسات'!$C$6:$C$2005,"تمت"))</f>
        <v/>
      </c>
      <c r="J145" s="16">
        <f>IF(A145&amp;""="","",MAX(0,N(D145)-I145))</f>
        <v/>
      </c>
      <c r="K145" s="21">
        <f>IF(OR(A145&amp;""="",N(D145)=0),"",MIN(1,I145/D145))</f>
        <v/>
      </c>
      <c r="L145" s="17">
        <f>IF(A145&amp;""="","",IF(N(D145)&gt;0,ROUND(N(E145)*MIN(I145,D145)/D145,2),0))</f>
        <v/>
      </c>
      <c r="M145" s="6">
        <f>IF(A145&amp;""="","",IF(I145=0,"لم تبدأ",IF(I145&gt;=N(D145),"مكتملة","جارية")))</f>
        <v/>
      </c>
      <c r="N145" s="6">
        <f>IF(A145&amp;""="","",IF(M145="مكتملة","",IF(NOT(ISNUMBER(G145)),"يحتاج موعدًا",IF(G145&lt;'الإعدادات'!$B$4,"يحتاج موعدًا",""))))</f>
        <v/>
      </c>
    </row>
    <row r="146">
      <c r="A146" s="5" t="n"/>
      <c r="B146" s="5" t="n"/>
      <c r="C146" s="5" t="n"/>
      <c r="D146" s="19" t="n"/>
      <c r="E146" s="20" t="n"/>
      <c r="F146" s="13" t="n"/>
      <c r="G146" s="13" t="n"/>
      <c r="H146" s="6">
        <f>IF(A146&amp;""="","",IFERROR(INDEX('المرضى'!$B$6:$B$305,MATCH(B146&amp;"",'المرضى'!$A$6:$A$305,0))&amp;"","كود غير موجود"))</f>
        <v/>
      </c>
      <c r="I146" s="16">
        <f>IF(A146&amp;""="","",COUNTIFS('الجلسات'!$B$6:$B$2005,A146&amp;"",'الجلسات'!$C$6:$C$2005,"تمت"))</f>
        <v/>
      </c>
      <c r="J146" s="16">
        <f>IF(A146&amp;""="","",MAX(0,N(D146)-I146))</f>
        <v/>
      </c>
      <c r="K146" s="21">
        <f>IF(OR(A146&amp;""="",N(D146)=0),"",MIN(1,I146/D146))</f>
        <v/>
      </c>
      <c r="L146" s="17">
        <f>IF(A146&amp;""="","",IF(N(D146)&gt;0,ROUND(N(E146)*MIN(I146,D146)/D146,2),0))</f>
        <v/>
      </c>
      <c r="M146" s="6">
        <f>IF(A146&amp;""="","",IF(I146=0,"لم تبدأ",IF(I146&gt;=N(D146),"مكتملة","جارية")))</f>
        <v/>
      </c>
      <c r="N146" s="6">
        <f>IF(A146&amp;""="","",IF(M146="مكتملة","",IF(NOT(ISNUMBER(G146)),"يحتاج موعدًا",IF(G146&lt;'الإعدادات'!$B$4,"يحتاج موعدًا",""))))</f>
        <v/>
      </c>
    </row>
    <row r="147">
      <c r="A147" s="5" t="n"/>
      <c r="B147" s="5" t="n"/>
      <c r="C147" s="5" t="n"/>
      <c r="D147" s="19" t="n"/>
      <c r="E147" s="20" t="n"/>
      <c r="F147" s="13" t="n"/>
      <c r="G147" s="13" t="n"/>
      <c r="H147" s="6">
        <f>IF(A147&amp;""="","",IFERROR(INDEX('المرضى'!$B$6:$B$305,MATCH(B147&amp;"",'المرضى'!$A$6:$A$305,0))&amp;"","كود غير موجود"))</f>
        <v/>
      </c>
      <c r="I147" s="16">
        <f>IF(A147&amp;""="","",COUNTIFS('الجلسات'!$B$6:$B$2005,A147&amp;"",'الجلسات'!$C$6:$C$2005,"تمت"))</f>
        <v/>
      </c>
      <c r="J147" s="16">
        <f>IF(A147&amp;""="","",MAX(0,N(D147)-I147))</f>
        <v/>
      </c>
      <c r="K147" s="21">
        <f>IF(OR(A147&amp;""="",N(D147)=0),"",MIN(1,I147/D147))</f>
        <v/>
      </c>
      <c r="L147" s="17">
        <f>IF(A147&amp;""="","",IF(N(D147)&gt;0,ROUND(N(E147)*MIN(I147,D147)/D147,2),0))</f>
        <v/>
      </c>
      <c r="M147" s="6">
        <f>IF(A147&amp;""="","",IF(I147=0,"لم تبدأ",IF(I147&gt;=N(D147),"مكتملة","جارية")))</f>
        <v/>
      </c>
      <c r="N147" s="6">
        <f>IF(A147&amp;""="","",IF(M147="مكتملة","",IF(NOT(ISNUMBER(G147)),"يحتاج موعدًا",IF(G147&lt;'الإعدادات'!$B$4,"يحتاج موعدًا",""))))</f>
        <v/>
      </c>
    </row>
    <row r="148">
      <c r="A148" s="5" t="n"/>
      <c r="B148" s="5" t="n"/>
      <c r="C148" s="5" t="n"/>
      <c r="D148" s="19" t="n"/>
      <c r="E148" s="20" t="n"/>
      <c r="F148" s="13" t="n"/>
      <c r="G148" s="13" t="n"/>
      <c r="H148" s="6">
        <f>IF(A148&amp;""="","",IFERROR(INDEX('المرضى'!$B$6:$B$305,MATCH(B148&amp;"",'المرضى'!$A$6:$A$305,0))&amp;"","كود غير موجود"))</f>
        <v/>
      </c>
      <c r="I148" s="16">
        <f>IF(A148&amp;""="","",COUNTIFS('الجلسات'!$B$6:$B$2005,A148&amp;"",'الجلسات'!$C$6:$C$2005,"تمت"))</f>
        <v/>
      </c>
      <c r="J148" s="16">
        <f>IF(A148&amp;""="","",MAX(0,N(D148)-I148))</f>
        <v/>
      </c>
      <c r="K148" s="21">
        <f>IF(OR(A148&amp;""="",N(D148)=0),"",MIN(1,I148/D148))</f>
        <v/>
      </c>
      <c r="L148" s="17">
        <f>IF(A148&amp;""="","",IF(N(D148)&gt;0,ROUND(N(E148)*MIN(I148,D148)/D148,2),0))</f>
        <v/>
      </c>
      <c r="M148" s="6">
        <f>IF(A148&amp;""="","",IF(I148=0,"لم تبدأ",IF(I148&gt;=N(D148),"مكتملة","جارية")))</f>
        <v/>
      </c>
      <c r="N148" s="6">
        <f>IF(A148&amp;""="","",IF(M148="مكتملة","",IF(NOT(ISNUMBER(G148)),"يحتاج موعدًا",IF(G148&lt;'الإعدادات'!$B$4,"يحتاج موعدًا",""))))</f>
        <v/>
      </c>
    </row>
    <row r="149">
      <c r="A149" s="5" t="n"/>
      <c r="B149" s="5" t="n"/>
      <c r="C149" s="5" t="n"/>
      <c r="D149" s="19" t="n"/>
      <c r="E149" s="20" t="n"/>
      <c r="F149" s="13" t="n"/>
      <c r="G149" s="13" t="n"/>
      <c r="H149" s="6">
        <f>IF(A149&amp;""="","",IFERROR(INDEX('المرضى'!$B$6:$B$305,MATCH(B149&amp;"",'المرضى'!$A$6:$A$305,0))&amp;"","كود غير موجود"))</f>
        <v/>
      </c>
      <c r="I149" s="16">
        <f>IF(A149&amp;""="","",COUNTIFS('الجلسات'!$B$6:$B$2005,A149&amp;"",'الجلسات'!$C$6:$C$2005,"تمت"))</f>
        <v/>
      </c>
      <c r="J149" s="16">
        <f>IF(A149&amp;""="","",MAX(0,N(D149)-I149))</f>
        <v/>
      </c>
      <c r="K149" s="21">
        <f>IF(OR(A149&amp;""="",N(D149)=0),"",MIN(1,I149/D149))</f>
        <v/>
      </c>
      <c r="L149" s="17">
        <f>IF(A149&amp;""="","",IF(N(D149)&gt;0,ROUND(N(E149)*MIN(I149,D149)/D149,2),0))</f>
        <v/>
      </c>
      <c r="M149" s="6">
        <f>IF(A149&amp;""="","",IF(I149=0,"لم تبدأ",IF(I149&gt;=N(D149),"مكتملة","جارية")))</f>
        <v/>
      </c>
      <c r="N149" s="6">
        <f>IF(A149&amp;""="","",IF(M149="مكتملة","",IF(NOT(ISNUMBER(G149)),"يحتاج موعدًا",IF(G149&lt;'الإعدادات'!$B$4,"يحتاج موعدًا",""))))</f>
        <v/>
      </c>
    </row>
    <row r="150">
      <c r="A150" s="5" t="n"/>
      <c r="B150" s="5" t="n"/>
      <c r="C150" s="5" t="n"/>
      <c r="D150" s="19" t="n"/>
      <c r="E150" s="20" t="n"/>
      <c r="F150" s="13" t="n"/>
      <c r="G150" s="13" t="n"/>
      <c r="H150" s="6">
        <f>IF(A150&amp;""="","",IFERROR(INDEX('المرضى'!$B$6:$B$305,MATCH(B150&amp;"",'المرضى'!$A$6:$A$305,0))&amp;"","كود غير موجود"))</f>
        <v/>
      </c>
      <c r="I150" s="16">
        <f>IF(A150&amp;""="","",COUNTIFS('الجلسات'!$B$6:$B$2005,A150&amp;"",'الجلسات'!$C$6:$C$2005,"تمت"))</f>
        <v/>
      </c>
      <c r="J150" s="16">
        <f>IF(A150&amp;""="","",MAX(0,N(D150)-I150))</f>
        <v/>
      </c>
      <c r="K150" s="21">
        <f>IF(OR(A150&amp;""="",N(D150)=0),"",MIN(1,I150/D150))</f>
        <v/>
      </c>
      <c r="L150" s="17">
        <f>IF(A150&amp;""="","",IF(N(D150)&gt;0,ROUND(N(E150)*MIN(I150,D150)/D150,2),0))</f>
        <v/>
      </c>
      <c r="M150" s="6">
        <f>IF(A150&amp;""="","",IF(I150=0,"لم تبدأ",IF(I150&gt;=N(D150),"مكتملة","جارية")))</f>
        <v/>
      </c>
      <c r="N150" s="6">
        <f>IF(A150&amp;""="","",IF(M150="مكتملة","",IF(NOT(ISNUMBER(G150)),"يحتاج موعدًا",IF(G150&lt;'الإعدادات'!$B$4,"يحتاج موعدًا",""))))</f>
        <v/>
      </c>
    </row>
    <row r="151">
      <c r="A151" s="5" t="n"/>
      <c r="B151" s="5" t="n"/>
      <c r="C151" s="5" t="n"/>
      <c r="D151" s="19" t="n"/>
      <c r="E151" s="20" t="n"/>
      <c r="F151" s="13" t="n"/>
      <c r="G151" s="13" t="n"/>
      <c r="H151" s="6">
        <f>IF(A151&amp;""="","",IFERROR(INDEX('المرضى'!$B$6:$B$305,MATCH(B151&amp;"",'المرضى'!$A$6:$A$305,0))&amp;"","كود غير موجود"))</f>
        <v/>
      </c>
      <c r="I151" s="16">
        <f>IF(A151&amp;""="","",COUNTIFS('الجلسات'!$B$6:$B$2005,A151&amp;"",'الجلسات'!$C$6:$C$2005,"تمت"))</f>
        <v/>
      </c>
      <c r="J151" s="16">
        <f>IF(A151&amp;""="","",MAX(0,N(D151)-I151))</f>
        <v/>
      </c>
      <c r="K151" s="21">
        <f>IF(OR(A151&amp;""="",N(D151)=0),"",MIN(1,I151/D151))</f>
        <v/>
      </c>
      <c r="L151" s="17">
        <f>IF(A151&amp;""="","",IF(N(D151)&gt;0,ROUND(N(E151)*MIN(I151,D151)/D151,2),0))</f>
        <v/>
      </c>
      <c r="M151" s="6">
        <f>IF(A151&amp;""="","",IF(I151=0,"لم تبدأ",IF(I151&gt;=N(D151),"مكتملة","جارية")))</f>
        <v/>
      </c>
      <c r="N151" s="6">
        <f>IF(A151&amp;""="","",IF(M151="مكتملة","",IF(NOT(ISNUMBER(G151)),"يحتاج موعدًا",IF(G151&lt;'الإعدادات'!$B$4,"يحتاج موعدًا",""))))</f>
        <v/>
      </c>
    </row>
    <row r="152">
      <c r="A152" s="5" t="n"/>
      <c r="B152" s="5" t="n"/>
      <c r="C152" s="5" t="n"/>
      <c r="D152" s="19" t="n"/>
      <c r="E152" s="20" t="n"/>
      <c r="F152" s="13" t="n"/>
      <c r="G152" s="13" t="n"/>
      <c r="H152" s="6">
        <f>IF(A152&amp;""="","",IFERROR(INDEX('المرضى'!$B$6:$B$305,MATCH(B152&amp;"",'المرضى'!$A$6:$A$305,0))&amp;"","كود غير موجود"))</f>
        <v/>
      </c>
      <c r="I152" s="16">
        <f>IF(A152&amp;""="","",COUNTIFS('الجلسات'!$B$6:$B$2005,A152&amp;"",'الجلسات'!$C$6:$C$2005,"تمت"))</f>
        <v/>
      </c>
      <c r="J152" s="16">
        <f>IF(A152&amp;""="","",MAX(0,N(D152)-I152))</f>
        <v/>
      </c>
      <c r="K152" s="21">
        <f>IF(OR(A152&amp;""="",N(D152)=0),"",MIN(1,I152/D152))</f>
        <v/>
      </c>
      <c r="L152" s="17">
        <f>IF(A152&amp;""="","",IF(N(D152)&gt;0,ROUND(N(E152)*MIN(I152,D152)/D152,2),0))</f>
        <v/>
      </c>
      <c r="M152" s="6">
        <f>IF(A152&amp;""="","",IF(I152=0,"لم تبدأ",IF(I152&gt;=N(D152),"مكتملة","جارية")))</f>
        <v/>
      </c>
      <c r="N152" s="6">
        <f>IF(A152&amp;""="","",IF(M152="مكتملة","",IF(NOT(ISNUMBER(G152)),"يحتاج موعدًا",IF(G152&lt;'الإعدادات'!$B$4,"يحتاج موعدًا",""))))</f>
        <v/>
      </c>
    </row>
    <row r="153">
      <c r="A153" s="5" t="n"/>
      <c r="B153" s="5" t="n"/>
      <c r="C153" s="5" t="n"/>
      <c r="D153" s="19" t="n"/>
      <c r="E153" s="20" t="n"/>
      <c r="F153" s="13" t="n"/>
      <c r="G153" s="13" t="n"/>
      <c r="H153" s="6">
        <f>IF(A153&amp;""="","",IFERROR(INDEX('المرضى'!$B$6:$B$305,MATCH(B153&amp;"",'المرضى'!$A$6:$A$305,0))&amp;"","كود غير موجود"))</f>
        <v/>
      </c>
      <c r="I153" s="16">
        <f>IF(A153&amp;""="","",COUNTIFS('الجلسات'!$B$6:$B$2005,A153&amp;"",'الجلسات'!$C$6:$C$2005,"تمت"))</f>
        <v/>
      </c>
      <c r="J153" s="16">
        <f>IF(A153&amp;""="","",MAX(0,N(D153)-I153))</f>
        <v/>
      </c>
      <c r="K153" s="21">
        <f>IF(OR(A153&amp;""="",N(D153)=0),"",MIN(1,I153/D153))</f>
        <v/>
      </c>
      <c r="L153" s="17">
        <f>IF(A153&amp;""="","",IF(N(D153)&gt;0,ROUND(N(E153)*MIN(I153,D153)/D153,2),0))</f>
        <v/>
      </c>
      <c r="M153" s="6">
        <f>IF(A153&amp;""="","",IF(I153=0,"لم تبدأ",IF(I153&gt;=N(D153),"مكتملة","جارية")))</f>
        <v/>
      </c>
      <c r="N153" s="6">
        <f>IF(A153&amp;""="","",IF(M153="مكتملة","",IF(NOT(ISNUMBER(G153)),"يحتاج موعدًا",IF(G153&lt;'الإعدادات'!$B$4,"يحتاج موعدًا",""))))</f>
        <v/>
      </c>
    </row>
    <row r="154">
      <c r="A154" s="5" t="n"/>
      <c r="B154" s="5" t="n"/>
      <c r="C154" s="5" t="n"/>
      <c r="D154" s="19" t="n"/>
      <c r="E154" s="20" t="n"/>
      <c r="F154" s="13" t="n"/>
      <c r="G154" s="13" t="n"/>
      <c r="H154" s="6">
        <f>IF(A154&amp;""="","",IFERROR(INDEX('المرضى'!$B$6:$B$305,MATCH(B154&amp;"",'المرضى'!$A$6:$A$305,0))&amp;"","كود غير موجود"))</f>
        <v/>
      </c>
      <c r="I154" s="16">
        <f>IF(A154&amp;""="","",COUNTIFS('الجلسات'!$B$6:$B$2005,A154&amp;"",'الجلسات'!$C$6:$C$2005,"تمت"))</f>
        <v/>
      </c>
      <c r="J154" s="16">
        <f>IF(A154&amp;""="","",MAX(0,N(D154)-I154))</f>
        <v/>
      </c>
      <c r="K154" s="21">
        <f>IF(OR(A154&amp;""="",N(D154)=0),"",MIN(1,I154/D154))</f>
        <v/>
      </c>
      <c r="L154" s="17">
        <f>IF(A154&amp;""="","",IF(N(D154)&gt;0,ROUND(N(E154)*MIN(I154,D154)/D154,2),0))</f>
        <v/>
      </c>
      <c r="M154" s="6">
        <f>IF(A154&amp;""="","",IF(I154=0,"لم تبدأ",IF(I154&gt;=N(D154),"مكتملة","جارية")))</f>
        <v/>
      </c>
      <c r="N154" s="6">
        <f>IF(A154&amp;""="","",IF(M154="مكتملة","",IF(NOT(ISNUMBER(G154)),"يحتاج موعدًا",IF(G154&lt;'الإعدادات'!$B$4,"يحتاج موعدًا",""))))</f>
        <v/>
      </c>
    </row>
    <row r="155">
      <c r="A155" s="5" t="n"/>
      <c r="B155" s="5" t="n"/>
      <c r="C155" s="5" t="n"/>
      <c r="D155" s="19" t="n"/>
      <c r="E155" s="20" t="n"/>
      <c r="F155" s="13" t="n"/>
      <c r="G155" s="13" t="n"/>
      <c r="H155" s="6">
        <f>IF(A155&amp;""="","",IFERROR(INDEX('المرضى'!$B$6:$B$305,MATCH(B155&amp;"",'المرضى'!$A$6:$A$305,0))&amp;"","كود غير موجود"))</f>
        <v/>
      </c>
      <c r="I155" s="16">
        <f>IF(A155&amp;""="","",COUNTIFS('الجلسات'!$B$6:$B$2005,A155&amp;"",'الجلسات'!$C$6:$C$2005,"تمت"))</f>
        <v/>
      </c>
      <c r="J155" s="16">
        <f>IF(A155&amp;""="","",MAX(0,N(D155)-I155))</f>
        <v/>
      </c>
      <c r="K155" s="21">
        <f>IF(OR(A155&amp;""="",N(D155)=0),"",MIN(1,I155/D155))</f>
        <v/>
      </c>
      <c r="L155" s="17">
        <f>IF(A155&amp;""="","",IF(N(D155)&gt;0,ROUND(N(E155)*MIN(I155,D155)/D155,2),0))</f>
        <v/>
      </c>
      <c r="M155" s="6">
        <f>IF(A155&amp;""="","",IF(I155=0,"لم تبدأ",IF(I155&gt;=N(D155),"مكتملة","جارية")))</f>
        <v/>
      </c>
      <c r="N155" s="6">
        <f>IF(A155&amp;""="","",IF(M155="مكتملة","",IF(NOT(ISNUMBER(G155)),"يحتاج موعدًا",IF(G155&lt;'الإعدادات'!$B$4,"يحتاج موعدًا",""))))</f>
        <v/>
      </c>
    </row>
    <row r="156">
      <c r="A156" s="5" t="n"/>
      <c r="B156" s="5" t="n"/>
      <c r="C156" s="5" t="n"/>
      <c r="D156" s="19" t="n"/>
      <c r="E156" s="20" t="n"/>
      <c r="F156" s="13" t="n"/>
      <c r="G156" s="13" t="n"/>
      <c r="H156" s="6">
        <f>IF(A156&amp;""="","",IFERROR(INDEX('المرضى'!$B$6:$B$305,MATCH(B156&amp;"",'المرضى'!$A$6:$A$305,0))&amp;"","كود غير موجود"))</f>
        <v/>
      </c>
      <c r="I156" s="16">
        <f>IF(A156&amp;""="","",COUNTIFS('الجلسات'!$B$6:$B$2005,A156&amp;"",'الجلسات'!$C$6:$C$2005,"تمت"))</f>
        <v/>
      </c>
      <c r="J156" s="16">
        <f>IF(A156&amp;""="","",MAX(0,N(D156)-I156))</f>
        <v/>
      </c>
      <c r="K156" s="21">
        <f>IF(OR(A156&amp;""="",N(D156)=0),"",MIN(1,I156/D156))</f>
        <v/>
      </c>
      <c r="L156" s="17">
        <f>IF(A156&amp;""="","",IF(N(D156)&gt;0,ROUND(N(E156)*MIN(I156,D156)/D156,2),0))</f>
        <v/>
      </c>
      <c r="M156" s="6">
        <f>IF(A156&amp;""="","",IF(I156=0,"لم تبدأ",IF(I156&gt;=N(D156),"مكتملة","جارية")))</f>
        <v/>
      </c>
      <c r="N156" s="6">
        <f>IF(A156&amp;""="","",IF(M156="مكتملة","",IF(NOT(ISNUMBER(G156)),"يحتاج موعدًا",IF(G156&lt;'الإعدادات'!$B$4,"يحتاج موعدًا",""))))</f>
        <v/>
      </c>
    </row>
    <row r="157">
      <c r="A157" s="5" t="n"/>
      <c r="B157" s="5" t="n"/>
      <c r="C157" s="5" t="n"/>
      <c r="D157" s="19" t="n"/>
      <c r="E157" s="20" t="n"/>
      <c r="F157" s="13" t="n"/>
      <c r="G157" s="13" t="n"/>
      <c r="H157" s="6">
        <f>IF(A157&amp;""="","",IFERROR(INDEX('المرضى'!$B$6:$B$305,MATCH(B157&amp;"",'المرضى'!$A$6:$A$305,0))&amp;"","كود غير موجود"))</f>
        <v/>
      </c>
      <c r="I157" s="16">
        <f>IF(A157&amp;""="","",COUNTIFS('الجلسات'!$B$6:$B$2005,A157&amp;"",'الجلسات'!$C$6:$C$2005,"تمت"))</f>
        <v/>
      </c>
      <c r="J157" s="16">
        <f>IF(A157&amp;""="","",MAX(0,N(D157)-I157))</f>
        <v/>
      </c>
      <c r="K157" s="21">
        <f>IF(OR(A157&amp;""="",N(D157)=0),"",MIN(1,I157/D157))</f>
        <v/>
      </c>
      <c r="L157" s="17">
        <f>IF(A157&amp;""="","",IF(N(D157)&gt;0,ROUND(N(E157)*MIN(I157,D157)/D157,2),0))</f>
        <v/>
      </c>
      <c r="M157" s="6">
        <f>IF(A157&amp;""="","",IF(I157=0,"لم تبدأ",IF(I157&gt;=N(D157),"مكتملة","جارية")))</f>
        <v/>
      </c>
      <c r="N157" s="6">
        <f>IF(A157&amp;""="","",IF(M157="مكتملة","",IF(NOT(ISNUMBER(G157)),"يحتاج موعدًا",IF(G157&lt;'الإعدادات'!$B$4,"يحتاج موعدًا",""))))</f>
        <v/>
      </c>
    </row>
    <row r="158">
      <c r="A158" s="5" t="n"/>
      <c r="B158" s="5" t="n"/>
      <c r="C158" s="5" t="n"/>
      <c r="D158" s="19" t="n"/>
      <c r="E158" s="20" t="n"/>
      <c r="F158" s="13" t="n"/>
      <c r="G158" s="13" t="n"/>
      <c r="H158" s="6">
        <f>IF(A158&amp;""="","",IFERROR(INDEX('المرضى'!$B$6:$B$305,MATCH(B158&amp;"",'المرضى'!$A$6:$A$305,0))&amp;"","كود غير موجود"))</f>
        <v/>
      </c>
      <c r="I158" s="16">
        <f>IF(A158&amp;""="","",COUNTIFS('الجلسات'!$B$6:$B$2005,A158&amp;"",'الجلسات'!$C$6:$C$2005,"تمت"))</f>
        <v/>
      </c>
      <c r="J158" s="16">
        <f>IF(A158&amp;""="","",MAX(0,N(D158)-I158))</f>
        <v/>
      </c>
      <c r="K158" s="21">
        <f>IF(OR(A158&amp;""="",N(D158)=0),"",MIN(1,I158/D158))</f>
        <v/>
      </c>
      <c r="L158" s="17">
        <f>IF(A158&amp;""="","",IF(N(D158)&gt;0,ROUND(N(E158)*MIN(I158,D158)/D158,2),0))</f>
        <v/>
      </c>
      <c r="M158" s="6">
        <f>IF(A158&amp;""="","",IF(I158=0,"لم تبدأ",IF(I158&gt;=N(D158),"مكتملة","جارية")))</f>
        <v/>
      </c>
      <c r="N158" s="6">
        <f>IF(A158&amp;""="","",IF(M158="مكتملة","",IF(NOT(ISNUMBER(G158)),"يحتاج موعدًا",IF(G158&lt;'الإعدادات'!$B$4,"يحتاج موعدًا",""))))</f>
        <v/>
      </c>
    </row>
    <row r="159">
      <c r="A159" s="5" t="n"/>
      <c r="B159" s="5" t="n"/>
      <c r="C159" s="5" t="n"/>
      <c r="D159" s="19" t="n"/>
      <c r="E159" s="20" t="n"/>
      <c r="F159" s="13" t="n"/>
      <c r="G159" s="13" t="n"/>
      <c r="H159" s="6">
        <f>IF(A159&amp;""="","",IFERROR(INDEX('المرضى'!$B$6:$B$305,MATCH(B159&amp;"",'المرضى'!$A$6:$A$305,0))&amp;"","كود غير موجود"))</f>
        <v/>
      </c>
      <c r="I159" s="16">
        <f>IF(A159&amp;""="","",COUNTIFS('الجلسات'!$B$6:$B$2005,A159&amp;"",'الجلسات'!$C$6:$C$2005,"تمت"))</f>
        <v/>
      </c>
      <c r="J159" s="16">
        <f>IF(A159&amp;""="","",MAX(0,N(D159)-I159))</f>
        <v/>
      </c>
      <c r="K159" s="21">
        <f>IF(OR(A159&amp;""="",N(D159)=0),"",MIN(1,I159/D159))</f>
        <v/>
      </c>
      <c r="L159" s="17">
        <f>IF(A159&amp;""="","",IF(N(D159)&gt;0,ROUND(N(E159)*MIN(I159,D159)/D159,2),0))</f>
        <v/>
      </c>
      <c r="M159" s="6">
        <f>IF(A159&amp;""="","",IF(I159=0,"لم تبدأ",IF(I159&gt;=N(D159),"مكتملة","جارية")))</f>
        <v/>
      </c>
      <c r="N159" s="6">
        <f>IF(A159&amp;""="","",IF(M159="مكتملة","",IF(NOT(ISNUMBER(G159)),"يحتاج موعدًا",IF(G159&lt;'الإعدادات'!$B$4,"يحتاج موعدًا",""))))</f>
        <v/>
      </c>
    </row>
    <row r="160">
      <c r="A160" s="5" t="n"/>
      <c r="B160" s="5" t="n"/>
      <c r="C160" s="5" t="n"/>
      <c r="D160" s="19" t="n"/>
      <c r="E160" s="20" t="n"/>
      <c r="F160" s="13" t="n"/>
      <c r="G160" s="13" t="n"/>
      <c r="H160" s="6">
        <f>IF(A160&amp;""="","",IFERROR(INDEX('المرضى'!$B$6:$B$305,MATCH(B160&amp;"",'المرضى'!$A$6:$A$305,0))&amp;"","كود غير موجود"))</f>
        <v/>
      </c>
      <c r="I160" s="16">
        <f>IF(A160&amp;""="","",COUNTIFS('الجلسات'!$B$6:$B$2005,A160&amp;"",'الجلسات'!$C$6:$C$2005,"تمت"))</f>
        <v/>
      </c>
      <c r="J160" s="16">
        <f>IF(A160&amp;""="","",MAX(0,N(D160)-I160))</f>
        <v/>
      </c>
      <c r="K160" s="21">
        <f>IF(OR(A160&amp;""="",N(D160)=0),"",MIN(1,I160/D160))</f>
        <v/>
      </c>
      <c r="L160" s="17">
        <f>IF(A160&amp;""="","",IF(N(D160)&gt;0,ROUND(N(E160)*MIN(I160,D160)/D160,2),0))</f>
        <v/>
      </c>
      <c r="M160" s="6">
        <f>IF(A160&amp;""="","",IF(I160=0,"لم تبدأ",IF(I160&gt;=N(D160),"مكتملة","جارية")))</f>
        <v/>
      </c>
      <c r="N160" s="6">
        <f>IF(A160&amp;""="","",IF(M160="مكتملة","",IF(NOT(ISNUMBER(G160)),"يحتاج موعدًا",IF(G160&lt;'الإعدادات'!$B$4,"يحتاج موعدًا",""))))</f>
        <v/>
      </c>
    </row>
    <row r="161">
      <c r="A161" s="5" t="n"/>
      <c r="B161" s="5" t="n"/>
      <c r="C161" s="5" t="n"/>
      <c r="D161" s="19" t="n"/>
      <c r="E161" s="20" t="n"/>
      <c r="F161" s="13" t="n"/>
      <c r="G161" s="13" t="n"/>
      <c r="H161" s="6">
        <f>IF(A161&amp;""="","",IFERROR(INDEX('المرضى'!$B$6:$B$305,MATCH(B161&amp;"",'المرضى'!$A$6:$A$305,0))&amp;"","كود غير موجود"))</f>
        <v/>
      </c>
      <c r="I161" s="16">
        <f>IF(A161&amp;""="","",COUNTIFS('الجلسات'!$B$6:$B$2005,A161&amp;"",'الجلسات'!$C$6:$C$2005,"تمت"))</f>
        <v/>
      </c>
      <c r="J161" s="16">
        <f>IF(A161&amp;""="","",MAX(0,N(D161)-I161))</f>
        <v/>
      </c>
      <c r="K161" s="21">
        <f>IF(OR(A161&amp;""="",N(D161)=0),"",MIN(1,I161/D161))</f>
        <v/>
      </c>
      <c r="L161" s="17">
        <f>IF(A161&amp;""="","",IF(N(D161)&gt;0,ROUND(N(E161)*MIN(I161,D161)/D161,2),0))</f>
        <v/>
      </c>
      <c r="M161" s="6">
        <f>IF(A161&amp;""="","",IF(I161=0,"لم تبدأ",IF(I161&gt;=N(D161),"مكتملة","جارية")))</f>
        <v/>
      </c>
      <c r="N161" s="6">
        <f>IF(A161&amp;""="","",IF(M161="مكتملة","",IF(NOT(ISNUMBER(G161)),"يحتاج موعدًا",IF(G161&lt;'الإعدادات'!$B$4,"يحتاج موعدًا",""))))</f>
        <v/>
      </c>
    </row>
    <row r="162">
      <c r="A162" s="5" t="n"/>
      <c r="B162" s="5" t="n"/>
      <c r="C162" s="5" t="n"/>
      <c r="D162" s="19" t="n"/>
      <c r="E162" s="20" t="n"/>
      <c r="F162" s="13" t="n"/>
      <c r="G162" s="13" t="n"/>
      <c r="H162" s="6">
        <f>IF(A162&amp;""="","",IFERROR(INDEX('المرضى'!$B$6:$B$305,MATCH(B162&amp;"",'المرضى'!$A$6:$A$305,0))&amp;"","كود غير موجود"))</f>
        <v/>
      </c>
      <c r="I162" s="16">
        <f>IF(A162&amp;""="","",COUNTIFS('الجلسات'!$B$6:$B$2005,A162&amp;"",'الجلسات'!$C$6:$C$2005,"تمت"))</f>
        <v/>
      </c>
      <c r="J162" s="16">
        <f>IF(A162&amp;""="","",MAX(0,N(D162)-I162))</f>
        <v/>
      </c>
      <c r="K162" s="21">
        <f>IF(OR(A162&amp;""="",N(D162)=0),"",MIN(1,I162/D162))</f>
        <v/>
      </c>
      <c r="L162" s="17">
        <f>IF(A162&amp;""="","",IF(N(D162)&gt;0,ROUND(N(E162)*MIN(I162,D162)/D162,2),0))</f>
        <v/>
      </c>
      <c r="M162" s="6">
        <f>IF(A162&amp;""="","",IF(I162=0,"لم تبدأ",IF(I162&gt;=N(D162),"مكتملة","جارية")))</f>
        <v/>
      </c>
      <c r="N162" s="6">
        <f>IF(A162&amp;""="","",IF(M162="مكتملة","",IF(NOT(ISNUMBER(G162)),"يحتاج موعدًا",IF(G162&lt;'الإعدادات'!$B$4,"يحتاج موعدًا",""))))</f>
        <v/>
      </c>
    </row>
    <row r="163">
      <c r="A163" s="5" t="n"/>
      <c r="B163" s="5" t="n"/>
      <c r="C163" s="5" t="n"/>
      <c r="D163" s="19" t="n"/>
      <c r="E163" s="20" t="n"/>
      <c r="F163" s="13" t="n"/>
      <c r="G163" s="13" t="n"/>
      <c r="H163" s="6">
        <f>IF(A163&amp;""="","",IFERROR(INDEX('المرضى'!$B$6:$B$305,MATCH(B163&amp;"",'المرضى'!$A$6:$A$305,0))&amp;"","كود غير موجود"))</f>
        <v/>
      </c>
      <c r="I163" s="16">
        <f>IF(A163&amp;""="","",COUNTIFS('الجلسات'!$B$6:$B$2005,A163&amp;"",'الجلسات'!$C$6:$C$2005,"تمت"))</f>
        <v/>
      </c>
      <c r="J163" s="16">
        <f>IF(A163&amp;""="","",MAX(0,N(D163)-I163))</f>
        <v/>
      </c>
      <c r="K163" s="21">
        <f>IF(OR(A163&amp;""="",N(D163)=0),"",MIN(1,I163/D163))</f>
        <v/>
      </c>
      <c r="L163" s="17">
        <f>IF(A163&amp;""="","",IF(N(D163)&gt;0,ROUND(N(E163)*MIN(I163,D163)/D163,2),0))</f>
        <v/>
      </c>
      <c r="M163" s="6">
        <f>IF(A163&amp;""="","",IF(I163=0,"لم تبدأ",IF(I163&gt;=N(D163),"مكتملة","جارية")))</f>
        <v/>
      </c>
      <c r="N163" s="6">
        <f>IF(A163&amp;""="","",IF(M163="مكتملة","",IF(NOT(ISNUMBER(G163)),"يحتاج موعدًا",IF(G163&lt;'الإعدادات'!$B$4,"يحتاج موعدًا",""))))</f>
        <v/>
      </c>
    </row>
    <row r="164">
      <c r="A164" s="5" t="n"/>
      <c r="B164" s="5" t="n"/>
      <c r="C164" s="5" t="n"/>
      <c r="D164" s="19" t="n"/>
      <c r="E164" s="20" t="n"/>
      <c r="F164" s="13" t="n"/>
      <c r="G164" s="13" t="n"/>
      <c r="H164" s="6">
        <f>IF(A164&amp;""="","",IFERROR(INDEX('المرضى'!$B$6:$B$305,MATCH(B164&amp;"",'المرضى'!$A$6:$A$305,0))&amp;"","كود غير موجود"))</f>
        <v/>
      </c>
      <c r="I164" s="16">
        <f>IF(A164&amp;""="","",COUNTIFS('الجلسات'!$B$6:$B$2005,A164&amp;"",'الجلسات'!$C$6:$C$2005,"تمت"))</f>
        <v/>
      </c>
      <c r="J164" s="16">
        <f>IF(A164&amp;""="","",MAX(0,N(D164)-I164))</f>
        <v/>
      </c>
      <c r="K164" s="21">
        <f>IF(OR(A164&amp;""="",N(D164)=0),"",MIN(1,I164/D164))</f>
        <v/>
      </c>
      <c r="L164" s="17">
        <f>IF(A164&amp;""="","",IF(N(D164)&gt;0,ROUND(N(E164)*MIN(I164,D164)/D164,2),0))</f>
        <v/>
      </c>
      <c r="M164" s="6">
        <f>IF(A164&amp;""="","",IF(I164=0,"لم تبدأ",IF(I164&gt;=N(D164),"مكتملة","جارية")))</f>
        <v/>
      </c>
      <c r="N164" s="6">
        <f>IF(A164&amp;""="","",IF(M164="مكتملة","",IF(NOT(ISNUMBER(G164)),"يحتاج موعدًا",IF(G164&lt;'الإعدادات'!$B$4,"يحتاج موعدًا",""))))</f>
        <v/>
      </c>
    </row>
    <row r="165">
      <c r="A165" s="5" t="n"/>
      <c r="B165" s="5" t="n"/>
      <c r="C165" s="5" t="n"/>
      <c r="D165" s="19" t="n"/>
      <c r="E165" s="20" t="n"/>
      <c r="F165" s="13" t="n"/>
      <c r="G165" s="13" t="n"/>
      <c r="H165" s="6">
        <f>IF(A165&amp;""="","",IFERROR(INDEX('المرضى'!$B$6:$B$305,MATCH(B165&amp;"",'المرضى'!$A$6:$A$305,0))&amp;"","كود غير موجود"))</f>
        <v/>
      </c>
      <c r="I165" s="16">
        <f>IF(A165&amp;""="","",COUNTIFS('الجلسات'!$B$6:$B$2005,A165&amp;"",'الجلسات'!$C$6:$C$2005,"تمت"))</f>
        <v/>
      </c>
      <c r="J165" s="16">
        <f>IF(A165&amp;""="","",MAX(0,N(D165)-I165))</f>
        <v/>
      </c>
      <c r="K165" s="21">
        <f>IF(OR(A165&amp;""="",N(D165)=0),"",MIN(1,I165/D165))</f>
        <v/>
      </c>
      <c r="L165" s="17">
        <f>IF(A165&amp;""="","",IF(N(D165)&gt;0,ROUND(N(E165)*MIN(I165,D165)/D165,2),0))</f>
        <v/>
      </c>
      <c r="M165" s="6">
        <f>IF(A165&amp;""="","",IF(I165=0,"لم تبدأ",IF(I165&gt;=N(D165),"مكتملة","جارية")))</f>
        <v/>
      </c>
      <c r="N165" s="6">
        <f>IF(A165&amp;""="","",IF(M165="مكتملة","",IF(NOT(ISNUMBER(G165)),"يحتاج موعدًا",IF(G165&lt;'الإعدادات'!$B$4,"يحتاج موعدًا",""))))</f>
        <v/>
      </c>
    </row>
    <row r="166">
      <c r="A166" s="5" t="n"/>
      <c r="B166" s="5" t="n"/>
      <c r="C166" s="5" t="n"/>
      <c r="D166" s="19" t="n"/>
      <c r="E166" s="20" t="n"/>
      <c r="F166" s="13" t="n"/>
      <c r="G166" s="13" t="n"/>
      <c r="H166" s="6">
        <f>IF(A166&amp;""="","",IFERROR(INDEX('المرضى'!$B$6:$B$305,MATCH(B166&amp;"",'المرضى'!$A$6:$A$305,0))&amp;"","كود غير موجود"))</f>
        <v/>
      </c>
      <c r="I166" s="16">
        <f>IF(A166&amp;""="","",COUNTIFS('الجلسات'!$B$6:$B$2005,A166&amp;"",'الجلسات'!$C$6:$C$2005,"تمت"))</f>
        <v/>
      </c>
      <c r="J166" s="16">
        <f>IF(A166&amp;""="","",MAX(0,N(D166)-I166))</f>
        <v/>
      </c>
      <c r="K166" s="21">
        <f>IF(OR(A166&amp;""="",N(D166)=0),"",MIN(1,I166/D166))</f>
        <v/>
      </c>
      <c r="L166" s="17">
        <f>IF(A166&amp;""="","",IF(N(D166)&gt;0,ROUND(N(E166)*MIN(I166,D166)/D166,2),0))</f>
        <v/>
      </c>
      <c r="M166" s="6">
        <f>IF(A166&amp;""="","",IF(I166=0,"لم تبدأ",IF(I166&gt;=N(D166),"مكتملة","جارية")))</f>
        <v/>
      </c>
      <c r="N166" s="6">
        <f>IF(A166&amp;""="","",IF(M166="مكتملة","",IF(NOT(ISNUMBER(G166)),"يحتاج موعدًا",IF(G166&lt;'الإعدادات'!$B$4,"يحتاج موعدًا",""))))</f>
        <v/>
      </c>
    </row>
    <row r="167">
      <c r="A167" s="5" t="n"/>
      <c r="B167" s="5" t="n"/>
      <c r="C167" s="5" t="n"/>
      <c r="D167" s="19" t="n"/>
      <c r="E167" s="20" t="n"/>
      <c r="F167" s="13" t="n"/>
      <c r="G167" s="13" t="n"/>
      <c r="H167" s="6">
        <f>IF(A167&amp;""="","",IFERROR(INDEX('المرضى'!$B$6:$B$305,MATCH(B167&amp;"",'المرضى'!$A$6:$A$305,0))&amp;"","كود غير موجود"))</f>
        <v/>
      </c>
      <c r="I167" s="16">
        <f>IF(A167&amp;""="","",COUNTIFS('الجلسات'!$B$6:$B$2005,A167&amp;"",'الجلسات'!$C$6:$C$2005,"تمت"))</f>
        <v/>
      </c>
      <c r="J167" s="16">
        <f>IF(A167&amp;""="","",MAX(0,N(D167)-I167))</f>
        <v/>
      </c>
      <c r="K167" s="21">
        <f>IF(OR(A167&amp;""="",N(D167)=0),"",MIN(1,I167/D167))</f>
        <v/>
      </c>
      <c r="L167" s="17">
        <f>IF(A167&amp;""="","",IF(N(D167)&gt;0,ROUND(N(E167)*MIN(I167,D167)/D167,2),0))</f>
        <v/>
      </c>
      <c r="M167" s="6">
        <f>IF(A167&amp;""="","",IF(I167=0,"لم تبدأ",IF(I167&gt;=N(D167),"مكتملة","جارية")))</f>
        <v/>
      </c>
      <c r="N167" s="6">
        <f>IF(A167&amp;""="","",IF(M167="مكتملة","",IF(NOT(ISNUMBER(G167)),"يحتاج موعدًا",IF(G167&lt;'الإعدادات'!$B$4,"يحتاج موعدًا",""))))</f>
        <v/>
      </c>
    </row>
    <row r="168">
      <c r="A168" s="5" t="n"/>
      <c r="B168" s="5" t="n"/>
      <c r="C168" s="5" t="n"/>
      <c r="D168" s="19" t="n"/>
      <c r="E168" s="20" t="n"/>
      <c r="F168" s="13" t="n"/>
      <c r="G168" s="13" t="n"/>
      <c r="H168" s="6">
        <f>IF(A168&amp;""="","",IFERROR(INDEX('المرضى'!$B$6:$B$305,MATCH(B168&amp;"",'المرضى'!$A$6:$A$305,0))&amp;"","كود غير موجود"))</f>
        <v/>
      </c>
      <c r="I168" s="16">
        <f>IF(A168&amp;""="","",COUNTIFS('الجلسات'!$B$6:$B$2005,A168&amp;"",'الجلسات'!$C$6:$C$2005,"تمت"))</f>
        <v/>
      </c>
      <c r="J168" s="16">
        <f>IF(A168&amp;""="","",MAX(0,N(D168)-I168))</f>
        <v/>
      </c>
      <c r="K168" s="21">
        <f>IF(OR(A168&amp;""="",N(D168)=0),"",MIN(1,I168/D168))</f>
        <v/>
      </c>
      <c r="L168" s="17">
        <f>IF(A168&amp;""="","",IF(N(D168)&gt;0,ROUND(N(E168)*MIN(I168,D168)/D168,2),0))</f>
        <v/>
      </c>
      <c r="M168" s="6">
        <f>IF(A168&amp;""="","",IF(I168=0,"لم تبدأ",IF(I168&gt;=N(D168),"مكتملة","جارية")))</f>
        <v/>
      </c>
      <c r="N168" s="6">
        <f>IF(A168&amp;""="","",IF(M168="مكتملة","",IF(NOT(ISNUMBER(G168)),"يحتاج موعدًا",IF(G168&lt;'الإعدادات'!$B$4,"يحتاج موعدًا",""))))</f>
        <v/>
      </c>
    </row>
    <row r="169">
      <c r="A169" s="5" t="n"/>
      <c r="B169" s="5" t="n"/>
      <c r="C169" s="5" t="n"/>
      <c r="D169" s="19" t="n"/>
      <c r="E169" s="20" t="n"/>
      <c r="F169" s="13" t="n"/>
      <c r="G169" s="13" t="n"/>
      <c r="H169" s="6">
        <f>IF(A169&amp;""="","",IFERROR(INDEX('المرضى'!$B$6:$B$305,MATCH(B169&amp;"",'المرضى'!$A$6:$A$305,0))&amp;"","كود غير موجود"))</f>
        <v/>
      </c>
      <c r="I169" s="16">
        <f>IF(A169&amp;""="","",COUNTIFS('الجلسات'!$B$6:$B$2005,A169&amp;"",'الجلسات'!$C$6:$C$2005,"تمت"))</f>
        <v/>
      </c>
      <c r="J169" s="16">
        <f>IF(A169&amp;""="","",MAX(0,N(D169)-I169))</f>
        <v/>
      </c>
      <c r="K169" s="21">
        <f>IF(OR(A169&amp;""="",N(D169)=0),"",MIN(1,I169/D169))</f>
        <v/>
      </c>
      <c r="L169" s="17">
        <f>IF(A169&amp;""="","",IF(N(D169)&gt;0,ROUND(N(E169)*MIN(I169,D169)/D169,2),0))</f>
        <v/>
      </c>
      <c r="M169" s="6">
        <f>IF(A169&amp;""="","",IF(I169=0,"لم تبدأ",IF(I169&gt;=N(D169),"مكتملة","جارية")))</f>
        <v/>
      </c>
      <c r="N169" s="6">
        <f>IF(A169&amp;""="","",IF(M169="مكتملة","",IF(NOT(ISNUMBER(G169)),"يحتاج موعدًا",IF(G169&lt;'الإعدادات'!$B$4,"يحتاج موعدًا",""))))</f>
        <v/>
      </c>
    </row>
    <row r="170">
      <c r="A170" s="5" t="n"/>
      <c r="B170" s="5" t="n"/>
      <c r="C170" s="5" t="n"/>
      <c r="D170" s="19" t="n"/>
      <c r="E170" s="20" t="n"/>
      <c r="F170" s="13" t="n"/>
      <c r="G170" s="13" t="n"/>
      <c r="H170" s="6">
        <f>IF(A170&amp;""="","",IFERROR(INDEX('المرضى'!$B$6:$B$305,MATCH(B170&amp;"",'المرضى'!$A$6:$A$305,0))&amp;"","كود غير موجود"))</f>
        <v/>
      </c>
      <c r="I170" s="16">
        <f>IF(A170&amp;""="","",COUNTIFS('الجلسات'!$B$6:$B$2005,A170&amp;"",'الجلسات'!$C$6:$C$2005,"تمت"))</f>
        <v/>
      </c>
      <c r="J170" s="16">
        <f>IF(A170&amp;""="","",MAX(0,N(D170)-I170))</f>
        <v/>
      </c>
      <c r="K170" s="21">
        <f>IF(OR(A170&amp;""="",N(D170)=0),"",MIN(1,I170/D170))</f>
        <v/>
      </c>
      <c r="L170" s="17">
        <f>IF(A170&amp;""="","",IF(N(D170)&gt;0,ROUND(N(E170)*MIN(I170,D170)/D170,2),0))</f>
        <v/>
      </c>
      <c r="M170" s="6">
        <f>IF(A170&amp;""="","",IF(I170=0,"لم تبدأ",IF(I170&gt;=N(D170),"مكتملة","جارية")))</f>
        <v/>
      </c>
      <c r="N170" s="6">
        <f>IF(A170&amp;""="","",IF(M170="مكتملة","",IF(NOT(ISNUMBER(G170)),"يحتاج موعدًا",IF(G170&lt;'الإعدادات'!$B$4,"يحتاج موعدًا",""))))</f>
        <v/>
      </c>
    </row>
    <row r="171">
      <c r="A171" s="5" t="n"/>
      <c r="B171" s="5" t="n"/>
      <c r="C171" s="5" t="n"/>
      <c r="D171" s="19" t="n"/>
      <c r="E171" s="20" t="n"/>
      <c r="F171" s="13" t="n"/>
      <c r="G171" s="13" t="n"/>
      <c r="H171" s="6">
        <f>IF(A171&amp;""="","",IFERROR(INDEX('المرضى'!$B$6:$B$305,MATCH(B171&amp;"",'المرضى'!$A$6:$A$305,0))&amp;"","كود غير موجود"))</f>
        <v/>
      </c>
      <c r="I171" s="16">
        <f>IF(A171&amp;""="","",COUNTIFS('الجلسات'!$B$6:$B$2005,A171&amp;"",'الجلسات'!$C$6:$C$2005,"تمت"))</f>
        <v/>
      </c>
      <c r="J171" s="16">
        <f>IF(A171&amp;""="","",MAX(0,N(D171)-I171))</f>
        <v/>
      </c>
      <c r="K171" s="21">
        <f>IF(OR(A171&amp;""="",N(D171)=0),"",MIN(1,I171/D171))</f>
        <v/>
      </c>
      <c r="L171" s="17">
        <f>IF(A171&amp;""="","",IF(N(D171)&gt;0,ROUND(N(E171)*MIN(I171,D171)/D171,2),0))</f>
        <v/>
      </c>
      <c r="M171" s="6">
        <f>IF(A171&amp;""="","",IF(I171=0,"لم تبدأ",IF(I171&gt;=N(D171),"مكتملة","جارية")))</f>
        <v/>
      </c>
      <c r="N171" s="6">
        <f>IF(A171&amp;""="","",IF(M171="مكتملة","",IF(NOT(ISNUMBER(G171)),"يحتاج موعدًا",IF(G171&lt;'الإعدادات'!$B$4,"يحتاج موعدًا",""))))</f>
        <v/>
      </c>
    </row>
    <row r="172">
      <c r="A172" s="5" t="n"/>
      <c r="B172" s="5" t="n"/>
      <c r="C172" s="5" t="n"/>
      <c r="D172" s="19" t="n"/>
      <c r="E172" s="20" t="n"/>
      <c r="F172" s="13" t="n"/>
      <c r="G172" s="13" t="n"/>
      <c r="H172" s="6">
        <f>IF(A172&amp;""="","",IFERROR(INDEX('المرضى'!$B$6:$B$305,MATCH(B172&amp;"",'المرضى'!$A$6:$A$305,0))&amp;"","كود غير موجود"))</f>
        <v/>
      </c>
      <c r="I172" s="16">
        <f>IF(A172&amp;""="","",COUNTIFS('الجلسات'!$B$6:$B$2005,A172&amp;"",'الجلسات'!$C$6:$C$2005,"تمت"))</f>
        <v/>
      </c>
      <c r="J172" s="16">
        <f>IF(A172&amp;""="","",MAX(0,N(D172)-I172))</f>
        <v/>
      </c>
      <c r="K172" s="21">
        <f>IF(OR(A172&amp;""="",N(D172)=0),"",MIN(1,I172/D172))</f>
        <v/>
      </c>
      <c r="L172" s="17">
        <f>IF(A172&amp;""="","",IF(N(D172)&gt;0,ROUND(N(E172)*MIN(I172,D172)/D172,2),0))</f>
        <v/>
      </c>
      <c r="M172" s="6">
        <f>IF(A172&amp;""="","",IF(I172=0,"لم تبدأ",IF(I172&gt;=N(D172),"مكتملة","جارية")))</f>
        <v/>
      </c>
      <c r="N172" s="6">
        <f>IF(A172&amp;""="","",IF(M172="مكتملة","",IF(NOT(ISNUMBER(G172)),"يحتاج موعدًا",IF(G172&lt;'الإعدادات'!$B$4,"يحتاج موعدًا",""))))</f>
        <v/>
      </c>
    </row>
    <row r="173">
      <c r="A173" s="5" t="n"/>
      <c r="B173" s="5" t="n"/>
      <c r="C173" s="5" t="n"/>
      <c r="D173" s="19" t="n"/>
      <c r="E173" s="20" t="n"/>
      <c r="F173" s="13" t="n"/>
      <c r="G173" s="13" t="n"/>
      <c r="H173" s="6">
        <f>IF(A173&amp;""="","",IFERROR(INDEX('المرضى'!$B$6:$B$305,MATCH(B173&amp;"",'المرضى'!$A$6:$A$305,0))&amp;"","كود غير موجود"))</f>
        <v/>
      </c>
      <c r="I173" s="16">
        <f>IF(A173&amp;""="","",COUNTIFS('الجلسات'!$B$6:$B$2005,A173&amp;"",'الجلسات'!$C$6:$C$2005,"تمت"))</f>
        <v/>
      </c>
      <c r="J173" s="16">
        <f>IF(A173&amp;""="","",MAX(0,N(D173)-I173))</f>
        <v/>
      </c>
      <c r="K173" s="21">
        <f>IF(OR(A173&amp;""="",N(D173)=0),"",MIN(1,I173/D173))</f>
        <v/>
      </c>
      <c r="L173" s="17">
        <f>IF(A173&amp;""="","",IF(N(D173)&gt;0,ROUND(N(E173)*MIN(I173,D173)/D173,2),0))</f>
        <v/>
      </c>
      <c r="M173" s="6">
        <f>IF(A173&amp;""="","",IF(I173=0,"لم تبدأ",IF(I173&gt;=N(D173),"مكتملة","جارية")))</f>
        <v/>
      </c>
      <c r="N173" s="6">
        <f>IF(A173&amp;""="","",IF(M173="مكتملة","",IF(NOT(ISNUMBER(G173)),"يحتاج موعدًا",IF(G173&lt;'الإعدادات'!$B$4,"يحتاج موعدًا",""))))</f>
        <v/>
      </c>
    </row>
    <row r="174">
      <c r="A174" s="5" t="n"/>
      <c r="B174" s="5" t="n"/>
      <c r="C174" s="5" t="n"/>
      <c r="D174" s="19" t="n"/>
      <c r="E174" s="20" t="n"/>
      <c r="F174" s="13" t="n"/>
      <c r="G174" s="13" t="n"/>
      <c r="H174" s="6">
        <f>IF(A174&amp;""="","",IFERROR(INDEX('المرضى'!$B$6:$B$305,MATCH(B174&amp;"",'المرضى'!$A$6:$A$305,0))&amp;"","كود غير موجود"))</f>
        <v/>
      </c>
      <c r="I174" s="16">
        <f>IF(A174&amp;""="","",COUNTIFS('الجلسات'!$B$6:$B$2005,A174&amp;"",'الجلسات'!$C$6:$C$2005,"تمت"))</f>
        <v/>
      </c>
      <c r="J174" s="16">
        <f>IF(A174&amp;""="","",MAX(0,N(D174)-I174))</f>
        <v/>
      </c>
      <c r="K174" s="21">
        <f>IF(OR(A174&amp;""="",N(D174)=0),"",MIN(1,I174/D174))</f>
        <v/>
      </c>
      <c r="L174" s="17">
        <f>IF(A174&amp;""="","",IF(N(D174)&gt;0,ROUND(N(E174)*MIN(I174,D174)/D174,2),0))</f>
        <v/>
      </c>
      <c r="M174" s="6">
        <f>IF(A174&amp;""="","",IF(I174=0,"لم تبدأ",IF(I174&gt;=N(D174),"مكتملة","جارية")))</f>
        <v/>
      </c>
      <c r="N174" s="6">
        <f>IF(A174&amp;""="","",IF(M174="مكتملة","",IF(NOT(ISNUMBER(G174)),"يحتاج موعدًا",IF(G174&lt;'الإعدادات'!$B$4,"يحتاج موعدًا",""))))</f>
        <v/>
      </c>
    </row>
    <row r="175">
      <c r="A175" s="5" t="n"/>
      <c r="B175" s="5" t="n"/>
      <c r="C175" s="5" t="n"/>
      <c r="D175" s="19" t="n"/>
      <c r="E175" s="20" t="n"/>
      <c r="F175" s="13" t="n"/>
      <c r="G175" s="13" t="n"/>
      <c r="H175" s="6">
        <f>IF(A175&amp;""="","",IFERROR(INDEX('المرضى'!$B$6:$B$305,MATCH(B175&amp;"",'المرضى'!$A$6:$A$305,0))&amp;"","كود غير موجود"))</f>
        <v/>
      </c>
      <c r="I175" s="16">
        <f>IF(A175&amp;""="","",COUNTIFS('الجلسات'!$B$6:$B$2005,A175&amp;"",'الجلسات'!$C$6:$C$2005,"تمت"))</f>
        <v/>
      </c>
      <c r="J175" s="16">
        <f>IF(A175&amp;""="","",MAX(0,N(D175)-I175))</f>
        <v/>
      </c>
      <c r="K175" s="21">
        <f>IF(OR(A175&amp;""="",N(D175)=0),"",MIN(1,I175/D175))</f>
        <v/>
      </c>
      <c r="L175" s="17">
        <f>IF(A175&amp;""="","",IF(N(D175)&gt;0,ROUND(N(E175)*MIN(I175,D175)/D175,2),0))</f>
        <v/>
      </c>
      <c r="M175" s="6">
        <f>IF(A175&amp;""="","",IF(I175=0,"لم تبدأ",IF(I175&gt;=N(D175),"مكتملة","جارية")))</f>
        <v/>
      </c>
      <c r="N175" s="6">
        <f>IF(A175&amp;""="","",IF(M175="مكتملة","",IF(NOT(ISNUMBER(G175)),"يحتاج موعدًا",IF(G175&lt;'الإعدادات'!$B$4,"يحتاج موعدًا",""))))</f>
        <v/>
      </c>
    </row>
    <row r="176">
      <c r="A176" s="5" t="n"/>
      <c r="B176" s="5" t="n"/>
      <c r="C176" s="5" t="n"/>
      <c r="D176" s="19" t="n"/>
      <c r="E176" s="20" t="n"/>
      <c r="F176" s="13" t="n"/>
      <c r="G176" s="13" t="n"/>
      <c r="H176" s="6">
        <f>IF(A176&amp;""="","",IFERROR(INDEX('المرضى'!$B$6:$B$305,MATCH(B176&amp;"",'المرضى'!$A$6:$A$305,0))&amp;"","كود غير موجود"))</f>
        <v/>
      </c>
      <c r="I176" s="16">
        <f>IF(A176&amp;""="","",COUNTIFS('الجلسات'!$B$6:$B$2005,A176&amp;"",'الجلسات'!$C$6:$C$2005,"تمت"))</f>
        <v/>
      </c>
      <c r="J176" s="16">
        <f>IF(A176&amp;""="","",MAX(0,N(D176)-I176))</f>
        <v/>
      </c>
      <c r="K176" s="21">
        <f>IF(OR(A176&amp;""="",N(D176)=0),"",MIN(1,I176/D176))</f>
        <v/>
      </c>
      <c r="L176" s="17">
        <f>IF(A176&amp;""="","",IF(N(D176)&gt;0,ROUND(N(E176)*MIN(I176,D176)/D176,2),0))</f>
        <v/>
      </c>
      <c r="M176" s="6">
        <f>IF(A176&amp;""="","",IF(I176=0,"لم تبدأ",IF(I176&gt;=N(D176),"مكتملة","جارية")))</f>
        <v/>
      </c>
      <c r="N176" s="6">
        <f>IF(A176&amp;""="","",IF(M176="مكتملة","",IF(NOT(ISNUMBER(G176)),"يحتاج موعدًا",IF(G176&lt;'الإعدادات'!$B$4,"يحتاج موعدًا",""))))</f>
        <v/>
      </c>
    </row>
    <row r="177">
      <c r="A177" s="5" t="n"/>
      <c r="B177" s="5" t="n"/>
      <c r="C177" s="5" t="n"/>
      <c r="D177" s="19" t="n"/>
      <c r="E177" s="20" t="n"/>
      <c r="F177" s="13" t="n"/>
      <c r="G177" s="13" t="n"/>
      <c r="H177" s="6">
        <f>IF(A177&amp;""="","",IFERROR(INDEX('المرضى'!$B$6:$B$305,MATCH(B177&amp;"",'المرضى'!$A$6:$A$305,0))&amp;"","كود غير موجود"))</f>
        <v/>
      </c>
      <c r="I177" s="16">
        <f>IF(A177&amp;""="","",COUNTIFS('الجلسات'!$B$6:$B$2005,A177&amp;"",'الجلسات'!$C$6:$C$2005,"تمت"))</f>
        <v/>
      </c>
      <c r="J177" s="16">
        <f>IF(A177&amp;""="","",MAX(0,N(D177)-I177))</f>
        <v/>
      </c>
      <c r="K177" s="21">
        <f>IF(OR(A177&amp;""="",N(D177)=0),"",MIN(1,I177/D177))</f>
        <v/>
      </c>
      <c r="L177" s="17">
        <f>IF(A177&amp;""="","",IF(N(D177)&gt;0,ROUND(N(E177)*MIN(I177,D177)/D177,2),0))</f>
        <v/>
      </c>
      <c r="M177" s="6">
        <f>IF(A177&amp;""="","",IF(I177=0,"لم تبدأ",IF(I177&gt;=N(D177),"مكتملة","جارية")))</f>
        <v/>
      </c>
      <c r="N177" s="6">
        <f>IF(A177&amp;""="","",IF(M177="مكتملة","",IF(NOT(ISNUMBER(G177)),"يحتاج موعدًا",IF(G177&lt;'الإعدادات'!$B$4,"يحتاج موعدًا",""))))</f>
        <v/>
      </c>
    </row>
    <row r="178">
      <c r="A178" s="5" t="n"/>
      <c r="B178" s="5" t="n"/>
      <c r="C178" s="5" t="n"/>
      <c r="D178" s="19" t="n"/>
      <c r="E178" s="20" t="n"/>
      <c r="F178" s="13" t="n"/>
      <c r="G178" s="13" t="n"/>
      <c r="H178" s="6">
        <f>IF(A178&amp;""="","",IFERROR(INDEX('المرضى'!$B$6:$B$305,MATCH(B178&amp;"",'المرضى'!$A$6:$A$305,0))&amp;"","كود غير موجود"))</f>
        <v/>
      </c>
      <c r="I178" s="16">
        <f>IF(A178&amp;""="","",COUNTIFS('الجلسات'!$B$6:$B$2005,A178&amp;"",'الجلسات'!$C$6:$C$2005,"تمت"))</f>
        <v/>
      </c>
      <c r="J178" s="16">
        <f>IF(A178&amp;""="","",MAX(0,N(D178)-I178))</f>
        <v/>
      </c>
      <c r="K178" s="21">
        <f>IF(OR(A178&amp;""="",N(D178)=0),"",MIN(1,I178/D178))</f>
        <v/>
      </c>
      <c r="L178" s="17">
        <f>IF(A178&amp;""="","",IF(N(D178)&gt;0,ROUND(N(E178)*MIN(I178,D178)/D178,2),0))</f>
        <v/>
      </c>
      <c r="M178" s="6">
        <f>IF(A178&amp;""="","",IF(I178=0,"لم تبدأ",IF(I178&gt;=N(D178),"مكتملة","جارية")))</f>
        <v/>
      </c>
      <c r="N178" s="6">
        <f>IF(A178&amp;""="","",IF(M178="مكتملة","",IF(NOT(ISNUMBER(G178)),"يحتاج موعدًا",IF(G178&lt;'الإعدادات'!$B$4,"يحتاج موعدًا",""))))</f>
        <v/>
      </c>
    </row>
    <row r="179">
      <c r="A179" s="5" t="n"/>
      <c r="B179" s="5" t="n"/>
      <c r="C179" s="5" t="n"/>
      <c r="D179" s="19" t="n"/>
      <c r="E179" s="20" t="n"/>
      <c r="F179" s="13" t="n"/>
      <c r="G179" s="13" t="n"/>
      <c r="H179" s="6">
        <f>IF(A179&amp;""="","",IFERROR(INDEX('المرضى'!$B$6:$B$305,MATCH(B179&amp;"",'المرضى'!$A$6:$A$305,0))&amp;"","كود غير موجود"))</f>
        <v/>
      </c>
      <c r="I179" s="16">
        <f>IF(A179&amp;""="","",COUNTIFS('الجلسات'!$B$6:$B$2005,A179&amp;"",'الجلسات'!$C$6:$C$2005,"تمت"))</f>
        <v/>
      </c>
      <c r="J179" s="16">
        <f>IF(A179&amp;""="","",MAX(0,N(D179)-I179))</f>
        <v/>
      </c>
      <c r="K179" s="21">
        <f>IF(OR(A179&amp;""="",N(D179)=0),"",MIN(1,I179/D179))</f>
        <v/>
      </c>
      <c r="L179" s="17">
        <f>IF(A179&amp;""="","",IF(N(D179)&gt;0,ROUND(N(E179)*MIN(I179,D179)/D179,2),0))</f>
        <v/>
      </c>
      <c r="M179" s="6">
        <f>IF(A179&amp;""="","",IF(I179=0,"لم تبدأ",IF(I179&gt;=N(D179),"مكتملة","جارية")))</f>
        <v/>
      </c>
      <c r="N179" s="6">
        <f>IF(A179&amp;""="","",IF(M179="مكتملة","",IF(NOT(ISNUMBER(G179)),"يحتاج موعدًا",IF(G179&lt;'الإعدادات'!$B$4,"يحتاج موعدًا",""))))</f>
        <v/>
      </c>
    </row>
    <row r="180">
      <c r="A180" s="5" t="n"/>
      <c r="B180" s="5" t="n"/>
      <c r="C180" s="5" t="n"/>
      <c r="D180" s="19" t="n"/>
      <c r="E180" s="20" t="n"/>
      <c r="F180" s="13" t="n"/>
      <c r="G180" s="13" t="n"/>
      <c r="H180" s="6">
        <f>IF(A180&amp;""="","",IFERROR(INDEX('المرضى'!$B$6:$B$305,MATCH(B180&amp;"",'المرضى'!$A$6:$A$305,0))&amp;"","كود غير موجود"))</f>
        <v/>
      </c>
      <c r="I180" s="16">
        <f>IF(A180&amp;""="","",COUNTIFS('الجلسات'!$B$6:$B$2005,A180&amp;"",'الجلسات'!$C$6:$C$2005,"تمت"))</f>
        <v/>
      </c>
      <c r="J180" s="16">
        <f>IF(A180&amp;""="","",MAX(0,N(D180)-I180))</f>
        <v/>
      </c>
      <c r="K180" s="21">
        <f>IF(OR(A180&amp;""="",N(D180)=0),"",MIN(1,I180/D180))</f>
        <v/>
      </c>
      <c r="L180" s="17">
        <f>IF(A180&amp;""="","",IF(N(D180)&gt;0,ROUND(N(E180)*MIN(I180,D180)/D180,2),0))</f>
        <v/>
      </c>
      <c r="M180" s="6">
        <f>IF(A180&amp;""="","",IF(I180=0,"لم تبدأ",IF(I180&gt;=N(D180),"مكتملة","جارية")))</f>
        <v/>
      </c>
      <c r="N180" s="6">
        <f>IF(A180&amp;""="","",IF(M180="مكتملة","",IF(NOT(ISNUMBER(G180)),"يحتاج موعدًا",IF(G180&lt;'الإعدادات'!$B$4,"يحتاج موعدًا",""))))</f>
        <v/>
      </c>
    </row>
    <row r="181">
      <c r="A181" s="5" t="n"/>
      <c r="B181" s="5" t="n"/>
      <c r="C181" s="5" t="n"/>
      <c r="D181" s="19" t="n"/>
      <c r="E181" s="20" t="n"/>
      <c r="F181" s="13" t="n"/>
      <c r="G181" s="13" t="n"/>
      <c r="H181" s="6">
        <f>IF(A181&amp;""="","",IFERROR(INDEX('المرضى'!$B$6:$B$305,MATCH(B181&amp;"",'المرضى'!$A$6:$A$305,0))&amp;"","كود غير موجود"))</f>
        <v/>
      </c>
      <c r="I181" s="16">
        <f>IF(A181&amp;""="","",COUNTIFS('الجلسات'!$B$6:$B$2005,A181&amp;"",'الجلسات'!$C$6:$C$2005,"تمت"))</f>
        <v/>
      </c>
      <c r="J181" s="16">
        <f>IF(A181&amp;""="","",MAX(0,N(D181)-I181))</f>
        <v/>
      </c>
      <c r="K181" s="21">
        <f>IF(OR(A181&amp;""="",N(D181)=0),"",MIN(1,I181/D181))</f>
        <v/>
      </c>
      <c r="L181" s="17">
        <f>IF(A181&amp;""="","",IF(N(D181)&gt;0,ROUND(N(E181)*MIN(I181,D181)/D181,2),0))</f>
        <v/>
      </c>
      <c r="M181" s="6">
        <f>IF(A181&amp;""="","",IF(I181=0,"لم تبدأ",IF(I181&gt;=N(D181),"مكتملة","جارية")))</f>
        <v/>
      </c>
      <c r="N181" s="6">
        <f>IF(A181&amp;""="","",IF(M181="مكتملة","",IF(NOT(ISNUMBER(G181)),"يحتاج موعدًا",IF(G181&lt;'الإعدادات'!$B$4,"يحتاج موعدًا",""))))</f>
        <v/>
      </c>
    </row>
    <row r="182">
      <c r="A182" s="5" t="n"/>
      <c r="B182" s="5" t="n"/>
      <c r="C182" s="5" t="n"/>
      <c r="D182" s="19" t="n"/>
      <c r="E182" s="20" t="n"/>
      <c r="F182" s="13" t="n"/>
      <c r="G182" s="13" t="n"/>
      <c r="H182" s="6">
        <f>IF(A182&amp;""="","",IFERROR(INDEX('المرضى'!$B$6:$B$305,MATCH(B182&amp;"",'المرضى'!$A$6:$A$305,0))&amp;"","كود غير موجود"))</f>
        <v/>
      </c>
      <c r="I182" s="16">
        <f>IF(A182&amp;""="","",COUNTIFS('الجلسات'!$B$6:$B$2005,A182&amp;"",'الجلسات'!$C$6:$C$2005,"تمت"))</f>
        <v/>
      </c>
      <c r="J182" s="16">
        <f>IF(A182&amp;""="","",MAX(0,N(D182)-I182))</f>
        <v/>
      </c>
      <c r="K182" s="21">
        <f>IF(OR(A182&amp;""="",N(D182)=0),"",MIN(1,I182/D182))</f>
        <v/>
      </c>
      <c r="L182" s="17">
        <f>IF(A182&amp;""="","",IF(N(D182)&gt;0,ROUND(N(E182)*MIN(I182,D182)/D182,2),0))</f>
        <v/>
      </c>
      <c r="M182" s="6">
        <f>IF(A182&amp;""="","",IF(I182=0,"لم تبدأ",IF(I182&gt;=N(D182),"مكتملة","جارية")))</f>
        <v/>
      </c>
      <c r="N182" s="6">
        <f>IF(A182&amp;""="","",IF(M182="مكتملة","",IF(NOT(ISNUMBER(G182)),"يحتاج موعدًا",IF(G182&lt;'الإعدادات'!$B$4,"يحتاج موعدًا",""))))</f>
        <v/>
      </c>
    </row>
    <row r="183">
      <c r="A183" s="5" t="n"/>
      <c r="B183" s="5" t="n"/>
      <c r="C183" s="5" t="n"/>
      <c r="D183" s="19" t="n"/>
      <c r="E183" s="20" t="n"/>
      <c r="F183" s="13" t="n"/>
      <c r="G183" s="13" t="n"/>
      <c r="H183" s="6">
        <f>IF(A183&amp;""="","",IFERROR(INDEX('المرضى'!$B$6:$B$305,MATCH(B183&amp;"",'المرضى'!$A$6:$A$305,0))&amp;"","كود غير موجود"))</f>
        <v/>
      </c>
      <c r="I183" s="16">
        <f>IF(A183&amp;""="","",COUNTIFS('الجلسات'!$B$6:$B$2005,A183&amp;"",'الجلسات'!$C$6:$C$2005,"تمت"))</f>
        <v/>
      </c>
      <c r="J183" s="16">
        <f>IF(A183&amp;""="","",MAX(0,N(D183)-I183))</f>
        <v/>
      </c>
      <c r="K183" s="21">
        <f>IF(OR(A183&amp;""="",N(D183)=0),"",MIN(1,I183/D183))</f>
        <v/>
      </c>
      <c r="L183" s="17">
        <f>IF(A183&amp;""="","",IF(N(D183)&gt;0,ROUND(N(E183)*MIN(I183,D183)/D183,2),0))</f>
        <v/>
      </c>
      <c r="M183" s="6">
        <f>IF(A183&amp;""="","",IF(I183=0,"لم تبدأ",IF(I183&gt;=N(D183),"مكتملة","جارية")))</f>
        <v/>
      </c>
      <c r="N183" s="6">
        <f>IF(A183&amp;""="","",IF(M183="مكتملة","",IF(NOT(ISNUMBER(G183)),"يحتاج موعدًا",IF(G183&lt;'الإعدادات'!$B$4,"يحتاج موعدًا",""))))</f>
        <v/>
      </c>
    </row>
    <row r="184">
      <c r="A184" s="5" t="n"/>
      <c r="B184" s="5" t="n"/>
      <c r="C184" s="5" t="n"/>
      <c r="D184" s="19" t="n"/>
      <c r="E184" s="20" t="n"/>
      <c r="F184" s="13" t="n"/>
      <c r="G184" s="13" t="n"/>
      <c r="H184" s="6">
        <f>IF(A184&amp;""="","",IFERROR(INDEX('المرضى'!$B$6:$B$305,MATCH(B184&amp;"",'المرضى'!$A$6:$A$305,0))&amp;"","كود غير موجود"))</f>
        <v/>
      </c>
      <c r="I184" s="16">
        <f>IF(A184&amp;""="","",COUNTIFS('الجلسات'!$B$6:$B$2005,A184&amp;"",'الجلسات'!$C$6:$C$2005,"تمت"))</f>
        <v/>
      </c>
      <c r="J184" s="16">
        <f>IF(A184&amp;""="","",MAX(0,N(D184)-I184))</f>
        <v/>
      </c>
      <c r="K184" s="21">
        <f>IF(OR(A184&amp;""="",N(D184)=0),"",MIN(1,I184/D184))</f>
        <v/>
      </c>
      <c r="L184" s="17">
        <f>IF(A184&amp;""="","",IF(N(D184)&gt;0,ROUND(N(E184)*MIN(I184,D184)/D184,2),0))</f>
        <v/>
      </c>
      <c r="M184" s="6">
        <f>IF(A184&amp;""="","",IF(I184=0,"لم تبدأ",IF(I184&gt;=N(D184),"مكتملة","جارية")))</f>
        <v/>
      </c>
      <c r="N184" s="6">
        <f>IF(A184&amp;""="","",IF(M184="مكتملة","",IF(NOT(ISNUMBER(G184)),"يحتاج موعدًا",IF(G184&lt;'الإعدادات'!$B$4,"يحتاج موعدًا",""))))</f>
        <v/>
      </c>
    </row>
    <row r="185">
      <c r="A185" s="5" t="n"/>
      <c r="B185" s="5" t="n"/>
      <c r="C185" s="5" t="n"/>
      <c r="D185" s="19" t="n"/>
      <c r="E185" s="20" t="n"/>
      <c r="F185" s="13" t="n"/>
      <c r="G185" s="13" t="n"/>
      <c r="H185" s="6">
        <f>IF(A185&amp;""="","",IFERROR(INDEX('المرضى'!$B$6:$B$305,MATCH(B185&amp;"",'المرضى'!$A$6:$A$305,0))&amp;"","كود غير موجود"))</f>
        <v/>
      </c>
      <c r="I185" s="16">
        <f>IF(A185&amp;""="","",COUNTIFS('الجلسات'!$B$6:$B$2005,A185&amp;"",'الجلسات'!$C$6:$C$2005,"تمت"))</f>
        <v/>
      </c>
      <c r="J185" s="16">
        <f>IF(A185&amp;""="","",MAX(0,N(D185)-I185))</f>
        <v/>
      </c>
      <c r="K185" s="21">
        <f>IF(OR(A185&amp;""="",N(D185)=0),"",MIN(1,I185/D185))</f>
        <v/>
      </c>
      <c r="L185" s="17">
        <f>IF(A185&amp;""="","",IF(N(D185)&gt;0,ROUND(N(E185)*MIN(I185,D185)/D185,2),0))</f>
        <v/>
      </c>
      <c r="M185" s="6">
        <f>IF(A185&amp;""="","",IF(I185=0,"لم تبدأ",IF(I185&gt;=N(D185),"مكتملة","جارية")))</f>
        <v/>
      </c>
      <c r="N185" s="6">
        <f>IF(A185&amp;""="","",IF(M185="مكتملة","",IF(NOT(ISNUMBER(G185)),"يحتاج موعدًا",IF(G185&lt;'الإعدادات'!$B$4,"يحتاج موعدًا",""))))</f>
        <v/>
      </c>
    </row>
    <row r="186">
      <c r="A186" s="5" t="n"/>
      <c r="B186" s="5" t="n"/>
      <c r="C186" s="5" t="n"/>
      <c r="D186" s="19" t="n"/>
      <c r="E186" s="20" t="n"/>
      <c r="F186" s="13" t="n"/>
      <c r="G186" s="13" t="n"/>
      <c r="H186" s="6">
        <f>IF(A186&amp;""="","",IFERROR(INDEX('المرضى'!$B$6:$B$305,MATCH(B186&amp;"",'المرضى'!$A$6:$A$305,0))&amp;"","كود غير موجود"))</f>
        <v/>
      </c>
      <c r="I186" s="16">
        <f>IF(A186&amp;""="","",COUNTIFS('الجلسات'!$B$6:$B$2005,A186&amp;"",'الجلسات'!$C$6:$C$2005,"تمت"))</f>
        <v/>
      </c>
      <c r="J186" s="16">
        <f>IF(A186&amp;""="","",MAX(0,N(D186)-I186))</f>
        <v/>
      </c>
      <c r="K186" s="21">
        <f>IF(OR(A186&amp;""="",N(D186)=0),"",MIN(1,I186/D186))</f>
        <v/>
      </c>
      <c r="L186" s="17">
        <f>IF(A186&amp;""="","",IF(N(D186)&gt;0,ROUND(N(E186)*MIN(I186,D186)/D186,2),0))</f>
        <v/>
      </c>
      <c r="M186" s="6">
        <f>IF(A186&amp;""="","",IF(I186=0,"لم تبدأ",IF(I186&gt;=N(D186),"مكتملة","جارية")))</f>
        <v/>
      </c>
      <c r="N186" s="6">
        <f>IF(A186&amp;""="","",IF(M186="مكتملة","",IF(NOT(ISNUMBER(G186)),"يحتاج موعدًا",IF(G186&lt;'الإعدادات'!$B$4,"يحتاج موعدًا",""))))</f>
        <v/>
      </c>
    </row>
    <row r="187">
      <c r="A187" s="5" t="n"/>
      <c r="B187" s="5" t="n"/>
      <c r="C187" s="5" t="n"/>
      <c r="D187" s="19" t="n"/>
      <c r="E187" s="20" t="n"/>
      <c r="F187" s="13" t="n"/>
      <c r="G187" s="13" t="n"/>
      <c r="H187" s="6">
        <f>IF(A187&amp;""="","",IFERROR(INDEX('المرضى'!$B$6:$B$305,MATCH(B187&amp;"",'المرضى'!$A$6:$A$305,0))&amp;"","كود غير موجود"))</f>
        <v/>
      </c>
      <c r="I187" s="16">
        <f>IF(A187&amp;""="","",COUNTIFS('الجلسات'!$B$6:$B$2005,A187&amp;"",'الجلسات'!$C$6:$C$2005,"تمت"))</f>
        <v/>
      </c>
      <c r="J187" s="16">
        <f>IF(A187&amp;""="","",MAX(0,N(D187)-I187))</f>
        <v/>
      </c>
      <c r="K187" s="21">
        <f>IF(OR(A187&amp;""="",N(D187)=0),"",MIN(1,I187/D187))</f>
        <v/>
      </c>
      <c r="L187" s="17">
        <f>IF(A187&amp;""="","",IF(N(D187)&gt;0,ROUND(N(E187)*MIN(I187,D187)/D187,2),0))</f>
        <v/>
      </c>
      <c r="M187" s="6">
        <f>IF(A187&amp;""="","",IF(I187=0,"لم تبدأ",IF(I187&gt;=N(D187),"مكتملة","جارية")))</f>
        <v/>
      </c>
      <c r="N187" s="6">
        <f>IF(A187&amp;""="","",IF(M187="مكتملة","",IF(NOT(ISNUMBER(G187)),"يحتاج موعدًا",IF(G187&lt;'الإعدادات'!$B$4,"يحتاج موعدًا",""))))</f>
        <v/>
      </c>
    </row>
    <row r="188">
      <c r="A188" s="5" t="n"/>
      <c r="B188" s="5" t="n"/>
      <c r="C188" s="5" t="n"/>
      <c r="D188" s="19" t="n"/>
      <c r="E188" s="20" t="n"/>
      <c r="F188" s="13" t="n"/>
      <c r="G188" s="13" t="n"/>
      <c r="H188" s="6">
        <f>IF(A188&amp;""="","",IFERROR(INDEX('المرضى'!$B$6:$B$305,MATCH(B188&amp;"",'المرضى'!$A$6:$A$305,0))&amp;"","كود غير موجود"))</f>
        <v/>
      </c>
      <c r="I188" s="16">
        <f>IF(A188&amp;""="","",COUNTIFS('الجلسات'!$B$6:$B$2005,A188&amp;"",'الجلسات'!$C$6:$C$2005,"تمت"))</f>
        <v/>
      </c>
      <c r="J188" s="16">
        <f>IF(A188&amp;""="","",MAX(0,N(D188)-I188))</f>
        <v/>
      </c>
      <c r="K188" s="21">
        <f>IF(OR(A188&amp;""="",N(D188)=0),"",MIN(1,I188/D188))</f>
        <v/>
      </c>
      <c r="L188" s="17">
        <f>IF(A188&amp;""="","",IF(N(D188)&gt;0,ROUND(N(E188)*MIN(I188,D188)/D188,2),0))</f>
        <v/>
      </c>
      <c r="M188" s="6">
        <f>IF(A188&amp;""="","",IF(I188=0,"لم تبدأ",IF(I188&gt;=N(D188),"مكتملة","جارية")))</f>
        <v/>
      </c>
      <c r="N188" s="6">
        <f>IF(A188&amp;""="","",IF(M188="مكتملة","",IF(NOT(ISNUMBER(G188)),"يحتاج موعدًا",IF(G188&lt;'الإعدادات'!$B$4,"يحتاج موعدًا",""))))</f>
        <v/>
      </c>
    </row>
    <row r="189">
      <c r="A189" s="5" t="n"/>
      <c r="B189" s="5" t="n"/>
      <c r="C189" s="5" t="n"/>
      <c r="D189" s="19" t="n"/>
      <c r="E189" s="20" t="n"/>
      <c r="F189" s="13" t="n"/>
      <c r="G189" s="13" t="n"/>
      <c r="H189" s="6">
        <f>IF(A189&amp;""="","",IFERROR(INDEX('المرضى'!$B$6:$B$305,MATCH(B189&amp;"",'المرضى'!$A$6:$A$305,0))&amp;"","كود غير موجود"))</f>
        <v/>
      </c>
      <c r="I189" s="16">
        <f>IF(A189&amp;""="","",COUNTIFS('الجلسات'!$B$6:$B$2005,A189&amp;"",'الجلسات'!$C$6:$C$2005,"تمت"))</f>
        <v/>
      </c>
      <c r="J189" s="16">
        <f>IF(A189&amp;""="","",MAX(0,N(D189)-I189))</f>
        <v/>
      </c>
      <c r="K189" s="21">
        <f>IF(OR(A189&amp;""="",N(D189)=0),"",MIN(1,I189/D189))</f>
        <v/>
      </c>
      <c r="L189" s="17">
        <f>IF(A189&amp;""="","",IF(N(D189)&gt;0,ROUND(N(E189)*MIN(I189,D189)/D189,2),0))</f>
        <v/>
      </c>
      <c r="M189" s="6">
        <f>IF(A189&amp;""="","",IF(I189=0,"لم تبدأ",IF(I189&gt;=N(D189),"مكتملة","جارية")))</f>
        <v/>
      </c>
      <c r="N189" s="6">
        <f>IF(A189&amp;""="","",IF(M189="مكتملة","",IF(NOT(ISNUMBER(G189)),"يحتاج موعدًا",IF(G189&lt;'الإعدادات'!$B$4,"يحتاج موعدًا",""))))</f>
        <v/>
      </c>
    </row>
    <row r="190">
      <c r="A190" s="5" t="n"/>
      <c r="B190" s="5" t="n"/>
      <c r="C190" s="5" t="n"/>
      <c r="D190" s="19" t="n"/>
      <c r="E190" s="20" t="n"/>
      <c r="F190" s="13" t="n"/>
      <c r="G190" s="13" t="n"/>
      <c r="H190" s="6">
        <f>IF(A190&amp;""="","",IFERROR(INDEX('المرضى'!$B$6:$B$305,MATCH(B190&amp;"",'المرضى'!$A$6:$A$305,0))&amp;"","كود غير موجود"))</f>
        <v/>
      </c>
      <c r="I190" s="16">
        <f>IF(A190&amp;""="","",COUNTIFS('الجلسات'!$B$6:$B$2005,A190&amp;"",'الجلسات'!$C$6:$C$2005,"تمت"))</f>
        <v/>
      </c>
      <c r="J190" s="16">
        <f>IF(A190&amp;""="","",MAX(0,N(D190)-I190))</f>
        <v/>
      </c>
      <c r="K190" s="21">
        <f>IF(OR(A190&amp;""="",N(D190)=0),"",MIN(1,I190/D190))</f>
        <v/>
      </c>
      <c r="L190" s="17">
        <f>IF(A190&amp;""="","",IF(N(D190)&gt;0,ROUND(N(E190)*MIN(I190,D190)/D190,2),0))</f>
        <v/>
      </c>
      <c r="M190" s="6">
        <f>IF(A190&amp;""="","",IF(I190=0,"لم تبدأ",IF(I190&gt;=N(D190),"مكتملة","جارية")))</f>
        <v/>
      </c>
      <c r="N190" s="6">
        <f>IF(A190&amp;""="","",IF(M190="مكتملة","",IF(NOT(ISNUMBER(G190)),"يحتاج موعدًا",IF(G190&lt;'الإعدادات'!$B$4,"يحتاج موعدًا",""))))</f>
        <v/>
      </c>
    </row>
    <row r="191">
      <c r="A191" s="5" t="n"/>
      <c r="B191" s="5" t="n"/>
      <c r="C191" s="5" t="n"/>
      <c r="D191" s="19" t="n"/>
      <c r="E191" s="20" t="n"/>
      <c r="F191" s="13" t="n"/>
      <c r="G191" s="13" t="n"/>
      <c r="H191" s="6">
        <f>IF(A191&amp;""="","",IFERROR(INDEX('المرضى'!$B$6:$B$305,MATCH(B191&amp;"",'المرضى'!$A$6:$A$305,0))&amp;"","كود غير موجود"))</f>
        <v/>
      </c>
      <c r="I191" s="16">
        <f>IF(A191&amp;""="","",COUNTIFS('الجلسات'!$B$6:$B$2005,A191&amp;"",'الجلسات'!$C$6:$C$2005,"تمت"))</f>
        <v/>
      </c>
      <c r="J191" s="16">
        <f>IF(A191&amp;""="","",MAX(0,N(D191)-I191))</f>
        <v/>
      </c>
      <c r="K191" s="21">
        <f>IF(OR(A191&amp;""="",N(D191)=0),"",MIN(1,I191/D191))</f>
        <v/>
      </c>
      <c r="L191" s="17">
        <f>IF(A191&amp;""="","",IF(N(D191)&gt;0,ROUND(N(E191)*MIN(I191,D191)/D191,2),0))</f>
        <v/>
      </c>
      <c r="M191" s="6">
        <f>IF(A191&amp;""="","",IF(I191=0,"لم تبدأ",IF(I191&gt;=N(D191),"مكتملة","جارية")))</f>
        <v/>
      </c>
      <c r="N191" s="6">
        <f>IF(A191&amp;""="","",IF(M191="مكتملة","",IF(NOT(ISNUMBER(G191)),"يحتاج موعدًا",IF(G191&lt;'الإعدادات'!$B$4,"يحتاج موعدًا",""))))</f>
        <v/>
      </c>
    </row>
    <row r="192">
      <c r="A192" s="5" t="n"/>
      <c r="B192" s="5" t="n"/>
      <c r="C192" s="5" t="n"/>
      <c r="D192" s="19" t="n"/>
      <c r="E192" s="20" t="n"/>
      <c r="F192" s="13" t="n"/>
      <c r="G192" s="13" t="n"/>
      <c r="H192" s="6">
        <f>IF(A192&amp;""="","",IFERROR(INDEX('المرضى'!$B$6:$B$305,MATCH(B192&amp;"",'المرضى'!$A$6:$A$305,0))&amp;"","كود غير موجود"))</f>
        <v/>
      </c>
      <c r="I192" s="16">
        <f>IF(A192&amp;""="","",COUNTIFS('الجلسات'!$B$6:$B$2005,A192&amp;"",'الجلسات'!$C$6:$C$2005,"تمت"))</f>
        <v/>
      </c>
      <c r="J192" s="16">
        <f>IF(A192&amp;""="","",MAX(0,N(D192)-I192))</f>
        <v/>
      </c>
      <c r="K192" s="21">
        <f>IF(OR(A192&amp;""="",N(D192)=0),"",MIN(1,I192/D192))</f>
        <v/>
      </c>
      <c r="L192" s="17">
        <f>IF(A192&amp;""="","",IF(N(D192)&gt;0,ROUND(N(E192)*MIN(I192,D192)/D192,2),0))</f>
        <v/>
      </c>
      <c r="M192" s="6">
        <f>IF(A192&amp;""="","",IF(I192=0,"لم تبدأ",IF(I192&gt;=N(D192),"مكتملة","جارية")))</f>
        <v/>
      </c>
      <c r="N192" s="6">
        <f>IF(A192&amp;""="","",IF(M192="مكتملة","",IF(NOT(ISNUMBER(G192)),"يحتاج موعدًا",IF(G192&lt;'الإعدادات'!$B$4,"يحتاج موعدًا",""))))</f>
        <v/>
      </c>
    </row>
    <row r="193">
      <c r="A193" s="5" t="n"/>
      <c r="B193" s="5" t="n"/>
      <c r="C193" s="5" t="n"/>
      <c r="D193" s="19" t="n"/>
      <c r="E193" s="20" t="n"/>
      <c r="F193" s="13" t="n"/>
      <c r="G193" s="13" t="n"/>
      <c r="H193" s="6">
        <f>IF(A193&amp;""="","",IFERROR(INDEX('المرضى'!$B$6:$B$305,MATCH(B193&amp;"",'المرضى'!$A$6:$A$305,0))&amp;"","كود غير موجود"))</f>
        <v/>
      </c>
      <c r="I193" s="16">
        <f>IF(A193&amp;""="","",COUNTIFS('الجلسات'!$B$6:$B$2005,A193&amp;"",'الجلسات'!$C$6:$C$2005,"تمت"))</f>
        <v/>
      </c>
      <c r="J193" s="16">
        <f>IF(A193&amp;""="","",MAX(0,N(D193)-I193))</f>
        <v/>
      </c>
      <c r="K193" s="21">
        <f>IF(OR(A193&amp;""="",N(D193)=0),"",MIN(1,I193/D193))</f>
        <v/>
      </c>
      <c r="L193" s="17">
        <f>IF(A193&amp;""="","",IF(N(D193)&gt;0,ROUND(N(E193)*MIN(I193,D193)/D193,2),0))</f>
        <v/>
      </c>
      <c r="M193" s="6">
        <f>IF(A193&amp;""="","",IF(I193=0,"لم تبدأ",IF(I193&gt;=N(D193),"مكتملة","جارية")))</f>
        <v/>
      </c>
      <c r="N193" s="6">
        <f>IF(A193&amp;""="","",IF(M193="مكتملة","",IF(NOT(ISNUMBER(G193)),"يحتاج موعدًا",IF(G193&lt;'الإعدادات'!$B$4,"يحتاج موعدًا",""))))</f>
        <v/>
      </c>
    </row>
    <row r="194">
      <c r="A194" s="5" t="n"/>
      <c r="B194" s="5" t="n"/>
      <c r="C194" s="5" t="n"/>
      <c r="D194" s="19" t="n"/>
      <c r="E194" s="20" t="n"/>
      <c r="F194" s="13" t="n"/>
      <c r="G194" s="13" t="n"/>
      <c r="H194" s="6">
        <f>IF(A194&amp;""="","",IFERROR(INDEX('المرضى'!$B$6:$B$305,MATCH(B194&amp;"",'المرضى'!$A$6:$A$305,0))&amp;"","كود غير موجود"))</f>
        <v/>
      </c>
      <c r="I194" s="16">
        <f>IF(A194&amp;""="","",COUNTIFS('الجلسات'!$B$6:$B$2005,A194&amp;"",'الجلسات'!$C$6:$C$2005,"تمت"))</f>
        <v/>
      </c>
      <c r="J194" s="16">
        <f>IF(A194&amp;""="","",MAX(0,N(D194)-I194))</f>
        <v/>
      </c>
      <c r="K194" s="21">
        <f>IF(OR(A194&amp;""="",N(D194)=0),"",MIN(1,I194/D194))</f>
        <v/>
      </c>
      <c r="L194" s="17">
        <f>IF(A194&amp;""="","",IF(N(D194)&gt;0,ROUND(N(E194)*MIN(I194,D194)/D194,2),0))</f>
        <v/>
      </c>
      <c r="M194" s="6">
        <f>IF(A194&amp;""="","",IF(I194=0,"لم تبدأ",IF(I194&gt;=N(D194),"مكتملة","جارية")))</f>
        <v/>
      </c>
      <c r="N194" s="6">
        <f>IF(A194&amp;""="","",IF(M194="مكتملة","",IF(NOT(ISNUMBER(G194)),"يحتاج موعدًا",IF(G194&lt;'الإعدادات'!$B$4,"يحتاج موعدًا",""))))</f>
        <v/>
      </c>
    </row>
    <row r="195">
      <c r="A195" s="5" t="n"/>
      <c r="B195" s="5" t="n"/>
      <c r="C195" s="5" t="n"/>
      <c r="D195" s="19" t="n"/>
      <c r="E195" s="20" t="n"/>
      <c r="F195" s="13" t="n"/>
      <c r="G195" s="13" t="n"/>
      <c r="H195" s="6">
        <f>IF(A195&amp;""="","",IFERROR(INDEX('المرضى'!$B$6:$B$305,MATCH(B195&amp;"",'المرضى'!$A$6:$A$305,0))&amp;"","كود غير موجود"))</f>
        <v/>
      </c>
      <c r="I195" s="16">
        <f>IF(A195&amp;""="","",COUNTIFS('الجلسات'!$B$6:$B$2005,A195&amp;"",'الجلسات'!$C$6:$C$2005,"تمت"))</f>
        <v/>
      </c>
      <c r="J195" s="16">
        <f>IF(A195&amp;""="","",MAX(0,N(D195)-I195))</f>
        <v/>
      </c>
      <c r="K195" s="21">
        <f>IF(OR(A195&amp;""="",N(D195)=0),"",MIN(1,I195/D195))</f>
        <v/>
      </c>
      <c r="L195" s="17">
        <f>IF(A195&amp;""="","",IF(N(D195)&gt;0,ROUND(N(E195)*MIN(I195,D195)/D195,2),0))</f>
        <v/>
      </c>
      <c r="M195" s="6">
        <f>IF(A195&amp;""="","",IF(I195=0,"لم تبدأ",IF(I195&gt;=N(D195),"مكتملة","جارية")))</f>
        <v/>
      </c>
      <c r="N195" s="6">
        <f>IF(A195&amp;""="","",IF(M195="مكتملة","",IF(NOT(ISNUMBER(G195)),"يحتاج موعدًا",IF(G195&lt;'الإعدادات'!$B$4,"يحتاج موعدًا",""))))</f>
        <v/>
      </c>
    </row>
    <row r="196">
      <c r="A196" s="5" t="n"/>
      <c r="B196" s="5" t="n"/>
      <c r="C196" s="5" t="n"/>
      <c r="D196" s="19" t="n"/>
      <c r="E196" s="20" t="n"/>
      <c r="F196" s="13" t="n"/>
      <c r="G196" s="13" t="n"/>
      <c r="H196" s="6">
        <f>IF(A196&amp;""="","",IFERROR(INDEX('المرضى'!$B$6:$B$305,MATCH(B196&amp;"",'المرضى'!$A$6:$A$305,0))&amp;"","كود غير موجود"))</f>
        <v/>
      </c>
      <c r="I196" s="16">
        <f>IF(A196&amp;""="","",COUNTIFS('الجلسات'!$B$6:$B$2005,A196&amp;"",'الجلسات'!$C$6:$C$2005,"تمت"))</f>
        <v/>
      </c>
      <c r="J196" s="16">
        <f>IF(A196&amp;""="","",MAX(0,N(D196)-I196))</f>
        <v/>
      </c>
      <c r="K196" s="21">
        <f>IF(OR(A196&amp;""="",N(D196)=0),"",MIN(1,I196/D196))</f>
        <v/>
      </c>
      <c r="L196" s="17">
        <f>IF(A196&amp;""="","",IF(N(D196)&gt;0,ROUND(N(E196)*MIN(I196,D196)/D196,2),0))</f>
        <v/>
      </c>
      <c r="M196" s="6">
        <f>IF(A196&amp;""="","",IF(I196=0,"لم تبدأ",IF(I196&gt;=N(D196),"مكتملة","جارية")))</f>
        <v/>
      </c>
      <c r="N196" s="6">
        <f>IF(A196&amp;""="","",IF(M196="مكتملة","",IF(NOT(ISNUMBER(G196)),"يحتاج موعدًا",IF(G196&lt;'الإعدادات'!$B$4,"يحتاج موعدًا",""))))</f>
        <v/>
      </c>
    </row>
    <row r="197">
      <c r="A197" s="5" t="n"/>
      <c r="B197" s="5" t="n"/>
      <c r="C197" s="5" t="n"/>
      <c r="D197" s="19" t="n"/>
      <c r="E197" s="20" t="n"/>
      <c r="F197" s="13" t="n"/>
      <c r="G197" s="13" t="n"/>
      <c r="H197" s="6">
        <f>IF(A197&amp;""="","",IFERROR(INDEX('المرضى'!$B$6:$B$305,MATCH(B197&amp;"",'المرضى'!$A$6:$A$305,0))&amp;"","كود غير موجود"))</f>
        <v/>
      </c>
      <c r="I197" s="16">
        <f>IF(A197&amp;""="","",COUNTIFS('الجلسات'!$B$6:$B$2005,A197&amp;"",'الجلسات'!$C$6:$C$2005,"تمت"))</f>
        <v/>
      </c>
      <c r="J197" s="16">
        <f>IF(A197&amp;""="","",MAX(0,N(D197)-I197))</f>
        <v/>
      </c>
      <c r="K197" s="21">
        <f>IF(OR(A197&amp;""="",N(D197)=0),"",MIN(1,I197/D197))</f>
        <v/>
      </c>
      <c r="L197" s="17">
        <f>IF(A197&amp;""="","",IF(N(D197)&gt;0,ROUND(N(E197)*MIN(I197,D197)/D197,2),0))</f>
        <v/>
      </c>
      <c r="M197" s="6">
        <f>IF(A197&amp;""="","",IF(I197=0,"لم تبدأ",IF(I197&gt;=N(D197),"مكتملة","جارية")))</f>
        <v/>
      </c>
      <c r="N197" s="6">
        <f>IF(A197&amp;""="","",IF(M197="مكتملة","",IF(NOT(ISNUMBER(G197)),"يحتاج موعدًا",IF(G197&lt;'الإعدادات'!$B$4,"يحتاج موعدًا",""))))</f>
        <v/>
      </c>
    </row>
    <row r="198">
      <c r="A198" s="5" t="n"/>
      <c r="B198" s="5" t="n"/>
      <c r="C198" s="5" t="n"/>
      <c r="D198" s="19" t="n"/>
      <c r="E198" s="20" t="n"/>
      <c r="F198" s="13" t="n"/>
      <c r="G198" s="13" t="n"/>
      <c r="H198" s="6">
        <f>IF(A198&amp;""="","",IFERROR(INDEX('المرضى'!$B$6:$B$305,MATCH(B198&amp;"",'المرضى'!$A$6:$A$305,0))&amp;"","كود غير موجود"))</f>
        <v/>
      </c>
      <c r="I198" s="16">
        <f>IF(A198&amp;""="","",COUNTIFS('الجلسات'!$B$6:$B$2005,A198&amp;"",'الجلسات'!$C$6:$C$2005,"تمت"))</f>
        <v/>
      </c>
      <c r="J198" s="16">
        <f>IF(A198&amp;""="","",MAX(0,N(D198)-I198))</f>
        <v/>
      </c>
      <c r="K198" s="21">
        <f>IF(OR(A198&amp;""="",N(D198)=0),"",MIN(1,I198/D198))</f>
        <v/>
      </c>
      <c r="L198" s="17">
        <f>IF(A198&amp;""="","",IF(N(D198)&gt;0,ROUND(N(E198)*MIN(I198,D198)/D198,2),0))</f>
        <v/>
      </c>
      <c r="M198" s="6">
        <f>IF(A198&amp;""="","",IF(I198=0,"لم تبدأ",IF(I198&gt;=N(D198),"مكتملة","جارية")))</f>
        <v/>
      </c>
      <c r="N198" s="6">
        <f>IF(A198&amp;""="","",IF(M198="مكتملة","",IF(NOT(ISNUMBER(G198)),"يحتاج موعدًا",IF(G198&lt;'الإعدادات'!$B$4,"يحتاج موعدًا",""))))</f>
        <v/>
      </c>
    </row>
    <row r="199">
      <c r="A199" s="5" t="n"/>
      <c r="B199" s="5" t="n"/>
      <c r="C199" s="5" t="n"/>
      <c r="D199" s="19" t="n"/>
      <c r="E199" s="20" t="n"/>
      <c r="F199" s="13" t="n"/>
      <c r="G199" s="13" t="n"/>
      <c r="H199" s="6">
        <f>IF(A199&amp;""="","",IFERROR(INDEX('المرضى'!$B$6:$B$305,MATCH(B199&amp;"",'المرضى'!$A$6:$A$305,0))&amp;"","كود غير موجود"))</f>
        <v/>
      </c>
      <c r="I199" s="16">
        <f>IF(A199&amp;""="","",COUNTIFS('الجلسات'!$B$6:$B$2005,A199&amp;"",'الجلسات'!$C$6:$C$2005,"تمت"))</f>
        <v/>
      </c>
      <c r="J199" s="16">
        <f>IF(A199&amp;""="","",MAX(0,N(D199)-I199))</f>
        <v/>
      </c>
      <c r="K199" s="21">
        <f>IF(OR(A199&amp;""="",N(D199)=0),"",MIN(1,I199/D199))</f>
        <v/>
      </c>
      <c r="L199" s="17">
        <f>IF(A199&amp;""="","",IF(N(D199)&gt;0,ROUND(N(E199)*MIN(I199,D199)/D199,2),0))</f>
        <v/>
      </c>
      <c r="M199" s="6">
        <f>IF(A199&amp;""="","",IF(I199=0,"لم تبدأ",IF(I199&gt;=N(D199),"مكتملة","جارية")))</f>
        <v/>
      </c>
      <c r="N199" s="6">
        <f>IF(A199&amp;""="","",IF(M199="مكتملة","",IF(NOT(ISNUMBER(G199)),"يحتاج موعدًا",IF(G199&lt;'الإعدادات'!$B$4,"يحتاج موعدًا",""))))</f>
        <v/>
      </c>
    </row>
    <row r="200">
      <c r="A200" s="5" t="n"/>
      <c r="B200" s="5" t="n"/>
      <c r="C200" s="5" t="n"/>
      <c r="D200" s="19" t="n"/>
      <c r="E200" s="20" t="n"/>
      <c r="F200" s="13" t="n"/>
      <c r="G200" s="13" t="n"/>
      <c r="H200" s="6">
        <f>IF(A200&amp;""="","",IFERROR(INDEX('المرضى'!$B$6:$B$305,MATCH(B200&amp;"",'المرضى'!$A$6:$A$305,0))&amp;"","كود غير موجود"))</f>
        <v/>
      </c>
      <c r="I200" s="16">
        <f>IF(A200&amp;""="","",COUNTIFS('الجلسات'!$B$6:$B$2005,A200&amp;"",'الجلسات'!$C$6:$C$2005,"تمت"))</f>
        <v/>
      </c>
      <c r="J200" s="16">
        <f>IF(A200&amp;""="","",MAX(0,N(D200)-I200))</f>
        <v/>
      </c>
      <c r="K200" s="21">
        <f>IF(OR(A200&amp;""="",N(D200)=0),"",MIN(1,I200/D200))</f>
        <v/>
      </c>
      <c r="L200" s="17">
        <f>IF(A200&amp;""="","",IF(N(D200)&gt;0,ROUND(N(E200)*MIN(I200,D200)/D200,2),0))</f>
        <v/>
      </c>
      <c r="M200" s="6">
        <f>IF(A200&amp;""="","",IF(I200=0,"لم تبدأ",IF(I200&gt;=N(D200),"مكتملة","جارية")))</f>
        <v/>
      </c>
      <c r="N200" s="6">
        <f>IF(A200&amp;""="","",IF(M200="مكتملة","",IF(NOT(ISNUMBER(G200)),"يحتاج موعدًا",IF(G200&lt;'الإعدادات'!$B$4,"يحتاج موعدًا",""))))</f>
        <v/>
      </c>
    </row>
    <row r="201">
      <c r="A201" s="5" t="n"/>
      <c r="B201" s="5" t="n"/>
      <c r="C201" s="5" t="n"/>
      <c r="D201" s="19" t="n"/>
      <c r="E201" s="20" t="n"/>
      <c r="F201" s="13" t="n"/>
      <c r="G201" s="13" t="n"/>
      <c r="H201" s="6">
        <f>IF(A201&amp;""="","",IFERROR(INDEX('المرضى'!$B$6:$B$305,MATCH(B201&amp;"",'المرضى'!$A$6:$A$305,0))&amp;"","كود غير موجود"))</f>
        <v/>
      </c>
      <c r="I201" s="16">
        <f>IF(A201&amp;""="","",COUNTIFS('الجلسات'!$B$6:$B$2005,A201&amp;"",'الجلسات'!$C$6:$C$2005,"تمت"))</f>
        <v/>
      </c>
      <c r="J201" s="16">
        <f>IF(A201&amp;""="","",MAX(0,N(D201)-I201))</f>
        <v/>
      </c>
      <c r="K201" s="21">
        <f>IF(OR(A201&amp;""="",N(D201)=0),"",MIN(1,I201/D201))</f>
        <v/>
      </c>
      <c r="L201" s="17">
        <f>IF(A201&amp;""="","",IF(N(D201)&gt;0,ROUND(N(E201)*MIN(I201,D201)/D201,2),0))</f>
        <v/>
      </c>
      <c r="M201" s="6">
        <f>IF(A201&amp;""="","",IF(I201=0,"لم تبدأ",IF(I201&gt;=N(D201),"مكتملة","جارية")))</f>
        <v/>
      </c>
      <c r="N201" s="6">
        <f>IF(A201&amp;""="","",IF(M201="مكتملة","",IF(NOT(ISNUMBER(G201)),"يحتاج موعدًا",IF(G201&lt;'الإعدادات'!$B$4,"يحتاج موعدًا",""))))</f>
        <v/>
      </c>
    </row>
    <row r="202">
      <c r="A202" s="5" t="n"/>
      <c r="B202" s="5" t="n"/>
      <c r="C202" s="5" t="n"/>
      <c r="D202" s="19" t="n"/>
      <c r="E202" s="20" t="n"/>
      <c r="F202" s="13" t="n"/>
      <c r="G202" s="13" t="n"/>
      <c r="H202" s="6">
        <f>IF(A202&amp;""="","",IFERROR(INDEX('المرضى'!$B$6:$B$305,MATCH(B202&amp;"",'المرضى'!$A$6:$A$305,0))&amp;"","كود غير موجود"))</f>
        <v/>
      </c>
      <c r="I202" s="16">
        <f>IF(A202&amp;""="","",COUNTIFS('الجلسات'!$B$6:$B$2005,A202&amp;"",'الجلسات'!$C$6:$C$2005,"تمت"))</f>
        <v/>
      </c>
      <c r="J202" s="16">
        <f>IF(A202&amp;""="","",MAX(0,N(D202)-I202))</f>
        <v/>
      </c>
      <c r="K202" s="21">
        <f>IF(OR(A202&amp;""="",N(D202)=0),"",MIN(1,I202/D202))</f>
        <v/>
      </c>
      <c r="L202" s="17">
        <f>IF(A202&amp;""="","",IF(N(D202)&gt;0,ROUND(N(E202)*MIN(I202,D202)/D202,2),0))</f>
        <v/>
      </c>
      <c r="M202" s="6">
        <f>IF(A202&amp;""="","",IF(I202=0,"لم تبدأ",IF(I202&gt;=N(D202),"مكتملة","جارية")))</f>
        <v/>
      </c>
      <c r="N202" s="6">
        <f>IF(A202&amp;""="","",IF(M202="مكتملة","",IF(NOT(ISNUMBER(G202)),"يحتاج موعدًا",IF(G202&lt;'الإعدادات'!$B$4,"يحتاج موعدًا",""))))</f>
        <v/>
      </c>
    </row>
    <row r="203">
      <c r="A203" s="5" t="n"/>
      <c r="B203" s="5" t="n"/>
      <c r="C203" s="5" t="n"/>
      <c r="D203" s="19" t="n"/>
      <c r="E203" s="20" t="n"/>
      <c r="F203" s="13" t="n"/>
      <c r="G203" s="13" t="n"/>
      <c r="H203" s="6">
        <f>IF(A203&amp;""="","",IFERROR(INDEX('المرضى'!$B$6:$B$305,MATCH(B203&amp;"",'المرضى'!$A$6:$A$305,0))&amp;"","كود غير موجود"))</f>
        <v/>
      </c>
      <c r="I203" s="16">
        <f>IF(A203&amp;""="","",COUNTIFS('الجلسات'!$B$6:$B$2005,A203&amp;"",'الجلسات'!$C$6:$C$2005,"تمت"))</f>
        <v/>
      </c>
      <c r="J203" s="16">
        <f>IF(A203&amp;""="","",MAX(0,N(D203)-I203))</f>
        <v/>
      </c>
      <c r="K203" s="21">
        <f>IF(OR(A203&amp;""="",N(D203)=0),"",MIN(1,I203/D203))</f>
        <v/>
      </c>
      <c r="L203" s="17">
        <f>IF(A203&amp;""="","",IF(N(D203)&gt;0,ROUND(N(E203)*MIN(I203,D203)/D203,2),0))</f>
        <v/>
      </c>
      <c r="M203" s="6">
        <f>IF(A203&amp;""="","",IF(I203=0,"لم تبدأ",IF(I203&gt;=N(D203),"مكتملة","جارية")))</f>
        <v/>
      </c>
      <c r="N203" s="6">
        <f>IF(A203&amp;""="","",IF(M203="مكتملة","",IF(NOT(ISNUMBER(G203)),"يحتاج موعدًا",IF(G203&lt;'الإعدادات'!$B$4,"يحتاج موعدًا",""))))</f>
        <v/>
      </c>
    </row>
    <row r="204">
      <c r="A204" s="5" t="n"/>
      <c r="B204" s="5" t="n"/>
      <c r="C204" s="5" t="n"/>
      <c r="D204" s="19" t="n"/>
      <c r="E204" s="20" t="n"/>
      <c r="F204" s="13" t="n"/>
      <c r="G204" s="13" t="n"/>
      <c r="H204" s="6">
        <f>IF(A204&amp;""="","",IFERROR(INDEX('المرضى'!$B$6:$B$305,MATCH(B204&amp;"",'المرضى'!$A$6:$A$305,0))&amp;"","كود غير موجود"))</f>
        <v/>
      </c>
      <c r="I204" s="16">
        <f>IF(A204&amp;""="","",COUNTIFS('الجلسات'!$B$6:$B$2005,A204&amp;"",'الجلسات'!$C$6:$C$2005,"تمت"))</f>
        <v/>
      </c>
      <c r="J204" s="16">
        <f>IF(A204&amp;""="","",MAX(0,N(D204)-I204))</f>
        <v/>
      </c>
      <c r="K204" s="21">
        <f>IF(OR(A204&amp;""="",N(D204)=0),"",MIN(1,I204/D204))</f>
        <v/>
      </c>
      <c r="L204" s="17">
        <f>IF(A204&amp;""="","",IF(N(D204)&gt;0,ROUND(N(E204)*MIN(I204,D204)/D204,2),0))</f>
        <v/>
      </c>
      <c r="M204" s="6">
        <f>IF(A204&amp;""="","",IF(I204=0,"لم تبدأ",IF(I204&gt;=N(D204),"مكتملة","جارية")))</f>
        <v/>
      </c>
      <c r="N204" s="6">
        <f>IF(A204&amp;""="","",IF(M204="مكتملة","",IF(NOT(ISNUMBER(G204)),"يحتاج موعدًا",IF(G204&lt;'الإعدادات'!$B$4,"يحتاج موعدًا",""))))</f>
        <v/>
      </c>
    </row>
    <row r="205">
      <c r="A205" s="5" t="n"/>
      <c r="B205" s="5" t="n"/>
      <c r="C205" s="5" t="n"/>
      <c r="D205" s="19" t="n"/>
      <c r="E205" s="20" t="n"/>
      <c r="F205" s="13" t="n"/>
      <c r="G205" s="13" t="n"/>
      <c r="H205" s="6">
        <f>IF(A205&amp;""="","",IFERROR(INDEX('المرضى'!$B$6:$B$305,MATCH(B205&amp;"",'المرضى'!$A$6:$A$305,0))&amp;"","كود غير موجود"))</f>
        <v/>
      </c>
      <c r="I205" s="16">
        <f>IF(A205&amp;""="","",COUNTIFS('الجلسات'!$B$6:$B$2005,A205&amp;"",'الجلسات'!$C$6:$C$2005,"تمت"))</f>
        <v/>
      </c>
      <c r="J205" s="16">
        <f>IF(A205&amp;""="","",MAX(0,N(D205)-I205))</f>
        <v/>
      </c>
      <c r="K205" s="21">
        <f>IF(OR(A205&amp;""="",N(D205)=0),"",MIN(1,I205/D205))</f>
        <v/>
      </c>
      <c r="L205" s="17">
        <f>IF(A205&amp;""="","",IF(N(D205)&gt;0,ROUND(N(E205)*MIN(I205,D205)/D205,2),0))</f>
        <v/>
      </c>
      <c r="M205" s="6">
        <f>IF(A205&amp;""="","",IF(I205=0,"لم تبدأ",IF(I205&gt;=N(D205),"مكتملة","جارية")))</f>
        <v/>
      </c>
      <c r="N205" s="6">
        <f>IF(A205&amp;""="","",IF(M205="مكتملة","",IF(NOT(ISNUMBER(G205)),"يحتاج موعدًا",IF(G205&lt;'الإعدادات'!$B$4,"يحتاج موعدًا",""))))</f>
        <v/>
      </c>
    </row>
    <row r="206">
      <c r="A206" s="5" t="n"/>
      <c r="B206" s="5" t="n"/>
      <c r="C206" s="5" t="n"/>
      <c r="D206" s="19" t="n"/>
      <c r="E206" s="20" t="n"/>
      <c r="F206" s="13" t="n"/>
      <c r="G206" s="13" t="n"/>
      <c r="H206" s="6">
        <f>IF(A206&amp;""="","",IFERROR(INDEX('المرضى'!$B$6:$B$305,MATCH(B206&amp;"",'المرضى'!$A$6:$A$305,0))&amp;"","كود غير موجود"))</f>
        <v/>
      </c>
      <c r="I206" s="16">
        <f>IF(A206&amp;""="","",COUNTIFS('الجلسات'!$B$6:$B$2005,A206&amp;"",'الجلسات'!$C$6:$C$2005,"تمت"))</f>
        <v/>
      </c>
      <c r="J206" s="16">
        <f>IF(A206&amp;""="","",MAX(0,N(D206)-I206))</f>
        <v/>
      </c>
      <c r="K206" s="21">
        <f>IF(OR(A206&amp;""="",N(D206)=0),"",MIN(1,I206/D206))</f>
        <v/>
      </c>
      <c r="L206" s="17">
        <f>IF(A206&amp;""="","",IF(N(D206)&gt;0,ROUND(N(E206)*MIN(I206,D206)/D206,2),0))</f>
        <v/>
      </c>
      <c r="M206" s="6">
        <f>IF(A206&amp;""="","",IF(I206=0,"لم تبدأ",IF(I206&gt;=N(D206),"مكتملة","جارية")))</f>
        <v/>
      </c>
      <c r="N206" s="6">
        <f>IF(A206&amp;""="","",IF(M206="مكتملة","",IF(NOT(ISNUMBER(G206)),"يحتاج موعدًا",IF(G206&lt;'الإعدادات'!$B$4,"يحتاج موعدًا",""))))</f>
        <v/>
      </c>
    </row>
    <row r="207">
      <c r="A207" s="5" t="n"/>
      <c r="B207" s="5" t="n"/>
      <c r="C207" s="5" t="n"/>
      <c r="D207" s="19" t="n"/>
      <c r="E207" s="20" t="n"/>
      <c r="F207" s="13" t="n"/>
      <c r="G207" s="13" t="n"/>
      <c r="H207" s="6">
        <f>IF(A207&amp;""="","",IFERROR(INDEX('المرضى'!$B$6:$B$305,MATCH(B207&amp;"",'المرضى'!$A$6:$A$305,0))&amp;"","كود غير موجود"))</f>
        <v/>
      </c>
      <c r="I207" s="16">
        <f>IF(A207&amp;""="","",COUNTIFS('الجلسات'!$B$6:$B$2005,A207&amp;"",'الجلسات'!$C$6:$C$2005,"تمت"))</f>
        <v/>
      </c>
      <c r="J207" s="16">
        <f>IF(A207&amp;""="","",MAX(0,N(D207)-I207))</f>
        <v/>
      </c>
      <c r="K207" s="21">
        <f>IF(OR(A207&amp;""="",N(D207)=0),"",MIN(1,I207/D207))</f>
        <v/>
      </c>
      <c r="L207" s="17">
        <f>IF(A207&amp;""="","",IF(N(D207)&gt;0,ROUND(N(E207)*MIN(I207,D207)/D207,2),0))</f>
        <v/>
      </c>
      <c r="M207" s="6">
        <f>IF(A207&amp;""="","",IF(I207=0,"لم تبدأ",IF(I207&gt;=N(D207),"مكتملة","جارية")))</f>
        <v/>
      </c>
      <c r="N207" s="6">
        <f>IF(A207&amp;""="","",IF(M207="مكتملة","",IF(NOT(ISNUMBER(G207)),"يحتاج موعدًا",IF(G207&lt;'الإعدادات'!$B$4,"يحتاج موعدًا",""))))</f>
        <v/>
      </c>
    </row>
    <row r="208">
      <c r="A208" s="5" t="n"/>
      <c r="B208" s="5" t="n"/>
      <c r="C208" s="5" t="n"/>
      <c r="D208" s="19" t="n"/>
      <c r="E208" s="20" t="n"/>
      <c r="F208" s="13" t="n"/>
      <c r="G208" s="13" t="n"/>
      <c r="H208" s="6">
        <f>IF(A208&amp;""="","",IFERROR(INDEX('المرضى'!$B$6:$B$305,MATCH(B208&amp;"",'المرضى'!$A$6:$A$305,0))&amp;"","كود غير موجود"))</f>
        <v/>
      </c>
      <c r="I208" s="16">
        <f>IF(A208&amp;""="","",COUNTIFS('الجلسات'!$B$6:$B$2005,A208&amp;"",'الجلسات'!$C$6:$C$2005,"تمت"))</f>
        <v/>
      </c>
      <c r="J208" s="16">
        <f>IF(A208&amp;""="","",MAX(0,N(D208)-I208))</f>
        <v/>
      </c>
      <c r="K208" s="21">
        <f>IF(OR(A208&amp;""="",N(D208)=0),"",MIN(1,I208/D208))</f>
        <v/>
      </c>
      <c r="L208" s="17">
        <f>IF(A208&amp;""="","",IF(N(D208)&gt;0,ROUND(N(E208)*MIN(I208,D208)/D208,2),0))</f>
        <v/>
      </c>
      <c r="M208" s="6">
        <f>IF(A208&amp;""="","",IF(I208=0,"لم تبدأ",IF(I208&gt;=N(D208),"مكتملة","جارية")))</f>
        <v/>
      </c>
      <c r="N208" s="6">
        <f>IF(A208&amp;""="","",IF(M208="مكتملة","",IF(NOT(ISNUMBER(G208)),"يحتاج موعدًا",IF(G208&lt;'الإعدادات'!$B$4,"يحتاج موعدًا",""))))</f>
        <v/>
      </c>
    </row>
    <row r="209">
      <c r="A209" s="5" t="n"/>
      <c r="B209" s="5" t="n"/>
      <c r="C209" s="5" t="n"/>
      <c r="D209" s="19" t="n"/>
      <c r="E209" s="20" t="n"/>
      <c r="F209" s="13" t="n"/>
      <c r="G209" s="13" t="n"/>
      <c r="H209" s="6">
        <f>IF(A209&amp;""="","",IFERROR(INDEX('المرضى'!$B$6:$B$305,MATCH(B209&amp;"",'المرضى'!$A$6:$A$305,0))&amp;"","كود غير موجود"))</f>
        <v/>
      </c>
      <c r="I209" s="16">
        <f>IF(A209&amp;""="","",COUNTIFS('الجلسات'!$B$6:$B$2005,A209&amp;"",'الجلسات'!$C$6:$C$2005,"تمت"))</f>
        <v/>
      </c>
      <c r="J209" s="16">
        <f>IF(A209&amp;""="","",MAX(0,N(D209)-I209))</f>
        <v/>
      </c>
      <c r="K209" s="21">
        <f>IF(OR(A209&amp;""="",N(D209)=0),"",MIN(1,I209/D209))</f>
        <v/>
      </c>
      <c r="L209" s="17">
        <f>IF(A209&amp;""="","",IF(N(D209)&gt;0,ROUND(N(E209)*MIN(I209,D209)/D209,2),0))</f>
        <v/>
      </c>
      <c r="M209" s="6">
        <f>IF(A209&amp;""="","",IF(I209=0,"لم تبدأ",IF(I209&gt;=N(D209),"مكتملة","جارية")))</f>
        <v/>
      </c>
      <c r="N209" s="6">
        <f>IF(A209&amp;""="","",IF(M209="مكتملة","",IF(NOT(ISNUMBER(G209)),"يحتاج موعدًا",IF(G209&lt;'الإعدادات'!$B$4,"يحتاج موعدًا",""))))</f>
        <v/>
      </c>
    </row>
    <row r="210">
      <c r="A210" s="5" t="n"/>
      <c r="B210" s="5" t="n"/>
      <c r="C210" s="5" t="n"/>
      <c r="D210" s="19" t="n"/>
      <c r="E210" s="20" t="n"/>
      <c r="F210" s="13" t="n"/>
      <c r="G210" s="13" t="n"/>
      <c r="H210" s="6">
        <f>IF(A210&amp;""="","",IFERROR(INDEX('المرضى'!$B$6:$B$305,MATCH(B210&amp;"",'المرضى'!$A$6:$A$305,0))&amp;"","كود غير موجود"))</f>
        <v/>
      </c>
      <c r="I210" s="16">
        <f>IF(A210&amp;""="","",COUNTIFS('الجلسات'!$B$6:$B$2005,A210&amp;"",'الجلسات'!$C$6:$C$2005,"تمت"))</f>
        <v/>
      </c>
      <c r="J210" s="16">
        <f>IF(A210&amp;""="","",MAX(0,N(D210)-I210))</f>
        <v/>
      </c>
      <c r="K210" s="21">
        <f>IF(OR(A210&amp;""="",N(D210)=0),"",MIN(1,I210/D210))</f>
        <v/>
      </c>
      <c r="L210" s="17">
        <f>IF(A210&amp;""="","",IF(N(D210)&gt;0,ROUND(N(E210)*MIN(I210,D210)/D210,2),0))</f>
        <v/>
      </c>
      <c r="M210" s="6">
        <f>IF(A210&amp;""="","",IF(I210=0,"لم تبدأ",IF(I210&gt;=N(D210),"مكتملة","جارية")))</f>
        <v/>
      </c>
      <c r="N210" s="6">
        <f>IF(A210&amp;""="","",IF(M210="مكتملة","",IF(NOT(ISNUMBER(G210)),"يحتاج موعدًا",IF(G210&lt;'الإعدادات'!$B$4,"يحتاج موعدًا",""))))</f>
        <v/>
      </c>
    </row>
    <row r="211">
      <c r="A211" s="5" t="n"/>
      <c r="B211" s="5" t="n"/>
      <c r="C211" s="5" t="n"/>
      <c r="D211" s="19" t="n"/>
      <c r="E211" s="20" t="n"/>
      <c r="F211" s="13" t="n"/>
      <c r="G211" s="13" t="n"/>
      <c r="H211" s="6">
        <f>IF(A211&amp;""="","",IFERROR(INDEX('المرضى'!$B$6:$B$305,MATCH(B211&amp;"",'المرضى'!$A$6:$A$305,0))&amp;"","كود غير موجود"))</f>
        <v/>
      </c>
      <c r="I211" s="16">
        <f>IF(A211&amp;""="","",COUNTIFS('الجلسات'!$B$6:$B$2005,A211&amp;"",'الجلسات'!$C$6:$C$2005,"تمت"))</f>
        <v/>
      </c>
      <c r="J211" s="16">
        <f>IF(A211&amp;""="","",MAX(0,N(D211)-I211))</f>
        <v/>
      </c>
      <c r="K211" s="21">
        <f>IF(OR(A211&amp;""="",N(D211)=0),"",MIN(1,I211/D211))</f>
        <v/>
      </c>
      <c r="L211" s="17">
        <f>IF(A211&amp;""="","",IF(N(D211)&gt;0,ROUND(N(E211)*MIN(I211,D211)/D211,2),0))</f>
        <v/>
      </c>
      <c r="M211" s="6">
        <f>IF(A211&amp;""="","",IF(I211=0,"لم تبدأ",IF(I211&gt;=N(D211),"مكتملة","جارية")))</f>
        <v/>
      </c>
      <c r="N211" s="6">
        <f>IF(A211&amp;""="","",IF(M211="مكتملة","",IF(NOT(ISNUMBER(G211)),"يحتاج موعدًا",IF(G211&lt;'الإعدادات'!$B$4,"يحتاج موعدًا",""))))</f>
        <v/>
      </c>
    </row>
    <row r="212">
      <c r="A212" s="5" t="n"/>
      <c r="B212" s="5" t="n"/>
      <c r="C212" s="5" t="n"/>
      <c r="D212" s="19" t="n"/>
      <c r="E212" s="20" t="n"/>
      <c r="F212" s="13" t="n"/>
      <c r="G212" s="13" t="n"/>
      <c r="H212" s="6">
        <f>IF(A212&amp;""="","",IFERROR(INDEX('المرضى'!$B$6:$B$305,MATCH(B212&amp;"",'المرضى'!$A$6:$A$305,0))&amp;"","كود غير موجود"))</f>
        <v/>
      </c>
      <c r="I212" s="16">
        <f>IF(A212&amp;""="","",COUNTIFS('الجلسات'!$B$6:$B$2005,A212&amp;"",'الجلسات'!$C$6:$C$2005,"تمت"))</f>
        <v/>
      </c>
      <c r="J212" s="16">
        <f>IF(A212&amp;""="","",MAX(0,N(D212)-I212))</f>
        <v/>
      </c>
      <c r="K212" s="21">
        <f>IF(OR(A212&amp;""="",N(D212)=0),"",MIN(1,I212/D212))</f>
        <v/>
      </c>
      <c r="L212" s="17">
        <f>IF(A212&amp;""="","",IF(N(D212)&gt;0,ROUND(N(E212)*MIN(I212,D212)/D212,2),0))</f>
        <v/>
      </c>
      <c r="M212" s="6">
        <f>IF(A212&amp;""="","",IF(I212=0,"لم تبدأ",IF(I212&gt;=N(D212),"مكتملة","جارية")))</f>
        <v/>
      </c>
      <c r="N212" s="6">
        <f>IF(A212&amp;""="","",IF(M212="مكتملة","",IF(NOT(ISNUMBER(G212)),"يحتاج موعدًا",IF(G212&lt;'الإعدادات'!$B$4,"يحتاج موعدًا",""))))</f>
        <v/>
      </c>
    </row>
    <row r="213">
      <c r="A213" s="5" t="n"/>
      <c r="B213" s="5" t="n"/>
      <c r="C213" s="5" t="n"/>
      <c r="D213" s="19" t="n"/>
      <c r="E213" s="20" t="n"/>
      <c r="F213" s="13" t="n"/>
      <c r="G213" s="13" t="n"/>
      <c r="H213" s="6">
        <f>IF(A213&amp;""="","",IFERROR(INDEX('المرضى'!$B$6:$B$305,MATCH(B213&amp;"",'المرضى'!$A$6:$A$305,0))&amp;"","كود غير موجود"))</f>
        <v/>
      </c>
      <c r="I213" s="16">
        <f>IF(A213&amp;""="","",COUNTIFS('الجلسات'!$B$6:$B$2005,A213&amp;"",'الجلسات'!$C$6:$C$2005,"تمت"))</f>
        <v/>
      </c>
      <c r="J213" s="16">
        <f>IF(A213&amp;""="","",MAX(0,N(D213)-I213))</f>
        <v/>
      </c>
      <c r="K213" s="21">
        <f>IF(OR(A213&amp;""="",N(D213)=0),"",MIN(1,I213/D213))</f>
        <v/>
      </c>
      <c r="L213" s="17">
        <f>IF(A213&amp;""="","",IF(N(D213)&gt;0,ROUND(N(E213)*MIN(I213,D213)/D213,2),0))</f>
        <v/>
      </c>
      <c r="M213" s="6">
        <f>IF(A213&amp;""="","",IF(I213=0,"لم تبدأ",IF(I213&gt;=N(D213),"مكتملة","جارية")))</f>
        <v/>
      </c>
      <c r="N213" s="6">
        <f>IF(A213&amp;""="","",IF(M213="مكتملة","",IF(NOT(ISNUMBER(G213)),"يحتاج موعدًا",IF(G213&lt;'الإعدادات'!$B$4,"يحتاج موعدًا",""))))</f>
        <v/>
      </c>
    </row>
    <row r="214">
      <c r="A214" s="5" t="n"/>
      <c r="B214" s="5" t="n"/>
      <c r="C214" s="5" t="n"/>
      <c r="D214" s="19" t="n"/>
      <c r="E214" s="20" t="n"/>
      <c r="F214" s="13" t="n"/>
      <c r="G214" s="13" t="n"/>
      <c r="H214" s="6">
        <f>IF(A214&amp;""="","",IFERROR(INDEX('المرضى'!$B$6:$B$305,MATCH(B214&amp;"",'المرضى'!$A$6:$A$305,0))&amp;"","كود غير موجود"))</f>
        <v/>
      </c>
      <c r="I214" s="16">
        <f>IF(A214&amp;""="","",COUNTIFS('الجلسات'!$B$6:$B$2005,A214&amp;"",'الجلسات'!$C$6:$C$2005,"تمت"))</f>
        <v/>
      </c>
      <c r="J214" s="16">
        <f>IF(A214&amp;""="","",MAX(0,N(D214)-I214))</f>
        <v/>
      </c>
      <c r="K214" s="21">
        <f>IF(OR(A214&amp;""="",N(D214)=0),"",MIN(1,I214/D214))</f>
        <v/>
      </c>
      <c r="L214" s="17">
        <f>IF(A214&amp;""="","",IF(N(D214)&gt;0,ROUND(N(E214)*MIN(I214,D214)/D214,2),0))</f>
        <v/>
      </c>
      <c r="M214" s="6">
        <f>IF(A214&amp;""="","",IF(I214=0,"لم تبدأ",IF(I214&gt;=N(D214),"مكتملة","جارية")))</f>
        <v/>
      </c>
      <c r="N214" s="6">
        <f>IF(A214&amp;""="","",IF(M214="مكتملة","",IF(NOT(ISNUMBER(G214)),"يحتاج موعدًا",IF(G214&lt;'الإعدادات'!$B$4,"يحتاج موعدًا",""))))</f>
        <v/>
      </c>
    </row>
    <row r="215">
      <c r="A215" s="5" t="n"/>
      <c r="B215" s="5" t="n"/>
      <c r="C215" s="5" t="n"/>
      <c r="D215" s="19" t="n"/>
      <c r="E215" s="20" t="n"/>
      <c r="F215" s="13" t="n"/>
      <c r="G215" s="13" t="n"/>
      <c r="H215" s="6">
        <f>IF(A215&amp;""="","",IFERROR(INDEX('المرضى'!$B$6:$B$305,MATCH(B215&amp;"",'المرضى'!$A$6:$A$305,0))&amp;"","كود غير موجود"))</f>
        <v/>
      </c>
      <c r="I215" s="16">
        <f>IF(A215&amp;""="","",COUNTIFS('الجلسات'!$B$6:$B$2005,A215&amp;"",'الجلسات'!$C$6:$C$2005,"تمت"))</f>
        <v/>
      </c>
      <c r="J215" s="16">
        <f>IF(A215&amp;""="","",MAX(0,N(D215)-I215))</f>
        <v/>
      </c>
      <c r="K215" s="21">
        <f>IF(OR(A215&amp;""="",N(D215)=0),"",MIN(1,I215/D215))</f>
        <v/>
      </c>
      <c r="L215" s="17">
        <f>IF(A215&amp;""="","",IF(N(D215)&gt;0,ROUND(N(E215)*MIN(I215,D215)/D215,2),0))</f>
        <v/>
      </c>
      <c r="M215" s="6">
        <f>IF(A215&amp;""="","",IF(I215=0,"لم تبدأ",IF(I215&gt;=N(D215),"مكتملة","جارية")))</f>
        <v/>
      </c>
      <c r="N215" s="6">
        <f>IF(A215&amp;""="","",IF(M215="مكتملة","",IF(NOT(ISNUMBER(G215)),"يحتاج موعدًا",IF(G215&lt;'الإعدادات'!$B$4,"يحتاج موعدًا",""))))</f>
        <v/>
      </c>
    </row>
    <row r="216">
      <c r="A216" s="5" t="n"/>
      <c r="B216" s="5" t="n"/>
      <c r="C216" s="5" t="n"/>
      <c r="D216" s="19" t="n"/>
      <c r="E216" s="20" t="n"/>
      <c r="F216" s="13" t="n"/>
      <c r="G216" s="13" t="n"/>
      <c r="H216" s="6">
        <f>IF(A216&amp;""="","",IFERROR(INDEX('المرضى'!$B$6:$B$305,MATCH(B216&amp;"",'المرضى'!$A$6:$A$305,0))&amp;"","كود غير موجود"))</f>
        <v/>
      </c>
      <c r="I216" s="16">
        <f>IF(A216&amp;""="","",COUNTIFS('الجلسات'!$B$6:$B$2005,A216&amp;"",'الجلسات'!$C$6:$C$2005,"تمت"))</f>
        <v/>
      </c>
      <c r="J216" s="16">
        <f>IF(A216&amp;""="","",MAX(0,N(D216)-I216))</f>
        <v/>
      </c>
      <c r="K216" s="21">
        <f>IF(OR(A216&amp;""="",N(D216)=0),"",MIN(1,I216/D216))</f>
        <v/>
      </c>
      <c r="L216" s="17">
        <f>IF(A216&amp;""="","",IF(N(D216)&gt;0,ROUND(N(E216)*MIN(I216,D216)/D216,2),0))</f>
        <v/>
      </c>
      <c r="M216" s="6">
        <f>IF(A216&amp;""="","",IF(I216=0,"لم تبدأ",IF(I216&gt;=N(D216),"مكتملة","جارية")))</f>
        <v/>
      </c>
      <c r="N216" s="6">
        <f>IF(A216&amp;""="","",IF(M216="مكتملة","",IF(NOT(ISNUMBER(G216)),"يحتاج موعدًا",IF(G216&lt;'الإعدادات'!$B$4,"يحتاج موعدًا",""))))</f>
        <v/>
      </c>
    </row>
    <row r="217">
      <c r="A217" s="5" t="n"/>
      <c r="B217" s="5" t="n"/>
      <c r="C217" s="5" t="n"/>
      <c r="D217" s="19" t="n"/>
      <c r="E217" s="20" t="n"/>
      <c r="F217" s="13" t="n"/>
      <c r="G217" s="13" t="n"/>
      <c r="H217" s="6">
        <f>IF(A217&amp;""="","",IFERROR(INDEX('المرضى'!$B$6:$B$305,MATCH(B217&amp;"",'المرضى'!$A$6:$A$305,0))&amp;"","كود غير موجود"))</f>
        <v/>
      </c>
      <c r="I217" s="16">
        <f>IF(A217&amp;""="","",COUNTIFS('الجلسات'!$B$6:$B$2005,A217&amp;"",'الجلسات'!$C$6:$C$2005,"تمت"))</f>
        <v/>
      </c>
      <c r="J217" s="16">
        <f>IF(A217&amp;""="","",MAX(0,N(D217)-I217))</f>
        <v/>
      </c>
      <c r="K217" s="21">
        <f>IF(OR(A217&amp;""="",N(D217)=0),"",MIN(1,I217/D217))</f>
        <v/>
      </c>
      <c r="L217" s="17">
        <f>IF(A217&amp;""="","",IF(N(D217)&gt;0,ROUND(N(E217)*MIN(I217,D217)/D217,2),0))</f>
        <v/>
      </c>
      <c r="M217" s="6">
        <f>IF(A217&amp;""="","",IF(I217=0,"لم تبدأ",IF(I217&gt;=N(D217),"مكتملة","جارية")))</f>
        <v/>
      </c>
      <c r="N217" s="6">
        <f>IF(A217&amp;""="","",IF(M217="مكتملة","",IF(NOT(ISNUMBER(G217)),"يحتاج موعدًا",IF(G217&lt;'الإعدادات'!$B$4,"يحتاج موعدًا",""))))</f>
        <v/>
      </c>
    </row>
    <row r="218">
      <c r="A218" s="5" t="n"/>
      <c r="B218" s="5" t="n"/>
      <c r="C218" s="5" t="n"/>
      <c r="D218" s="19" t="n"/>
      <c r="E218" s="20" t="n"/>
      <c r="F218" s="13" t="n"/>
      <c r="G218" s="13" t="n"/>
      <c r="H218" s="6">
        <f>IF(A218&amp;""="","",IFERROR(INDEX('المرضى'!$B$6:$B$305,MATCH(B218&amp;"",'المرضى'!$A$6:$A$305,0))&amp;"","كود غير موجود"))</f>
        <v/>
      </c>
      <c r="I218" s="16">
        <f>IF(A218&amp;""="","",COUNTIFS('الجلسات'!$B$6:$B$2005,A218&amp;"",'الجلسات'!$C$6:$C$2005,"تمت"))</f>
        <v/>
      </c>
      <c r="J218" s="16">
        <f>IF(A218&amp;""="","",MAX(0,N(D218)-I218))</f>
        <v/>
      </c>
      <c r="K218" s="21">
        <f>IF(OR(A218&amp;""="",N(D218)=0),"",MIN(1,I218/D218))</f>
        <v/>
      </c>
      <c r="L218" s="17">
        <f>IF(A218&amp;""="","",IF(N(D218)&gt;0,ROUND(N(E218)*MIN(I218,D218)/D218,2),0))</f>
        <v/>
      </c>
      <c r="M218" s="6">
        <f>IF(A218&amp;""="","",IF(I218=0,"لم تبدأ",IF(I218&gt;=N(D218),"مكتملة","جارية")))</f>
        <v/>
      </c>
      <c r="N218" s="6">
        <f>IF(A218&amp;""="","",IF(M218="مكتملة","",IF(NOT(ISNUMBER(G218)),"يحتاج موعدًا",IF(G218&lt;'الإعدادات'!$B$4,"يحتاج موعدًا",""))))</f>
        <v/>
      </c>
    </row>
    <row r="219">
      <c r="A219" s="5" t="n"/>
      <c r="B219" s="5" t="n"/>
      <c r="C219" s="5" t="n"/>
      <c r="D219" s="19" t="n"/>
      <c r="E219" s="20" t="n"/>
      <c r="F219" s="13" t="n"/>
      <c r="G219" s="13" t="n"/>
      <c r="H219" s="6">
        <f>IF(A219&amp;""="","",IFERROR(INDEX('المرضى'!$B$6:$B$305,MATCH(B219&amp;"",'المرضى'!$A$6:$A$305,0))&amp;"","كود غير موجود"))</f>
        <v/>
      </c>
      <c r="I219" s="16">
        <f>IF(A219&amp;""="","",COUNTIFS('الجلسات'!$B$6:$B$2005,A219&amp;"",'الجلسات'!$C$6:$C$2005,"تمت"))</f>
        <v/>
      </c>
      <c r="J219" s="16">
        <f>IF(A219&amp;""="","",MAX(0,N(D219)-I219))</f>
        <v/>
      </c>
      <c r="K219" s="21">
        <f>IF(OR(A219&amp;""="",N(D219)=0),"",MIN(1,I219/D219))</f>
        <v/>
      </c>
      <c r="L219" s="17">
        <f>IF(A219&amp;""="","",IF(N(D219)&gt;0,ROUND(N(E219)*MIN(I219,D219)/D219,2),0))</f>
        <v/>
      </c>
      <c r="M219" s="6">
        <f>IF(A219&amp;""="","",IF(I219=0,"لم تبدأ",IF(I219&gt;=N(D219),"مكتملة","جارية")))</f>
        <v/>
      </c>
      <c r="N219" s="6">
        <f>IF(A219&amp;""="","",IF(M219="مكتملة","",IF(NOT(ISNUMBER(G219)),"يحتاج موعدًا",IF(G219&lt;'الإعدادات'!$B$4,"يحتاج موعدًا",""))))</f>
        <v/>
      </c>
    </row>
    <row r="220">
      <c r="A220" s="5" t="n"/>
      <c r="B220" s="5" t="n"/>
      <c r="C220" s="5" t="n"/>
      <c r="D220" s="19" t="n"/>
      <c r="E220" s="20" t="n"/>
      <c r="F220" s="13" t="n"/>
      <c r="G220" s="13" t="n"/>
      <c r="H220" s="6">
        <f>IF(A220&amp;""="","",IFERROR(INDEX('المرضى'!$B$6:$B$305,MATCH(B220&amp;"",'المرضى'!$A$6:$A$305,0))&amp;"","كود غير موجود"))</f>
        <v/>
      </c>
      <c r="I220" s="16">
        <f>IF(A220&amp;""="","",COUNTIFS('الجلسات'!$B$6:$B$2005,A220&amp;"",'الجلسات'!$C$6:$C$2005,"تمت"))</f>
        <v/>
      </c>
      <c r="J220" s="16">
        <f>IF(A220&amp;""="","",MAX(0,N(D220)-I220))</f>
        <v/>
      </c>
      <c r="K220" s="21">
        <f>IF(OR(A220&amp;""="",N(D220)=0),"",MIN(1,I220/D220))</f>
        <v/>
      </c>
      <c r="L220" s="17">
        <f>IF(A220&amp;""="","",IF(N(D220)&gt;0,ROUND(N(E220)*MIN(I220,D220)/D220,2),0))</f>
        <v/>
      </c>
      <c r="M220" s="6">
        <f>IF(A220&amp;""="","",IF(I220=0,"لم تبدأ",IF(I220&gt;=N(D220),"مكتملة","جارية")))</f>
        <v/>
      </c>
      <c r="N220" s="6">
        <f>IF(A220&amp;""="","",IF(M220="مكتملة","",IF(NOT(ISNUMBER(G220)),"يحتاج موعدًا",IF(G220&lt;'الإعدادات'!$B$4,"يحتاج موعدًا",""))))</f>
        <v/>
      </c>
    </row>
    <row r="221">
      <c r="A221" s="5" t="n"/>
      <c r="B221" s="5" t="n"/>
      <c r="C221" s="5" t="n"/>
      <c r="D221" s="19" t="n"/>
      <c r="E221" s="20" t="n"/>
      <c r="F221" s="13" t="n"/>
      <c r="G221" s="13" t="n"/>
      <c r="H221" s="6">
        <f>IF(A221&amp;""="","",IFERROR(INDEX('المرضى'!$B$6:$B$305,MATCH(B221&amp;"",'المرضى'!$A$6:$A$305,0))&amp;"","كود غير موجود"))</f>
        <v/>
      </c>
      <c r="I221" s="16">
        <f>IF(A221&amp;""="","",COUNTIFS('الجلسات'!$B$6:$B$2005,A221&amp;"",'الجلسات'!$C$6:$C$2005,"تمت"))</f>
        <v/>
      </c>
      <c r="J221" s="16">
        <f>IF(A221&amp;""="","",MAX(0,N(D221)-I221))</f>
        <v/>
      </c>
      <c r="K221" s="21">
        <f>IF(OR(A221&amp;""="",N(D221)=0),"",MIN(1,I221/D221))</f>
        <v/>
      </c>
      <c r="L221" s="17">
        <f>IF(A221&amp;""="","",IF(N(D221)&gt;0,ROUND(N(E221)*MIN(I221,D221)/D221,2),0))</f>
        <v/>
      </c>
      <c r="M221" s="6">
        <f>IF(A221&amp;""="","",IF(I221=0,"لم تبدأ",IF(I221&gt;=N(D221),"مكتملة","جارية")))</f>
        <v/>
      </c>
      <c r="N221" s="6">
        <f>IF(A221&amp;""="","",IF(M221="مكتملة","",IF(NOT(ISNUMBER(G221)),"يحتاج موعدًا",IF(G221&lt;'الإعدادات'!$B$4,"يحتاج موعدًا",""))))</f>
        <v/>
      </c>
    </row>
    <row r="222">
      <c r="A222" s="5" t="n"/>
      <c r="B222" s="5" t="n"/>
      <c r="C222" s="5" t="n"/>
      <c r="D222" s="19" t="n"/>
      <c r="E222" s="20" t="n"/>
      <c r="F222" s="13" t="n"/>
      <c r="G222" s="13" t="n"/>
      <c r="H222" s="6">
        <f>IF(A222&amp;""="","",IFERROR(INDEX('المرضى'!$B$6:$B$305,MATCH(B222&amp;"",'المرضى'!$A$6:$A$305,0))&amp;"","كود غير موجود"))</f>
        <v/>
      </c>
      <c r="I222" s="16">
        <f>IF(A222&amp;""="","",COUNTIFS('الجلسات'!$B$6:$B$2005,A222&amp;"",'الجلسات'!$C$6:$C$2005,"تمت"))</f>
        <v/>
      </c>
      <c r="J222" s="16">
        <f>IF(A222&amp;""="","",MAX(0,N(D222)-I222))</f>
        <v/>
      </c>
      <c r="K222" s="21">
        <f>IF(OR(A222&amp;""="",N(D222)=0),"",MIN(1,I222/D222))</f>
        <v/>
      </c>
      <c r="L222" s="17">
        <f>IF(A222&amp;""="","",IF(N(D222)&gt;0,ROUND(N(E222)*MIN(I222,D222)/D222,2),0))</f>
        <v/>
      </c>
      <c r="M222" s="6">
        <f>IF(A222&amp;""="","",IF(I222=0,"لم تبدأ",IF(I222&gt;=N(D222),"مكتملة","جارية")))</f>
        <v/>
      </c>
      <c r="N222" s="6">
        <f>IF(A222&amp;""="","",IF(M222="مكتملة","",IF(NOT(ISNUMBER(G222)),"يحتاج موعدًا",IF(G222&lt;'الإعدادات'!$B$4,"يحتاج موعدًا",""))))</f>
        <v/>
      </c>
    </row>
    <row r="223">
      <c r="A223" s="5" t="n"/>
      <c r="B223" s="5" t="n"/>
      <c r="C223" s="5" t="n"/>
      <c r="D223" s="19" t="n"/>
      <c r="E223" s="20" t="n"/>
      <c r="F223" s="13" t="n"/>
      <c r="G223" s="13" t="n"/>
      <c r="H223" s="6">
        <f>IF(A223&amp;""="","",IFERROR(INDEX('المرضى'!$B$6:$B$305,MATCH(B223&amp;"",'المرضى'!$A$6:$A$305,0))&amp;"","كود غير موجود"))</f>
        <v/>
      </c>
      <c r="I223" s="16">
        <f>IF(A223&amp;""="","",COUNTIFS('الجلسات'!$B$6:$B$2005,A223&amp;"",'الجلسات'!$C$6:$C$2005,"تمت"))</f>
        <v/>
      </c>
      <c r="J223" s="16">
        <f>IF(A223&amp;""="","",MAX(0,N(D223)-I223))</f>
        <v/>
      </c>
      <c r="K223" s="21">
        <f>IF(OR(A223&amp;""="",N(D223)=0),"",MIN(1,I223/D223))</f>
        <v/>
      </c>
      <c r="L223" s="17">
        <f>IF(A223&amp;""="","",IF(N(D223)&gt;0,ROUND(N(E223)*MIN(I223,D223)/D223,2),0))</f>
        <v/>
      </c>
      <c r="M223" s="6">
        <f>IF(A223&amp;""="","",IF(I223=0,"لم تبدأ",IF(I223&gt;=N(D223),"مكتملة","جارية")))</f>
        <v/>
      </c>
      <c r="N223" s="6">
        <f>IF(A223&amp;""="","",IF(M223="مكتملة","",IF(NOT(ISNUMBER(G223)),"يحتاج موعدًا",IF(G223&lt;'الإعدادات'!$B$4,"يحتاج موعدًا",""))))</f>
        <v/>
      </c>
    </row>
    <row r="224">
      <c r="A224" s="5" t="n"/>
      <c r="B224" s="5" t="n"/>
      <c r="C224" s="5" t="n"/>
      <c r="D224" s="19" t="n"/>
      <c r="E224" s="20" t="n"/>
      <c r="F224" s="13" t="n"/>
      <c r="G224" s="13" t="n"/>
      <c r="H224" s="6">
        <f>IF(A224&amp;""="","",IFERROR(INDEX('المرضى'!$B$6:$B$305,MATCH(B224&amp;"",'المرضى'!$A$6:$A$305,0))&amp;"","كود غير موجود"))</f>
        <v/>
      </c>
      <c r="I224" s="16">
        <f>IF(A224&amp;""="","",COUNTIFS('الجلسات'!$B$6:$B$2005,A224&amp;"",'الجلسات'!$C$6:$C$2005,"تمت"))</f>
        <v/>
      </c>
      <c r="J224" s="16">
        <f>IF(A224&amp;""="","",MAX(0,N(D224)-I224))</f>
        <v/>
      </c>
      <c r="K224" s="21">
        <f>IF(OR(A224&amp;""="",N(D224)=0),"",MIN(1,I224/D224))</f>
        <v/>
      </c>
      <c r="L224" s="17">
        <f>IF(A224&amp;""="","",IF(N(D224)&gt;0,ROUND(N(E224)*MIN(I224,D224)/D224,2),0))</f>
        <v/>
      </c>
      <c r="M224" s="6">
        <f>IF(A224&amp;""="","",IF(I224=0,"لم تبدأ",IF(I224&gt;=N(D224),"مكتملة","جارية")))</f>
        <v/>
      </c>
      <c r="N224" s="6">
        <f>IF(A224&amp;""="","",IF(M224="مكتملة","",IF(NOT(ISNUMBER(G224)),"يحتاج موعدًا",IF(G224&lt;'الإعدادات'!$B$4,"يحتاج موعدًا",""))))</f>
        <v/>
      </c>
    </row>
    <row r="225">
      <c r="A225" s="5" t="n"/>
      <c r="B225" s="5" t="n"/>
      <c r="C225" s="5" t="n"/>
      <c r="D225" s="19" t="n"/>
      <c r="E225" s="20" t="n"/>
      <c r="F225" s="13" t="n"/>
      <c r="G225" s="13" t="n"/>
      <c r="H225" s="6">
        <f>IF(A225&amp;""="","",IFERROR(INDEX('المرضى'!$B$6:$B$305,MATCH(B225&amp;"",'المرضى'!$A$6:$A$305,0))&amp;"","كود غير موجود"))</f>
        <v/>
      </c>
      <c r="I225" s="16">
        <f>IF(A225&amp;""="","",COUNTIFS('الجلسات'!$B$6:$B$2005,A225&amp;"",'الجلسات'!$C$6:$C$2005,"تمت"))</f>
        <v/>
      </c>
      <c r="J225" s="16">
        <f>IF(A225&amp;""="","",MAX(0,N(D225)-I225))</f>
        <v/>
      </c>
      <c r="K225" s="21">
        <f>IF(OR(A225&amp;""="",N(D225)=0),"",MIN(1,I225/D225))</f>
        <v/>
      </c>
      <c r="L225" s="17">
        <f>IF(A225&amp;""="","",IF(N(D225)&gt;0,ROUND(N(E225)*MIN(I225,D225)/D225,2),0))</f>
        <v/>
      </c>
      <c r="M225" s="6">
        <f>IF(A225&amp;""="","",IF(I225=0,"لم تبدأ",IF(I225&gt;=N(D225),"مكتملة","جارية")))</f>
        <v/>
      </c>
      <c r="N225" s="6">
        <f>IF(A225&amp;""="","",IF(M225="مكتملة","",IF(NOT(ISNUMBER(G225)),"يحتاج موعدًا",IF(G225&lt;'الإعدادات'!$B$4,"يحتاج موعدًا",""))))</f>
        <v/>
      </c>
    </row>
    <row r="226">
      <c r="A226" s="5" t="n"/>
      <c r="B226" s="5" t="n"/>
      <c r="C226" s="5" t="n"/>
      <c r="D226" s="19" t="n"/>
      <c r="E226" s="20" t="n"/>
      <c r="F226" s="13" t="n"/>
      <c r="G226" s="13" t="n"/>
      <c r="H226" s="6">
        <f>IF(A226&amp;""="","",IFERROR(INDEX('المرضى'!$B$6:$B$305,MATCH(B226&amp;"",'المرضى'!$A$6:$A$305,0))&amp;"","كود غير موجود"))</f>
        <v/>
      </c>
      <c r="I226" s="16">
        <f>IF(A226&amp;""="","",COUNTIFS('الجلسات'!$B$6:$B$2005,A226&amp;"",'الجلسات'!$C$6:$C$2005,"تمت"))</f>
        <v/>
      </c>
      <c r="J226" s="16">
        <f>IF(A226&amp;""="","",MAX(0,N(D226)-I226))</f>
        <v/>
      </c>
      <c r="K226" s="21">
        <f>IF(OR(A226&amp;""="",N(D226)=0),"",MIN(1,I226/D226))</f>
        <v/>
      </c>
      <c r="L226" s="17">
        <f>IF(A226&amp;""="","",IF(N(D226)&gt;0,ROUND(N(E226)*MIN(I226,D226)/D226,2),0))</f>
        <v/>
      </c>
      <c r="M226" s="6">
        <f>IF(A226&amp;""="","",IF(I226=0,"لم تبدأ",IF(I226&gt;=N(D226),"مكتملة","جارية")))</f>
        <v/>
      </c>
      <c r="N226" s="6">
        <f>IF(A226&amp;""="","",IF(M226="مكتملة","",IF(NOT(ISNUMBER(G226)),"يحتاج موعدًا",IF(G226&lt;'الإعدادات'!$B$4,"يحتاج موعدًا",""))))</f>
        <v/>
      </c>
    </row>
    <row r="227">
      <c r="A227" s="5" t="n"/>
      <c r="B227" s="5" t="n"/>
      <c r="C227" s="5" t="n"/>
      <c r="D227" s="19" t="n"/>
      <c r="E227" s="20" t="n"/>
      <c r="F227" s="13" t="n"/>
      <c r="G227" s="13" t="n"/>
      <c r="H227" s="6">
        <f>IF(A227&amp;""="","",IFERROR(INDEX('المرضى'!$B$6:$B$305,MATCH(B227&amp;"",'المرضى'!$A$6:$A$305,0))&amp;"","كود غير موجود"))</f>
        <v/>
      </c>
      <c r="I227" s="16">
        <f>IF(A227&amp;""="","",COUNTIFS('الجلسات'!$B$6:$B$2005,A227&amp;"",'الجلسات'!$C$6:$C$2005,"تمت"))</f>
        <v/>
      </c>
      <c r="J227" s="16">
        <f>IF(A227&amp;""="","",MAX(0,N(D227)-I227))</f>
        <v/>
      </c>
      <c r="K227" s="21">
        <f>IF(OR(A227&amp;""="",N(D227)=0),"",MIN(1,I227/D227))</f>
        <v/>
      </c>
      <c r="L227" s="17">
        <f>IF(A227&amp;""="","",IF(N(D227)&gt;0,ROUND(N(E227)*MIN(I227,D227)/D227,2),0))</f>
        <v/>
      </c>
      <c r="M227" s="6">
        <f>IF(A227&amp;""="","",IF(I227=0,"لم تبدأ",IF(I227&gt;=N(D227),"مكتملة","جارية")))</f>
        <v/>
      </c>
      <c r="N227" s="6">
        <f>IF(A227&amp;""="","",IF(M227="مكتملة","",IF(NOT(ISNUMBER(G227)),"يحتاج موعدًا",IF(G227&lt;'الإعدادات'!$B$4,"يحتاج موعدًا",""))))</f>
        <v/>
      </c>
    </row>
    <row r="228">
      <c r="A228" s="5" t="n"/>
      <c r="B228" s="5" t="n"/>
      <c r="C228" s="5" t="n"/>
      <c r="D228" s="19" t="n"/>
      <c r="E228" s="20" t="n"/>
      <c r="F228" s="13" t="n"/>
      <c r="G228" s="13" t="n"/>
      <c r="H228" s="6">
        <f>IF(A228&amp;""="","",IFERROR(INDEX('المرضى'!$B$6:$B$305,MATCH(B228&amp;"",'المرضى'!$A$6:$A$305,0))&amp;"","كود غير موجود"))</f>
        <v/>
      </c>
      <c r="I228" s="16">
        <f>IF(A228&amp;""="","",COUNTIFS('الجلسات'!$B$6:$B$2005,A228&amp;"",'الجلسات'!$C$6:$C$2005,"تمت"))</f>
        <v/>
      </c>
      <c r="J228" s="16">
        <f>IF(A228&amp;""="","",MAX(0,N(D228)-I228))</f>
        <v/>
      </c>
      <c r="K228" s="21">
        <f>IF(OR(A228&amp;""="",N(D228)=0),"",MIN(1,I228/D228))</f>
        <v/>
      </c>
      <c r="L228" s="17">
        <f>IF(A228&amp;""="","",IF(N(D228)&gt;0,ROUND(N(E228)*MIN(I228,D228)/D228,2),0))</f>
        <v/>
      </c>
      <c r="M228" s="6">
        <f>IF(A228&amp;""="","",IF(I228=0,"لم تبدأ",IF(I228&gt;=N(D228),"مكتملة","جارية")))</f>
        <v/>
      </c>
      <c r="N228" s="6">
        <f>IF(A228&amp;""="","",IF(M228="مكتملة","",IF(NOT(ISNUMBER(G228)),"يحتاج موعدًا",IF(G228&lt;'الإعدادات'!$B$4,"يحتاج موعدًا",""))))</f>
        <v/>
      </c>
    </row>
    <row r="229">
      <c r="A229" s="5" t="n"/>
      <c r="B229" s="5" t="n"/>
      <c r="C229" s="5" t="n"/>
      <c r="D229" s="19" t="n"/>
      <c r="E229" s="20" t="n"/>
      <c r="F229" s="13" t="n"/>
      <c r="G229" s="13" t="n"/>
      <c r="H229" s="6">
        <f>IF(A229&amp;""="","",IFERROR(INDEX('المرضى'!$B$6:$B$305,MATCH(B229&amp;"",'المرضى'!$A$6:$A$305,0))&amp;"","كود غير موجود"))</f>
        <v/>
      </c>
      <c r="I229" s="16">
        <f>IF(A229&amp;""="","",COUNTIFS('الجلسات'!$B$6:$B$2005,A229&amp;"",'الجلسات'!$C$6:$C$2005,"تمت"))</f>
        <v/>
      </c>
      <c r="J229" s="16">
        <f>IF(A229&amp;""="","",MAX(0,N(D229)-I229))</f>
        <v/>
      </c>
      <c r="K229" s="21">
        <f>IF(OR(A229&amp;""="",N(D229)=0),"",MIN(1,I229/D229))</f>
        <v/>
      </c>
      <c r="L229" s="17">
        <f>IF(A229&amp;""="","",IF(N(D229)&gt;0,ROUND(N(E229)*MIN(I229,D229)/D229,2),0))</f>
        <v/>
      </c>
      <c r="M229" s="6">
        <f>IF(A229&amp;""="","",IF(I229=0,"لم تبدأ",IF(I229&gt;=N(D229),"مكتملة","جارية")))</f>
        <v/>
      </c>
      <c r="N229" s="6">
        <f>IF(A229&amp;""="","",IF(M229="مكتملة","",IF(NOT(ISNUMBER(G229)),"يحتاج موعدًا",IF(G229&lt;'الإعدادات'!$B$4,"يحتاج موعدًا",""))))</f>
        <v/>
      </c>
    </row>
    <row r="230">
      <c r="A230" s="5" t="n"/>
      <c r="B230" s="5" t="n"/>
      <c r="C230" s="5" t="n"/>
      <c r="D230" s="19" t="n"/>
      <c r="E230" s="20" t="n"/>
      <c r="F230" s="13" t="n"/>
      <c r="G230" s="13" t="n"/>
      <c r="H230" s="6">
        <f>IF(A230&amp;""="","",IFERROR(INDEX('المرضى'!$B$6:$B$305,MATCH(B230&amp;"",'المرضى'!$A$6:$A$305,0))&amp;"","كود غير موجود"))</f>
        <v/>
      </c>
      <c r="I230" s="16">
        <f>IF(A230&amp;""="","",COUNTIFS('الجلسات'!$B$6:$B$2005,A230&amp;"",'الجلسات'!$C$6:$C$2005,"تمت"))</f>
        <v/>
      </c>
      <c r="J230" s="16">
        <f>IF(A230&amp;""="","",MAX(0,N(D230)-I230))</f>
        <v/>
      </c>
      <c r="K230" s="21">
        <f>IF(OR(A230&amp;""="",N(D230)=0),"",MIN(1,I230/D230))</f>
        <v/>
      </c>
      <c r="L230" s="17">
        <f>IF(A230&amp;""="","",IF(N(D230)&gt;0,ROUND(N(E230)*MIN(I230,D230)/D230,2),0))</f>
        <v/>
      </c>
      <c r="M230" s="6">
        <f>IF(A230&amp;""="","",IF(I230=0,"لم تبدأ",IF(I230&gt;=N(D230),"مكتملة","جارية")))</f>
        <v/>
      </c>
      <c r="N230" s="6">
        <f>IF(A230&amp;""="","",IF(M230="مكتملة","",IF(NOT(ISNUMBER(G230)),"يحتاج موعدًا",IF(G230&lt;'الإعدادات'!$B$4,"يحتاج موعدًا",""))))</f>
        <v/>
      </c>
    </row>
    <row r="231">
      <c r="A231" s="5" t="n"/>
      <c r="B231" s="5" t="n"/>
      <c r="C231" s="5" t="n"/>
      <c r="D231" s="19" t="n"/>
      <c r="E231" s="20" t="n"/>
      <c r="F231" s="13" t="n"/>
      <c r="G231" s="13" t="n"/>
      <c r="H231" s="6">
        <f>IF(A231&amp;""="","",IFERROR(INDEX('المرضى'!$B$6:$B$305,MATCH(B231&amp;"",'المرضى'!$A$6:$A$305,0))&amp;"","كود غير موجود"))</f>
        <v/>
      </c>
      <c r="I231" s="16">
        <f>IF(A231&amp;""="","",COUNTIFS('الجلسات'!$B$6:$B$2005,A231&amp;"",'الجلسات'!$C$6:$C$2005,"تمت"))</f>
        <v/>
      </c>
      <c r="J231" s="16">
        <f>IF(A231&amp;""="","",MAX(0,N(D231)-I231))</f>
        <v/>
      </c>
      <c r="K231" s="21">
        <f>IF(OR(A231&amp;""="",N(D231)=0),"",MIN(1,I231/D231))</f>
        <v/>
      </c>
      <c r="L231" s="17">
        <f>IF(A231&amp;""="","",IF(N(D231)&gt;0,ROUND(N(E231)*MIN(I231,D231)/D231,2),0))</f>
        <v/>
      </c>
      <c r="M231" s="6">
        <f>IF(A231&amp;""="","",IF(I231=0,"لم تبدأ",IF(I231&gt;=N(D231),"مكتملة","جارية")))</f>
        <v/>
      </c>
      <c r="N231" s="6">
        <f>IF(A231&amp;""="","",IF(M231="مكتملة","",IF(NOT(ISNUMBER(G231)),"يحتاج موعدًا",IF(G231&lt;'الإعدادات'!$B$4,"يحتاج موعدًا",""))))</f>
        <v/>
      </c>
    </row>
    <row r="232">
      <c r="A232" s="5" t="n"/>
      <c r="B232" s="5" t="n"/>
      <c r="C232" s="5" t="n"/>
      <c r="D232" s="19" t="n"/>
      <c r="E232" s="20" t="n"/>
      <c r="F232" s="13" t="n"/>
      <c r="G232" s="13" t="n"/>
      <c r="H232" s="6">
        <f>IF(A232&amp;""="","",IFERROR(INDEX('المرضى'!$B$6:$B$305,MATCH(B232&amp;"",'المرضى'!$A$6:$A$305,0))&amp;"","كود غير موجود"))</f>
        <v/>
      </c>
      <c r="I232" s="16">
        <f>IF(A232&amp;""="","",COUNTIFS('الجلسات'!$B$6:$B$2005,A232&amp;"",'الجلسات'!$C$6:$C$2005,"تمت"))</f>
        <v/>
      </c>
      <c r="J232" s="16">
        <f>IF(A232&amp;""="","",MAX(0,N(D232)-I232))</f>
        <v/>
      </c>
      <c r="K232" s="21">
        <f>IF(OR(A232&amp;""="",N(D232)=0),"",MIN(1,I232/D232))</f>
        <v/>
      </c>
      <c r="L232" s="17">
        <f>IF(A232&amp;""="","",IF(N(D232)&gt;0,ROUND(N(E232)*MIN(I232,D232)/D232,2),0))</f>
        <v/>
      </c>
      <c r="M232" s="6">
        <f>IF(A232&amp;""="","",IF(I232=0,"لم تبدأ",IF(I232&gt;=N(D232),"مكتملة","جارية")))</f>
        <v/>
      </c>
      <c r="N232" s="6">
        <f>IF(A232&amp;""="","",IF(M232="مكتملة","",IF(NOT(ISNUMBER(G232)),"يحتاج موعدًا",IF(G232&lt;'الإعدادات'!$B$4,"يحتاج موعدًا",""))))</f>
        <v/>
      </c>
    </row>
    <row r="233">
      <c r="A233" s="5" t="n"/>
      <c r="B233" s="5" t="n"/>
      <c r="C233" s="5" t="n"/>
      <c r="D233" s="19" t="n"/>
      <c r="E233" s="20" t="n"/>
      <c r="F233" s="13" t="n"/>
      <c r="G233" s="13" t="n"/>
      <c r="H233" s="6">
        <f>IF(A233&amp;""="","",IFERROR(INDEX('المرضى'!$B$6:$B$305,MATCH(B233&amp;"",'المرضى'!$A$6:$A$305,0))&amp;"","كود غير موجود"))</f>
        <v/>
      </c>
      <c r="I233" s="16">
        <f>IF(A233&amp;""="","",COUNTIFS('الجلسات'!$B$6:$B$2005,A233&amp;"",'الجلسات'!$C$6:$C$2005,"تمت"))</f>
        <v/>
      </c>
      <c r="J233" s="16">
        <f>IF(A233&amp;""="","",MAX(0,N(D233)-I233))</f>
        <v/>
      </c>
      <c r="K233" s="21">
        <f>IF(OR(A233&amp;""="",N(D233)=0),"",MIN(1,I233/D233))</f>
        <v/>
      </c>
      <c r="L233" s="17">
        <f>IF(A233&amp;""="","",IF(N(D233)&gt;0,ROUND(N(E233)*MIN(I233,D233)/D233,2),0))</f>
        <v/>
      </c>
      <c r="M233" s="6">
        <f>IF(A233&amp;""="","",IF(I233=0,"لم تبدأ",IF(I233&gt;=N(D233),"مكتملة","جارية")))</f>
        <v/>
      </c>
      <c r="N233" s="6">
        <f>IF(A233&amp;""="","",IF(M233="مكتملة","",IF(NOT(ISNUMBER(G233)),"يحتاج موعدًا",IF(G233&lt;'الإعدادات'!$B$4,"يحتاج موعدًا",""))))</f>
        <v/>
      </c>
    </row>
    <row r="234">
      <c r="A234" s="5" t="n"/>
      <c r="B234" s="5" t="n"/>
      <c r="C234" s="5" t="n"/>
      <c r="D234" s="19" t="n"/>
      <c r="E234" s="20" t="n"/>
      <c r="F234" s="13" t="n"/>
      <c r="G234" s="13" t="n"/>
      <c r="H234" s="6">
        <f>IF(A234&amp;""="","",IFERROR(INDEX('المرضى'!$B$6:$B$305,MATCH(B234&amp;"",'المرضى'!$A$6:$A$305,0))&amp;"","كود غير موجود"))</f>
        <v/>
      </c>
      <c r="I234" s="16">
        <f>IF(A234&amp;""="","",COUNTIFS('الجلسات'!$B$6:$B$2005,A234&amp;"",'الجلسات'!$C$6:$C$2005,"تمت"))</f>
        <v/>
      </c>
      <c r="J234" s="16">
        <f>IF(A234&amp;""="","",MAX(0,N(D234)-I234))</f>
        <v/>
      </c>
      <c r="K234" s="21">
        <f>IF(OR(A234&amp;""="",N(D234)=0),"",MIN(1,I234/D234))</f>
        <v/>
      </c>
      <c r="L234" s="17">
        <f>IF(A234&amp;""="","",IF(N(D234)&gt;0,ROUND(N(E234)*MIN(I234,D234)/D234,2),0))</f>
        <v/>
      </c>
      <c r="M234" s="6">
        <f>IF(A234&amp;""="","",IF(I234=0,"لم تبدأ",IF(I234&gt;=N(D234),"مكتملة","جارية")))</f>
        <v/>
      </c>
      <c r="N234" s="6">
        <f>IF(A234&amp;""="","",IF(M234="مكتملة","",IF(NOT(ISNUMBER(G234)),"يحتاج موعدًا",IF(G234&lt;'الإعدادات'!$B$4,"يحتاج موعدًا",""))))</f>
        <v/>
      </c>
    </row>
    <row r="235">
      <c r="A235" s="5" t="n"/>
      <c r="B235" s="5" t="n"/>
      <c r="C235" s="5" t="n"/>
      <c r="D235" s="19" t="n"/>
      <c r="E235" s="20" t="n"/>
      <c r="F235" s="13" t="n"/>
      <c r="G235" s="13" t="n"/>
      <c r="H235" s="6">
        <f>IF(A235&amp;""="","",IFERROR(INDEX('المرضى'!$B$6:$B$305,MATCH(B235&amp;"",'المرضى'!$A$6:$A$305,0))&amp;"","كود غير موجود"))</f>
        <v/>
      </c>
      <c r="I235" s="16">
        <f>IF(A235&amp;""="","",COUNTIFS('الجلسات'!$B$6:$B$2005,A235&amp;"",'الجلسات'!$C$6:$C$2005,"تمت"))</f>
        <v/>
      </c>
      <c r="J235" s="16">
        <f>IF(A235&amp;""="","",MAX(0,N(D235)-I235))</f>
        <v/>
      </c>
      <c r="K235" s="21">
        <f>IF(OR(A235&amp;""="",N(D235)=0),"",MIN(1,I235/D235))</f>
        <v/>
      </c>
      <c r="L235" s="17">
        <f>IF(A235&amp;""="","",IF(N(D235)&gt;0,ROUND(N(E235)*MIN(I235,D235)/D235,2),0))</f>
        <v/>
      </c>
      <c r="M235" s="6">
        <f>IF(A235&amp;""="","",IF(I235=0,"لم تبدأ",IF(I235&gt;=N(D235),"مكتملة","جارية")))</f>
        <v/>
      </c>
      <c r="N235" s="6">
        <f>IF(A235&amp;""="","",IF(M235="مكتملة","",IF(NOT(ISNUMBER(G235)),"يحتاج موعدًا",IF(G235&lt;'الإعدادات'!$B$4,"يحتاج موعدًا",""))))</f>
        <v/>
      </c>
    </row>
    <row r="236">
      <c r="A236" s="5" t="n"/>
      <c r="B236" s="5" t="n"/>
      <c r="C236" s="5" t="n"/>
      <c r="D236" s="19" t="n"/>
      <c r="E236" s="20" t="n"/>
      <c r="F236" s="13" t="n"/>
      <c r="G236" s="13" t="n"/>
      <c r="H236" s="6">
        <f>IF(A236&amp;""="","",IFERROR(INDEX('المرضى'!$B$6:$B$305,MATCH(B236&amp;"",'المرضى'!$A$6:$A$305,0))&amp;"","كود غير موجود"))</f>
        <v/>
      </c>
      <c r="I236" s="16">
        <f>IF(A236&amp;""="","",COUNTIFS('الجلسات'!$B$6:$B$2005,A236&amp;"",'الجلسات'!$C$6:$C$2005,"تمت"))</f>
        <v/>
      </c>
      <c r="J236" s="16">
        <f>IF(A236&amp;""="","",MAX(0,N(D236)-I236))</f>
        <v/>
      </c>
      <c r="K236" s="21">
        <f>IF(OR(A236&amp;""="",N(D236)=0),"",MIN(1,I236/D236))</f>
        <v/>
      </c>
      <c r="L236" s="17">
        <f>IF(A236&amp;""="","",IF(N(D236)&gt;0,ROUND(N(E236)*MIN(I236,D236)/D236,2),0))</f>
        <v/>
      </c>
      <c r="M236" s="6">
        <f>IF(A236&amp;""="","",IF(I236=0,"لم تبدأ",IF(I236&gt;=N(D236),"مكتملة","جارية")))</f>
        <v/>
      </c>
      <c r="N236" s="6">
        <f>IF(A236&amp;""="","",IF(M236="مكتملة","",IF(NOT(ISNUMBER(G236)),"يحتاج موعدًا",IF(G236&lt;'الإعدادات'!$B$4,"يحتاج موعدًا",""))))</f>
        <v/>
      </c>
    </row>
    <row r="237">
      <c r="A237" s="5" t="n"/>
      <c r="B237" s="5" t="n"/>
      <c r="C237" s="5" t="n"/>
      <c r="D237" s="19" t="n"/>
      <c r="E237" s="20" t="n"/>
      <c r="F237" s="13" t="n"/>
      <c r="G237" s="13" t="n"/>
      <c r="H237" s="6">
        <f>IF(A237&amp;""="","",IFERROR(INDEX('المرضى'!$B$6:$B$305,MATCH(B237&amp;"",'المرضى'!$A$6:$A$305,0))&amp;"","كود غير موجود"))</f>
        <v/>
      </c>
      <c r="I237" s="16">
        <f>IF(A237&amp;""="","",COUNTIFS('الجلسات'!$B$6:$B$2005,A237&amp;"",'الجلسات'!$C$6:$C$2005,"تمت"))</f>
        <v/>
      </c>
      <c r="J237" s="16">
        <f>IF(A237&amp;""="","",MAX(0,N(D237)-I237))</f>
        <v/>
      </c>
      <c r="K237" s="21">
        <f>IF(OR(A237&amp;""="",N(D237)=0),"",MIN(1,I237/D237))</f>
        <v/>
      </c>
      <c r="L237" s="17">
        <f>IF(A237&amp;""="","",IF(N(D237)&gt;0,ROUND(N(E237)*MIN(I237,D237)/D237,2),0))</f>
        <v/>
      </c>
      <c r="M237" s="6">
        <f>IF(A237&amp;""="","",IF(I237=0,"لم تبدأ",IF(I237&gt;=N(D237),"مكتملة","جارية")))</f>
        <v/>
      </c>
      <c r="N237" s="6">
        <f>IF(A237&amp;""="","",IF(M237="مكتملة","",IF(NOT(ISNUMBER(G237)),"يحتاج موعدًا",IF(G237&lt;'الإعدادات'!$B$4,"يحتاج موعدًا",""))))</f>
        <v/>
      </c>
    </row>
    <row r="238">
      <c r="A238" s="5" t="n"/>
      <c r="B238" s="5" t="n"/>
      <c r="C238" s="5" t="n"/>
      <c r="D238" s="19" t="n"/>
      <c r="E238" s="20" t="n"/>
      <c r="F238" s="13" t="n"/>
      <c r="G238" s="13" t="n"/>
      <c r="H238" s="6">
        <f>IF(A238&amp;""="","",IFERROR(INDEX('المرضى'!$B$6:$B$305,MATCH(B238&amp;"",'المرضى'!$A$6:$A$305,0))&amp;"","كود غير موجود"))</f>
        <v/>
      </c>
      <c r="I238" s="16">
        <f>IF(A238&amp;""="","",COUNTIFS('الجلسات'!$B$6:$B$2005,A238&amp;"",'الجلسات'!$C$6:$C$2005,"تمت"))</f>
        <v/>
      </c>
      <c r="J238" s="16">
        <f>IF(A238&amp;""="","",MAX(0,N(D238)-I238))</f>
        <v/>
      </c>
      <c r="K238" s="21">
        <f>IF(OR(A238&amp;""="",N(D238)=0),"",MIN(1,I238/D238))</f>
        <v/>
      </c>
      <c r="L238" s="17">
        <f>IF(A238&amp;""="","",IF(N(D238)&gt;0,ROUND(N(E238)*MIN(I238,D238)/D238,2),0))</f>
        <v/>
      </c>
      <c r="M238" s="6">
        <f>IF(A238&amp;""="","",IF(I238=0,"لم تبدأ",IF(I238&gt;=N(D238),"مكتملة","جارية")))</f>
        <v/>
      </c>
      <c r="N238" s="6">
        <f>IF(A238&amp;""="","",IF(M238="مكتملة","",IF(NOT(ISNUMBER(G238)),"يحتاج موعدًا",IF(G238&lt;'الإعدادات'!$B$4,"يحتاج موعدًا",""))))</f>
        <v/>
      </c>
    </row>
    <row r="239">
      <c r="A239" s="5" t="n"/>
      <c r="B239" s="5" t="n"/>
      <c r="C239" s="5" t="n"/>
      <c r="D239" s="19" t="n"/>
      <c r="E239" s="20" t="n"/>
      <c r="F239" s="13" t="n"/>
      <c r="G239" s="13" t="n"/>
      <c r="H239" s="6">
        <f>IF(A239&amp;""="","",IFERROR(INDEX('المرضى'!$B$6:$B$305,MATCH(B239&amp;"",'المرضى'!$A$6:$A$305,0))&amp;"","كود غير موجود"))</f>
        <v/>
      </c>
      <c r="I239" s="16">
        <f>IF(A239&amp;""="","",COUNTIFS('الجلسات'!$B$6:$B$2005,A239&amp;"",'الجلسات'!$C$6:$C$2005,"تمت"))</f>
        <v/>
      </c>
      <c r="J239" s="16">
        <f>IF(A239&amp;""="","",MAX(0,N(D239)-I239))</f>
        <v/>
      </c>
      <c r="K239" s="21">
        <f>IF(OR(A239&amp;""="",N(D239)=0),"",MIN(1,I239/D239))</f>
        <v/>
      </c>
      <c r="L239" s="17">
        <f>IF(A239&amp;""="","",IF(N(D239)&gt;0,ROUND(N(E239)*MIN(I239,D239)/D239,2),0))</f>
        <v/>
      </c>
      <c r="M239" s="6">
        <f>IF(A239&amp;""="","",IF(I239=0,"لم تبدأ",IF(I239&gt;=N(D239),"مكتملة","جارية")))</f>
        <v/>
      </c>
      <c r="N239" s="6">
        <f>IF(A239&amp;""="","",IF(M239="مكتملة","",IF(NOT(ISNUMBER(G239)),"يحتاج موعدًا",IF(G239&lt;'الإعدادات'!$B$4,"يحتاج موعدًا",""))))</f>
        <v/>
      </c>
    </row>
    <row r="240">
      <c r="A240" s="5" t="n"/>
      <c r="B240" s="5" t="n"/>
      <c r="C240" s="5" t="n"/>
      <c r="D240" s="19" t="n"/>
      <c r="E240" s="20" t="n"/>
      <c r="F240" s="13" t="n"/>
      <c r="G240" s="13" t="n"/>
      <c r="H240" s="6">
        <f>IF(A240&amp;""="","",IFERROR(INDEX('المرضى'!$B$6:$B$305,MATCH(B240&amp;"",'المرضى'!$A$6:$A$305,0))&amp;"","كود غير موجود"))</f>
        <v/>
      </c>
      <c r="I240" s="16">
        <f>IF(A240&amp;""="","",COUNTIFS('الجلسات'!$B$6:$B$2005,A240&amp;"",'الجلسات'!$C$6:$C$2005,"تمت"))</f>
        <v/>
      </c>
      <c r="J240" s="16">
        <f>IF(A240&amp;""="","",MAX(0,N(D240)-I240))</f>
        <v/>
      </c>
      <c r="K240" s="21">
        <f>IF(OR(A240&amp;""="",N(D240)=0),"",MIN(1,I240/D240))</f>
        <v/>
      </c>
      <c r="L240" s="17">
        <f>IF(A240&amp;""="","",IF(N(D240)&gt;0,ROUND(N(E240)*MIN(I240,D240)/D240,2),0))</f>
        <v/>
      </c>
      <c r="M240" s="6">
        <f>IF(A240&amp;""="","",IF(I240=0,"لم تبدأ",IF(I240&gt;=N(D240),"مكتملة","جارية")))</f>
        <v/>
      </c>
      <c r="N240" s="6">
        <f>IF(A240&amp;""="","",IF(M240="مكتملة","",IF(NOT(ISNUMBER(G240)),"يحتاج موعدًا",IF(G240&lt;'الإعدادات'!$B$4,"يحتاج موعدًا",""))))</f>
        <v/>
      </c>
    </row>
    <row r="241">
      <c r="A241" s="5" t="n"/>
      <c r="B241" s="5" t="n"/>
      <c r="C241" s="5" t="n"/>
      <c r="D241" s="19" t="n"/>
      <c r="E241" s="20" t="n"/>
      <c r="F241" s="13" t="n"/>
      <c r="G241" s="13" t="n"/>
      <c r="H241" s="6">
        <f>IF(A241&amp;""="","",IFERROR(INDEX('المرضى'!$B$6:$B$305,MATCH(B241&amp;"",'المرضى'!$A$6:$A$305,0))&amp;"","كود غير موجود"))</f>
        <v/>
      </c>
      <c r="I241" s="16">
        <f>IF(A241&amp;""="","",COUNTIFS('الجلسات'!$B$6:$B$2005,A241&amp;"",'الجلسات'!$C$6:$C$2005,"تمت"))</f>
        <v/>
      </c>
      <c r="J241" s="16">
        <f>IF(A241&amp;""="","",MAX(0,N(D241)-I241))</f>
        <v/>
      </c>
      <c r="K241" s="21">
        <f>IF(OR(A241&amp;""="",N(D241)=0),"",MIN(1,I241/D241))</f>
        <v/>
      </c>
      <c r="L241" s="17">
        <f>IF(A241&amp;""="","",IF(N(D241)&gt;0,ROUND(N(E241)*MIN(I241,D241)/D241,2),0))</f>
        <v/>
      </c>
      <c r="M241" s="6">
        <f>IF(A241&amp;""="","",IF(I241=0,"لم تبدأ",IF(I241&gt;=N(D241),"مكتملة","جارية")))</f>
        <v/>
      </c>
      <c r="N241" s="6">
        <f>IF(A241&amp;""="","",IF(M241="مكتملة","",IF(NOT(ISNUMBER(G241)),"يحتاج موعدًا",IF(G241&lt;'الإعدادات'!$B$4,"يحتاج موعدًا",""))))</f>
        <v/>
      </c>
    </row>
    <row r="242">
      <c r="A242" s="5" t="n"/>
      <c r="B242" s="5" t="n"/>
      <c r="C242" s="5" t="n"/>
      <c r="D242" s="19" t="n"/>
      <c r="E242" s="20" t="n"/>
      <c r="F242" s="13" t="n"/>
      <c r="G242" s="13" t="n"/>
      <c r="H242" s="6">
        <f>IF(A242&amp;""="","",IFERROR(INDEX('المرضى'!$B$6:$B$305,MATCH(B242&amp;"",'المرضى'!$A$6:$A$305,0))&amp;"","كود غير موجود"))</f>
        <v/>
      </c>
      <c r="I242" s="16">
        <f>IF(A242&amp;""="","",COUNTIFS('الجلسات'!$B$6:$B$2005,A242&amp;"",'الجلسات'!$C$6:$C$2005,"تمت"))</f>
        <v/>
      </c>
      <c r="J242" s="16">
        <f>IF(A242&amp;""="","",MAX(0,N(D242)-I242))</f>
        <v/>
      </c>
      <c r="K242" s="21">
        <f>IF(OR(A242&amp;""="",N(D242)=0),"",MIN(1,I242/D242))</f>
        <v/>
      </c>
      <c r="L242" s="17">
        <f>IF(A242&amp;""="","",IF(N(D242)&gt;0,ROUND(N(E242)*MIN(I242,D242)/D242,2),0))</f>
        <v/>
      </c>
      <c r="M242" s="6">
        <f>IF(A242&amp;""="","",IF(I242=0,"لم تبدأ",IF(I242&gt;=N(D242),"مكتملة","جارية")))</f>
        <v/>
      </c>
      <c r="N242" s="6">
        <f>IF(A242&amp;""="","",IF(M242="مكتملة","",IF(NOT(ISNUMBER(G242)),"يحتاج موعدًا",IF(G242&lt;'الإعدادات'!$B$4,"يحتاج موعدًا",""))))</f>
        <v/>
      </c>
    </row>
    <row r="243">
      <c r="A243" s="5" t="n"/>
      <c r="B243" s="5" t="n"/>
      <c r="C243" s="5" t="n"/>
      <c r="D243" s="19" t="n"/>
      <c r="E243" s="20" t="n"/>
      <c r="F243" s="13" t="n"/>
      <c r="G243" s="13" t="n"/>
      <c r="H243" s="6">
        <f>IF(A243&amp;""="","",IFERROR(INDEX('المرضى'!$B$6:$B$305,MATCH(B243&amp;"",'المرضى'!$A$6:$A$305,0))&amp;"","كود غير موجود"))</f>
        <v/>
      </c>
      <c r="I243" s="16">
        <f>IF(A243&amp;""="","",COUNTIFS('الجلسات'!$B$6:$B$2005,A243&amp;"",'الجلسات'!$C$6:$C$2005,"تمت"))</f>
        <v/>
      </c>
      <c r="J243" s="16">
        <f>IF(A243&amp;""="","",MAX(0,N(D243)-I243))</f>
        <v/>
      </c>
      <c r="K243" s="21">
        <f>IF(OR(A243&amp;""="",N(D243)=0),"",MIN(1,I243/D243))</f>
        <v/>
      </c>
      <c r="L243" s="17">
        <f>IF(A243&amp;""="","",IF(N(D243)&gt;0,ROUND(N(E243)*MIN(I243,D243)/D243,2),0))</f>
        <v/>
      </c>
      <c r="M243" s="6">
        <f>IF(A243&amp;""="","",IF(I243=0,"لم تبدأ",IF(I243&gt;=N(D243),"مكتملة","جارية")))</f>
        <v/>
      </c>
      <c r="N243" s="6">
        <f>IF(A243&amp;""="","",IF(M243="مكتملة","",IF(NOT(ISNUMBER(G243)),"يحتاج موعدًا",IF(G243&lt;'الإعدادات'!$B$4,"يحتاج موعدًا",""))))</f>
        <v/>
      </c>
    </row>
    <row r="244">
      <c r="A244" s="5" t="n"/>
      <c r="B244" s="5" t="n"/>
      <c r="C244" s="5" t="n"/>
      <c r="D244" s="19" t="n"/>
      <c r="E244" s="20" t="n"/>
      <c r="F244" s="13" t="n"/>
      <c r="G244" s="13" t="n"/>
      <c r="H244" s="6">
        <f>IF(A244&amp;""="","",IFERROR(INDEX('المرضى'!$B$6:$B$305,MATCH(B244&amp;"",'المرضى'!$A$6:$A$305,0))&amp;"","كود غير موجود"))</f>
        <v/>
      </c>
      <c r="I244" s="16">
        <f>IF(A244&amp;""="","",COUNTIFS('الجلسات'!$B$6:$B$2005,A244&amp;"",'الجلسات'!$C$6:$C$2005,"تمت"))</f>
        <v/>
      </c>
      <c r="J244" s="16">
        <f>IF(A244&amp;""="","",MAX(0,N(D244)-I244))</f>
        <v/>
      </c>
      <c r="K244" s="21">
        <f>IF(OR(A244&amp;""="",N(D244)=0),"",MIN(1,I244/D244))</f>
        <v/>
      </c>
      <c r="L244" s="17">
        <f>IF(A244&amp;""="","",IF(N(D244)&gt;0,ROUND(N(E244)*MIN(I244,D244)/D244,2),0))</f>
        <v/>
      </c>
      <c r="M244" s="6">
        <f>IF(A244&amp;""="","",IF(I244=0,"لم تبدأ",IF(I244&gt;=N(D244),"مكتملة","جارية")))</f>
        <v/>
      </c>
      <c r="N244" s="6">
        <f>IF(A244&amp;""="","",IF(M244="مكتملة","",IF(NOT(ISNUMBER(G244)),"يحتاج موعدًا",IF(G244&lt;'الإعدادات'!$B$4,"يحتاج موعدًا",""))))</f>
        <v/>
      </c>
    </row>
    <row r="245">
      <c r="A245" s="5" t="n"/>
      <c r="B245" s="5" t="n"/>
      <c r="C245" s="5" t="n"/>
      <c r="D245" s="19" t="n"/>
      <c r="E245" s="20" t="n"/>
      <c r="F245" s="13" t="n"/>
      <c r="G245" s="13" t="n"/>
      <c r="H245" s="6">
        <f>IF(A245&amp;""="","",IFERROR(INDEX('المرضى'!$B$6:$B$305,MATCH(B245&amp;"",'المرضى'!$A$6:$A$305,0))&amp;"","كود غير موجود"))</f>
        <v/>
      </c>
      <c r="I245" s="16">
        <f>IF(A245&amp;""="","",COUNTIFS('الجلسات'!$B$6:$B$2005,A245&amp;"",'الجلسات'!$C$6:$C$2005,"تمت"))</f>
        <v/>
      </c>
      <c r="J245" s="16">
        <f>IF(A245&amp;""="","",MAX(0,N(D245)-I245))</f>
        <v/>
      </c>
      <c r="K245" s="21">
        <f>IF(OR(A245&amp;""="",N(D245)=0),"",MIN(1,I245/D245))</f>
        <v/>
      </c>
      <c r="L245" s="17">
        <f>IF(A245&amp;""="","",IF(N(D245)&gt;0,ROUND(N(E245)*MIN(I245,D245)/D245,2),0))</f>
        <v/>
      </c>
      <c r="M245" s="6">
        <f>IF(A245&amp;""="","",IF(I245=0,"لم تبدأ",IF(I245&gt;=N(D245),"مكتملة","جارية")))</f>
        <v/>
      </c>
      <c r="N245" s="6">
        <f>IF(A245&amp;""="","",IF(M245="مكتملة","",IF(NOT(ISNUMBER(G245)),"يحتاج موعدًا",IF(G245&lt;'الإعدادات'!$B$4,"يحتاج موعدًا",""))))</f>
        <v/>
      </c>
    </row>
    <row r="246">
      <c r="A246" s="5" t="n"/>
      <c r="B246" s="5" t="n"/>
      <c r="C246" s="5" t="n"/>
      <c r="D246" s="19" t="n"/>
      <c r="E246" s="20" t="n"/>
      <c r="F246" s="13" t="n"/>
      <c r="G246" s="13" t="n"/>
      <c r="H246" s="6">
        <f>IF(A246&amp;""="","",IFERROR(INDEX('المرضى'!$B$6:$B$305,MATCH(B246&amp;"",'المرضى'!$A$6:$A$305,0))&amp;"","كود غير موجود"))</f>
        <v/>
      </c>
      <c r="I246" s="16">
        <f>IF(A246&amp;""="","",COUNTIFS('الجلسات'!$B$6:$B$2005,A246&amp;"",'الجلسات'!$C$6:$C$2005,"تمت"))</f>
        <v/>
      </c>
      <c r="J246" s="16">
        <f>IF(A246&amp;""="","",MAX(0,N(D246)-I246))</f>
        <v/>
      </c>
      <c r="K246" s="21">
        <f>IF(OR(A246&amp;""="",N(D246)=0),"",MIN(1,I246/D246))</f>
        <v/>
      </c>
      <c r="L246" s="17">
        <f>IF(A246&amp;""="","",IF(N(D246)&gt;0,ROUND(N(E246)*MIN(I246,D246)/D246,2),0))</f>
        <v/>
      </c>
      <c r="M246" s="6">
        <f>IF(A246&amp;""="","",IF(I246=0,"لم تبدأ",IF(I246&gt;=N(D246),"مكتملة","جارية")))</f>
        <v/>
      </c>
      <c r="N246" s="6">
        <f>IF(A246&amp;""="","",IF(M246="مكتملة","",IF(NOT(ISNUMBER(G246)),"يحتاج موعدًا",IF(G246&lt;'الإعدادات'!$B$4,"يحتاج موعدًا",""))))</f>
        <v/>
      </c>
    </row>
    <row r="247">
      <c r="A247" s="5" t="n"/>
      <c r="B247" s="5" t="n"/>
      <c r="C247" s="5" t="n"/>
      <c r="D247" s="19" t="n"/>
      <c r="E247" s="20" t="n"/>
      <c r="F247" s="13" t="n"/>
      <c r="G247" s="13" t="n"/>
      <c r="H247" s="6">
        <f>IF(A247&amp;""="","",IFERROR(INDEX('المرضى'!$B$6:$B$305,MATCH(B247&amp;"",'المرضى'!$A$6:$A$305,0))&amp;"","كود غير موجود"))</f>
        <v/>
      </c>
      <c r="I247" s="16">
        <f>IF(A247&amp;""="","",COUNTIFS('الجلسات'!$B$6:$B$2005,A247&amp;"",'الجلسات'!$C$6:$C$2005,"تمت"))</f>
        <v/>
      </c>
      <c r="J247" s="16">
        <f>IF(A247&amp;""="","",MAX(0,N(D247)-I247))</f>
        <v/>
      </c>
      <c r="K247" s="21">
        <f>IF(OR(A247&amp;""="",N(D247)=0),"",MIN(1,I247/D247))</f>
        <v/>
      </c>
      <c r="L247" s="17">
        <f>IF(A247&amp;""="","",IF(N(D247)&gt;0,ROUND(N(E247)*MIN(I247,D247)/D247,2),0))</f>
        <v/>
      </c>
      <c r="M247" s="6">
        <f>IF(A247&amp;""="","",IF(I247=0,"لم تبدأ",IF(I247&gt;=N(D247),"مكتملة","جارية")))</f>
        <v/>
      </c>
      <c r="N247" s="6">
        <f>IF(A247&amp;""="","",IF(M247="مكتملة","",IF(NOT(ISNUMBER(G247)),"يحتاج موعدًا",IF(G247&lt;'الإعدادات'!$B$4,"يحتاج موعدًا",""))))</f>
        <v/>
      </c>
    </row>
    <row r="248">
      <c r="A248" s="5" t="n"/>
      <c r="B248" s="5" t="n"/>
      <c r="C248" s="5" t="n"/>
      <c r="D248" s="19" t="n"/>
      <c r="E248" s="20" t="n"/>
      <c r="F248" s="13" t="n"/>
      <c r="G248" s="13" t="n"/>
      <c r="H248" s="6">
        <f>IF(A248&amp;""="","",IFERROR(INDEX('المرضى'!$B$6:$B$305,MATCH(B248&amp;"",'المرضى'!$A$6:$A$305,0))&amp;"","كود غير موجود"))</f>
        <v/>
      </c>
      <c r="I248" s="16">
        <f>IF(A248&amp;""="","",COUNTIFS('الجلسات'!$B$6:$B$2005,A248&amp;"",'الجلسات'!$C$6:$C$2005,"تمت"))</f>
        <v/>
      </c>
      <c r="J248" s="16">
        <f>IF(A248&amp;""="","",MAX(0,N(D248)-I248))</f>
        <v/>
      </c>
      <c r="K248" s="21">
        <f>IF(OR(A248&amp;""="",N(D248)=0),"",MIN(1,I248/D248))</f>
        <v/>
      </c>
      <c r="L248" s="17">
        <f>IF(A248&amp;""="","",IF(N(D248)&gt;0,ROUND(N(E248)*MIN(I248,D248)/D248,2),0))</f>
        <v/>
      </c>
      <c r="M248" s="6">
        <f>IF(A248&amp;""="","",IF(I248=0,"لم تبدأ",IF(I248&gt;=N(D248),"مكتملة","جارية")))</f>
        <v/>
      </c>
      <c r="N248" s="6">
        <f>IF(A248&amp;""="","",IF(M248="مكتملة","",IF(NOT(ISNUMBER(G248)),"يحتاج موعدًا",IF(G248&lt;'الإعدادات'!$B$4,"يحتاج موعدًا",""))))</f>
        <v/>
      </c>
    </row>
    <row r="249">
      <c r="A249" s="5" t="n"/>
      <c r="B249" s="5" t="n"/>
      <c r="C249" s="5" t="n"/>
      <c r="D249" s="19" t="n"/>
      <c r="E249" s="20" t="n"/>
      <c r="F249" s="13" t="n"/>
      <c r="G249" s="13" t="n"/>
      <c r="H249" s="6">
        <f>IF(A249&amp;""="","",IFERROR(INDEX('المرضى'!$B$6:$B$305,MATCH(B249&amp;"",'المرضى'!$A$6:$A$305,0))&amp;"","كود غير موجود"))</f>
        <v/>
      </c>
      <c r="I249" s="16">
        <f>IF(A249&amp;""="","",COUNTIFS('الجلسات'!$B$6:$B$2005,A249&amp;"",'الجلسات'!$C$6:$C$2005,"تمت"))</f>
        <v/>
      </c>
      <c r="J249" s="16">
        <f>IF(A249&amp;""="","",MAX(0,N(D249)-I249))</f>
        <v/>
      </c>
      <c r="K249" s="21">
        <f>IF(OR(A249&amp;""="",N(D249)=0),"",MIN(1,I249/D249))</f>
        <v/>
      </c>
      <c r="L249" s="17">
        <f>IF(A249&amp;""="","",IF(N(D249)&gt;0,ROUND(N(E249)*MIN(I249,D249)/D249,2),0))</f>
        <v/>
      </c>
      <c r="M249" s="6">
        <f>IF(A249&amp;""="","",IF(I249=0,"لم تبدأ",IF(I249&gt;=N(D249),"مكتملة","جارية")))</f>
        <v/>
      </c>
      <c r="N249" s="6">
        <f>IF(A249&amp;""="","",IF(M249="مكتملة","",IF(NOT(ISNUMBER(G249)),"يحتاج موعدًا",IF(G249&lt;'الإعدادات'!$B$4,"يحتاج موعدًا",""))))</f>
        <v/>
      </c>
    </row>
    <row r="250">
      <c r="A250" s="5" t="n"/>
      <c r="B250" s="5" t="n"/>
      <c r="C250" s="5" t="n"/>
      <c r="D250" s="19" t="n"/>
      <c r="E250" s="20" t="n"/>
      <c r="F250" s="13" t="n"/>
      <c r="G250" s="13" t="n"/>
      <c r="H250" s="6">
        <f>IF(A250&amp;""="","",IFERROR(INDEX('المرضى'!$B$6:$B$305,MATCH(B250&amp;"",'المرضى'!$A$6:$A$305,0))&amp;"","كود غير موجود"))</f>
        <v/>
      </c>
      <c r="I250" s="16">
        <f>IF(A250&amp;""="","",COUNTIFS('الجلسات'!$B$6:$B$2005,A250&amp;"",'الجلسات'!$C$6:$C$2005,"تمت"))</f>
        <v/>
      </c>
      <c r="J250" s="16">
        <f>IF(A250&amp;""="","",MAX(0,N(D250)-I250))</f>
        <v/>
      </c>
      <c r="K250" s="21">
        <f>IF(OR(A250&amp;""="",N(D250)=0),"",MIN(1,I250/D250))</f>
        <v/>
      </c>
      <c r="L250" s="17">
        <f>IF(A250&amp;""="","",IF(N(D250)&gt;0,ROUND(N(E250)*MIN(I250,D250)/D250,2),0))</f>
        <v/>
      </c>
      <c r="M250" s="6">
        <f>IF(A250&amp;""="","",IF(I250=0,"لم تبدأ",IF(I250&gt;=N(D250),"مكتملة","جارية")))</f>
        <v/>
      </c>
      <c r="N250" s="6">
        <f>IF(A250&amp;""="","",IF(M250="مكتملة","",IF(NOT(ISNUMBER(G250)),"يحتاج موعدًا",IF(G250&lt;'الإعدادات'!$B$4,"يحتاج موعدًا",""))))</f>
        <v/>
      </c>
    </row>
    <row r="251">
      <c r="A251" s="5" t="n"/>
      <c r="B251" s="5" t="n"/>
      <c r="C251" s="5" t="n"/>
      <c r="D251" s="19" t="n"/>
      <c r="E251" s="20" t="n"/>
      <c r="F251" s="13" t="n"/>
      <c r="G251" s="13" t="n"/>
      <c r="H251" s="6">
        <f>IF(A251&amp;""="","",IFERROR(INDEX('المرضى'!$B$6:$B$305,MATCH(B251&amp;"",'المرضى'!$A$6:$A$305,0))&amp;"","كود غير موجود"))</f>
        <v/>
      </c>
      <c r="I251" s="16">
        <f>IF(A251&amp;""="","",COUNTIFS('الجلسات'!$B$6:$B$2005,A251&amp;"",'الجلسات'!$C$6:$C$2005,"تمت"))</f>
        <v/>
      </c>
      <c r="J251" s="16">
        <f>IF(A251&amp;""="","",MAX(0,N(D251)-I251))</f>
        <v/>
      </c>
      <c r="K251" s="21">
        <f>IF(OR(A251&amp;""="",N(D251)=0),"",MIN(1,I251/D251))</f>
        <v/>
      </c>
      <c r="L251" s="17">
        <f>IF(A251&amp;""="","",IF(N(D251)&gt;0,ROUND(N(E251)*MIN(I251,D251)/D251,2),0))</f>
        <v/>
      </c>
      <c r="M251" s="6">
        <f>IF(A251&amp;""="","",IF(I251=0,"لم تبدأ",IF(I251&gt;=N(D251),"مكتملة","جارية")))</f>
        <v/>
      </c>
      <c r="N251" s="6">
        <f>IF(A251&amp;""="","",IF(M251="مكتملة","",IF(NOT(ISNUMBER(G251)),"يحتاج موعدًا",IF(G251&lt;'الإعدادات'!$B$4,"يحتاج موعدًا",""))))</f>
        <v/>
      </c>
    </row>
    <row r="252">
      <c r="A252" s="5" t="n"/>
      <c r="B252" s="5" t="n"/>
      <c r="C252" s="5" t="n"/>
      <c r="D252" s="19" t="n"/>
      <c r="E252" s="20" t="n"/>
      <c r="F252" s="13" t="n"/>
      <c r="G252" s="13" t="n"/>
      <c r="H252" s="6">
        <f>IF(A252&amp;""="","",IFERROR(INDEX('المرضى'!$B$6:$B$305,MATCH(B252&amp;"",'المرضى'!$A$6:$A$305,0))&amp;"","كود غير موجود"))</f>
        <v/>
      </c>
      <c r="I252" s="16">
        <f>IF(A252&amp;""="","",COUNTIFS('الجلسات'!$B$6:$B$2005,A252&amp;"",'الجلسات'!$C$6:$C$2005,"تمت"))</f>
        <v/>
      </c>
      <c r="J252" s="16">
        <f>IF(A252&amp;""="","",MAX(0,N(D252)-I252))</f>
        <v/>
      </c>
      <c r="K252" s="21">
        <f>IF(OR(A252&amp;""="",N(D252)=0),"",MIN(1,I252/D252))</f>
        <v/>
      </c>
      <c r="L252" s="17">
        <f>IF(A252&amp;""="","",IF(N(D252)&gt;0,ROUND(N(E252)*MIN(I252,D252)/D252,2),0))</f>
        <v/>
      </c>
      <c r="M252" s="6">
        <f>IF(A252&amp;""="","",IF(I252=0,"لم تبدأ",IF(I252&gt;=N(D252),"مكتملة","جارية")))</f>
        <v/>
      </c>
      <c r="N252" s="6">
        <f>IF(A252&amp;""="","",IF(M252="مكتملة","",IF(NOT(ISNUMBER(G252)),"يحتاج موعدًا",IF(G252&lt;'الإعدادات'!$B$4,"يحتاج موعدًا",""))))</f>
        <v/>
      </c>
    </row>
    <row r="253">
      <c r="A253" s="5" t="n"/>
      <c r="B253" s="5" t="n"/>
      <c r="C253" s="5" t="n"/>
      <c r="D253" s="19" t="n"/>
      <c r="E253" s="20" t="n"/>
      <c r="F253" s="13" t="n"/>
      <c r="G253" s="13" t="n"/>
      <c r="H253" s="6">
        <f>IF(A253&amp;""="","",IFERROR(INDEX('المرضى'!$B$6:$B$305,MATCH(B253&amp;"",'المرضى'!$A$6:$A$305,0))&amp;"","كود غير موجود"))</f>
        <v/>
      </c>
      <c r="I253" s="16">
        <f>IF(A253&amp;""="","",COUNTIFS('الجلسات'!$B$6:$B$2005,A253&amp;"",'الجلسات'!$C$6:$C$2005,"تمت"))</f>
        <v/>
      </c>
      <c r="J253" s="16">
        <f>IF(A253&amp;""="","",MAX(0,N(D253)-I253))</f>
        <v/>
      </c>
      <c r="K253" s="21">
        <f>IF(OR(A253&amp;""="",N(D253)=0),"",MIN(1,I253/D253))</f>
        <v/>
      </c>
      <c r="L253" s="17">
        <f>IF(A253&amp;""="","",IF(N(D253)&gt;0,ROUND(N(E253)*MIN(I253,D253)/D253,2),0))</f>
        <v/>
      </c>
      <c r="M253" s="6">
        <f>IF(A253&amp;""="","",IF(I253=0,"لم تبدأ",IF(I253&gt;=N(D253),"مكتملة","جارية")))</f>
        <v/>
      </c>
      <c r="N253" s="6">
        <f>IF(A253&amp;""="","",IF(M253="مكتملة","",IF(NOT(ISNUMBER(G253)),"يحتاج موعدًا",IF(G253&lt;'الإعدادات'!$B$4,"يحتاج موعدًا",""))))</f>
        <v/>
      </c>
    </row>
    <row r="254">
      <c r="A254" s="5" t="n"/>
      <c r="B254" s="5" t="n"/>
      <c r="C254" s="5" t="n"/>
      <c r="D254" s="19" t="n"/>
      <c r="E254" s="20" t="n"/>
      <c r="F254" s="13" t="n"/>
      <c r="G254" s="13" t="n"/>
      <c r="H254" s="6">
        <f>IF(A254&amp;""="","",IFERROR(INDEX('المرضى'!$B$6:$B$305,MATCH(B254&amp;"",'المرضى'!$A$6:$A$305,0))&amp;"","كود غير موجود"))</f>
        <v/>
      </c>
      <c r="I254" s="16">
        <f>IF(A254&amp;""="","",COUNTIFS('الجلسات'!$B$6:$B$2005,A254&amp;"",'الجلسات'!$C$6:$C$2005,"تمت"))</f>
        <v/>
      </c>
      <c r="J254" s="16">
        <f>IF(A254&amp;""="","",MAX(0,N(D254)-I254))</f>
        <v/>
      </c>
      <c r="K254" s="21">
        <f>IF(OR(A254&amp;""="",N(D254)=0),"",MIN(1,I254/D254))</f>
        <v/>
      </c>
      <c r="L254" s="17">
        <f>IF(A254&amp;""="","",IF(N(D254)&gt;0,ROUND(N(E254)*MIN(I254,D254)/D254,2),0))</f>
        <v/>
      </c>
      <c r="M254" s="6">
        <f>IF(A254&amp;""="","",IF(I254=0,"لم تبدأ",IF(I254&gt;=N(D254),"مكتملة","جارية")))</f>
        <v/>
      </c>
      <c r="N254" s="6">
        <f>IF(A254&amp;""="","",IF(M254="مكتملة","",IF(NOT(ISNUMBER(G254)),"يحتاج موعدًا",IF(G254&lt;'الإعدادات'!$B$4,"يحتاج موعدًا",""))))</f>
        <v/>
      </c>
    </row>
    <row r="255">
      <c r="A255" s="5" t="n"/>
      <c r="B255" s="5" t="n"/>
      <c r="C255" s="5" t="n"/>
      <c r="D255" s="19" t="n"/>
      <c r="E255" s="20" t="n"/>
      <c r="F255" s="13" t="n"/>
      <c r="G255" s="13" t="n"/>
      <c r="H255" s="6">
        <f>IF(A255&amp;""="","",IFERROR(INDEX('المرضى'!$B$6:$B$305,MATCH(B255&amp;"",'المرضى'!$A$6:$A$305,0))&amp;"","كود غير موجود"))</f>
        <v/>
      </c>
      <c r="I255" s="16">
        <f>IF(A255&amp;""="","",COUNTIFS('الجلسات'!$B$6:$B$2005,A255&amp;"",'الجلسات'!$C$6:$C$2005,"تمت"))</f>
        <v/>
      </c>
      <c r="J255" s="16">
        <f>IF(A255&amp;""="","",MAX(0,N(D255)-I255))</f>
        <v/>
      </c>
      <c r="K255" s="21">
        <f>IF(OR(A255&amp;""="",N(D255)=0),"",MIN(1,I255/D255))</f>
        <v/>
      </c>
      <c r="L255" s="17">
        <f>IF(A255&amp;""="","",IF(N(D255)&gt;0,ROUND(N(E255)*MIN(I255,D255)/D255,2),0))</f>
        <v/>
      </c>
      <c r="M255" s="6">
        <f>IF(A255&amp;""="","",IF(I255=0,"لم تبدأ",IF(I255&gt;=N(D255),"مكتملة","جارية")))</f>
        <v/>
      </c>
      <c r="N255" s="6">
        <f>IF(A255&amp;""="","",IF(M255="مكتملة","",IF(NOT(ISNUMBER(G255)),"يحتاج موعدًا",IF(G255&lt;'الإعدادات'!$B$4,"يحتاج موعدًا",""))))</f>
        <v/>
      </c>
    </row>
    <row r="256">
      <c r="A256" s="5" t="n"/>
      <c r="B256" s="5" t="n"/>
      <c r="C256" s="5" t="n"/>
      <c r="D256" s="19" t="n"/>
      <c r="E256" s="20" t="n"/>
      <c r="F256" s="13" t="n"/>
      <c r="G256" s="13" t="n"/>
      <c r="H256" s="6">
        <f>IF(A256&amp;""="","",IFERROR(INDEX('المرضى'!$B$6:$B$305,MATCH(B256&amp;"",'المرضى'!$A$6:$A$305,0))&amp;"","كود غير موجود"))</f>
        <v/>
      </c>
      <c r="I256" s="16">
        <f>IF(A256&amp;""="","",COUNTIFS('الجلسات'!$B$6:$B$2005,A256&amp;"",'الجلسات'!$C$6:$C$2005,"تمت"))</f>
        <v/>
      </c>
      <c r="J256" s="16">
        <f>IF(A256&amp;""="","",MAX(0,N(D256)-I256))</f>
        <v/>
      </c>
      <c r="K256" s="21">
        <f>IF(OR(A256&amp;""="",N(D256)=0),"",MIN(1,I256/D256))</f>
        <v/>
      </c>
      <c r="L256" s="17">
        <f>IF(A256&amp;""="","",IF(N(D256)&gt;0,ROUND(N(E256)*MIN(I256,D256)/D256,2),0))</f>
        <v/>
      </c>
      <c r="M256" s="6">
        <f>IF(A256&amp;""="","",IF(I256=0,"لم تبدأ",IF(I256&gt;=N(D256),"مكتملة","جارية")))</f>
        <v/>
      </c>
      <c r="N256" s="6">
        <f>IF(A256&amp;""="","",IF(M256="مكتملة","",IF(NOT(ISNUMBER(G256)),"يحتاج موعدًا",IF(G256&lt;'الإعدادات'!$B$4,"يحتاج موعدًا",""))))</f>
        <v/>
      </c>
    </row>
    <row r="257">
      <c r="A257" s="5" t="n"/>
      <c r="B257" s="5" t="n"/>
      <c r="C257" s="5" t="n"/>
      <c r="D257" s="19" t="n"/>
      <c r="E257" s="20" t="n"/>
      <c r="F257" s="13" t="n"/>
      <c r="G257" s="13" t="n"/>
      <c r="H257" s="6">
        <f>IF(A257&amp;""="","",IFERROR(INDEX('المرضى'!$B$6:$B$305,MATCH(B257&amp;"",'المرضى'!$A$6:$A$305,0))&amp;"","كود غير موجود"))</f>
        <v/>
      </c>
      <c r="I257" s="16">
        <f>IF(A257&amp;""="","",COUNTIFS('الجلسات'!$B$6:$B$2005,A257&amp;"",'الجلسات'!$C$6:$C$2005,"تمت"))</f>
        <v/>
      </c>
      <c r="J257" s="16">
        <f>IF(A257&amp;""="","",MAX(0,N(D257)-I257))</f>
        <v/>
      </c>
      <c r="K257" s="21">
        <f>IF(OR(A257&amp;""="",N(D257)=0),"",MIN(1,I257/D257))</f>
        <v/>
      </c>
      <c r="L257" s="17">
        <f>IF(A257&amp;""="","",IF(N(D257)&gt;0,ROUND(N(E257)*MIN(I257,D257)/D257,2),0))</f>
        <v/>
      </c>
      <c r="M257" s="6">
        <f>IF(A257&amp;""="","",IF(I257=0,"لم تبدأ",IF(I257&gt;=N(D257),"مكتملة","جارية")))</f>
        <v/>
      </c>
      <c r="N257" s="6">
        <f>IF(A257&amp;""="","",IF(M257="مكتملة","",IF(NOT(ISNUMBER(G257)),"يحتاج موعدًا",IF(G257&lt;'الإعدادات'!$B$4,"يحتاج موعدًا",""))))</f>
        <v/>
      </c>
    </row>
    <row r="258">
      <c r="A258" s="5" t="n"/>
      <c r="B258" s="5" t="n"/>
      <c r="C258" s="5" t="n"/>
      <c r="D258" s="19" t="n"/>
      <c r="E258" s="20" t="n"/>
      <c r="F258" s="13" t="n"/>
      <c r="G258" s="13" t="n"/>
      <c r="H258" s="6">
        <f>IF(A258&amp;""="","",IFERROR(INDEX('المرضى'!$B$6:$B$305,MATCH(B258&amp;"",'المرضى'!$A$6:$A$305,0))&amp;"","كود غير موجود"))</f>
        <v/>
      </c>
      <c r="I258" s="16">
        <f>IF(A258&amp;""="","",COUNTIFS('الجلسات'!$B$6:$B$2005,A258&amp;"",'الجلسات'!$C$6:$C$2005,"تمت"))</f>
        <v/>
      </c>
      <c r="J258" s="16">
        <f>IF(A258&amp;""="","",MAX(0,N(D258)-I258))</f>
        <v/>
      </c>
      <c r="K258" s="21">
        <f>IF(OR(A258&amp;""="",N(D258)=0),"",MIN(1,I258/D258))</f>
        <v/>
      </c>
      <c r="L258" s="17">
        <f>IF(A258&amp;""="","",IF(N(D258)&gt;0,ROUND(N(E258)*MIN(I258,D258)/D258,2),0))</f>
        <v/>
      </c>
      <c r="M258" s="6">
        <f>IF(A258&amp;""="","",IF(I258=0,"لم تبدأ",IF(I258&gt;=N(D258),"مكتملة","جارية")))</f>
        <v/>
      </c>
      <c r="N258" s="6">
        <f>IF(A258&amp;""="","",IF(M258="مكتملة","",IF(NOT(ISNUMBER(G258)),"يحتاج موعدًا",IF(G258&lt;'الإعدادات'!$B$4,"يحتاج موعدًا",""))))</f>
        <v/>
      </c>
    </row>
    <row r="259">
      <c r="A259" s="5" t="n"/>
      <c r="B259" s="5" t="n"/>
      <c r="C259" s="5" t="n"/>
      <c r="D259" s="19" t="n"/>
      <c r="E259" s="20" t="n"/>
      <c r="F259" s="13" t="n"/>
      <c r="G259" s="13" t="n"/>
      <c r="H259" s="6">
        <f>IF(A259&amp;""="","",IFERROR(INDEX('المرضى'!$B$6:$B$305,MATCH(B259&amp;"",'المرضى'!$A$6:$A$305,0))&amp;"","كود غير موجود"))</f>
        <v/>
      </c>
      <c r="I259" s="16">
        <f>IF(A259&amp;""="","",COUNTIFS('الجلسات'!$B$6:$B$2005,A259&amp;"",'الجلسات'!$C$6:$C$2005,"تمت"))</f>
        <v/>
      </c>
      <c r="J259" s="16">
        <f>IF(A259&amp;""="","",MAX(0,N(D259)-I259))</f>
        <v/>
      </c>
      <c r="K259" s="21">
        <f>IF(OR(A259&amp;""="",N(D259)=0),"",MIN(1,I259/D259))</f>
        <v/>
      </c>
      <c r="L259" s="17">
        <f>IF(A259&amp;""="","",IF(N(D259)&gt;0,ROUND(N(E259)*MIN(I259,D259)/D259,2),0))</f>
        <v/>
      </c>
      <c r="M259" s="6">
        <f>IF(A259&amp;""="","",IF(I259=0,"لم تبدأ",IF(I259&gt;=N(D259),"مكتملة","جارية")))</f>
        <v/>
      </c>
      <c r="N259" s="6">
        <f>IF(A259&amp;""="","",IF(M259="مكتملة","",IF(NOT(ISNUMBER(G259)),"يحتاج موعدًا",IF(G259&lt;'الإعدادات'!$B$4,"يحتاج موعدًا",""))))</f>
        <v/>
      </c>
    </row>
    <row r="260">
      <c r="A260" s="5" t="n"/>
      <c r="B260" s="5" t="n"/>
      <c r="C260" s="5" t="n"/>
      <c r="D260" s="19" t="n"/>
      <c r="E260" s="20" t="n"/>
      <c r="F260" s="13" t="n"/>
      <c r="G260" s="13" t="n"/>
      <c r="H260" s="6">
        <f>IF(A260&amp;""="","",IFERROR(INDEX('المرضى'!$B$6:$B$305,MATCH(B260&amp;"",'المرضى'!$A$6:$A$305,0))&amp;"","كود غير موجود"))</f>
        <v/>
      </c>
      <c r="I260" s="16">
        <f>IF(A260&amp;""="","",COUNTIFS('الجلسات'!$B$6:$B$2005,A260&amp;"",'الجلسات'!$C$6:$C$2005,"تمت"))</f>
        <v/>
      </c>
      <c r="J260" s="16">
        <f>IF(A260&amp;""="","",MAX(0,N(D260)-I260))</f>
        <v/>
      </c>
      <c r="K260" s="21">
        <f>IF(OR(A260&amp;""="",N(D260)=0),"",MIN(1,I260/D260))</f>
        <v/>
      </c>
      <c r="L260" s="17">
        <f>IF(A260&amp;""="","",IF(N(D260)&gt;0,ROUND(N(E260)*MIN(I260,D260)/D260,2),0))</f>
        <v/>
      </c>
      <c r="M260" s="6">
        <f>IF(A260&amp;""="","",IF(I260=0,"لم تبدأ",IF(I260&gt;=N(D260),"مكتملة","جارية")))</f>
        <v/>
      </c>
      <c r="N260" s="6">
        <f>IF(A260&amp;""="","",IF(M260="مكتملة","",IF(NOT(ISNUMBER(G260)),"يحتاج موعدًا",IF(G260&lt;'الإعدادات'!$B$4,"يحتاج موعدًا",""))))</f>
        <v/>
      </c>
    </row>
    <row r="261">
      <c r="A261" s="5" t="n"/>
      <c r="B261" s="5" t="n"/>
      <c r="C261" s="5" t="n"/>
      <c r="D261" s="19" t="n"/>
      <c r="E261" s="20" t="n"/>
      <c r="F261" s="13" t="n"/>
      <c r="G261" s="13" t="n"/>
      <c r="H261" s="6">
        <f>IF(A261&amp;""="","",IFERROR(INDEX('المرضى'!$B$6:$B$305,MATCH(B261&amp;"",'المرضى'!$A$6:$A$305,0))&amp;"","كود غير موجود"))</f>
        <v/>
      </c>
      <c r="I261" s="16">
        <f>IF(A261&amp;""="","",COUNTIFS('الجلسات'!$B$6:$B$2005,A261&amp;"",'الجلسات'!$C$6:$C$2005,"تمت"))</f>
        <v/>
      </c>
      <c r="J261" s="16">
        <f>IF(A261&amp;""="","",MAX(0,N(D261)-I261))</f>
        <v/>
      </c>
      <c r="K261" s="21">
        <f>IF(OR(A261&amp;""="",N(D261)=0),"",MIN(1,I261/D261))</f>
        <v/>
      </c>
      <c r="L261" s="17">
        <f>IF(A261&amp;""="","",IF(N(D261)&gt;0,ROUND(N(E261)*MIN(I261,D261)/D261,2),0))</f>
        <v/>
      </c>
      <c r="M261" s="6">
        <f>IF(A261&amp;""="","",IF(I261=0,"لم تبدأ",IF(I261&gt;=N(D261),"مكتملة","جارية")))</f>
        <v/>
      </c>
      <c r="N261" s="6">
        <f>IF(A261&amp;""="","",IF(M261="مكتملة","",IF(NOT(ISNUMBER(G261)),"يحتاج موعدًا",IF(G261&lt;'الإعدادات'!$B$4,"يحتاج موعدًا",""))))</f>
        <v/>
      </c>
    </row>
    <row r="262">
      <c r="A262" s="5" t="n"/>
      <c r="B262" s="5" t="n"/>
      <c r="C262" s="5" t="n"/>
      <c r="D262" s="19" t="n"/>
      <c r="E262" s="20" t="n"/>
      <c r="F262" s="13" t="n"/>
      <c r="G262" s="13" t="n"/>
      <c r="H262" s="6">
        <f>IF(A262&amp;""="","",IFERROR(INDEX('المرضى'!$B$6:$B$305,MATCH(B262&amp;"",'المرضى'!$A$6:$A$305,0))&amp;"","كود غير موجود"))</f>
        <v/>
      </c>
      <c r="I262" s="16">
        <f>IF(A262&amp;""="","",COUNTIFS('الجلسات'!$B$6:$B$2005,A262&amp;"",'الجلسات'!$C$6:$C$2005,"تمت"))</f>
        <v/>
      </c>
      <c r="J262" s="16">
        <f>IF(A262&amp;""="","",MAX(0,N(D262)-I262))</f>
        <v/>
      </c>
      <c r="K262" s="21">
        <f>IF(OR(A262&amp;""="",N(D262)=0),"",MIN(1,I262/D262))</f>
        <v/>
      </c>
      <c r="L262" s="17">
        <f>IF(A262&amp;""="","",IF(N(D262)&gt;0,ROUND(N(E262)*MIN(I262,D262)/D262,2),0))</f>
        <v/>
      </c>
      <c r="M262" s="6">
        <f>IF(A262&amp;""="","",IF(I262=0,"لم تبدأ",IF(I262&gt;=N(D262),"مكتملة","جارية")))</f>
        <v/>
      </c>
      <c r="N262" s="6">
        <f>IF(A262&amp;""="","",IF(M262="مكتملة","",IF(NOT(ISNUMBER(G262)),"يحتاج موعدًا",IF(G262&lt;'الإعدادات'!$B$4,"يحتاج موعدًا",""))))</f>
        <v/>
      </c>
    </row>
    <row r="263">
      <c r="A263" s="5" t="n"/>
      <c r="B263" s="5" t="n"/>
      <c r="C263" s="5" t="n"/>
      <c r="D263" s="19" t="n"/>
      <c r="E263" s="20" t="n"/>
      <c r="F263" s="13" t="n"/>
      <c r="G263" s="13" t="n"/>
      <c r="H263" s="6">
        <f>IF(A263&amp;""="","",IFERROR(INDEX('المرضى'!$B$6:$B$305,MATCH(B263&amp;"",'المرضى'!$A$6:$A$305,0))&amp;"","كود غير موجود"))</f>
        <v/>
      </c>
      <c r="I263" s="16">
        <f>IF(A263&amp;""="","",COUNTIFS('الجلسات'!$B$6:$B$2005,A263&amp;"",'الجلسات'!$C$6:$C$2005,"تمت"))</f>
        <v/>
      </c>
      <c r="J263" s="16">
        <f>IF(A263&amp;""="","",MAX(0,N(D263)-I263))</f>
        <v/>
      </c>
      <c r="K263" s="21">
        <f>IF(OR(A263&amp;""="",N(D263)=0),"",MIN(1,I263/D263))</f>
        <v/>
      </c>
      <c r="L263" s="17">
        <f>IF(A263&amp;""="","",IF(N(D263)&gt;0,ROUND(N(E263)*MIN(I263,D263)/D263,2),0))</f>
        <v/>
      </c>
      <c r="M263" s="6">
        <f>IF(A263&amp;""="","",IF(I263=0,"لم تبدأ",IF(I263&gt;=N(D263),"مكتملة","جارية")))</f>
        <v/>
      </c>
      <c r="N263" s="6">
        <f>IF(A263&amp;""="","",IF(M263="مكتملة","",IF(NOT(ISNUMBER(G263)),"يحتاج موعدًا",IF(G263&lt;'الإعدادات'!$B$4,"يحتاج موعدًا",""))))</f>
        <v/>
      </c>
    </row>
    <row r="264">
      <c r="A264" s="5" t="n"/>
      <c r="B264" s="5" t="n"/>
      <c r="C264" s="5" t="n"/>
      <c r="D264" s="19" t="n"/>
      <c r="E264" s="20" t="n"/>
      <c r="F264" s="13" t="n"/>
      <c r="G264" s="13" t="n"/>
      <c r="H264" s="6">
        <f>IF(A264&amp;""="","",IFERROR(INDEX('المرضى'!$B$6:$B$305,MATCH(B264&amp;"",'المرضى'!$A$6:$A$305,0))&amp;"","كود غير موجود"))</f>
        <v/>
      </c>
      <c r="I264" s="16">
        <f>IF(A264&amp;""="","",COUNTIFS('الجلسات'!$B$6:$B$2005,A264&amp;"",'الجلسات'!$C$6:$C$2005,"تمت"))</f>
        <v/>
      </c>
      <c r="J264" s="16">
        <f>IF(A264&amp;""="","",MAX(0,N(D264)-I264))</f>
        <v/>
      </c>
      <c r="K264" s="21">
        <f>IF(OR(A264&amp;""="",N(D264)=0),"",MIN(1,I264/D264))</f>
        <v/>
      </c>
      <c r="L264" s="17">
        <f>IF(A264&amp;""="","",IF(N(D264)&gt;0,ROUND(N(E264)*MIN(I264,D264)/D264,2),0))</f>
        <v/>
      </c>
      <c r="M264" s="6">
        <f>IF(A264&amp;""="","",IF(I264=0,"لم تبدأ",IF(I264&gt;=N(D264),"مكتملة","جارية")))</f>
        <v/>
      </c>
      <c r="N264" s="6">
        <f>IF(A264&amp;""="","",IF(M264="مكتملة","",IF(NOT(ISNUMBER(G264)),"يحتاج موعدًا",IF(G264&lt;'الإعدادات'!$B$4,"يحتاج موعدًا",""))))</f>
        <v/>
      </c>
    </row>
    <row r="265">
      <c r="A265" s="5" t="n"/>
      <c r="B265" s="5" t="n"/>
      <c r="C265" s="5" t="n"/>
      <c r="D265" s="19" t="n"/>
      <c r="E265" s="20" t="n"/>
      <c r="F265" s="13" t="n"/>
      <c r="G265" s="13" t="n"/>
      <c r="H265" s="6">
        <f>IF(A265&amp;""="","",IFERROR(INDEX('المرضى'!$B$6:$B$305,MATCH(B265&amp;"",'المرضى'!$A$6:$A$305,0))&amp;"","كود غير موجود"))</f>
        <v/>
      </c>
      <c r="I265" s="16">
        <f>IF(A265&amp;""="","",COUNTIFS('الجلسات'!$B$6:$B$2005,A265&amp;"",'الجلسات'!$C$6:$C$2005,"تمت"))</f>
        <v/>
      </c>
      <c r="J265" s="16">
        <f>IF(A265&amp;""="","",MAX(0,N(D265)-I265))</f>
        <v/>
      </c>
      <c r="K265" s="21">
        <f>IF(OR(A265&amp;""="",N(D265)=0),"",MIN(1,I265/D265))</f>
        <v/>
      </c>
      <c r="L265" s="17">
        <f>IF(A265&amp;""="","",IF(N(D265)&gt;0,ROUND(N(E265)*MIN(I265,D265)/D265,2),0))</f>
        <v/>
      </c>
      <c r="M265" s="6">
        <f>IF(A265&amp;""="","",IF(I265=0,"لم تبدأ",IF(I265&gt;=N(D265),"مكتملة","جارية")))</f>
        <v/>
      </c>
      <c r="N265" s="6">
        <f>IF(A265&amp;""="","",IF(M265="مكتملة","",IF(NOT(ISNUMBER(G265)),"يحتاج موعدًا",IF(G265&lt;'الإعدادات'!$B$4,"يحتاج موعدًا",""))))</f>
        <v/>
      </c>
    </row>
    <row r="266">
      <c r="A266" s="5" t="n"/>
      <c r="B266" s="5" t="n"/>
      <c r="C266" s="5" t="n"/>
      <c r="D266" s="19" t="n"/>
      <c r="E266" s="20" t="n"/>
      <c r="F266" s="13" t="n"/>
      <c r="G266" s="13" t="n"/>
      <c r="H266" s="6">
        <f>IF(A266&amp;""="","",IFERROR(INDEX('المرضى'!$B$6:$B$305,MATCH(B266&amp;"",'المرضى'!$A$6:$A$305,0))&amp;"","كود غير موجود"))</f>
        <v/>
      </c>
      <c r="I266" s="16">
        <f>IF(A266&amp;""="","",COUNTIFS('الجلسات'!$B$6:$B$2005,A266&amp;"",'الجلسات'!$C$6:$C$2005,"تمت"))</f>
        <v/>
      </c>
      <c r="J266" s="16">
        <f>IF(A266&amp;""="","",MAX(0,N(D266)-I266))</f>
        <v/>
      </c>
      <c r="K266" s="21">
        <f>IF(OR(A266&amp;""="",N(D266)=0),"",MIN(1,I266/D266))</f>
        <v/>
      </c>
      <c r="L266" s="17">
        <f>IF(A266&amp;""="","",IF(N(D266)&gt;0,ROUND(N(E266)*MIN(I266,D266)/D266,2),0))</f>
        <v/>
      </c>
      <c r="M266" s="6">
        <f>IF(A266&amp;""="","",IF(I266=0,"لم تبدأ",IF(I266&gt;=N(D266),"مكتملة","جارية")))</f>
        <v/>
      </c>
      <c r="N266" s="6">
        <f>IF(A266&amp;""="","",IF(M266="مكتملة","",IF(NOT(ISNUMBER(G266)),"يحتاج موعدًا",IF(G266&lt;'الإعدادات'!$B$4,"يحتاج موعدًا",""))))</f>
        <v/>
      </c>
    </row>
    <row r="267">
      <c r="A267" s="5" t="n"/>
      <c r="B267" s="5" t="n"/>
      <c r="C267" s="5" t="n"/>
      <c r="D267" s="19" t="n"/>
      <c r="E267" s="20" t="n"/>
      <c r="F267" s="13" t="n"/>
      <c r="G267" s="13" t="n"/>
      <c r="H267" s="6">
        <f>IF(A267&amp;""="","",IFERROR(INDEX('المرضى'!$B$6:$B$305,MATCH(B267&amp;"",'المرضى'!$A$6:$A$305,0))&amp;"","كود غير موجود"))</f>
        <v/>
      </c>
      <c r="I267" s="16">
        <f>IF(A267&amp;""="","",COUNTIFS('الجلسات'!$B$6:$B$2005,A267&amp;"",'الجلسات'!$C$6:$C$2005,"تمت"))</f>
        <v/>
      </c>
      <c r="J267" s="16">
        <f>IF(A267&amp;""="","",MAX(0,N(D267)-I267))</f>
        <v/>
      </c>
      <c r="K267" s="21">
        <f>IF(OR(A267&amp;""="",N(D267)=0),"",MIN(1,I267/D267))</f>
        <v/>
      </c>
      <c r="L267" s="17">
        <f>IF(A267&amp;""="","",IF(N(D267)&gt;0,ROUND(N(E267)*MIN(I267,D267)/D267,2),0))</f>
        <v/>
      </c>
      <c r="M267" s="6">
        <f>IF(A267&amp;""="","",IF(I267=0,"لم تبدأ",IF(I267&gt;=N(D267),"مكتملة","جارية")))</f>
        <v/>
      </c>
      <c r="N267" s="6">
        <f>IF(A267&amp;""="","",IF(M267="مكتملة","",IF(NOT(ISNUMBER(G267)),"يحتاج موعدًا",IF(G267&lt;'الإعدادات'!$B$4,"يحتاج موعدًا",""))))</f>
        <v/>
      </c>
    </row>
    <row r="268">
      <c r="A268" s="5" t="n"/>
      <c r="B268" s="5" t="n"/>
      <c r="C268" s="5" t="n"/>
      <c r="D268" s="19" t="n"/>
      <c r="E268" s="20" t="n"/>
      <c r="F268" s="13" t="n"/>
      <c r="G268" s="13" t="n"/>
      <c r="H268" s="6">
        <f>IF(A268&amp;""="","",IFERROR(INDEX('المرضى'!$B$6:$B$305,MATCH(B268&amp;"",'المرضى'!$A$6:$A$305,0))&amp;"","كود غير موجود"))</f>
        <v/>
      </c>
      <c r="I268" s="16">
        <f>IF(A268&amp;""="","",COUNTIFS('الجلسات'!$B$6:$B$2005,A268&amp;"",'الجلسات'!$C$6:$C$2005,"تمت"))</f>
        <v/>
      </c>
      <c r="J268" s="16">
        <f>IF(A268&amp;""="","",MAX(0,N(D268)-I268))</f>
        <v/>
      </c>
      <c r="K268" s="21">
        <f>IF(OR(A268&amp;""="",N(D268)=0),"",MIN(1,I268/D268))</f>
        <v/>
      </c>
      <c r="L268" s="17">
        <f>IF(A268&amp;""="","",IF(N(D268)&gt;0,ROUND(N(E268)*MIN(I268,D268)/D268,2),0))</f>
        <v/>
      </c>
      <c r="M268" s="6">
        <f>IF(A268&amp;""="","",IF(I268=0,"لم تبدأ",IF(I268&gt;=N(D268),"مكتملة","جارية")))</f>
        <v/>
      </c>
      <c r="N268" s="6">
        <f>IF(A268&amp;""="","",IF(M268="مكتملة","",IF(NOT(ISNUMBER(G268)),"يحتاج موعدًا",IF(G268&lt;'الإعدادات'!$B$4,"يحتاج موعدًا",""))))</f>
        <v/>
      </c>
    </row>
    <row r="269">
      <c r="A269" s="5" t="n"/>
      <c r="B269" s="5" t="n"/>
      <c r="C269" s="5" t="n"/>
      <c r="D269" s="19" t="n"/>
      <c r="E269" s="20" t="n"/>
      <c r="F269" s="13" t="n"/>
      <c r="G269" s="13" t="n"/>
      <c r="H269" s="6">
        <f>IF(A269&amp;""="","",IFERROR(INDEX('المرضى'!$B$6:$B$305,MATCH(B269&amp;"",'المرضى'!$A$6:$A$305,0))&amp;"","كود غير موجود"))</f>
        <v/>
      </c>
      <c r="I269" s="16">
        <f>IF(A269&amp;""="","",COUNTIFS('الجلسات'!$B$6:$B$2005,A269&amp;"",'الجلسات'!$C$6:$C$2005,"تمت"))</f>
        <v/>
      </c>
      <c r="J269" s="16">
        <f>IF(A269&amp;""="","",MAX(0,N(D269)-I269))</f>
        <v/>
      </c>
      <c r="K269" s="21">
        <f>IF(OR(A269&amp;""="",N(D269)=0),"",MIN(1,I269/D269))</f>
        <v/>
      </c>
      <c r="L269" s="17">
        <f>IF(A269&amp;""="","",IF(N(D269)&gt;0,ROUND(N(E269)*MIN(I269,D269)/D269,2),0))</f>
        <v/>
      </c>
      <c r="M269" s="6">
        <f>IF(A269&amp;""="","",IF(I269=0,"لم تبدأ",IF(I269&gt;=N(D269),"مكتملة","جارية")))</f>
        <v/>
      </c>
      <c r="N269" s="6">
        <f>IF(A269&amp;""="","",IF(M269="مكتملة","",IF(NOT(ISNUMBER(G269)),"يحتاج موعدًا",IF(G269&lt;'الإعدادات'!$B$4,"يحتاج موعدًا",""))))</f>
        <v/>
      </c>
    </row>
    <row r="270">
      <c r="A270" s="5" t="n"/>
      <c r="B270" s="5" t="n"/>
      <c r="C270" s="5" t="n"/>
      <c r="D270" s="19" t="n"/>
      <c r="E270" s="20" t="n"/>
      <c r="F270" s="13" t="n"/>
      <c r="G270" s="13" t="n"/>
      <c r="H270" s="6">
        <f>IF(A270&amp;""="","",IFERROR(INDEX('المرضى'!$B$6:$B$305,MATCH(B270&amp;"",'المرضى'!$A$6:$A$305,0))&amp;"","كود غير موجود"))</f>
        <v/>
      </c>
      <c r="I270" s="16">
        <f>IF(A270&amp;""="","",COUNTIFS('الجلسات'!$B$6:$B$2005,A270&amp;"",'الجلسات'!$C$6:$C$2005,"تمت"))</f>
        <v/>
      </c>
      <c r="J270" s="16">
        <f>IF(A270&amp;""="","",MAX(0,N(D270)-I270))</f>
        <v/>
      </c>
      <c r="K270" s="21">
        <f>IF(OR(A270&amp;""="",N(D270)=0),"",MIN(1,I270/D270))</f>
        <v/>
      </c>
      <c r="L270" s="17">
        <f>IF(A270&amp;""="","",IF(N(D270)&gt;0,ROUND(N(E270)*MIN(I270,D270)/D270,2),0))</f>
        <v/>
      </c>
      <c r="M270" s="6">
        <f>IF(A270&amp;""="","",IF(I270=0,"لم تبدأ",IF(I270&gt;=N(D270),"مكتملة","جارية")))</f>
        <v/>
      </c>
      <c r="N270" s="6">
        <f>IF(A270&amp;""="","",IF(M270="مكتملة","",IF(NOT(ISNUMBER(G270)),"يحتاج موعدًا",IF(G270&lt;'الإعدادات'!$B$4,"يحتاج موعدًا",""))))</f>
        <v/>
      </c>
    </row>
    <row r="271">
      <c r="A271" s="5" t="n"/>
      <c r="B271" s="5" t="n"/>
      <c r="C271" s="5" t="n"/>
      <c r="D271" s="19" t="n"/>
      <c r="E271" s="20" t="n"/>
      <c r="F271" s="13" t="n"/>
      <c r="G271" s="13" t="n"/>
      <c r="H271" s="6">
        <f>IF(A271&amp;""="","",IFERROR(INDEX('المرضى'!$B$6:$B$305,MATCH(B271&amp;"",'المرضى'!$A$6:$A$305,0))&amp;"","كود غير موجود"))</f>
        <v/>
      </c>
      <c r="I271" s="16">
        <f>IF(A271&amp;""="","",COUNTIFS('الجلسات'!$B$6:$B$2005,A271&amp;"",'الجلسات'!$C$6:$C$2005,"تمت"))</f>
        <v/>
      </c>
      <c r="J271" s="16">
        <f>IF(A271&amp;""="","",MAX(0,N(D271)-I271))</f>
        <v/>
      </c>
      <c r="K271" s="21">
        <f>IF(OR(A271&amp;""="",N(D271)=0),"",MIN(1,I271/D271))</f>
        <v/>
      </c>
      <c r="L271" s="17">
        <f>IF(A271&amp;""="","",IF(N(D271)&gt;0,ROUND(N(E271)*MIN(I271,D271)/D271,2),0))</f>
        <v/>
      </c>
      <c r="M271" s="6">
        <f>IF(A271&amp;""="","",IF(I271=0,"لم تبدأ",IF(I271&gt;=N(D271),"مكتملة","جارية")))</f>
        <v/>
      </c>
      <c r="N271" s="6">
        <f>IF(A271&amp;""="","",IF(M271="مكتملة","",IF(NOT(ISNUMBER(G271)),"يحتاج موعدًا",IF(G271&lt;'الإعدادات'!$B$4,"يحتاج موعدًا",""))))</f>
        <v/>
      </c>
    </row>
    <row r="272">
      <c r="A272" s="5" t="n"/>
      <c r="B272" s="5" t="n"/>
      <c r="C272" s="5" t="n"/>
      <c r="D272" s="19" t="n"/>
      <c r="E272" s="20" t="n"/>
      <c r="F272" s="13" t="n"/>
      <c r="G272" s="13" t="n"/>
      <c r="H272" s="6">
        <f>IF(A272&amp;""="","",IFERROR(INDEX('المرضى'!$B$6:$B$305,MATCH(B272&amp;"",'المرضى'!$A$6:$A$305,0))&amp;"","كود غير موجود"))</f>
        <v/>
      </c>
      <c r="I272" s="16">
        <f>IF(A272&amp;""="","",COUNTIFS('الجلسات'!$B$6:$B$2005,A272&amp;"",'الجلسات'!$C$6:$C$2005,"تمت"))</f>
        <v/>
      </c>
      <c r="J272" s="16">
        <f>IF(A272&amp;""="","",MAX(0,N(D272)-I272))</f>
        <v/>
      </c>
      <c r="K272" s="21">
        <f>IF(OR(A272&amp;""="",N(D272)=0),"",MIN(1,I272/D272))</f>
        <v/>
      </c>
      <c r="L272" s="17">
        <f>IF(A272&amp;""="","",IF(N(D272)&gt;0,ROUND(N(E272)*MIN(I272,D272)/D272,2),0))</f>
        <v/>
      </c>
      <c r="M272" s="6">
        <f>IF(A272&amp;""="","",IF(I272=0,"لم تبدأ",IF(I272&gt;=N(D272),"مكتملة","جارية")))</f>
        <v/>
      </c>
      <c r="N272" s="6">
        <f>IF(A272&amp;""="","",IF(M272="مكتملة","",IF(NOT(ISNUMBER(G272)),"يحتاج موعدًا",IF(G272&lt;'الإعدادات'!$B$4,"يحتاج موعدًا",""))))</f>
        <v/>
      </c>
    </row>
    <row r="273">
      <c r="A273" s="5" t="n"/>
      <c r="B273" s="5" t="n"/>
      <c r="C273" s="5" t="n"/>
      <c r="D273" s="19" t="n"/>
      <c r="E273" s="20" t="n"/>
      <c r="F273" s="13" t="n"/>
      <c r="G273" s="13" t="n"/>
      <c r="H273" s="6">
        <f>IF(A273&amp;""="","",IFERROR(INDEX('المرضى'!$B$6:$B$305,MATCH(B273&amp;"",'المرضى'!$A$6:$A$305,0))&amp;"","كود غير موجود"))</f>
        <v/>
      </c>
      <c r="I273" s="16">
        <f>IF(A273&amp;""="","",COUNTIFS('الجلسات'!$B$6:$B$2005,A273&amp;"",'الجلسات'!$C$6:$C$2005,"تمت"))</f>
        <v/>
      </c>
      <c r="J273" s="16">
        <f>IF(A273&amp;""="","",MAX(0,N(D273)-I273))</f>
        <v/>
      </c>
      <c r="K273" s="21">
        <f>IF(OR(A273&amp;""="",N(D273)=0),"",MIN(1,I273/D273))</f>
        <v/>
      </c>
      <c r="L273" s="17">
        <f>IF(A273&amp;""="","",IF(N(D273)&gt;0,ROUND(N(E273)*MIN(I273,D273)/D273,2),0))</f>
        <v/>
      </c>
      <c r="M273" s="6">
        <f>IF(A273&amp;""="","",IF(I273=0,"لم تبدأ",IF(I273&gt;=N(D273),"مكتملة","جارية")))</f>
        <v/>
      </c>
      <c r="N273" s="6">
        <f>IF(A273&amp;""="","",IF(M273="مكتملة","",IF(NOT(ISNUMBER(G273)),"يحتاج موعدًا",IF(G273&lt;'الإعدادات'!$B$4,"يحتاج موعدًا",""))))</f>
        <v/>
      </c>
    </row>
    <row r="274">
      <c r="A274" s="5" t="n"/>
      <c r="B274" s="5" t="n"/>
      <c r="C274" s="5" t="n"/>
      <c r="D274" s="19" t="n"/>
      <c r="E274" s="20" t="n"/>
      <c r="F274" s="13" t="n"/>
      <c r="G274" s="13" t="n"/>
      <c r="H274" s="6">
        <f>IF(A274&amp;""="","",IFERROR(INDEX('المرضى'!$B$6:$B$305,MATCH(B274&amp;"",'المرضى'!$A$6:$A$305,0))&amp;"","كود غير موجود"))</f>
        <v/>
      </c>
      <c r="I274" s="16">
        <f>IF(A274&amp;""="","",COUNTIFS('الجلسات'!$B$6:$B$2005,A274&amp;"",'الجلسات'!$C$6:$C$2005,"تمت"))</f>
        <v/>
      </c>
      <c r="J274" s="16">
        <f>IF(A274&amp;""="","",MAX(0,N(D274)-I274))</f>
        <v/>
      </c>
      <c r="K274" s="21">
        <f>IF(OR(A274&amp;""="",N(D274)=0),"",MIN(1,I274/D274))</f>
        <v/>
      </c>
      <c r="L274" s="17">
        <f>IF(A274&amp;""="","",IF(N(D274)&gt;0,ROUND(N(E274)*MIN(I274,D274)/D274,2),0))</f>
        <v/>
      </c>
      <c r="M274" s="6">
        <f>IF(A274&amp;""="","",IF(I274=0,"لم تبدأ",IF(I274&gt;=N(D274),"مكتملة","جارية")))</f>
        <v/>
      </c>
      <c r="N274" s="6">
        <f>IF(A274&amp;""="","",IF(M274="مكتملة","",IF(NOT(ISNUMBER(G274)),"يحتاج موعدًا",IF(G274&lt;'الإعدادات'!$B$4,"يحتاج موعدًا",""))))</f>
        <v/>
      </c>
    </row>
    <row r="275">
      <c r="A275" s="5" t="n"/>
      <c r="B275" s="5" t="n"/>
      <c r="C275" s="5" t="n"/>
      <c r="D275" s="19" t="n"/>
      <c r="E275" s="20" t="n"/>
      <c r="F275" s="13" t="n"/>
      <c r="G275" s="13" t="n"/>
      <c r="H275" s="6">
        <f>IF(A275&amp;""="","",IFERROR(INDEX('المرضى'!$B$6:$B$305,MATCH(B275&amp;"",'المرضى'!$A$6:$A$305,0))&amp;"","كود غير موجود"))</f>
        <v/>
      </c>
      <c r="I275" s="16">
        <f>IF(A275&amp;""="","",COUNTIFS('الجلسات'!$B$6:$B$2005,A275&amp;"",'الجلسات'!$C$6:$C$2005,"تمت"))</f>
        <v/>
      </c>
      <c r="J275" s="16">
        <f>IF(A275&amp;""="","",MAX(0,N(D275)-I275))</f>
        <v/>
      </c>
      <c r="K275" s="21">
        <f>IF(OR(A275&amp;""="",N(D275)=0),"",MIN(1,I275/D275))</f>
        <v/>
      </c>
      <c r="L275" s="17">
        <f>IF(A275&amp;""="","",IF(N(D275)&gt;0,ROUND(N(E275)*MIN(I275,D275)/D275,2),0))</f>
        <v/>
      </c>
      <c r="M275" s="6">
        <f>IF(A275&amp;""="","",IF(I275=0,"لم تبدأ",IF(I275&gt;=N(D275),"مكتملة","جارية")))</f>
        <v/>
      </c>
      <c r="N275" s="6">
        <f>IF(A275&amp;""="","",IF(M275="مكتملة","",IF(NOT(ISNUMBER(G275)),"يحتاج موعدًا",IF(G275&lt;'الإعدادات'!$B$4,"يحتاج موعدًا",""))))</f>
        <v/>
      </c>
    </row>
    <row r="276">
      <c r="A276" s="5" t="n"/>
      <c r="B276" s="5" t="n"/>
      <c r="C276" s="5" t="n"/>
      <c r="D276" s="19" t="n"/>
      <c r="E276" s="20" t="n"/>
      <c r="F276" s="13" t="n"/>
      <c r="G276" s="13" t="n"/>
      <c r="H276" s="6">
        <f>IF(A276&amp;""="","",IFERROR(INDEX('المرضى'!$B$6:$B$305,MATCH(B276&amp;"",'المرضى'!$A$6:$A$305,0))&amp;"","كود غير موجود"))</f>
        <v/>
      </c>
      <c r="I276" s="16">
        <f>IF(A276&amp;""="","",COUNTIFS('الجلسات'!$B$6:$B$2005,A276&amp;"",'الجلسات'!$C$6:$C$2005,"تمت"))</f>
        <v/>
      </c>
      <c r="J276" s="16">
        <f>IF(A276&amp;""="","",MAX(0,N(D276)-I276))</f>
        <v/>
      </c>
      <c r="K276" s="21">
        <f>IF(OR(A276&amp;""="",N(D276)=0),"",MIN(1,I276/D276))</f>
        <v/>
      </c>
      <c r="L276" s="17">
        <f>IF(A276&amp;""="","",IF(N(D276)&gt;0,ROUND(N(E276)*MIN(I276,D276)/D276,2),0))</f>
        <v/>
      </c>
      <c r="M276" s="6">
        <f>IF(A276&amp;""="","",IF(I276=0,"لم تبدأ",IF(I276&gt;=N(D276),"مكتملة","جارية")))</f>
        <v/>
      </c>
      <c r="N276" s="6">
        <f>IF(A276&amp;""="","",IF(M276="مكتملة","",IF(NOT(ISNUMBER(G276)),"يحتاج موعدًا",IF(G276&lt;'الإعدادات'!$B$4,"يحتاج موعدًا",""))))</f>
        <v/>
      </c>
    </row>
    <row r="277">
      <c r="A277" s="5" t="n"/>
      <c r="B277" s="5" t="n"/>
      <c r="C277" s="5" t="n"/>
      <c r="D277" s="19" t="n"/>
      <c r="E277" s="20" t="n"/>
      <c r="F277" s="13" t="n"/>
      <c r="G277" s="13" t="n"/>
      <c r="H277" s="6">
        <f>IF(A277&amp;""="","",IFERROR(INDEX('المرضى'!$B$6:$B$305,MATCH(B277&amp;"",'المرضى'!$A$6:$A$305,0))&amp;"","كود غير موجود"))</f>
        <v/>
      </c>
      <c r="I277" s="16">
        <f>IF(A277&amp;""="","",COUNTIFS('الجلسات'!$B$6:$B$2005,A277&amp;"",'الجلسات'!$C$6:$C$2005,"تمت"))</f>
        <v/>
      </c>
      <c r="J277" s="16">
        <f>IF(A277&amp;""="","",MAX(0,N(D277)-I277))</f>
        <v/>
      </c>
      <c r="K277" s="21">
        <f>IF(OR(A277&amp;""="",N(D277)=0),"",MIN(1,I277/D277))</f>
        <v/>
      </c>
      <c r="L277" s="17">
        <f>IF(A277&amp;""="","",IF(N(D277)&gt;0,ROUND(N(E277)*MIN(I277,D277)/D277,2),0))</f>
        <v/>
      </c>
      <c r="M277" s="6">
        <f>IF(A277&amp;""="","",IF(I277=0,"لم تبدأ",IF(I277&gt;=N(D277),"مكتملة","جارية")))</f>
        <v/>
      </c>
      <c r="N277" s="6">
        <f>IF(A277&amp;""="","",IF(M277="مكتملة","",IF(NOT(ISNUMBER(G277)),"يحتاج موعدًا",IF(G277&lt;'الإعدادات'!$B$4,"يحتاج موعدًا",""))))</f>
        <v/>
      </c>
    </row>
    <row r="278">
      <c r="A278" s="5" t="n"/>
      <c r="B278" s="5" t="n"/>
      <c r="C278" s="5" t="n"/>
      <c r="D278" s="19" t="n"/>
      <c r="E278" s="20" t="n"/>
      <c r="F278" s="13" t="n"/>
      <c r="G278" s="13" t="n"/>
      <c r="H278" s="6">
        <f>IF(A278&amp;""="","",IFERROR(INDEX('المرضى'!$B$6:$B$305,MATCH(B278&amp;"",'المرضى'!$A$6:$A$305,0))&amp;"","كود غير موجود"))</f>
        <v/>
      </c>
      <c r="I278" s="16">
        <f>IF(A278&amp;""="","",COUNTIFS('الجلسات'!$B$6:$B$2005,A278&amp;"",'الجلسات'!$C$6:$C$2005,"تمت"))</f>
        <v/>
      </c>
      <c r="J278" s="16">
        <f>IF(A278&amp;""="","",MAX(0,N(D278)-I278))</f>
        <v/>
      </c>
      <c r="K278" s="21">
        <f>IF(OR(A278&amp;""="",N(D278)=0),"",MIN(1,I278/D278))</f>
        <v/>
      </c>
      <c r="L278" s="17">
        <f>IF(A278&amp;""="","",IF(N(D278)&gt;0,ROUND(N(E278)*MIN(I278,D278)/D278,2),0))</f>
        <v/>
      </c>
      <c r="M278" s="6">
        <f>IF(A278&amp;""="","",IF(I278=0,"لم تبدأ",IF(I278&gt;=N(D278),"مكتملة","جارية")))</f>
        <v/>
      </c>
      <c r="N278" s="6">
        <f>IF(A278&amp;""="","",IF(M278="مكتملة","",IF(NOT(ISNUMBER(G278)),"يحتاج موعدًا",IF(G278&lt;'الإعدادات'!$B$4,"يحتاج موعدًا",""))))</f>
        <v/>
      </c>
    </row>
    <row r="279">
      <c r="A279" s="5" t="n"/>
      <c r="B279" s="5" t="n"/>
      <c r="C279" s="5" t="n"/>
      <c r="D279" s="19" t="n"/>
      <c r="E279" s="20" t="n"/>
      <c r="F279" s="13" t="n"/>
      <c r="G279" s="13" t="n"/>
      <c r="H279" s="6">
        <f>IF(A279&amp;""="","",IFERROR(INDEX('المرضى'!$B$6:$B$305,MATCH(B279&amp;"",'المرضى'!$A$6:$A$305,0))&amp;"","كود غير موجود"))</f>
        <v/>
      </c>
      <c r="I279" s="16">
        <f>IF(A279&amp;""="","",COUNTIFS('الجلسات'!$B$6:$B$2005,A279&amp;"",'الجلسات'!$C$6:$C$2005,"تمت"))</f>
        <v/>
      </c>
      <c r="J279" s="16">
        <f>IF(A279&amp;""="","",MAX(0,N(D279)-I279))</f>
        <v/>
      </c>
      <c r="K279" s="21">
        <f>IF(OR(A279&amp;""="",N(D279)=0),"",MIN(1,I279/D279))</f>
        <v/>
      </c>
      <c r="L279" s="17">
        <f>IF(A279&amp;""="","",IF(N(D279)&gt;0,ROUND(N(E279)*MIN(I279,D279)/D279,2),0))</f>
        <v/>
      </c>
      <c r="M279" s="6">
        <f>IF(A279&amp;""="","",IF(I279=0,"لم تبدأ",IF(I279&gt;=N(D279),"مكتملة","جارية")))</f>
        <v/>
      </c>
      <c r="N279" s="6">
        <f>IF(A279&amp;""="","",IF(M279="مكتملة","",IF(NOT(ISNUMBER(G279)),"يحتاج موعدًا",IF(G279&lt;'الإعدادات'!$B$4,"يحتاج موعدًا",""))))</f>
        <v/>
      </c>
    </row>
    <row r="280">
      <c r="A280" s="5" t="n"/>
      <c r="B280" s="5" t="n"/>
      <c r="C280" s="5" t="n"/>
      <c r="D280" s="19" t="n"/>
      <c r="E280" s="20" t="n"/>
      <c r="F280" s="13" t="n"/>
      <c r="G280" s="13" t="n"/>
      <c r="H280" s="6">
        <f>IF(A280&amp;""="","",IFERROR(INDEX('المرضى'!$B$6:$B$305,MATCH(B280&amp;"",'المرضى'!$A$6:$A$305,0))&amp;"","كود غير موجود"))</f>
        <v/>
      </c>
      <c r="I280" s="16">
        <f>IF(A280&amp;""="","",COUNTIFS('الجلسات'!$B$6:$B$2005,A280&amp;"",'الجلسات'!$C$6:$C$2005,"تمت"))</f>
        <v/>
      </c>
      <c r="J280" s="16">
        <f>IF(A280&amp;""="","",MAX(0,N(D280)-I280))</f>
        <v/>
      </c>
      <c r="K280" s="21">
        <f>IF(OR(A280&amp;""="",N(D280)=0),"",MIN(1,I280/D280))</f>
        <v/>
      </c>
      <c r="L280" s="17">
        <f>IF(A280&amp;""="","",IF(N(D280)&gt;0,ROUND(N(E280)*MIN(I280,D280)/D280,2),0))</f>
        <v/>
      </c>
      <c r="M280" s="6">
        <f>IF(A280&amp;""="","",IF(I280=0,"لم تبدأ",IF(I280&gt;=N(D280),"مكتملة","جارية")))</f>
        <v/>
      </c>
      <c r="N280" s="6">
        <f>IF(A280&amp;""="","",IF(M280="مكتملة","",IF(NOT(ISNUMBER(G280)),"يحتاج موعدًا",IF(G280&lt;'الإعدادات'!$B$4,"يحتاج موعدًا",""))))</f>
        <v/>
      </c>
    </row>
    <row r="281">
      <c r="A281" s="5" t="n"/>
      <c r="B281" s="5" t="n"/>
      <c r="C281" s="5" t="n"/>
      <c r="D281" s="19" t="n"/>
      <c r="E281" s="20" t="n"/>
      <c r="F281" s="13" t="n"/>
      <c r="G281" s="13" t="n"/>
      <c r="H281" s="6">
        <f>IF(A281&amp;""="","",IFERROR(INDEX('المرضى'!$B$6:$B$305,MATCH(B281&amp;"",'المرضى'!$A$6:$A$305,0))&amp;"","كود غير موجود"))</f>
        <v/>
      </c>
      <c r="I281" s="16">
        <f>IF(A281&amp;""="","",COUNTIFS('الجلسات'!$B$6:$B$2005,A281&amp;"",'الجلسات'!$C$6:$C$2005,"تمت"))</f>
        <v/>
      </c>
      <c r="J281" s="16">
        <f>IF(A281&amp;""="","",MAX(0,N(D281)-I281))</f>
        <v/>
      </c>
      <c r="K281" s="21">
        <f>IF(OR(A281&amp;""="",N(D281)=0),"",MIN(1,I281/D281))</f>
        <v/>
      </c>
      <c r="L281" s="17">
        <f>IF(A281&amp;""="","",IF(N(D281)&gt;0,ROUND(N(E281)*MIN(I281,D281)/D281,2),0))</f>
        <v/>
      </c>
      <c r="M281" s="6">
        <f>IF(A281&amp;""="","",IF(I281=0,"لم تبدأ",IF(I281&gt;=N(D281),"مكتملة","جارية")))</f>
        <v/>
      </c>
      <c r="N281" s="6">
        <f>IF(A281&amp;""="","",IF(M281="مكتملة","",IF(NOT(ISNUMBER(G281)),"يحتاج موعدًا",IF(G281&lt;'الإعدادات'!$B$4,"يحتاج موعدًا",""))))</f>
        <v/>
      </c>
    </row>
    <row r="282">
      <c r="A282" s="5" t="n"/>
      <c r="B282" s="5" t="n"/>
      <c r="C282" s="5" t="n"/>
      <c r="D282" s="19" t="n"/>
      <c r="E282" s="20" t="n"/>
      <c r="F282" s="13" t="n"/>
      <c r="G282" s="13" t="n"/>
      <c r="H282" s="6">
        <f>IF(A282&amp;""="","",IFERROR(INDEX('المرضى'!$B$6:$B$305,MATCH(B282&amp;"",'المرضى'!$A$6:$A$305,0))&amp;"","كود غير موجود"))</f>
        <v/>
      </c>
      <c r="I282" s="16">
        <f>IF(A282&amp;""="","",COUNTIFS('الجلسات'!$B$6:$B$2005,A282&amp;"",'الجلسات'!$C$6:$C$2005,"تمت"))</f>
        <v/>
      </c>
      <c r="J282" s="16">
        <f>IF(A282&amp;""="","",MAX(0,N(D282)-I282))</f>
        <v/>
      </c>
      <c r="K282" s="21">
        <f>IF(OR(A282&amp;""="",N(D282)=0),"",MIN(1,I282/D282))</f>
        <v/>
      </c>
      <c r="L282" s="17">
        <f>IF(A282&amp;""="","",IF(N(D282)&gt;0,ROUND(N(E282)*MIN(I282,D282)/D282,2),0))</f>
        <v/>
      </c>
      <c r="M282" s="6">
        <f>IF(A282&amp;""="","",IF(I282=0,"لم تبدأ",IF(I282&gt;=N(D282),"مكتملة","جارية")))</f>
        <v/>
      </c>
      <c r="N282" s="6">
        <f>IF(A282&amp;""="","",IF(M282="مكتملة","",IF(NOT(ISNUMBER(G282)),"يحتاج موعدًا",IF(G282&lt;'الإعدادات'!$B$4,"يحتاج موعدًا",""))))</f>
        <v/>
      </c>
    </row>
    <row r="283">
      <c r="A283" s="5" t="n"/>
      <c r="B283" s="5" t="n"/>
      <c r="C283" s="5" t="n"/>
      <c r="D283" s="19" t="n"/>
      <c r="E283" s="20" t="n"/>
      <c r="F283" s="13" t="n"/>
      <c r="G283" s="13" t="n"/>
      <c r="H283" s="6">
        <f>IF(A283&amp;""="","",IFERROR(INDEX('المرضى'!$B$6:$B$305,MATCH(B283&amp;"",'المرضى'!$A$6:$A$305,0))&amp;"","كود غير موجود"))</f>
        <v/>
      </c>
      <c r="I283" s="16">
        <f>IF(A283&amp;""="","",COUNTIFS('الجلسات'!$B$6:$B$2005,A283&amp;"",'الجلسات'!$C$6:$C$2005,"تمت"))</f>
        <v/>
      </c>
      <c r="J283" s="16">
        <f>IF(A283&amp;""="","",MAX(0,N(D283)-I283))</f>
        <v/>
      </c>
      <c r="K283" s="21">
        <f>IF(OR(A283&amp;""="",N(D283)=0),"",MIN(1,I283/D283))</f>
        <v/>
      </c>
      <c r="L283" s="17">
        <f>IF(A283&amp;""="","",IF(N(D283)&gt;0,ROUND(N(E283)*MIN(I283,D283)/D283,2),0))</f>
        <v/>
      </c>
      <c r="M283" s="6">
        <f>IF(A283&amp;""="","",IF(I283=0,"لم تبدأ",IF(I283&gt;=N(D283),"مكتملة","جارية")))</f>
        <v/>
      </c>
      <c r="N283" s="6">
        <f>IF(A283&amp;""="","",IF(M283="مكتملة","",IF(NOT(ISNUMBER(G283)),"يحتاج موعدًا",IF(G283&lt;'الإعدادات'!$B$4,"يحتاج موعدًا",""))))</f>
        <v/>
      </c>
    </row>
    <row r="284">
      <c r="A284" s="5" t="n"/>
      <c r="B284" s="5" t="n"/>
      <c r="C284" s="5" t="n"/>
      <c r="D284" s="19" t="n"/>
      <c r="E284" s="20" t="n"/>
      <c r="F284" s="13" t="n"/>
      <c r="G284" s="13" t="n"/>
      <c r="H284" s="6">
        <f>IF(A284&amp;""="","",IFERROR(INDEX('المرضى'!$B$6:$B$305,MATCH(B284&amp;"",'المرضى'!$A$6:$A$305,0))&amp;"","كود غير موجود"))</f>
        <v/>
      </c>
      <c r="I284" s="16">
        <f>IF(A284&amp;""="","",COUNTIFS('الجلسات'!$B$6:$B$2005,A284&amp;"",'الجلسات'!$C$6:$C$2005,"تمت"))</f>
        <v/>
      </c>
      <c r="J284" s="16">
        <f>IF(A284&amp;""="","",MAX(0,N(D284)-I284))</f>
        <v/>
      </c>
      <c r="K284" s="21">
        <f>IF(OR(A284&amp;""="",N(D284)=0),"",MIN(1,I284/D284))</f>
        <v/>
      </c>
      <c r="L284" s="17">
        <f>IF(A284&amp;""="","",IF(N(D284)&gt;0,ROUND(N(E284)*MIN(I284,D284)/D284,2),0))</f>
        <v/>
      </c>
      <c r="M284" s="6">
        <f>IF(A284&amp;""="","",IF(I284=0,"لم تبدأ",IF(I284&gt;=N(D284),"مكتملة","جارية")))</f>
        <v/>
      </c>
      <c r="N284" s="6">
        <f>IF(A284&amp;""="","",IF(M284="مكتملة","",IF(NOT(ISNUMBER(G284)),"يحتاج موعدًا",IF(G284&lt;'الإعدادات'!$B$4,"يحتاج موعدًا",""))))</f>
        <v/>
      </c>
    </row>
    <row r="285">
      <c r="A285" s="5" t="n"/>
      <c r="B285" s="5" t="n"/>
      <c r="C285" s="5" t="n"/>
      <c r="D285" s="19" t="n"/>
      <c r="E285" s="20" t="n"/>
      <c r="F285" s="13" t="n"/>
      <c r="G285" s="13" t="n"/>
      <c r="H285" s="6">
        <f>IF(A285&amp;""="","",IFERROR(INDEX('المرضى'!$B$6:$B$305,MATCH(B285&amp;"",'المرضى'!$A$6:$A$305,0))&amp;"","كود غير موجود"))</f>
        <v/>
      </c>
      <c r="I285" s="16">
        <f>IF(A285&amp;""="","",COUNTIFS('الجلسات'!$B$6:$B$2005,A285&amp;"",'الجلسات'!$C$6:$C$2005,"تمت"))</f>
        <v/>
      </c>
      <c r="J285" s="16">
        <f>IF(A285&amp;""="","",MAX(0,N(D285)-I285))</f>
        <v/>
      </c>
      <c r="K285" s="21">
        <f>IF(OR(A285&amp;""="",N(D285)=0),"",MIN(1,I285/D285))</f>
        <v/>
      </c>
      <c r="L285" s="17">
        <f>IF(A285&amp;""="","",IF(N(D285)&gt;0,ROUND(N(E285)*MIN(I285,D285)/D285,2),0))</f>
        <v/>
      </c>
      <c r="M285" s="6">
        <f>IF(A285&amp;""="","",IF(I285=0,"لم تبدأ",IF(I285&gt;=N(D285),"مكتملة","جارية")))</f>
        <v/>
      </c>
      <c r="N285" s="6">
        <f>IF(A285&amp;""="","",IF(M285="مكتملة","",IF(NOT(ISNUMBER(G285)),"يحتاج موعدًا",IF(G285&lt;'الإعدادات'!$B$4,"يحتاج موعدًا",""))))</f>
        <v/>
      </c>
    </row>
    <row r="286">
      <c r="A286" s="5" t="n"/>
      <c r="B286" s="5" t="n"/>
      <c r="C286" s="5" t="n"/>
      <c r="D286" s="19" t="n"/>
      <c r="E286" s="20" t="n"/>
      <c r="F286" s="13" t="n"/>
      <c r="G286" s="13" t="n"/>
      <c r="H286" s="6">
        <f>IF(A286&amp;""="","",IFERROR(INDEX('المرضى'!$B$6:$B$305,MATCH(B286&amp;"",'المرضى'!$A$6:$A$305,0))&amp;"","كود غير موجود"))</f>
        <v/>
      </c>
      <c r="I286" s="16">
        <f>IF(A286&amp;""="","",COUNTIFS('الجلسات'!$B$6:$B$2005,A286&amp;"",'الجلسات'!$C$6:$C$2005,"تمت"))</f>
        <v/>
      </c>
      <c r="J286" s="16">
        <f>IF(A286&amp;""="","",MAX(0,N(D286)-I286))</f>
        <v/>
      </c>
      <c r="K286" s="21">
        <f>IF(OR(A286&amp;""="",N(D286)=0),"",MIN(1,I286/D286))</f>
        <v/>
      </c>
      <c r="L286" s="17">
        <f>IF(A286&amp;""="","",IF(N(D286)&gt;0,ROUND(N(E286)*MIN(I286,D286)/D286,2),0))</f>
        <v/>
      </c>
      <c r="M286" s="6">
        <f>IF(A286&amp;""="","",IF(I286=0,"لم تبدأ",IF(I286&gt;=N(D286),"مكتملة","جارية")))</f>
        <v/>
      </c>
      <c r="N286" s="6">
        <f>IF(A286&amp;""="","",IF(M286="مكتملة","",IF(NOT(ISNUMBER(G286)),"يحتاج موعدًا",IF(G286&lt;'الإعدادات'!$B$4,"يحتاج موعدًا",""))))</f>
        <v/>
      </c>
    </row>
    <row r="287">
      <c r="A287" s="5" t="n"/>
      <c r="B287" s="5" t="n"/>
      <c r="C287" s="5" t="n"/>
      <c r="D287" s="19" t="n"/>
      <c r="E287" s="20" t="n"/>
      <c r="F287" s="13" t="n"/>
      <c r="G287" s="13" t="n"/>
      <c r="H287" s="6">
        <f>IF(A287&amp;""="","",IFERROR(INDEX('المرضى'!$B$6:$B$305,MATCH(B287&amp;"",'المرضى'!$A$6:$A$305,0))&amp;"","كود غير موجود"))</f>
        <v/>
      </c>
      <c r="I287" s="16">
        <f>IF(A287&amp;""="","",COUNTIFS('الجلسات'!$B$6:$B$2005,A287&amp;"",'الجلسات'!$C$6:$C$2005,"تمت"))</f>
        <v/>
      </c>
      <c r="J287" s="16">
        <f>IF(A287&amp;""="","",MAX(0,N(D287)-I287))</f>
        <v/>
      </c>
      <c r="K287" s="21">
        <f>IF(OR(A287&amp;""="",N(D287)=0),"",MIN(1,I287/D287))</f>
        <v/>
      </c>
      <c r="L287" s="17">
        <f>IF(A287&amp;""="","",IF(N(D287)&gt;0,ROUND(N(E287)*MIN(I287,D287)/D287,2),0))</f>
        <v/>
      </c>
      <c r="M287" s="6">
        <f>IF(A287&amp;""="","",IF(I287=0,"لم تبدأ",IF(I287&gt;=N(D287),"مكتملة","جارية")))</f>
        <v/>
      </c>
      <c r="N287" s="6">
        <f>IF(A287&amp;""="","",IF(M287="مكتملة","",IF(NOT(ISNUMBER(G287)),"يحتاج موعدًا",IF(G287&lt;'الإعدادات'!$B$4,"يحتاج موعدًا",""))))</f>
        <v/>
      </c>
    </row>
    <row r="288">
      <c r="A288" s="5" t="n"/>
      <c r="B288" s="5" t="n"/>
      <c r="C288" s="5" t="n"/>
      <c r="D288" s="19" t="n"/>
      <c r="E288" s="20" t="n"/>
      <c r="F288" s="13" t="n"/>
      <c r="G288" s="13" t="n"/>
      <c r="H288" s="6">
        <f>IF(A288&amp;""="","",IFERROR(INDEX('المرضى'!$B$6:$B$305,MATCH(B288&amp;"",'المرضى'!$A$6:$A$305,0))&amp;"","كود غير موجود"))</f>
        <v/>
      </c>
      <c r="I288" s="16">
        <f>IF(A288&amp;""="","",COUNTIFS('الجلسات'!$B$6:$B$2005,A288&amp;"",'الجلسات'!$C$6:$C$2005,"تمت"))</f>
        <v/>
      </c>
      <c r="J288" s="16">
        <f>IF(A288&amp;""="","",MAX(0,N(D288)-I288))</f>
        <v/>
      </c>
      <c r="K288" s="21">
        <f>IF(OR(A288&amp;""="",N(D288)=0),"",MIN(1,I288/D288))</f>
        <v/>
      </c>
      <c r="L288" s="17">
        <f>IF(A288&amp;""="","",IF(N(D288)&gt;0,ROUND(N(E288)*MIN(I288,D288)/D288,2),0))</f>
        <v/>
      </c>
      <c r="M288" s="6">
        <f>IF(A288&amp;""="","",IF(I288=0,"لم تبدأ",IF(I288&gt;=N(D288),"مكتملة","جارية")))</f>
        <v/>
      </c>
      <c r="N288" s="6">
        <f>IF(A288&amp;""="","",IF(M288="مكتملة","",IF(NOT(ISNUMBER(G288)),"يحتاج موعدًا",IF(G288&lt;'الإعدادات'!$B$4,"يحتاج موعدًا",""))))</f>
        <v/>
      </c>
    </row>
    <row r="289">
      <c r="A289" s="5" t="n"/>
      <c r="B289" s="5" t="n"/>
      <c r="C289" s="5" t="n"/>
      <c r="D289" s="19" t="n"/>
      <c r="E289" s="20" t="n"/>
      <c r="F289" s="13" t="n"/>
      <c r="G289" s="13" t="n"/>
      <c r="H289" s="6">
        <f>IF(A289&amp;""="","",IFERROR(INDEX('المرضى'!$B$6:$B$305,MATCH(B289&amp;"",'المرضى'!$A$6:$A$305,0))&amp;"","كود غير موجود"))</f>
        <v/>
      </c>
      <c r="I289" s="16">
        <f>IF(A289&amp;""="","",COUNTIFS('الجلسات'!$B$6:$B$2005,A289&amp;"",'الجلسات'!$C$6:$C$2005,"تمت"))</f>
        <v/>
      </c>
      <c r="J289" s="16">
        <f>IF(A289&amp;""="","",MAX(0,N(D289)-I289))</f>
        <v/>
      </c>
      <c r="K289" s="21">
        <f>IF(OR(A289&amp;""="",N(D289)=0),"",MIN(1,I289/D289))</f>
        <v/>
      </c>
      <c r="L289" s="17">
        <f>IF(A289&amp;""="","",IF(N(D289)&gt;0,ROUND(N(E289)*MIN(I289,D289)/D289,2),0))</f>
        <v/>
      </c>
      <c r="M289" s="6">
        <f>IF(A289&amp;""="","",IF(I289=0,"لم تبدأ",IF(I289&gt;=N(D289),"مكتملة","جارية")))</f>
        <v/>
      </c>
      <c r="N289" s="6">
        <f>IF(A289&amp;""="","",IF(M289="مكتملة","",IF(NOT(ISNUMBER(G289)),"يحتاج موعدًا",IF(G289&lt;'الإعدادات'!$B$4,"يحتاج موعدًا",""))))</f>
        <v/>
      </c>
    </row>
    <row r="290">
      <c r="A290" s="5" t="n"/>
      <c r="B290" s="5" t="n"/>
      <c r="C290" s="5" t="n"/>
      <c r="D290" s="19" t="n"/>
      <c r="E290" s="20" t="n"/>
      <c r="F290" s="13" t="n"/>
      <c r="G290" s="13" t="n"/>
      <c r="H290" s="6">
        <f>IF(A290&amp;""="","",IFERROR(INDEX('المرضى'!$B$6:$B$305,MATCH(B290&amp;"",'المرضى'!$A$6:$A$305,0))&amp;"","كود غير موجود"))</f>
        <v/>
      </c>
      <c r="I290" s="16">
        <f>IF(A290&amp;""="","",COUNTIFS('الجلسات'!$B$6:$B$2005,A290&amp;"",'الجلسات'!$C$6:$C$2005,"تمت"))</f>
        <v/>
      </c>
      <c r="J290" s="16">
        <f>IF(A290&amp;""="","",MAX(0,N(D290)-I290))</f>
        <v/>
      </c>
      <c r="K290" s="21">
        <f>IF(OR(A290&amp;""="",N(D290)=0),"",MIN(1,I290/D290))</f>
        <v/>
      </c>
      <c r="L290" s="17">
        <f>IF(A290&amp;""="","",IF(N(D290)&gt;0,ROUND(N(E290)*MIN(I290,D290)/D290,2),0))</f>
        <v/>
      </c>
      <c r="M290" s="6">
        <f>IF(A290&amp;""="","",IF(I290=0,"لم تبدأ",IF(I290&gt;=N(D290),"مكتملة","جارية")))</f>
        <v/>
      </c>
      <c r="N290" s="6">
        <f>IF(A290&amp;""="","",IF(M290="مكتملة","",IF(NOT(ISNUMBER(G290)),"يحتاج موعدًا",IF(G290&lt;'الإعدادات'!$B$4,"يحتاج موعدًا",""))))</f>
        <v/>
      </c>
    </row>
    <row r="291">
      <c r="A291" s="5" t="n"/>
      <c r="B291" s="5" t="n"/>
      <c r="C291" s="5" t="n"/>
      <c r="D291" s="19" t="n"/>
      <c r="E291" s="20" t="n"/>
      <c r="F291" s="13" t="n"/>
      <c r="G291" s="13" t="n"/>
      <c r="H291" s="6">
        <f>IF(A291&amp;""="","",IFERROR(INDEX('المرضى'!$B$6:$B$305,MATCH(B291&amp;"",'المرضى'!$A$6:$A$305,0))&amp;"","كود غير موجود"))</f>
        <v/>
      </c>
      <c r="I291" s="16">
        <f>IF(A291&amp;""="","",COUNTIFS('الجلسات'!$B$6:$B$2005,A291&amp;"",'الجلسات'!$C$6:$C$2005,"تمت"))</f>
        <v/>
      </c>
      <c r="J291" s="16">
        <f>IF(A291&amp;""="","",MAX(0,N(D291)-I291))</f>
        <v/>
      </c>
      <c r="K291" s="21">
        <f>IF(OR(A291&amp;""="",N(D291)=0),"",MIN(1,I291/D291))</f>
        <v/>
      </c>
      <c r="L291" s="17">
        <f>IF(A291&amp;""="","",IF(N(D291)&gt;0,ROUND(N(E291)*MIN(I291,D291)/D291,2),0))</f>
        <v/>
      </c>
      <c r="M291" s="6">
        <f>IF(A291&amp;""="","",IF(I291=0,"لم تبدأ",IF(I291&gt;=N(D291),"مكتملة","جارية")))</f>
        <v/>
      </c>
      <c r="N291" s="6">
        <f>IF(A291&amp;""="","",IF(M291="مكتملة","",IF(NOT(ISNUMBER(G291)),"يحتاج موعدًا",IF(G291&lt;'الإعدادات'!$B$4,"يحتاج موعدًا",""))))</f>
        <v/>
      </c>
    </row>
    <row r="292">
      <c r="A292" s="5" t="n"/>
      <c r="B292" s="5" t="n"/>
      <c r="C292" s="5" t="n"/>
      <c r="D292" s="19" t="n"/>
      <c r="E292" s="20" t="n"/>
      <c r="F292" s="13" t="n"/>
      <c r="G292" s="13" t="n"/>
      <c r="H292" s="6">
        <f>IF(A292&amp;""="","",IFERROR(INDEX('المرضى'!$B$6:$B$305,MATCH(B292&amp;"",'المرضى'!$A$6:$A$305,0))&amp;"","كود غير موجود"))</f>
        <v/>
      </c>
      <c r="I292" s="16">
        <f>IF(A292&amp;""="","",COUNTIFS('الجلسات'!$B$6:$B$2005,A292&amp;"",'الجلسات'!$C$6:$C$2005,"تمت"))</f>
        <v/>
      </c>
      <c r="J292" s="16">
        <f>IF(A292&amp;""="","",MAX(0,N(D292)-I292))</f>
        <v/>
      </c>
      <c r="K292" s="21">
        <f>IF(OR(A292&amp;""="",N(D292)=0),"",MIN(1,I292/D292))</f>
        <v/>
      </c>
      <c r="L292" s="17">
        <f>IF(A292&amp;""="","",IF(N(D292)&gt;0,ROUND(N(E292)*MIN(I292,D292)/D292,2),0))</f>
        <v/>
      </c>
      <c r="M292" s="6">
        <f>IF(A292&amp;""="","",IF(I292=0,"لم تبدأ",IF(I292&gt;=N(D292),"مكتملة","جارية")))</f>
        <v/>
      </c>
      <c r="N292" s="6">
        <f>IF(A292&amp;""="","",IF(M292="مكتملة","",IF(NOT(ISNUMBER(G292)),"يحتاج موعدًا",IF(G292&lt;'الإعدادات'!$B$4,"يحتاج موعدًا",""))))</f>
        <v/>
      </c>
    </row>
    <row r="293">
      <c r="A293" s="5" t="n"/>
      <c r="B293" s="5" t="n"/>
      <c r="C293" s="5" t="n"/>
      <c r="D293" s="19" t="n"/>
      <c r="E293" s="20" t="n"/>
      <c r="F293" s="13" t="n"/>
      <c r="G293" s="13" t="n"/>
      <c r="H293" s="6">
        <f>IF(A293&amp;""="","",IFERROR(INDEX('المرضى'!$B$6:$B$305,MATCH(B293&amp;"",'المرضى'!$A$6:$A$305,0))&amp;"","كود غير موجود"))</f>
        <v/>
      </c>
      <c r="I293" s="16">
        <f>IF(A293&amp;""="","",COUNTIFS('الجلسات'!$B$6:$B$2005,A293&amp;"",'الجلسات'!$C$6:$C$2005,"تمت"))</f>
        <v/>
      </c>
      <c r="J293" s="16">
        <f>IF(A293&amp;""="","",MAX(0,N(D293)-I293))</f>
        <v/>
      </c>
      <c r="K293" s="21">
        <f>IF(OR(A293&amp;""="",N(D293)=0),"",MIN(1,I293/D293))</f>
        <v/>
      </c>
      <c r="L293" s="17">
        <f>IF(A293&amp;""="","",IF(N(D293)&gt;0,ROUND(N(E293)*MIN(I293,D293)/D293,2),0))</f>
        <v/>
      </c>
      <c r="M293" s="6">
        <f>IF(A293&amp;""="","",IF(I293=0,"لم تبدأ",IF(I293&gt;=N(D293),"مكتملة","جارية")))</f>
        <v/>
      </c>
      <c r="N293" s="6">
        <f>IF(A293&amp;""="","",IF(M293="مكتملة","",IF(NOT(ISNUMBER(G293)),"يحتاج موعدًا",IF(G293&lt;'الإعدادات'!$B$4,"يحتاج موعدًا",""))))</f>
        <v/>
      </c>
    </row>
    <row r="294">
      <c r="A294" s="5" t="n"/>
      <c r="B294" s="5" t="n"/>
      <c r="C294" s="5" t="n"/>
      <c r="D294" s="19" t="n"/>
      <c r="E294" s="20" t="n"/>
      <c r="F294" s="13" t="n"/>
      <c r="G294" s="13" t="n"/>
      <c r="H294" s="6">
        <f>IF(A294&amp;""="","",IFERROR(INDEX('المرضى'!$B$6:$B$305,MATCH(B294&amp;"",'المرضى'!$A$6:$A$305,0))&amp;"","كود غير موجود"))</f>
        <v/>
      </c>
      <c r="I294" s="16">
        <f>IF(A294&amp;""="","",COUNTIFS('الجلسات'!$B$6:$B$2005,A294&amp;"",'الجلسات'!$C$6:$C$2005,"تمت"))</f>
        <v/>
      </c>
      <c r="J294" s="16">
        <f>IF(A294&amp;""="","",MAX(0,N(D294)-I294))</f>
        <v/>
      </c>
      <c r="K294" s="21">
        <f>IF(OR(A294&amp;""="",N(D294)=0),"",MIN(1,I294/D294))</f>
        <v/>
      </c>
      <c r="L294" s="17">
        <f>IF(A294&amp;""="","",IF(N(D294)&gt;0,ROUND(N(E294)*MIN(I294,D294)/D294,2),0))</f>
        <v/>
      </c>
      <c r="M294" s="6">
        <f>IF(A294&amp;""="","",IF(I294=0,"لم تبدأ",IF(I294&gt;=N(D294),"مكتملة","جارية")))</f>
        <v/>
      </c>
      <c r="N294" s="6">
        <f>IF(A294&amp;""="","",IF(M294="مكتملة","",IF(NOT(ISNUMBER(G294)),"يحتاج موعدًا",IF(G294&lt;'الإعدادات'!$B$4,"يحتاج موعدًا",""))))</f>
        <v/>
      </c>
    </row>
    <row r="295">
      <c r="A295" s="5" t="n"/>
      <c r="B295" s="5" t="n"/>
      <c r="C295" s="5" t="n"/>
      <c r="D295" s="19" t="n"/>
      <c r="E295" s="20" t="n"/>
      <c r="F295" s="13" t="n"/>
      <c r="G295" s="13" t="n"/>
      <c r="H295" s="6">
        <f>IF(A295&amp;""="","",IFERROR(INDEX('المرضى'!$B$6:$B$305,MATCH(B295&amp;"",'المرضى'!$A$6:$A$305,0))&amp;"","كود غير موجود"))</f>
        <v/>
      </c>
      <c r="I295" s="16">
        <f>IF(A295&amp;""="","",COUNTIFS('الجلسات'!$B$6:$B$2005,A295&amp;"",'الجلسات'!$C$6:$C$2005,"تمت"))</f>
        <v/>
      </c>
      <c r="J295" s="16">
        <f>IF(A295&amp;""="","",MAX(0,N(D295)-I295))</f>
        <v/>
      </c>
      <c r="K295" s="21">
        <f>IF(OR(A295&amp;""="",N(D295)=0),"",MIN(1,I295/D295))</f>
        <v/>
      </c>
      <c r="L295" s="17">
        <f>IF(A295&amp;""="","",IF(N(D295)&gt;0,ROUND(N(E295)*MIN(I295,D295)/D295,2),0))</f>
        <v/>
      </c>
      <c r="M295" s="6">
        <f>IF(A295&amp;""="","",IF(I295=0,"لم تبدأ",IF(I295&gt;=N(D295),"مكتملة","جارية")))</f>
        <v/>
      </c>
      <c r="N295" s="6">
        <f>IF(A295&amp;""="","",IF(M295="مكتملة","",IF(NOT(ISNUMBER(G295)),"يحتاج موعدًا",IF(G295&lt;'الإعدادات'!$B$4,"يحتاج موعدًا",""))))</f>
        <v/>
      </c>
    </row>
    <row r="296">
      <c r="A296" s="5" t="n"/>
      <c r="B296" s="5" t="n"/>
      <c r="C296" s="5" t="n"/>
      <c r="D296" s="19" t="n"/>
      <c r="E296" s="20" t="n"/>
      <c r="F296" s="13" t="n"/>
      <c r="G296" s="13" t="n"/>
      <c r="H296" s="6">
        <f>IF(A296&amp;""="","",IFERROR(INDEX('المرضى'!$B$6:$B$305,MATCH(B296&amp;"",'المرضى'!$A$6:$A$305,0))&amp;"","كود غير موجود"))</f>
        <v/>
      </c>
      <c r="I296" s="16">
        <f>IF(A296&amp;""="","",COUNTIFS('الجلسات'!$B$6:$B$2005,A296&amp;"",'الجلسات'!$C$6:$C$2005,"تمت"))</f>
        <v/>
      </c>
      <c r="J296" s="16">
        <f>IF(A296&amp;""="","",MAX(0,N(D296)-I296))</f>
        <v/>
      </c>
      <c r="K296" s="21">
        <f>IF(OR(A296&amp;""="",N(D296)=0),"",MIN(1,I296/D296))</f>
        <v/>
      </c>
      <c r="L296" s="17">
        <f>IF(A296&amp;""="","",IF(N(D296)&gt;0,ROUND(N(E296)*MIN(I296,D296)/D296,2),0))</f>
        <v/>
      </c>
      <c r="M296" s="6">
        <f>IF(A296&amp;""="","",IF(I296=0,"لم تبدأ",IF(I296&gt;=N(D296),"مكتملة","جارية")))</f>
        <v/>
      </c>
      <c r="N296" s="6">
        <f>IF(A296&amp;""="","",IF(M296="مكتملة","",IF(NOT(ISNUMBER(G296)),"يحتاج موعدًا",IF(G296&lt;'الإعدادات'!$B$4,"يحتاج موعدًا",""))))</f>
        <v/>
      </c>
    </row>
    <row r="297">
      <c r="A297" s="5" t="n"/>
      <c r="B297" s="5" t="n"/>
      <c r="C297" s="5" t="n"/>
      <c r="D297" s="19" t="n"/>
      <c r="E297" s="20" t="n"/>
      <c r="F297" s="13" t="n"/>
      <c r="G297" s="13" t="n"/>
      <c r="H297" s="6">
        <f>IF(A297&amp;""="","",IFERROR(INDEX('المرضى'!$B$6:$B$305,MATCH(B297&amp;"",'المرضى'!$A$6:$A$305,0))&amp;"","كود غير موجود"))</f>
        <v/>
      </c>
      <c r="I297" s="16">
        <f>IF(A297&amp;""="","",COUNTIFS('الجلسات'!$B$6:$B$2005,A297&amp;"",'الجلسات'!$C$6:$C$2005,"تمت"))</f>
        <v/>
      </c>
      <c r="J297" s="16">
        <f>IF(A297&amp;""="","",MAX(0,N(D297)-I297))</f>
        <v/>
      </c>
      <c r="K297" s="21">
        <f>IF(OR(A297&amp;""="",N(D297)=0),"",MIN(1,I297/D297))</f>
        <v/>
      </c>
      <c r="L297" s="17">
        <f>IF(A297&amp;""="","",IF(N(D297)&gt;0,ROUND(N(E297)*MIN(I297,D297)/D297,2),0))</f>
        <v/>
      </c>
      <c r="M297" s="6">
        <f>IF(A297&amp;""="","",IF(I297=0,"لم تبدأ",IF(I297&gt;=N(D297),"مكتملة","جارية")))</f>
        <v/>
      </c>
      <c r="N297" s="6">
        <f>IF(A297&amp;""="","",IF(M297="مكتملة","",IF(NOT(ISNUMBER(G297)),"يحتاج موعدًا",IF(G297&lt;'الإعدادات'!$B$4,"يحتاج موعدًا",""))))</f>
        <v/>
      </c>
    </row>
    <row r="298">
      <c r="A298" s="5" t="n"/>
      <c r="B298" s="5" t="n"/>
      <c r="C298" s="5" t="n"/>
      <c r="D298" s="19" t="n"/>
      <c r="E298" s="20" t="n"/>
      <c r="F298" s="13" t="n"/>
      <c r="G298" s="13" t="n"/>
      <c r="H298" s="6">
        <f>IF(A298&amp;""="","",IFERROR(INDEX('المرضى'!$B$6:$B$305,MATCH(B298&amp;"",'المرضى'!$A$6:$A$305,0))&amp;"","كود غير موجود"))</f>
        <v/>
      </c>
      <c r="I298" s="16">
        <f>IF(A298&amp;""="","",COUNTIFS('الجلسات'!$B$6:$B$2005,A298&amp;"",'الجلسات'!$C$6:$C$2005,"تمت"))</f>
        <v/>
      </c>
      <c r="J298" s="16">
        <f>IF(A298&amp;""="","",MAX(0,N(D298)-I298))</f>
        <v/>
      </c>
      <c r="K298" s="21">
        <f>IF(OR(A298&amp;""="",N(D298)=0),"",MIN(1,I298/D298))</f>
        <v/>
      </c>
      <c r="L298" s="17">
        <f>IF(A298&amp;""="","",IF(N(D298)&gt;0,ROUND(N(E298)*MIN(I298,D298)/D298,2),0))</f>
        <v/>
      </c>
      <c r="M298" s="6">
        <f>IF(A298&amp;""="","",IF(I298=0,"لم تبدأ",IF(I298&gt;=N(D298),"مكتملة","جارية")))</f>
        <v/>
      </c>
      <c r="N298" s="6">
        <f>IF(A298&amp;""="","",IF(M298="مكتملة","",IF(NOT(ISNUMBER(G298)),"يحتاج موعدًا",IF(G298&lt;'الإعدادات'!$B$4,"يحتاج موعدًا",""))))</f>
        <v/>
      </c>
    </row>
    <row r="299">
      <c r="A299" s="5" t="n"/>
      <c r="B299" s="5" t="n"/>
      <c r="C299" s="5" t="n"/>
      <c r="D299" s="19" t="n"/>
      <c r="E299" s="20" t="n"/>
      <c r="F299" s="13" t="n"/>
      <c r="G299" s="13" t="n"/>
      <c r="H299" s="6">
        <f>IF(A299&amp;""="","",IFERROR(INDEX('المرضى'!$B$6:$B$305,MATCH(B299&amp;"",'المرضى'!$A$6:$A$305,0))&amp;"","كود غير موجود"))</f>
        <v/>
      </c>
      <c r="I299" s="16">
        <f>IF(A299&amp;""="","",COUNTIFS('الجلسات'!$B$6:$B$2005,A299&amp;"",'الجلسات'!$C$6:$C$2005,"تمت"))</f>
        <v/>
      </c>
      <c r="J299" s="16">
        <f>IF(A299&amp;""="","",MAX(0,N(D299)-I299))</f>
        <v/>
      </c>
      <c r="K299" s="21">
        <f>IF(OR(A299&amp;""="",N(D299)=0),"",MIN(1,I299/D299))</f>
        <v/>
      </c>
      <c r="L299" s="17">
        <f>IF(A299&amp;""="","",IF(N(D299)&gt;0,ROUND(N(E299)*MIN(I299,D299)/D299,2),0))</f>
        <v/>
      </c>
      <c r="M299" s="6">
        <f>IF(A299&amp;""="","",IF(I299=0,"لم تبدأ",IF(I299&gt;=N(D299),"مكتملة","جارية")))</f>
        <v/>
      </c>
      <c r="N299" s="6">
        <f>IF(A299&amp;""="","",IF(M299="مكتملة","",IF(NOT(ISNUMBER(G299)),"يحتاج موعدًا",IF(G299&lt;'الإعدادات'!$B$4,"يحتاج موعدًا",""))))</f>
        <v/>
      </c>
    </row>
    <row r="300">
      <c r="A300" s="5" t="n"/>
      <c r="B300" s="5" t="n"/>
      <c r="C300" s="5" t="n"/>
      <c r="D300" s="19" t="n"/>
      <c r="E300" s="20" t="n"/>
      <c r="F300" s="13" t="n"/>
      <c r="G300" s="13" t="n"/>
      <c r="H300" s="6">
        <f>IF(A300&amp;""="","",IFERROR(INDEX('المرضى'!$B$6:$B$305,MATCH(B300&amp;"",'المرضى'!$A$6:$A$305,0))&amp;"","كود غير موجود"))</f>
        <v/>
      </c>
      <c r="I300" s="16">
        <f>IF(A300&amp;""="","",COUNTIFS('الجلسات'!$B$6:$B$2005,A300&amp;"",'الجلسات'!$C$6:$C$2005,"تمت"))</f>
        <v/>
      </c>
      <c r="J300" s="16">
        <f>IF(A300&amp;""="","",MAX(0,N(D300)-I300))</f>
        <v/>
      </c>
      <c r="K300" s="21">
        <f>IF(OR(A300&amp;""="",N(D300)=0),"",MIN(1,I300/D300))</f>
        <v/>
      </c>
      <c r="L300" s="17">
        <f>IF(A300&amp;""="","",IF(N(D300)&gt;0,ROUND(N(E300)*MIN(I300,D300)/D300,2),0))</f>
        <v/>
      </c>
      <c r="M300" s="6">
        <f>IF(A300&amp;""="","",IF(I300=0,"لم تبدأ",IF(I300&gt;=N(D300),"مكتملة","جارية")))</f>
        <v/>
      </c>
      <c r="N300" s="6">
        <f>IF(A300&amp;""="","",IF(M300="مكتملة","",IF(NOT(ISNUMBER(G300)),"يحتاج موعدًا",IF(G300&lt;'الإعدادات'!$B$4,"يحتاج موعدًا",""))))</f>
        <v/>
      </c>
    </row>
    <row r="301">
      <c r="A301" s="5" t="n"/>
      <c r="B301" s="5" t="n"/>
      <c r="C301" s="5" t="n"/>
      <c r="D301" s="19" t="n"/>
      <c r="E301" s="20" t="n"/>
      <c r="F301" s="13" t="n"/>
      <c r="G301" s="13" t="n"/>
      <c r="H301" s="6">
        <f>IF(A301&amp;""="","",IFERROR(INDEX('المرضى'!$B$6:$B$305,MATCH(B301&amp;"",'المرضى'!$A$6:$A$305,0))&amp;"","كود غير موجود"))</f>
        <v/>
      </c>
      <c r="I301" s="16">
        <f>IF(A301&amp;""="","",COUNTIFS('الجلسات'!$B$6:$B$2005,A301&amp;"",'الجلسات'!$C$6:$C$2005,"تمت"))</f>
        <v/>
      </c>
      <c r="J301" s="16">
        <f>IF(A301&amp;""="","",MAX(0,N(D301)-I301))</f>
        <v/>
      </c>
      <c r="K301" s="21">
        <f>IF(OR(A301&amp;""="",N(D301)=0),"",MIN(1,I301/D301))</f>
        <v/>
      </c>
      <c r="L301" s="17">
        <f>IF(A301&amp;""="","",IF(N(D301)&gt;0,ROUND(N(E301)*MIN(I301,D301)/D301,2),0))</f>
        <v/>
      </c>
      <c r="M301" s="6">
        <f>IF(A301&amp;""="","",IF(I301=0,"لم تبدأ",IF(I301&gt;=N(D301),"مكتملة","جارية")))</f>
        <v/>
      </c>
      <c r="N301" s="6">
        <f>IF(A301&amp;""="","",IF(M301="مكتملة","",IF(NOT(ISNUMBER(G301)),"يحتاج موعدًا",IF(G301&lt;'الإعدادات'!$B$4,"يحتاج موعدًا",""))))</f>
        <v/>
      </c>
    </row>
    <row r="302">
      <c r="A302" s="5" t="n"/>
      <c r="B302" s="5" t="n"/>
      <c r="C302" s="5" t="n"/>
      <c r="D302" s="19" t="n"/>
      <c r="E302" s="20" t="n"/>
      <c r="F302" s="13" t="n"/>
      <c r="G302" s="13" t="n"/>
      <c r="H302" s="6">
        <f>IF(A302&amp;""="","",IFERROR(INDEX('المرضى'!$B$6:$B$305,MATCH(B302&amp;"",'المرضى'!$A$6:$A$305,0))&amp;"","كود غير موجود"))</f>
        <v/>
      </c>
      <c r="I302" s="16">
        <f>IF(A302&amp;""="","",COUNTIFS('الجلسات'!$B$6:$B$2005,A302&amp;"",'الجلسات'!$C$6:$C$2005,"تمت"))</f>
        <v/>
      </c>
      <c r="J302" s="16">
        <f>IF(A302&amp;""="","",MAX(0,N(D302)-I302))</f>
        <v/>
      </c>
      <c r="K302" s="21">
        <f>IF(OR(A302&amp;""="",N(D302)=0),"",MIN(1,I302/D302))</f>
        <v/>
      </c>
      <c r="L302" s="17">
        <f>IF(A302&amp;""="","",IF(N(D302)&gt;0,ROUND(N(E302)*MIN(I302,D302)/D302,2),0))</f>
        <v/>
      </c>
      <c r="M302" s="6">
        <f>IF(A302&amp;""="","",IF(I302=0,"لم تبدأ",IF(I302&gt;=N(D302),"مكتملة","جارية")))</f>
        <v/>
      </c>
      <c r="N302" s="6">
        <f>IF(A302&amp;""="","",IF(M302="مكتملة","",IF(NOT(ISNUMBER(G302)),"يحتاج موعدًا",IF(G302&lt;'الإعدادات'!$B$4,"يحتاج موعدًا",""))))</f>
        <v/>
      </c>
    </row>
    <row r="303">
      <c r="A303" s="5" t="n"/>
      <c r="B303" s="5" t="n"/>
      <c r="C303" s="5" t="n"/>
      <c r="D303" s="19" t="n"/>
      <c r="E303" s="20" t="n"/>
      <c r="F303" s="13" t="n"/>
      <c r="G303" s="13" t="n"/>
      <c r="H303" s="6">
        <f>IF(A303&amp;""="","",IFERROR(INDEX('المرضى'!$B$6:$B$305,MATCH(B303&amp;"",'المرضى'!$A$6:$A$305,0))&amp;"","كود غير موجود"))</f>
        <v/>
      </c>
      <c r="I303" s="16">
        <f>IF(A303&amp;""="","",COUNTIFS('الجلسات'!$B$6:$B$2005,A303&amp;"",'الجلسات'!$C$6:$C$2005,"تمت"))</f>
        <v/>
      </c>
      <c r="J303" s="16">
        <f>IF(A303&amp;""="","",MAX(0,N(D303)-I303))</f>
        <v/>
      </c>
      <c r="K303" s="21">
        <f>IF(OR(A303&amp;""="",N(D303)=0),"",MIN(1,I303/D303))</f>
        <v/>
      </c>
      <c r="L303" s="17">
        <f>IF(A303&amp;""="","",IF(N(D303)&gt;0,ROUND(N(E303)*MIN(I303,D303)/D303,2),0))</f>
        <v/>
      </c>
      <c r="M303" s="6">
        <f>IF(A303&amp;""="","",IF(I303=0,"لم تبدأ",IF(I303&gt;=N(D303),"مكتملة","جارية")))</f>
        <v/>
      </c>
      <c r="N303" s="6">
        <f>IF(A303&amp;""="","",IF(M303="مكتملة","",IF(NOT(ISNUMBER(G303)),"يحتاج موعدًا",IF(G303&lt;'الإعدادات'!$B$4,"يحتاج موعدًا",""))))</f>
        <v/>
      </c>
    </row>
    <row r="304">
      <c r="A304" s="5" t="n"/>
      <c r="B304" s="5" t="n"/>
      <c r="C304" s="5" t="n"/>
      <c r="D304" s="19" t="n"/>
      <c r="E304" s="20" t="n"/>
      <c r="F304" s="13" t="n"/>
      <c r="G304" s="13" t="n"/>
      <c r="H304" s="6">
        <f>IF(A304&amp;""="","",IFERROR(INDEX('المرضى'!$B$6:$B$305,MATCH(B304&amp;"",'المرضى'!$A$6:$A$305,0))&amp;"","كود غير موجود"))</f>
        <v/>
      </c>
      <c r="I304" s="16">
        <f>IF(A304&amp;""="","",COUNTIFS('الجلسات'!$B$6:$B$2005,A304&amp;"",'الجلسات'!$C$6:$C$2005,"تمت"))</f>
        <v/>
      </c>
      <c r="J304" s="16">
        <f>IF(A304&amp;""="","",MAX(0,N(D304)-I304))</f>
        <v/>
      </c>
      <c r="K304" s="21">
        <f>IF(OR(A304&amp;""="",N(D304)=0),"",MIN(1,I304/D304))</f>
        <v/>
      </c>
      <c r="L304" s="17">
        <f>IF(A304&amp;""="","",IF(N(D304)&gt;0,ROUND(N(E304)*MIN(I304,D304)/D304,2),0))</f>
        <v/>
      </c>
      <c r="M304" s="6">
        <f>IF(A304&amp;""="","",IF(I304=0,"لم تبدأ",IF(I304&gt;=N(D304),"مكتملة","جارية")))</f>
        <v/>
      </c>
      <c r="N304" s="6">
        <f>IF(A304&amp;""="","",IF(M304="مكتملة","",IF(NOT(ISNUMBER(G304)),"يحتاج موعدًا",IF(G304&lt;'الإعدادات'!$B$4,"يحتاج موعدًا",""))))</f>
        <v/>
      </c>
    </row>
    <row r="305">
      <c r="A305" s="5" t="n"/>
      <c r="B305" s="5" t="n"/>
      <c r="C305" s="5" t="n"/>
      <c r="D305" s="19" t="n"/>
      <c r="E305" s="20" t="n"/>
      <c r="F305" s="13" t="n"/>
      <c r="G305" s="13" t="n"/>
      <c r="H305" s="6">
        <f>IF(A305&amp;""="","",IFERROR(INDEX('المرضى'!$B$6:$B$305,MATCH(B305&amp;"",'المرضى'!$A$6:$A$305,0))&amp;"","كود غير موجود"))</f>
        <v/>
      </c>
      <c r="I305" s="16">
        <f>IF(A305&amp;""="","",COUNTIFS('الجلسات'!$B$6:$B$2005,A305&amp;"",'الجلسات'!$C$6:$C$2005,"تمت"))</f>
        <v/>
      </c>
      <c r="J305" s="16">
        <f>IF(A305&amp;""="","",MAX(0,N(D305)-I305))</f>
        <v/>
      </c>
      <c r="K305" s="21">
        <f>IF(OR(A305&amp;""="",N(D305)=0),"",MIN(1,I305/D305))</f>
        <v/>
      </c>
      <c r="L305" s="17">
        <f>IF(A305&amp;""="","",IF(N(D305)&gt;0,ROUND(N(E305)*MIN(I305,D305)/D305,2),0))</f>
        <v/>
      </c>
      <c r="M305" s="6">
        <f>IF(A305&amp;""="","",IF(I305=0,"لم تبدأ",IF(I305&gt;=N(D305),"مكتملة","جارية")))</f>
        <v/>
      </c>
      <c r="N305" s="6">
        <f>IF(A305&amp;""="","",IF(M305="مكتملة","",IF(NOT(ISNUMBER(G305)),"يحتاج موعدًا",IF(G305&lt;'الإعدادات'!$B$4,"يحتاج موعدًا",""))))</f>
        <v/>
      </c>
    </row>
    <row r="306">
      <c r="A306" s="5" t="n"/>
      <c r="B306" s="5" t="n"/>
      <c r="C306" s="5" t="n"/>
      <c r="D306" s="19" t="n"/>
      <c r="E306" s="20" t="n"/>
      <c r="F306" s="13" t="n"/>
      <c r="G306" s="13" t="n"/>
      <c r="H306" s="6">
        <f>IF(A306&amp;""="","",IFERROR(INDEX('المرضى'!$B$6:$B$305,MATCH(B306&amp;"",'المرضى'!$A$6:$A$305,0))&amp;"","كود غير موجود"))</f>
        <v/>
      </c>
      <c r="I306" s="16">
        <f>IF(A306&amp;""="","",COUNTIFS('الجلسات'!$B$6:$B$2005,A306&amp;"",'الجلسات'!$C$6:$C$2005,"تمت"))</f>
        <v/>
      </c>
      <c r="J306" s="16">
        <f>IF(A306&amp;""="","",MAX(0,N(D306)-I306))</f>
        <v/>
      </c>
      <c r="K306" s="21">
        <f>IF(OR(A306&amp;""="",N(D306)=0),"",MIN(1,I306/D306))</f>
        <v/>
      </c>
      <c r="L306" s="17">
        <f>IF(A306&amp;""="","",IF(N(D306)&gt;0,ROUND(N(E306)*MIN(I306,D306)/D306,2),0))</f>
        <v/>
      </c>
      <c r="M306" s="6">
        <f>IF(A306&amp;""="","",IF(I306=0,"لم تبدأ",IF(I306&gt;=N(D306),"مكتملة","جارية")))</f>
        <v/>
      </c>
      <c r="N306" s="6">
        <f>IF(A306&amp;""="","",IF(M306="مكتملة","",IF(NOT(ISNUMBER(G306)),"يحتاج موعدًا",IF(G306&lt;'الإعدادات'!$B$4,"يحتاج موعدًا",""))))</f>
        <v/>
      </c>
    </row>
    <row r="307">
      <c r="A307" s="5" t="n"/>
      <c r="B307" s="5" t="n"/>
      <c r="C307" s="5" t="n"/>
      <c r="D307" s="19" t="n"/>
      <c r="E307" s="20" t="n"/>
      <c r="F307" s="13" t="n"/>
      <c r="G307" s="13" t="n"/>
      <c r="H307" s="6">
        <f>IF(A307&amp;""="","",IFERROR(INDEX('المرضى'!$B$6:$B$305,MATCH(B307&amp;"",'المرضى'!$A$6:$A$305,0))&amp;"","كود غير موجود"))</f>
        <v/>
      </c>
      <c r="I307" s="16">
        <f>IF(A307&amp;""="","",COUNTIFS('الجلسات'!$B$6:$B$2005,A307&amp;"",'الجلسات'!$C$6:$C$2005,"تمت"))</f>
        <v/>
      </c>
      <c r="J307" s="16">
        <f>IF(A307&amp;""="","",MAX(0,N(D307)-I307))</f>
        <v/>
      </c>
      <c r="K307" s="21">
        <f>IF(OR(A307&amp;""="",N(D307)=0),"",MIN(1,I307/D307))</f>
        <v/>
      </c>
      <c r="L307" s="17">
        <f>IF(A307&amp;""="","",IF(N(D307)&gt;0,ROUND(N(E307)*MIN(I307,D307)/D307,2),0))</f>
        <v/>
      </c>
      <c r="M307" s="6">
        <f>IF(A307&amp;""="","",IF(I307=0,"لم تبدأ",IF(I307&gt;=N(D307),"مكتملة","جارية")))</f>
        <v/>
      </c>
      <c r="N307" s="6">
        <f>IF(A307&amp;""="","",IF(M307="مكتملة","",IF(NOT(ISNUMBER(G307)),"يحتاج موعدًا",IF(G307&lt;'الإعدادات'!$B$4,"يحتاج موعدًا",""))))</f>
        <v/>
      </c>
    </row>
    <row r="308">
      <c r="A308" s="5" t="n"/>
      <c r="B308" s="5" t="n"/>
      <c r="C308" s="5" t="n"/>
      <c r="D308" s="19" t="n"/>
      <c r="E308" s="20" t="n"/>
      <c r="F308" s="13" t="n"/>
      <c r="G308" s="13" t="n"/>
      <c r="H308" s="6">
        <f>IF(A308&amp;""="","",IFERROR(INDEX('المرضى'!$B$6:$B$305,MATCH(B308&amp;"",'المرضى'!$A$6:$A$305,0))&amp;"","كود غير موجود"))</f>
        <v/>
      </c>
      <c r="I308" s="16">
        <f>IF(A308&amp;""="","",COUNTIFS('الجلسات'!$B$6:$B$2005,A308&amp;"",'الجلسات'!$C$6:$C$2005,"تمت"))</f>
        <v/>
      </c>
      <c r="J308" s="16">
        <f>IF(A308&amp;""="","",MAX(0,N(D308)-I308))</f>
        <v/>
      </c>
      <c r="K308" s="21">
        <f>IF(OR(A308&amp;""="",N(D308)=0),"",MIN(1,I308/D308))</f>
        <v/>
      </c>
      <c r="L308" s="17">
        <f>IF(A308&amp;""="","",IF(N(D308)&gt;0,ROUND(N(E308)*MIN(I308,D308)/D308,2),0))</f>
        <v/>
      </c>
      <c r="M308" s="6">
        <f>IF(A308&amp;""="","",IF(I308=0,"لم تبدأ",IF(I308&gt;=N(D308),"مكتملة","جارية")))</f>
        <v/>
      </c>
      <c r="N308" s="6">
        <f>IF(A308&amp;""="","",IF(M308="مكتملة","",IF(NOT(ISNUMBER(G308)),"يحتاج موعدًا",IF(G308&lt;'الإعدادات'!$B$4,"يحتاج موعدًا",""))))</f>
        <v/>
      </c>
    </row>
    <row r="309">
      <c r="A309" s="5" t="n"/>
      <c r="B309" s="5" t="n"/>
      <c r="C309" s="5" t="n"/>
      <c r="D309" s="19" t="n"/>
      <c r="E309" s="20" t="n"/>
      <c r="F309" s="13" t="n"/>
      <c r="G309" s="13" t="n"/>
      <c r="H309" s="6">
        <f>IF(A309&amp;""="","",IFERROR(INDEX('المرضى'!$B$6:$B$305,MATCH(B309&amp;"",'المرضى'!$A$6:$A$305,0))&amp;"","كود غير موجود"))</f>
        <v/>
      </c>
      <c r="I309" s="16">
        <f>IF(A309&amp;""="","",COUNTIFS('الجلسات'!$B$6:$B$2005,A309&amp;"",'الجلسات'!$C$6:$C$2005,"تمت"))</f>
        <v/>
      </c>
      <c r="J309" s="16">
        <f>IF(A309&amp;""="","",MAX(0,N(D309)-I309))</f>
        <v/>
      </c>
      <c r="K309" s="21">
        <f>IF(OR(A309&amp;""="",N(D309)=0),"",MIN(1,I309/D309))</f>
        <v/>
      </c>
      <c r="L309" s="17">
        <f>IF(A309&amp;""="","",IF(N(D309)&gt;0,ROUND(N(E309)*MIN(I309,D309)/D309,2),0))</f>
        <v/>
      </c>
      <c r="M309" s="6">
        <f>IF(A309&amp;""="","",IF(I309=0,"لم تبدأ",IF(I309&gt;=N(D309),"مكتملة","جارية")))</f>
        <v/>
      </c>
      <c r="N309" s="6">
        <f>IF(A309&amp;""="","",IF(M309="مكتملة","",IF(NOT(ISNUMBER(G309)),"يحتاج موعدًا",IF(G309&lt;'الإعدادات'!$B$4,"يحتاج موعدًا",""))))</f>
        <v/>
      </c>
    </row>
    <row r="310">
      <c r="A310" s="5" t="n"/>
      <c r="B310" s="5" t="n"/>
      <c r="C310" s="5" t="n"/>
      <c r="D310" s="19" t="n"/>
      <c r="E310" s="20" t="n"/>
      <c r="F310" s="13" t="n"/>
      <c r="G310" s="13" t="n"/>
      <c r="H310" s="6">
        <f>IF(A310&amp;""="","",IFERROR(INDEX('المرضى'!$B$6:$B$305,MATCH(B310&amp;"",'المرضى'!$A$6:$A$305,0))&amp;"","كود غير موجود"))</f>
        <v/>
      </c>
      <c r="I310" s="16">
        <f>IF(A310&amp;""="","",COUNTIFS('الجلسات'!$B$6:$B$2005,A310&amp;"",'الجلسات'!$C$6:$C$2005,"تمت"))</f>
        <v/>
      </c>
      <c r="J310" s="16">
        <f>IF(A310&amp;""="","",MAX(0,N(D310)-I310))</f>
        <v/>
      </c>
      <c r="K310" s="21">
        <f>IF(OR(A310&amp;""="",N(D310)=0),"",MIN(1,I310/D310))</f>
        <v/>
      </c>
      <c r="L310" s="17">
        <f>IF(A310&amp;""="","",IF(N(D310)&gt;0,ROUND(N(E310)*MIN(I310,D310)/D310,2),0))</f>
        <v/>
      </c>
      <c r="M310" s="6">
        <f>IF(A310&amp;""="","",IF(I310=0,"لم تبدأ",IF(I310&gt;=N(D310),"مكتملة","جارية")))</f>
        <v/>
      </c>
      <c r="N310" s="6">
        <f>IF(A310&amp;""="","",IF(M310="مكتملة","",IF(NOT(ISNUMBER(G310)),"يحتاج موعدًا",IF(G310&lt;'الإعدادات'!$B$4,"يحتاج موعدًا",""))))</f>
        <v/>
      </c>
    </row>
    <row r="311">
      <c r="A311" s="5" t="n"/>
      <c r="B311" s="5" t="n"/>
      <c r="C311" s="5" t="n"/>
      <c r="D311" s="19" t="n"/>
      <c r="E311" s="20" t="n"/>
      <c r="F311" s="13" t="n"/>
      <c r="G311" s="13" t="n"/>
      <c r="H311" s="6">
        <f>IF(A311&amp;""="","",IFERROR(INDEX('المرضى'!$B$6:$B$305,MATCH(B311&amp;"",'المرضى'!$A$6:$A$305,0))&amp;"","كود غير موجود"))</f>
        <v/>
      </c>
      <c r="I311" s="16">
        <f>IF(A311&amp;""="","",COUNTIFS('الجلسات'!$B$6:$B$2005,A311&amp;"",'الجلسات'!$C$6:$C$2005,"تمت"))</f>
        <v/>
      </c>
      <c r="J311" s="16">
        <f>IF(A311&amp;""="","",MAX(0,N(D311)-I311))</f>
        <v/>
      </c>
      <c r="K311" s="21">
        <f>IF(OR(A311&amp;""="",N(D311)=0),"",MIN(1,I311/D311))</f>
        <v/>
      </c>
      <c r="L311" s="17">
        <f>IF(A311&amp;""="","",IF(N(D311)&gt;0,ROUND(N(E311)*MIN(I311,D311)/D311,2),0))</f>
        <v/>
      </c>
      <c r="M311" s="6">
        <f>IF(A311&amp;""="","",IF(I311=0,"لم تبدأ",IF(I311&gt;=N(D311),"مكتملة","جارية")))</f>
        <v/>
      </c>
      <c r="N311" s="6">
        <f>IF(A311&amp;""="","",IF(M311="مكتملة","",IF(NOT(ISNUMBER(G311)),"يحتاج موعدًا",IF(G311&lt;'الإعدادات'!$B$4,"يحتاج موعدًا",""))))</f>
        <v/>
      </c>
    </row>
    <row r="312">
      <c r="A312" s="5" t="n"/>
      <c r="B312" s="5" t="n"/>
      <c r="C312" s="5" t="n"/>
      <c r="D312" s="19" t="n"/>
      <c r="E312" s="20" t="n"/>
      <c r="F312" s="13" t="n"/>
      <c r="G312" s="13" t="n"/>
      <c r="H312" s="6">
        <f>IF(A312&amp;""="","",IFERROR(INDEX('المرضى'!$B$6:$B$305,MATCH(B312&amp;"",'المرضى'!$A$6:$A$305,0))&amp;"","كود غير موجود"))</f>
        <v/>
      </c>
      <c r="I312" s="16">
        <f>IF(A312&amp;""="","",COUNTIFS('الجلسات'!$B$6:$B$2005,A312&amp;"",'الجلسات'!$C$6:$C$2005,"تمت"))</f>
        <v/>
      </c>
      <c r="J312" s="16">
        <f>IF(A312&amp;""="","",MAX(0,N(D312)-I312))</f>
        <v/>
      </c>
      <c r="K312" s="21">
        <f>IF(OR(A312&amp;""="",N(D312)=0),"",MIN(1,I312/D312))</f>
        <v/>
      </c>
      <c r="L312" s="17">
        <f>IF(A312&amp;""="","",IF(N(D312)&gt;0,ROUND(N(E312)*MIN(I312,D312)/D312,2),0))</f>
        <v/>
      </c>
      <c r="M312" s="6">
        <f>IF(A312&amp;""="","",IF(I312=0,"لم تبدأ",IF(I312&gt;=N(D312),"مكتملة","جارية")))</f>
        <v/>
      </c>
      <c r="N312" s="6">
        <f>IF(A312&amp;""="","",IF(M312="مكتملة","",IF(NOT(ISNUMBER(G312)),"يحتاج موعدًا",IF(G312&lt;'الإعدادات'!$B$4,"يحتاج موعدًا",""))))</f>
        <v/>
      </c>
    </row>
    <row r="313">
      <c r="A313" s="5" t="n"/>
      <c r="B313" s="5" t="n"/>
      <c r="C313" s="5" t="n"/>
      <c r="D313" s="19" t="n"/>
      <c r="E313" s="20" t="n"/>
      <c r="F313" s="13" t="n"/>
      <c r="G313" s="13" t="n"/>
      <c r="H313" s="6">
        <f>IF(A313&amp;""="","",IFERROR(INDEX('المرضى'!$B$6:$B$305,MATCH(B313&amp;"",'المرضى'!$A$6:$A$305,0))&amp;"","كود غير موجود"))</f>
        <v/>
      </c>
      <c r="I313" s="16">
        <f>IF(A313&amp;""="","",COUNTIFS('الجلسات'!$B$6:$B$2005,A313&amp;"",'الجلسات'!$C$6:$C$2005,"تمت"))</f>
        <v/>
      </c>
      <c r="J313" s="16">
        <f>IF(A313&amp;""="","",MAX(0,N(D313)-I313))</f>
        <v/>
      </c>
      <c r="K313" s="21">
        <f>IF(OR(A313&amp;""="",N(D313)=0),"",MIN(1,I313/D313))</f>
        <v/>
      </c>
      <c r="L313" s="17">
        <f>IF(A313&amp;""="","",IF(N(D313)&gt;0,ROUND(N(E313)*MIN(I313,D313)/D313,2),0))</f>
        <v/>
      </c>
      <c r="M313" s="6">
        <f>IF(A313&amp;""="","",IF(I313=0,"لم تبدأ",IF(I313&gt;=N(D313),"مكتملة","جارية")))</f>
        <v/>
      </c>
      <c r="N313" s="6">
        <f>IF(A313&amp;""="","",IF(M313="مكتملة","",IF(NOT(ISNUMBER(G313)),"يحتاج موعدًا",IF(G313&lt;'الإعدادات'!$B$4,"يحتاج موعدًا",""))))</f>
        <v/>
      </c>
    </row>
    <row r="314">
      <c r="A314" s="5" t="n"/>
      <c r="B314" s="5" t="n"/>
      <c r="C314" s="5" t="n"/>
      <c r="D314" s="19" t="n"/>
      <c r="E314" s="20" t="n"/>
      <c r="F314" s="13" t="n"/>
      <c r="G314" s="13" t="n"/>
      <c r="H314" s="6">
        <f>IF(A314&amp;""="","",IFERROR(INDEX('المرضى'!$B$6:$B$305,MATCH(B314&amp;"",'المرضى'!$A$6:$A$305,0))&amp;"","كود غير موجود"))</f>
        <v/>
      </c>
      <c r="I314" s="16">
        <f>IF(A314&amp;""="","",COUNTIFS('الجلسات'!$B$6:$B$2005,A314&amp;"",'الجلسات'!$C$6:$C$2005,"تمت"))</f>
        <v/>
      </c>
      <c r="J314" s="16">
        <f>IF(A314&amp;""="","",MAX(0,N(D314)-I314))</f>
        <v/>
      </c>
      <c r="K314" s="21">
        <f>IF(OR(A314&amp;""="",N(D314)=0),"",MIN(1,I314/D314))</f>
        <v/>
      </c>
      <c r="L314" s="17">
        <f>IF(A314&amp;""="","",IF(N(D314)&gt;0,ROUND(N(E314)*MIN(I314,D314)/D314,2),0))</f>
        <v/>
      </c>
      <c r="M314" s="6">
        <f>IF(A314&amp;""="","",IF(I314=0,"لم تبدأ",IF(I314&gt;=N(D314),"مكتملة","جارية")))</f>
        <v/>
      </c>
      <c r="N314" s="6">
        <f>IF(A314&amp;""="","",IF(M314="مكتملة","",IF(NOT(ISNUMBER(G314)),"يحتاج موعدًا",IF(G314&lt;'الإعدادات'!$B$4,"يحتاج موعدًا",""))))</f>
        <v/>
      </c>
    </row>
    <row r="315">
      <c r="A315" s="5" t="n"/>
      <c r="B315" s="5" t="n"/>
      <c r="C315" s="5" t="n"/>
      <c r="D315" s="19" t="n"/>
      <c r="E315" s="20" t="n"/>
      <c r="F315" s="13" t="n"/>
      <c r="G315" s="13" t="n"/>
      <c r="H315" s="6">
        <f>IF(A315&amp;""="","",IFERROR(INDEX('المرضى'!$B$6:$B$305,MATCH(B315&amp;"",'المرضى'!$A$6:$A$305,0))&amp;"","كود غير موجود"))</f>
        <v/>
      </c>
      <c r="I315" s="16">
        <f>IF(A315&amp;""="","",COUNTIFS('الجلسات'!$B$6:$B$2005,A315&amp;"",'الجلسات'!$C$6:$C$2005,"تمت"))</f>
        <v/>
      </c>
      <c r="J315" s="16">
        <f>IF(A315&amp;""="","",MAX(0,N(D315)-I315))</f>
        <v/>
      </c>
      <c r="K315" s="21">
        <f>IF(OR(A315&amp;""="",N(D315)=0),"",MIN(1,I315/D315))</f>
        <v/>
      </c>
      <c r="L315" s="17">
        <f>IF(A315&amp;""="","",IF(N(D315)&gt;0,ROUND(N(E315)*MIN(I315,D315)/D315,2),0))</f>
        <v/>
      </c>
      <c r="M315" s="6">
        <f>IF(A315&amp;""="","",IF(I315=0,"لم تبدأ",IF(I315&gt;=N(D315),"مكتملة","جارية")))</f>
        <v/>
      </c>
      <c r="N315" s="6">
        <f>IF(A315&amp;""="","",IF(M315="مكتملة","",IF(NOT(ISNUMBER(G315)),"يحتاج موعدًا",IF(G315&lt;'الإعدادات'!$B$4,"يحتاج موعدًا",""))))</f>
        <v/>
      </c>
    </row>
    <row r="316">
      <c r="A316" s="5" t="n"/>
      <c r="B316" s="5" t="n"/>
      <c r="C316" s="5" t="n"/>
      <c r="D316" s="19" t="n"/>
      <c r="E316" s="20" t="n"/>
      <c r="F316" s="13" t="n"/>
      <c r="G316" s="13" t="n"/>
      <c r="H316" s="6">
        <f>IF(A316&amp;""="","",IFERROR(INDEX('المرضى'!$B$6:$B$305,MATCH(B316&amp;"",'المرضى'!$A$6:$A$305,0))&amp;"","كود غير موجود"))</f>
        <v/>
      </c>
      <c r="I316" s="16">
        <f>IF(A316&amp;""="","",COUNTIFS('الجلسات'!$B$6:$B$2005,A316&amp;"",'الجلسات'!$C$6:$C$2005,"تمت"))</f>
        <v/>
      </c>
      <c r="J316" s="16">
        <f>IF(A316&amp;""="","",MAX(0,N(D316)-I316))</f>
        <v/>
      </c>
      <c r="K316" s="21">
        <f>IF(OR(A316&amp;""="",N(D316)=0),"",MIN(1,I316/D316))</f>
        <v/>
      </c>
      <c r="L316" s="17">
        <f>IF(A316&amp;""="","",IF(N(D316)&gt;0,ROUND(N(E316)*MIN(I316,D316)/D316,2),0))</f>
        <v/>
      </c>
      <c r="M316" s="6">
        <f>IF(A316&amp;""="","",IF(I316=0,"لم تبدأ",IF(I316&gt;=N(D316),"مكتملة","جارية")))</f>
        <v/>
      </c>
      <c r="N316" s="6">
        <f>IF(A316&amp;""="","",IF(M316="مكتملة","",IF(NOT(ISNUMBER(G316)),"يحتاج موعدًا",IF(G316&lt;'الإعدادات'!$B$4,"يحتاج موعدًا",""))))</f>
        <v/>
      </c>
    </row>
    <row r="317">
      <c r="A317" s="5" t="n"/>
      <c r="B317" s="5" t="n"/>
      <c r="C317" s="5" t="n"/>
      <c r="D317" s="19" t="n"/>
      <c r="E317" s="20" t="n"/>
      <c r="F317" s="13" t="n"/>
      <c r="G317" s="13" t="n"/>
      <c r="H317" s="6">
        <f>IF(A317&amp;""="","",IFERROR(INDEX('المرضى'!$B$6:$B$305,MATCH(B317&amp;"",'المرضى'!$A$6:$A$305,0))&amp;"","كود غير موجود"))</f>
        <v/>
      </c>
      <c r="I317" s="16">
        <f>IF(A317&amp;""="","",COUNTIFS('الجلسات'!$B$6:$B$2005,A317&amp;"",'الجلسات'!$C$6:$C$2005,"تمت"))</f>
        <v/>
      </c>
      <c r="J317" s="16">
        <f>IF(A317&amp;""="","",MAX(0,N(D317)-I317))</f>
        <v/>
      </c>
      <c r="K317" s="21">
        <f>IF(OR(A317&amp;""="",N(D317)=0),"",MIN(1,I317/D317))</f>
        <v/>
      </c>
      <c r="L317" s="17">
        <f>IF(A317&amp;""="","",IF(N(D317)&gt;0,ROUND(N(E317)*MIN(I317,D317)/D317,2),0))</f>
        <v/>
      </c>
      <c r="M317" s="6">
        <f>IF(A317&amp;""="","",IF(I317=0,"لم تبدأ",IF(I317&gt;=N(D317),"مكتملة","جارية")))</f>
        <v/>
      </c>
      <c r="N317" s="6">
        <f>IF(A317&amp;""="","",IF(M317="مكتملة","",IF(NOT(ISNUMBER(G317)),"يحتاج موعدًا",IF(G317&lt;'الإعدادات'!$B$4,"يحتاج موعدًا",""))))</f>
        <v/>
      </c>
    </row>
    <row r="318">
      <c r="A318" s="5" t="n"/>
      <c r="B318" s="5" t="n"/>
      <c r="C318" s="5" t="n"/>
      <c r="D318" s="19" t="n"/>
      <c r="E318" s="20" t="n"/>
      <c r="F318" s="13" t="n"/>
      <c r="G318" s="13" t="n"/>
      <c r="H318" s="6">
        <f>IF(A318&amp;""="","",IFERROR(INDEX('المرضى'!$B$6:$B$305,MATCH(B318&amp;"",'المرضى'!$A$6:$A$305,0))&amp;"","كود غير موجود"))</f>
        <v/>
      </c>
      <c r="I318" s="16">
        <f>IF(A318&amp;""="","",COUNTIFS('الجلسات'!$B$6:$B$2005,A318&amp;"",'الجلسات'!$C$6:$C$2005,"تمت"))</f>
        <v/>
      </c>
      <c r="J318" s="16">
        <f>IF(A318&amp;""="","",MAX(0,N(D318)-I318))</f>
        <v/>
      </c>
      <c r="K318" s="21">
        <f>IF(OR(A318&amp;""="",N(D318)=0),"",MIN(1,I318/D318))</f>
        <v/>
      </c>
      <c r="L318" s="17">
        <f>IF(A318&amp;""="","",IF(N(D318)&gt;0,ROUND(N(E318)*MIN(I318,D318)/D318,2),0))</f>
        <v/>
      </c>
      <c r="M318" s="6">
        <f>IF(A318&amp;""="","",IF(I318=0,"لم تبدأ",IF(I318&gt;=N(D318),"مكتملة","جارية")))</f>
        <v/>
      </c>
      <c r="N318" s="6">
        <f>IF(A318&amp;""="","",IF(M318="مكتملة","",IF(NOT(ISNUMBER(G318)),"يحتاج موعدًا",IF(G318&lt;'الإعدادات'!$B$4,"يحتاج موعدًا",""))))</f>
        <v/>
      </c>
    </row>
    <row r="319">
      <c r="A319" s="5" t="n"/>
      <c r="B319" s="5" t="n"/>
      <c r="C319" s="5" t="n"/>
      <c r="D319" s="19" t="n"/>
      <c r="E319" s="20" t="n"/>
      <c r="F319" s="13" t="n"/>
      <c r="G319" s="13" t="n"/>
      <c r="H319" s="6">
        <f>IF(A319&amp;""="","",IFERROR(INDEX('المرضى'!$B$6:$B$305,MATCH(B319&amp;"",'المرضى'!$A$6:$A$305,0))&amp;"","كود غير موجود"))</f>
        <v/>
      </c>
      <c r="I319" s="16">
        <f>IF(A319&amp;""="","",COUNTIFS('الجلسات'!$B$6:$B$2005,A319&amp;"",'الجلسات'!$C$6:$C$2005,"تمت"))</f>
        <v/>
      </c>
      <c r="J319" s="16">
        <f>IF(A319&amp;""="","",MAX(0,N(D319)-I319))</f>
        <v/>
      </c>
      <c r="K319" s="21">
        <f>IF(OR(A319&amp;""="",N(D319)=0),"",MIN(1,I319/D319))</f>
        <v/>
      </c>
      <c r="L319" s="17">
        <f>IF(A319&amp;""="","",IF(N(D319)&gt;0,ROUND(N(E319)*MIN(I319,D319)/D319,2),0))</f>
        <v/>
      </c>
      <c r="M319" s="6">
        <f>IF(A319&amp;""="","",IF(I319=0,"لم تبدأ",IF(I319&gt;=N(D319),"مكتملة","جارية")))</f>
        <v/>
      </c>
      <c r="N319" s="6">
        <f>IF(A319&amp;""="","",IF(M319="مكتملة","",IF(NOT(ISNUMBER(G319)),"يحتاج موعدًا",IF(G319&lt;'الإعدادات'!$B$4,"يحتاج موعدًا",""))))</f>
        <v/>
      </c>
    </row>
    <row r="320">
      <c r="A320" s="5" t="n"/>
      <c r="B320" s="5" t="n"/>
      <c r="C320" s="5" t="n"/>
      <c r="D320" s="19" t="n"/>
      <c r="E320" s="20" t="n"/>
      <c r="F320" s="13" t="n"/>
      <c r="G320" s="13" t="n"/>
      <c r="H320" s="6">
        <f>IF(A320&amp;""="","",IFERROR(INDEX('المرضى'!$B$6:$B$305,MATCH(B320&amp;"",'المرضى'!$A$6:$A$305,0))&amp;"","كود غير موجود"))</f>
        <v/>
      </c>
      <c r="I320" s="16">
        <f>IF(A320&amp;""="","",COUNTIFS('الجلسات'!$B$6:$B$2005,A320&amp;"",'الجلسات'!$C$6:$C$2005,"تمت"))</f>
        <v/>
      </c>
      <c r="J320" s="16">
        <f>IF(A320&amp;""="","",MAX(0,N(D320)-I320))</f>
        <v/>
      </c>
      <c r="K320" s="21">
        <f>IF(OR(A320&amp;""="",N(D320)=0),"",MIN(1,I320/D320))</f>
        <v/>
      </c>
      <c r="L320" s="17">
        <f>IF(A320&amp;""="","",IF(N(D320)&gt;0,ROUND(N(E320)*MIN(I320,D320)/D320,2),0))</f>
        <v/>
      </c>
      <c r="M320" s="6">
        <f>IF(A320&amp;""="","",IF(I320=0,"لم تبدأ",IF(I320&gt;=N(D320),"مكتملة","جارية")))</f>
        <v/>
      </c>
      <c r="N320" s="6">
        <f>IF(A320&amp;""="","",IF(M320="مكتملة","",IF(NOT(ISNUMBER(G320)),"يحتاج موعدًا",IF(G320&lt;'الإعدادات'!$B$4,"يحتاج موعدًا",""))))</f>
        <v/>
      </c>
    </row>
    <row r="321">
      <c r="A321" s="5" t="n"/>
      <c r="B321" s="5" t="n"/>
      <c r="C321" s="5" t="n"/>
      <c r="D321" s="19" t="n"/>
      <c r="E321" s="20" t="n"/>
      <c r="F321" s="13" t="n"/>
      <c r="G321" s="13" t="n"/>
      <c r="H321" s="6">
        <f>IF(A321&amp;""="","",IFERROR(INDEX('المرضى'!$B$6:$B$305,MATCH(B321&amp;"",'المرضى'!$A$6:$A$305,0))&amp;"","كود غير موجود"))</f>
        <v/>
      </c>
      <c r="I321" s="16">
        <f>IF(A321&amp;""="","",COUNTIFS('الجلسات'!$B$6:$B$2005,A321&amp;"",'الجلسات'!$C$6:$C$2005,"تمت"))</f>
        <v/>
      </c>
      <c r="J321" s="16">
        <f>IF(A321&amp;""="","",MAX(0,N(D321)-I321))</f>
        <v/>
      </c>
      <c r="K321" s="21">
        <f>IF(OR(A321&amp;""="",N(D321)=0),"",MIN(1,I321/D321))</f>
        <v/>
      </c>
      <c r="L321" s="17">
        <f>IF(A321&amp;""="","",IF(N(D321)&gt;0,ROUND(N(E321)*MIN(I321,D321)/D321,2),0))</f>
        <v/>
      </c>
      <c r="M321" s="6">
        <f>IF(A321&amp;""="","",IF(I321=0,"لم تبدأ",IF(I321&gt;=N(D321),"مكتملة","جارية")))</f>
        <v/>
      </c>
      <c r="N321" s="6">
        <f>IF(A321&amp;""="","",IF(M321="مكتملة","",IF(NOT(ISNUMBER(G321)),"يحتاج موعدًا",IF(G321&lt;'الإعدادات'!$B$4,"يحتاج موعدًا",""))))</f>
        <v/>
      </c>
    </row>
    <row r="322">
      <c r="A322" s="5" t="n"/>
      <c r="B322" s="5" t="n"/>
      <c r="C322" s="5" t="n"/>
      <c r="D322" s="19" t="n"/>
      <c r="E322" s="20" t="n"/>
      <c r="F322" s="13" t="n"/>
      <c r="G322" s="13" t="n"/>
      <c r="H322" s="6">
        <f>IF(A322&amp;""="","",IFERROR(INDEX('المرضى'!$B$6:$B$305,MATCH(B322&amp;"",'المرضى'!$A$6:$A$305,0))&amp;"","كود غير موجود"))</f>
        <v/>
      </c>
      <c r="I322" s="16">
        <f>IF(A322&amp;""="","",COUNTIFS('الجلسات'!$B$6:$B$2005,A322&amp;"",'الجلسات'!$C$6:$C$2005,"تمت"))</f>
        <v/>
      </c>
      <c r="J322" s="16">
        <f>IF(A322&amp;""="","",MAX(0,N(D322)-I322))</f>
        <v/>
      </c>
      <c r="K322" s="21">
        <f>IF(OR(A322&amp;""="",N(D322)=0),"",MIN(1,I322/D322))</f>
        <v/>
      </c>
      <c r="L322" s="17">
        <f>IF(A322&amp;""="","",IF(N(D322)&gt;0,ROUND(N(E322)*MIN(I322,D322)/D322,2),0))</f>
        <v/>
      </c>
      <c r="M322" s="6">
        <f>IF(A322&amp;""="","",IF(I322=0,"لم تبدأ",IF(I322&gt;=N(D322),"مكتملة","جارية")))</f>
        <v/>
      </c>
      <c r="N322" s="6">
        <f>IF(A322&amp;""="","",IF(M322="مكتملة","",IF(NOT(ISNUMBER(G322)),"يحتاج موعدًا",IF(G322&lt;'الإعدادات'!$B$4,"يحتاج موعدًا",""))))</f>
        <v/>
      </c>
    </row>
    <row r="323">
      <c r="A323" s="5" t="n"/>
      <c r="B323" s="5" t="n"/>
      <c r="C323" s="5" t="n"/>
      <c r="D323" s="19" t="n"/>
      <c r="E323" s="20" t="n"/>
      <c r="F323" s="13" t="n"/>
      <c r="G323" s="13" t="n"/>
      <c r="H323" s="6">
        <f>IF(A323&amp;""="","",IFERROR(INDEX('المرضى'!$B$6:$B$305,MATCH(B323&amp;"",'المرضى'!$A$6:$A$305,0))&amp;"","كود غير موجود"))</f>
        <v/>
      </c>
      <c r="I323" s="16">
        <f>IF(A323&amp;""="","",COUNTIFS('الجلسات'!$B$6:$B$2005,A323&amp;"",'الجلسات'!$C$6:$C$2005,"تمت"))</f>
        <v/>
      </c>
      <c r="J323" s="16">
        <f>IF(A323&amp;""="","",MAX(0,N(D323)-I323))</f>
        <v/>
      </c>
      <c r="K323" s="21">
        <f>IF(OR(A323&amp;""="",N(D323)=0),"",MIN(1,I323/D323))</f>
        <v/>
      </c>
      <c r="L323" s="17">
        <f>IF(A323&amp;""="","",IF(N(D323)&gt;0,ROUND(N(E323)*MIN(I323,D323)/D323,2),0))</f>
        <v/>
      </c>
      <c r="M323" s="6">
        <f>IF(A323&amp;""="","",IF(I323=0,"لم تبدأ",IF(I323&gt;=N(D323),"مكتملة","جارية")))</f>
        <v/>
      </c>
      <c r="N323" s="6">
        <f>IF(A323&amp;""="","",IF(M323="مكتملة","",IF(NOT(ISNUMBER(G323)),"يحتاج موعدًا",IF(G323&lt;'الإعدادات'!$B$4,"يحتاج موعدًا",""))))</f>
        <v/>
      </c>
    </row>
    <row r="324">
      <c r="A324" s="5" t="n"/>
      <c r="B324" s="5" t="n"/>
      <c r="C324" s="5" t="n"/>
      <c r="D324" s="19" t="n"/>
      <c r="E324" s="20" t="n"/>
      <c r="F324" s="13" t="n"/>
      <c r="G324" s="13" t="n"/>
      <c r="H324" s="6">
        <f>IF(A324&amp;""="","",IFERROR(INDEX('المرضى'!$B$6:$B$305,MATCH(B324&amp;"",'المرضى'!$A$6:$A$305,0))&amp;"","كود غير موجود"))</f>
        <v/>
      </c>
      <c r="I324" s="16">
        <f>IF(A324&amp;""="","",COUNTIFS('الجلسات'!$B$6:$B$2005,A324&amp;"",'الجلسات'!$C$6:$C$2005,"تمت"))</f>
        <v/>
      </c>
      <c r="J324" s="16">
        <f>IF(A324&amp;""="","",MAX(0,N(D324)-I324))</f>
        <v/>
      </c>
      <c r="K324" s="21">
        <f>IF(OR(A324&amp;""="",N(D324)=0),"",MIN(1,I324/D324))</f>
        <v/>
      </c>
      <c r="L324" s="17">
        <f>IF(A324&amp;""="","",IF(N(D324)&gt;0,ROUND(N(E324)*MIN(I324,D324)/D324,2),0))</f>
        <v/>
      </c>
      <c r="M324" s="6">
        <f>IF(A324&amp;""="","",IF(I324=0,"لم تبدأ",IF(I324&gt;=N(D324),"مكتملة","جارية")))</f>
        <v/>
      </c>
      <c r="N324" s="6">
        <f>IF(A324&amp;""="","",IF(M324="مكتملة","",IF(NOT(ISNUMBER(G324)),"يحتاج موعدًا",IF(G324&lt;'الإعدادات'!$B$4,"يحتاج موعدًا",""))))</f>
        <v/>
      </c>
    </row>
    <row r="325">
      <c r="A325" s="5" t="n"/>
      <c r="B325" s="5" t="n"/>
      <c r="C325" s="5" t="n"/>
      <c r="D325" s="19" t="n"/>
      <c r="E325" s="20" t="n"/>
      <c r="F325" s="13" t="n"/>
      <c r="G325" s="13" t="n"/>
      <c r="H325" s="6">
        <f>IF(A325&amp;""="","",IFERROR(INDEX('المرضى'!$B$6:$B$305,MATCH(B325&amp;"",'المرضى'!$A$6:$A$305,0))&amp;"","كود غير موجود"))</f>
        <v/>
      </c>
      <c r="I325" s="16">
        <f>IF(A325&amp;""="","",COUNTIFS('الجلسات'!$B$6:$B$2005,A325&amp;"",'الجلسات'!$C$6:$C$2005,"تمت"))</f>
        <v/>
      </c>
      <c r="J325" s="16">
        <f>IF(A325&amp;""="","",MAX(0,N(D325)-I325))</f>
        <v/>
      </c>
      <c r="K325" s="21">
        <f>IF(OR(A325&amp;""="",N(D325)=0),"",MIN(1,I325/D325))</f>
        <v/>
      </c>
      <c r="L325" s="17">
        <f>IF(A325&amp;""="","",IF(N(D325)&gt;0,ROUND(N(E325)*MIN(I325,D325)/D325,2),0))</f>
        <v/>
      </c>
      <c r="M325" s="6">
        <f>IF(A325&amp;""="","",IF(I325=0,"لم تبدأ",IF(I325&gt;=N(D325),"مكتملة","جارية")))</f>
        <v/>
      </c>
      <c r="N325" s="6">
        <f>IF(A325&amp;""="","",IF(M325="مكتملة","",IF(NOT(ISNUMBER(G325)),"يحتاج موعدًا",IF(G325&lt;'الإعدادات'!$B$4,"يحتاج موعدًا",""))))</f>
        <v/>
      </c>
    </row>
    <row r="326">
      <c r="A326" s="5" t="n"/>
      <c r="B326" s="5" t="n"/>
      <c r="C326" s="5" t="n"/>
      <c r="D326" s="19" t="n"/>
      <c r="E326" s="20" t="n"/>
      <c r="F326" s="13" t="n"/>
      <c r="G326" s="13" t="n"/>
      <c r="H326" s="6">
        <f>IF(A326&amp;""="","",IFERROR(INDEX('المرضى'!$B$6:$B$305,MATCH(B326&amp;"",'المرضى'!$A$6:$A$305,0))&amp;"","كود غير موجود"))</f>
        <v/>
      </c>
      <c r="I326" s="16">
        <f>IF(A326&amp;""="","",COUNTIFS('الجلسات'!$B$6:$B$2005,A326&amp;"",'الجلسات'!$C$6:$C$2005,"تمت"))</f>
        <v/>
      </c>
      <c r="J326" s="16">
        <f>IF(A326&amp;""="","",MAX(0,N(D326)-I326))</f>
        <v/>
      </c>
      <c r="K326" s="21">
        <f>IF(OR(A326&amp;""="",N(D326)=0),"",MIN(1,I326/D326))</f>
        <v/>
      </c>
      <c r="L326" s="17">
        <f>IF(A326&amp;""="","",IF(N(D326)&gt;0,ROUND(N(E326)*MIN(I326,D326)/D326,2),0))</f>
        <v/>
      </c>
      <c r="M326" s="6">
        <f>IF(A326&amp;""="","",IF(I326=0,"لم تبدأ",IF(I326&gt;=N(D326),"مكتملة","جارية")))</f>
        <v/>
      </c>
      <c r="N326" s="6">
        <f>IF(A326&amp;""="","",IF(M326="مكتملة","",IF(NOT(ISNUMBER(G326)),"يحتاج موعدًا",IF(G326&lt;'الإعدادات'!$B$4,"يحتاج موعدًا",""))))</f>
        <v/>
      </c>
    </row>
    <row r="327">
      <c r="A327" s="5" t="n"/>
      <c r="B327" s="5" t="n"/>
      <c r="C327" s="5" t="n"/>
      <c r="D327" s="19" t="n"/>
      <c r="E327" s="20" t="n"/>
      <c r="F327" s="13" t="n"/>
      <c r="G327" s="13" t="n"/>
      <c r="H327" s="6">
        <f>IF(A327&amp;""="","",IFERROR(INDEX('المرضى'!$B$6:$B$305,MATCH(B327&amp;"",'المرضى'!$A$6:$A$305,0))&amp;"","كود غير موجود"))</f>
        <v/>
      </c>
      <c r="I327" s="16">
        <f>IF(A327&amp;""="","",COUNTIFS('الجلسات'!$B$6:$B$2005,A327&amp;"",'الجلسات'!$C$6:$C$2005,"تمت"))</f>
        <v/>
      </c>
      <c r="J327" s="16">
        <f>IF(A327&amp;""="","",MAX(0,N(D327)-I327))</f>
        <v/>
      </c>
      <c r="K327" s="21">
        <f>IF(OR(A327&amp;""="",N(D327)=0),"",MIN(1,I327/D327))</f>
        <v/>
      </c>
      <c r="L327" s="17">
        <f>IF(A327&amp;""="","",IF(N(D327)&gt;0,ROUND(N(E327)*MIN(I327,D327)/D327,2),0))</f>
        <v/>
      </c>
      <c r="M327" s="6">
        <f>IF(A327&amp;""="","",IF(I327=0,"لم تبدأ",IF(I327&gt;=N(D327),"مكتملة","جارية")))</f>
        <v/>
      </c>
      <c r="N327" s="6">
        <f>IF(A327&amp;""="","",IF(M327="مكتملة","",IF(NOT(ISNUMBER(G327)),"يحتاج موعدًا",IF(G327&lt;'الإعدادات'!$B$4,"يحتاج موعدًا",""))))</f>
        <v/>
      </c>
    </row>
    <row r="328">
      <c r="A328" s="5" t="n"/>
      <c r="B328" s="5" t="n"/>
      <c r="C328" s="5" t="n"/>
      <c r="D328" s="19" t="n"/>
      <c r="E328" s="20" t="n"/>
      <c r="F328" s="13" t="n"/>
      <c r="G328" s="13" t="n"/>
      <c r="H328" s="6">
        <f>IF(A328&amp;""="","",IFERROR(INDEX('المرضى'!$B$6:$B$305,MATCH(B328&amp;"",'المرضى'!$A$6:$A$305,0))&amp;"","كود غير موجود"))</f>
        <v/>
      </c>
      <c r="I328" s="16">
        <f>IF(A328&amp;""="","",COUNTIFS('الجلسات'!$B$6:$B$2005,A328&amp;"",'الجلسات'!$C$6:$C$2005,"تمت"))</f>
        <v/>
      </c>
      <c r="J328" s="16">
        <f>IF(A328&amp;""="","",MAX(0,N(D328)-I328))</f>
        <v/>
      </c>
      <c r="K328" s="21">
        <f>IF(OR(A328&amp;""="",N(D328)=0),"",MIN(1,I328/D328))</f>
        <v/>
      </c>
      <c r="L328" s="17">
        <f>IF(A328&amp;""="","",IF(N(D328)&gt;0,ROUND(N(E328)*MIN(I328,D328)/D328,2),0))</f>
        <v/>
      </c>
      <c r="M328" s="6">
        <f>IF(A328&amp;""="","",IF(I328=0,"لم تبدأ",IF(I328&gt;=N(D328),"مكتملة","جارية")))</f>
        <v/>
      </c>
      <c r="N328" s="6">
        <f>IF(A328&amp;""="","",IF(M328="مكتملة","",IF(NOT(ISNUMBER(G328)),"يحتاج موعدًا",IF(G328&lt;'الإعدادات'!$B$4,"يحتاج موعدًا",""))))</f>
        <v/>
      </c>
    </row>
    <row r="329">
      <c r="A329" s="5" t="n"/>
      <c r="B329" s="5" t="n"/>
      <c r="C329" s="5" t="n"/>
      <c r="D329" s="19" t="n"/>
      <c r="E329" s="20" t="n"/>
      <c r="F329" s="13" t="n"/>
      <c r="G329" s="13" t="n"/>
      <c r="H329" s="6">
        <f>IF(A329&amp;""="","",IFERROR(INDEX('المرضى'!$B$6:$B$305,MATCH(B329&amp;"",'المرضى'!$A$6:$A$305,0))&amp;"","كود غير موجود"))</f>
        <v/>
      </c>
      <c r="I329" s="16">
        <f>IF(A329&amp;""="","",COUNTIFS('الجلسات'!$B$6:$B$2005,A329&amp;"",'الجلسات'!$C$6:$C$2005,"تمت"))</f>
        <v/>
      </c>
      <c r="J329" s="16">
        <f>IF(A329&amp;""="","",MAX(0,N(D329)-I329))</f>
        <v/>
      </c>
      <c r="K329" s="21">
        <f>IF(OR(A329&amp;""="",N(D329)=0),"",MIN(1,I329/D329))</f>
        <v/>
      </c>
      <c r="L329" s="17">
        <f>IF(A329&amp;""="","",IF(N(D329)&gt;0,ROUND(N(E329)*MIN(I329,D329)/D329,2),0))</f>
        <v/>
      </c>
      <c r="M329" s="6">
        <f>IF(A329&amp;""="","",IF(I329=0,"لم تبدأ",IF(I329&gt;=N(D329),"مكتملة","جارية")))</f>
        <v/>
      </c>
      <c r="N329" s="6">
        <f>IF(A329&amp;""="","",IF(M329="مكتملة","",IF(NOT(ISNUMBER(G329)),"يحتاج موعدًا",IF(G329&lt;'الإعدادات'!$B$4,"يحتاج موعدًا",""))))</f>
        <v/>
      </c>
    </row>
    <row r="330">
      <c r="A330" s="5" t="n"/>
      <c r="B330" s="5" t="n"/>
      <c r="C330" s="5" t="n"/>
      <c r="D330" s="19" t="n"/>
      <c r="E330" s="20" t="n"/>
      <c r="F330" s="13" t="n"/>
      <c r="G330" s="13" t="n"/>
      <c r="H330" s="6">
        <f>IF(A330&amp;""="","",IFERROR(INDEX('المرضى'!$B$6:$B$305,MATCH(B330&amp;"",'المرضى'!$A$6:$A$305,0))&amp;"","كود غير موجود"))</f>
        <v/>
      </c>
      <c r="I330" s="16">
        <f>IF(A330&amp;""="","",COUNTIFS('الجلسات'!$B$6:$B$2005,A330&amp;"",'الجلسات'!$C$6:$C$2005,"تمت"))</f>
        <v/>
      </c>
      <c r="J330" s="16">
        <f>IF(A330&amp;""="","",MAX(0,N(D330)-I330))</f>
        <v/>
      </c>
      <c r="K330" s="21">
        <f>IF(OR(A330&amp;""="",N(D330)=0),"",MIN(1,I330/D330))</f>
        <v/>
      </c>
      <c r="L330" s="17">
        <f>IF(A330&amp;""="","",IF(N(D330)&gt;0,ROUND(N(E330)*MIN(I330,D330)/D330,2),0))</f>
        <v/>
      </c>
      <c r="M330" s="6">
        <f>IF(A330&amp;""="","",IF(I330=0,"لم تبدأ",IF(I330&gt;=N(D330),"مكتملة","جارية")))</f>
        <v/>
      </c>
      <c r="N330" s="6">
        <f>IF(A330&amp;""="","",IF(M330="مكتملة","",IF(NOT(ISNUMBER(G330)),"يحتاج موعدًا",IF(G330&lt;'الإعدادات'!$B$4,"يحتاج موعدًا",""))))</f>
        <v/>
      </c>
    </row>
    <row r="331">
      <c r="A331" s="5" t="n"/>
      <c r="B331" s="5" t="n"/>
      <c r="C331" s="5" t="n"/>
      <c r="D331" s="19" t="n"/>
      <c r="E331" s="20" t="n"/>
      <c r="F331" s="13" t="n"/>
      <c r="G331" s="13" t="n"/>
      <c r="H331" s="6">
        <f>IF(A331&amp;""="","",IFERROR(INDEX('المرضى'!$B$6:$B$305,MATCH(B331&amp;"",'المرضى'!$A$6:$A$305,0))&amp;"","كود غير موجود"))</f>
        <v/>
      </c>
      <c r="I331" s="16">
        <f>IF(A331&amp;""="","",COUNTIFS('الجلسات'!$B$6:$B$2005,A331&amp;"",'الجلسات'!$C$6:$C$2005,"تمت"))</f>
        <v/>
      </c>
      <c r="J331" s="16">
        <f>IF(A331&amp;""="","",MAX(0,N(D331)-I331))</f>
        <v/>
      </c>
      <c r="K331" s="21">
        <f>IF(OR(A331&amp;""="",N(D331)=0),"",MIN(1,I331/D331))</f>
        <v/>
      </c>
      <c r="L331" s="17">
        <f>IF(A331&amp;""="","",IF(N(D331)&gt;0,ROUND(N(E331)*MIN(I331,D331)/D331,2),0))</f>
        <v/>
      </c>
      <c r="M331" s="6">
        <f>IF(A331&amp;""="","",IF(I331=0,"لم تبدأ",IF(I331&gt;=N(D331),"مكتملة","جارية")))</f>
        <v/>
      </c>
      <c r="N331" s="6">
        <f>IF(A331&amp;""="","",IF(M331="مكتملة","",IF(NOT(ISNUMBER(G331)),"يحتاج موعدًا",IF(G331&lt;'الإعدادات'!$B$4,"يحتاج موعدًا",""))))</f>
        <v/>
      </c>
    </row>
    <row r="332">
      <c r="A332" s="5" t="n"/>
      <c r="B332" s="5" t="n"/>
      <c r="C332" s="5" t="n"/>
      <c r="D332" s="19" t="n"/>
      <c r="E332" s="20" t="n"/>
      <c r="F332" s="13" t="n"/>
      <c r="G332" s="13" t="n"/>
      <c r="H332" s="6">
        <f>IF(A332&amp;""="","",IFERROR(INDEX('المرضى'!$B$6:$B$305,MATCH(B332&amp;"",'المرضى'!$A$6:$A$305,0))&amp;"","كود غير موجود"))</f>
        <v/>
      </c>
      <c r="I332" s="16">
        <f>IF(A332&amp;""="","",COUNTIFS('الجلسات'!$B$6:$B$2005,A332&amp;"",'الجلسات'!$C$6:$C$2005,"تمت"))</f>
        <v/>
      </c>
      <c r="J332" s="16">
        <f>IF(A332&amp;""="","",MAX(0,N(D332)-I332))</f>
        <v/>
      </c>
      <c r="K332" s="21">
        <f>IF(OR(A332&amp;""="",N(D332)=0),"",MIN(1,I332/D332))</f>
        <v/>
      </c>
      <c r="L332" s="17">
        <f>IF(A332&amp;""="","",IF(N(D332)&gt;0,ROUND(N(E332)*MIN(I332,D332)/D332,2),0))</f>
        <v/>
      </c>
      <c r="M332" s="6">
        <f>IF(A332&amp;""="","",IF(I332=0,"لم تبدأ",IF(I332&gt;=N(D332),"مكتملة","جارية")))</f>
        <v/>
      </c>
      <c r="N332" s="6">
        <f>IF(A332&amp;""="","",IF(M332="مكتملة","",IF(NOT(ISNUMBER(G332)),"يحتاج موعدًا",IF(G332&lt;'الإعدادات'!$B$4,"يحتاج موعدًا",""))))</f>
        <v/>
      </c>
    </row>
    <row r="333">
      <c r="A333" s="5" t="n"/>
      <c r="B333" s="5" t="n"/>
      <c r="C333" s="5" t="n"/>
      <c r="D333" s="19" t="n"/>
      <c r="E333" s="20" t="n"/>
      <c r="F333" s="13" t="n"/>
      <c r="G333" s="13" t="n"/>
      <c r="H333" s="6">
        <f>IF(A333&amp;""="","",IFERROR(INDEX('المرضى'!$B$6:$B$305,MATCH(B333&amp;"",'المرضى'!$A$6:$A$305,0))&amp;"","كود غير موجود"))</f>
        <v/>
      </c>
      <c r="I333" s="16">
        <f>IF(A333&amp;""="","",COUNTIFS('الجلسات'!$B$6:$B$2005,A333&amp;"",'الجلسات'!$C$6:$C$2005,"تمت"))</f>
        <v/>
      </c>
      <c r="J333" s="16">
        <f>IF(A333&amp;""="","",MAX(0,N(D333)-I333))</f>
        <v/>
      </c>
      <c r="K333" s="21">
        <f>IF(OR(A333&amp;""="",N(D333)=0),"",MIN(1,I333/D333))</f>
        <v/>
      </c>
      <c r="L333" s="17">
        <f>IF(A333&amp;""="","",IF(N(D333)&gt;0,ROUND(N(E333)*MIN(I333,D333)/D333,2),0))</f>
        <v/>
      </c>
      <c r="M333" s="6">
        <f>IF(A333&amp;""="","",IF(I333=0,"لم تبدأ",IF(I333&gt;=N(D333),"مكتملة","جارية")))</f>
        <v/>
      </c>
      <c r="N333" s="6">
        <f>IF(A333&amp;""="","",IF(M333="مكتملة","",IF(NOT(ISNUMBER(G333)),"يحتاج موعدًا",IF(G333&lt;'الإعدادات'!$B$4,"يحتاج موعدًا",""))))</f>
        <v/>
      </c>
    </row>
    <row r="334">
      <c r="A334" s="5" t="n"/>
      <c r="B334" s="5" t="n"/>
      <c r="C334" s="5" t="n"/>
      <c r="D334" s="19" t="n"/>
      <c r="E334" s="20" t="n"/>
      <c r="F334" s="13" t="n"/>
      <c r="G334" s="13" t="n"/>
      <c r="H334" s="6">
        <f>IF(A334&amp;""="","",IFERROR(INDEX('المرضى'!$B$6:$B$305,MATCH(B334&amp;"",'المرضى'!$A$6:$A$305,0))&amp;"","كود غير موجود"))</f>
        <v/>
      </c>
      <c r="I334" s="16">
        <f>IF(A334&amp;""="","",COUNTIFS('الجلسات'!$B$6:$B$2005,A334&amp;"",'الجلسات'!$C$6:$C$2005,"تمت"))</f>
        <v/>
      </c>
      <c r="J334" s="16">
        <f>IF(A334&amp;""="","",MAX(0,N(D334)-I334))</f>
        <v/>
      </c>
      <c r="K334" s="21">
        <f>IF(OR(A334&amp;""="",N(D334)=0),"",MIN(1,I334/D334))</f>
        <v/>
      </c>
      <c r="L334" s="17">
        <f>IF(A334&amp;""="","",IF(N(D334)&gt;0,ROUND(N(E334)*MIN(I334,D334)/D334,2),0))</f>
        <v/>
      </c>
      <c r="M334" s="6">
        <f>IF(A334&amp;""="","",IF(I334=0,"لم تبدأ",IF(I334&gt;=N(D334),"مكتملة","جارية")))</f>
        <v/>
      </c>
      <c r="N334" s="6">
        <f>IF(A334&amp;""="","",IF(M334="مكتملة","",IF(NOT(ISNUMBER(G334)),"يحتاج موعدًا",IF(G334&lt;'الإعدادات'!$B$4,"يحتاج موعدًا",""))))</f>
        <v/>
      </c>
    </row>
    <row r="335">
      <c r="A335" s="5" t="n"/>
      <c r="B335" s="5" t="n"/>
      <c r="C335" s="5" t="n"/>
      <c r="D335" s="19" t="n"/>
      <c r="E335" s="20" t="n"/>
      <c r="F335" s="13" t="n"/>
      <c r="G335" s="13" t="n"/>
      <c r="H335" s="6">
        <f>IF(A335&amp;""="","",IFERROR(INDEX('المرضى'!$B$6:$B$305,MATCH(B335&amp;"",'المرضى'!$A$6:$A$305,0))&amp;"","كود غير موجود"))</f>
        <v/>
      </c>
      <c r="I335" s="16">
        <f>IF(A335&amp;""="","",COUNTIFS('الجلسات'!$B$6:$B$2005,A335&amp;"",'الجلسات'!$C$6:$C$2005,"تمت"))</f>
        <v/>
      </c>
      <c r="J335" s="16">
        <f>IF(A335&amp;""="","",MAX(0,N(D335)-I335))</f>
        <v/>
      </c>
      <c r="K335" s="21">
        <f>IF(OR(A335&amp;""="",N(D335)=0),"",MIN(1,I335/D335))</f>
        <v/>
      </c>
      <c r="L335" s="17">
        <f>IF(A335&amp;""="","",IF(N(D335)&gt;0,ROUND(N(E335)*MIN(I335,D335)/D335,2),0))</f>
        <v/>
      </c>
      <c r="M335" s="6">
        <f>IF(A335&amp;""="","",IF(I335=0,"لم تبدأ",IF(I335&gt;=N(D335),"مكتملة","جارية")))</f>
        <v/>
      </c>
      <c r="N335" s="6">
        <f>IF(A335&amp;""="","",IF(M335="مكتملة","",IF(NOT(ISNUMBER(G335)),"يحتاج موعدًا",IF(G335&lt;'الإعدادات'!$B$4,"يحتاج موعدًا",""))))</f>
        <v/>
      </c>
    </row>
    <row r="336">
      <c r="A336" s="5" t="n"/>
      <c r="B336" s="5" t="n"/>
      <c r="C336" s="5" t="n"/>
      <c r="D336" s="19" t="n"/>
      <c r="E336" s="20" t="n"/>
      <c r="F336" s="13" t="n"/>
      <c r="G336" s="13" t="n"/>
      <c r="H336" s="6">
        <f>IF(A336&amp;""="","",IFERROR(INDEX('المرضى'!$B$6:$B$305,MATCH(B336&amp;"",'المرضى'!$A$6:$A$305,0))&amp;"","كود غير موجود"))</f>
        <v/>
      </c>
      <c r="I336" s="16">
        <f>IF(A336&amp;""="","",COUNTIFS('الجلسات'!$B$6:$B$2005,A336&amp;"",'الجلسات'!$C$6:$C$2005,"تمت"))</f>
        <v/>
      </c>
      <c r="J336" s="16">
        <f>IF(A336&amp;""="","",MAX(0,N(D336)-I336))</f>
        <v/>
      </c>
      <c r="K336" s="21">
        <f>IF(OR(A336&amp;""="",N(D336)=0),"",MIN(1,I336/D336))</f>
        <v/>
      </c>
      <c r="L336" s="17">
        <f>IF(A336&amp;""="","",IF(N(D336)&gt;0,ROUND(N(E336)*MIN(I336,D336)/D336,2),0))</f>
        <v/>
      </c>
      <c r="M336" s="6">
        <f>IF(A336&amp;""="","",IF(I336=0,"لم تبدأ",IF(I336&gt;=N(D336),"مكتملة","جارية")))</f>
        <v/>
      </c>
      <c r="N336" s="6">
        <f>IF(A336&amp;""="","",IF(M336="مكتملة","",IF(NOT(ISNUMBER(G336)),"يحتاج موعدًا",IF(G336&lt;'الإعدادات'!$B$4,"يحتاج موعدًا",""))))</f>
        <v/>
      </c>
    </row>
    <row r="337">
      <c r="A337" s="5" t="n"/>
      <c r="B337" s="5" t="n"/>
      <c r="C337" s="5" t="n"/>
      <c r="D337" s="19" t="n"/>
      <c r="E337" s="20" t="n"/>
      <c r="F337" s="13" t="n"/>
      <c r="G337" s="13" t="n"/>
      <c r="H337" s="6">
        <f>IF(A337&amp;""="","",IFERROR(INDEX('المرضى'!$B$6:$B$305,MATCH(B337&amp;"",'المرضى'!$A$6:$A$305,0))&amp;"","كود غير موجود"))</f>
        <v/>
      </c>
      <c r="I337" s="16">
        <f>IF(A337&amp;""="","",COUNTIFS('الجلسات'!$B$6:$B$2005,A337&amp;"",'الجلسات'!$C$6:$C$2005,"تمت"))</f>
        <v/>
      </c>
      <c r="J337" s="16">
        <f>IF(A337&amp;""="","",MAX(0,N(D337)-I337))</f>
        <v/>
      </c>
      <c r="K337" s="21">
        <f>IF(OR(A337&amp;""="",N(D337)=0),"",MIN(1,I337/D337))</f>
        <v/>
      </c>
      <c r="L337" s="17">
        <f>IF(A337&amp;""="","",IF(N(D337)&gt;0,ROUND(N(E337)*MIN(I337,D337)/D337,2),0))</f>
        <v/>
      </c>
      <c r="M337" s="6">
        <f>IF(A337&amp;""="","",IF(I337=0,"لم تبدأ",IF(I337&gt;=N(D337),"مكتملة","جارية")))</f>
        <v/>
      </c>
      <c r="N337" s="6">
        <f>IF(A337&amp;""="","",IF(M337="مكتملة","",IF(NOT(ISNUMBER(G337)),"يحتاج موعدًا",IF(G337&lt;'الإعدادات'!$B$4,"يحتاج موعدًا",""))))</f>
        <v/>
      </c>
    </row>
    <row r="338">
      <c r="A338" s="5" t="n"/>
      <c r="B338" s="5" t="n"/>
      <c r="C338" s="5" t="n"/>
      <c r="D338" s="19" t="n"/>
      <c r="E338" s="20" t="n"/>
      <c r="F338" s="13" t="n"/>
      <c r="G338" s="13" t="n"/>
      <c r="H338" s="6">
        <f>IF(A338&amp;""="","",IFERROR(INDEX('المرضى'!$B$6:$B$305,MATCH(B338&amp;"",'المرضى'!$A$6:$A$305,0))&amp;"","كود غير موجود"))</f>
        <v/>
      </c>
      <c r="I338" s="16">
        <f>IF(A338&amp;""="","",COUNTIFS('الجلسات'!$B$6:$B$2005,A338&amp;"",'الجلسات'!$C$6:$C$2005,"تمت"))</f>
        <v/>
      </c>
      <c r="J338" s="16">
        <f>IF(A338&amp;""="","",MAX(0,N(D338)-I338))</f>
        <v/>
      </c>
      <c r="K338" s="21">
        <f>IF(OR(A338&amp;""="",N(D338)=0),"",MIN(1,I338/D338))</f>
        <v/>
      </c>
      <c r="L338" s="17">
        <f>IF(A338&amp;""="","",IF(N(D338)&gt;0,ROUND(N(E338)*MIN(I338,D338)/D338,2),0))</f>
        <v/>
      </c>
      <c r="M338" s="6">
        <f>IF(A338&amp;""="","",IF(I338=0,"لم تبدأ",IF(I338&gt;=N(D338),"مكتملة","جارية")))</f>
        <v/>
      </c>
      <c r="N338" s="6">
        <f>IF(A338&amp;""="","",IF(M338="مكتملة","",IF(NOT(ISNUMBER(G338)),"يحتاج موعدًا",IF(G338&lt;'الإعدادات'!$B$4,"يحتاج موعدًا",""))))</f>
        <v/>
      </c>
    </row>
    <row r="339">
      <c r="A339" s="5" t="n"/>
      <c r="B339" s="5" t="n"/>
      <c r="C339" s="5" t="n"/>
      <c r="D339" s="19" t="n"/>
      <c r="E339" s="20" t="n"/>
      <c r="F339" s="13" t="n"/>
      <c r="G339" s="13" t="n"/>
      <c r="H339" s="6">
        <f>IF(A339&amp;""="","",IFERROR(INDEX('المرضى'!$B$6:$B$305,MATCH(B339&amp;"",'المرضى'!$A$6:$A$305,0))&amp;"","كود غير موجود"))</f>
        <v/>
      </c>
      <c r="I339" s="16">
        <f>IF(A339&amp;""="","",COUNTIFS('الجلسات'!$B$6:$B$2005,A339&amp;"",'الجلسات'!$C$6:$C$2005,"تمت"))</f>
        <v/>
      </c>
      <c r="J339" s="16">
        <f>IF(A339&amp;""="","",MAX(0,N(D339)-I339))</f>
        <v/>
      </c>
      <c r="K339" s="21">
        <f>IF(OR(A339&amp;""="",N(D339)=0),"",MIN(1,I339/D339))</f>
        <v/>
      </c>
      <c r="L339" s="17">
        <f>IF(A339&amp;""="","",IF(N(D339)&gt;0,ROUND(N(E339)*MIN(I339,D339)/D339,2),0))</f>
        <v/>
      </c>
      <c r="M339" s="6">
        <f>IF(A339&amp;""="","",IF(I339=0,"لم تبدأ",IF(I339&gt;=N(D339),"مكتملة","جارية")))</f>
        <v/>
      </c>
      <c r="N339" s="6">
        <f>IF(A339&amp;""="","",IF(M339="مكتملة","",IF(NOT(ISNUMBER(G339)),"يحتاج موعدًا",IF(G339&lt;'الإعدادات'!$B$4,"يحتاج موعدًا",""))))</f>
        <v/>
      </c>
    </row>
    <row r="340">
      <c r="A340" s="5" t="n"/>
      <c r="B340" s="5" t="n"/>
      <c r="C340" s="5" t="n"/>
      <c r="D340" s="19" t="n"/>
      <c r="E340" s="20" t="n"/>
      <c r="F340" s="13" t="n"/>
      <c r="G340" s="13" t="n"/>
      <c r="H340" s="6">
        <f>IF(A340&amp;""="","",IFERROR(INDEX('المرضى'!$B$6:$B$305,MATCH(B340&amp;"",'المرضى'!$A$6:$A$305,0))&amp;"","كود غير موجود"))</f>
        <v/>
      </c>
      <c r="I340" s="16">
        <f>IF(A340&amp;""="","",COUNTIFS('الجلسات'!$B$6:$B$2005,A340&amp;"",'الجلسات'!$C$6:$C$2005,"تمت"))</f>
        <v/>
      </c>
      <c r="J340" s="16">
        <f>IF(A340&amp;""="","",MAX(0,N(D340)-I340))</f>
        <v/>
      </c>
      <c r="K340" s="21">
        <f>IF(OR(A340&amp;""="",N(D340)=0),"",MIN(1,I340/D340))</f>
        <v/>
      </c>
      <c r="L340" s="17">
        <f>IF(A340&amp;""="","",IF(N(D340)&gt;0,ROUND(N(E340)*MIN(I340,D340)/D340,2),0))</f>
        <v/>
      </c>
      <c r="M340" s="6">
        <f>IF(A340&amp;""="","",IF(I340=0,"لم تبدأ",IF(I340&gt;=N(D340),"مكتملة","جارية")))</f>
        <v/>
      </c>
      <c r="N340" s="6">
        <f>IF(A340&amp;""="","",IF(M340="مكتملة","",IF(NOT(ISNUMBER(G340)),"يحتاج موعدًا",IF(G340&lt;'الإعدادات'!$B$4,"يحتاج موعدًا",""))))</f>
        <v/>
      </c>
    </row>
    <row r="341">
      <c r="A341" s="5" t="n"/>
      <c r="B341" s="5" t="n"/>
      <c r="C341" s="5" t="n"/>
      <c r="D341" s="19" t="n"/>
      <c r="E341" s="20" t="n"/>
      <c r="F341" s="13" t="n"/>
      <c r="G341" s="13" t="n"/>
      <c r="H341" s="6">
        <f>IF(A341&amp;""="","",IFERROR(INDEX('المرضى'!$B$6:$B$305,MATCH(B341&amp;"",'المرضى'!$A$6:$A$305,0))&amp;"","كود غير موجود"))</f>
        <v/>
      </c>
      <c r="I341" s="16">
        <f>IF(A341&amp;""="","",COUNTIFS('الجلسات'!$B$6:$B$2005,A341&amp;"",'الجلسات'!$C$6:$C$2005,"تمت"))</f>
        <v/>
      </c>
      <c r="J341" s="16">
        <f>IF(A341&amp;""="","",MAX(0,N(D341)-I341))</f>
        <v/>
      </c>
      <c r="K341" s="21">
        <f>IF(OR(A341&amp;""="",N(D341)=0),"",MIN(1,I341/D341))</f>
        <v/>
      </c>
      <c r="L341" s="17">
        <f>IF(A341&amp;""="","",IF(N(D341)&gt;0,ROUND(N(E341)*MIN(I341,D341)/D341,2),0))</f>
        <v/>
      </c>
      <c r="M341" s="6">
        <f>IF(A341&amp;""="","",IF(I341=0,"لم تبدأ",IF(I341&gt;=N(D341),"مكتملة","جارية")))</f>
        <v/>
      </c>
      <c r="N341" s="6">
        <f>IF(A341&amp;""="","",IF(M341="مكتملة","",IF(NOT(ISNUMBER(G341)),"يحتاج موعدًا",IF(G341&lt;'الإعدادات'!$B$4,"يحتاج موعدًا",""))))</f>
        <v/>
      </c>
    </row>
    <row r="342">
      <c r="A342" s="5" t="n"/>
      <c r="B342" s="5" t="n"/>
      <c r="C342" s="5" t="n"/>
      <c r="D342" s="19" t="n"/>
      <c r="E342" s="20" t="n"/>
      <c r="F342" s="13" t="n"/>
      <c r="G342" s="13" t="n"/>
      <c r="H342" s="6">
        <f>IF(A342&amp;""="","",IFERROR(INDEX('المرضى'!$B$6:$B$305,MATCH(B342&amp;"",'المرضى'!$A$6:$A$305,0))&amp;"","كود غير موجود"))</f>
        <v/>
      </c>
      <c r="I342" s="16">
        <f>IF(A342&amp;""="","",COUNTIFS('الجلسات'!$B$6:$B$2005,A342&amp;"",'الجلسات'!$C$6:$C$2005,"تمت"))</f>
        <v/>
      </c>
      <c r="J342" s="16">
        <f>IF(A342&amp;""="","",MAX(0,N(D342)-I342))</f>
        <v/>
      </c>
      <c r="K342" s="21">
        <f>IF(OR(A342&amp;""="",N(D342)=0),"",MIN(1,I342/D342))</f>
        <v/>
      </c>
      <c r="L342" s="17">
        <f>IF(A342&amp;""="","",IF(N(D342)&gt;0,ROUND(N(E342)*MIN(I342,D342)/D342,2),0))</f>
        <v/>
      </c>
      <c r="M342" s="6">
        <f>IF(A342&amp;""="","",IF(I342=0,"لم تبدأ",IF(I342&gt;=N(D342),"مكتملة","جارية")))</f>
        <v/>
      </c>
      <c r="N342" s="6">
        <f>IF(A342&amp;""="","",IF(M342="مكتملة","",IF(NOT(ISNUMBER(G342)),"يحتاج موعدًا",IF(G342&lt;'الإعدادات'!$B$4,"يحتاج موعدًا",""))))</f>
        <v/>
      </c>
    </row>
    <row r="343">
      <c r="A343" s="5" t="n"/>
      <c r="B343" s="5" t="n"/>
      <c r="C343" s="5" t="n"/>
      <c r="D343" s="19" t="n"/>
      <c r="E343" s="20" t="n"/>
      <c r="F343" s="13" t="n"/>
      <c r="G343" s="13" t="n"/>
      <c r="H343" s="6">
        <f>IF(A343&amp;""="","",IFERROR(INDEX('المرضى'!$B$6:$B$305,MATCH(B343&amp;"",'المرضى'!$A$6:$A$305,0))&amp;"","كود غير موجود"))</f>
        <v/>
      </c>
      <c r="I343" s="16">
        <f>IF(A343&amp;""="","",COUNTIFS('الجلسات'!$B$6:$B$2005,A343&amp;"",'الجلسات'!$C$6:$C$2005,"تمت"))</f>
        <v/>
      </c>
      <c r="J343" s="16">
        <f>IF(A343&amp;""="","",MAX(0,N(D343)-I343))</f>
        <v/>
      </c>
      <c r="K343" s="21">
        <f>IF(OR(A343&amp;""="",N(D343)=0),"",MIN(1,I343/D343))</f>
        <v/>
      </c>
      <c r="L343" s="17">
        <f>IF(A343&amp;""="","",IF(N(D343)&gt;0,ROUND(N(E343)*MIN(I343,D343)/D343,2),0))</f>
        <v/>
      </c>
      <c r="M343" s="6">
        <f>IF(A343&amp;""="","",IF(I343=0,"لم تبدأ",IF(I343&gt;=N(D343),"مكتملة","جارية")))</f>
        <v/>
      </c>
      <c r="N343" s="6">
        <f>IF(A343&amp;""="","",IF(M343="مكتملة","",IF(NOT(ISNUMBER(G343)),"يحتاج موعدًا",IF(G343&lt;'الإعدادات'!$B$4,"يحتاج موعدًا",""))))</f>
        <v/>
      </c>
    </row>
    <row r="344">
      <c r="A344" s="5" t="n"/>
      <c r="B344" s="5" t="n"/>
      <c r="C344" s="5" t="n"/>
      <c r="D344" s="19" t="n"/>
      <c r="E344" s="20" t="n"/>
      <c r="F344" s="13" t="n"/>
      <c r="G344" s="13" t="n"/>
      <c r="H344" s="6">
        <f>IF(A344&amp;""="","",IFERROR(INDEX('المرضى'!$B$6:$B$305,MATCH(B344&amp;"",'المرضى'!$A$6:$A$305,0))&amp;"","كود غير موجود"))</f>
        <v/>
      </c>
      <c r="I344" s="16">
        <f>IF(A344&amp;""="","",COUNTIFS('الجلسات'!$B$6:$B$2005,A344&amp;"",'الجلسات'!$C$6:$C$2005,"تمت"))</f>
        <v/>
      </c>
      <c r="J344" s="16">
        <f>IF(A344&amp;""="","",MAX(0,N(D344)-I344))</f>
        <v/>
      </c>
      <c r="K344" s="21">
        <f>IF(OR(A344&amp;""="",N(D344)=0),"",MIN(1,I344/D344))</f>
        <v/>
      </c>
      <c r="L344" s="17">
        <f>IF(A344&amp;""="","",IF(N(D344)&gt;0,ROUND(N(E344)*MIN(I344,D344)/D344,2),0))</f>
        <v/>
      </c>
      <c r="M344" s="6">
        <f>IF(A344&amp;""="","",IF(I344=0,"لم تبدأ",IF(I344&gt;=N(D344),"مكتملة","جارية")))</f>
        <v/>
      </c>
      <c r="N344" s="6">
        <f>IF(A344&amp;""="","",IF(M344="مكتملة","",IF(NOT(ISNUMBER(G344)),"يحتاج موعدًا",IF(G344&lt;'الإعدادات'!$B$4,"يحتاج موعدًا",""))))</f>
        <v/>
      </c>
    </row>
    <row r="345">
      <c r="A345" s="5" t="n"/>
      <c r="B345" s="5" t="n"/>
      <c r="C345" s="5" t="n"/>
      <c r="D345" s="19" t="n"/>
      <c r="E345" s="20" t="n"/>
      <c r="F345" s="13" t="n"/>
      <c r="G345" s="13" t="n"/>
      <c r="H345" s="6">
        <f>IF(A345&amp;""="","",IFERROR(INDEX('المرضى'!$B$6:$B$305,MATCH(B345&amp;"",'المرضى'!$A$6:$A$305,0))&amp;"","كود غير موجود"))</f>
        <v/>
      </c>
      <c r="I345" s="16">
        <f>IF(A345&amp;""="","",COUNTIFS('الجلسات'!$B$6:$B$2005,A345&amp;"",'الجلسات'!$C$6:$C$2005,"تمت"))</f>
        <v/>
      </c>
      <c r="J345" s="16">
        <f>IF(A345&amp;""="","",MAX(0,N(D345)-I345))</f>
        <v/>
      </c>
      <c r="K345" s="21">
        <f>IF(OR(A345&amp;""="",N(D345)=0),"",MIN(1,I345/D345))</f>
        <v/>
      </c>
      <c r="L345" s="17">
        <f>IF(A345&amp;""="","",IF(N(D345)&gt;0,ROUND(N(E345)*MIN(I345,D345)/D345,2),0))</f>
        <v/>
      </c>
      <c r="M345" s="6">
        <f>IF(A345&amp;""="","",IF(I345=0,"لم تبدأ",IF(I345&gt;=N(D345),"مكتملة","جارية")))</f>
        <v/>
      </c>
      <c r="N345" s="6">
        <f>IF(A345&amp;""="","",IF(M345="مكتملة","",IF(NOT(ISNUMBER(G345)),"يحتاج موعدًا",IF(G345&lt;'الإعدادات'!$B$4,"يحتاج موعدًا",""))))</f>
        <v/>
      </c>
    </row>
    <row r="346">
      <c r="A346" s="5" t="n"/>
      <c r="B346" s="5" t="n"/>
      <c r="C346" s="5" t="n"/>
      <c r="D346" s="19" t="n"/>
      <c r="E346" s="20" t="n"/>
      <c r="F346" s="13" t="n"/>
      <c r="G346" s="13" t="n"/>
      <c r="H346" s="6">
        <f>IF(A346&amp;""="","",IFERROR(INDEX('المرضى'!$B$6:$B$305,MATCH(B346&amp;"",'المرضى'!$A$6:$A$305,0))&amp;"","كود غير موجود"))</f>
        <v/>
      </c>
      <c r="I346" s="16">
        <f>IF(A346&amp;""="","",COUNTIFS('الجلسات'!$B$6:$B$2005,A346&amp;"",'الجلسات'!$C$6:$C$2005,"تمت"))</f>
        <v/>
      </c>
      <c r="J346" s="16">
        <f>IF(A346&amp;""="","",MAX(0,N(D346)-I346))</f>
        <v/>
      </c>
      <c r="K346" s="21">
        <f>IF(OR(A346&amp;""="",N(D346)=0),"",MIN(1,I346/D346))</f>
        <v/>
      </c>
      <c r="L346" s="17">
        <f>IF(A346&amp;""="","",IF(N(D346)&gt;0,ROUND(N(E346)*MIN(I346,D346)/D346,2),0))</f>
        <v/>
      </c>
      <c r="M346" s="6">
        <f>IF(A346&amp;""="","",IF(I346=0,"لم تبدأ",IF(I346&gt;=N(D346),"مكتملة","جارية")))</f>
        <v/>
      </c>
      <c r="N346" s="6">
        <f>IF(A346&amp;""="","",IF(M346="مكتملة","",IF(NOT(ISNUMBER(G346)),"يحتاج موعدًا",IF(G346&lt;'الإعدادات'!$B$4,"يحتاج موعدًا",""))))</f>
        <v/>
      </c>
    </row>
    <row r="347">
      <c r="A347" s="5" t="n"/>
      <c r="B347" s="5" t="n"/>
      <c r="C347" s="5" t="n"/>
      <c r="D347" s="19" t="n"/>
      <c r="E347" s="20" t="n"/>
      <c r="F347" s="13" t="n"/>
      <c r="G347" s="13" t="n"/>
      <c r="H347" s="6">
        <f>IF(A347&amp;""="","",IFERROR(INDEX('المرضى'!$B$6:$B$305,MATCH(B347&amp;"",'المرضى'!$A$6:$A$305,0))&amp;"","كود غير موجود"))</f>
        <v/>
      </c>
      <c r="I347" s="16">
        <f>IF(A347&amp;""="","",COUNTIFS('الجلسات'!$B$6:$B$2005,A347&amp;"",'الجلسات'!$C$6:$C$2005,"تمت"))</f>
        <v/>
      </c>
      <c r="J347" s="16">
        <f>IF(A347&amp;""="","",MAX(0,N(D347)-I347))</f>
        <v/>
      </c>
      <c r="K347" s="21">
        <f>IF(OR(A347&amp;""="",N(D347)=0),"",MIN(1,I347/D347))</f>
        <v/>
      </c>
      <c r="L347" s="17">
        <f>IF(A347&amp;""="","",IF(N(D347)&gt;0,ROUND(N(E347)*MIN(I347,D347)/D347,2),0))</f>
        <v/>
      </c>
      <c r="M347" s="6">
        <f>IF(A347&amp;""="","",IF(I347=0,"لم تبدأ",IF(I347&gt;=N(D347),"مكتملة","جارية")))</f>
        <v/>
      </c>
      <c r="N347" s="6">
        <f>IF(A347&amp;""="","",IF(M347="مكتملة","",IF(NOT(ISNUMBER(G347)),"يحتاج موعدًا",IF(G347&lt;'الإعدادات'!$B$4,"يحتاج موعدًا",""))))</f>
        <v/>
      </c>
    </row>
    <row r="348">
      <c r="A348" s="5" t="n"/>
      <c r="B348" s="5" t="n"/>
      <c r="C348" s="5" t="n"/>
      <c r="D348" s="19" t="n"/>
      <c r="E348" s="20" t="n"/>
      <c r="F348" s="13" t="n"/>
      <c r="G348" s="13" t="n"/>
      <c r="H348" s="6">
        <f>IF(A348&amp;""="","",IFERROR(INDEX('المرضى'!$B$6:$B$305,MATCH(B348&amp;"",'المرضى'!$A$6:$A$305,0))&amp;"","كود غير موجود"))</f>
        <v/>
      </c>
      <c r="I348" s="16">
        <f>IF(A348&amp;""="","",COUNTIFS('الجلسات'!$B$6:$B$2005,A348&amp;"",'الجلسات'!$C$6:$C$2005,"تمت"))</f>
        <v/>
      </c>
      <c r="J348" s="16">
        <f>IF(A348&amp;""="","",MAX(0,N(D348)-I348))</f>
        <v/>
      </c>
      <c r="K348" s="21">
        <f>IF(OR(A348&amp;""="",N(D348)=0),"",MIN(1,I348/D348))</f>
        <v/>
      </c>
      <c r="L348" s="17">
        <f>IF(A348&amp;""="","",IF(N(D348)&gt;0,ROUND(N(E348)*MIN(I348,D348)/D348,2),0))</f>
        <v/>
      </c>
      <c r="M348" s="6">
        <f>IF(A348&amp;""="","",IF(I348=0,"لم تبدأ",IF(I348&gt;=N(D348),"مكتملة","جارية")))</f>
        <v/>
      </c>
      <c r="N348" s="6">
        <f>IF(A348&amp;""="","",IF(M348="مكتملة","",IF(NOT(ISNUMBER(G348)),"يحتاج موعدًا",IF(G348&lt;'الإعدادات'!$B$4,"يحتاج موعدًا",""))))</f>
        <v/>
      </c>
    </row>
    <row r="349">
      <c r="A349" s="5" t="n"/>
      <c r="B349" s="5" t="n"/>
      <c r="C349" s="5" t="n"/>
      <c r="D349" s="19" t="n"/>
      <c r="E349" s="20" t="n"/>
      <c r="F349" s="13" t="n"/>
      <c r="G349" s="13" t="n"/>
      <c r="H349" s="6">
        <f>IF(A349&amp;""="","",IFERROR(INDEX('المرضى'!$B$6:$B$305,MATCH(B349&amp;"",'المرضى'!$A$6:$A$305,0))&amp;"","كود غير موجود"))</f>
        <v/>
      </c>
      <c r="I349" s="16">
        <f>IF(A349&amp;""="","",COUNTIFS('الجلسات'!$B$6:$B$2005,A349&amp;"",'الجلسات'!$C$6:$C$2005,"تمت"))</f>
        <v/>
      </c>
      <c r="J349" s="16">
        <f>IF(A349&amp;""="","",MAX(0,N(D349)-I349))</f>
        <v/>
      </c>
      <c r="K349" s="21">
        <f>IF(OR(A349&amp;""="",N(D349)=0),"",MIN(1,I349/D349))</f>
        <v/>
      </c>
      <c r="L349" s="17">
        <f>IF(A349&amp;""="","",IF(N(D349)&gt;0,ROUND(N(E349)*MIN(I349,D349)/D349,2),0))</f>
        <v/>
      </c>
      <c r="M349" s="6">
        <f>IF(A349&amp;""="","",IF(I349=0,"لم تبدأ",IF(I349&gt;=N(D349),"مكتملة","جارية")))</f>
        <v/>
      </c>
      <c r="N349" s="6">
        <f>IF(A349&amp;""="","",IF(M349="مكتملة","",IF(NOT(ISNUMBER(G349)),"يحتاج موعدًا",IF(G349&lt;'الإعدادات'!$B$4,"يحتاج موعدًا",""))))</f>
        <v/>
      </c>
    </row>
    <row r="350">
      <c r="A350" s="5" t="n"/>
      <c r="B350" s="5" t="n"/>
      <c r="C350" s="5" t="n"/>
      <c r="D350" s="19" t="n"/>
      <c r="E350" s="20" t="n"/>
      <c r="F350" s="13" t="n"/>
      <c r="G350" s="13" t="n"/>
      <c r="H350" s="6">
        <f>IF(A350&amp;""="","",IFERROR(INDEX('المرضى'!$B$6:$B$305,MATCH(B350&amp;"",'المرضى'!$A$6:$A$305,0))&amp;"","كود غير موجود"))</f>
        <v/>
      </c>
      <c r="I350" s="16">
        <f>IF(A350&amp;""="","",COUNTIFS('الجلسات'!$B$6:$B$2005,A350&amp;"",'الجلسات'!$C$6:$C$2005,"تمت"))</f>
        <v/>
      </c>
      <c r="J350" s="16">
        <f>IF(A350&amp;""="","",MAX(0,N(D350)-I350))</f>
        <v/>
      </c>
      <c r="K350" s="21">
        <f>IF(OR(A350&amp;""="",N(D350)=0),"",MIN(1,I350/D350))</f>
        <v/>
      </c>
      <c r="L350" s="17">
        <f>IF(A350&amp;""="","",IF(N(D350)&gt;0,ROUND(N(E350)*MIN(I350,D350)/D350,2),0))</f>
        <v/>
      </c>
      <c r="M350" s="6">
        <f>IF(A350&amp;""="","",IF(I350=0,"لم تبدأ",IF(I350&gt;=N(D350),"مكتملة","جارية")))</f>
        <v/>
      </c>
      <c r="N350" s="6">
        <f>IF(A350&amp;""="","",IF(M350="مكتملة","",IF(NOT(ISNUMBER(G350)),"يحتاج موعدًا",IF(G350&lt;'الإعدادات'!$B$4,"يحتاج موعدًا",""))))</f>
        <v/>
      </c>
    </row>
    <row r="351">
      <c r="A351" s="5" t="n"/>
      <c r="B351" s="5" t="n"/>
      <c r="C351" s="5" t="n"/>
      <c r="D351" s="19" t="n"/>
      <c r="E351" s="20" t="n"/>
      <c r="F351" s="13" t="n"/>
      <c r="G351" s="13" t="n"/>
      <c r="H351" s="6">
        <f>IF(A351&amp;""="","",IFERROR(INDEX('المرضى'!$B$6:$B$305,MATCH(B351&amp;"",'المرضى'!$A$6:$A$305,0))&amp;"","كود غير موجود"))</f>
        <v/>
      </c>
      <c r="I351" s="16">
        <f>IF(A351&amp;""="","",COUNTIFS('الجلسات'!$B$6:$B$2005,A351&amp;"",'الجلسات'!$C$6:$C$2005,"تمت"))</f>
        <v/>
      </c>
      <c r="J351" s="16">
        <f>IF(A351&amp;""="","",MAX(0,N(D351)-I351))</f>
        <v/>
      </c>
      <c r="K351" s="21">
        <f>IF(OR(A351&amp;""="",N(D351)=0),"",MIN(1,I351/D351))</f>
        <v/>
      </c>
      <c r="L351" s="17">
        <f>IF(A351&amp;""="","",IF(N(D351)&gt;0,ROUND(N(E351)*MIN(I351,D351)/D351,2),0))</f>
        <v/>
      </c>
      <c r="M351" s="6">
        <f>IF(A351&amp;""="","",IF(I351=0,"لم تبدأ",IF(I351&gt;=N(D351),"مكتملة","جارية")))</f>
        <v/>
      </c>
      <c r="N351" s="6">
        <f>IF(A351&amp;""="","",IF(M351="مكتملة","",IF(NOT(ISNUMBER(G351)),"يحتاج موعدًا",IF(G351&lt;'الإعدادات'!$B$4,"يحتاج موعدًا",""))))</f>
        <v/>
      </c>
    </row>
    <row r="352">
      <c r="A352" s="5" t="n"/>
      <c r="B352" s="5" t="n"/>
      <c r="C352" s="5" t="n"/>
      <c r="D352" s="19" t="n"/>
      <c r="E352" s="20" t="n"/>
      <c r="F352" s="13" t="n"/>
      <c r="G352" s="13" t="n"/>
      <c r="H352" s="6">
        <f>IF(A352&amp;""="","",IFERROR(INDEX('المرضى'!$B$6:$B$305,MATCH(B352&amp;"",'المرضى'!$A$6:$A$305,0))&amp;"","كود غير موجود"))</f>
        <v/>
      </c>
      <c r="I352" s="16">
        <f>IF(A352&amp;""="","",COUNTIFS('الجلسات'!$B$6:$B$2005,A352&amp;"",'الجلسات'!$C$6:$C$2005,"تمت"))</f>
        <v/>
      </c>
      <c r="J352" s="16">
        <f>IF(A352&amp;""="","",MAX(0,N(D352)-I352))</f>
        <v/>
      </c>
      <c r="K352" s="21">
        <f>IF(OR(A352&amp;""="",N(D352)=0),"",MIN(1,I352/D352))</f>
        <v/>
      </c>
      <c r="L352" s="17">
        <f>IF(A352&amp;""="","",IF(N(D352)&gt;0,ROUND(N(E352)*MIN(I352,D352)/D352,2),0))</f>
        <v/>
      </c>
      <c r="M352" s="6">
        <f>IF(A352&amp;""="","",IF(I352=0,"لم تبدأ",IF(I352&gt;=N(D352),"مكتملة","جارية")))</f>
        <v/>
      </c>
      <c r="N352" s="6">
        <f>IF(A352&amp;""="","",IF(M352="مكتملة","",IF(NOT(ISNUMBER(G352)),"يحتاج موعدًا",IF(G352&lt;'الإعدادات'!$B$4,"يحتاج موعدًا",""))))</f>
        <v/>
      </c>
    </row>
    <row r="353">
      <c r="A353" s="5" t="n"/>
      <c r="B353" s="5" t="n"/>
      <c r="C353" s="5" t="n"/>
      <c r="D353" s="19" t="n"/>
      <c r="E353" s="20" t="n"/>
      <c r="F353" s="13" t="n"/>
      <c r="G353" s="13" t="n"/>
      <c r="H353" s="6">
        <f>IF(A353&amp;""="","",IFERROR(INDEX('المرضى'!$B$6:$B$305,MATCH(B353&amp;"",'المرضى'!$A$6:$A$305,0))&amp;"","كود غير موجود"))</f>
        <v/>
      </c>
      <c r="I353" s="16">
        <f>IF(A353&amp;""="","",COUNTIFS('الجلسات'!$B$6:$B$2005,A353&amp;"",'الجلسات'!$C$6:$C$2005,"تمت"))</f>
        <v/>
      </c>
      <c r="J353" s="16">
        <f>IF(A353&amp;""="","",MAX(0,N(D353)-I353))</f>
        <v/>
      </c>
      <c r="K353" s="21">
        <f>IF(OR(A353&amp;""="",N(D353)=0),"",MIN(1,I353/D353))</f>
        <v/>
      </c>
      <c r="L353" s="17">
        <f>IF(A353&amp;""="","",IF(N(D353)&gt;0,ROUND(N(E353)*MIN(I353,D353)/D353,2),0))</f>
        <v/>
      </c>
      <c r="M353" s="6">
        <f>IF(A353&amp;""="","",IF(I353=0,"لم تبدأ",IF(I353&gt;=N(D353),"مكتملة","جارية")))</f>
        <v/>
      </c>
      <c r="N353" s="6">
        <f>IF(A353&amp;""="","",IF(M353="مكتملة","",IF(NOT(ISNUMBER(G353)),"يحتاج موعدًا",IF(G353&lt;'الإعدادات'!$B$4,"يحتاج موعدًا",""))))</f>
        <v/>
      </c>
    </row>
    <row r="354">
      <c r="A354" s="5" t="n"/>
      <c r="B354" s="5" t="n"/>
      <c r="C354" s="5" t="n"/>
      <c r="D354" s="19" t="n"/>
      <c r="E354" s="20" t="n"/>
      <c r="F354" s="13" t="n"/>
      <c r="G354" s="13" t="n"/>
      <c r="H354" s="6">
        <f>IF(A354&amp;""="","",IFERROR(INDEX('المرضى'!$B$6:$B$305,MATCH(B354&amp;"",'المرضى'!$A$6:$A$305,0))&amp;"","كود غير موجود"))</f>
        <v/>
      </c>
      <c r="I354" s="16">
        <f>IF(A354&amp;""="","",COUNTIFS('الجلسات'!$B$6:$B$2005,A354&amp;"",'الجلسات'!$C$6:$C$2005,"تمت"))</f>
        <v/>
      </c>
      <c r="J354" s="16">
        <f>IF(A354&amp;""="","",MAX(0,N(D354)-I354))</f>
        <v/>
      </c>
      <c r="K354" s="21">
        <f>IF(OR(A354&amp;""="",N(D354)=0),"",MIN(1,I354/D354))</f>
        <v/>
      </c>
      <c r="L354" s="17">
        <f>IF(A354&amp;""="","",IF(N(D354)&gt;0,ROUND(N(E354)*MIN(I354,D354)/D354,2),0))</f>
        <v/>
      </c>
      <c r="M354" s="6">
        <f>IF(A354&amp;""="","",IF(I354=0,"لم تبدأ",IF(I354&gt;=N(D354),"مكتملة","جارية")))</f>
        <v/>
      </c>
      <c r="N354" s="6">
        <f>IF(A354&amp;""="","",IF(M354="مكتملة","",IF(NOT(ISNUMBER(G354)),"يحتاج موعدًا",IF(G354&lt;'الإعدادات'!$B$4,"يحتاج موعدًا",""))))</f>
        <v/>
      </c>
    </row>
    <row r="355">
      <c r="A355" s="5" t="n"/>
      <c r="B355" s="5" t="n"/>
      <c r="C355" s="5" t="n"/>
      <c r="D355" s="19" t="n"/>
      <c r="E355" s="20" t="n"/>
      <c r="F355" s="13" t="n"/>
      <c r="G355" s="13" t="n"/>
      <c r="H355" s="6">
        <f>IF(A355&amp;""="","",IFERROR(INDEX('المرضى'!$B$6:$B$305,MATCH(B355&amp;"",'المرضى'!$A$6:$A$305,0))&amp;"","كود غير موجود"))</f>
        <v/>
      </c>
      <c r="I355" s="16">
        <f>IF(A355&amp;""="","",COUNTIFS('الجلسات'!$B$6:$B$2005,A355&amp;"",'الجلسات'!$C$6:$C$2005,"تمت"))</f>
        <v/>
      </c>
      <c r="J355" s="16">
        <f>IF(A355&amp;""="","",MAX(0,N(D355)-I355))</f>
        <v/>
      </c>
      <c r="K355" s="21">
        <f>IF(OR(A355&amp;""="",N(D355)=0),"",MIN(1,I355/D355))</f>
        <v/>
      </c>
      <c r="L355" s="17">
        <f>IF(A355&amp;""="","",IF(N(D355)&gt;0,ROUND(N(E355)*MIN(I355,D355)/D355,2),0))</f>
        <v/>
      </c>
      <c r="M355" s="6">
        <f>IF(A355&amp;""="","",IF(I355=0,"لم تبدأ",IF(I355&gt;=N(D355),"مكتملة","جارية")))</f>
        <v/>
      </c>
      <c r="N355" s="6">
        <f>IF(A355&amp;""="","",IF(M355="مكتملة","",IF(NOT(ISNUMBER(G355)),"يحتاج موعدًا",IF(G355&lt;'الإعدادات'!$B$4,"يحتاج موعدًا",""))))</f>
        <v/>
      </c>
    </row>
    <row r="356">
      <c r="A356" s="5" t="n"/>
      <c r="B356" s="5" t="n"/>
      <c r="C356" s="5" t="n"/>
      <c r="D356" s="19" t="n"/>
      <c r="E356" s="20" t="n"/>
      <c r="F356" s="13" t="n"/>
      <c r="G356" s="13" t="n"/>
      <c r="H356" s="6">
        <f>IF(A356&amp;""="","",IFERROR(INDEX('المرضى'!$B$6:$B$305,MATCH(B356&amp;"",'المرضى'!$A$6:$A$305,0))&amp;"","كود غير موجود"))</f>
        <v/>
      </c>
      <c r="I356" s="16">
        <f>IF(A356&amp;""="","",COUNTIFS('الجلسات'!$B$6:$B$2005,A356&amp;"",'الجلسات'!$C$6:$C$2005,"تمت"))</f>
        <v/>
      </c>
      <c r="J356" s="16">
        <f>IF(A356&amp;""="","",MAX(0,N(D356)-I356))</f>
        <v/>
      </c>
      <c r="K356" s="21">
        <f>IF(OR(A356&amp;""="",N(D356)=0),"",MIN(1,I356/D356))</f>
        <v/>
      </c>
      <c r="L356" s="17">
        <f>IF(A356&amp;""="","",IF(N(D356)&gt;0,ROUND(N(E356)*MIN(I356,D356)/D356,2),0))</f>
        <v/>
      </c>
      <c r="M356" s="6">
        <f>IF(A356&amp;""="","",IF(I356=0,"لم تبدأ",IF(I356&gt;=N(D356),"مكتملة","جارية")))</f>
        <v/>
      </c>
      <c r="N356" s="6">
        <f>IF(A356&amp;""="","",IF(M356="مكتملة","",IF(NOT(ISNUMBER(G356)),"يحتاج موعدًا",IF(G356&lt;'الإعدادات'!$B$4,"يحتاج موعدًا",""))))</f>
        <v/>
      </c>
    </row>
    <row r="357">
      <c r="A357" s="5" t="n"/>
      <c r="B357" s="5" t="n"/>
      <c r="C357" s="5" t="n"/>
      <c r="D357" s="19" t="n"/>
      <c r="E357" s="20" t="n"/>
      <c r="F357" s="13" t="n"/>
      <c r="G357" s="13" t="n"/>
      <c r="H357" s="6">
        <f>IF(A357&amp;""="","",IFERROR(INDEX('المرضى'!$B$6:$B$305,MATCH(B357&amp;"",'المرضى'!$A$6:$A$305,0))&amp;"","كود غير موجود"))</f>
        <v/>
      </c>
      <c r="I357" s="16">
        <f>IF(A357&amp;""="","",COUNTIFS('الجلسات'!$B$6:$B$2005,A357&amp;"",'الجلسات'!$C$6:$C$2005,"تمت"))</f>
        <v/>
      </c>
      <c r="J357" s="16">
        <f>IF(A357&amp;""="","",MAX(0,N(D357)-I357))</f>
        <v/>
      </c>
      <c r="K357" s="21">
        <f>IF(OR(A357&amp;""="",N(D357)=0),"",MIN(1,I357/D357))</f>
        <v/>
      </c>
      <c r="L357" s="17">
        <f>IF(A357&amp;""="","",IF(N(D357)&gt;0,ROUND(N(E357)*MIN(I357,D357)/D357,2),0))</f>
        <v/>
      </c>
      <c r="M357" s="6">
        <f>IF(A357&amp;""="","",IF(I357=0,"لم تبدأ",IF(I357&gt;=N(D357),"مكتملة","جارية")))</f>
        <v/>
      </c>
      <c r="N357" s="6">
        <f>IF(A357&amp;""="","",IF(M357="مكتملة","",IF(NOT(ISNUMBER(G357)),"يحتاج موعدًا",IF(G357&lt;'الإعدادات'!$B$4,"يحتاج موعدًا",""))))</f>
        <v/>
      </c>
    </row>
    <row r="358">
      <c r="A358" s="5" t="n"/>
      <c r="B358" s="5" t="n"/>
      <c r="C358" s="5" t="n"/>
      <c r="D358" s="19" t="n"/>
      <c r="E358" s="20" t="n"/>
      <c r="F358" s="13" t="n"/>
      <c r="G358" s="13" t="n"/>
      <c r="H358" s="6">
        <f>IF(A358&amp;""="","",IFERROR(INDEX('المرضى'!$B$6:$B$305,MATCH(B358&amp;"",'المرضى'!$A$6:$A$305,0))&amp;"","كود غير موجود"))</f>
        <v/>
      </c>
      <c r="I358" s="16">
        <f>IF(A358&amp;""="","",COUNTIFS('الجلسات'!$B$6:$B$2005,A358&amp;"",'الجلسات'!$C$6:$C$2005,"تمت"))</f>
        <v/>
      </c>
      <c r="J358" s="16">
        <f>IF(A358&amp;""="","",MAX(0,N(D358)-I358))</f>
        <v/>
      </c>
      <c r="K358" s="21">
        <f>IF(OR(A358&amp;""="",N(D358)=0),"",MIN(1,I358/D358))</f>
        <v/>
      </c>
      <c r="L358" s="17">
        <f>IF(A358&amp;""="","",IF(N(D358)&gt;0,ROUND(N(E358)*MIN(I358,D358)/D358,2),0))</f>
        <v/>
      </c>
      <c r="M358" s="6">
        <f>IF(A358&amp;""="","",IF(I358=0,"لم تبدأ",IF(I358&gt;=N(D358),"مكتملة","جارية")))</f>
        <v/>
      </c>
      <c r="N358" s="6">
        <f>IF(A358&amp;""="","",IF(M358="مكتملة","",IF(NOT(ISNUMBER(G358)),"يحتاج موعدًا",IF(G358&lt;'الإعدادات'!$B$4,"يحتاج موعدًا",""))))</f>
        <v/>
      </c>
    </row>
    <row r="359">
      <c r="A359" s="5" t="n"/>
      <c r="B359" s="5" t="n"/>
      <c r="C359" s="5" t="n"/>
      <c r="D359" s="19" t="n"/>
      <c r="E359" s="20" t="n"/>
      <c r="F359" s="13" t="n"/>
      <c r="G359" s="13" t="n"/>
      <c r="H359" s="6">
        <f>IF(A359&amp;""="","",IFERROR(INDEX('المرضى'!$B$6:$B$305,MATCH(B359&amp;"",'المرضى'!$A$6:$A$305,0))&amp;"","كود غير موجود"))</f>
        <v/>
      </c>
      <c r="I359" s="16">
        <f>IF(A359&amp;""="","",COUNTIFS('الجلسات'!$B$6:$B$2005,A359&amp;"",'الجلسات'!$C$6:$C$2005,"تمت"))</f>
        <v/>
      </c>
      <c r="J359" s="16">
        <f>IF(A359&amp;""="","",MAX(0,N(D359)-I359))</f>
        <v/>
      </c>
      <c r="K359" s="21">
        <f>IF(OR(A359&amp;""="",N(D359)=0),"",MIN(1,I359/D359))</f>
        <v/>
      </c>
      <c r="L359" s="17">
        <f>IF(A359&amp;""="","",IF(N(D359)&gt;0,ROUND(N(E359)*MIN(I359,D359)/D359,2),0))</f>
        <v/>
      </c>
      <c r="M359" s="6">
        <f>IF(A359&amp;""="","",IF(I359=0,"لم تبدأ",IF(I359&gt;=N(D359),"مكتملة","جارية")))</f>
        <v/>
      </c>
      <c r="N359" s="6">
        <f>IF(A359&amp;""="","",IF(M359="مكتملة","",IF(NOT(ISNUMBER(G359)),"يحتاج موعدًا",IF(G359&lt;'الإعدادات'!$B$4,"يحتاج موعدًا",""))))</f>
        <v/>
      </c>
    </row>
    <row r="360">
      <c r="A360" s="5" t="n"/>
      <c r="B360" s="5" t="n"/>
      <c r="C360" s="5" t="n"/>
      <c r="D360" s="19" t="n"/>
      <c r="E360" s="20" t="n"/>
      <c r="F360" s="13" t="n"/>
      <c r="G360" s="13" t="n"/>
      <c r="H360" s="6">
        <f>IF(A360&amp;""="","",IFERROR(INDEX('المرضى'!$B$6:$B$305,MATCH(B360&amp;"",'المرضى'!$A$6:$A$305,0))&amp;"","كود غير موجود"))</f>
        <v/>
      </c>
      <c r="I360" s="16">
        <f>IF(A360&amp;""="","",COUNTIFS('الجلسات'!$B$6:$B$2005,A360&amp;"",'الجلسات'!$C$6:$C$2005,"تمت"))</f>
        <v/>
      </c>
      <c r="J360" s="16">
        <f>IF(A360&amp;""="","",MAX(0,N(D360)-I360))</f>
        <v/>
      </c>
      <c r="K360" s="21">
        <f>IF(OR(A360&amp;""="",N(D360)=0),"",MIN(1,I360/D360))</f>
        <v/>
      </c>
      <c r="L360" s="17">
        <f>IF(A360&amp;""="","",IF(N(D360)&gt;0,ROUND(N(E360)*MIN(I360,D360)/D360,2),0))</f>
        <v/>
      </c>
      <c r="M360" s="6">
        <f>IF(A360&amp;""="","",IF(I360=0,"لم تبدأ",IF(I360&gt;=N(D360),"مكتملة","جارية")))</f>
        <v/>
      </c>
      <c r="N360" s="6">
        <f>IF(A360&amp;""="","",IF(M360="مكتملة","",IF(NOT(ISNUMBER(G360)),"يحتاج موعدًا",IF(G360&lt;'الإعدادات'!$B$4,"يحتاج موعدًا",""))))</f>
        <v/>
      </c>
    </row>
    <row r="361">
      <c r="A361" s="5" t="n"/>
      <c r="B361" s="5" t="n"/>
      <c r="C361" s="5" t="n"/>
      <c r="D361" s="19" t="n"/>
      <c r="E361" s="20" t="n"/>
      <c r="F361" s="13" t="n"/>
      <c r="G361" s="13" t="n"/>
      <c r="H361" s="6">
        <f>IF(A361&amp;""="","",IFERROR(INDEX('المرضى'!$B$6:$B$305,MATCH(B361&amp;"",'المرضى'!$A$6:$A$305,0))&amp;"","كود غير موجود"))</f>
        <v/>
      </c>
      <c r="I361" s="16">
        <f>IF(A361&amp;""="","",COUNTIFS('الجلسات'!$B$6:$B$2005,A361&amp;"",'الجلسات'!$C$6:$C$2005,"تمت"))</f>
        <v/>
      </c>
      <c r="J361" s="16">
        <f>IF(A361&amp;""="","",MAX(0,N(D361)-I361))</f>
        <v/>
      </c>
      <c r="K361" s="21">
        <f>IF(OR(A361&amp;""="",N(D361)=0),"",MIN(1,I361/D361))</f>
        <v/>
      </c>
      <c r="L361" s="17">
        <f>IF(A361&amp;""="","",IF(N(D361)&gt;0,ROUND(N(E361)*MIN(I361,D361)/D361,2),0))</f>
        <v/>
      </c>
      <c r="M361" s="6">
        <f>IF(A361&amp;""="","",IF(I361=0,"لم تبدأ",IF(I361&gt;=N(D361),"مكتملة","جارية")))</f>
        <v/>
      </c>
      <c r="N361" s="6">
        <f>IF(A361&amp;""="","",IF(M361="مكتملة","",IF(NOT(ISNUMBER(G361)),"يحتاج موعدًا",IF(G361&lt;'الإعدادات'!$B$4,"يحتاج موعدًا",""))))</f>
        <v/>
      </c>
    </row>
    <row r="362">
      <c r="A362" s="5" t="n"/>
      <c r="B362" s="5" t="n"/>
      <c r="C362" s="5" t="n"/>
      <c r="D362" s="19" t="n"/>
      <c r="E362" s="20" t="n"/>
      <c r="F362" s="13" t="n"/>
      <c r="G362" s="13" t="n"/>
      <c r="H362" s="6">
        <f>IF(A362&amp;""="","",IFERROR(INDEX('المرضى'!$B$6:$B$305,MATCH(B362&amp;"",'المرضى'!$A$6:$A$305,0))&amp;"","كود غير موجود"))</f>
        <v/>
      </c>
      <c r="I362" s="16">
        <f>IF(A362&amp;""="","",COUNTIFS('الجلسات'!$B$6:$B$2005,A362&amp;"",'الجلسات'!$C$6:$C$2005,"تمت"))</f>
        <v/>
      </c>
      <c r="J362" s="16">
        <f>IF(A362&amp;""="","",MAX(0,N(D362)-I362))</f>
        <v/>
      </c>
      <c r="K362" s="21">
        <f>IF(OR(A362&amp;""="",N(D362)=0),"",MIN(1,I362/D362))</f>
        <v/>
      </c>
      <c r="L362" s="17">
        <f>IF(A362&amp;""="","",IF(N(D362)&gt;0,ROUND(N(E362)*MIN(I362,D362)/D362,2),0))</f>
        <v/>
      </c>
      <c r="M362" s="6">
        <f>IF(A362&amp;""="","",IF(I362=0,"لم تبدأ",IF(I362&gt;=N(D362),"مكتملة","جارية")))</f>
        <v/>
      </c>
      <c r="N362" s="6">
        <f>IF(A362&amp;""="","",IF(M362="مكتملة","",IF(NOT(ISNUMBER(G362)),"يحتاج موعدًا",IF(G362&lt;'الإعدادات'!$B$4,"يحتاج موعدًا",""))))</f>
        <v/>
      </c>
    </row>
    <row r="363">
      <c r="A363" s="5" t="n"/>
      <c r="B363" s="5" t="n"/>
      <c r="C363" s="5" t="n"/>
      <c r="D363" s="19" t="n"/>
      <c r="E363" s="20" t="n"/>
      <c r="F363" s="13" t="n"/>
      <c r="G363" s="13" t="n"/>
      <c r="H363" s="6">
        <f>IF(A363&amp;""="","",IFERROR(INDEX('المرضى'!$B$6:$B$305,MATCH(B363&amp;"",'المرضى'!$A$6:$A$305,0))&amp;"","كود غير موجود"))</f>
        <v/>
      </c>
      <c r="I363" s="16">
        <f>IF(A363&amp;""="","",COUNTIFS('الجلسات'!$B$6:$B$2005,A363&amp;"",'الجلسات'!$C$6:$C$2005,"تمت"))</f>
        <v/>
      </c>
      <c r="J363" s="16">
        <f>IF(A363&amp;""="","",MAX(0,N(D363)-I363))</f>
        <v/>
      </c>
      <c r="K363" s="21">
        <f>IF(OR(A363&amp;""="",N(D363)=0),"",MIN(1,I363/D363))</f>
        <v/>
      </c>
      <c r="L363" s="17">
        <f>IF(A363&amp;""="","",IF(N(D363)&gt;0,ROUND(N(E363)*MIN(I363,D363)/D363,2),0))</f>
        <v/>
      </c>
      <c r="M363" s="6">
        <f>IF(A363&amp;""="","",IF(I363=0,"لم تبدأ",IF(I363&gt;=N(D363),"مكتملة","جارية")))</f>
        <v/>
      </c>
      <c r="N363" s="6">
        <f>IF(A363&amp;""="","",IF(M363="مكتملة","",IF(NOT(ISNUMBER(G363)),"يحتاج موعدًا",IF(G363&lt;'الإعدادات'!$B$4,"يحتاج موعدًا",""))))</f>
        <v/>
      </c>
    </row>
    <row r="364">
      <c r="A364" s="5" t="n"/>
      <c r="B364" s="5" t="n"/>
      <c r="C364" s="5" t="n"/>
      <c r="D364" s="19" t="n"/>
      <c r="E364" s="20" t="n"/>
      <c r="F364" s="13" t="n"/>
      <c r="G364" s="13" t="n"/>
      <c r="H364" s="6">
        <f>IF(A364&amp;""="","",IFERROR(INDEX('المرضى'!$B$6:$B$305,MATCH(B364&amp;"",'المرضى'!$A$6:$A$305,0))&amp;"","كود غير موجود"))</f>
        <v/>
      </c>
      <c r="I364" s="16">
        <f>IF(A364&amp;""="","",COUNTIFS('الجلسات'!$B$6:$B$2005,A364&amp;"",'الجلسات'!$C$6:$C$2005,"تمت"))</f>
        <v/>
      </c>
      <c r="J364" s="16">
        <f>IF(A364&amp;""="","",MAX(0,N(D364)-I364))</f>
        <v/>
      </c>
      <c r="K364" s="21">
        <f>IF(OR(A364&amp;""="",N(D364)=0),"",MIN(1,I364/D364))</f>
        <v/>
      </c>
      <c r="L364" s="17">
        <f>IF(A364&amp;""="","",IF(N(D364)&gt;0,ROUND(N(E364)*MIN(I364,D364)/D364,2),0))</f>
        <v/>
      </c>
      <c r="M364" s="6">
        <f>IF(A364&amp;""="","",IF(I364=0,"لم تبدأ",IF(I364&gt;=N(D364),"مكتملة","جارية")))</f>
        <v/>
      </c>
      <c r="N364" s="6">
        <f>IF(A364&amp;""="","",IF(M364="مكتملة","",IF(NOT(ISNUMBER(G364)),"يحتاج موعدًا",IF(G364&lt;'الإعدادات'!$B$4,"يحتاج موعدًا",""))))</f>
        <v/>
      </c>
    </row>
    <row r="365">
      <c r="A365" s="5" t="n"/>
      <c r="B365" s="5" t="n"/>
      <c r="C365" s="5" t="n"/>
      <c r="D365" s="19" t="n"/>
      <c r="E365" s="20" t="n"/>
      <c r="F365" s="13" t="n"/>
      <c r="G365" s="13" t="n"/>
      <c r="H365" s="6">
        <f>IF(A365&amp;""="","",IFERROR(INDEX('المرضى'!$B$6:$B$305,MATCH(B365&amp;"",'المرضى'!$A$6:$A$305,0))&amp;"","كود غير موجود"))</f>
        <v/>
      </c>
      <c r="I365" s="16">
        <f>IF(A365&amp;""="","",COUNTIFS('الجلسات'!$B$6:$B$2005,A365&amp;"",'الجلسات'!$C$6:$C$2005,"تمت"))</f>
        <v/>
      </c>
      <c r="J365" s="16">
        <f>IF(A365&amp;""="","",MAX(0,N(D365)-I365))</f>
        <v/>
      </c>
      <c r="K365" s="21">
        <f>IF(OR(A365&amp;""="",N(D365)=0),"",MIN(1,I365/D365))</f>
        <v/>
      </c>
      <c r="L365" s="17">
        <f>IF(A365&amp;""="","",IF(N(D365)&gt;0,ROUND(N(E365)*MIN(I365,D365)/D365,2),0))</f>
        <v/>
      </c>
      <c r="M365" s="6">
        <f>IF(A365&amp;""="","",IF(I365=0,"لم تبدأ",IF(I365&gt;=N(D365),"مكتملة","جارية")))</f>
        <v/>
      </c>
      <c r="N365" s="6">
        <f>IF(A365&amp;""="","",IF(M365="مكتملة","",IF(NOT(ISNUMBER(G365)),"يحتاج موعدًا",IF(G365&lt;'الإعدادات'!$B$4,"يحتاج موعدًا",""))))</f>
        <v/>
      </c>
    </row>
    <row r="366">
      <c r="A366" s="5" t="n"/>
      <c r="B366" s="5" t="n"/>
      <c r="C366" s="5" t="n"/>
      <c r="D366" s="19" t="n"/>
      <c r="E366" s="20" t="n"/>
      <c r="F366" s="13" t="n"/>
      <c r="G366" s="13" t="n"/>
      <c r="H366" s="6">
        <f>IF(A366&amp;""="","",IFERROR(INDEX('المرضى'!$B$6:$B$305,MATCH(B366&amp;"",'المرضى'!$A$6:$A$305,0))&amp;"","كود غير موجود"))</f>
        <v/>
      </c>
      <c r="I366" s="16">
        <f>IF(A366&amp;""="","",COUNTIFS('الجلسات'!$B$6:$B$2005,A366&amp;"",'الجلسات'!$C$6:$C$2005,"تمت"))</f>
        <v/>
      </c>
      <c r="J366" s="16">
        <f>IF(A366&amp;""="","",MAX(0,N(D366)-I366))</f>
        <v/>
      </c>
      <c r="K366" s="21">
        <f>IF(OR(A366&amp;""="",N(D366)=0),"",MIN(1,I366/D366))</f>
        <v/>
      </c>
      <c r="L366" s="17">
        <f>IF(A366&amp;""="","",IF(N(D366)&gt;0,ROUND(N(E366)*MIN(I366,D366)/D366,2),0))</f>
        <v/>
      </c>
      <c r="M366" s="6">
        <f>IF(A366&amp;""="","",IF(I366=0,"لم تبدأ",IF(I366&gt;=N(D366),"مكتملة","جارية")))</f>
        <v/>
      </c>
      <c r="N366" s="6">
        <f>IF(A366&amp;""="","",IF(M366="مكتملة","",IF(NOT(ISNUMBER(G366)),"يحتاج موعدًا",IF(G366&lt;'الإعدادات'!$B$4,"يحتاج موعدًا",""))))</f>
        <v/>
      </c>
    </row>
    <row r="367">
      <c r="A367" s="5" t="n"/>
      <c r="B367" s="5" t="n"/>
      <c r="C367" s="5" t="n"/>
      <c r="D367" s="19" t="n"/>
      <c r="E367" s="20" t="n"/>
      <c r="F367" s="13" t="n"/>
      <c r="G367" s="13" t="n"/>
      <c r="H367" s="6">
        <f>IF(A367&amp;""="","",IFERROR(INDEX('المرضى'!$B$6:$B$305,MATCH(B367&amp;"",'المرضى'!$A$6:$A$305,0))&amp;"","كود غير موجود"))</f>
        <v/>
      </c>
      <c r="I367" s="16">
        <f>IF(A367&amp;""="","",COUNTIFS('الجلسات'!$B$6:$B$2005,A367&amp;"",'الجلسات'!$C$6:$C$2005,"تمت"))</f>
        <v/>
      </c>
      <c r="J367" s="16">
        <f>IF(A367&amp;""="","",MAX(0,N(D367)-I367))</f>
        <v/>
      </c>
      <c r="K367" s="21">
        <f>IF(OR(A367&amp;""="",N(D367)=0),"",MIN(1,I367/D367))</f>
        <v/>
      </c>
      <c r="L367" s="17">
        <f>IF(A367&amp;""="","",IF(N(D367)&gt;0,ROUND(N(E367)*MIN(I367,D367)/D367,2),0))</f>
        <v/>
      </c>
      <c r="M367" s="6">
        <f>IF(A367&amp;""="","",IF(I367=0,"لم تبدأ",IF(I367&gt;=N(D367),"مكتملة","جارية")))</f>
        <v/>
      </c>
      <c r="N367" s="6">
        <f>IF(A367&amp;""="","",IF(M367="مكتملة","",IF(NOT(ISNUMBER(G367)),"يحتاج موعدًا",IF(G367&lt;'الإعدادات'!$B$4,"يحتاج موعدًا",""))))</f>
        <v/>
      </c>
    </row>
    <row r="368">
      <c r="A368" s="5" t="n"/>
      <c r="B368" s="5" t="n"/>
      <c r="C368" s="5" t="n"/>
      <c r="D368" s="19" t="n"/>
      <c r="E368" s="20" t="n"/>
      <c r="F368" s="13" t="n"/>
      <c r="G368" s="13" t="n"/>
      <c r="H368" s="6">
        <f>IF(A368&amp;""="","",IFERROR(INDEX('المرضى'!$B$6:$B$305,MATCH(B368&amp;"",'المرضى'!$A$6:$A$305,0))&amp;"","كود غير موجود"))</f>
        <v/>
      </c>
      <c r="I368" s="16">
        <f>IF(A368&amp;""="","",COUNTIFS('الجلسات'!$B$6:$B$2005,A368&amp;"",'الجلسات'!$C$6:$C$2005,"تمت"))</f>
        <v/>
      </c>
      <c r="J368" s="16">
        <f>IF(A368&amp;""="","",MAX(0,N(D368)-I368))</f>
        <v/>
      </c>
      <c r="K368" s="21">
        <f>IF(OR(A368&amp;""="",N(D368)=0),"",MIN(1,I368/D368))</f>
        <v/>
      </c>
      <c r="L368" s="17">
        <f>IF(A368&amp;""="","",IF(N(D368)&gt;0,ROUND(N(E368)*MIN(I368,D368)/D368,2),0))</f>
        <v/>
      </c>
      <c r="M368" s="6">
        <f>IF(A368&amp;""="","",IF(I368=0,"لم تبدأ",IF(I368&gt;=N(D368),"مكتملة","جارية")))</f>
        <v/>
      </c>
      <c r="N368" s="6">
        <f>IF(A368&amp;""="","",IF(M368="مكتملة","",IF(NOT(ISNUMBER(G368)),"يحتاج موعدًا",IF(G368&lt;'الإعدادات'!$B$4,"يحتاج موعدًا",""))))</f>
        <v/>
      </c>
    </row>
    <row r="369">
      <c r="A369" s="5" t="n"/>
      <c r="B369" s="5" t="n"/>
      <c r="C369" s="5" t="n"/>
      <c r="D369" s="19" t="n"/>
      <c r="E369" s="20" t="n"/>
      <c r="F369" s="13" t="n"/>
      <c r="G369" s="13" t="n"/>
      <c r="H369" s="6">
        <f>IF(A369&amp;""="","",IFERROR(INDEX('المرضى'!$B$6:$B$305,MATCH(B369&amp;"",'المرضى'!$A$6:$A$305,0))&amp;"","كود غير موجود"))</f>
        <v/>
      </c>
      <c r="I369" s="16">
        <f>IF(A369&amp;""="","",COUNTIFS('الجلسات'!$B$6:$B$2005,A369&amp;"",'الجلسات'!$C$6:$C$2005,"تمت"))</f>
        <v/>
      </c>
      <c r="J369" s="16">
        <f>IF(A369&amp;""="","",MAX(0,N(D369)-I369))</f>
        <v/>
      </c>
      <c r="K369" s="21">
        <f>IF(OR(A369&amp;""="",N(D369)=0),"",MIN(1,I369/D369))</f>
        <v/>
      </c>
      <c r="L369" s="17">
        <f>IF(A369&amp;""="","",IF(N(D369)&gt;0,ROUND(N(E369)*MIN(I369,D369)/D369,2),0))</f>
        <v/>
      </c>
      <c r="M369" s="6">
        <f>IF(A369&amp;""="","",IF(I369=0,"لم تبدأ",IF(I369&gt;=N(D369),"مكتملة","جارية")))</f>
        <v/>
      </c>
      <c r="N369" s="6">
        <f>IF(A369&amp;""="","",IF(M369="مكتملة","",IF(NOT(ISNUMBER(G369)),"يحتاج موعدًا",IF(G369&lt;'الإعدادات'!$B$4,"يحتاج موعدًا",""))))</f>
        <v/>
      </c>
    </row>
    <row r="370">
      <c r="A370" s="5" t="n"/>
      <c r="B370" s="5" t="n"/>
      <c r="C370" s="5" t="n"/>
      <c r="D370" s="19" t="n"/>
      <c r="E370" s="20" t="n"/>
      <c r="F370" s="13" t="n"/>
      <c r="G370" s="13" t="n"/>
      <c r="H370" s="6">
        <f>IF(A370&amp;""="","",IFERROR(INDEX('المرضى'!$B$6:$B$305,MATCH(B370&amp;"",'المرضى'!$A$6:$A$305,0))&amp;"","كود غير موجود"))</f>
        <v/>
      </c>
      <c r="I370" s="16">
        <f>IF(A370&amp;""="","",COUNTIFS('الجلسات'!$B$6:$B$2005,A370&amp;"",'الجلسات'!$C$6:$C$2005,"تمت"))</f>
        <v/>
      </c>
      <c r="J370" s="16">
        <f>IF(A370&amp;""="","",MAX(0,N(D370)-I370))</f>
        <v/>
      </c>
      <c r="K370" s="21">
        <f>IF(OR(A370&amp;""="",N(D370)=0),"",MIN(1,I370/D370))</f>
        <v/>
      </c>
      <c r="L370" s="17">
        <f>IF(A370&amp;""="","",IF(N(D370)&gt;0,ROUND(N(E370)*MIN(I370,D370)/D370,2),0))</f>
        <v/>
      </c>
      <c r="M370" s="6">
        <f>IF(A370&amp;""="","",IF(I370=0,"لم تبدأ",IF(I370&gt;=N(D370),"مكتملة","جارية")))</f>
        <v/>
      </c>
      <c r="N370" s="6">
        <f>IF(A370&amp;""="","",IF(M370="مكتملة","",IF(NOT(ISNUMBER(G370)),"يحتاج موعدًا",IF(G370&lt;'الإعدادات'!$B$4,"يحتاج موعدًا",""))))</f>
        <v/>
      </c>
    </row>
    <row r="371">
      <c r="A371" s="5" t="n"/>
      <c r="B371" s="5" t="n"/>
      <c r="C371" s="5" t="n"/>
      <c r="D371" s="19" t="n"/>
      <c r="E371" s="20" t="n"/>
      <c r="F371" s="13" t="n"/>
      <c r="G371" s="13" t="n"/>
      <c r="H371" s="6">
        <f>IF(A371&amp;""="","",IFERROR(INDEX('المرضى'!$B$6:$B$305,MATCH(B371&amp;"",'المرضى'!$A$6:$A$305,0))&amp;"","كود غير موجود"))</f>
        <v/>
      </c>
      <c r="I371" s="16">
        <f>IF(A371&amp;""="","",COUNTIFS('الجلسات'!$B$6:$B$2005,A371&amp;"",'الجلسات'!$C$6:$C$2005,"تمت"))</f>
        <v/>
      </c>
      <c r="J371" s="16">
        <f>IF(A371&amp;""="","",MAX(0,N(D371)-I371))</f>
        <v/>
      </c>
      <c r="K371" s="21">
        <f>IF(OR(A371&amp;""="",N(D371)=0),"",MIN(1,I371/D371))</f>
        <v/>
      </c>
      <c r="L371" s="17">
        <f>IF(A371&amp;""="","",IF(N(D371)&gt;0,ROUND(N(E371)*MIN(I371,D371)/D371,2),0))</f>
        <v/>
      </c>
      <c r="M371" s="6">
        <f>IF(A371&amp;""="","",IF(I371=0,"لم تبدأ",IF(I371&gt;=N(D371),"مكتملة","جارية")))</f>
        <v/>
      </c>
      <c r="N371" s="6">
        <f>IF(A371&amp;""="","",IF(M371="مكتملة","",IF(NOT(ISNUMBER(G371)),"يحتاج موعدًا",IF(G371&lt;'الإعدادات'!$B$4,"يحتاج موعدًا",""))))</f>
        <v/>
      </c>
    </row>
    <row r="372">
      <c r="A372" s="5" t="n"/>
      <c r="B372" s="5" t="n"/>
      <c r="C372" s="5" t="n"/>
      <c r="D372" s="19" t="n"/>
      <c r="E372" s="20" t="n"/>
      <c r="F372" s="13" t="n"/>
      <c r="G372" s="13" t="n"/>
      <c r="H372" s="6">
        <f>IF(A372&amp;""="","",IFERROR(INDEX('المرضى'!$B$6:$B$305,MATCH(B372&amp;"",'المرضى'!$A$6:$A$305,0))&amp;"","كود غير موجود"))</f>
        <v/>
      </c>
      <c r="I372" s="16">
        <f>IF(A372&amp;""="","",COUNTIFS('الجلسات'!$B$6:$B$2005,A372&amp;"",'الجلسات'!$C$6:$C$2005,"تمت"))</f>
        <v/>
      </c>
      <c r="J372" s="16">
        <f>IF(A372&amp;""="","",MAX(0,N(D372)-I372))</f>
        <v/>
      </c>
      <c r="K372" s="21">
        <f>IF(OR(A372&amp;""="",N(D372)=0),"",MIN(1,I372/D372))</f>
        <v/>
      </c>
      <c r="L372" s="17">
        <f>IF(A372&amp;""="","",IF(N(D372)&gt;0,ROUND(N(E372)*MIN(I372,D372)/D372,2),0))</f>
        <v/>
      </c>
      <c r="M372" s="6">
        <f>IF(A372&amp;""="","",IF(I372=0,"لم تبدأ",IF(I372&gt;=N(D372),"مكتملة","جارية")))</f>
        <v/>
      </c>
      <c r="N372" s="6">
        <f>IF(A372&amp;""="","",IF(M372="مكتملة","",IF(NOT(ISNUMBER(G372)),"يحتاج موعدًا",IF(G372&lt;'الإعدادات'!$B$4,"يحتاج موعدًا",""))))</f>
        <v/>
      </c>
    </row>
    <row r="373">
      <c r="A373" s="5" t="n"/>
      <c r="B373" s="5" t="n"/>
      <c r="C373" s="5" t="n"/>
      <c r="D373" s="19" t="n"/>
      <c r="E373" s="20" t="n"/>
      <c r="F373" s="13" t="n"/>
      <c r="G373" s="13" t="n"/>
      <c r="H373" s="6">
        <f>IF(A373&amp;""="","",IFERROR(INDEX('المرضى'!$B$6:$B$305,MATCH(B373&amp;"",'المرضى'!$A$6:$A$305,0))&amp;"","كود غير موجود"))</f>
        <v/>
      </c>
      <c r="I373" s="16">
        <f>IF(A373&amp;""="","",COUNTIFS('الجلسات'!$B$6:$B$2005,A373&amp;"",'الجلسات'!$C$6:$C$2005,"تمت"))</f>
        <v/>
      </c>
      <c r="J373" s="16">
        <f>IF(A373&amp;""="","",MAX(0,N(D373)-I373))</f>
        <v/>
      </c>
      <c r="K373" s="21">
        <f>IF(OR(A373&amp;""="",N(D373)=0),"",MIN(1,I373/D373))</f>
        <v/>
      </c>
      <c r="L373" s="17">
        <f>IF(A373&amp;""="","",IF(N(D373)&gt;0,ROUND(N(E373)*MIN(I373,D373)/D373,2),0))</f>
        <v/>
      </c>
      <c r="M373" s="6">
        <f>IF(A373&amp;""="","",IF(I373=0,"لم تبدأ",IF(I373&gt;=N(D373),"مكتملة","جارية")))</f>
        <v/>
      </c>
      <c r="N373" s="6">
        <f>IF(A373&amp;""="","",IF(M373="مكتملة","",IF(NOT(ISNUMBER(G373)),"يحتاج موعدًا",IF(G373&lt;'الإعدادات'!$B$4,"يحتاج موعدًا",""))))</f>
        <v/>
      </c>
    </row>
    <row r="374">
      <c r="A374" s="5" t="n"/>
      <c r="B374" s="5" t="n"/>
      <c r="C374" s="5" t="n"/>
      <c r="D374" s="19" t="n"/>
      <c r="E374" s="20" t="n"/>
      <c r="F374" s="13" t="n"/>
      <c r="G374" s="13" t="n"/>
      <c r="H374" s="6">
        <f>IF(A374&amp;""="","",IFERROR(INDEX('المرضى'!$B$6:$B$305,MATCH(B374&amp;"",'المرضى'!$A$6:$A$305,0))&amp;"","كود غير موجود"))</f>
        <v/>
      </c>
      <c r="I374" s="16">
        <f>IF(A374&amp;""="","",COUNTIFS('الجلسات'!$B$6:$B$2005,A374&amp;"",'الجلسات'!$C$6:$C$2005,"تمت"))</f>
        <v/>
      </c>
      <c r="J374" s="16">
        <f>IF(A374&amp;""="","",MAX(0,N(D374)-I374))</f>
        <v/>
      </c>
      <c r="K374" s="21">
        <f>IF(OR(A374&amp;""="",N(D374)=0),"",MIN(1,I374/D374))</f>
        <v/>
      </c>
      <c r="L374" s="17">
        <f>IF(A374&amp;""="","",IF(N(D374)&gt;0,ROUND(N(E374)*MIN(I374,D374)/D374,2),0))</f>
        <v/>
      </c>
      <c r="M374" s="6">
        <f>IF(A374&amp;""="","",IF(I374=0,"لم تبدأ",IF(I374&gt;=N(D374),"مكتملة","جارية")))</f>
        <v/>
      </c>
      <c r="N374" s="6">
        <f>IF(A374&amp;""="","",IF(M374="مكتملة","",IF(NOT(ISNUMBER(G374)),"يحتاج موعدًا",IF(G374&lt;'الإعدادات'!$B$4,"يحتاج موعدًا",""))))</f>
        <v/>
      </c>
    </row>
    <row r="375">
      <c r="A375" s="5" t="n"/>
      <c r="B375" s="5" t="n"/>
      <c r="C375" s="5" t="n"/>
      <c r="D375" s="19" t="n"/>
      <c r="E375" s="20" t="n"/>
      <c r="F375" s="13" t="n"/>
      <c r="G375" s="13" t="n"/>
      <c r="H375" s="6">
        <f>IF(A375&amp;""="","",IFERROR(INDEX('المرضى'!$B$6:$B$305,MATCH(B375&amp;"",'المرضى'!$A$6:$A$305,0))&amp;"","كود غير موجود"))</f>
        <v/>
      </c>
      <c r="I375" s="16">
        <f>IF(A375&amp;""="","",COUNTIFS('الجلسات'!$B$6:$B$2005,A375&amp;"",'الجلسات'!$C$6:$C$2005,"تمت"))</f>
        <v/>
      </c>
      <c r="J375" s="16">
        <f>IF(A375&amp;""="","",MAX(0,N(D375)-I375))</f>
        <v/>
      </c>
      <c r="K375" s="21">
        <f>IF(OR(A375&amp;""="",N(D375)=0),"",MIN(1,I375/D375))</f>
        <v/>
      </c>
      <c r="L375" s="17">
        <f>IF(A375&amp;""="","",IF(N(D375)&gt;0,ROUND(N(E375)*MIN(I375,D375)/D375,2),0))</f>
        <v/>
      </c>
      <c r="M375" s="6">
        <f>IF(A375&amp;""="","",IF(I375=0,"لم تبدأ",IF(I375&gt;=N(D375),"مكتملة","جارية")))</f>
        <v/>
      </c>
      <c r="N375" s="6">
        <f>IF(A375&amp;""="","",IF(M375="مكتملة","",IF(NOT(ISNUMBER(G375)),"يحتاج موعدًا",IF(G375&lt;'الإعدادات'!$B$4,"يحتاج موعدًا",""))))</f>
        <v/>
      </c>
    </row>
    <row r="376">
      <c r="A376" s="5" t="n"/>
      <c r="B376" s="5" t="n"/>
      <c r="C376" s="5" t="n"/>
      <c r="D376" s="19" t="n"/>
      <c r="E376" s="20" t="n"/>
      <c r="F376" s="13" t="n"/>
      <c r="G376" s="13" t="n"/>
      <c r="H376" s="6">
        <f>IF(A376&amp;""="","",IFERROR(INDEX('المرضى'!$B$6:$B$305,MATCH(B376&amp;"",'المرضى'!$A$6:$A$305,0))&amp;"","كود غير موجود"))</f>
        <v/>
      </c>
      <c r="I376" s="16">
        <f>IF(A376&amp;""="","",COUNTIFS('الجلسات'!$B$6:$B$2005,A376&amp;"",'الجلسات'!$C$6:$C$2005,"تمت"))</f>
        <v/>
      </c>
      <c r="J376" s="16">
        <f>IF(A376&amp;""="","",MAX(0,N(D376)-I376))</f>
        <v/>
      </c>
      <c r="K376" s="21">
        <f>IF(OR(A376&amp;""="",N(D376)=0),"",MIN(1,I376/D376))</f>
        <v/>
      </c>
      <c r="L376" s="17">
        <f>IF(A376&amp;""="","",IF(N(D376)&gt;0,ROUND(N(E376)*MIN(I376,D376)/D376,2),0))</f>
        <v/>
      </c>
      <c r="M376" s="6">
        <f>IF(A376&amp;""="","",IF(I376=0,"لم تبدأ",IF(I376&gt;=N(D376),"مكتملة","جارية")))</f>
        <v/>
      </c>
      <c r="N376" s="6">
        <f>IF(A376&amp;""="","",IF(M376="مكتملة","",IF(NOT(ISNUMBER(G376)),"يحتاج موعدًا",IF(G376&lt;'الإعدادات'!$B$4,"يحتاج موعدًا",""))))</f>
        <v/>
      </c>
    </row>
    <row r="377">
      <c r="A377" s="5" t="n"/>
      <c r="B377" s="5" t="n"/>
      <c r="C377" s="5" t="n"/>
      <c r="D377" s="19" t="n"/>
      <c r="E377" s="20" t="n"/>
      <c r="F377" s="13" t="n"/>
      <c r="G377" s="13" t="n"/>
      <c r="H377" s="6">
        <f>IF(A377&amp;""="","",IFERROR(INDEX('المرضى'!$B$6:$B$305,MATCH(B377&amp;"",'المرضى'!$A$6:$A$305,0))&amp;"","كود غير موجود"))</f>
        <v/>
      </c>
      <c r="I377" s="16">
        <f>IF(A377&amp;""="","",COUNTIFS('الجلسات'!$B$6:$B$2005,A377&amp;"",'الجلسات'!$C$6:$C$2005,"تمت"))</f>
        <v/>
      </c>
      <c r="J377" s="16">
        <f>IF(A377&amp;""="","",MAX(0,N(D377)-I377))</f>
        <v/>
      </c>
      <c r="K377" s="21">
        <f>IF(OR(A377&amp;""="",N(D377)=0),"",MIN(1,I377/D377))</f>
        <v/>
      </c>
      <c r="L377" s="17">
        <f>IF(A377&amp;""="","",IF(N(D377)&gt;0,ROUND(N(E377)*MIN(I377,D377)/D377,2),0))</f>
        <v/>
      </c>
      <c r="M377" s="6">
        <f>IF(A377&amp;""="","",IF(I377=0,"لم تبدأ",IF(I377&gt;=N(D377),"مكتملة","جارية")))</f>
        <v/>
      </c>
      <c r="N377" s="6">
        <f>IF(A377&amp;""="","",IF(M377="مكتملة","",IF(NOT(ISNUMBER(G377)),"يحتاج موعدًا",IF(G377&lt;'الإعدادات'!$B$4,"يحتاج موعدًا",""))))</f>
        <v/>
      </c>
    </row>
    <row r="378">
      <c r="A378" s="5" t="n"/>
      <c r="B378" s="5" t="n"/>
      <c r="C378" s="5" t="n"/>
      <c r="D378" s="19" t="n"/>
      <c r="E378" s="20" t="n"/>
      <c r="F378" s="13" t="n"/>
      <c r="G378" s="13" t="n"/>
      <c r="H378" s="6">
        <f>IF(A378&amp;""="","",IFERROR(INDEX('المرضى'!$B$6:$B$305,MATCH(B378&amp;"",'المرضى'!$A$6:$A$305,0))&amp;"","كود غير موجود"))</f>
        <v/>
      </c>
      <c r="I378" s="16">
        <f>IF(A378&amp;""="","",COUNTIFS('الجلسات'!$B$6:$B$2005,A378&amp;"",'الجلسات'!$C$6:$C$2005,"تمت"))</f>
        <v/>
      </c>
      <c r="J378" s="16">
        <f>IF(A378&amp;""="","",MAX(0,N(D378)-I378))</f>
        <v/>
      </c>
      <c r="K378" s="21">
        <f>IF(OR(A378&amp;""="",N(D378)=0),"",MIN(1,I378/D378))</f>
        <v/>
      </c>
      <c r="L378" s="17">
        <f>IF(A378&amp;""="","",IF(N(D378)&gt;0,ROUND(N(E378)*MIN(I378,D378)/D378,2),0))</f>
        <v/>
      </c>
      <c r="M378" s="6">
        <f>IF(A378&amp;""="","",IF(I378=0,"لم تبدأ",IF(I378&gt;=N(D378),"مكتملة","جارية")))</f>
        <v/>
      </c>
      <c r="N378" s="6">
        <f>IF(A378&amp;""="","",IF(M378="مكتملة","",IF(NOT(ISNUMBER(G378)),"يحتاج موعدًا",IF(G378&lt;'الإعدادات'!$B$4,"يحتاج موعدًا",""))))</f>
        <v/>
      </c>
    </row>
    <row r="379">
      <c r="A379" s="5" t="n"/>
      <c r="B379" s="5" t="n"/>
      <c r="C379" s="5" t="n"/>
      <c r="D379" s="19" t="n"/>
      <c r="E379" s="20" t="n"/>
      <c r="F379" s="13" t="n"/>
      <c r="G379" s="13" t="n"/>
      <c r="H379" s="6">
        <f>IF(A379&amp;""="","",IFERROR(INDEX('المرضى'!$B$6:$B$305,MATCH(B379&amp;"",'المرضى'!$A$6:$A$305,0))&amp;"","كود غير موجود"))</f>
        <v/>
      </c>
      <c r="I379" s="16">
        <f>IF(A379&amp;""="","",COUNTIFS('الجلسات'!$B$6:$B$2005,A379&amp;"",'الجلسات'!$C$6:$C$2005,"تمت"))</f>
        <v/>
      </c>
      <c r="J379" s="16">
        <f>IF(A379&amp;""="","",MAX(0,N(D379)-I379))</f>
        <v/>
      </c>
      <c r="K379" s="21">
        <f>IF(OR(A379&amp;""="",N(D379)=0),"",MIN(1,I379/D379))</f>
        <v/>
      </c>
      <c r="L379" s="17">
        <f>IF(A379&amp;""="","",IF(N(D379)&gt;0,ROUND(N(E379)*MIN(I379,D379)/D379,2),0))</f>
        <v/>
      </c>
      <c r="M379" s="6">
        <f>IF(A379&amp;""="","",IF(I379=0,"لم تبدأ",IF(I379&gt;=N(D379),"مكتملة","جارية")))</f>
        <v/>
      </c>
      <c r="N379" s="6">
        <f>IF(A379&amp;""="","",IF(M379="مكتملة","",IF(NOT(ISNUMBER(G379)),"يحتاج موعدًا",IF(G379&lt;'الإعدادات'!$B$4,"يحتاج موعدًا",""))))</f>
        <v/>
      </c>
    </row>
    <row r="380">
      <c r="A380" s="5" t="n"/>
      <c r="B380" s="5" t="n"/>
      <c r="C380" s="5" t="n"/>
      <c r="D380" s="19" t="n"/>
      <c r="E380" s="20" t="n"/>
      <c r="F380" s="13" t="n"/>
      <c r="G380" s="13" t="n"/>
      <c r="H380" s="6">
        <f>IF(A380&amp;""="","",IFERROR(INDEX('المرضى'!$B$6:$B$305,MATCH(B380&amp;"",'المرضى'!$A$6:$A$305,0))&amp;"","كود غير موجود"))</f>
        <v/>
      </c>
      <c r="I380" s="16">
        <f>IF(A380&amp;""="","",COUNTIFS('الجلسات'!$B$6:$B$2005,A380&amp;"",'الجلسات'!$C$6:$C$2005,"تمت"))</f>
        <v/>
      </c>
      <c r="J380" s="16">
        <f>IF(A380&amp;""="","",MAX(0,N(D380)-I380))</f>
        <v/>
      </c>
      <c r="K380" s="21">
        <f>IF(OR(A380&amp;""="",N(D380)=0),"",MIN(1,I380/D380))</f>
        <v/>
      </c>
      <c r="L380" s="17">
        <f>IF(A380&amp;""="","",IF(N(D380)&gt;0,ROUND(N(E380)*MIN(I380,D380)/D380,2),0))</f>
        <v/>
      </c>
      <c r="M380" s="6">
        <f>IF(A380&amp;""="","",IF(I380=0,"لم تبدأ",IF(I380&gt;=N(D380),"مكتملة","جارية")))</f>
        <v/>
      </c>
      <c r="N380" s="6">
        <f>IF(A380&amp;""="","",IF(M380="مكتملة","",IF(NOT(ISNUMBER(G380)),"يحتاج موعدًا",IF(G380&lt;'الإعدادات'!$B$4,"يحتاج موعدًا",""))))</f>
        <v/>
      </c>
    </row>
    <row r="381">
      <c r="A381" s="5" t="n"/>
      <c r="B381" s="5" t="n"/>
      <c r="C381" s="5" t="n"/>
      <c r="D381" s="19" t="n"/>
      <c r="E381" s="20" t="n"/>
      <c r="F381" s="13" t="n"/>
      <c r="G381" s="13" t="n"/>
      <c r="H381" s="6">
        <f>IF(A381&amp;""="","",IFERROR(INDEX('المرضى'!$B$6:$B$305,MATCH(B381&amp;"",'المرضى'!$A$6:$A$305,0))&amp;"","كود غير موجود"))</f>
        <v/>
      </c>
      <c r="I381" s="16">
        <f>IF(A381&amp;""="","",COUNTIFS('الجلسات'!$B$6:$B$2005,A381&amp;"",'الجلسات'!$C$6:$C$2005,"تمت"))</f>
        <v/>
      </c>
      <c r="J381" s="16">
        <f>IF(A381&amp;""="","",MAX(0,N(D381)-I381))</f>
        <v/>
      </c>
      <c r="K381" s="21">
        <f>IF(OR(A381&amp;""="",N(D381)=0),"",MIN(1,I381/D381))</f>
        <v/>
      </c>
      <c r="L381" s="17">
        <f>IF(A381&amp;""="","",IF(N(D381)&gt;0,ROUND(N(E381)*MIN(I381,D381)/D381,2),0))</f>
        <v/>
      </c>
      <c r="M381" s="6">
        <f>IF(A381&amp;""="","",IF(I381=0,"لم تبدأ",IF(I381&gt;=N(D381),"مكتملة","جارية")))</f>
        <v/>
      </c>
      <c r="N381" s="6">
        <f>IF(A381&amp;""="","",IF(M381="مكتملة","",IF(NOT(ISNUMBER(G381)),"يحتاج موعدًا",IF(G381&lt;'الإعدادات'!$B$4,"يحتاج موعدًا",""))))</f>
        <v/>
      </c>
    </row>
    <row r="382">
      <c r="A382" s="5" t="n"/>
      <c r="B382" s="5" t="n"/>
      <c r="C382" s="5" t="n"/>
      <c r="D382" s="19" t="n"/>
      <c r="E382" s="20" t="n"/>
      <c r="F382" s="13" t="n"/>
      <c r="G382" s="13" t="n"/>
      <c r="H382" s="6">
        <f>IF(A382&amp;""="","",IFERROR(INDEX('المرضى'!$B$6:$B$305,MATCH(B382&amp;"",'المرضى'!$A$6:$A$305,0))&amp;"","كود غير موجود"))</f>
        <v/>
      </c>
      <c r="I382" s="16">
        <f>IF(A382&amp;""="","",COUNTIFS('الجلسات'!$B$6:$B$2005,A382&amp;"",'الجلسات'!$C$6:$C$2005,"تمت"))</f>
        <v/>
      </c>
      <c r="J382" s="16">
        <f>IF(A382&amp;""="","",MAX(0,N(D382)-I382))</f>
        <v/>
      </c>
      <c r="K382" s="21">
        <f>IF(OR(A382&amp;""="",N(D382)=0),"",MIN(1,I382/D382))</f>
        <v/>
      </c>
      <c r="L382" s="17">
        <f>IF(A382&amp;""="","",IF(N(D382)&gt;0,ROUND(N(E382)*MIN(I382,D382)/D382,2),0))</f>
        <v/>
      </c>
      <c r="M382" s="6">
        <f>IF(A382&amp;""="","",IF(I382=0,"لم تبدأ",IF(I382&gt;=N(D382),"مكتملة","جارية")))</f>
        <v/>
      </c>
      <c r="N382" s="6">
        <f>IF(A382&amp;""="","",IF(M382="مكتملة","",IF(NOT(ISNUMBER(G382)),"يحتاج موعدًا",IF(G382&lt;'الإعدادات'!$B$4,"يحتاج موعدًا",""))))</f>
        <v/>
      </c>
    </row>
    <row r="383">
      <c r="A383" s="5" t="n"/>
      <c r="B383" s="5" t="n"/>
      <c r="C383" s="5" t="n"/>
      <c r="D383" s="19" t="n"/>
      <c r="E383" s="20" t="n"/>
      <c r="F383" s="13" t="n"/>
      <c r="G383" s="13" t="n"/>
      <c r="H383" s="6">
        <f>IF(A383&amp;""="","",IFERROR(INDEX('المرضى'!$B$6:$B$305,MATCH(B383&amp;"",'المرضى'!$A$6:$A$305,0))&amp;"","كود غير موجود"))</f>
        <v/>
      </c>
      <c r="I383" s="16">
        <f>IF(A383&amp;""="","",COUNTIFS('الجلسات'!$B$6:$B$2005,A383&amp;"",'الجلسات'!$C$6:$C$2005,"تمت"))</f>
        <v/>
      </c>
      <c r="J383" s="16">
        <f>IF(A383&amp;""="","",MAX(0,N(D383)-I383))</f>
        <v/>
      </c>
      <c r="K383" s="21">
        <f>IF(OR(A383&amp;""="",N(D383)=0),"",MIN(1,I383/D383))</f>
        <v/>
      </c>
      <c r="L383" s="17">
        <f>IF(A383&amp;""="","",IF(N(D383)&gt;0,ROUND(N(E383)*MIN(I383,D383)/D383,2),0))</f>
        <v/>
      </c>
      <c r="M383" s="6">
        <f>IF(A383&amp;""="","",IF(I383=0,"لم تبدأ",IF(I383&gt;=N(D383),"مكتملة","جارية")))</f>
        <v/>
      </c>
      <c r="N383" s="6">
        <f>IF(A383&amp;""="","",IF(M383="مكتملة","",IF(NOT(ISNUMBER(G383)),"يحتاج موعدًا",IF(G383&lt;'الإعدادات'!$B$4,"يحتاج موعدًا",""))))</f>
        <v/>
      </c>
    </row>
    <row r="384">
      <c r="A384" s="5" t="n"/>
      <c r="B384" s="5" t="n"/>
      <c r="C384" s="5" t="n"/>
      <c r="D384" s="19" t="n"/>
      <c r="E384" s="20" t="n"/>
      <c r="F384" s="13" t="n"/>
      <c r="G384" s="13" t="n"/>
      <c r="H384" s="6">
        <f>IF(A384&amp;""="","",IFERROR(INDEX('المرضى'!$B$6:$B$305,MATCH(B384&amp;"",'المرضى'!$A$6:$A$305,0))&amp;"","كود غير موجود"))</f>
        <v/>
      </c>
      <c r="I384" s="16">
        <f>IF(A384&amp;""="","",COUNTIFS('الجلسات'!$B$6:$B$2005,A384&amp;"",'الجلسات'!$C$6:$C$2005,"تمت"))</f>
        <v/>
      </c>
      <c r="J384" s="16">
        <f>IF(A384&amp;""="","",MAX(0,N(D384)-I384))</f>
        <v/>
      </c>
      <c r="K384" s="21">
        <f>IF(OR(A384&amp;""="",N(D384)=0),"",MIN(1,I384/D384))</f>
        <v/>
      </c>
      <c r="L384" s="17">
        <f>IF(A384&amp;""="","",IF(N(D384)&gt;0,ROUND(N(E384)*MIN(I384,D384)/D384,2),0))</f>
        <v/>
      </c>
      <c r="M384" s="6">
        <f>IF(A384&amp;""="","",IF(I384=0,"لم تبدأ",IF(I384&gt;=N(D384),"مكتملة","جارية")))</f>
        <v/>
      </c>
      <c r="N384" s="6">
        <f>IF(A384&amp;""="","",IF(M384="مكتملة","",IF(NOT(ISNUMBER(G384)),"يحتاج موعدًا",IF(G384&lt;'الإعدادات'!$B$4,"يحتاج موعدًا",""))))</f>
        <v/>
      </c>
    </row>
    <row r="385">
      <c r="A385" s="5" t="n"/>
      <c r="B385" s="5" t="n"/>
      <c r="C385" s="5" t="n"/>
      <c r="D385" s="19" t="n"/>
      <c r="E385" s="20" t="n"/>
      <c r="F385" s="13" t="n"/>
      <c r="G385" s="13" t="n"/>
      <c r="H385" s="6">
        <f>IF(A385&amp;""="","",IFERROR(INDEX('المرضى'!$B$6:$B$305,MATCH(B385&amp;"",'المرضى'!$A$6:$A$305,0))&amp;"","كود غير موجود"))</f>
        <v/>
      </c>
      <c r="I385" s="16">
        <f>IF(A385&amp;""="","",COUNTIFS('الجلسات'!$B$6:$B$2005,A385&amp;"",'الجلسات'!$C$6:$C$2005,"تمت"))</f>
        <v/>
      </c>
      <c r="J385" s="16">
        <f>IF(A385&amp;""="","",MAX(0,N(D385)-I385))</f>
        <v/>
      </c>
      <c r="K385" s="21">
        <f>IF(OR(A385&amp;""="",N(D385)=0),"",MIN(1,I385/D385))</f>
        <v/>
      </c>
      <c r="L385" s="17">
        <f>IF(A385&amp;""="","",IF(N(D385)&gt;0,ROUND(N(E385)*MIN(I385,D385)/D385,2),0))</f>
        <v/>
      </c>
      <c r="M385" s="6">
        <f>IF(A385&amp;""="","",IF(I385=0,"لم تبدأ",IF(I385&gt;=N(D385),"مكتملة","جارية")))</f>
        <v/>
      </c>
      <c r="N385" s="6">
        <f>IF(A385&amp;""="","",IF(M385="مكتملة","",IF(NOT(ISNUMBER(G385)),"يحتاج موعدًا",IF(G385&lt;'الإعدادات'!$B$4,"يحتاج موعدًا",""))))</f>
        <v/>
      </c>
    </row>
    <row r="386">
      <c r="A386" s="5" t="n"/>
      <c r="B386" s="5" t="n"/>
      <c r="C386" s="5" t="n"/>
      <c r="D386" s="19" t="n"/>
      <c r="E386" s="20" t="n"/>
      <c r="F386" s="13" t="n"/>
      <c r="G386" s="13" t="n"/>
      <c r="H386" s="6">
        <f>IF(A386&amp;""="","",IFERROR(INDEX('المرضى'!$B$6:$B$305,MATCH(B386&amp;"",'المرضى'!$A$6:$A$305,0))&amp;"","كود غير موجود"))</f>
        <v/>
      </c>
      <c r="I386" s="16">
        <f>IF(A386&amp;""="","",COUNTIFS('الجلسات'!$B$6:$B$2005,A386&amp;"",'الجلسات'!$C$6:$C$2005,"تمت"))</f>
        <v/>
      </c>
      <c r="J386" s="16">
        <f>IF(A386&amp;""="","",MAX(0,N(D386)-I386))</f>
        <v/>
      </c>
      <c r="K386" s="21">
        <f>IF(OR(A386&amp;""="",N(D386)=0),"",MIN(1,I386/D386))</f>
        <v/>
      </c>
      <c r="L386" s="17">
        <f>IF(A386&amp;""="","",IF(N(D386)&gt;0,ROUND(N(E386)*MIN(I386,D386)/D386,2),0))</f>
        <v/>
      </c>
      <c r="M386" s="6">
        <f>IF(A386&amp;""="","",IF(I386=0,"لم تبدأ",IF(I386&gt;=N(D386),"مكتملة","جارية")))</f>
        <v/>
      </c>
      <c r="N386" s="6">
        <f>IF(A386&amp;""="","",IF(M386="مكتملة","",IF(NOT(ISNUMBER(G386)),"يحتاج موعدًا",IF(G386&lt;'الإعدادات'!$B$4,"يحتاج موعدًا",""))))</f>
        <v/>
      </c>
    </row>
    <row r="387">
      <c r="A387" s="5" t="n"/>
      <c r="B387" s="5" t="n"/>
      <c r="C387" s="5" t="n"/>
      <c r="D387" s="19" t="n"/>
      <c r="E387" s="20" t="n"/>
      <c r="F387" s="13" t="n"/>
      <c r="G387" s="13" t="n"/>
      <c r="H387" s="6">
        <f>IF(A387&amp;""="","",IFERROR(INDEX('المرضى'!$B$6:$B$305,MATCH(B387&amp;"",'المرضى'!$A$6:$A$305,0))&amp;"","كود غير موجود"))</f>
        <v/>
      </c>
      <c r="I387" s="16">
        <f>IF(A387&amp;""="","",COUNTIFS('الجلسات'!$B$6:$B$2005,A387&amp;"",'الجلسات'!$C$6:$C$2005,"تمت"))</f>
        <v/>
      </c>
      <c r="J387" s="16">
        <f>IF(A387&amp;""="","",MAX(0,N(D387)-I387))</f>
        <v/>
      </c>
      <c r="K387" s="21">
        <f>IF(OR(A387&amp;""="",N(D387)=0),"",MIN(1,I387/D387))</f>
        <v/>
      </c>
      <c r="L387" s="17">
        <f>IF(A387&amp;""="","",IF(N(D387)&gt;0,ROUND(N(E387)*MIN(I387,D387)/D387,2),0))</f>
        <v/>
      </c>
      <c r="M387" s="6">
        <f>IF(A387&amp;""="","",IF(I387=0,"لم تبدأ",IF(I387&gt;=N(D387),"مكتملة","جارية")))</f>
        <v/>
      </c>
      <c r="N387" s="6">
        <f>IF(A387&amp;""="","",IF(M387="مكتملة","",IF(NOT(ISNUMBER(G387)),"يحتاج موعدًا",IF(G387&lt;'الإعدادات'!$B$4,"يحتاج موعدًا",""))))</f>
        <v/>
      </c>
    </row>
    <row r="388">
      <c r="A388" s="5" t="n"/>
      <c r="B388" s="5" t="n"/>
      <c r="C388" s="5" t="n"/>
      <c r="D388" s="19" t="n"/>
      <c r="E388" s="20" t="n"/>
      <c r="F388" s="13" t="n"/>
      <c r="G388" s="13" t="n"/>
      <c r="H388" s="6">
        <f>IF(A388&amp;""="","",IFERROR(INDEX('المرضى'!$B$6:$B$305,MATCH(B388&amp;"",'المرضى'!$A$6:$A$305,0))&amp;"","كود غير موجود"))</f>
        <v/>
      </c>
      <c r="I388" s="16">
        <f>IF(A388&amp;""="","",COUNTIFS('الجلسات'!$B$6:$B$2005,A388&amp;"",'الجلسات'!$C$6:$C$2005,"تمت"))</f>
        <v/>
      </c>
      <c r="J388" s="16">
        <f>IF(A388&amp;""="","",MAX(0,N(D388)-I388))</f>
        <v/>
      </c>
      <c r="K388" s="21">
        <f>IF(OR(A388&amp;""="",N(D388)=0),"",MIN(1,I388/D388))</f>
        <v/>
      </c>
      <c r="L388" s="17">
        <f>IF(A388&amp;""="","",IF(N(D388)&gt;0,ROUND(N(E388)*MIN(I388,D388)/D388,2),0))</f>
        <v/>
      </c>
      <c r="M388" s="6">
        <f>IF(A388&amp;""="","",IF(I388=0,"لم تبدأ",IF(I388&gt;=N(D388),"مكتملة","جارية")))</f>
        <v/>
      </c>
      <c r="N388" s="6">
        <f>IF(A388&amp;""="","",IF(M388="مكتملة","",IF(NOT(ISNUMBER(G388)),"يحتاج موعدًا",IF(G388&lt;'الإعدادات'!$B$4,"يحتاج موعدًا",""))))</f>
        <v/>
      </c>
    </row>
    <row r="389">
      <c r="A389" s="5" t="n"/>
      <c r="B389" s="5" t="n"/>
      <c r="C389" s="5" t="n"/>
      <c r="D389" s="19" t="n"/>
      <c r="E389" s="20" t="n"/>
      <c r="F389" s="13" t="n"/>
      <c r="G389" s="13" t="n"/>
      <c r="H389" s="6">
        <f>IF(A389&amp;""="","",IFERROR(INDEX('المرضى'!$B$6:$B$305,MATCH(B389&amp;"",'المرضى'!$A$6:$A$305,0))&amp;"","كود غير موجود"))</f>
        <v/>
      </c>
      <c r="I389" s="16">
        <f>IF(A389&amp;""="","",COUNTIFS('الجلسات'!$B$6:$B$2005,A389&amp;"",'الجلسات'!$C$6:$C$2005,"تمت"))</f>
        <v/>
      </c>
      <c r="J389" s="16">
        <f>IF(A389&amp;""="","",MAX(0,N(D389)-I389))</f>
        <v/>
      </c>
      <c r="K389" s="21">
        <f>IF(OR(A389&amp;""="",N(D389)=0),"",MIN(1,I389/D389))</f>
        <v/>
      </c>
      <c r="L389" s="17">
        <f>IF(A389&amp;""="","",IF(N(D389)&gt;0,ROUND(N(E389)*MIN(I389,D389)/D389,2),0))</f>
        <v/>
      </c>
      <c r="M389" s="6">
        <f>IF(A389&amp;""="","",IF(I389=0,"لم تبدأ",IF(I389&gt;=N(D389),"مكتملة","جارية")))</f>
        <v/>
      </c>
      <c r="N389" s="6">
        <f>IF(A389&amp;""="","",IF(M389="مكتملة","",IF(NOT(ISNUMBER(G389)),"يحتاج موعدًا",IF(G389&lt;'الإعدادات'!$B$4,"يحتاج موعدًا",""))))</f>
        <v/>
      </c>
    </row>
    <row r="390">
      <c r="A390" s="5" t="n"/>
      <c r="B390" s="5" t="n"/>
      <c r="C390" s="5" t="n"/>
      <c r="D390" s="19" t="n"/>
      <c r="E390" s="20" t="n"/>
      <c r="F390" s="13" t="n"/>
      <c r="G390" s="13" t="n"/>
      <c r="H390" s="6">
        <f>IF(A390&amp;""="","",IFERROR(INDEX('المرضى'!$B$6:$B$305,MATCH(B390&amp;"",'المرضى'!$A$6:$A$305,0))&amp;"","كود غير موجود"))</f>
        <v/>
      </c>
      <c r="I390" s="16">
        <f>IF(A390&amp;""="","",COUNTIFS('الجلسات'!$B$6:$B$2005,A390&amp;"",'الجلسات'!$C$6:$C$2005,"تمت"))</f>
        <v/>
      </c>
      <c r="J390" s="16">
        <f>IF(A390&amp;""="","",MAX(0,N(D390)-I390))</f>
        <v/>
      </c>
      <c r="K390" s="21">
        <f>IF(OR(A390&amp;""="",N(D390)=0),"",MIN(1,I390/D390))</f>
        <v/>
      </c>
      <c r="L390" s="17">
        <f>IF(A390&amp;""="","",IF(N(D390)&gt;0,ROUND(N(E390)*MIN(I390,D390)/D390,2),0))</f>
        <v/>
      </c>
      <c r="M390" s="6">
        <f>IF(A390&amp;""="","",IF(I390=0,"لم تبدأ",IF(I390&gt;=N(D390),"مكتملة","جارية")))</f>
        <v/>
      </c>
      <c r="N390" s="6">
        <f>IF(A390&amp;""="","",IF(M390="مكتملة","",IF(NOT(ISNUMBER(G390)),"يحتاج موعدًا",IF(G390&lt;'الإعدادات'!$B$4,"يحتاج موعدًا",""))))</f>
        <v/>
      </c>
    </row>
    <row r="391">
      <c r="A391" s="5" t="n"/>
      <c r="B391" s="5" t="n"/>
      <c r="C391" s="5" t="n"/>
      <c r="D391" s="19" t="n"/>
      <c r="E391" s="20" t="n"/>
      <c r="F391" s="13" t="n"/>
      <c r="G391" s="13" t="n"/>
      <c r="H391" s="6">
        <f>IF(A391&amp;""="","",IFERROR(INDEX('المرضى'!$B$6:$B$305,MATCH(B391&amp;"",'المرضى'!$A$6:$A$305,0))&amp;"","كود غير موجود"))</f>
        <v/>
      </c>
      <c r="I391" s="16">
        <f>IF(A391&amp;""="","",COUNTIFS('الجلسات'!$B$6:$B$2005,A391&amp;"",'الجلسات'!$C$6:$C$2005,"تمت"))</f>
        <v/>
      </c>
      <c r="J391" s="16">
        <f>IF(A391&amp;""="","",MAX(0,N(D391)-I391))</f>
        <v/>
      </c>
      <c r="K391" s="21">
        <f>IF(OR(A391&amp;""="",N(D391)=0),"",MIN(1,I391/D391))</f>
        <v/>
      </c>
      <c r="L391" s="17">
        <f>IF(A391&amp;""="","",IF(N(D391)&gt;0,ROUND(N(E391)*MIN(I391,D391)/D391,2),0))</f>
        <v/>
      </c>
      <c r="M391" s="6">
        <f>IF(A391&amp;""="","",IF(I391=0,"لم تبدأ",IF(I391&gt;=N(D391),"مكتملة","جارية")))</f>
        <v/>
      </c>
      <c r="N391" s="6">
        <f>IF(A391&amp;""="","",IF(M391="مكتملة","",IF(NOT(ISNUMBER(G391)),"يحتاج موعدًا",IF(G391&lt;'الإعدادات'!$B$4,"يحتاج موعدًا",""))))</f>
        <v/>
      </c>
    </row>
    <row r="392">
      <c r="A392" s="5" t="n"/>
      <c r="B392" s="5" t="n"/>
      <c r="C392" s="5" t="n"/>
      <c r="D392" s="19" t="n"/>
      <c r="E392" s="20" t="n"/>
      <c r="F392" s="13" t="n"/>
      <c r="G392" s="13" t="n"/>
      <c r="H392" s="6">
        <f>IF(A392&amp;""="","",IFERROR(INDEX('المرضى'!$B$6:$B$305,MATCH(B392&amp;"",'المرضى'!$A$6:$A$305,0))&amp;"","كود غير موجود"))</f>
        <v/>
      </c>
      <c r="I392" s="16">
        <f>IF(A392&amp;""="","",COUNTIFS('الجلسات'!$B$6:$B$2005,A392&amp;"",'الجلسات'!$C$6:$C$2005,"تمت"))</f>
        <v/>
      </c>
      <c r="J392" s="16">
        <f>IF(A392&amp;""="","",MAX(0,N(D392)-I392))</f>
        <v/>
      </c>
      <c r="K392" s="21">
        <f>IF(OR(A392&amp;""="",N(D392)=0),"",MIN(1,I392/D392))</f>
        <v/>
      </c>
      <c r="L392" s="17">
        <f>IF(A392&amp;""="","",IF(N(D392)&gt;0,ROUND(N(E392)*MIN(I392,D392)/D392,2),0))</f>
        <v/>
      </c>
      <c r="M392" s="6">
        <f>IF(A392&amp;""="","",IF(I392=0,"لم تبدأ",IF(I392&gt;=N(D392),"مكتملة","جارية")))</f>
        <v/>
      </c>
      <c r="N392" s="6">
        <f>IF(A392&amp;""="","",IF(M392="مكتملة","",IF(NOT(ISNUMBER(G392)),"يحتاج موعدًا",IF(G392&lt;'الإعدادات'!$B$4,"يحتاج موعدًا",""))))</f>
        <v/>
      </c>
    </row>
    <row r="393">
      <c r="A393" s="5" t="n"/>
      <c r="B393" s="5" t="n"/>
      <c r="C393" s="5" t="n"/>
      <c r="D393" s="19" t="n"/>
      <c r="E393" s="20" t="n"/>
      <c r="F393" s="13" t="n"/>
      <c r="G393" s="13" t="n"/>
      <c r="H393" s="6">
        <f>IF(A393&amp;""="","",IFERROR(INDEX('المرضى'!$B$6:$B$305,MATCH(B393&amp;"",'المرضى'!$A$6:$A$305,0))&amp;"","كود غير موجود"))</f>
        <v/>
      </c>
      <c r="I393" s="16">
        <f>IF(A393&amp;""="","",COUNTIFS('الجلسات'!$B$6:$B$2005,A393&amp;"",'الجلسات'!$C$6:$C$2005,"تمت"))</f>
        <v/>
      </c>
      <c r="J393" s="16">
        <f>IF(A393&amp;""="","",MAX(0,N(D393)-I393))</f>
        <v/>
      </c>
      <c r="K393" s="21">
        <f>IF(OR(A393&amp;""="",N(D393)=0),"",MIN(1,I393/D393))</f>
        <v/>
      </c>
      <c r="L393" s="17">
        <f>IF(A393&amp;""="","",IF(N(D393)&gt;0,ROUND(N(E393)*MIN(I393,D393)/D393,2),0))</f>
        <v/>
      </c>
      <c r="M393" s="6">
        <f>IF(A393&amp;""="","",IF(I393=0,"لم تبدأ",IF(I393&gt;=N(D393),"مكتملة","جارية")))</f>
        <v/>
      </c>
      <c r="N393" s="6">
        <f>IF(A393&amp;""="","",IF(M393="مكتملة","",IF(NOT(ISNUMBER(G393)),"يحتاج موعدًا",IF(G393&lt;'الإعدادات'!$B$4,"يحتاج موعدًا",""))))</f>
        <v/>
      </c>
    </row>
    <row r="394">
      <c r="A394" s="5" t="n"/>
      <c r="B394" s="5" t="n"/>
      <c r="C394" s="5" t="n"/>
      <c r="D394" s="19" t="n"/>
      <c r="E394" s="20" t="n"/>
      <c r="F394" s="13" t="n"/>
      <c r="G394" s="13" t="n"/>
      <c r="H394" s="6">
        <f>IF(A394&amp;""="","",IFERROR(INDEX('المرضى'!$B$6:$B$305,MATCH(B394&amp;"",'المرضى'!$A$6:$A$305,0))&amp;"","كود غير موجود"))</f>
        <v/>
      </c>
      <c r="I394" s="16">
        <f>IF(A394&amp;""="","",COUNTIFS('الجلسات'!$B$6:$B$2005,A394&amp;"",'الجلسات'!$C$6:$C$2005,"تمت"))</f>
        <v/>
      </c>
      <c r="J394" s="16">
        <f>IF(A394&amp;""="","",MAX(0,N(D394)-I394))</f>
        <v/>
      </c>
      <c r="K394" s="21">
        <f>IF(OR(A394&amp;""="",N(D394)=0),"",MIN(1,I394/D394))</f>
        <v/>
      </c>
      <c r="L394" s="17">
        <f>IF(A394&amp;""="","",IF(N(D394)&gt;0,ROUND(N(E394)*MIN(I394,D394)/D394,2),0))</f>
        <v/>
      </c>
      <c r="M394" s="6">
        <f>IF(A394&amp;""="","",IF(I394=0,"لم تبدأ",IF(I394&gt;=N(D394),"مكتملة","جارية")))</f>
        <v/>
      </c>
      <c r="N394" s="6">
        <f>IF(A394&amp;""="","",IF(M394="مكتملة","",IF(NOT(ISNUMBER(G394)),"يحتاج موعدًا",IF(G394&lt;'الإعدادات'!$B$4,"يحتاج موعدًا",""))))</f>
        <v/>
      </c>
    </row>
    <row r="395">
      <c r="A395" s="5" t="n"/>
      <c r="B395" s="5" t="n"/>
      <c r="C395" s="5" t="n"/>
      <c r="D395" s="19" t="n"/>
      <c r="E395" s="20" t="n"/>
      <c r="F395" s="13" t="n"/>
      <c r="G395" s="13" t="n"/>
      <c r="H395" s="6">
        <f>IF(A395&amp;""="","",IFERROR(INDEX('المرضى'!$B$6:$B$305,MATCH(B395&amp;"",'المرضى'!$A$6:$A$305,0))&amp;"","كود غير موجود"))</f>
        <v/>
      </c>
      <c r="I395" s="16">
        <f>IF(A395&amp;""="","",COUNTIFS('الجلسات'!$B$6:$B$2005,A395&amp;"",'الجلسات'!$C$6:$C$2005,"تمت"))</f>
        <v/>
      </c>
      <c r="J395" s="16">
        <f>IF(A395&amp;""="","",MAX(0,N(D395)-I395))</f>
        <v/>
      </c>
      <c r="K395" s="21">
        <f>IF(OR(A395&amp;""="",N(D395)=0),"",MIN(1,I395/D395))</f>
        <v/>
      </c>
      <c r="L395" s="17">
        <f>IF(A395&amp;""="","",IF(N(D395)&gt;0,ROUND(N(E395)*MIN(I395,D395)/D395,2),0))</f>
        <v/>
      </c>
      <c r="M395" s="6">
        <f>IF(A395&amp;""="","",IF(I395=0,"لم تبدأ",IF(I395&gt;=N(D395),"مكتملة","جارية")))</f>
        <v/>
      </c>
      <c r="N395" s="6">
        <f>IF(A395&amp;""="","",IF(M395="مكتملة","",IF(NOT(ISNUMBER(G395)),"يحتاج موعدًا",IF(G395&lt;'الإعدادات'!$B$4,"يحتاج موعدًا",""))))</f>
        <v/>
      </c>
    </row>
    <row r="396">
      <c r="A396" s="5" t="n"/>
      <c r="B396" s="5" t="n"/>
      <c r="C396" s="5" t="n"/>
      <c r="D396" s="19" t="n"/>
      <c r="E396" s="20" t="n"/>
      <c r="F396" s="13" t="n"/>
      <c r="G396" s="13" t="n"/>
      <c r="H396" s="6">
        <f>IF(A396&amp;""="","",IFERROR(INDEX('المرضى'!$B$6:$B$305,MATCH(B396&amp;"",'المرضى'!$A$6:$A$305,0))&amp;"","كود غير موجود"))</f>
        <v/>
      </c>
      <c r="I396" s="16">
        <f>IF(A396&amp;""="","",COUNTIFS('الجلسات'!$B$6:$B$2005,A396&amp;"",'الجلسات'!$C$6:$C$2005,"تمت"))</f>
        <v/>
      </c>
      <c r="J396" s="16">
        <f>IF(A396&amp;""="","",MAX(0,N(D396)-I396))</f>
        <v/>
      </c>
      <c r="K396" s="21">
        <f>IF(OR(A396&amp;""="",N(D396)=0),"",MIN(1,I396/D396))</f>
        <v/>
      </c>
      <c r="L396" s="17">
        <f>IF(A396&amp;""="","",IF(N(D396)&gt;0,ROUND(N(E396)*MIN(I396,D396)/D396,2),0))</f>
        <v/>
      </c>
      <c r="M396" s="6">
        <f>IF(A396&amp;""="","",IF(I396=0,"لم تبدأ",IF(I396&gt;=N(D396),"مكتملة","جارية")))</f>
        <v/>
      </c>
      <c r="N396" s="6">
        <f>IF(A396&amp;""="","",IF(M396="مكتملة","",IF(NOT(ISNUMBER(G396)),"يحتاج موعدًا",IF(G396&lt;'الإعدادات'!$B$4,"يحتاج موعدًا",""))))</f>
        <v/>
      </c>
    </row>
    <row r="397">
      <c r="A397" s="5" t="n"/>
      <c r="B397" s="5" t="n"/>
      <c r="C397" s="5" t="n"/>
      <c r="D397" s="19" t="n"/>
      <c r="E397" s="20" t="n"/>
      <c r="F397" s="13" t="n"/>
      <c r="G397" s="13" t="n"/>
      <c r="H397" s="6">
        <f>IF(A397&amp;""="","",IFERROR(INDEX('المرضى'!$B$6:$B$305,MATCH(B397&amp;"",'المرضى'!$A$6:$A$305,0))&amp;"","كود غير موجود"))</f>
        <v/>
      </c>
      <c r="I397" s="16">
        <f>IF(A397&amp;""="","",COUNTIFS('الجلسات'!$B$6:$B$2005,A397&amp;"",'الجلسات'!$C$6:$C$2005,"تمت"))</f>
        <v/>
      </c>
      <c r="J397" s="16">
        <f>IF(A397&amp;""="","",MAX(0,N(D397)-I397))</f>
        <v/>
      </c>
      <c r="K397" s="21">
        <f>IF(OR(A397&amp;""="",N(D397)=0),"",MIN(1,I397/D397))</f>
        <v/>
      </c>
      <c r="L397" s="17">
        <f>IF(A397&amp;""="","",IF(N(D397)&gt;0,ROUND(N(E397)*MIN(I397,D397)/D397,2),0))</f>
        <v/>
      </c>
      <c r="M397" s="6">
        <f>IF(A397&amp;""="","",IF(I397=0,"لم تبدأ",IF(I397&gt;=N(D397),"مكتملة","جارية")))</f>
        <v/>
      </c>
      <c r="N397" s="6">
        <f>IF(A397&amp;""="","",IF(M397="مكتملة","",IF(NOT(ISNUMBER(G397)),"يحتاج موعدًا",IF(G397&lt;'الإعدادات'!$B$4,"يحتاج موعدًا",""))))</f>
        <v/>
      </c>
    </row>
    <row r="398">
      <c r="A398" s="5" t="n"/>
      <c r="B398" s="5" t="n"/>
      <c r="C398" s="5" t="n"/>
      <c r="D398" s="19" t="n"/>
      <c r="E398" s="20" t="n"/>
      <c r="F398" s="13" t="n"/>
      <c r="G398" s="13" t="n"/>
      <c r="H398" s="6">
        <f>IF(A398&amp;""="","",IFERROR(INDEX('المرضى'!$B$6:$B$305,MATCH(B398&amp;"",'المرضى'!$A$6:$A$305,0))&amp;"","كود غير موجود"))</f>
        <v/>
      </c>
      <c r="I398" s="16">
        <f>IF(A398&amp;""="","",COUNTIFS('الجلسات'!$B$6:$B$2005,A398&amp;"",'الجلسات'!$C$6:$C$2005,"تمت"))</f>
        <v/>
      </c>
      <c r="J398" s="16">
        <f>IF(A398&amp;""="","",MAX(0,N(D398)-I398))</f>
        <v/>
      </c>
      <c r="K398" s="21">
        <f>IF(OR(A398&amp;""="",N(D398)=0),"",MIN(1,I398/D398))</f>
        <v/>
      </c>
      <c r="L398" s="17">
        <f>IF(A398&amp;""="","",IF(N(D398)&gt;0,ROUND(N(E398)*MIN(I398,D398)/D398,2),0))</f>
        <v/>
      </c>
      <c r="M398" s="6">
        <f>IF(A398&amp;""="","",IF(I398=0,"لم تبدأ",IF(I398&gt;=N(D398),"مكتملة","جارية")))</f>
        <v/>
      </c>
      <c r="N398" s="6">
        <f>IF(A398&amp;""="","",IF(M398="مكتملة","",IF(NOT(ISNUMBER(G398)),"يحتاج موعدًا",IF(G398&lt;'الإعدادات'!$B$4,"يحتاج موعدًا",""))))</f>
        <v/>
      </c>
    </row>
    <row r="399">
      <c r="A399" s="5" t="n"/>
      <c r="B399" s="5" t="n"/>
      <c r="C399" s="5" t="n"/>
      <c r="D399" s="19" t="n"/>
      <c r="E399" s="20" t="n"/>
      <c r="F399" s="13" t="n"/>
      <c r="G399" s="13" t="n"/>
      <c r="H399" s="6">
        <f>IF(A399&amp;""="","",IFERROR(INDEX('المرضى'!$B$6:$B$305,MATCH(B399&amp;"",'المرضى'!$A$6:$A$305,0))&amp;"","كود غير موجود"))</f>
        <v/>
      </c>
      <c r="I399" s="16">
        <f>IF(A399&amp;""="","",COUNTIFS('الجلسات'!$B$6:$B$2005,A399&amp;"",'الجلسات'!$C$6:$C$2005,"تمت"))</f>
        <v/>
      </c>
      <c r="J399" s="16">
        <f>IF(A399&amp;""="","",MAX(0,N(D399)-I399))</f>
        <v/>
      </c>
      <c r="K399" s="21">
        <f>IF(OR(A399&amp;""="",N(D399)=0),"",MIN(1,I399/D399))</f>
        <v/>
      </c>
      <c r="L399" s="17">
        <f>IF(A399&amp;""="","",IF(N(D399)&gt;0,ROUND(N(E399)*MIN(I399,D399)/D399,2),0))</f>
        <v/>
      </c>
      <c r="M399" s="6">
        <f>IF(A399&amp;""="","",IF(I399=0,"لم تبدأ",IF(I399&gt;=N(D399),"مكتملة","جارية")))</f>
        <v/>
      </c>
      <c r="N399" s="6">
        <f>IF(A399&amp;""="","",IF(M399="مكتملة","",IF(NOT(ISNUMBER(G399)),"يحتاج موعدًا",IF(G399&lt;'الإعدادات'!$B$4,"يحتاج موعدًا",""))))</f>
        <v/>
      </c>
    </row>
    <row r="400">
      <c r="A400" s="5" t="n"/>
      <c r="B400" s="5" t="n"/>
      <c r="C400" s="5" t="n"/>
      <c r="D400" s="19" t="n"/>
      <c r="E400" s="20" t="n"/>
      <c r="F400" s="13" t="n"/>
      <c r="G400" s="13" t="n"/>
      <c r="H400" s="6">
        <f>IF(A400&amp;""="","",IFERROR(INDEX('المرضى'!$B$6:$B$305,MATCH(B400&amp;"",'المرضى'!$A$6:$A$305,0))&amp;"","كود غير موجود"))</f>
        <v/>
      </c>
      <c r="I400" s="16">
        <f>IF(A400&amp;""="","",COUNTIFS('الجلسات'!$B$6:$B$2005,A400&amp;"",'الجلسات'!$C$6:$C$2005,"تمت"))</f>
        <v/>
      </c>
      <c r="J400" s="16">
        <f>IF(A400&amp;""="","",MAX(0,N(D400)-I400))</f>
        <v/>
      </c>
      <c r="K400" s="21">
        <f>IF(OR(A400&amp;""="",N(D400)=0),"",MIN(1,I400/D400))</f>
        <v/>
      </c>
      <c r="L400" s="17">
        <f>IF(A400&amp;""="","",IF(N(D400)&gt;0,ROUND(N(E400)*MIN(I400,D400)/D400,2),0))</f>
        <v/>
      </c>
      <c r="M400" s="6">
        <f>IF(A400&amp;""="","",IF(I400=0,"لم تبدأ",IF(I400&gt;=N(D400),"مكتملة","جارية")))</f>
        <v/>
      </c>
      <c r="N400" s="6">
        <f>IF(A400&amp;""="","",IF(M400="مكتملة","",IF(NOT(ISNUMBER(G400)),"يحتاج موعدًا",IF(G400&lt;'الإعدادات'!$B$4,"يحتاج موعدًا",""))))</f>
        <v/>
      </c>
    </row>
    <row r="401">
      <c r="A401" s="5" t="n"/>
      <c r="B401" s="5" t="n"/>
      <c r="C401" s="5" t="n"/>
      <c r="D401" s="19" t="n"/>
      <c r="E401" s="20" t="n"/>
      <c r="F401" s="13" t="n"/>
      <c r="G401" s="13" t="n"/>
      <c r="H401" s="6">
        <f>IF(A401&amp;""="","",IFERROR(INDEX('المرضى'!$B$6:$B$305,MATCH(B401&amp;"",'المرضى'!$A$6:$A$305,0))&amp;"","كود غير موجود"))</f>
        <v/>
      </c>
      <c r="I401" s="16">
        <f>IF(A401&amp;""="","",COUNTIFS('الجلسات'!$B$6:$B$2005,A401&amp;"",'الجلسات'!$C$6:$C$2005,"تمت"))</f>
        <v/>
      </c>
      <c r="J401" s="16">
        <f>IF(A401&amp;""="","",MAX(0,N(D401)-I401))</f>
        <v/>
      </c>
      <c r="K401" s="21">
        <f>IF(OR(A401&amp;""="",N(D401)=0),"",MIN(1,I401/D401))</f>
        <v/>
      </c>
      <c r="L401" s="17">
        <f>IF(A401&amp;""="","",IF(N(D401)&gt;0,ROUND(N(E401)*MIN(I401,D401)/D401,2),0))</f>
        <v/>
      </c>
      <c r="M401" s="6">
        <f>IF(A401&amp;""="","",IF(I401=0,"لم تبدأ",IF(I401&gt;=N(D401),"مكتملة","جارية")))</f>
        <v/>
      </c>
      <c r="N401" s="6">
        <f>IF(A401&amp;""="","",IF(M401="مكتملة","",IF(NOT(ISNUMBER(G401)),"يحتاج موعدًا",IF(G401&lt;'الإعدادات'!$B$4,"يحتاج موعدًا",""))))</f>
        <v/>
      </c>
    </row>
    <row r="402">
      <c r="A402" s="5" t="n"/>
      <c r="B402" s="5" t="n"/>
      <c r="C402" s="5" t="n"/>
      <c r="D402" s="19" t="n"/>
      <c r="E402" s="20" t="n"/>
      <c r="F402" s="13" t="n"/>
      <c r="G402" s="13" t="n"/>
      <c r="H402" s="6">
        <f>IF(A402&amp;""="","",IFERROR(INDEX('المرضى'!$B$6:$B$305,MATCH(B402&amp;"",'المرضى'!$A$6:$A$305,0))&amp;"","كود غير موجود"))</f>
        <v/>
      </c>
      <c r="I402" s="16">
        <f>IF(A402&amp;""="","",COUNTIFS('الجلسات'!$B$6:$B$2005,A402&amp;"",'الجلسات'!$C$6:$C$2005,"تمت"))</f>
        <v/>
      </c>
      <c r="J402" s="16">
        <f>IF(A402&amp;""="","",MAX(0,N(D402)-I402))</f>
        <v/>
      </c>
      <c r="K402" s="21">
        <f>IF(OR(A402&amp;""="",N(D402)=0),"",MIN(1,I402/D402))</f>
        <v/>
      </c>
      <c r="L402" s="17">
        <f>IF(A402&amp;""="","",IF(N(D402)&gt;0,ROUND(N(E402)*MIN(I402,D402)/D402,2),0))</f>
        <v/>
      </c>
      <c r="M402" s="6">
        <f>IF(A402&amp;""="","",IF(I402=0,"لم تبدأ",IF(I402&gt;=N(D402),"مكتملة","جارية")))</f>
        <v/>
      </c>
      <c r="N402" s="6">
        <f>IF(A402&amp;""="","",IF(M402="مكتملة","",IF(NOT(ISNUMBER(G402)),"يحتاج موعدًا",IF(G402&lt;'الإعدادات'!$B$4,"يحتاج موعدًا",""))))</f>
        <v/>
      </c>
    </row>
    <row r="403">
      <c r="A403" s="5" t="n"/>
      <c r="B403" s="5" t="n"/>
      <c r="C403" s="5" t="n"/>
      <c r="D403" s="19" t="n"/>
      <c r="E403" s="20" t="n"/>
      <c r="F403" s="13" t="n"/>
      <c r="G403" s="13" t="n"/>
      <c r="H403" s="6">
        <f>IF(A403&amp;""="","",IFERROR(INDEX('المرضى'!$B$6:$B$305,MATCH(B403&amp;"",'المرضى'!$A$6:$A$305,0))&amp;"","كود غير موجود"))</f>
        <v/>
      </c>
      <c r="I403" s="16">
        <f>IF(A403&amp;""="","",COUNTIFS('الجلسات'!$B$6:$B$2005,A403&amp;"",'الجلسات'!$C$6:$C$2005,"تمت"))</f>
        <v/>
      </c>
      <c r="J403" s="16">
        <f>IF(A403&amp;""="","",MAX(0,N(D403)-I403))</f>
        <v/>
      </c>
      <c r="K403" s="21">
        <f>IF(OR(A403&amp;""="",N(D403)=0),"",MIN(1,I403/D403))</f>
        <v/>
      </c>
      <c r="L403" s="17">
        <f>IF(A403&amp;""="","",IF(N(D403)&gt;0,ROUND(N(E403)*MIN(I403,D403)/D403,2),0))</f>
        <v/>
      </c>
      <c r="M403" s="6">
        <f>IF(A403&amp;""="","",IF(I403=0,"لم تبدأ",IF(I403&gt;=N(D403),"مكتملة","جارية")))</f>
        <v/>
      </c>
      <c r="N403" s="6">
        <f>IF(A403&amp;""="","",IF(M403="مكتملة","",IF(NOT(ISNUMBER(G403)),"يحتاج موعدًا",IF(G403&lt;'الإعدادات'!$B$4,"يحتاج موعدًا",""))))</f>
        <v/>
      </c>
    </row>
    <row r="404">
      <c r="A404" s="5" t="n"/>
      <c r="B404" s="5" t="n"/>
      <c r="C404" s="5" t="n"/>
      <c r="D404" s="19" t="n"/>
      <c r="E404" s="20" t="n"/>
      <c r="F404" s="13" t="n"/>
      <c r="G404" s="13" t="n"/>
      <c r="H404" s="6">
        <f>IF(A404&amp;""="","",IFERROR(INDEX('المرضى'!$B$6:$B$305,MATCH(B404&amp;"",'المرضى'!$A$6:$A$305,0))&amp;"","كود غير موجود"))</f>
        <v/>
      </c>
      <c r="I404" s="16">
        <f>IF(A404&amp;""="","",COUNTIFS('الجلسات'!$B$6:$B$2005,A404&amp;"",'الجلسات'!$C$6:$C$2005,"تمت"))</f>
        <v/>
      </c>
      <c r="J404" s="16">
        <f>IF(A404&amp;""="","",MAX(0,N(D404)-I404))</f>
        <v/>
      </c>
      <c r="K404" s="21">
        <f>IF(OR(A404&amp;""="",N(D404)=0),"",MIN(1,I404/D404))</f>
        <v/>
      </c>
      <c r="L404" s="17">
        <f>IF(A404&amp;""="","",IF(N(D404)&gt;0,ROUND(N(E404)*MIN(I404,D404)/D404,2),0))</f>
        <v/>
      </c>
      <c r="M404" s="6">
        <f>IF(A404&amp;""="","",IF(I404=0,"لم تبدأ",IF(I404&gt;=N(D404),"مكتملة","جارية")))</f>
        <v/>
      </c>
      <c r="N404" s="6">
        <f>IF(A404&amp;""="","",IF(M404="مكتملة","",IF(NOT(ISNUMBER(G404)),"يحتاج موعدًا",IF(G404&lt;'الإعدادات'!$B$4,"يحتاج موعدًا",""))))</f>
        <v/>
      </c>
    </row>
    <row r="405">
      <c r="A405" s="5" t="n"/>
      <c r="B405" s="5" t="n"/>
      <c r="C405" s="5" t="n"/>
      <c r="D405" s="19" t="n"/>
      <c r="E405" s="20" t="n"/>
      <c r="F405" s="13" t="n"/>
      <c r="G405" s="13" t="n"/>
      <c r="H405" s="6">
        <f>IF(A405&amp;""="","",IFERROR(INDEX('المرضى'!$B$6:$B$305,MATCH(B405&amp;"",'المرضى'!$A$6:$A$305,0))&amp;"","كود غير موجود"))</f>
        <v/>
      </c>
      <c r="I405" s="16">
        <f>IF(A405&amp;""="","",COUNTIFS('الجلسات'!$B$6:$B$2005,A405&amp;"",'الجلسات'!$C$6:$C$2005,"تمت"))</f>
        <v/>
      </c>
      <c r="J405" s="16">
        <f>IF(A405&amp;""="","",MAX(0,N(D405)-I405))</f>
        <v/>
      </c>
      <c r="K405" s="21">
        <f>IF(OR(A405&amp;""="",N(D405)=0),"",MIN(1,I405/D405))</f>
        <v/>
      </c>
      <c r="L405" s="17">
        <f>IF(A405&amp;""="","",IF(N(D405)&gt;0,ROUND(N(E405)*MIN(I405,D405)/D405,2),0))</f>
        <v/>
      </c>
      <c r="M405" s="6">
        <f>IF(A405&amp;""="","",IF(I405=0,"لم تبدأ",IF(I405&gt;=N(D405),"مكتملة","جارية")))</f>
        <v/>
      </c>
      <c r="N405" s="6">
        <f>IF(A405&amp;""="","",IF(M405="مكتملة","",IF(NOT(ISNUMBER(G405)),"يحتاج موعدًا",IF(G405&lt;'الإعدادات'!$B$4,"يحتاج موعدًا",""))))</f>
        <v/>
      </c>
    </row>
    <row r="406">
      <c r="A406" s="5" t="n"/>
      <c r="B406" s="5" t="n"/>
      <c r="C406" s="5" t="n"/>
      <c r="D406" s="19" t="n"/>
      <c r="E406" s="20" t="n"/>
      <c r="F406" s="13" t="n"/>
      <c r="G406" s="13" t="n"/>
      <c r="H406" s="6">
        <f>IF(A406&amp;""="","",IFERROR(INDEX('المرضى'!$B$6:$B$305,MATCH(B406&amp;"",'المرضى'!$A$6:$A$305,0))&amp;"","كود غير موجود"))</f>
        <v/>
      </c>
      <c r="I406" s="16">
        <f>IF(A406&amp;""="","",COUNTIFS('الجلسات'!$B$6:$B$2005,A406&amp;"",'الجلسات'!$C$6:$C$2005,"تمت"))</f>
        <v/>
      </c>
      <c r="J406" s="16">
        <f>IF(A406&amp;""="","",MAX(0,N(D406)-I406))</f>
        <v/>
      </c>
      <c r="K406" s="21">
        <f>IF(OR(A406&amp;""="",N(D406)=0),"",MIN(1,I406/D406))</f>
        <v/>
      </c>
      <c r="L406" s="17">
        <f>IF(A406&amp;""="","",IF(N(D406)&gt;0,ROUND(N(E406)*MIN(I406,D406)/D406,2),0))</f>
        <v/>
      </c>
      <c r="M406" s="6">
        <f>IF(A406&amp;""="","",IF(I406=0,"لم تبدأ",IF(I406&gt;=N(D406),"مكتملة","جارية")))</f>
        <v/>
      </c>
      <c r="N406" s="6">
        <f>IF(A406&amp;""="","",IF(M406="مكتملة","",IF(NOT(ISNUMBER(G406)),"يحتاج موعدًا",IF(G406&lt;'الإعدادات'!$B$4,"يحتاج موعدًا",""))))</f>
        <v/>
      </c>
    </row>
    <row r="407">
      <c r="A407" s="5" t="n"/>
      <c r="B407" s="5" t="n"/>
      <c r="C407" s="5" t="n"/>
      <c r="D407" s="19" t="n"/>
      <c r="E407" s="20" t="n"/>
      <c r="F407" s="13" t="n"/>
      <c r="G407" s="13" t="n"/>
      <c r="H407" s="6">
        <f>IF(A407&amp;""="","",IFERROR(INDEX('المرضى'!$B$6:$B$305,MATCH(B407&amp;"",'المرضى'!$A$6:$A$305,0))&amp;"","كود غير موجود"))</f>
        <v/>
      </c>
      <c r="I407" s="16">
        <f>IF(A407&amp;""="","",COUNTIFS('الجلسات'!$B$6:$B$2005,A407&amp;"",'الجلسات'!$C$6:$C$2005,"تمت"))</f>
        <v/>
      </c>
      <c r="J407" s="16">
        <f>IF(A407&amp;""="","",MAX(0,N(D407)-I407))</f>
        <v/>
      </c>
      <c r="K407" s="21">
        <f>IF(OR(A407&amp;""="",N(D407)=0),"",MIN(1,I407/D407))</f>
        <v/>
      </c>
      <c r="L407" s="17">
        <f>IF(A407&amp;""="","",IF(N(D407)&gt;0,ROUND(N(E407)*MIN(I407,D407)/D407,2),0))</f>
        <v/>
      </c>
      <c r="M407" s="6">
        <f>IF(A407&amp;""="","",IF(I407=0,"لم تبدأ",IF(I407&gt;=N(D407),"مكتملة","جارية")))</f>
        <v/>
      </c>
      <c r="N407" s="6">
        <f>IF(A407&amp;""="","",IF(M407="مكتملة","",IF(NOT(ISNUMBER(G407)),"يحتاج موعدًا",IF(G407&lt;'الإعدادات'!$B$4,"يحتاج موعدًا",""))))</f>
        <v/>
      </c>
    </row>
    <row r="408">
      <c r="A408" s="5" t="n"/>
      <c r="B408" s="5" t="n"/>
      <c r="C408" s="5" t="n"/>
      <c r="D408" s="19" t="n"/>
      <c r="E408" s="20" t="n"/>
      <c r="F408" s="13" t="n"/>
      <c r="G408" s="13" t="n"/>
      <c r="H408" s="6">
        <f>IF(A408&amp;""="","",IFERROR(INDEX('المرضى'!$B$6:$B$305,MATCH(B408&amp;"",'المرضى'!$A$6:$A$305,0))&amp;"","كود غير موجود"))</f>
        <v/>
      </c>
      <c r="I408" s="16">
        <f>IF(A408&amp;""="","",COUNTIFS('الجلسات'!$B$6:$B$2005,A408&amp;"",'الجلسات'!$C$6:$C$2005,"تمت"))</f>
        <v/>
      </c>
      <c r="J408" s="16">
        <f>IF(A408&amp;""="","",MAX(0,N(D408)-I408))</f>
        <v/>
      </c>
      <c r="K408" s="21">
        <f>IF(OR(A408&amp;""="",N(D408)=0),"",MIN(1,I408/D408))</f>
        <v/>
      </c>
      <c r="L408" s="17">
        <f>IF(A408&amp;""="","",IF(N(D408)&gt;0,ROUND(N(E408)*MIN(I408,D408)/D408,2),0))</f>
        <v/>
      </c>
      <c r="M408" s="6">
        <f>IF(A408&amp;""="","",IF(I408=0,"لم تبدأ",IF(I408&gt;=N(D408),"مكتملة","جارية")))</f>
        <v/>
      </c>
      <c r="N408" s="6">
        <f>IF(A408&amp;""="","",IF(M408="مكتملة","",IF(NOT(ISNUMBER(G408)),"يحتاج موعدًا",IF(G408&lt;'الإعدادات'!$B$4,"يحتاج موعدًا",""))))</f>
        <v/>
      </c>
    </row>
    <row r="409">
      <c r="A409" s="5" t="n"/>
      <c r="B409" s="5" t="n"/>
      <c r="C409" s="5" t="n"/>
      <c r="D409" s="19" t="n"/>
      <c r="E409" s="20" t="n"/>
      <c r="F409" s="13" t="n"/>
      <c r="G409" s="13" t="n"/>
      <c r="H409" s="6">
        <f>IF(A409&amp;""="","",IFERROR(INDEX('المرضى'!$B$6:$B$305,MATCH(B409&amp;"",'المرضى'!$A$6:$A$305,0))&amp;"","كود غير موجود"))</f>
        <v/>
      </c>
      <c r="I409" s="16">
        <f>IF(A409&amp;""="","",COUNTIFS('الجلسات'!$B$6:$B$2005,A409&amp;"",'الجلسات'!$C$6:$C$2005,"تمت"))</f>
        <v/>
      </c>
      <c r="J409" s="16">
        <f>IF(A409&amp;""="","",MAX(0,N(D409)-I409))</f>
        <v/>
      </c>
      <c r="K409" s="21">
        <f>IF(OR(A409&amp;""="",N(D409)=0),"",MIN(1,I409/D409))</f>
        <v/>
      </c>
      <c r="L409" s="17">
        <f>IF(A409&amp;""="","",IF(N(D409)&gt;0,ROUND(N(E409)*MIN(I409,D409)/D409,2),0))</f>
        <v/>
      </c>
      <c r="M409" s="6">
        <f>IF(A409&amp;""="","",IF(I409=0,"لم تبدأ",IF(I409&gt;=N(D409),"مكتملة","جارية")))</f>
        <v/>
      </c>
      <c r="N409" s="6">
        <f>IF(A409&amp;""="","",IF(M409="مكتملة","",IF(NOT(ISNUMBER(G409)),"يحتاج موعدًا",IF(G409&lt;'الإعدادات'!$B$4,"يحتاج موعدًا",""))))</f>
        <v/>
      </c>
    </row>
    <row r="410">
      <c r="A410" s="5" t="n"/>
      <c r="B410" s="5" t="n"/>
      <c r="C410" s="5" t="n"/>
      <c r="D410" s="19" t="n"/>
      <c r="E410" s="20" t="n"/>
      <c r="F410" s="13" t="n"/>
      <c r="G410" s="13" t="n"/>
      <c r="H410" s="6">
        <f>IF(A410&amp;""="","",IFERROR(INDEX('المرضى'!$B$6:$B$305,MATCH(B410&amp;"",'المرضى'!$A$6:$A$305,0))&amp;"","كود غير موجود"))</f>
        <v/>
      </c>
      <c r="I410" s="16">
        <f>IF(A410&amp;""="","",COUNTIFS('الجلسات'!$B$6:$B$2005,A410&amp;"",'الجلسات'!$C$6:$C$2005,"تمت"))</f>
        <v/>
      </c>
      <c r="J410" s="16">
        <f>IF(A410&amp;""="","",MAX(0,N(D410)-I410))</f>
        <v/>
      </c>
      <c r="K410" s="21">
        <f>IF(OR(A410&amp;""="",N(D410)=0),"",MIN(1,I410/D410))</f>
        <v/>
      </c>
      <c r="L410" s="17">
        <f>IF(A410&amp;""="","",IF(N(D410)&gt;0,ROUND(N(E410)*MIN(I410,D410)/D410,2),0))</f>
        <v/>
      </c>
      <c r="M410" s="6">
        <f>IF(A410&amp;""="","",IF(I410=0,"لم تبدأ",IF(I410&gt;=N(D410),"مكتملة","جارية")))</f>
        <v/>
      </c>
      <c r="N410" s="6">
        <f>IF(A410&amp;""="","",IF(M410="مكتملة","",IF(NOT(ISNUMBER(G410)),"يحتاج موعدًا",IF(G410&lt;'الإعدادات'!$B$4,"يحتاج موعدًا",""))))</f>
        <v/>
      </c>
    </row>
    <row r="411">
      <c r="A411" s="5" t="n"/>
      <c r="B411" s="5" t="n"/>
      <c r="C411" s="5" t="n"/>
      <c r="D411" s="19" t="n"/>
      <c r="E411" s="20" t="n"/>
      <c r="F411" s="13" t="n"/>
      <c r="G411" s="13" t="n"/>
      <c r="H411" s="6">
        <f>IF(A411&amp;""="","",IFERROR(INDEX('المرضى'!$B$6:$B$305,MATCH(B411&amp;"",'المرضى'!$A$6:$A$305,0))&amp;"","كود غير موجود"))</f>
        <v/>
      </c>
      <c r="I411" s="16">
        <f>IF(A411&amp;""="","",COUNTIFS('الجلسات'!$B$6:$B$2005,A411&amp;"",'الجلسات'!$C$6:$C$2005,"تمت"))</f>
        <v/>
      </c>
      <c r="J411" s="16">
        <f>IF(A411&amp;""="","",MAX(0,N(D411)-I411))</f>
        <v/>
      </c>
      <c r="K411" s="21">
        <f>IF(OR(A411&amp;""="",N(D411)=0),"",MIN(1,I411/D411))</f>
        <v/>
      </c>
      <c r="L411" s="17">
        <f>IF(A411&amp;""="","",IF(N(D411)&gt;0,ROUND(N(E411)*MIN(I411,D411)/D411,2),0))</f>
        <v/>
      </c>
      <c r="M411" s="6">
        <f>IF(A411&amp;""="","",IF(I411=0,"لم تبدأ",IF(I411&gt;=N(D411),"مكتملة","جارية")))</f>
        <v/>
      </c>
      <c r="N411" s="6">
        <f>IF(A411&amp;""="","",IF(M411="مكتملة","",IF(NOT(ISNUMBER(G411)),"يحتاج موعدًا",IF(G411&lt;'الإعدادات'!$B$4,"يحتاج موعدًا",""))))</f>
        <v/>
      </c>
    </row>
    <row r="412">
      <c r="A412" s="5" t="n"/>
      <c r="B412" s="5" t="n"/>
      <c r="C412" s="5" t="n"/>
      <c r="D412" s="19" t="n"/>
      <c r="E412" s="20" t="n"/>
      <c r="F412" s="13" t="n"/>
      <c r="G412" s="13" t="n"/>
      <c r="H412" s="6">
        <f>IF(A412&amp;""="","",IFERROR(INDEX('المرضى'!$B$6:$B$305,MATCH(B412&amp;"",'المرضى'!$A$6:$A$305,0))&amp;"","كود غير موجود"))</f>
        <v/>
      </c>
      <c r="I412" s="16">
        <f>IF(A412&amp;""="","",COUNTIFS('الجلسات'!$B$6:$B$2005,A412&amp;"",'الجلسات'!$C$6:$C$2005,"تمت"))</f>
        <v/>
      </c>
      <c r="J412" s="16">
        <f>IF(A412&amp;""="","",MAX(0,N(D412)-I412))</f>
        <v/>
      </c>
      <c r="K412" s="21">
        <f>IF(OR(A412&amp;""="",N(D412)=0),"",MIN(1,I412/D412))</f>
        <v/>
      </c>
      <c r="L412" s="17">
        <f>IF(A412&amp;""="","",IF(N(D412)&gt;0,ROUND(N(E412)*MIN(I412,D412)/D412,2),0))</f>
        <v/>
      </c>
      <c r="M412" s="6">
        <f>IF(A412&amp;""="","",IF(I412=0,"لم تبدأ",IF(I412&gt;=N(D412),"مكتملة","جارية")))</f>
        <v/>
      </c>
      <c r="N412" s="6">
        <f>IF(A412&amp;""="","",IF(M412="مكتملة","",IF(NOT(ISNUMBER(G412)),"يحتاج موعدًا",IF(G412&lt;'الإعدادات'!$B$4,"يحتاج موعدًا",""))))</f>
        <v/>
      </c>
    </row>
    <row r="413">
      <c r="A413" s="5" t="n"/>
      <c r="B413" s="5" t="n"/>
      <c r="C413" s="5" t="n"/>
      <c r="D413" s="19" t="n"/>
      <c r="E413" s="20" t="n"/>
      <c r="F413" s="13" t="n"/>
      <c r="G413" s="13" t="n"/>
      <c r="H413" s="6">
        <f>IF(A413&amp;""="","",IFERROR(INDEX('المرضى'!$B$6:$B$305,MATCH(B413&amp;"",'المرضى'!$A$6:$A$305,0))&amp;"","كود غير موجود"))</f>
        <v/>
      </c>
      <c r="I413" s="16">
        <f>IF(A413&amp;""="","",COUNTIFS('الجلسات'!$B$6:$B$2005,A413&amp;"",'الجلسات'!$C$6:$C$2005,"تمت"))</f>
        <v/>
      </c>
      <c r="J413" s="16">
        <f>IF(A413&amp;""="","",MAX(0,N(D413)-I413))</f>
        <v/>
      </c>
      <c r="K413" s="21">
        <f>IF(OR(A413&amp;""="",N(D413)=0),"",MIN(1,I413/D413))</f>
        <v/>
      </c>
      <c r="L413" s="17">
        <f>IF(A413&amp;""="","",IF(N(D413)&gt;0,ROUND(N(E413)*MIN(I413,D413)/D413,2),0))</f>
        <v/>
      </c>
      <c r="M413" s="6">
        <f>IF(A413&amp;""="","",IF(I413=0,"لم تبدأ",IF(I413&gt;=N(D413),"مكتملة","جارية")))</f>
        <v/>
      </c>
      <c r="N413" s="6">
        <f>IF(A413&amp;""="","",IF(M413="مكتملة","",IF(NOT(ISNUMBER(G413)),"يحتاج موعدًا",IF(G413&lt;'الإعدادات'!$B$4,"يحتاج موعدًا",""))))</f>
        <v/>
      </c>
    </row>
    <row r="414">
      <c r="A414" s="5" t="n"/>
      <c r="B414" s="5" t="n"/>
      <c r="C414" s="5" t="n"/>
      <c r="D414" s="19" t="n"/>
      <c r="E414" s="20" t="n"/>
      <c r="F414" s="13" t="n"/>
      <c r="G414" s="13" t="n"/>
      <c r="H414" s="6">
        <f>IF(A414&amp;""="","",IFERROR(INDEX('المرضى'!$B$6:$B$305,MATCH(B414&amp;"",'المرضى'!$A$6:$A$305,0))&amp;"","كود غير موجود"))</f>
        <v/>
      </c>
      <c r="I414" s="16">
        <f>IF(A414&amp;""="","",COUNTIFS('الجلسات'!$B$6:$B$2005,A414&amp;"",'الجلسات'!$C$6:$C$2005,"تمت"))</f>
        <v/>
      </c>
      <c r="J414" s="16">
        <f>IF(A414&amp;""="","",MAX(0,N(D414)-I414))</f>
        <v/>
      </c>
      <c r="K414" s="21">
        <f>IF(OR(A414&amp;""="",N(D414)=0),"",MIN(1,I414/D414))</f>
        <v/>
      </c>
      <c r="L414" s="17">
        <f>IF(A414&amp;""="","",IF(N(D414)&gt;0,ROUND(N(E414)*MIN(I414,D414)/D414,2),0))</f>
        <v/>
      </c>
      <c r="M414" s="6">
        <f>IF(A414&amp;""="","",IF(I414=0,"لم تبدأ",IF(I414&gt;=N(D414),"مكتملة","جارية")))</f>
        <v/>
      </c>
      <c r="N414" s="6">
        <f>IF(A414&amp;""="","",IF(M414="مكتملة","",IF(NOT(ISNUMBER(G414)),"يحتاج موعدًا",IF(G414&lt;'الإعدادات'!$B$4,"يحتاج موعدًا",""))))</f>
        <v/>
      </c>
    </row>
    <row r="415">
      <c r="A415" s="5" t="n"/>
      <c r="B415" s="5" t="n"/>
      <c r="C415" s="5" t="n"/>
      <c r="D415" s="19" t="n"/>
      <c r="E415" s="20" t="n"/>
      <c r="F415" s="13" t="n"/>
      <c r="G415" s="13" t="n"/>
      <c r="H415" s="6">
        <f>IF(A415&amp;""="","",IFERROR(INDEX('المرضى'!$B$6:$B$305,MATCH(B415&amp;"",'المرضى'!$A$6:$A$305,0))&amp;"","كود غير موجود"))</f>
        <v/>
      </c>
      <c r="I415" s="16">
        <f>IF(A415&amp;""="","",COUNTIFS('الجلسات'!$B$6:$B$2005,A415&amp;"",'الجلسات'!$C$6:$C$2005,"تمت"))</f>
        <v/>
      </c>
      <c r="J415" s="16">
        <f>IF(A415&amp;""="","",MAX(0,N(D415)-I415))</f>
        <v/>
      </c>
      <c r="K415" s="21">
        <f>IF(OR(A415&amp;""="",N(D415)=0),"",MIN(1,I415/D415))</f>
        <v/>
      </c>
      <c r="L415" s="17">
        <f>IF(A415&amp;""="","",IF(N(D415)&gt;0,ROUND(N(E415)*MIN(I415,D415)/D415,2),0))</f>
        <v/>
      </c>
      <c r="M415" s="6">
        <f>IF(A415&amp;""="","",IF(I415=0,"لم تبدأ",IF(I415&gt;=N(D415),"مكتملة","جارية")))</f>
        <v/>
      </c>
      <c r="N415" s="6">
        <f>IF(A415&amp;""="","",IF(M415="مكتملة","",IF(NOT(ISNUMBER(G415)),"يحتاج موعدًا",IF(G415&lt;'الإعدادات'!$B$4,"يحتاج موعدًا",""))))</f>
        <v/>
      </c>
    </row>
    <row r="416">
      <c r="A416" s="5" t="n"/>
      <c r="B416" s="5" t="n"/>
      <c r="C416" s="5" t="n"/>
      <c r="D416" s="19" t="n"/>
      <c r="E416" s="20" t="n"/>
      <c r="F416" s="13" t="n"/>
      <c r="G416" s="13" t="n"/>
      <c r="H416" s="6">
        <f>IF(A416&amp;""="","",IFERROR(INDEX('المرضى'!$B$6:$B$305,MATCH(B416&amp;"",'المرضى'!$A$6:$A$305,0))&amp;"","كود غير موجود"))</f>
        <v/>
      </c>
      <c r="I416" s="16">
        <f>IF(A416&amp;""="","",COUNTIFS('الجلسات'!$B$6:$B$2005,A416&amp;"",'الجلسات'!$C$6:$C$2005,"تمت"))</f>
        <v/>
      </c>
      <c r="J416" s="16">
        <f>IF(A416&amp;""="","",MAX(0,N(D416)-I416))</f>
        <v/>
      </c>
      <c r="K416" s="21">
        <f>IF(OR(A416&amp;""="",N(D416)=0),"",MIN(1,I416/D416))</f>
        <v/>
      </c>
      <c r="L416" s="17">
        <f>IF(A416&amp;""="","",IF(N(D416)&gt;0,ROUND(N(E416)*MIN(I416,D416)/D416,2),0))</f>
        <v/>
      </c>
      <c r="M416" s="6">
        <f>IF(A416&amp;""="","",IF(I416=0,"لم تبدأ",IF(I416&gt;=N(D416),"مكتملة","جارية")))</f>
        <v/>
      </c>
      <c r="N416" s="6">
        <f>IF(A416&amp;""="","",IF(M416="مكتملة","",IF(NOT(ISNUMBER(G416)),"يحتاج موعدًا",IF(G416&lt;'الإعدادات'!$B$4,"يحتاج موعدًا",""))))</f>
        <v/>
      </c>
    </row>
    <row r="417">
      <c r="A417" s="5" t="n"/>
      <c r="B417" s="5" t="n"/>
      <c r="C417" s="5" t="n"/>
      <c r="D417" s="19" t="n"/>
      <c r="E417" s="20" t="n"/>
      <c r="F417" s="13" t="n"/>
      <c r="G417" s="13" t="n"/>
      <c r="H417" s="6">
        <f>IF(A417&amp;""="","",IFERROR(INDEX('المرضى'!$B$6:$B$305,MATCH(B417&amp;"",'المرضى'!$A$6:$A$305,0))&amp;"","كود غير موجود"))</f>
        <v/>
      </c>
      <c r="I417" s="16">
        <f>IF(A417&amp;""="","",COUNTIFS('الجلسات'!$B$6:$B$2005,A417&amp;"",'الجلسات'!$C$6:$C$2005,"تمت"))</f>
        <v/>
      </c>
      <c r="J417" s="16">
        <f>IF(A417&amp;""="","",MAX(0,N(D417)-I417))</f>
        <v/>
      </c>
      <c r="K417" s="21">
        <f>IF(OR(A417&amp;""="",N(D417)=0),"",MIN(1,I417/D417))</f>
        <v/>
      </c>
      <c r="L417" s="17">
        <f>IF(A417&amp;""="","",IF(N(D417)&gt;0,ROUND(N(E417)*MIN(I417,D417)/D417,2),0))</f>
        <v/>
      </c>
      <c r="M417" s="6">
        <f>IF(A417&amp;""="","",IF(I417=0,"لم تبدأ",IF(I417&gt;=N(D417),"مكتملة","جارية")))</f>
        <v/>
      </c>
      <c r="N417" s="6">
        <f>IF(A417&amp;""="","",IF(M417="مكتملة","",IF(NOT(ISNUMBER(G417)),"يحتاج موعدًا",IF(G417&lt;'الإعدادات'!$B$4,"يحتاج موعدًا",""))))</f>
        <v/>
      </c>
    </row>
    <row r="418">
      <c r="A418" s="5" t="n"/>
      <c r="B418" s="5" t="n"/>
      <c r="C418" s="5" t="n"/>
      <c r="D418" s="19" t="n"/>
      <c r="E418" s="20" t="n"/>
      <c r="F418" s="13" t="n"/>
      <c r="G418" s="13" t="n"/>
      <c r="H418" s="6">
        <f>IF(A418&amp;""="","",IFERROR(INDEX('المرضى'!$B$6:$B$305,MATCH(B418&amp;"",'المرضى'!$A$6:$A$305,0))&amp;"","كود غير موجود"))</f>
        <v/>
      </c>
      <c r="I418" s="16">
        <f>IF(A418&amp;""="","",COUNTIFS('الجلسات'!$B$6:$B$2005,A418&amp;"",'الجلسات'!$C$6:$C$2005,"تمت"))</f>
        <v/>
      </c>
      <c r="J418" s="16">
        <f>IF(A418&amp;""="","",MAX(0,N(D418)-I418))</f>
        <v/>
      </c>
      <c r="K418" s="21">
        <f>IF(OR(A418&amp;""="",N(D418)=0),"",MIN(1,I418/D418))</f>
        <v/>
      </c>
      <c r="L418" s="17">
        <f>IF(A418&amp;""="","",IF(N(D418)&gt;0,ROUND(N(E418)*MIN(I418,D418)/D418,2),0))</f>
        <v/>
      </c>
      <c r="M418" s="6">
        <f>IF(A418&amp;""="","",IF(I418=0,"لم تبدأ",IF(I418&gt;=N(D418),"مكتملة","جارية")))</f>
        <v/>
      </c>
      <c r="N418" s="6">
        <f>IF(A418&amp;""="","",IF(M418="مكتملة","",IF(NOT(ISNUMBER(G418)),"يحتاج موعدًا",IF(G418&lt;'الإعدادات'!$B$4,"يحتاج موعدًا",""))))</f>
        <v/>
      </c>
    </row>
    <row r="419">
      <c r="A419" s="5" t="n"/>
      <c r="B419" s="5" t="n"/>
      <c r="C419" s="5" t="n"/>
      <c r="D419" s="19" t="n"/>
      <c r="E419" s="20" t="n"/>
      <c r="F419" s="13" t="n"/>
      <c r="G419" s="13" t="n"/>
      <c r="H419" s="6">
        <f>IF(A419&amp;""="","",IFERROR(INDEX('المرضى'!$B$6:$B$305,MATCH(B419&amp;"",'المرضى'!$A$6:$A$305,0))&amp;"","كود غير موجود"))</f>
        <v/>
      </c>
      <c r="I419" s="16">
        <f>IF(A419&amp;""="","",COUNTIFS('الجلسات'!$B$6:$B$2005,A419&amp;"",'الجلسات'!$C$6:$C$2005,"تمت"))</f>
        <v/>
      </c>
      <c r="J419" s="16">
        <f>IF(A419&amp;""="","",MAX(0,N(D419)-I419))</f>
        <v/>
      </c>
      <c r="K419" s="21">
        <f>IF(OR(A419&amp;""="",N(D419)=0),"",MIN(1,I419/D419))</f>
        <v/>
      </c>
      <c r="L419" s="17">
        <f>IF(A419&amp;""="","",IF(N(D419)&gt;0,ROUND(N(E419)*MIN(I419,D419)/D419,2),0))</f>
        <v/>
      </c>
      <c r="M419" s="6">
        <f>IF(A419&amp;""="","",IF(I419=0,"لم تبدأ",IF(I419&gt;=N(D419),"مكتملة","جارية")))</f>
        <v/>
      </c>
      <c r="N419" s="6">
        <f>IF(A419&amp;""="","",IF(M419="مكتملة","",IF(NOT(ISNUMBER(G419)),"يحتاج موعدًا",IF(G419&lt;'الإعدادات'!$B$4,"يحتاج موعدًا",""))))</f>
        <v/>
      </c>
    </row>
    <row r="420">
      <c r="A420" s="5" t="n"/>
      <c r="B420" s="5" t="n"/>
      <c r="C420" s="5" t="n"/>
      <c r="D420" s="19" t="n"/>
      <c r="E420" s="20" t="n"/>
      <c r="F420" s="13" t="n"/>
      <c r="G420" s="13" t="n"/>
      <c r="H420" s="6">
        <f>IF(A420&amp;""="","",IFERROR(INDEX('المرضى'!$B$6:$B$305,MATCH(B420&amp;"",'المرضى'!$A$6:$A$305,0))&amp;"","كود غير موجود"))</f>
        <v/>
      </c>
      <c r="I420" s="16">
        <f>IF(A420&amp;""="","",COUNTIFS('الجلسات'!$B$6:$B$2005,A420&amp;"",'الجلسات'!$C$6:$C$2005,"تمت"))</f>
        <v/>
      </c>
      <c r="J420" s="16">
        <f>IF(A420&amp;""="","",MAX(0,N(D420)-I420))</f>
        <v/>
      </c>
      <c r="K420" s="21">
        <f>IF(OR(A420&amp;""="",N(D420)=0),"",MIN(1,I420/D420))</f>
        <v/>
      </c>
      <c r="L420" s="17">
        <f>IF(A420&amp;""="","",IF(N(D420)&gt;0,ROUND(N(E420)*MIN(I420,D420)/D420,2),0))</f>
        <v/>
      </c>
      <c r="M420" s="6">
        <f>IF(A420&amp;""="","",IF(I420=0,"لم تبدأ",IF(I420&gt;=N(D420),"مكتملة","جارية")))</f>
        <v/>
      </c>
      <c r="N420" s="6">
        <f>IF(A420&amp;""="","",IF(M420="مكتملة","",IF(NOT(ISNUMBER(G420)),"يحتاج موعدًا",IF(G420&lt;'الإعدادات'!$B$4,"يحتاج موعدًا",""))))</f>
        <v/>
      </c>
    </row>
    <row r="421">
      <c r="A421" s="5" t="n"/>
      <c r="B421" s="5" t="n"/>
      <c r="C421" s="5" t="n"/>
      <c r="D421" s="19" t="n"/>
      <c r="E421" s="20" t="n"/>
      <c r="F421" s="13" t="n"/>
      <c r="G421" s="13" t="n"/>
      <c r="H421" s="6">
        <f>IF(A421&amp;""="","",IFERROR(INDEX('المرضى'!$B$6:$B$305,MATCH(B421&amp;"",'المرضى'!$A$6:$A$305,0))&amp;"","كود غير موجود"))</f>
        <v/>
      </c>
      <c r="I421" s="16">
        <f>IF(A421&amp;""="","",COUNTIFS('الجلسات'!$B$6:$B$2005,A421&amp;"",'الجلسات'!$C$6:$C$2005,"تمت"))</f>
        <v/>
      </c>
      <c r="J421" s="16">
        <f>IF(A421&amp;""="","",MAX(0,N(D421)-I421))</f>
        <v/>
      </c>
      <c r="K421" s="21">
        <f>IF(OR(A421&amp;""="",N(D421)=0),"",MIN(1,I421/D421))</f>
        <v/>
      </c>
      <c r="L421" s="17">
        <f>IF(A421&amp;""="","",IF(N(D421)&gt;0,ROUND(N(E421)*MIN(I421,D421)/D421,2),0))</f>
        <v/>
      </c>
      <c r="M421" s="6">
        <f>IF(A421&amp;""="","",IF(I421=0,"لم تبدأ",IF(I421&gt;=N(D421),"مكتملة","جارية")))</f>
        <v/>
      </c>
      <c r="N421" s="6">
        <f>IF(A421&amp;""="","",IF(M421="مكتملة","",IF(NOT(ISNUMBER(G421)),"يحتاج موعدًا",IF(G421&lt;'الإعدادات'!$B$4,"يحتاج موعدًا",""))))</f>
        <v/>
      </c>
    </row>
    <row r="422">
      <c r="A422" s="5" t="n"/>
      <c r="B422" s="5" t="n"/>
      <c r="C422" s="5" t="n"/>
      <c r="D422" s="19" t="n"/>
      <c r="E422" s="20" t="n"/>
      <c r="F422" s="13" t="n"/>
      <c r="G422" s="13" t="n"/>
      <c r="H422" s="6">
        <f>IF(A422&amp;""="","",IFERROR(INDEX('المرضى'!$B$6:$B$305,MATCH(B422&amp;"",'المرضى'!$A$6:$A$305,0))&amp;"","كود غير موجود"))</f>
        <v/>
      </c>
      <c r="I422" s="16">
        <f>IF(A422&amp;""="","",COUNTIFS('الجلسات'!$B$6:$B$2005,A422&amp;"",'الجلسات'!$C$6:$C$2005,"تمت"))</f>
        <v/>
      </c>
      <c r="J422" s="16">
        <f>IF(A422&amp;""="","",MAX(0,N(D422)-I422))</f>
        <v/>
      </c>
      <c r="K422" s="21">
        <f>IF(OR(A422&amp;""="",N(D422)=0),"",MIN(1,I422/D422))</f>
        <v/>
      </c>
      <c r="L422" s="17">
        <f>IF(A422&amp;""="","",IF(N(D422)&gt;0,ROUND(N(E422)*MIN(I422,D422)/D422,2),0))</f>
        <v/>
      </c>
      <c r="M422" s="6">
        <f>IF(A422&amp;""="","",IF(I422=0,"لم تبدأ",IF(I422&gt;=N(D422),"مكتملة","جارية")))</f>
        <v/>
      </c>
      <c r="N422" s="6">
        <f>IF(A422&amp;""="","",IF(M422="مكتملة","",IF(NOT(ISNUMBER(G422)),"يحتاج موعدًا",IF(G422&lt;'الإعدادات'!$B$4,"يحتاج موعدًا",""))))</f>
        <v/>
      </c>
    </row>
    <row r="423">
      <c r="A423" s="5" t="n"/>
      <c r="B423" s="5" t="n"/>
      <c r="C423" s="5" t="n"/>
      <c r="D423" s="19" t="n"/>
      <c r="E423" s="20" t="n"/>
      <c r="F423" s="13" t="n"/>
      <c r="G423" s="13" t="n"/>
      <c r="H423" s="6">
        <f>IF(A423&amp;""="","",IFERROR(INDEX('المرضى'!$B$6:$B$305,MATCH(B423&amp;"",'المرضى'!$A$6:$A$305,0))&amp;"","كود غير موجود"))</f>
        <v/>
      </c>
      <c r="I423" s="16">
        <f>IF(A423&amp;""="","",COUNTIFS('الجلسات'!$B$6:$B$2005,A423&amp;"",'الجلسات'!$C$6:$C$2005,"تمت"))</f>
        <v/>
      </c>
      <c r="J423" s="16">
        <f>IF(A423&amp;""="","",MAX(0,N(D423)-I423))</f>
        <v/>
      </c>
      <c r="K423" s="21">
        <f>IF(OR(A423&amp;""="",N(D423)=0),"",MIN(1,I423/D423))</f>
        <v/>
      </c>
      <c r="L423" s="17">
        <f>IF(A423&amp;""="","",IF(N(D423)&gt;0,ROUND(N(E423)*MIN(I423,D423)/D423,2),0))</f>
        <v/>
      </c>
      <c r="M423" s="6">
        <f>IF(A423&amp;""="","",IF(I423=0,"لم تبدأ",IF(I423&gt;=N(D423),"مكتملة","جارية")))</f>
        <v/>
      </c>
      <c r="N423" s="6">
        <f>IF(A423&amp;""="","",IF(M423="مكتملة","",IF(NOT(ISNUMBER(G423)),"يحتاج موعدًا",IF(G423&lt;'الإعدادات'!$B$4,"يحتاج موعدًا",""))))</f>
        <v/>
      </c>
    </row>
    <row r="424">
      <c r="A424" s="5" t="n"/>
      <c r="B424" s="5" t="n"/>
      <c r="C424" s="5" t="n"/>
      <c r="D424" s="19" t="n"/>
      <c r="E424" s="20" t="n"/>
      <c r="F424" s="13" t="n"/>
      <c r="G424" s="13" t="n"/>
      <c r="H424" s="6">
        <f>IF(A424&amp;""="","",IFERROR(INDEX('المرضى'!$B$6:$B$305,MATCH(B424&amp;"",'المرضى'!$A$6:$A$305,0))&amp;"","كود غير موجود"))</f>
        <v/>
      </c>
      <c r="I424" s="16">
        <f>IF(A424&amp;""="","",COUNTIFS('الجلسات'!$B$6:$B$2005,A424&amp;"",'الجلسات'!$C$6:$C$2005,"تمت"))</f>
        <v/>
      </c>
      <c r="J424" s="16">
        <f>IF(A424&amp;""="","",MAX(0,N(D424)-I424))</f>
        <v/>
      </c>
      <c r="K424" s="21">
        <f>IF(OR(A424&amp;""="",N(D424)=0),"",MIN(1,I424/D424))</f>
        <v/>
      </c>
      <c r="L424" s="17">
        <f>IF(A424&amp;""="","",IF(N(D424)&gt;0,ROUND(N(E424)*MIN(I424,D424)/D424,2),0))</f>
        <v/>
      </c>
      <c r="M424" s="6">
        <f>IF(A424&amp;""="","",IF(I424=0,"لم تبدأ",IF(I424&gt;=N(D424),"مكتملة","جارية")))</f>
        <v/>
      </c>
      <c r="N424" s="6">
        <f>IF(A424&amp;""="","",IF(M424="مكتملة","",IF(NOT(ISNUMBER(G424)),"يحتاج موعدًا",IF(G424&lt;'الإعدادات'!$B$4,"يحتاج موعدًا",""))))</f>
        <v/>
      </c>
    </row>
    <row r="425">
      <c r="A425" s="5" t="n"/>
      <c r="B425" s="5" t="n"/>
      <c r="C425" s="5" t="n"/>
      <c r="D425" s="19" t="n"/>
      <c r="E425" s="20" t="n"/>
      <c r="F425" s="13" t="n"/>
      <c r="G425" s="13" t="n"/>
      <c r="H425" s="6">
        <f>IF(A425&amp;""="","",IFERROR(INDEX('المرضى'!$B$6:$B$305,MATCH(B425&amp;"",'المرضى'!$A$6:$A$305,0))&amp;"","كود غير موجود"))</f>
        <v/>
      </c>
      <c r="I425" s="16">
        <f>IF(A425&amp;""="","",COUNTIFS('الجلسات'!$B$6:$B$2005,A425&amp;"",'الجلسات'!$C$6:$C$2005,"تمت"))</f>
        <v/>
      </c>
      <c r="J425" s="16">
        <f>IF(A425&amp;""="","",MAX(0,N(D425)-I425))</f>
        <v/>
      </c>
      <c r="K425" s="21">
        <f>IF(OR(A425&amp;""="",N(D425)=0),"",MIN(1,I425/D425))</f>
        <v/>
      </c>
      <c r="L425" s="17">
        <f>IF(A425&amp;""="","",IF(N(D425)&gt;0,ROUND(N(E425)*MIN(I425,D425)/D425,2),0))</f>
        <v/>
      </c>
      <c r="M425" s="6">
        <f>IF(A425&amp;""="","",IF(I425=0,"لم تبدأ",IF(I425&gt;=N(D425),"مكتملة","جارية")))</f>
        <v/>
      </c>
      <c r="N425" s="6">
        <f>IF(A425&amp;""="","",IF(M425="مكتملة","",IF(NOT(ISNUMBER(G425)),"يحتاج موعدًا",IF(G425&lt;'الإعدادات'!$B$4,"يحتاج موعدًا",""))))</f>
        <v/>
      </c>
    </row>
    <row r="426">
      <c r="A426" s="5" t="n"/>
      <c r="B426" s="5" t="n"/>
      <c r="C426" s="5" t="n"/>
      <c r="D426" s="19" t="n"/>
      <c r="E426" s="20" t="n"/>
      <c r="F426" s="13" t="n"/>
      <c r="G426" s="13" t="n"/>
      <c r="H426" s="6">
        <f>IF(A426&amp;""="","",IFERROR(INDEX('المرضى'!$B$6:$B$305,MATCH(B426&amp;"",'المرضى'!$A$6:$A$305,0))&amp;"","كود غير موجود"))</f>
        <v/>
      </c>
      <c r="I426" s="16">
        <f>IF(A426&amp;""="","",COUNTIFS('الجلسات'!$B$6:$B$2005,A426&amp;"",'الجلسات'!$C$6:$C$2005,"تمت"))</f>
        <v/>
      </c>
      <c r="J426" s="16">
        <f>IF(A426&amp;""="","",MAX(0,N(D426)-I426))</f>
        <v/>
      </c>
      <c r="K426" s="21">
        <f>IF(OR(A426&amp;""="",N(D426)=0),"",MIN(1,I426/D426))</f>
        <v/>
      </c>
      <c r="L426" s="17">
        <f>IF(A426&amp;""="","",IF(N(D426)&gt;0,ROUND(N(E426)*MIN(I426,D426)/D426,2),0))</f>
        <v/>
      </c>
      <c r="M426" s="6">
        <f>IF(A426&amp;""="","",IF(I426=0,"لم تبدأ",IF(I426&gt;=N(D426),"مكتملة","جارية")))</f>
        <v/>
      </c>
      <c r="N426" s="6">
        <f>IF(A426&amp;""="","",IF(M426="مكتملة","",IF(NOT(ISNUMBER(G426)),"يحتاج موعدًا",IF(G426&lt;'الإعدادات'!$B$4,"يحتاج موعدًا",""))))</f>
        <v/>
      </c>
    </row>
    <row r="427">
      <c r="A427" s="5" t="n"/>
      <c r="B427" s="5" t="n"/>
      <c r="C427" s="5" t="n"/>
      <c r="D427" s="19" t="n"/>
      <c r="E427" s="20" t="n"/>
      <c r="F427" s="13" t="n"/>
      <c r="G427" s="13" t="n"/>
      <c r="H427" s="6">
        <f>IF(A427&amp;""="","",IFERROR(INDEX('المرضى'!$B$6:$B$305,MATCH(B427&amp;"",'المرضى'!$A$6:$A$305,0))&amp;"","كود غير موجود"))</f>
        <v/>
      </c>
      <c r="I427" s="16">
        <f>IF(A427&amp;""="","",COUNTIFS('الجلسات'!$B$6:$B$2005,A427&amp;"",'الجلسات'!$C$6:$C$2005,"تمت"))</f>
        <v/>
      </c>
      <c r="J427" s="16">
        <f>IF(A427&amp;""="","",MAX(0,N(D427)-I427))</f>
        <v/>
      </c>
      <c r="K427" s="21">
        <f>IF(OR(A427&amp;""="",N(D427)=0),"",MIN(1,I427/D427))</f>
        <v/>
      </c>
      <c r="L427" s="17">
        <f>IF(A427&amp;""="","",IF(N(D427)&gt;0,ROUND(N(E427)*MIN(I427,D427)/D427,2),0))</f>
        <v/>
      </c>
      <c r="M427" s="6">
        <f>IF(A427&amp;""="","",IF(I427=0,"لم تبدأ",IF(I427&gt;=N(D427),"مكتملة","جارية")))</f>
        <v/>
      </c>
      <c r="N427" s="6">
        <f>IF(A427&amp;""="","",IF(M427="مكتملة","",IF(NOT(ISNUMBER(G427)),"يحتاج موعدًا",IF(G427&lt;'الإعدادات'!$B$4,"يحتاج موعدًا",""))))</f>
        <v/>
      </c>
    </row>
    <row r="428">
      <c r="A428" s="5" t="n"/>
      <c r="B428" s="5" t="n"/>
      <c r="C428" s="5" t="n"/>
      <c r="D428" s="19" t="n"/>
      <c r="E428" s="20" t="n"/>
      <c r="F428" s="13" t="n"/>
      <c r="G428" s="13" t="n"/>
      <c r="H428" s="6">
        <f>IF(A428&amp;""="","",IFERROR(INDEX('المرضى'!$B$6:$B$305,MATCH(B428&amp;"",'المرضى'!$A$6:$A$305,0))&amp;"","كود غير موجود"))</f>
        <v/>
      </c>
      <c r="I428" s="16">
        <f>IF(A428&amp;""="","",COUNTIFS('الجلسات'!$B$6:$B$2005,A428&amp;"",'الجلسات'!$C$6:$C$2005,"تمت"))</f>
        <v/>
      </c>
      <c r="J428" s="16">
        <f>IF(A428&amp;""="","",MAX(0,N(D428)-I428))</f>
        <v/>
      </c>
      <c r="K428" s="21">
        <f>IF(OR(A428&amp;""="",N(D428)=0),"",MIN(1,I428/D428))</f>
        <v/>
      </c>
      <c r="L428" s="17">
        <f>IF(A428&amp;""="","",IF(N(D428)&gt;0,ROUND(N(E428)*MIN(I428,D428)/D428,2),0))</f>
        <v/>
      </c>
      <c r="M428" s="6">
        <f>IF(A428&amp;""="","",IF(I428=0,"لم تبدأ",IF(I428&gt;=N(D428),"مكتملة","جارية")))</f>
        <v/>
      </c>
      <c r="N428" s="6">
        <f>IF(A428&amp;""="","",IF(M428="مكتملة","",IF(NOT(ISNUMBER(G428)),"يحتاج موعدًا",IF(G428&lt;'الإعدادات'!$B$4,"يحتاج موعدًا",""))))</f>
        <v/>
      </c>
    </row>
    <row r="429">
      <c r="A429" s="5" t="n"/>
      <c r="B429" s="5" t="n"/>
      <c r="C429" s="5" t="n"/>
      <c r="D429" s="19" t="n"/>
      <c r="E429" s="20" t="n"/>
      <c r="F429" s="13" t="n"/>
      <c r="G429" s="13" t="n"/>
      <c r="H429" s="6">
        <f>IF(A429&amp;""="","",IFERROR(INDEX('المرضى'!$B$6:$B$305,MATCH(B429&amp;"",'المرضى'!$A$6:$A$305,0))&amp;"","كود غير موجود"))</f>
        <v/>
      </c>
      <c r="I429" s="16">
        <f>IF(A429&amp;""="","",COUNTIFS('الجلسات'!$B$6:$B$2005,A429&amp;"",'الجلسات'!$C$6:$C$2005,"تمت"))</f>
        <v/>
      </c>
      <c r="J429" s="16">
        <f>IF(A429&amp;""="","",MAX(0,N(D429)-I429))</f>
        <v/>
      </c>
      <c r="K429" s="21">
        <f>IF(OR(A429&amp;""="",N(D429)=0),"",MIN(1,I429/D429))</f>
        <v/>
      </c>
      <c r="L429" s="17">
        <f>IF(A429&amp;""="","",IF(N(D429)&gt;0,ROUND(N(E429)*MIN(I429,D429)/D429,2),0))</f>
        <v/>
      </c>
      <c r="M429" s="6">
        <f>IF(A429&amp;""="","",IF(I429=0,"لم تبدأ",IF(I429&gt;=N(D429),"مكتملة","جارية")))</f>
        <v/>
      </c>
      <c r="N429" s="6">
        <f>IF(A429&amp;""="","",IF(M429="مكتملة","",IF(NOT(ISNUMBER(G429)),"يحتاج موعدًا",IF(G429&lt;'الإعدادات'!$B$4,"يحتاج موعدًا",""))))</f>
        <v/>
      </c>
    </row>
    <row r="430">
      <c r="A430" s="5" t="n"/>
      <c r="B430" s="5" t="n"/>
      <c r="C430" s="5" t="n"/>
      <c r="D430" s="19" t="n"/>
      <c r="E430" s="20" t="n"/>
      <c r="F430" s="13" t="n"/>
      <c r="G430" s="13" t="n"/>
      <c r="H430" s="6">
        <f>IF(A430&amp;""="","",IFERROR(INDEX('المرضى'!$B$6:$B$305,MATCH(B430&amp;"",'المرضى'!$A$6:$A$305,0))&amp;"","كود غير موجود"))</f>
        <v/>
      </c>
      <c r="I430" s="16">
        <f>IF(A430&amp;""="","",COUNTIFS('الجلسات'!$B$6:$B$2005,A430&amp;"",'الجلسات'!$C$6:$C$2005,"تمت"))</f>
        <v/>
      </c>
      <c r="J430" s="16">
        <f>IF(A430&amp;""="","",MAX(0,N(D430)-I430))</f>
        <v/>
      </c>
      <c r="K430" s="21">
        <f>IF(OR(A430&amp;""="",N(D430)=0),"",MIN(1,I430/D430))</f>
        <v/>
      </c>
      <c r="L430" s="17">
        <f>IF(A430&amp;""="","",IF(N(D430)&gt;0,ROUND(N(E430)*MIN(I430,D430)/D430,2),0))</f>
        <v/>
      </c>
      <c r="M430" s="6">
        <f>IF(A430&amp;""="","",IF(I430=0,"لم تبدأ",IF(I430&gt;=N(D430),"مكتملة","جارية")))</f>
        <v/>
      </c>
      <c r="N430" s="6">
        <f>IF(A430&amp;""="","",IF(M430="مكتملة","",IF(NOT(ISNUMBER(G430)),"يحتاج موعدًا",IF(G430&lt;'الإعدادات'!$B$4,"يحتاج موعدًا",""))))</f>
        <v/>
      </c>
    </row>
    <row r="431">
      <c r="A431" s="5" t="n"/>
      <c r="B431" s="5" t="n"/>
      <c r="C431" s="5" t="n"/>
      <c r="D431" s="19" t="n"/>
      <c r="E431" s="20" t="n"/>
      <c r="F431" s="13" t="n"/>
      <c r="G431" s="13" t="n"/>
      <c r="H431" s="6">
        <f>IF(A431&amp;""="","",IFERROR(INDEX('المرضى'!$B$6:$B$305,MATCH(B431&amp;"",'المرضى'!$A$6:$A$305,0))&amp;"","كود غير موجود"))</f>
        <v/>
      </c>
      <c r="I431" s="16">
        <f>IF(A431&amp;""="","",COUNTIFS('الجلسات'!$B$6:$B$2005,A431&amp;"",'الجلسات'!$C$6:$C$2005,"تمت"))</f>
        <v/>
      </c>
      <c r="J431" s="16">
        <f>IF(A431&amp;""="","",MAX(0,N(D431)-I431))</f>
        <v/>
      </c>
      <c r="K431" s="21">
        <f>IF(OR(A431&amp;""="",N(D431)=0),"",MIN(1,I431/D431))</f>
        <v/>
      </c>
      <c r="L431" s="17">
        <f>IF(A431&amp;""="","",IF(N(D431)&gt;0,ROUND(N(E431)*MIN(I431,D431)/D431,2),0))</f>
        <v/>
      </c>
      <c r="M431" s="6">
        <f>IF(A431&amp;""="","",IF(I431=0,"لم تبدأ",IF(I431&gt;=N(D431),"مكتملة","جارية")))</f>
        <v/>
      </c>
      <c r="N431" s="6">
        <f>IF(A431&amp;""="","",IF(M431="مكتملة","",IF(NOT(ISNUMBER(G431)),"يحتاج موعدًا",IF(G431&lt;'الإعدادات'!$B$4,"يحتاج موعدًا",""))))</f>
        <v/>
      </c>
    </row>
    <row r="432">
      <c r="A432" s="5" t="n"/>
      <c r="B432" s="5" t="n"/>
      <c r="C432" s="5" t="n"/>
      <c r="D432" s="19" t="n"/>
      <c r="E432" s="20" t="n"/>
      <c r="F432" s="13" t="n"/>
      <c r="G432" s="13" t="n"/>
      <c r="H432" s="6">
        <f>IF(A432&amp;""="","",IFERROR(INDEX('المرضى'!$B$6:$B$305,MATCH(B432&amp;"",'المرضى'!$A$6:$A$305,0))&amp;"","كود غير موجود"))</f>
        <v/>
      </c>
      <c r="I432" s="16">
        <f>IF(A432&amp;""="","",COUNTIFS('الجلسات'!$B$6:$B$2005,A432&amp;"",'الجلسات'!$C$6:$C$2005,"تمت"))</f>
        <v/>
      </c>
      <c r="J432" s="16">
        <f>IF(A432&amp;""="","",MAX(0,N(D432)-I432))</f>
        <v/>
      </c>
      <c r="K432" s="21">
        <f>IF(OR(A432&amp;""="",N(D432)=0),"",MIN(1,I432/D432))</f>
        <v/>
      </c>
      <c r="L432" s="17">
        <f>IF(A432&amp;""="","",IF(N(D432)&gt;0,ROUND(N(E432)*MIN(I432,D432)/D432,2),0))</f>
        <v/>
      </c>
      <c r="M432" s="6">
        <f>IF(A432&amp;""="","",IF(I432=0,"لم تبدأ",IF(I432&gt;=N(D432),"مكتملة","جارية")))</f>
        <v/>
      </c>
      <c r="N432" s="6">
        <f>IF(A432&amp;""="","",IF(M432="مكتملة","",IF(NOT(ISNUMBER(G432)),"يحتاج موعدًا",IF(G432&lt;'الإعدادات'!$B$4,"يحتاج موعدًا",""))))</f>
        <v/>
      </c>
    </row>
    <row r="433">
      <c r="A433" s="5" t="n"/>
      <c r="B433" s="5" t="n"/>
      <c r="C433" s="5" t="n"/>
      <c r="D433" s="19" t="n"/>
      <c r="E433" s="20" t="n"/>
      <c r="F433" s="13" t="n"/>
      <c r="G433" s="13" t="n"/>
      <c r="H433" s="6">
        <f>IF(A433&amp;""="","",IFERROR(INDEX('المرضى'!$B$6:$B$305,MATCH(B433&amp;"",'المرضى'!$A$6:$A$305,0))&amp;"","كود غير موجود"))</f>
        <v/>
      </c>
      <c r="I433" s="16">
        <f>IF(A433&amp;""="","",COUNTIFS('الجلسات'!$B$6:$B$2005,A433&amp;"",'الجلسات'!$C$6:$C$2005,"تمت"))</f>
        <v/>
      </c>
      <c r="J433" s="16">
        <f>IF(A433&amp;""="","",MAX(0,N(D433)-I433))</f>
        <v/>
      </c>
      <c r="K433" s="21">
        <f>IF(OR(A433&amp;""="",N(D433)=0),"",MIN(1,I433/D433))</f>
        <v/>
      </c>
      <c r="L433" s="17">
        <f>IF(A433&amp;""="","",IF(N(D433)&gt;0,ROUND(N(E433)*MIN(I433,D433)/D433,2),0))</f>
        <v/>
      </c>
      <c r="M433" s="6">
        <f>IF(A433&amp;""="","",IF(I433=0,"لم تبدأ",IF(I433&gt;=N(D433),"مكتملة","جارية")))</f>
        <v/>
      </c>
      <c r="N433" s="6">
        <f>IF(A433&amp;""="","",IF(M433="مكتملة","",IF(NOT(ISNUMBER(G433)),"يحتاج موعدًا",IF(G433&lt;'الإعدادات'!$B$4,"يحتاج موعدًا",""))))</f>
        <v/>
      </c>
    </row>
    <row r="434">
      <c r="A434" s="5" t="n"/>
      <c r="B434" s="5" t="n"/>
      <c r="C434" s="5" t="n"/>
      <c r="D434" s="19" t="n"/>
      <c r="E434" s="20" t="n"/>
      <c r="F434" s="13" t="n"/>
      <c r="G434" s="13" t="n"/>
      <c r="H434" s="6">
        <f>IF(A434&amp;""="","",IFERROR(INDEX('المرضى'!$B$6:$B$305,MATCH(B434&amp;"",'المرضى'!$A$6:$A$305,0))&amp;"","كود غير موجود"))</f>
        <v/>
      </c>
      <c r="I434" s="16">
        <f>IF(A434&amp;""="","",COUNTIFS('الجلسات'!$B$6:$B$2005,A434&amp;"",'الجلسات'!$C$6:$C$2005,"تمت"))</f>
        <v/>
      </c>
      <c r="J434" s="16">
        <f>IF(A434&amp;""="","",MAX(0,N(D434)-I434))</f>
        <v/>
      </c>
      <c r="K434" s="21">
        <f>IF(OR(A434&amp;""="",N(D434)=0),"",MIN(1,I434/D434))</f>
        <v/>
      </c>
      <c r="L434" s="17">
        <f>IF(A434&amp;""="","",IF(N(D434)&gt;0,ROUND(N(E434)*MIN(I434,D434)/D434,2),0))</f>
        <v/>
      </c>
      <c r="M434" s="6">
        <f>IF(A434&amp;""="","",IF(I434=0,"لم تبدأ",IF(I434&gt;=N(D434),"مكتملة","جارية")))</f>
        <v/>
      </c>
      <c r="N434" s="6">
        <f>IF(A434&amp;""="","",IF(M434="مكتملة","",IF(NOT(ISNUMBER(G434)),"يحتاج موعدًا",IF(G434&lt;'الإعدادات'!$B$4,"يحتاج موعدًا",""))))</f>
        <v/>
      </c>
    </row>
    <row r="435">
      <c r="A435" s="5" t="n"/>
      <c r="B435" s="5" t="n"/>
      <c r="C435" s="5" t="n"/>
      <c r="D435" s="19" t="n"/>
      <c r="E435" s="20" t="n"/>
      <c r="F435" s="13" t="n"/>
      <c r="G435" s="13" t="n"/>
      <c r="H435" s="6">
        <f>IF(A435&amp;""="","",IFERROR(INDEX('المرضى'!$B$6:$B$305,MATCH(B435&amp;"",'المرضى'!$A$6:$A$305,0))&amp;"","كود غير موجود"))</f>
        <v/>
      </c>
      <c r="I435" s="16">
        <f>IF(A435&amp;""="","",COUNTIFS('الجلسات'!$B$6:$B$2005,A435&amp;"",'الجلسات'!$C$6:$C$2005,"تمت"))</f>
        <v/>
      </c>
      <c r="J435" s="16">
        <f>IF(A435&amp;""="","",MAX(0,N(D435)-I435))</f>
        <v/>
      </c>
      <c r="K435" s="21">
        <f>IF(OR(A435&amp;""="",N(D435)=0),"",MIN(1,I435/D435))</f>
        <v/>
      </c>
      <c r="L435" s="17">
        <f>IF(A435&amp;""="","",IF(N(D435)&gt;0,ROUND(N(E435)*MIN(I435,D435)/D435,2),0))</f>
        <v/>
      </c>
      <c r="M435" s="6">
        <f>IF(A435&amp;""="","",IF(I435=0,"لم تبدأ",IF(I435&gt;=N(D435),"مكتملة","جارية")))</f>
        <v/>
      </c>
      <c r="N435" s="6">
        <f>IF(A435&amp;""="","",IF(M435="مكتملة","",IF(NOT(ISNUMBER(G435)),"يحتاج موعدًا",IF(G435&lt;'الإعدادات'!$B$4,"يحتاج موعدًا",""))))</f>
        <v/>
      </c>
    </row>
    <row r="436">
      <c r="A436" s="5" t="n"/>
      <c r="B436" s="5" t="n"/>
      <c r="C436" s="5" t="n"/>
      <c r="D436" s="19" t="n"/>
      <c r="E436" s="20" t="n"/>
      <c r="F436" s="13" t="n"/>
      <c r="G436" s="13" t="n"/>
      <c r="H436" s="6">
        <f>IF(A436&amp;""="","",IFERROR(INDEX('المرضى'!$B$6:$B$305,MATCH(B436&amp;"",'المرضى'!$A$6:$A$305,0))&amp;"","كود غير موجود"))</f>
        <v/>
      </c>
      <c r="I436" s="16">
        <f>IF(A436&amp;""="","",COUNTIFS('الجلسات'!$B$6:$B$2005,A436&amp;"",'الجلسات'!$C$6:$C$2005,"تمت"))</f>
        <v/>
      </c>
      <c r="J436" s="16">
        <f>IF(A436&amp;""="","",MAX(0,N(D436)-I436))</f>
        <v/>
      </c>
      <c r="K436" s="21">
        <f>IF(OR(A436&amp;""="",N(D436)=0),"",MIN(1,I436/D436))</f>
        <v/>
      </c>
      <c r="L436" s="17">
        <f>IF(A436&amp;""="","",IF(N(D436)&gt;0,ROUND(N(E436)*MIN(I436,D436)/D436,2),0))</f>
        <v/>
      </c>
      <c r="M436" s="6">
        <f>IF(A436&amp;""="","",IF(I436=0,"لم تبدأ",IF(I436&gt;=N(D436),"مكتملة","جارية")))</f>
        <v/>
      </c>
      <c r="N436" s="6">
        <f>IF(A436&amp;""="","",IF(M436="مكتملة","",IF(NOT(ISNUMBER(G436)),"يحتاج موعدًا",IF(G436&lt;'الإعدادات'!$B$4,"يحتاج موعدًا",""))))</f>
        <v/>
      </c>
    </row>
    <row r="437">
      <c r="A437" s="5" t="n"/>
      <c r="B437" s="5" t="n"/>
      <c r="C437" s="5" t="n"/>
      <c r="D437" s="19" t="n"/>
      <c r="E437" s="20" t="n"/>
      <c r="F437" s="13" t="n"/>
      <c r="G437" s="13" t="n"/>
      <c r="H437" s="6">
        <f>IF(A437&amp;""="","",IFERROR(INDEX('المرضى'!$B$6:$B$305,MATCH(B437&amp;"",'المرضى'!$A$6:$A$305,0))&amp;"","كود غير موجود"))</f>
        <v/>
      </c>
      <c r="I437" s="16">
        <f>IF(A437&amp;""="","",COUNTIFS('الجلسات'!$B$6:$B$2005,A437&amp;"",'الجلسات'!$C$6:$C$2005,"تمت"))</f>
        <v/>
      </c>
      <c r="J437" s="16">
        <f>IF(A437&amp;""="","",MAX(0,N(D437)-I437))</f>
        <v/>
      </c>
      <c r="K437" s="21">
        <f>IF(OR(A437&amp;""="",N(D437)=0),"",MIN(1,I437/D437))</f>
        <v/>
      </c>
      <c r="L437" s="17">
        <f>IF(A437&amp;""="","",IF(N(D437)&gt;0,ROUND(N(E437)*MIN(I437,D437)/D437,2),0))</f>
        <v/>
      </c>
      <c r="M437" s="6">
        <f>IF(A437&amp;""="","",IF(I437=0,"لم تبدأ",IF(I437&gt;=N(D437),"مكتملة","جارية")))</f>
        <v/>
      </c>
      <c r="N437" s="6">
        <f>IF(A437&amp;""="","",IF(M437="مكتملة","",IF(NOT(ISNUMBER(G437)),"يحتاج موعدًا",IF(G437&lt;'الإعدادات'!$B$4,"يحتاج موعدًا",""))))</f>
        <v/>
      </c>
    </row>
    <row r="438">
      <c r="A438" s="5" t="n"/>
      <c r="B438" s="5" t="n"/>
      <c r="C438" s="5" t="n"/>
      <c r="D438" s="19" t="n"/>
      <c r="E438" s="20" t="n"/>
      <c r="F438" s="13" t="n"/>
      <c r="G438" s="13" t="n"/>
      <c r="H438" s="6">
        <f>IF(A438&amp;""="","",IFERROR(INDEX('المرضى'!$B$6:$B$305,MATCH(B438&amp;"",'المرضى'!$A$6:$A$305,0))&amp;"","كود غير موجود"))</f>
        <v/>
      </c>
      <c r="I438" s="16">
        <f>IF(A438&amp;""="","",COUNTIFS('الجلسات'!$B$6:$B$2005,A438&amp;"",'الجلسات'!$C$6:$C$2005,"تمت"))</f>
        <v/>
      </c>
      <c r="J438" s="16">
        <f>IF(A438&amp;""="","",MAX(0,N(D438)-I438))</f>
        <v/>
      </c>
      <c r="K438" s="21">
        <f>IF(OR(A438&amp;""="",N(D438)=0),"",MIN(1,I438/D438))</f>
        <v/>
      </c>
      <c r="L438" s="17">
        <f>IF(A438&amp;""="","",IF(N(D438)&gt;0,ROUND(N(E438)*MIN(I438,D438)/D438,2),0))</f>
        <v/>
      </c>
      <c r="M438" s="6">
        <f>IF(A438&amp;""="","",IF(I438=0,"لم تبدأ",IF(I438&gt;=N(D438),"مكتملة","جارية")))</f>
        <v/>
      </c>
      <c r="N438" s="6">
        <f>IF(A438&amp;""="","",IF(M438="مكتملة","",IF(NOT(ISNUMBER(G438)),"يحتاج موعدًا",IF(G438&lt;'الإعدادات'!$B$4,"يحتاج موعدًا",""))))</f>
        <v/>
      </c>
    </row>
    <row r="439">
      <c r="A439" s="5" t="n"/>
      <c r="B439" s="5" t="n"/>
      <c r="C439" s="5" t="n"/>
      <c r="D439" s="19" t="n"/>
      <c r="E439" s="20" t="n"/>
      <c r="F439" s="13" t="n"/>
      <c r="G439" s="13" t="n"/>
      <c r="H439" s="6">
        <f>IF(A439&amp;""="","",IFERROR(INDEX('المرضى'!$B$6:$B$305,MATCH(B439&amp;"",'المرضى'!$A$6:$A$305,0))&amp;"","كود غير موجود"))</f>
        <v/>
      </c>
      <c r="I439" s="16">
        <f>IF(A439&amp;""="","",COUNTIFS('الجلسات'!$B$6:$B$2005,A439&amp;"",'الجلسات'!$C$6:$C$2005,"تمت"))</f>
        <v/>
      </c>
      <c r="J439" s="16">
        <f>IF(A439&amp;""="","",MAX(0,N(D439)-I439))</f>
        <v/>
      </c>
      <c r="K439" s="21">
        <f>IF(OR(A439&amp;""="",N(D439)=0),"",MIN(1,I439/D439))</f>
        <v/>
      </c>
      <c r="L439" s="17">
        <f>IF(A439&amp;""="","",IF(N(D439)&gt;0,ROUND(N(E439)*MIN(I439,D439)/D439,2),0))</f>
        <v/>
      </c>
      <c r="M439" s="6">
        <f>IF(A439&amp;""="","",IF(I439=0,"لم تبدأ",IF(I439&gt;=N(D439),"مكتملة","جارية")))</f>
        <v/>
      </c>
      <c r="N439" s="6">
        <f>IF(A439&amp;""="","",IF(M439="مكتملة","",IF(NOT(ISNUMBER(G439)),"يحتاج موعدًا",IF(G439&lt;'الإعدادات'!$B$4,"يحتاج موعدًا",""))))</f>
        <v/>
      </c>
    </row>
    <row r="440">
      <c r="A440" s="5" t="n"/>
      <c r="B440" s="5" t="n"/>
      <c r="C440" s="5" t="n"/>
      <c r="D440" s="19" t="n"/>
      <c r="E440" s="20" t="n"/>
      <c r="F440" s="13" t="n"/>
      <c r="G440" s="13" t="n"/>
      <c r="H440" s="6">
        <f>IF(A440&amp;""="","",IFERROR(INDEX('المرضى'!$B$6:$B$305,MATCH(B440&amp;"",'المرضى'!$A$6:$A$305,0))&amp;"","كود غير موجود"))</f>
        <v/>
      </c>
      <c r="I440" s="16">
        <f>IF(A440&amp;""="","",COUNTIFS('الجلسات'!$B$6:$B$2005,A440&amp;"",'الجلسات'!$C$6:$C$2005,"تمت"))</f>
        <v/>
      </c>
      <c r="J440" s="16">
        <f>IF(A440&amp;""="","",MAX(0,N(D440)-I440))</f>
        <v/>
      </c>
      <c r="K440" s="21">
        <f>IF(OR(A440&amp;""="",N(D440)=0),"",MIN(1,I440/D440))</f>
        <v/>
      </c>
      <c r="L440" s="17">
        <f>IF(A440&amp;""="","",IF(N(D440)&gt;0,ROUND(N(E440)*MIN(I440,D440)/D440,2),0))</f>
        <v/>
      </c>
      <c r="M440" s="6">
        <f>IF(A440&amp;""="","",IF(I440=0,"لم تبدأ",IF(I440&gt;=N(D440),"مكتملة","جارية")))</f>
        <v/>
      </c>
      <c r="N440" s="6">
        <f>IF(A440&amp;""="","",IF(M440="مكتملة","",IF(NOT(ISNUMBER(G440)),"يحتاج موعدًا",IF(G440&lt;'الإعدادات'!$B$4,"يحتاج موعدًا",""))))</f>
        <v/>
      </c>
    </row>
    <row r="441">
      <c r="A441" s="5" t="n"/>
      <c r="B441" s="5" t="n"/>
      <c r="C441" s="5" t="n"/>
      <c r="D441" s="19" t="n"/>
      <c r="E441" s="20" t="n"/>
      <c r="F441" s="13" t="n"/>
      <c r="G441" s="13" t="n"/>
      <c r="H441" s="6">
        <f>IF(A441&amp;""="","",IFERROR(INDEX('المرضى'!$B$6:$B$305,MATCH(B441&amp;"",'المرضى'!$A$6:$A$305,0))&amp;"","كود غير موجود"))</f>
        <v/>
      </c>
      <c r="I441" s="16">
        <f>IF(A441&amp;""="","",COUNTIFS('الجلسات'!$B$6:$B$2005,A441&amp;"",'الجلسات'!$C$6:$C$2005,"تمت"))</f>
        <v/>
      </c>
      <c r="J441" s="16">
        <f>IF(A441&amp;""="","",MAX(0,N(D441)-I441))</f>
        <v/>
      </c>
      <c r="K441" s="21">
        <f>IF(OR(A441&amp;""="",N(D441)=0),"",MIN(1,I441/D441))</f>
        <v/>
      </c>
      <c r="L441" s="17">
        <f>IF(A441&amp;""="","",IF(N(D441)&gt;0,ROUND(N(E441)*MIN(I441,D441)/D441,2),0))</f>
        <v/>
      </c>
      <c r="M441" s="6">
        <f>IF(A441&amp;""="","",IF(I441=0,"لم تبدأ",IF(I441&gt;=N(D441),"مكتملة","جارية")))</f>
        <v/>
      </c>
      <c r="N441" s="6">
        <f>IF(A441&amp;""="","",IF(M441="مكتملة","",IF(NOT(ISNUMBER(G441)),"يحتاج موعدًا",IF(G441&lt;'الإعدادات'!$B$4,"يحتاج موعدًا",""))))</f>
        <v/>
      </c>
    </row>
    <row r="442">
      <c r="A442" s="5" t="n"/>
      <c r="B442" s="5" t="n"/>
      <c r="C442" s="5" t="n"/>
      <c r="D442" s="19" t="n"/>
      <c r="E442" s="20" t="n"/>
      <c r="F442" s="13" t="n"/>
      <c r="G442" s="13" t="n"/>
      <c r="H442" s="6">
        <f>IF(A442&amp;""="","",IFERROR(INDEX('المرضى'!$B$6:$B$305,MATCH(B442&amp;"",'المرضى'!$A$6:$A$305,0))&amp;"","كود غير موجود"))</f>
        <v/>
      </c>
      <c r="I442" s="16">
        <f>IF(A442&amp;""="","",COUNTIFS('الجلسات'!$B$6:$B$2005,A442&amp;"",'الجلسات'!$C$6:$C$2005,"تمت"))</f>
        <v/>
      </c>
      <c r="J442" s="16">
        <f>IF(A442&amp;""="","",MAX(0,N(D442)-I442))</f>
        <v/>
      </c>
      <c r="K442" s="21">
        <f>IF(OR(A442&amp;""="",N(D442)=0),"",MIN(1,I442/D442))</f>
        <v/>
      </c>
      <c r="L442" s="17">
        <f>IF(A442&amp;""="","",IF(N(D442)&gt;0,ROUND(N(E442)*MIN(I442,D442)/D442,2),0))</f>
        <v/>
      </c>
      <c r="M442" s="6">
        <f>IF(A442&amp;""="","",IF(I442=0,"لم تبدأ",IF(I442&gt;=N(D442),"مكتملة","جارية")))</f>
        <v/>
      </c>
      <c r="N442" s="6">
        <f>IF(A442&amp;""="","",IF(M442="مكتملة","",IF(NOT(ISNUMBER(G442)),"يحتاج موعدًا",IF(G442&lt;'الإعدادات'!$B$4,"يحتاج موعدًا",""))))</f>
        <v/>
      </c>
    </row>
    <row r="443">
      <c r="A443" s="5" t="n"/>
      <c r="B443" s="5" t="n"/>
      <c r="C443" s="5" t="n"/>
      <c r="D443" s="19" t="n"/>
      <c r="E443" s="20" t="n"/>
      <c r="F443" s="13" t="n"/>
      <c r="G443" s="13" t="n"/>
      <c r="H443" s="6">
        <f>IF(A443&amp;""="","",IFERROR(INDEX('المرضى'!$B$6:$B$305,MATCH(B443&amp;"",'المرضى'!$A$6:$A$305,0))&amp;"","كود غير موجود"))</f>
        <v/>
      </c>
      <c r="I443" s="16">
        <f>IF(A443&amp;""="","",COUNTIFS('الجلسات'!$B$6:$B$2005,A443&amp;"",'الجلسات'!$C$6:$C$2005,"تمت"))</f>
        <v/>
      </c>
      <c r="J443" s="16">
        <f>IF(A443&amp;""="","",MAX(0,N(D443)-I443))</f>
        <v/>
      </c>
      <c r="K443" s="21">
        <f>IF(OR(A443&amp;""="",N(D443)=0),"",MIN(1,I443/D443))</f>
        <v/>
      </c>
      <c r="L443" s="17">
        <f>IF(A443&amp;""="","",IF(N(D443)&gt;0,ROUND(N(E443)*MIN(I443,D443)/D443,2),0))</f>
        <v/>
      </c>
      <c r="M443" s="6">
        <f>IF(A443&amp;""="","",IF(I443=0,"لم تبدأ",IF(I443&gt;=N(D443),"مكتملة","جارية")))</f>
        <v/>
      </c>
      <c r="N443" s="6">
        <f>IF(A443&amp;""="","",IF(M443="مكتملة","",IF(NOT(ISNUMBER(G443)),"يحتاج موعدًا",IF(G443&lt;'الإعدادات'!$B$4,"يحتاج موعدًا",""))))</f>
        <v/>
      </c>
    </row>
    <row r="444">
      <c r="A444" s="5" t="n"/>
      <c r="B444" s="5" t="n"/>
      <c r="C444" s="5" t="n"/>
      <c r="D444" s="19" t="n"/>
      <c r="E444" s="20" t="n"/>
      <c r="F444" s="13" t="n"/>
      <c r="G444" s="13" t="n"/>
      <c r="H444" s="6">
        <f>IF(A444&amp;""="","",IFERROR(INDEX('المرضى'!$B$6:$B$305,MATCH(B444&amp;"",'المرضى'!$A$6:$A$305,0))&amp;"","كود غير موجود"))</f>
        <v/>
      </c>
      <c r="I444" s="16">
        <f>IF(A444&amp;""="","",COUNTIFS('الجلسات'!$B$6:$B$2005,A444&amp;"",'الجلسات'!$C$6:$C$2005,"تمت"))</f>
        <v/>
      </c>
      <c r="J444" s="16">
        <f>IF(A444&amp;""="","",MAX(0,N(D444)-I444))</f>
        <v/>
      </c>
      <c r="K444" s="21">
        <f>IF(OR(A444&amp;""="",N(D444)=0),"",MIN(1,I444/D444))</f>
        <v/>
      </c>
      <c r="L444" s="17">
        <f>IF(A444&amp;""="","",IF(N(D444)&gt;0,ROUND(N(E444)*MIN(I444,D444)/D444,2),0))</f>
        <v/>
      </c>
      <c r="M444" s="6">
        <f>IF(A444&amp;""="","",IF(I444=0,"لم تبدأ",IF(I444&gt;=N(D444),"مكتملة","جارية")))</f>
        <v/>
      </c>
      <c r="N444" s="6">
        <f>IF(A444&amp;""="","",IF(M444="مكتملة","",IF(NOT(ISNUMBER(G444)),"يحتاج موعدًا",IF(G444&lt;'الإعدادات'!$B$4,"يحتاج موعدًا",""))))</f>
        <v/>
      </c>
    </row>
    <row r="445">
      <c r="A445" s="5" t="n"/>
      <c r="B445" s="5" t="n"/>
      <c r="C445" s="5" t="n"/>
      <c r="D445" s="19" t="n"/>
      <c r="E445" s="20" t="n"/>
      <c r="F445" s="13" t="n"/>
      <c r="G445" s="13" t="n"/>
      <c r="H445" s="6">
        <f>IF(A445&amp;""="","",IFERROR(INDEX('المرضى'!$B$6:$B$305,MATCH(B445&amp;"",'المرضى'!$A$6:$A$305,0))&amp;"","كود غير موجود"))</f>
        <v/>
      </c>
      <c r="I445" s="16">
        <f>IF(A445&amp;""="","",COUNTIFS('الجلسات'!$B$6:$B$2005,A445&amp;"",'الجلسات'!$C$6:$C$2005,"تمت"))</f>
        <v/>
      </c>
      <c r="J445" s="16">
        <f>IF(A445&amp;""="","",MAX(0,N(D445)-I445))</f>
        <v/>
      </c>
      <c r="K445" s="21">
        <f>IF(OR(A445&amp;""="",N(D445)=0),"",MIN(1,I445/D445))</f>
        <v/>
      </c>
      <c r="L445" s="17">
        <f>IF(A445&amp;""="","",IF(N(D445)&gt;0,ROUND(N(E445)*MIN(I445,D445)/D445,2),0))</f>
        <v/>
      </c>
      <c r="M445" s="6">
        <f>IF(A445&amp;""="","",IF(I445=0,"لم تبدأ",IF(I445&gt;=N(D445),"مكتملة","جارية")))</f>
        <v/>
      </c>
      <c r="N445" s="6">
        <f>IF(A445&amp;""="","",IF(M445="مكتملة","",IF(NOT(ISNUMBER(G445)),"يحتاج موعدًا",IF(G445&lt;'الإعدادات'!$B$4,"يحتاج موعدًا",""))))</f>
        <v/>
      </c>
    </row>
    <row r="446">
      <c r="A446" s="5" t="n"/>
      <c r="B446" s="5" t="n"/>
      <c r="C446" s="5" t="n"/>
      <c r="D446" s="19" t="n"/>
      <c r="E446" s="20" t="n"/>
      <c r="F446" s="13" t="n"/>
      <c r="G446" s="13" t="n"/>
      <c r="H446" s="6">
        <f>IF(A446&amp;""="","",IFERROR(INDEX('المرضى'!$B$6:$B$305,MATCH(B446&amp;"",'المرضى'!$A$6:$A$305,0))&amp;"","كود غير موجود"))</f>
        <v/>
      </c>
      <c r="I446" s="16">
        <f>IF(A446&amp;""="","",COUNTIFS('الجلسات'!$B$6:$B$2005,A446&amp;"",'الجلسات'!$C$6:$C$2005,"تمت"))</f>
        <v/>
      </c>
      <c r="J446" s="16">
        <f>IF(A446&amp;""="","",MAX(0,N(D446)-I446))</f>
        <v/>
      </c>
      <c r="K446" s="21">
        <f>IF(OR(A446&amp;""="",N(D446)=0),"",MIN(1,I446/D446))</f>
        <v/>
      </c>
      <c r="L446" s="17">
        <f>IF(A446&amp;""="","",IF(N(D446)&gt;0,ROUND(N(E446)*MIN(I446,D446)/D446,2),0))</f>
        <v/>
      </c>
      <c r="M446" s="6">
        <f>IF(A446&amp;""="","",IF(I446=0,"لم تبدأ",IF(I446&gt;=N(D446),"مكتملة","جارية")))</f>
        <v/>
      </c>
      <c r="N446" s="6">
        <f>IF(A446&amp;""="","",IF(M446="مكتملة","",IF(NOT(ISNUMBER(G446)),"يحتاج موعدًا",IF(G446&lt;'الإعدادات'!$B$4,"يحتاج موعدًا",""))))</f>
        <v/>
      </c>
    </row>
    <row r="447">
      <c r="A447" s="5" t="n"/>
      <c r="B447" s="5" t="n"/>
      <c r="C447" s="5" t="n"/>
      <c r="D447" s="19" t="n"/>
      <c r="E447" s="20" t="n"/>
      <c r="F447" s="13" t="n"/>
      <c r="G447" s="13" t="n"/>
      <c r="H447" s="6">
        <f>IF(A447&amp;""="","",IFERROR(INDEX('المرضى'!$B$6:$B$305,MATCH(B447&amp;"",'المرضى'!$A$6:$A$305,0))&amp;"","كود غير موجود"))</f>
        <v/>
      </c>
      <c r="I447" s="16">
        <f>IF(A447&amp;""="","",COUNTIFS('الجلسات'!$B$6:$B$2005,A447&amp;"",'الجلسات'!$C$6:$C$2005,"تمت"))</f>
        <v/>
      </c>
      <c r="J447" s="16">
        <f>IF(A447&amp;""="","",MAX(0,N(D447)-I447))</f>
        <v/>
      </c>
      <c r="K447" s="21">
        <f>IF(OR(A447&amp;""="",N(D447)=0),"",MIN(1,I447/D447))</f>
        <v/>
      </c>
      <c r="L447" s="17">
        <f>IF(A447&amp;""="","",IF(N(D447)&gt;0,ROUND(N(E447)*MIN(I447,D447)/D447,2),0))</f>
        <v/>
      </c>
      <c r="M447" s="6">
        <f>IF(A447&amp;""="","",IF(I447=0,"لم تبدأ",IF(I447&gt;=N(D447),"مكتملة","جارية")))</f>
        <v/>
      </c>
      <c r="N447" s="6">
        <f>IF(A447&amp;""="","",IF(M447="مكتملة","",IF(NOT(ISNUMBER(G447)),"يحتاج موعدًا",IF(G447&lt;'الإعدادات'!$B$4,"يحتاج موعدًا",""))))</f>
        <v/>
      </c>
    </row>
    <row r="448">
      <c r="A448" s="5" t="n"/>
      <c r="B448" s="5" t="n"/>
      <c r="C448" s="5" t="n"/>
      <c r="D448" s="19" t="n"/>
      <c r="E448" s="20" t="n"/>
      <c r="F448" s="13" t="n"/>
      <c r="G448" s="13" t="n"/>
      <c r="H448" s="6">
        <f>IF(A448&amp;""="","",IFERROR(INDEX('المرضى'!$B$6:$B$305,MATCH(B448&amp;"",'المرضى'!$A$6:$A$305,0))&amp;"","كود غير موجود"))</f>
        <v/>
      </c>
      <c r="I448" s="16">
        <f>IF(A448&amp;""="","",COUNTIFS('الجلسات'!$B$6:$B$2005,A448&amp;"",'الجلسات'!$C$6:$C$2005,"تمت"))</f>
        <v/>
      </c>
      <c r="J448" s="16">
        <f>IF(A448&amp;""="","",MAX(0,N(D448)-I448))</f>
        <v/>
      </c>
      <c r="K448" s="21">
        <f>IF(OR(A448&amp;""="",N(D448)=0),"",MIN(1,I448/D448))</f>
        <v/>
      </c>
      <c r="L448" s="17">
        <f>IF(A448&amp;""="","",IF(N(D448)&gt;0,ROUND(N(E448)*MIN(I448,D448)/D448,2),0))</f>
        <v/>
      </c>
      <c r="M448" s="6">
        <f>IF(A448&amp;""="","",IF(I448=0,"لم تبدأ",IF(I448&gt;=N(D448),"مكتملة","جارية")))</f>
        <v/>
      </c>
      <c r="N448" s="6">
        <f>IF(A448&amp;""="","",IF(M448="مكتملة","",IF(NOT(ISNUMBER(G448)),"يحتاج موعدًا",IF(G448&lt;'الإعدادات'!$B$4,"يحتاج موعدًا",""))))</f>
        <v/>
      </c>
    </row>
    <row r="449">
      <c r="A449" s="5" t="n"/>
      <c r="B449" s="5" t="n"/>
      <c r="C449" s="5" t="n"/>
      <c r="D449" s="19" t="n"/>
      <c r="E449" s="20" t="n"/>
      <c r="F449" s="13" t="n"/>
      <c r="G449" s="13" t="n"/>
      <c r="H449" s="6">
        <f>IF(A449&amp;""="","",IFERROR(INDEX('المرضى'!$B$6:$B$305,MATCH(B449&amp;"",'المرضى'!$A$6:$A$305,0))&amp;"","كود غير موجود"))</f>
        <v/>
      </c>
      <c r="I449" s="16">
        <f>IF(A449&amp;""="","",COUNTIFS('الجلسات'!$B$6:$B$2005,A449&amp;"",'الجلسات'!$C$6:$C$2005,"تمت"))</f>
        <v/>
      </c>
      <c r="J449" s="16">
        <f>IF(A449&amp;""="","",MAX(0,N(D449)-I449))</f>
        <v/>
      </c>
      <c r="K449" s="21">
        <f>IF(OR(A449&amp;""="",N(D449)=0),"",MIN(1,I449/D449))</f>
        <v/>
      </c>
      <c r="L449" s="17">
        <f>IF(A449&amp;""="","",IF(N(D449)&gt;0,ROUND(N(E449)*MIN(I449,D449)/D449,2),0))</f>
        <v/>
      </c>
      <c r="M449" s="6">
        <f>IF(A449&amp;""="","",IF(I449=0,"لم تبدأ",IF(I449&gt;=N(D449),"مكتملة","جارية")))</f>
        <v/>
      </c>
      <c r="N449" s="6">
        <f>IF(A449&amp;""="","",IF(M449="مكتملة","",IF(NOT(ISNUMBER(G449)),"يحتاج موعدًا",IF(G449&lt;'الإعدادات'!$B$4,"يحتاج موعدًا",""))))</f>
        <v/>
      </c>
    </row>
    <row r="450">
      <c r="A450" s="5" t="n"/>
      <c r="B450" s="5" t="n"/>
      <c r="C450" s="5" t="n"/>
      <c r="D450" s="19" t="n"/>
      <c r="E450" s="20" t="n"/>
      <c r="F450" s="13" t="n"/>
      <c r="G450" s="13" t="n"/>
      <c r="H450" s="6">
        <f>IF(A450&amp;""="","",IFERROR(INDEX('المرضى'!$B$6:$B$305,MATCH(B450&amp;"",'المرضى'!$A$6:$A$305,0))&amp;"","كود غير موجود"))</f>
        <v/>
      </c>
      <c r="I450" s="16">
        <f>IF(A450&amp;""="","",COUNTIFS('الجلسات'!$B$6:$B$2005,A450&amp;"",'الجلسات'!$C$6:$C$2005,"تمت"))</f>
        <v/>
      </c>
      <c r="J450" s="16">
        <f>IF(A450&amp;""="","",MAX(0,N(D450)-I450))</f>
        <v/>
      </c>
      <c r="K450" s="21">
        <f>IF(OR(A450&amp;""="",N(D450)=0),"",MIN(1,I450/D450))</f>
        <v/>
      </c>
      <c r="L450" s="17">
        <f>IF(A450&amp;""="","",IF(N(D450)&gt;0,ROUND(N(E450)*MIN(I450,D450)/D450,2),0))</f>
        <v/>
      </c>
      <c r="M450" s="6">
        <f>IF(A450&amp;""="","",IF(I450=0,"لم تبدأ",IF(I450&gt;=N(D450),"مكتملة","جارية")))</f>
        <v/>
      </c>
      <c r="N450" s="6">
        <f>IF(A450&amp;""="","",IF(M450="مكتملة","",IF(NOT(ISNUMBER(G450)),"يحتاج موعدًا",IF(G450&lt;'الإعدادات'!$B$4,"يحتاج موعدًا",""))))</f>
        <v/>
      </c>
    </row>
    <row r="451">
      <c r="A451" s="5" t="n"/>
      <c r="B451" s="5" t="n"/>
      <c r="C451" s="5" t="n"/>
      <c r="D451" s="19" t="n"/>
      <c r="E451" s="20" t="n"/>
      <c r="F451" s="13" t="n"/>
      <c r="G451" s="13" t="n"/>
      <c r="H451" s="6">
        <f>IF(A451&amp;""="","",IFERROR(INDEX('المرضى'!$B$6:$B$305,MATCH(B451&amp;"",'المرضى'!$A$6:$A$305,0))&amp;"","كود غير موجود"))</f>
        <v/>
      </c>
      <c r="I451" s="16">
        <f>IF(A451&amp;""="","",COUNTIFS('الجلسات'!$B$6:$B$2005,A451&amp;"",'الجلسات'!$C$6:$C$2005,"تمت"))</f>
        <v/>
      </c>
      <c r="J451" s="16">
        <f>IF(A451&amp;""="","",MAX(0,N(D451)-I451))</f>
        <v/>
      </c>
      <c r="K451" s="21">
        <f>IF(OR(A451&amp;""="",N(D451)=0),"",MIN(1,I451/D451))</f>
        <v/>
      </c>
      <c r="L451" s="17">
        <f>IF(A451&amp;""="","",IF(N(D451)&gt;0,ROUND(N(E451)*MIN(I451,D451)/D451,2),0))</f>
        <v/>
      </c>
      <c r="M451" s="6">
        <f>IF(A451&amp;""="","",IF(I451=0,"لم تبدأ",IF(I451&gt;=N(D451),"مكتملة","جارية")))</f>
        <v/>
      </c>
      <c r="N451" s="6">
        <f>IF(A451&amp;""="","",IF(M451="مكتملة","",IF(NOT(ISNUMBER(G451)),"يحتاج موعدًا",IF(G451&lt;'الإعدادات'!$B$4,"يحتاج موعدًا",""))))</f>
        <v/>
      </c>
    </row>
    <row r="452">
      <c r="A452" s="5" t="n"/>
      <c r="B452" s="5" t="n"/>
      <c r="C452" s="5" t="n"/>
      <c r="D452" s="19" t="n"/>
      <c r="E452" s="20" t="n"/>
      <c r="F452" s="13" t="n"/>
      <c r="G452" s="13" t="n"/>
      <c r="H452" s="6">
        <f>IF(A452&amp;""="","",IFERROR(INDEX('المرضى'!$B$6:$B$305,MATCH(B452&amp;"",'المرضى'!$A$6:$A$305,0))&amp;"","كود غير موجود"))</f>
        <v/>
      </c>
      <c r="I452" s="16">
        <f>IF(A452&amp;""="","",COUNTIFS('الجلسات'!$B$6:$B$2005,A452&amp;"",'الجلسات'!$C$6:$C$2005,"تمت"))</f>
        <v/>
      </c>
      <c r="J452" s="16">
        <f>IF(A452&amp;""="","",MAX(0,N(D452)-I452))</f>
        <v/>
      </c>
      <c r="K452" s="21">
        <f>IF(OR(A452&amp;""="",N(D452)=0),"",MIN(1,I452/D452))</f>
        <v/>
      </c>
      <c r="L452" s="17">
        <f>IF(A452&amp;""="","",IF(N(D452)&gt;0,ROUND(N(E452)*MIN(I452,D452)/D452,2),0))</f>
        <v/>
      </c>
      <c r="M452" s="6">
        <f>IF(A452&amp;""="","",IF(I452=0,"لم تبدأ",IF(I452&gt;=N(D452),"مكتملة","جارية")))</f>
        <v/>
      </c>
      <c r="N452" s="6">
        <f>IF(A452&amp;""="","",IF(M452="مكتملة","",IF(NOT(ISNUMBER(G452)),"يحتاج موعدًا",IF(G452&lt;'الإعدادات'!$B$4,"يحتاج موعدًا",""))))</f>
        <v/>
      </c>
    </row>
    <row r="453">
      <c r="A453" s="5" t="n"/>
      <c r="B453" s="5" t="n"/>
      <c r="C453" s="5" t="n"/>
      <c r="D453" s="19" t="n"/>
      <c r="E453" s="20" t="n"/>
      <c r="F453" s="13" t="n"/>
      <c r="G453" s="13" t="n"/>
      <c r="H453" s="6">
        <f>IF(A453&amp;""="","",IFERROR(INDEX('المرضى'!$B$6:$B$305,MATCH(B453&amp;"",'المرضى'!$A$6:$A$305,0))&amp;"","كود غير موجود"))</f>
        <v/>
      </c>
      <c r="I453" s="16">
        <f>IF(A453&amp;""="","",COUNTIFS('الجلسات'!$B$6:$B$2005,A453&amp;"",'الجلسات'!$C$6:$C$2005,"تمت"))</f>
        <v/>
      </c>
      <c r="J453" s="16">
        <f>IF(A453&amp;""="","",MAX(0,N(D453)-I453))</f>
        <v/>
      </c>
      <c r="K453" s="21">
        <f>IF(OR(A453&amp;""="",N(D453)=0),"",MIN(1,I453/D453))</f>
        <v/>
      </c>
      <c r="L453" s="17">
        <f>IF(A453&amp;""="","",IF(N(D453)&gt;0,ROUND(N(E453)*MIN(I453,D453)/D453,2),0))</f>
        <v/>
      </c>
      <c r="M453" s="6">
        <f>IF(A453&amp;""="","",IF(I453=0,"لم تبدأ",IF(I453&gt;=N(D453),"مكتملة","جارية")))</f>
        <v/>
      </c>
      <c r="N453" s="6">
        <f>IF(A453&amp;""="","",IF(M453="مكتملة","",IF(NOT(ISNUMBER(G453)),"يحتاج موعدًا",IF(G453&lt;'الإعدادات'!$B$4,"يحتاج موعدًا",""))))</f>
        <v/>
      </c>
    </row>
    <row r="454">
      <c r="A454" s="5" t="n"/>
      <c r="B454" s="5" t="n"/>
      <c r="C454" s="5" t="n"/>
      <c r="D454" s="19" t="n"/>
      <c r="E454" s="20" t="n"/>
      <c r="F454" s="13" t="n"/>
      <c r="G454" s="13" t="n"/>
      <c r="H454" s="6">
        <f>IF(A454&amp;""="","",IFERROR(INDEX('المرضى'!$B$6:$B$305,MATCH(B454&amp;"",'المرضى'!$A$6:$A$305,0))&amp;"","كود غير موجود"))</f>
        <v/>
      </c>
      <c r="I454" s="16">
        <f>IF(A454&amp;""="","",COUNTIFS('الجلسات'!$B$6:$B$2005,A454&amp;"",'الجلسات'!$C$6:$C$2005,"تمت"))</f>
        <v/>
      </c>
      <c r="J454" s="16">
        <f>IF(A454&amp;""="","",MAX(0,N(D454)-I454))</f>
        <v/>
      </c>
      <c r="K454" s="21">
        <f>IF(OR(A454&amp;""="",N(D454)=0),"",MIN(1,I454/D454))</f>
        <v/>
      </c>
      <c r="L454" s="17">
        <f>IF(A454&amp;""="","",IF(N(D454)&gt;0,ROUND(N(E454)*MIN(I454,D454)/D454,2),0))</f>
        <v/>
      </c>
      <c r="M454" s="6">
        <f>IF(A454&amp;""="","",IF(I454=0,"لم تبدأ",IF(I454&gt;=N(D454),"مكتملة","جارية")))</f>
        <v/>
      </c>
      <c r="N454" s="6">
        <f>IF(A454&amp;""="","",IF(M454="مكتملة","",IF(NOT(ISNUMBER(G454)),"يحتاج موعدًا",IF(G454&lt;'الإعدادات'!$B$4,"يحتاج موعدًا",""))))</f>
        <v/>
      </c>
    </row>
    <row r="455">
      <c r="A455" s="5" t="n"/>
      <c r="B455" s="5" t="n"/>
      <c r="C455" s="5" t="n"/>
      <c r="D455" s="19" t="n"/>
      <c r="E455" s="20" t="n"/>
      <c r="F455" s="13" t="n"/>
      <c r="G455" s="13" t="n"/>
      <c r="H455" s="6">
        <f>IF(A455&amp;""="","",IFERROR(INDEX('المرضى'!$B$6:$B$305,MATCH(B455&amp;"",'المرضى'!$A$6:$A$305,0))&amp;"","كود غير موجود"))</f>
        <v/>
      </c>
      <c r="I455" s="16">
        <f>IF(A455&amp;""="","",COUNTIFS('الجلسات'!$B$6:$B$2005,A455&amp;"",'الجلسات'!$C$6:$C$2005,"تمت"))</f>
        <v/>
      </c>
      <c r="J455" s="16">
        <f>IF(A455&amp;""="","",MAX(0,N(D455)-I455))</f>
        <v/>
      </c>
      <c r="K455" s="21">
        <f>IF(OR(A455&amp;""="",N(D455)=0),"",MIN(1,I455/D455))</f>
        <v/>
      </c>
      <c r="L455" s="17">
        <f>IF(A455&amp;""="","",IF(N(D455)&gt;0,ROUND(N(E455)*MIN(I455,D455)/D455,2),0))</f>
        <v/>
      </c>
      <c r="M455" s="6">
        <f>IF(A455&amp;""="","",IF(I455=0,"لم تبدأ",IF(I455&gt;=N(D455),"مكتملة","جارية")))</f>
        <v/>
      </c>
      <c r="N455" s="6">
        <f>IF(A455&amp;""="","",IF(M455="مكتملة","",IF(NOT(ISNUMBER(G455)),"يحتاج موعدًا",IF(G455&lt;'الإعدادات'!$B$4,"يحتاج موعدًا",""))))</f>
        <v/>
      </c>
    </row>
    <row r="456">
      <c r="A456" s="5" t="n"/>
      <c r="B456" s="5" t="n"/>
      <c r="C456" s="5" t="n"/>
      <c r="D456" s="19" t="n"/>
      <c r="E456" s="20" t="n"/>
      <c r="F456" s="13" t="n"/>
      <c r="G456" s="13" t="n"/>
      <c r="H456" s="6">
        <f>IF(A456&amp;""="","",IFERROR(INDEX('المرضى'!$B$6:$B$305,MATCH(B456&amp;"",'المرضى'!$A$6:$A$305,0))&amp;"","كود غير موجود"))</f>
        <v/>
      </c>
      <c r="I456" s="16">
        <f>IF(A456&amp;""="","",COUNTIFS('الجلسات'!$B$6:$B$2005,A456&amp;"",'الجلسات'!$C$6:$C$2005,"تمت"))</f>
        <v/>
      </c>
      <c r="J456" s="16">
        <f>IF(A456&amp;""="","",MAX(0,N(D456)-I456))</f>
        <v/>
      </c>
      <c r="K456" s="21">
        <f>IF(OR(A456&amp;""="",N(D456)=0),"",MIN(1,I456/D456))</f>
        <v/>
      </c>
      <c r="L456" s="17">
        <f>IF(A456&amp;""="","",IF(N(D456)&gt;0,ROUND(N(E456)*MIN(I456,D456)/D456,2),0))</f>
        <v/>
      </c>
      <c r="M456" s="6">
        <f>IF(A456&amp;""="","",IF(I456=0,"لم تبدأ",IF(I456&gt;=N(D456),"مكتملة","جارية")))</f>
        <v/>
      </c>
      <c r="N456" s="6">
        <f>IF(A456&amp;""="","",IF(M456="مكتملة","",IF(NOT(ISNUMBER(G456)),"يحتاج موعدًا",IF(G456&lt;'الإعدادات'!$B$4,"يحتاج موعدًا",""))))</f>
        <v/>
      </c>
    </row>
    <row r="457">
      <c r="A457" s="5" t="n"/>
      <c r="B457" s="5" t="n"/>
      <c r="C457" s="5" t="n"/>
      <c r="D457" s="19" t="n"/>
      <c r="E457" s="20" t="n"/>
      <c r="F457" s="13" t="n"/>
      <c r="G457" s="13" t="n"/>
      <c r="H457" s="6">
        <f>IF(A457&amp;""="","",IFERROR(INDEX('المرضى'!$B$6:$B$305,MATCH(B457&amp;"",'المرضى'!$A$6:$A$305,0))&amp;"","كود غير موجود"))</f>
        <v/>
      </c>
      <c r="I457" s="16">
        <f>IF(A457&amp;""="","",COUNTIFS('الجلسات'!$B$6:$B$2005,A457&amp;"",'الجلسات'!$C$6:$C$2005,"تمت"))</f>
        <v/>
      </c>
      <c r="J457" s="16">
        <f>IF(A457&amp;""="","",MAX(0,N(D457)-I457))</f>
        <v/>
      </c>
      <c r="K457" s="21">
        <f>IF(OR(A457&amp;""="",N(D457)=0),"",MIN(1,I457/D457))</f>
        <v/>
      </c>
      <c r="L457" s="17">
        <f>IF(A457&amp;""="","",IF(N(D457)&gt;0,ROUND(N(E457)*MIN(I457,D457)/D457,2),0))</f>
        <v/>
      </c>
      <c r="M457" s="6">
        <f>IF(A457&amp;""="","",IF(I457=0,"لم تبدأ",IF(I457&gt;=N(D457),"مكتملة","جارية")))</f>
        <v/>
      </c>
      <c r="N457" s="6">
        <f>IF(A457&amp;""="","",IF(M457="مكتملة","",IF(NOT(ISNUMBER(G457)),"يحتاج موعدًا",IF(G457&lt;'الإعدادات'!$B$4,"يحتاج موعدًا",""))))</f>
        <v/>
      </c>
    </row>
    <row r="458">
      <c r="A458" s="5" t="n"/>
      <c r="B458" s="5" t="n"/>
      <c r="C458" s="5" t="n"/>
      <c r="D458" s="19" t="n"/>
      <c r="E458" s="20" t="n"/>
      <c r="F458" s="13" t="n"/>
      <c r="G458" s="13" t="n"/>
      <c r="H458" s="6">
        <f>IF(A458&amp;""="","",IFERROR(INDEX('المرضى'!$B$6:$B$305,MATCH(B458&amp;"",'المرضى'!$A$6:$A$305,0))&amp;"","كود غير موجود"))</f>
        <v/>
      </c>
      <c r="I458" s="16">
        <f>IF(A458&amp;""="","",COUNTIFS('الجلسات'!$B$6:$B$2005,A458&amp;"",'الجلسات'!$C$6:$C$2005,"تمت"))</f>
        <v/>
      </c>
      <c r="J458" s="16">
        <f>IF(A458&amp;""="","",MAX(0,N(D458)-I458))</f>
        <v/>
      </c>
      <c r="K458" s="21">
        <f>IF(OR(A458&amp;""="",N(D458)=0),"",MIN(1,I458/D458))</f>
        <v/>
      </c>
      <c r="L458" s="17">
        <f>IF(A458&amp;""="","",IF(N(D458)&gt;0,ROUND(N(E458)*MIN(I458,D458)/D458,2),0))</f>
        <v/>
      </c>
      <c r="M458" s="6">
        <f>IF(A458&amp;""="","",IF(I458=0,"لم تبدأ",IF(I458&gt;=N(D458),"مكتملة","جارية")))</f>
        <v/>
      </c>
      <c r="N458" s="6">
        <f>IF(A458&amp;""="","",IF(M458="مكتملة","",IF(NOT(ISNUMBER(G458)),"يحتاج موعدًا",IF(G458&lt;'الإعدادات'!$B$4,"يحتاج موعدًا",""))))</f>
        <v/>
      </c>
    </row>
    <row r="459">
      <c r="A459" s="5" t="n"/>
      <c r="B459" s="5" t="n"/>
      <c r="C459" s="5" t="n"/>
      <c r="D459" s="19" t="n"/>
      <c r="E459" s="20" t="n"/>
      <c r="F459" s="13" t="n"/>
      <c r="G459" s="13" t="n"/>
      <c r="H459" s="6">
        <f>IF(A459&amp;""="","",IFERROR(INDEX('المرضى'!$B$6:$B$305,MATCH(B459&amp;"",'المرضى'!$A$6:$A$305,0))&amp;"","كود غير موجود"))</f>
        <v/>
      </c>
      <c r="I459" s="16">
        <f>IF(A459&amp;""="","",COUNTIFS('الجلسات'!$B$6:$B$2005,A459&amp;"",'الجلسات'!$C$6:$C$2005,"تمت"))</f>
        <v/>
      </c>
      <c r="J459" s="16">
        <f>IF(A459&amp;""="","",MAX(0,N(D459)-I459))</f>
        <v/>
      </c>
      <c r="K459" s="21">
        <f>IF(OR(A459&amp;""="",N(D459)=0),"",MIN(1,I459/D459))</f>
        <v/>
      </c>
      <c r="L459" s="17">
        <f>IF(A459&amp;""="","",IF(N(D459)&gt;0,ROUND(N(E459)*MIN(I459,D459)/D459,2),0))</f>
        <v/>
      </c>
      <c r="M459" s="6">
        <f>IF(A459&amp;""="","",IF(I459=0,"لم تبدأ",IF(I459&gt;=N(D459),"مكتملة","جارية")))</f>
        <v/>
      </c>
      <c r="N459" s="6">
        <f>IF(A459&amp;""="","",IF(M459="مكتملة","",IF(NOT(ISNUMBER(G459)),"يحتاج موعدًا",IF(G459&lt;'الإعدادات'!$B$4,"يحتاج موعدًا",""))))</f>
        <v/>
      </c>
    </row>
    <row r="460">
      <c r="A460" s="5" t="n"/>
      <c r="B460" s="5" t="n"/>
      <c r="C460" s="5" t="n"/>
      <c r="D460" s="19" t="n"/>
      <c r="E460" s="20" t="n"/>
      <c r="F460" s="13" t="n"/>
      <c r="G460" s="13" t="n"/>
      <c r="H460" s="6">
        <f>IF(A460&amp;""="","",IFERROR(INDEX('المرضى'!$B$6:$B$305,MATCH(B460&amp;"",'المرضى'!$A$6:$A$305,0))&amp;"","كود غير موجود"))</f>
        <v/>
      </c>
      <c r="I460" s="16">
        <f>IF(A460&amp;""="","",COUNTIFS('الجلسات'!$B$6:$B$2005,A460&amp;"",'الجلسات'!$C$6:$C$2005,"تمت"))</f>
        <v/>
      </c>
      <c r="J460" s="16">
        <f>IF(A460&amp;""="","",MAX(0,N(D460)-I460))</f>
        <v/>
      </c>
      <c r="K460" s="21">
        <f>IF(OR(A460&amp;""="",N(D460)=0),"",MIN(1,I460/D460))</f>
        <v/>
      </c>
      <c r="L460" s="17">
        <f>IF(A460&amp;""="","",IF(N(D460)&gt;0,ROUND(N(E460)*MIN(I460,D460)/D460,2),0))</f>
        <v/>
      </c>
      <c r="M460" s="6">
        <f>IF(A460&amp;""="","",IF(I460=0,"لم تبدأ",IF(I460&gt;=N(D460),"مكتملة","جارية")))</f>
        <v/>
      </c>
      <c r="N460" s="6">
        <f>IF(A460&amp;""="","",IF(M460="مكتملة","",IF(NOT(ISNUMBER(G460)),"يحتاج موعدًا",IF(G460&lt;'الإعدادات'!$B$4,"يحتاج موعدًا",""))))</f>
        <v/>
      </c>
    </row>
    <row r="461">
      <c r="A461" s="5" t="n"/>
      <c r="B461" s="5" t="n"/>
      <c r="C461" s="5" t="n"/>
      <c r="D461" s="19" t="n"/>
      <c r="E461" s="20" t="n"/>
      <c r="F461" s="13" t="n"/>
      <c r="G461" s="13" t="n"/>
      <c r="H461" s="6">
        <f>IF(A461&amp;""="","",IFERROR(INDEX('المرضى'!$B$6:$B$305,MATCH(B461&amp;"",'المرضى'!$A$6:$A$305,0))&amp;"","كود غير موجود"))</f>
        <v/>
      </c>
      <c r="I461" s="16">
        <f>IF(A461&amp;""="","",COUNTIFS('الجلسات'!$B$6:$B$2005,A461&amp;"",'الجلسات'!$C$6:$C$2005,"تمت"))</f>
        <v/>
      </c>
      <c r="J461" s="16">
        <f>IF(A461&amp;""="","",MAX(0,N(D461)-I461))</f>
        <v/>
      </c>
      <c r="K461" s="21">
        <f>IF(OR(A461&amp;""="",N(D461)=0),"",MIN(1,I461/D461))</f>
        <v/>
      </c>
      <c r="L461" s="17">
        <f>IF(A461&amp;""="","",IF(N(D461)&gt;0,ROUND(N(E461)*MIN(I461,D461)/D461,2),0))</f>
        <v/>
      </c>
      <c r="M461" s="6">
        <f>IF(A461&amp;""="","",IF(I461=0,"لم تبدأ",IF(I461&gt;=N(D461),"مكتملة","جارية")))</f>
        <v/>
      </c>
      <c r="N461" s="6">
        <f>IF(A461&amp;""="","",IF(M461="مكتملة","",IF(NOT(ISNUMBER(G461)),"يحتاج موعدًا",IF(G461&lt;'الإعدادات'!$B$4,"يحتاج موعدًا",""))))</f>
        <v/>
      </c>
    </row>
    <row r="462">
      <c r="A462" s="5" t="n"/>
      <c r="B462" s="5" t="n"/>
      <c r="C462" s="5" t="n"/>
      <c r="D462" s="19" t="n"/>
      <c r="E462" s="20" t="n"/>
      <c r="F462" s="13" t="n"/>
      <c r="G462" s="13" t="n"/>
      <c r="H462" s="6">
        <f>IF(A462&amp;""="","",IFERROR(INDEX('المرضى'!$B$6:$B$305,MATCH(B462&amp;"",'المرضى'!$A$6:$A$305,0))&amp;"","كود غير موجود"))</f>
        <v/>
      </c>
      <c r="I462" s="16">
        <f>IF(A462&amp;""="","",COUNTIFS('الجلسات'!$B$6:$B$2005,A462&amp;"",'الجلسات'!$C$6:$C$2005,"تمت"))</f>
        <v/>
      </c>
      <c r="J462" s="16">
        <f>IF(A462&amp;""="","",MAX(0,N(D462)-I462))</f>
        <v/>
      </c>
      <c r="K462" s="21">
        <f>IF(OR(A462&amp;""="",N(D462)=0),"",MIN(1,I462/D462))</f>
        <v/>
      </c>
      <c r="L462" s="17">
        <f>IF(A462&amp;""="","",IF(N(D462)&gt;0,ROUND(N(E462)*MIN(I462,D462)/D462,2),0))</f>
        <v/>
      </c>
      <c r="M462" s="6">
        <f>IF(A462&amp;""="","",IF(I462=0,"لم تبدأ",IF(I462&gt;=N(D462),"مكتملة","جارية")))</f>
        <v/>
      </c>
      <c r="N462" s="6">
        <f>IF(A462&amp;""="","",IF(M462="مكتملة","",IF(NOT(ISNUMBER(G462)),"يحتاج موعدًا",IF(G462&lt;'الإعدادات'!$B$4,"يحتاج موعدًا",""))))</f>
        <v/>
      </c>
    </row>
    <row r="463">
      <c r="A463" s="5" t="n"/>
      <c r="B463" s="5" t="n"/>
      <c r="C463" s="5" t="n"/>
      <c r="D463" s="19" t="n"/>
      <c r="E463" s="20" t="n"/>
      <c r="F463" s="13" t="n"/>
      <c r="G463" s="13" t="n"/>
      <c r="H463" s="6">
        <f>IF(A463&amp;""="","",IFERROR(INDEX('المرضى'!$B$6:$B$305,MATCH(B463&amp;"",'المرضى'!$A$6:$A$305,0))&amp;"","كود غير موجود"))</f>
        <v/>
      </c>
      <c r="I463" s="16">
        <f>IF(A463&amp;""="","",COUNTIFS('الجلسات'!$B$6:$B$2005,A463&amp;"",'الجلسات'!$C$6:$C$2005,"تمت"))</f>
        <v/>
      </c>
      <c r="J463" s="16">
        <f>IF(A463&amp;""="","",MAX(0,N(D463)-I463))</f>
        <v/>
      </c>
      <c r="K463" s="21">
        <f>IF(OR(A463&amp;""="",N(D463)=0),"",MIN(1,I463/D463))</f>
        <v/>
      </c>
      <c r="L463" s="17">
        <f>IF(A463&amp;""="","",IF(N(D463)&gt;0,ROUND(N(E463)*MIN(I463,D463)/D463,2),0))</f>
        <v/>
      </c>
      <c r="M463" s="6">
        <f>IF(A463&amp;""="","",IF(I463=0,"لم تبدأ",IF(I463&gt;=N(D463),"مكتملة","جارية")))</f>
        <v/>
      </c>
      <c r="N463" s="6">
        <f>IF(A463&amp;""="","",IF(M463="مكتملة","",IF(NOT(ISNUMBER(G463)),"يحتاج موعدًا",IF(G463&lt;'الإعدادات'!$B$4,"يحتاج موعدًا",""))))</f>
        <v/>
      </c>
    </row>
    <row r="464">
      <c r="A464" s="5" t="n"/>
      <c r="B464" s="5" t="n"/>
      <c r="C464" s="5" t="n"/>
      <c r="D464" s="19" t="n"/>
      <c r="E464" s="20" t="n"/>
      <c r="F464" s="13" t="n"/>
      <c r="G464" s="13" t="n"/>
      <c r="H464" s="6">
        <f>IF(A464&amp;""="","",IFERROR(INDEX('المرضى'!$B$6:$B$305,MATCH(B464&amp;"",'المرضى'!$A$6:$A$305,0))&amp;"","كود غير موجود"))</f>
        <v/>
      </c>
      <c r="I464" s="16">
        <f>IF(A464&amp;""="","",COUNTIFS('الجلسات'!$B$6:$B$2005,A464&amp;"",'الجلسات'!$C$6:$C$2005,"تمت"))</f>
        <v/>
      </c>
      <c r="J464" s="16">
        <f>IF(A464&amp;""="","",MAX(0,N(D464)-I464))</f>
        <v/>
      </c>
      <c r="K464" s="21">
        <f>IF(OR(A464&amp;""="",N(D464)=0),"",MIN(1,I464/D464))</f>
        <v/>
      </c>
      <c r="L464" s="17">
        <f>IF(A464&amp;""="","",IF(N(D464)&gt;0,ROUND(N(E464)*MIN(I464,D464)/D464,2),0))</f>
        <v/>
      </c>
      <c r="M464" s="6">
        <f>IF(A464&amp;""="","",IF(I464=0,"لم تبدأ",IF(I464&gt;=N(D464),"مكتملة","جارية")))</f>
        <v/>
      </c>
      <c r="N464" s="6">
        <f>IF(A464&amp;""="","",IF(M464="مكتملة","",IF(NOT(ISNUMBER(G464)),"يحتاج موعدًا",IF(G464&lt;'الإعدادات'!$B$4,"يحتاج موعدًا",""))))</f>
        <v/>
      </c>
    </row>
    <row r="465">
      <c r="A465" s="5" t="n"/>
      <c r="B465" s="5" t="n"/>
      <c r="C465" s="5" t="n"/>
      <c r="D465" s="19" t="n"/>
      <c r="E465" s="20" t="n"/>
      <c r="F465" s="13" t="n"/>
      <c r="G465" s="13" t="n"/>
      <c r="H465" s="6">
        <f>IF(A465&amp;""="","",IFERROR(INDEX('المرضى'!$B$6:$B$305,MATCH(B465&amp;"",'المرضى'!$A$6:$A$305,0))&amp;"","كود غير موجود"))</f>
        <v/>
      </c>
      <c r="I465" s="16">
        <f>IF(A465&amp;""="","",COUNTIFS('الجلسات'!$B$6:$B$2005,A465&amp;"",'الجلسات'!$C$6:$C$2005,"تمت"))</f>
        <v/>
      </c>
      <c r="J465" s="16">
        <f>IF(A465&amp;""="","",MAX(0,N(D465)-I465))</f>
        <v/>
      </c>
      <c r="K465" s="21">
        <f>IF(OR(A465&amp;""="",N(D465)=0),"",MIN(1,I465/D465))</f>
        <v/>
      </c>
      <c r="L465" s="17">
        <f>IF(A465&amp;""="","",IF(N(D465)&gt;0,ROUND(N(E465)*MIN(I465,D465)/D465,2),0))</f>
        <v/>
      </c>
      <c r="M465" s="6">
        <f>IF(A465&amp;""="","",IF(I465=0,"لم تبدأ",IF(I465&gt;=N(D465),"مكتملة","جارية")))</f>
        <v/>
      </c>
      <c r="N465" s="6">
        <f>IF(A465&amp;""="","",IF(M465="مكتملة","",IF(NOT(ISNUMBER(G465)),"يحتاج موعدًا",IF(G465&lt;'الإعدادات'!$B$4,"يحتاج موعدًا",""))))</f>
        <v/>
      </c>
    </row>
    <row r="466">
      <c r="A466" s="5" t="n"/>
      <c r="B466" s="5" t="n"/>
      <c r="C466" s="5" t="n"/>
      <c r="D466" s="19" t="n"/>
      <c r="E466" s="20" t="n"/>
      <c r="F466" s="13" t="n"/>
      <c r="G466" s="13" t="n"/>
      <c r="H466" s="6">
        <f>IF(A466&amp;""="","",IFERROR(INDEX('المرضى'!$B$6:$B$305,MATCH(B466&amp;"",'المرضى'!$A$6:$A$305,0))&amp;"","كود غير موجود"))</f>
        <v/>
      </c>
      <c r="I466" s="16">
        <f>IF(A466&amp;""="","",COUNTIFS('الجلسات'!$B$6:$B$2005,A466&amp;"",'الجلسات'!$C$6:$C$2005,"تمت"))</f>
        <v/>
      </c>
      <c r="J466" s="16">
        <f>IF(A466&amp;""="","",MAX(0,N(D466)-I466))</f>
        <v/>
      </c>
      <c r="K466" s="21">
        <f>IF(OR(A466&amp;""="",N(D466)=0),"",MIN(1,I466/D466))</f>
        <v/>
      </c>
      <c r="L466" s="17">
        <f>IF(A466&amp;""="","",IF(N(D466)&gt;0,ROUND(N(E466)*MIN(I466,D466)/D466,2),0))</f>
        <v/>
      </c>
      <c r="M466" s="6">
        <f>IF(A466&amp;""="","",IF(I466=0,"لم تبدأ",IF(I466&gt;=N(D466),"مكتملة","جارية")))</f>
        <v/>
      </c>
      <c r="N466" s="6">
        <f>IF(A466&amp;""="","",IF(M466="مكتملة","",IF(NOT(ISNUMBER(G466)),"يحتاج موعدًا",IF(G466&lt;'الإعدادات'!$B$4,"يحتاج موعدًا",""))))</f>
        <v/>
      </c>
    </row>
    <row r="467">
      <c r="A467" s="5" t="n"/>
      <c r="B467" s="5" t="n"/>
      <c r="C467" s="5" t="n"/>
      <c r="D467" s="19" t="n"/>
      <c r="E467" s="20" t="n"/>
      <c r="F467" s="13" t="n"/>
      <c r="G467" s="13" t="n"/>
      <c r="H467" s="6">
        <f>IF(A467&amp;""="","",IFERROR(INDEX('المرضى'!$B$6:$B$305,MATCH(B467&amp;"",'المرضى'!$A$6:$A$305,0))&amp;"","كود غير موجود"))</f>
        <v/>
      </c>
      <c r="I467" s="16">
        <f>IF(A467&amp;""="","",COUNTIFS('الجلسات'!$B$6:$B$2005,A467&amp;"",'الجلسات'!$C$6:$C$2005,"تمت"))</f>
        <v/>
      </c>
      <c r="J467" s="16">
        <f>IF(A467&amp;""="","",MAX(0,N(D467)-I467))</f>
        <v/>
      </c>
      <c r="K467" s="21">
        <f>IF(OR(A467&amp;""="",N(D467)=0),"",MIN(1,I467/D467))</f>
        <v/>
      </c>
      <c r="L467" s="17">
        <f>IF(A467&amp;""="","",IF(N(D467)&gt;0,ROUND(N(E467)*MIN(I467,D467)/D467,2),0))</f>
        <v/>
      </c>
      <c r="M467" s="6">
        <f>IF(A467&amp;""="","",IF(I467=0,"لم تبدأ",IF(I467&gt;=N(D467),"مكتملة","جارية")))</f>
        <v/>
      </c>
      <c r="N467" s="6">
        <f>IF(A467&amp;""="","",IF(M467="مكتملة","",IF(NOT(ISNUMBER(G467)),"يحتاج موعدًا",IF(G467&lt;'الإعدادات'!$B$4,"يحتاج موعدًا",""))))</f>
        <v/>
      </c>
    </row>
    <row r="468">
      <c r="A468" s="5" t="n"/>
      <c r="B468" s="5" t="n"/>
      <c r="C468" s="5" t="n"/>
      <c r="D468" s="19" t="n"/>
      <c r="E468" s="20" t="n"/>
      <c r="F468" s="13" t="n"/>
      <c r="G468" s="13" t="n"/>
      <c r="H468" s="6">
        <f>IF(A468&amp;""="","",IFERROR(INDEX('المرضى'!$B$6:$B$305,MATCH(B468&amp;"",'المرضى'!$A$6:$A$305,0))&amp;"","كود غير موجود"))</f>
        <v/>
      </c>
      <c r="I468" s="16">
        <f>IF(A468&amp;""="","",COUNTIFS('الجلسات'!$B$6:$B$2005,A468&amp;"",'الجلسات'!$C$6:$C$2005,"تمت"))</f>
        <v/>
      </c>
      <c r="J468" s="16">
        <f>IF(A468&amp;""="","",MAX(0,N(D468)-I468))</f>
        <v/>
      </c>
      <c r="K468" s="21">
        <f>IF(OR(A468&amp;""="",N(D468)=0),"",MIN(1,I468/D468))</f>
        <v/>
      </c>
      <c r="L468" s="17">
        <f>IF(A468&amp;""="","",IF(N(D468)&gt;0,ROUND(N(E468)*MIN(I468,D468)/D468,2),0))</f>
        <v/>
      </c>
      <c r="M468" s="6">
        <f>IF(A468&amp;""="","",IF(I468=0,"لم تبدأ",IF(I468&gt;=N(D468),"مكتملة","جارية")))</f>
        <v/>
      </c>
      <c r="N468" s="6">
        <f>IF(A468&amp;""="","",IF(M468="مكتملة","",IF(NOT(ISNUMBER(G468)),"يحتاج موعدًا",IF(G468&lt;'الإعدادات'!$B$4,"يحتاج موعدًا",""))))</f>
        <v/>
      </c>
    </row>
    <row r="469">
      <c r="A469" s="5" t="n"/>
      <c r="B469" s="5" t="n"/>
      <c r="C469" s="5" t="n"/>
      <c r="D469" s="19" t="n"/>
      <c r="E469" s="20" t="n"/>
      <c r="F469" s="13" t="n"/>
      <c r="G469" s="13" t="n"/>
      <c r="H469" s="6">
        <f>IF(A469&amp;""="","",IFERROR(INDEX('المرضى'!$B$6:$B$305,MATCH(B469&amp;"",'المرضى'!$A$6:$A$305,0))&amp;"","كود غير موجود"))</f>
        <v/>
      </c>
      <c r="I469" s="16">
        <f>IF(A469&amp;""="","",COUNTIFS('الجلسات'!$B$6:$B$2005,A469&amp;"",'الجلسات'!$C$6:$C$2005,"تمت"))</f>
        <v/>
      </c>
      <c r="J469" s="16">
        <f>IF(A469&amp;""="","",MAX(0,N(D469)-I469))</f>
        <v/>
      </c>
      <c r="K469" s="21">
        <f>IF(OR(A469&amp;""="",N(D469)=0),"",MIN(1,I469/D469))</f>
        <v/>
      </c>
      <c r="L469" s="17">
        <f>IF(A469&amp;""="","",IF(N(D469)&gt;0,ROUND(N(E469)*MIN(I469,D469)/D469,2),0))</f>
        <v/>
      </c>
      <c r="M469" s="6">
        <f>IF(A469&amp;""="","",IF(I469=0,"لم تبدأ",IF(I469&gt;=N(D469),"مكتملة","جارية")))</f>
        <v/>
      </c>
      <c r="N469" s="6">
        <f>IF(A469&amp;""="","",IF(M469="مكتملة","",IF(NOT(ISNUMBER(G469)),"يحتاج موعدًا",IF(G469&lt;'الإعدادات'!$B$4,"يحتاج موعدًا",""))))</f>
        <v/>
      </c>
    </row>
    <row r="470">
      <c r="A470" s="5" t="n"/>
      <c r="B470" s="5" t="n"/>
      <c r="C470" s="5" t="n"/>
      <c r="D470" s="19" t="n"/>
      <c r="E470" s="20" t="n"/>
      <c r="F470" s="13" t="n"/>
      <c r="G470" s="13" t="n"/>
      <c r="H470" s="6">
        <f>IF(A470&amp;""="","",IFERROR(INDEX('المرضى'!$B$6:$B$305,MATCH(B470&amp;"",'المرضى'!$A$6:$A$305,0))&amp;"","كود غير موجود"))</f>
        <v/>
      </c>
      <c r="I470" s="16">
        <f>IF(A470&amp;""="","",COUNTIFS('الجلسات'!$B$6:$B$2005,A470&amp;"",'الجلسات'!$C$6:$C$2005,"تمت"))</f>
        <v/>
      </c>
      <c r="J470" s="16">
        <f>IF(A470&amp;""="","",MAX(0,N(D470)-I470))</f>
        <v/>
      </c>
      <c r="K470" s="21">
        <f>IF(OR(A470&amp;""="",N(D470)=0),"",MIN(1,I470/D470))</f>
        <v/>
      </c>
      <c r="L470" s="17">
        <f>IF(A470&amp;""="","",IF(N(D470)&gt;0,ROUND(N(E470)*MIN(I470,D470)/D470,2),0))</f>
        <v/>
      </c>
      <c r="M470" s="6">
        <f>IF(A470&amp;""="","",IF(I470=0,"لم تبدأ",IF(I470&gt;=N(D470),"مكتملة","جارية")))</f>
        <v/>
      </c>
      <c r="N470" s="6">
        <f>IF(A470&amp;""="","",IF(M470="مكتملة","",IF(NOT(ISNUMBER(G470)),"يحتاج موعدًا",IF(G470&lt;'الإعدادات'!$B$4,"يحتاج موعدًا",""))))</f>
        <v/>
      </c>
    </row>
    <row r="471">
      <c r="A471" s="5" t="n"/>
      <c r="B471" s="5" t="n"/>
      <c r="C471" s="5" t="n"/>
      <c r="D471" s="19" t="n"/>
      <c r="E471" s="20" t="n"/>
      <c r="F471" s="13" t="n"/>
      <c r="G471" s="13" t="n"/>
      <c r="H471" s="6">
        <f>IF(A471&amp;""="","",IFERROR(INDEX('المرضى'!$B$6:$B$305,MATCH(B471&amp;"",'المرضى'!$A$6:$A$305,0))&amp;"","كود غير موجود"))</f>
        <v/>
      </c>
      <c r="I471" s="16">
        <f>IF(A471&amp;""="","",COUNTIFS('الجلسات'!$B$6:$B$2005,A471&amp;"",'الجلسات'!$C$6:$C$2005,"تمت"))</f>
        <v/>
      </c>
      <c r="J471" s="16">
        <f>IF(A471&amp;""="","",MAX(0,N(D471)-I471))</f>
        <v/>
      </c>
      <c r="K471" s="21">
        <f>IF(OR(A471&amp;""="",N(D471)=0),"",MIN(1,I471/D471))</f>
        <v/>
      </c>
      <c r="L471" s="17">
        <f>IF(A471&amp;""="","",IF(N(D471)&gt;0,ROUND(N(E471)*MIN(I471,D471)/D471,2),0))</f>
        <v/>
      </c>
      <c r="M471" s="6">
        <f>IF(A471&amp;""="","",IF(I471=0,"لم تبدأ",IF(I471&gt;=N(D471),"مكتملة","جارية")))</f>
        <v/>
      </c>
      <c r="N471" s="6">
        <f>IF(A471&amp;""="","",IF(M471="مكتملة","",IF(NOT(ISNUMBER(G471)),"يحتاج موعدًا",IF(G471&lt;'الإعدادات'!$B$4,"يحتاج موعدًا",""))))</f>
        <v/>
      </c>
    </row>
    <row r="472">
      <c r="A472" s="5" t="n"/>
      <c r="B472" s="5" t="n"/>
      <c r="C472" s="5" t="n"/>
      <c r="D472" s="19" t="n"/>
      <c r="E472" s="20" t="n"/>
      <c r="F472" s="13" t="n"/>
      <c r="G472" s="13" t="n"/>
      <c r="H472" s="6">
        <f>IF(A472&amp;""="","",IFERROR(INDEX('المرضى'!$B$6:$B$305,MATCH(B472&amp;"",'المرضى'!$A$6:$A$305,0))&amp;"","كود غير موجود"))</f>
        <v/>
      </c>
      <c r="I472" s="16">
        <f>IF(A472&amp;""="","",COUNTIFS('الجلسات'!$B$6:$B$2005,A472&amp;"",'الجلسات'!$C$6:$C$2005,"تمت"))</f>
        <v/>
      </c>
      <c r="J472" s="16">
        <f>IF(A472&amp;""="","",MAX(0,N(D472)-I472))</f>
        <v/>
      </c>
      <c r="K472" s="21">
        <f>IF(OR(A472&amp;""="",N(D472)=0),"",MIN(1,I472/D472))</f>
        <v/>
      </c>
      <c r="L472" s="17">
        <f>IF(A472&amp;""="","",IF(N(D472)&gt;0,ROUND(N(E472)*MIN(I472,D472)/D472,2),0))</f>
        <v/>
      </c>
      <c r="M472" s="6">
        <f>IF(A472&amp;""="","",IF(I472=0,"لم تبدأ",IF(I472&gt;=N(D472),"مكتملة","جارية")))</f>
        <v/>
      </c>
      <c r="N472" s="6">
        <f>IF(A472&amp;""="","",IF(M472="مكتملة","",IF(NOT(ISNUMBER(G472)),"يحتاج موعدًا",IF(G472&lt;'الإعدادات'!$B$4,"يحتاج موعدًا",""))))</f>
        <v/>
      </c>
    </row>
    <row r="473">
      <c r="A473" s="5" t="n"/>
      <c r="B473" s="5" t="n"/>
      <c r="C473" s="5" t="n"/>
      <c r="D473" s="19" t="n"/>
      <c r="E473" s="20" t="n"/>
      <c r="F473" s="13" t="n"/>
      <c r="G473" s="13" t="n"/>
      <c r="H473" s="6">
        <f>IF(A473&amp;""="","",IFERROR(INDEX('المرضى'!$B$6:$B$305,MATCH(B473&amp;"",'المرضى'!$A$6:$A$305,0))&amp;"","كود غير موجود"))</f>
        <v/>
      </c>
      <c r="I473" s="16">
        <f>IF(A473&amp;""="","",COUNTIFS('الجلسات'!$B$6:$B$2005,A473&amp;"",'الجلسات'!$C$6:$C$2005,"تمت"))</f>
        <v/>
      </c>
      <c r="J473" s="16">
        <f>IF(A473&amp;""="","",MAX(0,N(D473)-I473))</f>
        <v/>
      </c>
      <c r="K473" s="21">
        <f>IF(OR(A473&amp;""="",N(D473)=0),"",MIN(1,I473/D473))</f>
        <v/>
      </c>
      <c r="L473" s="17">
        <f>IF(A473&amp;""="","",IF(N(D473)&gt;0,ROUND(N(E473)*MIN(I473,D473)/D473,2),0))</f>
        <v/>
      </c>
      <c r="M473" s="6">
        <f>IF(A473&amp;""="","",IF(I473=0,"لم تبدأ",IF(I473&gt;=N(D473),"مكتملة","جارية")))</f>
        <v/>
      </c>
      <c r="N473" s="6">
        <f>IF(A473&amp;""="","",IF(M473="مكتملة","",IF(NOT(ISNUMBER(G473)),"يحتاج موعدًا",IF(G473&lt;'الإعدادات'!$B$4,"يحتاج موعدًا",""))))</f>
        <v/>
      </c>
    </row>
    <row r="474">
      <c r="A474" s="5" t="n"/>
      <c r="B474" s="5" t="n"/>
      <c r="C474" s="5" t="n"/>
      <c r="D474" s="19" t="n"/>
      <c r="E474" s="20" t="n"/>
      <c r="F474" s="13" t="n"/>
      <c r="G474" s="13" t="n"/>
      <c r="H474" s="6">
        <f>IF(A474&amp;""="","",IFERROR(INDEX('المرضى'!$B$6:$B$305,MATCH(B474&amp;"",'المرضى'!$A$6:$A$305,0))&amp;"","كود غير موجود"))</f>
        <v/>
      </c>
      <c r="I474" s="16">
        <f>IF(A474&amp;""="","",COUNTIFS('الجلسات'!$B$6:$B$2005,A474&amp;"",'الجلسات'!$C$6:$C$2005,"تمت"))</f>
        <v/>
      </c>
      <c r="J474" s="16">
        <f>IF(A474&amp;""="","",MAX(0,N(D474)-I474))</f>
        <v/>
      </c>
      <c r="K474" s="21">
        <f>IF(OR(A474&amp;""="",N(D474)=0),"",MIN(1,I474/D474))</f>
        <v/>
      </c>
      <c r="L474" s="17">
        <f>IF(A474&amp;""="","",IF(N(D474)&gt;0,ROUND(N(E474)*MIN(I474,D474)/D474,2),0))</f>
        <v/>
      </c>
      <c r="M474" s="6">
        <f>IF(A474&amp;""="","",IF(I474=0,"لم تبدأ",IF(I474&gt;=N(D474),"مكتملة","جارية")))</f>
        <v/>
      </c>
      <c r="N474" s="6">
        <f>IF(A474&amp;""="","",IF(M474="مكتملة","",IF(NOT(ISNUMBER(G474)),"يحتاج موعدًا",IF(G474&lt;'الإعدادات'!$B$4,"يحتاج موعدًا",""))))</f>
        <v/>
      </c>
    </row>
    <row r="475">
      <c r="A475" s="5" t="n"/>
      <c r="B475" s="5" t="n"/>
      <c r="C475" s="5" t="n"/>
      <c r="D475" s="19" t="n"/>
      <c r="E475" s="20" t="n"/>
      <c r="F475" s="13" t="n"/>
      <c r="G475" s="13" t="n"/>
      <c r="H475" s="6">
        <f>IF(A475&amp;""="","",IFERROR(INDEX('المرضى'!$B$6:$B$305,MATCH(B475&amp;"",'المرضى'!$A$6:$A$305,0))&amp;"","كود غير موجود"))</f>
        <v/>
      </c>
      <c r="I475" s="16">
        <f>IF(A475&amp;""="","",COUNTIFS('الجلسات'!$B$6:$B$2005,A475&amp;"",'الجلسات'!$C$6:$C$2005,"تمت"))</f>
        <v/>
      </c>
      <c r="J475" s="16">
        <f>IF(A475&amp;""="","",MAX(0,N(D475)-I475))</f>
        <v/>
      </c>
      <c r="K475" s="21">
        <f>IF(OR(A475&amp;""="",N(D475)=0),"",MIN(1,I475/D475))</f>
        <v/>
      </c>
      <c r="L475" s="17">
        <f>IF(A475&amp;""="","",IF(N(D475)&gt;0,ROUND(N(E475)*MIN(I475,D475)/D475,2),0))</f>
        <v/>
      </c>
      <c r="M475" s="6">
        <f>IF(A475&amp;""="","",IF(I475=0,"لم تبدأ",IF(I475&gt;=N(D475),"مكتملة","جارية")))</f>
        <v/>
      </c>
      <c r="N475" s="6">
        <f>IF(A475&amp;""="","",IF(M475="مكتملة","",IF(NOT(ISNUMBER(G475)),"يحتاج موعدًا",IF(G475&lt;'الإعدادات'!$B$4,"يحتاج موعدًا",""))))</f>
        <v/>
      </c>
    </row>
    <row r="476">
      <c r="A476" s="5" t="n"/>
      <c r="B476" s="5" t="n"/>
      <c r="C476" s="5" t="n"/>
      <c r="D476" s="19" t="n"/>
      <c r="E476" s="20" t="n"/>
      <c r="F476" s="13" t="n"/>
      <c r="G476" s="13" t="n"/>
      <c r="H476" s="6">
        <f>IF(A476&amp;""="","",IFERROR(INDEX('المرضى'!$B$6:$B$305,MATCH(B476&amp;"",'المرضى'!$A$6:$A$305,0))&amp;"","كود غير موجود"))</f>
        <v/>
      </c>
      <c r="I476" s="16">
        <f>IF(A476&amp;""="","",COUNTIFS('الجلسات'!$B$6:$B$2005,A476&amp;"",'الجلسات'!$C$6:$C$2005,"تمت"))</f>
        <v/>
      </c>
      <c r="J476" s="16">
        <f>IF(A476&amp;""="","",MAX(0,N(D476)-I476))</f>
        <v/>
      </c>
      <c r="K476" s="21">
        <f>IF(OR(A476&amp;""="",N(D476)=0),"",MIN(1,I476/D476))</f>
        <v/>
      </c>
      <c r="L476" s="17">
        <f>IF(A476&amp;""="","",IF(N(D476)&gt;0,ROUND(N(E476)*MIN(I476,D476)/D476,2),0))</f>
        <v/>
      </c>
      <c r="M476" s="6">
        <f>IF(A476&amp;""="","",IF(I476=0,"لم تبدأ",IF(I476&gt;=N(D476),"مكتملة","جارية")))</f>
        <v/>
      </c>
      <c r="N476" s="6">
        <f>IF(A476&amp;""="","",IF(M476="مكتملة","",IF(NOT(ISNUMBER(G476)),"يحتاج موعدًا",IF(G476&lt;'الإعدادات'!$B$4,"يحتاج موعدًا",""))))</f>
        <v/>
      </c>
    </row>
    <row r="477">
      <c r="A477" s="5" t="n"/>
      <c r="B477" s="5" t="n"/>
      <c r="C477" s="5" t="n"/>
      <c r="D477" s="19" t="n"/>
      <c r="E477" s="20" t="n"/>
      <c r="F477" s="13" t="n"/>
      <c r="G477" s="13" t="n"/>
      <c r="H477" s="6">
        <f>IF(A477&amp;""="","",IFERROR(INDEX('المرضى'!$B$6:$B$305,MATCH(B477&amp;"",'المرضى'!$A$6:$A$305,0))&amp;"","كود غير موجود"))</f>
        <v/>
      </c>
      <c r="I477" s="16">
        <f>IF(A477&amp;""="","",COUNTIFS('الجلسات'!$B$6:$B$2005,A477&amp;"",'الجلسات'!$C$6:$C$2005,"تمت"))</f>
        <v/>
      </c>
      <c r="J477" s="16">
        <f>IF(A477&amp;""="","",MAX(0,N(D477)-I477))</f>
        <v/>
      </c>
      <c r="K477" s="21">
        <f>IF(OR(A477&amp;""="",N(D477)=0),"",MIN(1,I477/D477))</f>
        <v/>
      </c>
      <c r="L477" s="17">
        <f>IF(A477&amp;""="","",IF(N(D477)&gt;0,ROUND(N(E477)*MIN(I477,D477)/D477,2),0))</f>
        <v/>
      </c>
      <c r="M477" s="6">
        <f>IF(A477&amp;""="","",IF(I477=0,"لم تبدأ",IF(I477&gt;=N(D477),"مكتملة","جارية")))</f>
        <v/>
      </c>
      <c r="N477" s="6">
        <f>IF(A477&amp;""="","",IF(M477="مكتملة","",IF(NOT(ISNUMBER(G477)),"يحتاج موعدًا",IF(G477&lt;'الإعدادات'!$B$4,"يحتاج موعدًا",""))))</f>
        <v/>
      </c>
    </row>
    <row r="478">
      <c r="A478" s="5" t="n"/>
      <c r="B478" s="5" t="n"/>
      <c r="C478" s="5" t="n"/>
      <c r="D478" s="19" t="n"/>
      <c r="E478" s="20" t="n"/>
      <c r="F478" s="13" t="n"/>
      <c r="G478" s="13" t="n"/>
      <c r="H478" s="6">
        <f>IF(A478&amp;""="","",IFERROR(INDEX('المرضى'!$B$6:$B$305,MATCH(B478&amp;"",'المرضى'!$A$6:$A$305,0))&amp;"","كود غير موجود"))</f>
        <v/>
      </c>
      <c r="I478" s="16">
        <f>IF(A478&amp;""="","",COUNTIFS('الجلسات'!$B$6:$B$2005,A478&amp;"",'الجلسات'!$C$6:$C$2005,"تمت"))</f>
        <v/>
      </c>
      <c r="J478" s="16">
        <f>IF(A478&amp;""="","",MAX(0,N(D478)-I478))</f>
        <v/>
      </c>
      <c r="K478" s="21">
        <f>IF(OR(A478&amp;""="",N(D478)=0),"",MIN(1,I478/D478))</f>
        <v/>
      </c>
      <c r="L478" s="17">
        <f>IF(A478&amp;""="","",IF(N(D478)&gt;0,ROUND(N(E478)*MIN(I478,D478)/D478,2),0))</f>
        <v/>
      </c>
      <c r="M478" s="6">
        <f>IF(A478&amp;""="","",IF(I478=0,"لم تبدأ",IF(I478&gt;=N(D478),"مكتملة","جارية")))</f>
        <v/>
      </c>
      <c r="N478" s="6">
        <f>IF(A478&amp;""="","",IF(M478="مكتملة","",IF(NOT(ISNUMBER(G478)),"يحتاج موعدًا",IF(G478&lt;'الإعدادات'!$B$4,"يحتاج موعدًا",""))))</f>
        <v/>
      </c>
    </row>
    <row r="479">
      <c r="A479" s="5" t="n"/>
      <c r="B479" s="5" t="n"/>
      <c r="C479" s="5" t="n"/>
      <c r="D479" s="19" t="n"/>
      <c r="E479" s="20" t="n"/>
      <c r="F479" s="13" t="n"/>
      <c r="G479" s="13" t="n"/>
      <c r="H479" s="6">
        <f>IF(A479&amp;""="","",IFERROR(INDEX('المرضى'!$B$6:$B$305,MATCH(B479&amp;"",'المرضى'!$A$6:$A$305,0))&amp;"","كود غير موجود"))</f>
        <v/>
      </c>
      <c r="I479" s="16">
        <f>IF(A479&amp;""="","",COUNTIFS('الجلسات'!$B$6:$B$2005,A479&amp;"",'الجلسات'!$C$6:$C$2005,"تمت"))</f>
        <v/>
      </c>
      <c r="J479" s="16">
        <f>IF(A479&amp;""="","",MAX(0,N(D479)-I479))</f>
        <v/>
      </c>
      <c r="K479" s="21">
        <f>IF(OR(A479&amp;""="",N(D479)=0),"",MIN(1,I479/D479))</f>
        <v/>
      </c>
      <c r="L479" s="17">
        <f>IF(A479&amp;""="","",IF(N(D479)&gt;0,ROUND(N(E479)*MIN(I479,D479)/D479,2),0))</f>
        <v/>
      </c>
      <c r="M479" s="6">
        <f>IF(A479&amp;""="","",IF(I479=0,"لم تبدأ",IF(I479&gt;=N(D479),"مكتملة","جارية")))</f>
        <v/>
      </c>
      <c r="N479" s="6">
        <f>IF(A479&amp;""="","",IF(M479="مكتملة","",IF(NOT(ISNUMBER(G479)),"يحتاج موعدًا",IF(G479&lt;'الإعدادات'!$B$4,"يحتاج موعدًا",""))))</f>
        <v/>
      </c>
    </row>
    <row r="480">
      <c r="A480" s="5" t="n"/>
      <c r="B480" s="5" t="n"/>
      <c r="C480" s="5" t="n"/>
      <c r="D480" s="19" t="n"/>
      <c r="E480" s="20" t="n"/>
      <c r="F480" s="13" t="n"/>
      <c r="G480" s="13" t="n"/>
      <c r="H480" s="6">
        <f>IF(A480&amp;""="","",IFERROR(INDEX('المرضى'!$B$6:$B$305,MATCH(B480&amp;"",'المرضى'!$A$6:$A$305,0))&amp;"","كود غير موجود"))</f>
        <v/>
      </c>
      <c r="I480" s="16">
        <f>IF(A480&amp;""="","",COUNTIFS('الجلسات'!$B$6:$B$2005,A480&amp;"",'الجلسات'!$C$6:$C$2005,"تمت"))</f>
        <v/>
      </c>
      <c r="J480" s="16">
        <f>IF(A480&amp;""="","",MAX(0,N(D480)-I480))</f>
        <v/>
      </c>
      <c r="K480" s="21">
        <f>IF(OR(A480&amp;""="",N(D480)=0),"",MIN(1,I480/D480))</f>
        <v/>
      </c>
      <c r="L480" s="17">
        <f>IF(A480&amp;""="","",IF(N(D480)&gt;0,ROUND(N(E480)*MIN(I480,D480)/D480,2),0))</f>
        <v/>
      </c>
      <c r="M480" s="6">
        <f>IF(A480&amp;""="","",IF(I480=0,"لم تبدأ",IF(I480&gt;=N(D480),"مكتملة","جارية")))</f>
        <v/>
      </c>
      <c r="N480" s="6">
        <f>IF(A480&amp;""="","",IF(M480="مكتملة","",IF(NOT(ISNUMBER(G480)),"يحتاج موعدًا",IF(G480&lt;'الإعدادات'!$B$4,"يحتاج موعدًا",""))))</f>
        <v/>
      </c>
    </row>
    <row r="481">
      <c r="A481" s="5" t="n"/>
      <c r="B481" s="5" t="n"/>
      <c r="C481" s="5" t="n"/>
      <c r="D481" s="19" t="n"/>
      <c r="E481" s="20" t="n"/>
      <c r="F481" s="13" t="n"/>
      <c r="G481" s="13" t="n"/>
      <c r="H481" s="6">
        <f>IF(A481&amp;""="","",IFERROR(INDEX('المرضى'!$B$6:$B$305,MATCH(B481&amp;"",'المرضى'!$A$6:$A$305,0))&amp;"","كود غير موجود"))</f>
        <v/>
      </c>
      <c r="I481" s="16">
        <f>IF(A481&amp;""="","",COUNTIFS('الجلسات'!$B$6:$B$2005,A481&amp;"",'الجلسات'!$C$6:$C$2005,"تمت"))</f>
        <v/>
      </c>
      <c r="J481" s="16">
        <f>IF(A481&amp;""="","",MAX(0,N(D481)-I481))</f>
        <v/>
      </c>
      <c r="K481" s="21">
        <f>IF(OR(A481&amp;""="",N(D481)=0),"",MIN(1,I481/D481))</f>
        <v/>
      </c>
      <c r="L481" s="17">
        <f>IF(A481&amp;""="","",IF(N(D481)&gt;0,ROUND(N(E481)*MIN(I481,D481)/D481,2),0))</f>
        <v/>
      </c>
      <c r="M481" s="6">
        <f>IF(A481&amp;""="","",IF(I481=0,"لم تبدأ",IF(I481&gt;=N(D481),"مكتملة","جارية")))</f>
        <v/>
      </c>
      <c r="N481" s="6">
        <f>IF(A481&amp;""="","",IF(M481="مكتملة","",IF(NOT(ISNUMBER(G481)),"يحتاج موعدًا",IF(G481&lt;'الإعدادات'!$B$4,"يحتاج موعدًا",""))))</f>
        <v/>
      </c>
    </row>
    <row r="482">
      <c r="A482" s="5" t="n"/>
      <c r="B482" s="5" t="n"/>
      <c r="C482" s="5" t="n"/>
      <c r="D482" s="19" t="n"/>
      <c r="E482" s="20" t="n"/>
      <c r="F482" s="13" t="n"/>
      <c r="G482" s="13" t="n"/>
      <c r="H482" s="6">
        <f>IF(A482&amp;""="","",IFERROR(INDEX('المرضى'!$B$6:$B$305,MATCH(B482&amp;"",'المرضى'!$A$6:$A$305,0))&amp;"","كود غير موجود"))</f>
        <v/>
      </c>
      <c r="I482" s="16">
        <f>IF(A482&amp;""="","",COUNTIFS('الجلسات'!$B$6:$B$2005,A482&amp;"",'الجلسات'!$C$6:$C$2005,"تمت"))</f>
        <v/>
      </c>
      <c r="J482" s="16">
        <f>IF(A482&amp;""="","",MAX(0,N(D482)-I482))</f>
        <v/>
      </c>
      <c r="K482" s="21">
        <f>IF(OR(A482&amp;""="",N(D482)=0),"",MIN(1,I482/D482))</f>
        <v/>
      </c>
      <c r="L482" s="17">
        <f>IF(A482&amp;""="","",IF(N(D482)&gt;0,ROUND(N(E482)*MIN(I482,D482)/D482,2),0))</f>
        <v/>
      </c>
      <c r="M482" s="6">
        <f>IF(A482&amp;""="","",IF(I482=0,"لم تبدأ",IF(I482&gt;=N(D482),"مكتملة","جارية")))</f>
        <v/>
      </c>
      <c r="N482" s="6">
        <f>IF(A482&amp;""="","",IF(M482="مكتملة","",IF(NOT(ISNUMBER(G482)),"يحتاج موعدًا",IF(G482&lt;'الإعدادات'!$B$4,"يحتاج موعدًا",""))))</f>
        <v/>
      </c>
    </row>
    <row r="483">
      <c r="A483" s="5" t="n"/>
      <c r="B483" s="5" t="n"/>
      <c r="C483" s="5" t="n"/>
      <c r="D483" s="19" t="n"/>
      <c r="E483" s="20" t="n"/>
      <c r="F483" s="13" t="n"/>
      <c r="G483" s="13" t="n"/>
      <c r="H483" s="6">
        <f>IF(A483&amp;""="","",IFERROR(INDEX('المرضى'!$B$6:$B$305,MATCH(B483&amp;"",'المرضى'!$A$6:$A$305,0))&amp;"","كود غير موجود"))</f>
        <v/>
      </c>
      <c r="I483" s="16">
        <f>IF(A483&amp;""="","",COUNTIFS('الجلسات'!$B$6:$B$2005,A483&amp;"",'الجلسات'!$C$6:$C$2005,"تمت"))</f>
        <v/>
      </c>
      <c r="J483" s="16">
        <f>IF(A483&amp;""="","",MAX(0,N(D483)-I483))</f>
        <v/>
      </c>
      <c r="K483" s="21">
        <f>IF(OR(A483&amp;""="",N(D483)=0),"",MIN(1,I483/D483))</f>
        <v/>
      </c>
      <c r="L483" s="17">
        <f>IF(A483&amp;""="","",IF(N(D483)&gt;0,ROUND(N(E483)*MIN(I483,D483)/D483,2),0))</f>
        <v/>
      </c>
      <c r="M483" s="6">
        <f>IF(A483&amp;""="","",IF(I483=0,"لم تبدأ",IF(I483&gt;=N(D483),"مكتملة","جارية")))</f>
        <v/>
      </c>
      <c r="N483" s="6">
        <f>IF(A483&amp;""="","",IF(M483="مكتملة","",IF(NOT(ISNUMBER(G483)),"يحتاج موعدًا",IF(G483&lt;'الإعدادات'!$B$4,"يحتاج موعدًا",""))))</f>
        <v/>
      </c>
    </row>
    <row r="484">
      <c r="A484" s="5" t="n"/>
      <c r="B484" s="5" t="n"/>
      <c r="C484" s="5" t="n"/>
      <c r="D484" s="19" t="n"/>
      <c r="E484" s="20" t="n"/>
      <c r="F484" s="13" t="n"/>
      <c r="G484" s="13" t="n"/>
      <c r="H484" s="6">
        <f>IF(A484&amp;""="","",IFERROR(INDEX('المرضى'!$B$6:$B$305,MATCH(B484&amp;"",'المرضى'!$A$6:$A$305,0))&amp;"","كود غير موجود"))</f>
        <v/>
      </c>
      <c r="I484" s="16">
        <f>IF(A484&amp;""="","",COUNTIFS('الجلسات'!$B$6:$B$2005,A484&amp;"",'الجلسات'!$C$6:$C$2005,"تمت"))</f>
        <v/>
      </c>
      <c r="J484" s="16">
        <f>IF(A484&amp;""="","",MAX(0,N(D484)-I484))</f>
        <v/>
      </c>
      <c r="K484" s="21">
        <f>IF(OR(A484&amp;""="",N(D484)=0),"",MIN(1,I484/D484))</f>
        <v/>
      </c>
      <c r="L484" s="17">
        <f>IF(A484&amp;""="","",IF(N(D484)&gt;0,ROUND(N(E484)*MIN(I484,D484)/D484,2),0))</f>
        <v/>
      </c>
      <c r="M484" s="6">
        <f>IF(A484&amp;""="","",IF(I484=0,"لم تبدأ",IF(I484&gt;=N(D484),"مكتملة","جارية")))</f>
        <v/>
      </c>
      <c r="N484" s="6">
        <f>IF(A484&amp;""="","",IF(M484="مكتملة","",IF(NOT(ISNUMBER(G484)),"يحتاج موعدًا",IF(G484&lt;'الإعدادات'!$B$4,"يحتاج موعدًا",""))))</f>
        <v/>
      </c>
    </row>
    <row r="485">
      <c r="A485" s="5" t="n"/>
      <c r="B485" s="5" t="n"/>
      <c r="C485" s="5" t="n"/>
      <c r="D485" s="19" t="n"/>
      <c r="E485" s="20" t="n"/>
      <c r="F485" s="13" t="n"/>
      <c r="G485" s="13" t="n"/>
      <c r="H485" s="6">
        <f>IF(A485&amp;""="","",IFERROR(INDEX('المرضى'!$B$6:$B$305,MATCH(B485&amp;"",'المرضى'!$A$6:$A$305,0))&amp;"","كود غير موجود"))</f>
        <v/>
      </c>
      <c r="I485" s="16">
        <f>IF(A485&amp;""="","",COUNTIFS('الجلسات'!$B$6:$B$2005,A485&amp;"",'الجلسات'!$C$6:$C$2005,"تمت"))</f>
        <v/>
      </c>
      <c r="J485" s="16">
        <f>IF(A485&amp;""="","",MAX(0,N(D485)-I485))</f>
        <v/>
      </c>
      <c r="K485" s="21">
        <f>IF(OR(A485&amp;""="",N(D485)=0),"",MIN(1,I485/D485))</f>
        <v/>
      </c>
      <c r="L485" s="17">
        <f>IF(A485&amp;""="","",IF(N(D485)&gt;0,ROUND(N(E485)*MIN(I485,D485)/D485,2),0))</f>
        <v/>
      </c>
      <c r="M485" s="6">
        <f>IF(A485&amp;""="","",IF(I485=0,"لم تبدأ",IF(I485&gt;=N(D485),"مكتملة","جارية")))</f>
        <v/>
      </c>
      <c r="N485" s="6">
        <f>IF(A485&amp;""="","",IF(M485="مكتملة","",IF(NOT(ISNUMBER(G485)),"يحتاج موعدًا",IF(G485&lt;'الإعدادات'!$B$4,"يحتاج موعدًا",""))))</f>
        <v/>
      </c>
    </row>
    <row r="486">
      <c r="A486" s="5" t="n"/>
      <c r="B486" s="5" t="n"/>
      <c r="C486" s="5" t="n"/>
      <c r="D486" s="19" t="n"/>
      <c r="E486" s="20" t="n"/>
      <c r="F486" s="13" t="n"/>
      <c r="G486" s="13" t="n"/>
      <c r="H486" s="6">
        <f>IF(A486&amp;""="","",IFERROR(INDEX('المرضى'!$B$6:$B$305,MATCH(B486&amp;"",'المرضى'!$A$6:$A$305,0))&amp;"","كود غير موجود"))</f>
        <v/>
      </c>
      <c r="I486" s="16">
        <f>IF(A486&amp;""="","",COUNTIFS('الجلسات'!$B$6:$B$2005,A486&amp;"",'الجلسات'!$C$6:$C$2005,"تمت"))</f>
        <v/>
      </c>
      <c r="J486" s="16">
        <f>IF(A486&amp;""="","",MAX(0,N(D486)-I486))</f>
        <v/>
      </c>
      <c r="K486" s="21">
        <f>IF(OR(A486&amp;""="",N(D486)=0),"",MIN(1,I486/D486))</f>
        <v/>
      </c>
      <c r="L486" s="17">
        <f>IF(A486&amp;""="","",IF(N(D486)&gt;0,ROUND(N(E486)*MIN(I486,D486)/D486,2),0))</f>
        <v/>
      </c>
      <c r="M486" s="6">
        <f>IF(A486&amp;""="","",IF(I486=0,"لم تبدأ",IF(I486&gt;=N(D486),"مكتملة","جارية")))</f>
        <v/>
      </c>
      <c r="N486" s="6">
        <f>IF(A486&amp;""="","",IF(M486="مكتملة","",IF(NOT(ISNUMBER(G486)),"يحتاج موعدًا",IF(G486&lt;'الإعدادات'!$B$4,"يحتاج موعدًا",""))))</f>
        <v/>
      </c>
    </row>
    <row r="487">
      <c r="A487" s="5" t="n"/>
      <c r="B487" s="5" t="n"/>
      <c r="C487" s="5" t="n"/>
      <c r="D487" s="19" t="n"/>
      <c r="E487" s="20" t="n"/>
      <c r="F487" s="13" t="n"/>
      <c r="G487" s="13" t="n"/>
      <c r="H487" s="6">
        <f>IF(A487&amp;""="","",IFERROR(INDEX('المرضى'!$B$6:$B$305,MATCH(B487&amp;"",'المرضى'!$A$6:$A$305,0))&amp;"","كود غير موجود"))</f>
        <v/>
      </c>
      <c r="I487" s="16">
        <f>IF(A487&amp;""="","",COUNTIFS('الجلسات'!$B$6:$B$2005,A487&amp;"",'الجلسات'!$C$6:$C$2005,"تمت"))</f>
        <v/>
      </c>
      <c r="J487" s="16">
        <f>IF(A487&amp;""="","",MAX(0,N(D487)-I487))</f>
        <v/>
      </c>
      <c r="K487" s="21">
        <f>IF(OR(A487&amp;""="",N(D487)=0),"",MIN(1,I487/D487))</f>
        <v/>
      </c>
      <c r="L487" s="17">
        <f>IF(A487&amp;""="","",IF(N(D487)&gt;0,ROUND(N(E487)*MIN(I487,D487)/D487,2),0))</f>
        <v/>
      </c>
      <c r="M487" s="6">
        <f>IF(A487&amp;""="","",IF(I487=0,"لم تبدأ",IF(I487&gt;=N(D487),"مكتملة","جارية")))</f>
        <v/>
      </c>
      <c r="N487" s="6">
        <f>IF(A487&amp;""="","",IF(M487="مكتملة","",IF(NOT(ISNUMBER(G487)),"يحتاج موعدًا",IF(G487&lt;'الإعدادات'!$B$4,"يحتاج موعدًا",""))))</f>
        <v/>
      </c>
    </row>
    <row r="488">
      <c r="A488" s="5" t="n"/>
      <c r="B488" s="5" t="n"/>
      <c r="C488" s="5" t="n"/>
      <c r="D488" s="19" t="n"/>
      <c r="E488" s="20" t="n"/>
      <c r="F488" s="13" t="n"/>
      <c r="G488" s="13" t="n"/>
      <c r="H488" s="6">
        <f>IF(A488&amp;""="","",IFERROR(INDEX('المرضى'!$B$6:$B$305,MATCH(B488&amp;"",'المرضى'!$A$6:$A$305,0))&amp;"","كود غير موجود"))</f>
        <v/>
      </c>
      <c r="I488" s="16">
        <f>IF(A488&amp;""="","",COUNTIFS('الجلسات'!$B$6:$B$2005,A488&amp;"",'الجلسات'!$C$6:$C$2005,"تمت"))</f>
        <v/>
      </c>
      <c r="J488" s="16">
        <f>IF(A488&amp;""="","",MAX(0,N(D488)-I488))</f>
        <v/>
      </c>
      <c r="K488" s="21">
        <f>IF(OR(A488&amp;""="",N(D488)=0),"",MIN(1,I488/D488))</f>
        <v/>
      </c>
      <c r="L488" s="17">
        <f>IF(A488&amp;""="","",IF(N(D488)&gt;0,ROUND(N(E488)*MIN(I488,D488)/D488,2),0))</f>
        <v/>
      </c>
      <c r="M488" s="6">
        <f>IF(A488&amp;""="","",IF(I488=0,"لم تبدأ",IF(I488&gt;=N(D488),"مكتملة","جارية")))</f>
        <v/>
      </c>
      <c r="N488" s="6">
        <f>IF(A488&amp;""="","",IF(M488="مكتملة","",IF(NOT(ISNUMBER(G488)),"يحتاج موعدًا",IF(G488&lt;'الإعدادات'!$B$4,"يحتاج موعدًا",""))))</f>
        <v/>
      </c>
    </row>
    <row r="489">
      <c r="A489" s="5" t="n"/>
      <c r="B489" s="5" t="n"/>
      <c r="C489" s="5" t="n"/>
      <c r="D489" s="19" t="n"/>
      <c r="E489" s="20" t="n"/>
      <c r="F489" s="13" t="n"/>
      <c r="G489" s="13" t="n"/>
      <c r="H489" s="6">
        <f>IF(A489&amp;""="","",IFERROR(INDEX('المرضى'!$B$6:$B$305,MATCH(B489&amp;"",'المرضى'!$A$6:$A$305,0))&amp;"","كود غير موجود"))</f>
        <v/>
      </c>
      <c r="I489" s="16">
        <f>IF(A489&amp;""="","",COUNTIFS('الجلسات'!$B$6:$B$2005,A489&amp;"",'الجلسات'!$C$6:$C$2005,"تمت"))</f>
        <v/>
      </c>
      <c r="J489" s="16">
        <f>IF(A489&amp;""="","",MAX(0,N(D489)-I489))</f>
        <v/>
      </c>
      <c r="K489" s="21">
        <f>IF(OR(A489&amp;""="",N(D489)=0),"",MIN(1,I489/D489))</f>
        <v/>
      </c>
      <c r="L489" s="17">
        <f>IF(A489&amp;""="","",IF(N(D489)&gt;0,ROUND(N(E489)*MIN(I489,D489)/D489,2),0))</f>
        <v/>
      </c>
      <c r="M489" s="6">
        <f>IF(A489&amp;""="","",IF(I489=0,"لم تبدأ",IF(I489&gt;=N(D489),"مكتملة","جارية")))</f>
        <v/>
      </c>
      <c r="N489" s="6">
        <f>IF(A489&amp;""="","",IF(M489="مكتملة","",IF(NOT(ISNUMBER(G489)),"يحتاج موعدًا",IF(G489&lt;'الإعدادات'!$B$4,"يحتاج موعدًا",""))))</f>
        <v/>
      </c>
    </row>
    <row r="490">
      <c r="A490" s="5" t="n"/>
      <c r="B490" s="5" t="n"/>
      <c r="C490" s="5" t="n"/>
      <c r="D490" s="19" t="n"/>
      <c r="E490" s="20" t="n"/>
      <c r="F490" s="13" t="n"/>
      <c r="G490" s="13" t="n"/>
      <c r="H490" s="6">
        <f>IF(A490&amp;""="","",IFERROR(INDEX('المرضى'!$B$6:$B$305,MATCH(B490&amp;"",'المرضى'!$A$6:$A$305,0))&amp;"","كود غير موجود"))</f>
        <v/>
      </c>
      <c r="I490" s="16">
        <f>IF(A490&amp;""="","",COUNTIFS('الجلسات'!$B$6:$B$2005,A490&amp;"",'الجلسات'!$C$6:$C$2005,"تمت"))</f>
        <v/>
      </c>
      <c r="J490" s="16">
        <f>IF(A490&amp;""="","",MAX(0,N(D490)-I490))</f>
        <v/>
      </c>
      <c r="K490" s="21">
        <f>IF(OR(A490&amp;""="",N(D490)=0),"",MIN(1,I490/D490))</f>
        <v/>
      </c>
      <c r="L490" s="17">
        <f>IF(A490&amp;""="","",IF(N(D490)&gt;0,ROUND(N(E490)*MIN(I490,D490)/D490,2),0))</f>
        <v/>
      </c>
      <c r="M490" s="6">
        <f>IF(A490&amp;""="","",IF(I490=0,"لم تبدأ",IF(I490&gt;=N(D490),"مكتملة","جارية")))</f>
        <v/>
      </c>
      <c r="N490" s="6">
        <f>IF(A490&amp;""="","",IF(M490="مكتملة","",IF(NOT(ISNUMBER(G490)),"يحتاج موعدًا",IF(G490&lt;'الإعدادات'!$B$4,"يحتاج موعدًا",""))))</f>
        <v/>
      </c>
    </row>
    <row r="491">
      <c r="A491" s="5" t="n"/>
      <c r="B491" s="5" t="n"/>
      <c r="C491" s="5" t="n"/>
      <c r="D491" s="19" t="n"/>
      <c r="E491" s="20" t="n"/>
      <c r="F491" s="13" t="n"/>
      <c r="G491" s="13" t="n"/>
      <c r="H491" s="6">
        <f>IF(A491&amp;""="","",IFERROR(INDEX('المرضى'!$B$6:$B$305,MATCH(B491&amp;"",'المرضى'!$A$6:$A$305,0))&amp;"","كود غير موجود"))</f>
        <v/>
      </c>
      <c r="I491" s="16">
        <f>IF(A491&amp;""="","",COUNTIFS('الجلسات'!$B$6:$B$2005,A491&amp;"",'الجلسات'!$C$6:$C$2005,"تمت"))</f>
        <v/>
      </c>
      <c r="J491" s="16">
        <f>IF(A491&amp;""="","",MAX(0,N(D491)-I491))</f>
        <v/>
      </c>
      <c r="K491" s="21">
        <f>IF(OR(A491&amp;""="",N(D491)=0),"",MIN(1,I491/D491))</f>
        <v/>
      </c>
      <c r="L491" s="17">
        <f>IF(A491&amp;""="","",IF(N(D491)&gt;0,ROUND(N(E491)*MIN(I491,D491)/D491,2),0))</f>
        <v/>
      </c>
      <c r="M491" s="6">
        <f>IF(A491&amp;""="","",IF(I491=0,"لم تبدأ",IF(I491&gt;=N(D491),"مكتملة","جارية")))</f>
        <v/>
      </c>
      <c r="N491" s="6">
        <f>IF(A491&amp;""="","",IF(M491="مكتملة","",IF(NOT(ISNUMBER(G491)),"يحتاج موعدًا",IF(G491&lt;'الإعدادات'!$B$4,"يحتاج موعدًا",""))))</f>
        <v/>
      </c>
    </row>
    <row r="492">
      <c r="A492" s="5" t="n"/>
      <c r="B492" s="5" t="n"/>
      <c r="C492" s="5" t="n"/>
      <c r="D492" s="19" t="n"/>
      <c r="E492" s="20" t="n"/>
      <c r="F492" s="13" t="n"/>
      <c r="G492" s="13" t="n"/>
      <c r="H492" s="6">
        <f>IF(A492&amp;""="","",IFERROR(INDEX('المرضى'!$B$6:$B$305,MATCH(B492&amp;"",'المرضى'!$A$6:$A$305,0))&amp;"","كود غير موجود"))</f>
        <v/>
      </c>
      <c r="I492" s="16">
        <f>IF(A492&amp;""="","",COUNTIFS('الجلسات'!$B$6:$B$2005,A492&amp;"",'الجلسات'!$C$6:$C$2005,"تمت"))</f>
        <v/>
      </c>
      <c r="J492" s="16">
        <f>IF(A492&amp;""="","",MAX(0,N(D492)-I492))</f>
        <v/>
      </c>
      <c r="K492" s="21">
        <f>IF(OR(A492&amp;""="",N(D492)=0),"",MIN(1,I492/D492))</f>
        <v/>
      </c>
      <c r="L492" s="17">
        <f>IF(A492&amp;""="","",IF(N(D492)&gt;0,ROUND(N(E492)*MIN(I492,D492)/D492,2),0))</f>
        <v/>
      </c>
      <c r="M492" s="6">
        <f>IF(A492&amp;""="","",IF(I492=0,"لم تبدأ",IF(I492&gt;=N(D492),"مكتملة","جارية")))</f>
        <v/>
      </c>
      <c r="N492" s="6">
        <f>IF(A492&amp;""="","",IF(M492="مكتملة","",IF(NOT(ISNUMBER(G492)),"يحتاج موعدًا",IF(G492&lt;'الإعدادات'!$B$4,"يحتاج موعدًا",""))))</f>
        <v/>
      </c>
    </row>
    <row r="493">
      <c r="A493" s="5" t="n"/>
      <c r="B493" s="5" t="n"/>
      <c r="C493" s="5" t="n"/>
      <c r="D493" s="19" t="n"/>
      <c r="E493" s="20" t="n"/>
      <c r="F493" s="13" t="n"/>
      <c r="G493" s="13" t="n"/>
      <c r="H493" s="6">
        <f>IF(A493&amp;""="","",IFERROR(INDEX('المرضى'!$B$6:$B$305,MATCH(B493&amp;"",'المرضى'!$A$6:$A$305,0))&amp;"","كود غير موجود"))</f>
        <v/>
      </c>
      <c r="I493" s="16">
        <f>IF(A493&amp;""="","",COUNTIFS('الجلسات'!$B$6:$B$2005,A493&amp;"",'الجلسات'!$C$6:$C$2005,"تمت"))</f>
        <v/>
      </c>
      <c r="J493" s="16">
        <f>IF(A493&amp;""="","",MAX(0,N(D493)-I493))</f>
        <v/>
      </c>
      <c r="K493" s="21">
        <f>IF(OR(A493&amp;""="",N(D493)=0),"",MIN(1,I493/D493))</f>
        <v/>
      </c>
      <c r="L493" s="17">
        <f>IF(A493&amp;""="","",IF(N(D493)&gt;0,ROUND(N(E493)*MIN(I493,D493)/D493,2),0))</f>
        <v/>
      </c>
      <c r="M493" s="6">
        <f>IF(A493&amp;""="","",IF(I493=0,"لم تبدأ",IF(I493&gt;=N(D493),"مكتملة","جارية")))</f>
        <v/>
      </c>
      <c r="N493" s="6">
        <f>IF(A493&amp;""="","",IF(M493="مكتملة","",IF(NOT(ISNUMBER(G493)),"يحتاج موعدًا",IF(G493&lt;'الإعدادات'!$B$4,"يحتاج موعدًا",""))))</f>
        <v/>
      </c>
    </row>
    <row r="494">
      <c r="A494" s="5" t="n"/>
      <c r="B494" s="5" t="n"/>
      <c r="C494" s="5" t="n"/>
      <c r="D494" s="19" t="n"/>
      <c r="E494" s="20" t="n"/>
      <c r="F494" s="13" t="n"/>
      <c r="G494" s="13" t="n"/>
      <c r="H494" s="6">
        <f>IF(A494&amp;""="","",IFERROR(INDEX('المرضى'!$B$6:$B$305,MATCH(B494&amp;"",'المرضى'!$A$6:$A$305,0))&amp;"","كود غير موجود"))</f>
        <v/>
      </c>
      <c r="I494" s="16">
        <f>IF(A494&amp;""="","",COUNTIFS('الجلسات'!$B$6:$B$2005,A494&amp;"",'الجلسات'!$C$6:$C$2005,"تمت"))</f>
        <v/>
      </c>
      <c r="J494" s="16">
        <f>IF(A494&amp;""="","",MAX(0,N(D494)-I494))</f>
        <v/>
      </c>
      <c r="K494" s="21">
        <f>IF(OR(A494&amp;""="",N(D494)=0),"",MIN(1,I494/D494))</f>
        <v/>
      </c>
      <c r="L494" s="17">
        <f>IF(A494&amp;""="","",IF(N(D494)&gt;0,ROUND(N(E494)*MIN(I494,D494)/D494,2),0))</f>
        <v/>
      </c>
      <c r="M494" s="6">
        <f>IF(A494&amp;""="","",IF(I494=0,"لم تبدأ",IF(I494&gt;=N(D494),"مكتملة","جارية")))</f>
        <v/>
      </c>
      <c r="N494" s="6">
        <f>IF(A494&amp;""="","",IF(M494="مكتملة","",IF(NOT(ISNUMBER(G494)),"يحتاج موعدًا",IF(G494&lt;'الإعدادات'!$B$4,"يحتاج موعدًا",""))))</f>
        <v/>
      </c>
    </row>
    <row r="495">
      <c r="A495" s="5" t="n"/>
      <c r="B495" s="5" t="n"/>
      <c r="C495" s="5" t="n"/>
      <c r="D495" s="19" t="n"/>
      <c r="E495" s="20" t="n"/>
      <c r="F495" s="13" t="n"/>
      <c r="G495" s="13" t="n"/>
      <c r="H495" s="6">
        <f>IF(A495&amp;""="","",IFERROR(INDEX('المرضى'!$B$6:$B$305,MATCH(B495&amp;"",'المرضى'!$A$6:$A$305,0))&amp;"","كود غير موجود"))</f>
        <v/>
      </c>
      <c r="I495" s="16">
        <f>IF(A495&amp;""="","",COUNTIFS('الجلسات'!$B$6:$B$2005,A495&amp;"",'الجلسات'!$C$6:$C$2005,"تمت"))</f>
        <v/>
      </c>
      <c r="J495" s="16">
        <f>IF(A495&amp;""="","",MAX(0,N(D495)-I495))</f>
        <v/>
      </c>
      <c r="K495" s="21">
        <f>IF(OR(A495&amp;""="",N(D495)=0),"",MIN(1,I495/D495))</f>
        <v/>
      </c>
      <c r="L495" s="17">
        <f>IF(A495&amp;""="","",IF(N(D495)&gt;0,ROUND(N(E495)*MIN(I495,D495)/D495,2),0))</f>
        <v/>
      </c>
      <c r="M495" s="6">
        <f>IF(A495&amp;""="","",IF(I495=0,"لم تبدأ",IF(I495&gt;=N(D495),"مكتملة","جارية")))</f>
        <v/>
      </c>
      <c r="N495" s="6">
        <f>IF(A495&amp;""="","",IF(M495="مكتملة","",IF(NOT(ISNUMBER(G495)),"يحتاج موعدًا",IF(G495&lt;'الإعدادات'!$B$4,"يحتاج موعدًا",""))))</f>
        <v/>
      </c>
    </row>
    <row r="496">
      <c r="A496" s="5" t="n"/>
      <c r="B496" s="5" t="n"/>
      <c r="C496" s="5" t="n"/>
      <c r="D496" s="19" t="n"/>
      <c r="E496" s="20" t="n"/>
      <c r="F496" s="13" t="n"/>
      <c r="G496" s="13" t="n"/>
      <c r="H496" s="6">
        <f>IF(A496&amp;""="","",IFERROR(INDEX('المرضى'!$B$6:$B$305,MATCH(B496&amp;"",'المرضى'!$A$6:$A$305,0))&amp;"","كود غير موجود"))</f>
        <v/>
      </c>
      <c r="I496" s="16">
        <f>IF(A496&amp;""="","",COUNTIFS('الجلسات'!$B$6:$B$2005,A496&amp;"",'الجلسات'!$C$6:$C$2005,"تمت"))</f>
        <v/>
      </c>
      <c r="J496" s="16">
        <f>IF(A496&amp;""="","",MAX(0,N(D496)-I496))</f>
        <v/>
      </c>
      <c r="K496" s="21">
        <f>IF(OR(A496&amp;""="",N(D496)=0),"",MIN(1,I496/D496))</f>
        <v/>
      </c>
      <c r="L496" s="17">
        <f>IF(A496&amp;""="","",IF(N(D496)&gt;0,ROUND(N(E496)*MIN(I496,D496)/D496,2),0))</f>
        <v/>
      </c>
      <c r="M496" s="6">
        <f>IF(A496&amp;""="","",IF(I496=0,"لم تبدأ",IF(I496&gt;=N(D496),"مكتملة","جارية")))</f>
        <v/>
      </c>
      <c r="N496" s="6">
        <f>IF(A496&amp;""="","",IF(M496="مكتملة","",IF(NOT(ISNUMBER(G496)),"يحتاج موعدًا",IF(G496&lt;'الإعدادات'!$B$4,"يحتاج موعدًا",""))))</f>
        <v/>
      </c>
    </row>
    <row r="497">
      <c r="A497" s="5" t="n"/>
      <c r="B497" s="5" t="n"/>
      <c r="C497" s="5" t="n"/>
      <c r="D497" s="19" t="n"/>
      <c r="E497" s="20" t="n"/>
      <c r="F497" s="13" t="n"/>
      <c r="G497" s="13" t="n"/>
      <c r="H497" s="6">
        <f>IF(A497&amp;""="","",IFERROR(INDEX('المرضى'!$B$6:$B$305,MATCH(B497&amp;"",'المرضى'!$A$6:$A$305,0))&amp;"","كود غير موجود"))</f>
        <v/>
      </c>
      <c r="I497" s="16">
        <f>IF(A497&amp;""="","",COUNTIFS('الجلسات'!$B$6:$B$2005,A497&amp;"",'الجلسات'!$C$6:$C$2005,"تمت"))</f>
        <v/>
      </c>
      <c r="J497" s="16">
        <f>IF(A497&amp;""="","",MAX(0,N(D497)-I497))</f>
        <v/>
      </c>
      <c r="K497" s="21">
        <f>IF(OR(A497&amp;""="",N(D497)=0),"",MIN(1,I497/D497))</f>
        <v/>
      </c>
      <c r="L497" s="17">
        <f>IF(A497&amp;""="","",IF(N(D497)&gt;0,ROUND(N(E497)*MIN(I497,D497)/D497,2),0))</f>
        <v/>
      </c>
      <c r="M497" s="6">
        <f>IF(A497&amp;""="","",IF(I497=0,"لم تبدأ",IF(I497&gt;=N(D497),"مكتملة","جارية")))</f>
        <v/>
      </c>
      <c r="N497" s="6">
        <f>IF(A497&amp;""="","",IF(M497="مكتملة","",IF(NOT(ISNUMBER(G497)),"يحتاج موعدًا",IF(G497&lt;'الإعدادات'!$B$4,"يحتاج موعدًا",""))))</f>
        <v/>
      </c>
    </row>
    <row r="498">
      <c r="A498" s="5" t="n"/>
      <c r="B498" s="5" t="n"/>
      <c r="C498" s="5" t="n"/>
      <c r="D498" s="19" t="n"/>
      <c r="E498" s="20" t="n"/>
      <c r="F498" s="13" t="n"/>
      <c r="G498" s="13" t="n"/>
      <c r="H498" s="6">
        <f>IF(A498&amp;""="","",IFERROR(INDEX('المرضى'!$B$6:$B$305,MATCH(B498&amp;"",'المرضى'!$A$6:$A$305,0))&amp;"","كود غير موجود"))</f>
        <v/>
      </c>
      <c r="I498" s="16">
        <f>IF(A498&amp;""="","",COUNTIFS('الجلسات'!$B$6:$B$2005,A498&amp;"",'الجلسات'!$C$6:$C$2005,"تمت"))</f>
        <v/>
      </c>
      <c r="J498" s="16">
        <f>IF(A498&amp;""="","",MAX(0,N(D498)-I498))</f>
        <v/>
      </c>
      <c r="K498" s="21">
        <f>IF(OR(A498&amp;""="",N(D498)=0),"",MIN(1,I498/D498))</f>
        <v/>
      </c>
      <c r="L498" s="17">
        <f>IF(A498&amp;""="","",IF(N(D498)&gt;0,ROUND(N(E498)*MIN(I498,D498)/D498,2),0))</f>
        <v/>
      </c>
      <c r="M498" s="6">
        <f>IF(A498&amp;""="","",IF(I498=0,"لم تبدأ",IF(I498&gt;=N(D498),"مكتملة","جارية")))</f>
        <v/>
      </c>
      <c r="N498" s="6">
        <f>IF(A498&amp;""="","",IF(M498="مكتملة","",IF(NOT(ISNUMBER(G498)),"يحتاج موعدًا",IF(G498&lt;'الإعدادات'!$B$4,"يحتاج موعدًا",""))))</f>
        <v/>
      </c>
    </row>
    <row r="499">
      <c r="A499" s="5" t="n"/>
      <c r="B499" s="5" t="n"/>
      <c r="C499" s="5" t="n"/>
      <c r="D499" s="19" t="n"/>
      <c r="E499" s="20" t="n"/>
      <c r="F499" s="13" t="n"/>
      <c r="G499" s="13" t="n"/>
      <c r="H499" s="6">
        <f>IF(A499&amp;""="","",IFERROR(INDEX('المرضى'!$B$6:$B$305,MATCH(B499&amp;"",'المرضى'!$A$6:$A$305,0))&amp;"","كود غير موجود"))</f>
        <v/>
      </c>
      <c r="I499" s="16">
        <f>IF(A499&amp;""="","",COUNTIFS('الجلسات'!$B$6:$B$2005,A499&amp;"",'الجلسات'!$C$6:$C$2005,"تمت"))</f>
        <v/>
      </c>
      <c r="J499" s="16">
        <f>IF(A499&amp;""="","",MAX(0,N(D499)-I499))</f>
        <v/>
      </c>
      <c r="K499" s="21">
        <f>IF(OR(A499&amp;""="",N(D499)=0),"",MIN(1,I499/D499))</f>
        <v/>
      </c>
      <c r="L499" s="17">
        <f>IF(A499&amp;""="","",IF(N(D499)&gt;0,ROUND(N(E499)*MIN(I499,D499)/D499,2),0))</f>
        <v/>
      </c>
      <c r="M499" s="6">
        <f>IF(A499&amp;""="","",IF(I499=0,"لم تبدأ",IF(I499&gt;=N(D499),"مكتملة","جارية")))</f>
        <v/>
      </c>
      <c r="N499" s="6">
        <f>IF(A499&amp;""="","",IF(M499="مكتملة","",IF(NOT(ISNUMBER(G499)),"يحتاج موعدًا",IF(G499&lt;'الإعدادات'!$B$4,"يحتاج موعدًا",""))))</f>
        <v/>
      </c>
    </row>
    <row r="500">
      <c r="A500" s="5" t="n"/>
      <c r="B500" s="5" t="n"/>
      <c r="C500" s="5" t="n"/>
      <c r="D500" s="19" t="n"/>
      <c r="E500" s="20" t="n"/>
      <c r="F500" s="13" t="n"/>
      <c r="G500" s="13" t="n"/>
      <c r="H500" s="6">
        <f>IF(A500&amp;""="","",IFERROR(INDEX('المرضى'!$B$6:$B$305,MATCH(B500&amp;"",'المرضى'!$A$6:$A$305,0))&amp;"","كود غير موجود"))</f>
        <v/>
      </c>
      <c r="I500" s="16">
        <f>IF(A500&amp;""="","",COUNTIFS('الجلسات'!$B$6:$B$2005,A500&amp;"",'الجلسات'!$C$6:$C$2005,"تمت"))</f>
        <v/>
      </c>
      <c r="J500" s="16">
        <f>IF(A500&amp;""="","",MAX(0,N(D500)-I500))</f>
        <v/>
      </c>
      <c r="K500" s="21">
        <f>IF(OR(A500&amp;""="",N(D500)=0),"",MIN(1,I500/D500))</f>
        <v/>
      </c>
      <c r="L500" s="17">
        <f>IF(A500&amp;""="","",IF(N(D500)&gt;0,ROUND(N(E500)*MIN(I500,D500)/D500,2),0))</f>
        <v/>
      </c>
      <c r="M500" s="6">
        <f>IF(A500&amp;""="","",IF(I500=0,"لم تبدأ",IF(I500&gt;=N(D500),"مكتملة","جارية")))</f>
        <v/>
      </c>
      <c r="N500" s="6">
        <f>IF(A500&amp;""="","",IF(M500="مكتملة","",IF(NOT(ISNUMBER(G500)),"يحتاج موعدًا",IF(G500&lt;'الإعدادات'!$B$4,"يحتاج موعدًا",""))))</f>
        <v/>
      </c>
    </row>
    <row r="501">
      <c r="A501" s="5" t="n"/>
      <c r="B501" s="5" t="n"/>
      <c r="C501" s="5" t="n"/>
      <c r="D501" s="19" t="n"/>
      <c r="E501" s="20" t="n"/>
      <c r="F501" s="13" t="n"/>
      <c r="G501" s="13" t="n"/>
      <c r="H501" s="6">
        <f>IF(A501&amp;""="","",IFERROR(INDEX('المرضى'!$B$6:$B$305,MATCH(B501&amp;"",'المرضى'!$A$6:$A$305,0))&amp;"","كود غير موجود"))</f>
        <v/>
      </c>
      <c r="I501" s="16">
        <f>IF(A501&amp;""="","",COUNTIFS('الجلسات'!$B$6:$B$2005,A501&amp;"",'الجلسات'!$C$6:$C$2005,"تمت"))</f>
        <v/>
      </c>
      <c r="J501" s="16">
        <f>IF(A501&amp;""="","",MAX(0,N(D501)-I501))</f>
        <v/>
      </c>
      <c r="K501" s="21">
        <f>IF(OR(A501&amp;""="",N(D501)=0),"",MIN(1,I501/D501))</f>
        <v/>
      </c>
      <c r="L501" s="17">
        <f>IF(A501&amp;""="","",IF(N(D501)&gt;0,ROUND(N(E501)*MIN(I501,D501)/D501,2),0))</f>
        <v/>
      </c>
      <c r="M501" s="6">
        <f>IF(A501&amp;""="","",IF(I501=0,"لم تبدأ",IF(I501&gt;=N(D501),"مكتملة","جارية")))</f>
        <v/>
      </c>
      <c r="N501" s="6">
        <f>IF(A501&amp;""="","",IF(M501="مكتملة","",IF(NOT(ISNUMBER(G501)),"يحتاج موعدًا",IF(G501&lt;'الإعدادات'!$B$4,"يحتاج موعدًا",""))))</f>
        <v/>
      </c>
    </row>
    <row r="502">
      <c r="A502" s="5" t="n"/>
      <c r="B502" s="5" t="n"/>
      <c r="C502" s="5" t="n"/>
      <c r="D502" s="19" t="n"/>
      <c r="E502" s="20" t="n"/>
      <c r="F502" s="13" t="n"/>
      <c r="G502" s="13" t="n"/>
      <c r="H502" s="6">
        <f>IF(A502&amp;""="","",IFERROR(INDEX('المرضى'!$B$6:$B$305,MATCH(B502&amp;"",'المرضى'!$A$6:$A$305,0))&amp;"","كود غير موجود"))</f>
        <v/>
      </c>
      <c r="I502" s="16">
        <f>IF(A502&amp;""="","",COUNTIFS('الجلسات'!$B$6:$B$2005,A502&amp;"",'الجلسات'!$C$6:$C$2005,"تمت"))</f>
        <v/>
      </c>
      <c r="J502" s="16">
        <f>IF(A502&amp;""="","",MAX(0,N(D502)-I502))</f>
        <v/>
      </c>
      <c r="K502" s="21">
        <f>IF(OR(A502&amp;""="",N(D502)=0),"",MIN(1,I502/D502))</f>
        <v/>
      </c>
      <c r="L502" s="17">
        <f>IF(A502&amp;""="","",IF(N(D502)&gt;0,ROUND(N(E502)*MIN(I502,D502)/D502,2),0))</f>
        <v/>
      </c>
      <c r="M502" s="6">
        <f>IF(A502&amp;""="","",IF(I502=0,"لم تبدأ",IF(I502&gt;=N(D502),"مكتملة","جارية")))</f>
        <v/>
      </c>
      <c r="N502" s="6">
        <f>IF(A502&amp;""="","",IF(M502="مكتملة","",IF(NOT(ISNUMBER(G502)),"يحتاج موعدًا",IF(G502&lt;'الإعدادات'!$B$4,"يحتاج موعدًا",""))))</f>
        <v/>
      </c>
    </row>
    <row r="503">
      <c r="A503" s="5" t="n"/>
      <c r="B503" s="5" t="n"/>
      <c r="C503" s="5" t="n"/>
      <c r="D503" s="19" t="n"/>
      <c r="E503" s="20" t="n"/>
      <c r="F503" s="13" t="n"/>
      <c r="G503" s="13" t="n"/>
      <c r="H503" s="6">
        <f>IF(A503&amp;""="","",IFERROR(INDEX('المرضى'!$B$6:$B$305,MATCH(B503&amp;"",'المرضى'!$A$6:$A$305,0))&amp;"","كود غير موجود"))</f>
        <v/>
      </c>
      <c r="I503" s="16">
        <f>IF(A503&amp;""="","",COUNTIFS('الجلسات'!$B$6:$B$2005,A503&amp;"",'الجلسات'!$C$6:$C$2005,"تمت"))</f>
        <v/>
      </c>
      <c r="J503" s="16">
        <f>IF(A503&amp;""="","",MAX(0,N(D503)-I503))</f>
        <v/>
      </c>
      <c r="K503" s="21">
        <f>IF(OR(A503&amp;""="",N(D503)=0),"",MIN(1,I503/D503))</f>
        <v/>
      </c>
      <c r="L503" s="17">
        <f>IF(A503&amp;""="","",IF(N(D503)&gt;0,ROUND(N(E503)*MIN(I503,D503)/D503,2),0))</f>
        <v/>
      </c>
      <c r="M503" s="6">
        <f>IF(A503&amp;""="","",IF(I503=0,"لم تبدأ",IF(I503&gt;=N(D503),"مكتملة","جارية")))</f>
        <v/>
      </c>
      <c r="N503" s="6">
        <f>IF(A503&amp;""="","",IF(M503="مكتملة","",IF(NOT(ISNUMBER(G503)),"يحتاج موعدًا",IF(G503&lt;'الإعدادات'!$B$4,"يحتاج موعدًا",""))))</f>
        <v/>
      </c>
    </row>
    <row r="504">
      <c r="A504" s="5" t="n"/>
      <c r="B504" s="5" t="n"/>
      <c r="C504" s="5" t="n"/>
      <c r="D504" s="19" t="n"/>
      <c r="E504" s="20" t="n"/>
      <c r="F504" s="13" t="n"/>
      <c r="G504" s="13" t="n"/>
      <c r="H504" s="6">
        <f>IF(A504&amp;""="","",IFERROR(INDEX('المرضى'!$B$6:$B$305,MATCH(B504&amp;"",'المرضى'!$A$6:$A$305,0))&amp;"","كود غير موجود"))</f>
        <v/>
      </c>
      <c r="I504" s="16">
        <f>IF(A504&amp;""="","",COUNTIFS('الجلسات'!$B$6:$B$2005,A504&amp;"",'الجلسات'!$C$6:$C$2005,"تمت"))</f>
        <v/>
      </c>
      <c r="J504" s="16">
        <f>IF(A504&amp;""="","",MAX(0,N(D504)-I504))</f>
        <v/>
      </c>
      <c r="K504" s="21">
        <f>IF(OR(A504&amp;""="",N(D504)=0),"",MIN(1,I504/D504))</f>
        <v/>
      </c>
      <c r="L504" s="17">
        <f>IF(A504&amp;""="","",IF(N(D504)&gt;0,ROUND(N(E504)*MIN(I504,D504)/D504,2),0))</f>
        <v/>
      </c>
      <c r="M504" s="6">
        <f>IF(A504&amp;""="","",IF(I504=0,"لم تبدأ",IF(I504&gt;=N(D504),"مكتملة","جارية")))</f>
        <v/>
      </c>
      <c r="N504" s="6">
        <f>IF(A504&amp;""="","",IF(M504="مكتملة","",IF(NOT(ISNUMBER(G504)),"يحتاج موعدًا",IF(G504&lt;'الإعدادات'!$B$4,"يحتاج موعدًا",""))))</f>
        <v/>
      </c>
    </row>
    <row r="505">
      <c r="A505" s="5" t="n"/>
      <c r="B505" s="5" t="n"/>
      <c r="C505" s="5" t="n"/>
      <c r="D505" s="19" t="n"/>
      <c r="E505" s="20" t="n"/>
      <c r="F505" s="13" t="n"/>
      <c r="G505" s="13" t="n"/>
      <c r="H505" s="6">
        <f>IF(A505&amp;""="","",IFERROR(INDEX('المرضى'!$B$6:$B$305,MATCH(B505&amp;"",'المرضى'!$A$6:$A$305,0))&amp;"","كود غير موجود"))</f>
        <v/>
      </c>
      <c r="I505" s="16">
        <f>IF(A505&amp;""="","",COUNTIFS('الجلسات'!$B$6:$B$2005,A505&amp;"",'الجلسات'!$C$6:$C$2005,"تمت"))</f>
        <v/>
      </c>
      <c r="J505" s="16">
        <f>IF(A505&amp;""="","",MAX(0,N(D505)-I505))</f>
        <v/>
      </c>
      <c r="K505" s="21">
        <f>IF(OR(A505&amp;""="",N(D505)=0),"",MIN(1,I505/D505))</f>
        <v/>
      </c>
      <c r="L505" s="17">
        <f>IF(A505&amp;""="","",IF(N(D505)&gt;0,ROUND(N(E505)*MIN(I505,D505)/D505,2),0))</f>
        <v/>
      </c>
      <c r="M505" s="6">
        <f>IF(A505&amp;""="","",IF(I505=0,"لم تبدأ",IF(I505&gt;=N(D505),"مكتملة","جارية")))</f>
        <v/>
      </c>
      <c r="N505" s="6">
        <f>IF(A505&amp;""="","",IF(M505="مكتملة","",IF(NOT(ISNUMBER(G505)),"يحتاج موعدًا",IF(G505&lt;'الإعدادات'!$B$4,"يحتاج موعدًا",""))))</f>
        <v/>
      </c>
    </row>
  </sheetData>
  <autoFilter ref="A5:N505"/>
  <mergeCells count="2">
    <mergeCell ref="A2:N2"/>
    <mergeCell ref="A1:N1"/>
  </mergeCells>
  <conditionalFormatting sqref="A6:N505">
    <cfRule type="expression" priority="1" dxfId="1">
      <formula>$N6="يحتاج موعدًا"</formula>
    </cfRule>
  </conditionalFormatting>
  <conditionalFormatting sqref="M6:M505">
    <cfRule type="expression" priority="2" dxfId="2">
      <formula>$M6="مكتملة"</formula>
    </cfRule>
  </conditionalFormatting>
  <conditionalFormatting sqref="H6:H505">
    <cfRule type="expression" priority="3" dxfId="0">
      <formula>H6="كود غير موجود"</formula>
    </cfRule>
  </conditionalFormatting>
  <dataValidations count="2">
    <dataValidation sqref="B6:B505" showDropDown="0" showInputMessage="0" showErrorMessage="0" allowBlank="1" type="list">
      <formula1>='المرضى'!$A$6:$A$305</formula1>
    </dataValidation>
    <dataValidation sqref="C6:C505" showDropDown="0" showInputMessage="0" showErrorMessage="0" allowBlank="1" type="list">
      <formula1>='الإجراءات'!$A$6:$A$55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26" customWidth="1" min="4" max="4"/>
    <col width="12" customWidth="1" min="5" max="5"/>
    <col width="22" customWidth="1" min="6" max="6"/>
    <col width="14" customWidth="1" min="7" max="7"/>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5" ht="32" customHeight="1">
      <c r="A5" s="15" t="inlineStr">
        <is>
          <t>التاريخ</t>
        </is>
      </c>
      <c r="B5" s="15" t="inlineStr">
        <is>
          <t>رقم الخطة</t>
        </is>
      </c>
      <c r="C5" s="15" t="inlineStr">
        <is>
          <t>الحالة</t>
        </is>
      </c>
      <c r="D5" s="15" t="inlineStr">
        <is>
          <t>ملاحظة</t>
        </is>
      </c>
      <c r="E5" s="15" t="inlineStr">
        <is>
          <t>كود المريض</t>
        </is>
      </c>
      <c r="F5" s="15" t="inlineStr">
        <is>
          <t>المريض</t>
        </is>
      </c>
      <c r="G5" s="15" t="inlineStr">
        <is>
          <t>آخر جلسة للمريض</t>
        </is>
      </c>
    </row>
    <row r="6">
      <c r="A6" s="13" t="n">
        <v>46285</v>
      </c>
      <c r="B6" s="5" t="inlineStr">
        <is>
          <t>T005</t>
        </is>
      </c>
      <c r="C6" s="5" t="inlineStr">
        <is>
          <t>تمت</t>
        </is>
      </c>
      <c r="D6" s="5" t="n"/>
      <c r="E6" s="6">
        <f>IF(B6&amp;""="","",IFERROR(INDEX('الخطط'!$B$6:$B$505,MATCH(B6&amp;"",'الخطط'!$A$6:$A$505,0))&amp;"","خطة غير موجودة"))</f>
        <v/>
      </c>
      <c r="F6" s="6">
        <f>IF(E6="","",IFERROR(INDEX('المرضى'!$B$6:$B$305,MATCH(E6,'المرضى'!$A$6:$A$305,0))&amp;"",""))</f>
        <v/>
      </c>
      <c r="G6" s="22">
        <f>IF(OR(C6&lt;&gt;"تمت",E6="",NOT(ISNUMBER(A6))),"",IF(COUNTIFS($E$6:$E$2005,E6,$C$6:$C$2005,"تمت",$A$6:$A$2005,"&gt;"&amp;A6)=0,1,0))</f>
        <v/>
      </c>
    </row>
    <row r="7">
      <c r="A7" s="13" t="n">
        <v>46296</v>
      </c>
      <c r="B7" s="5" t="inlineStr">
        <is>
          <t>T001</t>
        </is>
      </c>
      <c r="C7" s="5" t="inlineStr">
        <is>
          <t>تمت</t>
        </is>
      </c>
      <c r="D7" s="5" t="n"/>
      <c r="E7" s="6">
        <f>IF(B7&amp;""="","",IFERROR(INDEX('الخطط'!$B$6:$B$505,MATCH(B7&amp;"",'الخطط'!$A$6:$A$505,0))&amp;"","خطة غير موجودة"))</f>
        <v/>
      </c>
      <c r="F7" s="6">
        <f>IF(E7="","",IFERROR(INDEX('المرضى'!$B$6:$B$305,MATCH(E7,'المرضى'!$A$6:$A$305,0))&amp;"",""))</f>
        <v/>
      </c>
      <c r="G7" s="22">
        <f>IF(OR(C7&lt;&gt;"تمت",E7="",NOT(ISNUMBER(A7))),"",IF(COUNTIFS($E$6:$E$2005,E7,$C$6:$C$2005,"تمت",$A$6:$A$2005,"&gt;"&amp;A7)=0,1,0))</f>
        <v/>
      </c>
    </row>
    <row r="8">
      <c r="A8" s="13" t="n">
        <v>46299</v>
      </c>
      <c r="B8" s="5" t="inlineStr">
        <is>
          <t>T005</t>
        </is>
      </c>
      <c r="C8" s="5" t="inlineStr">
        <is>
          <t>غاب</t>
        </is>
      </c>
      <c r="D8" s="5" t="n"/>
      <c r="E8" s="6">
        <f>IF(B8&amp;""="","",IFERROR(INDEX('الخطط'!$B$6:$B$505,MATCH(B8&amp;"",'الخطط'!$A$6:$A$505,0))&amp;"","خطة غير موجودة"))</f>
        <v/>
      </c>
      <c r="F8" s="6">
        <f>IF(E8="","",IFERROR(INDEX('المرضى'!$B$6:$B$305,MATCH(E8,'المرضى'!$A$6:$A$305,0))&amp;"",""))</f>
        <v/>
      </c>
      <c r="G8" s="22">
        <f>IF(OR(C8&lt;&gt;"تمت",E8="",NOT(ISNUMBER(A8))),"",IF(COUNTIFS($E$6:$E$2005,E8,$C$6:$C$2005,"تمت",$A$6:$A$2005,"&gt;"&amp;A8)=0,1,0))</f>
        <v/>
      </c>
    </row>
    <row r="9">
      <c r="A9" s="13" t="n">
        <v>46300</v>
      </c>
      <c r="B9" s="5" t="inlineStr">
        <is>
          <t>T003</t>
        </is>
      </c>
      <c r="C9" s="5" t="inlineStr">
        <is>
          <t>تمت</t>
        </is>
      </c>
      <c r="D9" s="5" t="n"/>
      <c r="E9" s="6">
        <f>IF(B9&amp;""="","",IFERROR(INDEX('الخطط'!$B$6:$B$505,MATCH(B9&amp;"",'الخطط'!$A$6:$A$505,0))&amp;"","خطة غير موجودة"))</f>
        <v/>
      </c>
      <c r="F9" s="6">
        <f>IF(E9="","",IFERROR(INDEX('المرضى'!$B$6:$B$305,MATCH(E9,'المرضى'!$A$6:$A$305,0))&amp;"",""))</f>
        <v/>
      </c>
      <c r="G9" s="22">
        <f>IF(OR(C9&lt;&gt;"تمت",E9="",NOT(ISNUMBER(A9))),"",IF(COUNTIFS($E$6:$E$2005,E9,$C$6:$C$2005,"تمت",$A$6:$A$2005,"&gt;"&amp;A9)=0,1,0))</f>
        <v/>
      </c>
    </row>
    <row r="10">
      <c r="A10" s="13" t="n">
        <v>46300</v>
      </c>
      <c r="B10" s="5" t="inlineStr">
        <is>
          <t>T004</t>
        </is>
      </c>
      <c r="C10" s="5" t="inlineStr">
        <is>
          <t>تمت</t>
        </is>
      </c>
      <c r="D10" s="5" t="n"/>
      <c r="E10" s="6">
        <f>IF(B10&amp;""="","",IFERROR(INDEX('الخطط'!$B$6:$B$505,MATCH(B10&amp;"",'الخطط'!$A$6:$A$505,0))&amp;"","خطة غير موجودة"))</f>
        <v/>
      </c>
      <c r="F10" s="6">
        <f>IF(E10="","",IFERROR(INDEX('المرضى'!$B$6:$B$305,MATCH(E10,'المرضى'!$A$6:$A$305,0))&amp;"",""))</f>
        <v/>
      </c>
      <c r="G10" s="22">
        <f>IF(OR(C10&lt;&gt;"تمت",E10="",NOT(ISNUMBER(A10))),"",IF(COUNTIFS($E$6:$E$2005,E10,$C$6:$C$2005,"تمت",$A$6:$A$2005,"&gt;"&amp;A10)=0,1,0))</f>
        <v/>
      </c>
    </row>
    <row r="11">
      <c r="A11" s="13" t="n">
        <v>46305</v>
      </c>
      <c r="B11" s="5" t="inlineStr">
        <is>
          <t>T001</t>
        </is>
      </c>
      <c r="C11" s="5" t="inlineStr">
        <is>
          <t>تمت</t>
        </is>
      </c>
      <c r="D11" s="5" t="n"/>
      <c r="E11" s="6">
        <f>IF(B11&amp;""="","",IFERROR(INDEX('الخطط'!$B$6:$B$505,MATCH(B11&amp;"",'الخطط'!$A$6:$A$505,0))&amp;"","خطة غير موجودة"))</f>
        <v/>
      </c>
      <c r="F11" s="6">
        <f>IF(E11="","",IFERROR(INDEX('المرضى'!$B$6:$B$305,MATCH(E11,'المرضى'!$A$6:$A$305,0))&amp;"",""))</f>
        <v/>
      </c>
      <c r="G11" s="22">
        <f>IF(OR(C11&lt;&gt;"تمت",E11="",NOT(ISNUMBER(A11))),"",IF(COUNTIFS($E$6:$E$2005,E11,$C$6:$C$2005,"تمت",$A$6:$A$2005,"&gt;"&amp;A11)=0,1,0))</f>
        <v/>
      </c>
    </row>
    <row r="12">
      <c r="A12" s="13" t="n">
        <v>46306</v>
      </c>
      <c r="B12" s="5" t="inlineStr">
        <is>
          <t>T005</t>
        </is>
      </c>
      <c r="C12" s="5" t="inlineStr">
        <is>
          <t>تمت</t>
        </is>
      </c>
      <c r="D12" s="5" t="n"/>
      <c r="E12" s="6">
        <f>IF(B12&amp;""="","",IFERROR(INDEX('الخطط'!$B$6:$B$505,MATCH(B12&amp;"",'الخطط'!$A$6:$A$505,0))&amp;"","خطة غير موجودة"))</f>
        <v/>
      </c>
      <c r="F12" s="6">
        <f>IF(E12="","",IFERROR(INDEX('المرضى'!$B$6:$B$305,MATCH(E12,'المرضى'!$A$6:$A$305,0))&amp;"",""))</f>
        <v/>
      </c>
      <c r="G12" s="22">
        <f>IF(OR(C12&lt;&gt;"تمت",E12="",NOT(ISNUMBER(A12))),"",IF(COUNTIFS($E$6:$E$2005,E12,$C$6:$C$2005,"تمت",$A$6:$A$2005,"&gt;"&amp;A12)=0,1,0))</f>
        <v/>
      </c>
    </row>
    <row r="13">
      <c r="A13" s="13" t="n">
        <v>46307</v>
      </c>
      <c r="B13" s="5" t="inlineStr">
        <is>
          <t>T008</t>
        </is>
      </c>
      <c r="C13" s="5" t="inlineStr">
        <is>
          <t>تمت</t>
        </is>
      </c>
      <c r="D13" s="5" t="n"/>
      <c r="E13" s="6">
        <f>IF(B13&amp;""="","",IFERROR(INDEX('الخطط'!$B$6:$B$505,MATCH(B13&amp;"",'الخطط'!$A$6:$A$505,0))&amp;"","خطة غير موجودة"))</f>
        <v/>
      </c>
      <c r="F13" s="6">
        <f>IF(E13="","",IFERROR(INDEX('المرضى'!$B$6:$B$305,MATCH(E13,'المرضى'!$A$6:$A$305,0))&amp;"",""))</f>
        <v/>
      </c>
      <c r="G13" s="22">
        <f>IF(OR(C13&lt;&gt;"تمت",E13="",NOT(ISNUMBER(A13))),"",IF(COUNTIFS($E$6:$E$2005,E13,$C$6:$C$2005,"تمت",$A$6:$A$2005,"&gt;"&amp;A13)=0,1,0))</f>
        <v/>
      </c>
    </row>
    <row r="14">
      <c r="A14" s="13" t="n">
        <v>46314</v>
      </c>
      <c r="B14" s="5" t="inlineStr">
        <is>
          <t>T008</t>
        </is>
      </c>
      <c r="C14" s="5" t="inlineStr">
        <is>
          <t>تمت</t>
        </is>
      </c>
      <c r="D14" s="5" t="n"/>
      <c r="E14" s="6">
        <f>IF(B14&amp;""="","",IFERROR(INDEX('الخطط'!$B$6:$B$505,MATCH(B14&amp;"",'الخطط'!$A$6:$A$505,0))&amp;"","خطة غير موجودة"))</f>
        <v/>
      </c>
      <c r="F14" s="6">
        <f>IF(E14="","",IFERROR(INDEX('المرضى'!$B$6:$B$305,MATCH(E14,'المرضى'!$A$6:$A$305,0))&amp;"",""))</f>
        <v/>
      </c>
      <c r="G14" s="22">
        <f>IF(OR(C14&lt;&gt;"تمت",E14="",NOT(ISNUMBER(A14))),"",IF(COUNTIFS($E$6:$E$2005,E14,$C$6:$C$2005,"تمت",$A$6:$A$2005,"&gt;"&amp;A14)=0,1,0))</f>
        <v/>
      </c>
    </row>
    <row r="15">
      <c r="A15" s="13" t="n">
        <v>46315</v>
      </c>
      <c r="B15" s="5" t="inlineStr">
        <is>
          <t>T002</t>
        </is>
      </c>
      <c r="C15" s="5" t="inlineStr">
        <is>
          <t>تمت</t>
        </is>
      </c>
      <c r="D15" s="5" t="n"/>
      <c r="E15" s="6">
        <f>IF(B15&amp;""="","",IFERROR(INDEX('الخطط'!$B$6:$B$505,MATCH(B15&amp;"",'الخطط'!$A$6:$A$505,0))&amp;"","خطة غير موجودة"))</f>
        <v/>
      </c>
      <c r="F15" s="6">
        <f>IF(E15="","",IFERROR(INDEX('المرضى'!$B$6:$B$305,MATCH(E15,'المرضى'!$A$6:$A$305,0))&amp;"",""))</f>
        <v/>
      </c>
      <c r="G15" s="22">
        <f>IF(OR(C15&lt;&gt;"تمت",E15="",NOT(ISNUMBER(A15))),"",IF(COUNTIFS($E$6:$E$2005,E15,$C$6:$C$2005,"تمت",$A$6:$A$2005,"&gt;"&amp;A15)=0,1,0))</f>
        <v/>
      </c>
    </row>
    <row r="16">
      <c r="A16" s="13" t="n">
        <v>46320</v>
      </c>
      <c r="B16" s="5" t="inlineStr">
        <is>
          <t>T005</t>
        </is>
      </c>
      <c r="C16" s="5" t="inlineStr">
        <is>
          <t>تمت</t>
        </is>
      </c>
      <c r="D16" s="5" t="n"/>
      <c r="E16" s="6">
        <f>IF(B16&amp;""="","",IFERROR(INDEX('الخطط'!$B$6:$B$505,MATCH(B16&amp;"",'الخطط'!$A$6:$A$505,0))&amp;"","خطة غير موجودة"))</f>
        <v/>
      </c>
      <c r="F16" s="6">
        <f>IF(E16="","",IFERROR(INDEX('المرضى'!$B$6:$B$305,MATCH(E16,'المرضى'!$A$6:$A$305,0))&amp;"",""))</f>
        <v/>
      </c>
      <c r="G16" s="22">
        <f>IF(OR(C16&lt;&gt;"تمت",E16="",NOT(ISNUMBER(A16))),"",IF(COUNTIFS($E$6:$E$2005,E16,$C$6:$C$2005,"تمت",$A$6:$A$2005,"&gt;"&amp;A16)=0,1,0))</f>
        <v/>
      </c>
    </row>
    <row r="17">
      <c r="A17" s="13" t="n">
        <v>46321</v>
      </c>
      <c r="B17" s="5" t="inlineStr">
        <is>
          <t>T008</t>
        </is>
      </c>
      <c r="C17" s="5" t="inlineStr">
        <is>
          <t>غاب</t>
        </is>
      </c>
      <c r="D17" s="5" t="n"/>
      <c r="E17" s="6">
        <f>IF(B17&amp;""="","",IFERROR(INDEX('الخطط'!$B$6:$B$505,MATCH(B17&amp;"",'الخطط'!$A$6:$A$505,0))&amp;"","خطة غير موجودة"))</f>
        <v/>
      </c>
      <c r="F17" s="6">
        <f>IF(E17="","",IFERROR(INDEX('المرضى'!$B$6:$B$305,MATCH(E17,'المرضى'!$A$6:$A$305,0))&amp;"",""))</f>
        <v/>
      </c>
      <c r="G17" s="22">
        <f>IF(OR(C17&lt;&gt;"تمت",E17="",NOT(ISNUMBER(A17))),"",IF(COUNTIFS($E$6:$E$2005,E17,$C$6:$C$2005,"تمت",$A$6:$A$2005,"&gt;"&amp;A17)=0,1,0))</f>
        <v/>
      </c>
    </row>
    <row r="18">
      <c r="A18" s="13" t="n">
        <v>46323</v>
      </c>
      <c r="B18" s="5" t="inlineStr">
        <is>
          <t>T007</t>
        </is>
      </c>
      <c r="C18" s="5" t="inlineStr">
        <is>
          <t>ملغاة</t>
        </is>
      </c>
      <c r="D18" s="5" t="n"/>
      <c r="E18" s="6">
        <f>IF(B18&amp;""="","",IFERROR(INDEX('الخطط'!$B$6:$B$505,MATCH(B18&amp;"",'الخطط'!$A$6:$A$505,0))&amp;"","خطة غير موجودة"))</f>
        <v/>
      </c>
      <c r="F18" s="6">
        <f>IF(E18="","",IFERROR(INDEX('المرضى'!$B$6:$B$305,MATCH(E18,'المرضى'!$A$6:$A$305,0))&amp;"",""))</f>
        <v/>
      </c>
      <c r="G18" s="22">
        <f>IF(OR(C18&lt;&gt;"تمت",E18="",NOT(ISNUMBER(A18))),"",IF(COUNTIFS($E$6:$E$2005,E18,$C$6:$C$2005,"تمت",$A$6:$A$2005,"&gt;"&amp;A18)=0,1,0))</f>
        <v/>
      </c>
    </row>
    <row r="19">
      <c r="A19" s="13" t="n"/>
      <c r="B19" s="5" t="n"/>
      <c r="C19" s="5" t="n"/>
      <c r="D19" s="5" t="n"/>
      <c r="E19" s="6">
        <f>IF(B19&amp;""="","",IFERROR(INDEX('الخطط'!$B$6:$B$505,MATCH(B19&amp;"",'الخطط'!$A$6:$A$505,0))&amp;"","خطة غير موجودة"))</f>
        <v/>
      </c>
      <c r="F19" s="6">
        <f>IF(E19="","",IFERROR(INDEX('المرضى'!$B$6:$B$305,MATCH(E19,'المرضى'!$A$6:$A$305,0))&amp;"",""))</f>
        <v/>
      </c>
      <c r="G19" s="22">
        <f>IF(OR(C19&lt;&gt;"تمت",E19="",NOT(ISNUMBER(A19))),"",IF(COUNTIFS($E$6:$E$2005,E19,$C$6:$C$2005,"تمت",$A$6:$A$2005,"&gt;"&amp;A19)=0,1,0))</f>
        <v/>
      </c>
    </row>
    <row r="20">
      <c r="A20" s="13" t="n"/>
      <c r="B20" s="5" t="n"/>
      <c r="C20" s="5" t="n"/>
      <c r="D20" s="5" t="n"/>
      <c r="E20" s="6">
        <f>IF(B20&amp;""="","",IFERROR(INDEX('الخطط'!$B$6:$B$505,MATCH(B20&amp;"",'الخطط'!$A$6:$A$505,0))&amp;"","خطة غير موجودة"))</f>
        <v/>
      </c>
      <c r="F20" s="6">
        <f>IF(E20="","",IFERROR(INDEX('المرضى'!$B$6:$B$305,MATCH(E20,'المرضى'!$A$6:$A$305,0))&amp;"",""))</f>
        <v/>
      </c>
      <c r="G20" s="22">
        <f>IF(OR(C20&lt;&gt;"تمت",E20="",NOT(ISNUMBER(A20))),"",IF(COUNTIFS($E$6:$E$2005,E20,$C$6:$C$2005,"تمت",$A$6:$A$2005,"&gt;"&amp;A20)=0,1,0))</f>
        <v/>
      </c>
    </row>
    <row r="21">
      <c r="A21" s="13" t="n"/>
      <c r="B21" s="5" t="n"/>
      <c r="C21" s="5" t="n"/>
      <c r="D21" s="5" t="n"/>
      <c r="E21" s="6">
        <f>IF(B21&amp;""="","",IFERROR(INDEX('الخطط'!$B$6:$B$505,MATCH(B21&amp;"",'الخطط'!$A$6:$A$505,0))&amp;"","خطة غير موجودة"))</f>
        <v/>
      </c>
      <c r="F21" s="6">
        <f>IF(E21="","",IFERROR(INDEX('المرضى'!$B$6:$B$305,MATCH(E21,'المرضى'!$A$6:$A$305,0))&amp;"",""))</f>
        <v/>
      </c>
      <c r="G21" s="22">
        <f>IF(OR(C21&lt;&gt;"تمت",E21="",NOT(ISNUMBER(A21))),"",IF(COUNTIFS($E$6:$E$2005,E21,$C$6:$C$2005,"تمت",$A$6:$A$2005,"&gt;"&amp;A21)=0,1,0))</f>
        <v/>
      </c>
    </row>
    <row r="22">
      <c r="A22" s="13" t="n"/>
      <c r="B22" s="5" t="n"/>
      <c r="C22" s="5" t="n"/>
      <c r="D22" s="5" t="n"/>
      <c r="E22" s="6">
        <f>IF(B22&amp;""="","",IFERROR(INDEX('الخطط'!$B$6:$B$505,MATCH(B22&amp;"",'الخطط'!$A$6:$A$505,0))&amp;"","خطة غير موجودة"))</f>
        <v/>
      </c>
      <c r="F22" s="6">
        <f>IF(E22="","",IFERROR(INDEX('المرضى'!$B$6:$B$305,MATCH(E22,'المرضى'!$A$6:$A$305,0))&amp;"",""))</f>
        <v/>
      </c>
      <c r="G22" s="22">
        <f>IF(OR(C22&lt;&gt;"تمت",E22="",NOT(ISNUMBER(A22))),"",IF(COUNTIFS($E$6:$E$2005,E22,$C$6:$C$2005,"تمت",$A$6:$A$2005,"&gt;"&amp;A22)=0,1,0))</f>
        <v/>
      </c>
    </row>
    <row r="23">
      <c r="A23" s="13" t="n"/>
      <c r="B23" s="5" t="n"/>
      <c r="C23" s="5" t="n"/>
      <c r="D23" s="5" t="n"/>
      <c r="E23" s="6">
        <f>IF(B23&amp;""="","",IFERROR(INDEX('الخطط'!$B$6:$B$505,MATCH(B23&amp;"",'الخطط'!$A$6:$A$505,0))&amp;"","خطة غير موجودة"))</f>
        <v/>
      </c>
      <c r="F23" s="6">
        <f>IF(E23="","",IFERROR(INDEX('المرضى'!$B$6:$B$305,MATCH(E23,'المرضى'!$A$6:$A$305,0))&amp;"",""))</f>
        <v/>
      </c>
      <c r="G23" s="22">
        <f>IF(OR(C23&lt;&gt;"تمت",E23="",NOT(ISNUMBER(A23))),"",IF(COUNTIFS($E$6:$E$2005,E23,$C$6:$C$2005,"تمت",$A$6:$A$2005,"&gt;"&amp;A23)=0,1,0))</f>
        <v/>
      </c>
    </row>
    <row r="24">
      <c r="A24" s="13" t="n"/>
      <c r="B24" s="5" t="n"/>
      <c r="C24" s="5" t="n"/>
      <c r="D24" s="5" t="n"/>
      <c r="E24" s="6">
        <f>IF(B24&amp;""="","",IFERROR(INDEX('الخطط'!$B$6:$B$505,MATCH(B24&amp;"",'الخطط'!$A$6:$A$505,0))&amp;"","خطة غير موجودة"))</f>
        <v/>
      </c>
      <c r="F24" s="6">
        <f>IF(E24="","",IFERROR(INDEX('المرضى'!$B$6:$B$305,MATCH(E24,'المرضى'!$A$6:$A$305,0))&amp;"",""))</f>
        <v/>
      </c>
      <c r="G24" s="22">
        <f>IF(OR(C24&lt;&gt;"تمت",E24="",NOT(ISNUMBER(A24))),"",IF(COUNTIFS($E$6:$E$2005,E24,$C$6:$C$2005,"تمت",$A$6:$A$2005,"&gt;"&amp;A24)=0,1,0))</f>
        <v/>
      </c>
    </row>
    <row r="25">
      <c r="A25" s="13" t="n"/>
      <c r="B25" s="5" t="n"/>
      <c r="C25" s="5" t="n"/>
      <c r="D25" s="5" t="n"/>
      <c r="E25" s="6">
        <f>IF(B25&amp;""="","",IFERROR(INDEX('الخطط'!$B$6:$B$505,MATCH(B25&amp;"",'الخطط'!$A$6:$A$505,0))&amp;"","خطة غير موجودة"))</f>
        <v/>
      </c>
      <c r="F25" s="6">
        <f>IF(E25="","",IFERROR(INDEX('المرضى'!$B$6:$B$305,MATCH(E25,'المرضى'!$A$6:$A$305,0))&amp;"",""))</f>
        <v/>
      </c>
      <c r="G25" s="22">
        <f>IF(OR(C25&lt;&gt;"تمت",E25="",NOT(ISNUMBER(A25))),"",IF(COUNTIFS($E$6:$E$2005,E25,$C$6:$C$2005,"تمت",$A$6:$A$2005,"&gt;"&amp;A25)=0,1,0))</f>
        <v/>
      </c>
    </row>
    <row r="26">
      <c r="A26" s="13" t="n"/>
      <c r="B26" s="5" t="n"/>
      <c r="C26" s="5" t="n"/>
      <c r="D26" s="5" t="n"/>
      <c r="E26" s="6">
        <f>IF(B26&amp;""="","",IFERROR(INDEX('الخطط'!$B$6:$B$505,MATCH(B26&amp;"",'الخطط'!$A$6:$A$505,0))&amp;"","خطة غير موجودة"))</f>
        <v/>
      </c>
      <c r="F26" s="6">
        <f>IF(E26="","",IFERROR(INDEX('المرضى'!$B$6:$B$305,MATCH(E26,'المرضى'!$A$6:$A$305,0))&amp;"",""))</f>
        <v/>
      </c>
      <c r="G26" s="22">
        <f>IF(OR(C26&lt;&gt;"تمت",E26="",NOT(ISNUMBER(A26))),"",IF(COUNTIFS($E$6:$E$2005,E26,$C$6:$C$2005,"تمت",$A$6:$A$2005,"&gt;"&amp;A26)=0,1,0))</f>
        <v/>
      </c>
    </row>
    <row r="27">
      <c r="A27" s="13" t="n"/>
      <c r="B27" s="5" t="n"/>
      <c r="C27" s="5" t="n"/>
      <c r="D27" s="5" t="n"/>
      <c r="E27" s="6">
        <f>IF(B27&amp;""="","",IFERROR(INDEX('الخطط'!$B$6:$B$505,MATCH(B27&amp;"",'الخطط'!$A$6:$A$505,0))&amp;"","خطة غير موجودة"))</f>
        <v/>
      </c>
      <c r="F27" s="6">
        <f>IF(E27="","",IFERROR(INDEX('المرضى'!$B$6:$B$305,MATCH(E27,'المرضى'!$A$6:$A$305,0))&amp;"",""))</f>
        <v/>
      </c>
      <c r="G27" s="22">
        <f>IF(OR(C27&lt;&gt;"تمت",E27="",NOT(ISNUMBER(A27))),"",IF(COUNTIFS($E$6:$E$2005,E27,$C$6:$C$2005,"تمت",$A$6:$A$2005,"&gt;"&amp;A27)=0,1,0))</f>
        <v/>
      </c>
    </row>
    <row r="28">
      <c r="A28" s="13" t="n"/>
      <c r="B28" s="5" t="n"/>
      <c r="C28" s="5" t="n"/>
      <c r="D28" s="5" t="n"/>
      <c r="E28" s="6">
        <f>IF(B28&amp;""="","",IFERROR(INDEX('الخطط'!$B$6:$B$505,MATCH(B28&amp;"",'الخطط'!$A$6:$A$505,0))&amp;"","خطة غير موجودة"))</f>
        <v/>
      </c>
      <c r="F28" s="6">
        <f>IF(E28="","",IFERROR(INDEX('المرضى'!$B$6:$B$305,MATCH(E28,'المرضى'!$A$6:$A$305,0))&amp;"",""))</f>
        <v/>
      </c>
      <c r="G28" s="22">
        <f>IF(OR(C28&lt;&gt;"تمت",E28="",NOT(ISNUMBER(A28))),"",IF(COUNTIFS($E$6:$E$2005,E28,$C$6:$C$2005,"تمت",$A$6:$A$2005,"&gt;"&amp;A28)=0,1,0))</f>
        <v/>
      </c>
    </row>
    <row r="29">
      <c r="A29" s="13" t="n"/>
      <c r="B29" s="5" t="n"/>
      <c r="C29" s="5" t="n"/>
      <c r="D29" s="5" t="n"/>
      <c r="E29" s="6">
        <f>IF(B29&amp;""="","",IFERROR(INDEX('الخطط'!$B$6:$B$505,MATCH(B29&amp;"",'الخطط'!$A$6:$A$505,0))&amp;"","خطة غير موجودة"))</f>
        <v/>
      </c>
      <c r="F29" s="6">
        <f>IF(E29="","",IFERROR(INDEX('المرضى'!$B$6:$B$305,MATCH(E29,'المرضى'!$A$6:$A$305,0))&amp;"",""))</f>
        <v/>
      </c>
      <c r="G29" s="22">
        <f>IF(OR(C29&lt;&gt;"تمت",E29="",NOT(ISNUMBER(A29))),"",IF(COUNTIFS($E$6:$E$2005,E29,$C$6:$C$2005,"تمت",$A$6:$A$2005,"&gt;"&amp;A29)=0,1,0))</f>
        <v/>
      </c>
    </row>
    <row r="30">
      <c r="A30" s="13" t="n"/>
      <c r="B30" s="5" t="n"/>
      <c r="C30" s="5" t="n"/>
      <c r="D30" s="5" t="n"/>
      <c r="E30" s="6">
        <f>IF(B30&amp;""="","",IFERROR(INDEX('الخطط'!$B$6:$B$505,MATCH(B30&amp;"",'الخطط'!$A$6:$A$505,0))&amp;"","خطة غير موجودة"))</f>
        <v/>
      </c>
      <c r="F30" s="6">
        <f>IF(E30="","",IFERROR(INDEX('المرضى'!$B$6:$B$305,MATCH(E30,'المرضى'!$A$6:$A$305,0))&amp;"",""))</f>
        <v/>
      </c>
      <c r="G30" s="22">
        <f>IF(OR(C30&lt;&gt;"تمت",E30="",NOT(ISNUMBER(A30))),"",IF(COUNTIFS($E$6:$E$2005,E30,$C$6:$C$2005,"تمت",$A$6:$A$2005,"&gt;"&amp;A30)=0,1,0))</f>
        <v/>
      </c>
    </row>
    <row r="31">
      <c r="A31" s="13" t="n"/>
      <c r="B31" s="5" t="n"/>
      <c r="C31" s="5" t="n"/>
      <c r="D31" s="5" t="n"/>
      <c r="E31" s="6">
        <f>IF(B31&amp;""="","",IFERROR(INDEX('الخطط'!$B$6:$B$505,MATCH(B31&amp;"",'الخطط'!$A$6:$A$505,0))&amp;"","خطة غير موجودة"))</f>
        <v/>
      </c>
      <c r="F31" s="6">
        <f>IF(E31="","",IFERROR(INDEX('المرضى'!$B$6:$B$305,MATCH(E31,'المرضى'!$A$6:$A$305,0))&amp;"",""))</f>
        <v/>
      </c>
      <c r="G31" s="22">
        <f>IF(OR(C31&lt;&gt;"تمت",E31="",NOT(ISNUMBER(A31))),"",IF(COUNTIFS($E$6:$E$2005,E31,$C$6:$C$2005,"تمت",$A$6:$A$2005,"&gt;"&amp;A31)=0,1,0))</f>
        <v/>
      </c>
    </row>
    <row r="32">
      <c r="A32" s="13" t="n"/>
      <c r="B32" s="5" t="n"/>
      <c r="C32" s="5" t="n"/>
      <c r="D32" s="5" t="n"/>
      <c r="E32" s="6">
        <f>IF(B32&amp;""="","",IFERROR(INDEX('الخطط'!$B$6:$B$505,MATCH(B32&amp;"",'الخطط'!$A$6:$A$505,0))&amp;"","خطة غير موجودة"))</f>
        <v/>
      </c>
      <c r="F32" s="6">
        <f>IF(E32="","",IFERROR(INDEX('المرضى'!$B$6:$B$305,MATCH(E32,'المرضى'!$A$6:$A$305,0))&amp;"",""))</f>
        <v/>
      </c>
      <c r="G32" s="22">
        <f>IF(OR(C32&lt;&gt;"تمت",E32="",NOT(ISNUMBER(A32))),"",IF(COUNTIFS($E$6:$E$2005,E32,$C$6:$C$2005,"تمت",$A$6:$A$2005,"&gt;"&amp;A32)=0,1,0))</f>
        <v/>
      </c>
    </row>
    <row r="33">
      <c r="A33" s="13" t="n"/>
      <c r="B33" s="5" t="n"/>
      <c r="C33" s="5" t="n"/>
      <c r="D33" s="5" t="n"/>
      <c r="E33" s="6">
        <f>IF(B33&amp;""="","",IFERROR(INDEX('الخطط'!$B$6:$B$505,MATCH(B33&amp;"",'الخطط'!$A$6:$A$505,0))&amp;"","خطة غير موجودة"))</f>
        <v/>
      </c>
      <c r="F33" s="6">
        <f>IF(E33="","",IFERROR(INDEX('المرضى'!$B$6:$B$305,MATCH(E33,'المرضى'!$A$6:$A$305,0))&amp;"",""))</f>
        <v/>
      </c>
      <c r="G33" s="22">
        <f>IF(OR(C33&lt;&gt;"تمت",E33="",NOT(ISNUMBER(A33))),"",IF(COUNTIFS($E$6:$E$2005,E33,$C$6:$C$2005,"تمت",$A$6:$A$2005,"&gt;"&amp;A33)=0,1,0))</f>
        <v/>
      </c>
    </row>
    <row r="34">
      <c r="A34" s="13" t="n"/>
      <c r="B34" s="5" t="n"/>
      <c r="C34" s="5" t="n"/>
      <c r="D34" s="5" t="n"/>
      <c r="E34" s="6">
        <f>IF(B34&amp;""="","",IFERROR(INDEX('الخطط'!$B$6:$B$505,MATCH(B34&amp;"",'الخطط'!$A$6:$A$505,0))&amp;"","خطة غير موجودة"))</f>
        <v/>
      </c>
      <c r="F34" s="6">
        <f>IF(E34="","",IFERROR(INDEX('المرضى'!$B$6:$B$305,MATCH(E34,'المرضى'!$A$6:$A$305,0))&amp;"",""))</f>
        <v/>
      </c>
      <c r="G34" s="22">
        <f>IF(OR(C34&lt;&gt;"تمت",E34="",NOT(ISNUMBER(A34))),"",IF(COUNTIFS($E$6:$E$2005,E34,$C$6:$C$2005,"تمت",$A$6:$A$2005,"&gt;"&amp;A34)=0,1,0))</f>
        <v/>
      </c>
    </row>
    <row r="35">
      <c r="A35" s="13" t="n"/>
      <c r="B35" s="5" t="n"/>
      <c r="C35" s="5" t="n"/>
      <c r="D35" s="5" t="n"/>
      <c r="E35" s="6">
        <f>IF(B35&amp;""="","",IFERROR(INDEX('الخطط'!$B$6:$B$505,MATCH(B35&amp;"",'الخطط'!$A$6:$A$505,0))&amp;"","خطة غير موجودة"))</f>
        <v/>
      </c>
      <c r="F35" s="6">
        <f>IF(E35="","",IFERROR(INDEX('المرضى'!$B$6:$B$305,MATCH(E35,'المرضى'!$A$6:$A$305,0))&amp;"",""))</f>
        <v/>
      </c>
      <c r="G35" s="22">
        <f>IF(OR(C35&lt;&gt;"تمت",E35="",NOT(ISNUMBER(A35))),"",IF(COUNTIFS($E$6:$E$2005,E35,$C$6:$C$2005,"تمت",$A$6:$A$2005,"&gt;"&amp;A35)=0,1,0))</f>
        <v/>
      </c>
    </row>
    <row r="36">
      <c r="A36" s="13" t="n"/>
      <c r="B36" s="5" t="n"/>
      <c r="C36" s="5" t="n"/>
      <c r="D36" s="5" t="n"/>
      <c r="E36" s="6">
        <f>IF(B36&amp;""="","",IFERROR(INDEX('الخطط'!$B$6:$B$505,MATCH(B36&amp;"",'الخطط'!$A$6:$A$505,0))&amp;"","خطة غير موجودة"))</f>
        <v/>
      </c>
      <c r="F36" s="6">
        <f>IF(E36="","",IFERROR(INDEX('المرضى'!$B$6:$B$305,MATCH(E36,'المرضى'!$A$6:$A$305,0))&amp;"",""))</f>
        <v/>
      </c>
      <c r="G36" s="22">
        <f>IF(OR(C36&lt;&gt;"تمت",E36="",NOT(ISNUMBER(A36))),"",IF(COUNTIFS($E$6:$E$2005,E36,$C$6:$C$2005,"تمت",$A$6:$A$2005,"&gt;"&amp;A36)=0,1,0))</f>
        <v/>
      </c>
    </row>
    <row r="37">
      <c r="A37" s="13" t="n"/>
      <c r="B37" s="5" t="n"/>
      <c r="C37" s="5" t="n"/>
      <c r="D37" s="5" t="n"/>
      <c r="E37" s="6">
        <f>IF(B37&amp;""="","",IFERROR(INDEX('الخطط'!$B$6:$B$505,MATCH(B37&amp;"",'الخطط'!$A$6:$A$505,0))&amp;"","خطة غير موجودة"))</f>
        <v/>
      </c>
      <c r="F37" s="6">
        <f>IF(E37="","",IFERROR(INDEX('المرضى'!$B$6:$B$305,MATCH(E37,'المرضى'!$A$6:$A$305,0))&amp;"",""))</f>
        <v/>
      </c>
      <c r="G37" s="22">
        <f>IF(OR(C37&lt;&gt;"تمت",E37="",NOT(ISNUMBER(A37))),"",IF(COUNTIFS($E$6:$E$2005,E37,$C$6:$C$2005,"تمت",$A$6:$A$2005,"&gt;"&amp;A37)=0,1,0))</f>
        <v/>
      </c>
    </row>
    <row r="38">
      <c r="A38" s="13" t="n"/>
      <c r="B38" s="5" t="n"/>
      <c r="C38" s="5" t="n"/>
      <c r="D38" s="5" t="n"/>
      <c r="E38" s="6">
        <f>IF(B38&amp;""="","",IFERROR(INDEX('الخطط'!$B$6:$B$505,MATCH(B38&amp;"",'الخطط'!$A$6:$A$505,0))&amp;"","خطة غير موجودة"))</f>
        <v/>
      </c>
      <c r="F38" s="6">
        <f>IF(E38="","",IFERROR(INDEX('المرضى'!$B$6:$B$305,MATCH(E38,'المرضى'!$A$6:$A$305,0))&amp;"",""))</f>
        <v/>
      </c>
      <c r="G38" s="22">
        <f>IF(OR(C38&lt;&gt;"تمت",E38="",NOT(ISNUMBER(A38))),"",IF(COUNTIFS($E$6:$E$2005,E38,$C$6:$C$2005,"تمت",$A$6:$A$2005,"&gt;"&amp;A38)=0,1,0))</f>
        <v/>
      </c>
    </row>
    <row r="39">
      <c r="A39" s="13" t="n"/>
      <c r="B39" s="5" t="n"/>
      <c r="C39" s="5" t="n"/>
      <c r="D39" s="5" t="n"/>
      <c r="E39" s="6">
        <f>IF(B39&amp;""="","",IFERROR(INDEX('الخطط'!$B$6:$B$505,MATCH(B39&amp;"",'الخطط'!$A$6:$A$505,0))&amp;"","خطة غير موجودة"))</f>
        <v/>
      </c>
      <c r="F39" s="6">
        <f>IF(E39="","",IFERROR(INDEX('المرضى'!$B$6:$B$305,MATCH(E39,'المرضى'!$A$6:$A$305,0))&amp;"",""))</f>
        <v/>
      </c>
      <c r="G39" s="22">
        <f>IF(OR(C39&lt;&gt;"تمت",E39="",NOT(ISNUMBER(A39))),"",IF(COUNTIFS($E$6:$E$2005,E39,$C$6:$C$2005,"تمت",$A$6:$A$2005,"&gt;"&amp;A39)=0,1,0))</f>
        <v/>
      </c>
    </row>
    <row r="40">
      <c r="A40" s="13" t="n"/>
      <c r="B40" s="5" t="n"/>
      <c r="C40" s="5" t="n"/>
      <c r="D40" s="5" t="n"/>
      <c r="E40" s="6">
        <f>IF(B40&amp;""="","",IFERROR(INDEX('الخطط'!$B$6:$B$505,MATCH(B40&amp;"",'الخطط'!$A$6:$A$505,0))&amp;"","خطة غير موجودة"))</f>
        <v/>
      </c>
      <c r="F40" s="6">
        <f>IF(E40="","",IFERROR(INDEX('المرضى'!$B$6:$B$305,MATCH(E40,'المرضى'!$A$6:$A$305,0))&amp;"",""))</f>
        <v/>
      </c>
      <c r="G40" s="22">
        <f>IF(OR(C40&lt;&gt;"تمت",E40="",NOT(ISNUMBER(A40))),"",IF(COUNTIFS($E$6:$E$2005,E40,$C$6:$C$2005,"تمت",$A$6:$A$2005,"&gt;"&amp;A40)=0,1,0))</f>
        <v/>
      </c>
    </row>
    <row r="41">
      <c r="A41" s="13" t="n"/>
      <c r="B41" s="5" t="n"/>
      <c r="C41" s="5" t="n"/>
      <c r="D41" s="5" t="n"/>
      <c r="E41" s="6">
        <f>IF(B41&amp;""="","",IFERROR(INDEX('الخطط'!$B$6:$B$505,MATCH(B41&amp;"",'الخطط'!$A$6:$A$505,0))&amp;"","خطة غير موجودة"))</f>
        <v/>
      </c>
      <c r="F41" s="6">
        <f>IF(E41="","",IFERROR(INDEX('المرضى'!$B$6:$B$305,MATCH(E41,'المرضى'!$A$6:$A$305,0))&amp;"",""))</f>
        <v/>
      </c>
      <c r="G41" s="22">
        <f>IF(OR(C41&lt;&gt;"تمت",E41="",NOT(ISNUMBER(A41))),"",IF(COUNTIFS($E$6:$E$2005,E41,$C$6:$C$2005,"تمت",$A$6:$A$2005,"&gt;"&amp;A41)=0,1,0))</f>
        <v/>
      </c>
    </row>
    <row r="42">
      <c r="A42" s="13" t="n"/>
      <c r="B42" s="5" t="n"/>
      <c r="C42" s="5" t="n"/>
      <c r="D42" s="5" t="n"/>
      <c r="E42" s="6">
        <f>IF(B42&amp;""="","",IFERROR(INDEX('الخطط'!$B$6:$B$505,MATCH(B42&amp;"",'الخطط'!$A$6:$A$505,0))&amp;"","خطة غير موجودة"))</f>
        <v/>
      </c>
      <c r="F42" s="6">
        <f>IF(E42="","",IFERROR(INDEX('المرضى'!$B$6:$B$305,MATCH(E42,'المرضى'!$A$6:$A$305,0))&amp;"",""))</f>
        <v/>
      </c>
      <c r="G42" s="22">
        <f>IF(OR(C42&lt;&gt;"تمت",E42="",NOT(ISNUMBER(A42))),"",IF(COUNTIFS($E$6:$E$2005,E42,$C$6:$C$2005,"تمت",$A$6:$A$2005,"&gt;"&amp;A42)=0,1,0))</f>
        <v/>
      </c>
    </row>
    <row r="43">
      <c r="A43" s="13" t="n"/>
      <c r="B43" s="5" t="n"/>
      <c r="C43" s="5" t="n"/>
      <c r="D43" s="5" t="n"/>
      <c r="E43" s="6">
        <f>IF(B43&amp;""="","",IFERROR(INDEX('الخطط'!$B$6:$B$505,MATCH(B43&amp;"",'الخطط'!$A$6:$A$505,0))&amp;"","خطة غير موجودة"))</f>
        <v/>
      </c>
      <c r="F43" s="6">
        <f>IF(E43="","",IFERROR(INDEX('المرضى'!$B$6:$B$305,MATCH(E43,'المرضى'!$A$6:$A$305,0))&amp;"",""))</f>
        <v/>
      </c>
      <c r="G43" s="22">
        <f>IF(OR(C43&lt;&gt;"تمت",E43="",NOT(ISNUMBER(A43))),"",IF(COUNTIFS($E$6:$E$2005,E43,$C$6:$C$2005,"تمت",$A$6:$A$2005,"&gt;"&amp;A43)=0,1,0))</f>
        <v/>
      </c>
    </row>
    <row r="44">
      <c r="A44" s="13" t="n"/>
      <c r="B44" s="5" t="n"/>
      <c r="C44" s="5" t="n"/>
      <c r="D44" s="5" t="n"/>
      <c r="E44" s="6">
        <f>IF(B44&amp;""="","",IFERROR(INDEX('الخطط'!$B$6:$B$505,MATCH(B44&amp;"",'الخطط'!$A$6:$A$505,0))&amp;"","خطة غير موجودة"))</f>
        <v/>
      </c>
      <c r="F44" s="6">
        <f>IF(E44="","",IFERROR(INDEX('المرضى'!$B$6:$B$305,MATCH(E44,'المرضى'!$A$6:$A$305,0))&amp;"",""))</f>
        <v/>
      </c>
      <c r="G44" s="22">
        <f>IF(OR(C44&lt;&gt;"تمت",E44="",NOT(ISNUMBER(A44))),"",IF(COUNTIFS($E$6:$E$2005,E44,$C$6:$C$2005,"تمت",$A$6:$A$2005,"&gt;"&amp;A44)=0,1,0))</f>
        <v/>
      </c>
    </row>
    <row r="45">
      <c r="A45" s="13" t="n"/>
      <c r="B45" s="5" t="n"/>
      <c r="C45" s="5" t="n"/>
      <c r="D45" s="5" t="n"/>
      <c r="E45" s="6">
        <f>IF(B45&amp;""="","",IFERROR(INDEX('الخطط'!$B$6:$B$505,MATCH(B45&amp;"",'الخطط'!$A$6:$A$505,0))&amp;"","خطة غير موجودة"))</f>
        <v/>
      </c>
      <c r="F45" s="6">
        <f>IF(E45="","",IFERROR(INDEX('المرضى'!$B$6:$B$305,MATCH(E45,'المرضى'!$A$6:$A$305,0))&amp;"",""))</f>
        <v/>
      </c>
      <c r="G45" s="22">
        <f>IF(OR(C45&lt;&gt;"تمت",E45="",NOT(ISNUMBER(A45))),"",IF(COUNTIFS($E$6:$E$2005,E45,$C$6:$C$2005,"تمت",$A$6:$A$2005,"&gt;"&amp;A45)=0,1,0))</f>
        <v/>
      </c>
    </row>
    <row r="46">
      <c r="A46" s="13" t="n"/>
      <c r="B46" s="5" t="n"/>
      <c r="C46" s="5" t="n"/>
      <c r="D46" s="5" t="n"/>
      <c r="E46" s="6">
        <f>IF(B46&amp;""="","",IFERROR(INDEX('الخطط'!$B$6:$B$505,MATCH(B46&amp;"",'الخطط'!$A$6:$A$505,0))&amp;"","خطة غير موجودة"))</f>
        <v/>
      </c>
      <c r="F46" s="6">
        <f>IF(E46="","",IFERROR(INDEX('المرضى'!$B$6:$B$305,MATCH(E46,'المرضى'!$A$6:$A$305,0))&amp;"",""))</f>
        <v/>
      </c>
      <c r="G46" s="22">
        <f>IF(OR(C46&lt;&gt;"تمت",E46="",NOT(ISNUMBER(A46))),"",IF(COUNTIFS($E$6:$E$2005,E46,$C$6:$C$2005,"تمت",$A$6:$A$2005,"&gt;"&amp;A46)=0,1,0))</f>
        <v/>
      </c>
    </row>
    <row r="47">
      <c r="A47" s="13" t="n"/>
      <c r="B47" s="5" t="n"/>
      <c r="C47" s="5" t="n"/>
      <c r="D47" s="5" t="n"/>
      <c r="E47" s="6">
        <f>IF(B47&amp;""="","",IFERROR(INDEX('الخطط'!$B$6:$B$505,MATCH(B47&amp;"",'الخطط'!$A$6:$A$505,0))&amp;"","خطة غير موجودة"))</f>
        <v/>
      </c>
      <c r="F47" s="6">
        <f>IF(E47="","",IFERROR(INDEX('المرضى'!$B$6:$B$305,MATCH(E47,'المرضى'!$A$6:$A$305,0))&amp;"",""))</f>
        <v/>
      </c>
      <c r="G47" s="22">
        <f>IF(OR(C47&lt;&gt;"تمت",E47="",NOT(ISNUMBER(A47))),"",IF(COUNTIFS($E$6:$E$2005,E47,$C$6:$C$2005,"تمت",$A$6:$A$2005,"&gt;"&amp;A47)=0,1,0))</f>
        <v/>
      </c>
    </row>
    <row r="48">
      <c r="A48" s="13" t="n"/>
      <c r="B48" s="5" t="n"/>
      <c r="C48" s="5" t="n"/>
      <c r="D48" s="5" t="n"/>
      <c r="E48" s="6">
        <f>IF(B48&amp;""="","",IFERROR(INDEX('الخطط'!$B$6:$B$505,MATCH(B48&amp;"",'الخطط'!$A$6:$A$505,0))&amp;"","خطة غير موجودة"))</f>
        <v/>
      </c>
      <c r="F48" s="6">
        <f>IF(E48="","",IFERROR(INDEX('المرضى'!$B$6:$B$305,MATCH(E48,'المرضى'!$A$6:$A$305,0))&amp;"",""))</f>
        <v/>
      </c>
      <c r="G48" s="22">
        <f>IF(OR(C48&lt;&gt;"تمت",E48="",NOT(ISNUMBER(A48))),"",IF(COUNTIFS($E$6:$E$2005,E48,$C$6:$C$2005,"تمت",$A$6:$A$2005,"&gt;"&amp;A48)=0,1,0))</f>
        <v/>
      </c>
    </row>
    <row r="49">
      <c r="A49" s="13" t="n"/>
      <c r="B49" s="5" t="n"/>
      <c r="C49" s="5" t="n"/>
      <c r="D49" s="5" t="n"/>
      <c r="E49" s="6">
        <f>IF(B49&amp;""="","",IFERROR(INDEX('الخطط'!$B$6:$B$505,MATCH(B49&amp;"",'الخطط'!$A$6:$A$505,0))&amp;"","خطة غير موجودة"))</f>
        <v/>
      </c>
      <c r="F49" s="6">
        <f>IF(E49="","",IFERROR(INDEX('المرضى'!$B$6:$B$305,MATCH(E49,'المرضى'!$A$6:$A$305,0))&amp;"",""))</f>
        <v/>
      </c>
      <c r="G49" s="22">
        <f>IF(OR(C49&lt;&gt;"تمت",E49="",NOT(ISNUMBER(A49))),"",IF(COUNTIFS($E$6:$E$2005,E49,$C$6:$C$2005,"تمت",$A$6:$A$2005,"&gt;"&amp;A49)=0,1,0))</f>
        <v/>
      </c>
    </row>
    <row r="50">
      <c r="A50" s="13" t="n"/>
      <c r="B50" s="5" t="n"/>
      <c r="C50" s="5" t="n"/>
      <c r="D50" s="5" t="n"/>
      <c r="E50" s="6">
        <f>IF(B50&amp;""="","",IFERROR(INDEX('الخطط'!$B$6:$B$505,MATCH(B50&amp;"",'الخطط'!$A$6:$A$505,0))&amp;"","خطة غير موجودة"))</f>
        <v/>
      </c>
      <c r="F50" s="6">
        <f>IF(E50="","",IFERROR(INDEX('المرضى'!$B$6:$B$305,MATCH(E50,'المرضى'!$A$6:$A$305,0))&amp;"",""))</f>
        <v/>
      </c>
      <c r="G50" s="22">
        <f>IF(OR(C50&lt;&gt;"تمت",E50="",NOT(ISNUMBER(A50))),"",IF(COUNTIFS($E$6:$E$2005,E50,$C$6:$C$2005,"تمت",$A$6:$A$2005,"&gt;"&amp;A50)=0,1,0))</f>
        <v/>
      </c>
    </row>
    <row r="51">
      <c r="A51" s="13" t="n"/>
      <c r="B51" s="5" t="n"/>
      <c r="C51" s="5" t="n"/>
      <c r="D51" s="5" t="n"/>
      <c r="E51" s="6">
        <f>IF(B51&amp;""="","",IFERROR(INDEX('الخطط'!$B$6:$B$505,MATCH(B51&amp;"",'الخطط'!$A$6:$A$505,0))&amp;"","خطة غير موجودة"))</f>
        <v/>
      </c>
      <c r="F51" s="6">
        <f>IF(E51="","",IFERROR(INDEX('المرضى'!$B$6:$B$305,MATCH(E51,'المرضى'!$A$6:$A$305,0))&amp;"",""))</f>
        <v/>
      </c>
      <c r="G51" s="22">
        <f>IF(OR(C51&lt;&gt;"تمت",E51="",NOT(ISNUMBER(A51))),"",IF(COUNTIFS($E$6:$E$2005,E51,$C$6:$C$2005,"تمت",$A$6:$A$2005,"&gt;"&amp;A51)=0,1,0))</f>
        <v/>
      </c>
    </row>
    <row r="52">
      <c r="A52" s="13" t="n"/>
      <c r="B52" s="5" t="n"/>
      <c r="C52" s="5" t="n"/>
      <c r="D52" s="5" t="n"/>
      <c r="E52" s="6">
        <f>IF(B52&amp;""="","",IFERROR(INDEX('الخطط'!$B$6:$B$505,MATCH(B52&amp;"",'الخطط'!$A$6:$A$505,0))&amp;"","خطة غير موجودة"))</f>
        <v/>
      </c>
      <c r="F52" s="6">
        <f>IF(E52="","",IFERROR(INDEX('المرضى'!$B$6:$B$305,MATCH(E52,'المرضى'!$A$6:$A$305,0))&amp;"",""))</f>
        <v/>
      </c>
      <c r="G52" s="22">
        <f>IF(OR(C52&lt;&gt;"تمت",E52="",NOT(ISNUMBER(A52))),"",IF(COUNTIFS($E$6:$E$2005,E52,$C$6:$C$2005,"تمت",$A$6:$A$2005,"&gt;"&amp;A52)=0,1,0))</f>
        <v/>
      </c>
    </row>
    <row r="53">
      <c r="A53" s="13" t="n"/>
      <c r="B53" s="5" t="n"/>
      <c r="C53" s="5" t="n"/>
      <c r="D53" s="5" t="n"/>
      <c r="E53" s="6">
        <f>IF(B53&amp;""="","",IFERROR(INDEX('الخطط'!$B$6:$B$505,MATCH(B53&amp;"",'الخطط'!$A$6:$A$505,0))&amp;"","خطة غير موجودة"))</f>
        <v/>
      </c>
      <c r="F53" s="6">
        <f>IF(E53="","",IFERROR(INDEX('المرضى'!$B$6:$B$305,MATCH(E53,'المرضى'!$A$6:$A$305,0))&amp;"",""))</f>
        <v/>
      </c>
      <c r="G53" s="22">
        <f>IF(OR(C53&lt;&gt;"تمت",E53="",NOT(ISNUMBER(A53))),"",IF(COUNTIFS($E$6:$E$2005,E53,$C$6:$C$2005,"تمت",$A$6:$A$2005,"&gt;"&amp;A53)=0,1,0))</f>
        <v/>
      </c>
    </row>
    <row r="54">
      <c r="A54" s="13" t="n"/>
      <c r="B54" s="5" t="n"/>
      <c r="C54" s="5" t="n"/>
      <c r="D54" s="5" t="n"/>
      <c r="E54" s="6">
        <f>IF(B54&amp;""="","",IFERROR(INDEX('الخطط'!$B$6:$B$505,MATCH(B54&amp;"",'الخطط'!$A$6:$A$505,0))&amp;"","خطة غير موجودة"))</f>
        <v/>
      </c>
      <c r="F54" s="6">
        <f>IF(E54="","",IFERROR(INDEX('المرضى'!$B$6:$B$305,MATCH(E54,'المرضى'!$A$6:$A$305,0))&amp;"",""))</f>
        <v/>
      </c>
      <c r="G54" s="22">
        <f>IF(OR(C54&lt;&gt;"تمت",E54="",NOT(ISNUMBER(A54))),"",IF(COUNTIFS($E$6:$E$2005,E54,$C$6:$C$2005,"تمت",$A$6:$A$2005,"&gt;"&amp;A54)=0,1,0))</f>
        <v/>
      </c>
    </row>
    <row r="55">
      <c r="A55" s="13" t="n"/>
      <c r="B55" s="5" t="n"/>
      <c r="C55" s="5" t="n"/>
      <c r="D55" s="5" t="n"/>
      <c r="E55" s="6">
        <f>IF(B55&amp;""="","",IFERROR(INDEX('الخطط'!$B$6:$B$505,MATCH(B55&amp;"",'الخطط'!$A$6:$A$505,0))&amp;"","خطة غير موجودة"))</f>
        <v/>
      </c>
      <c r="F55" s="6">
        <f>IF(E55="","",IFERROR(INDEX('المرضى'!$B$6:$B$305,MATCH(E55,'المرضى'!$A$6:$A$305,0))&amp;"",""))</f>
        <v/>
      </c>
      <c r="G55" s="22">
        <f>IF(OR(C55&lt;&gt;"تمت",E55="",NOT(ISNUMBER(A55))),"",IF(COUNTIFS($E$6:$E$2005,E55,$C$6:$C$2005,"تمت",$A$6:$A$2005,"&gt;"&amp;A55)=0,1,0))</f>
        <v/>
      </c>
    </row>
    <row r="56">
      <c r="A56" s="13" t="n"/>
      <c r="B56" s="5" t="n"/>
      <c r="C56" s="5" t="n"/>
      <c r="D56" s="5" t="n"/>
      <c r="E56" s="6">
        <f>IF(B56&amp;""="","",IFERROR(INDEX('الخطط'!$B$6:$B$505,MATCH(B56&amp;"",'الخطط'!$A$6:$A$505,0))&amp;"","خطة غير موجودة"))</f>
        <v/>
      </c>
      <c r="F56" s="6">
        <f>IF(E56="","",IFERROR(INDEX('المرضى'!$B$6:$B$305,MATCH(E56,'المرضى'!$A$6:$A$305,0))&amp;"",""))</f>
        <v/>
      </c>
      <c r="G56" s="22">
        <f>IF(OR(C56&lt;&gt;"تمت",E56="",NOT(ISNUMBER(A56))),"",IF(COUNTIFS($E$6:$E$2005,E56,$C$6:$C$2005,"تمت",$A$6:$A$2005,"&gt;"&amp;A56)=0,1,0))</f>
        <v/>
      </c>
    </row>
    <row r="57">
      <c r="A57" s="13" t="n"/>
      <c r="B57" s="5" t="n"/>
      <c r="C57" s="5" t="n"/>
      <c r="D57" s="5" t="n"/>
      <c r="E57" s="6">
        <f>IF(B57&amp;""="","",IFERROR(INDEX('الخطط'!$B$6:$B$505,MATCH(B57&amp;"",'الخطط'!$A$6:$A$505,0))&amp;"","خطة غير موجودة"))</f>
        <v/>
      </c>
      <c r="F57" s="6">
        <f>IF(E57="","",IFERROR(INDEX('المرضى'!$B$6:$B$305,MATCH(E57,'المرضى'!$A$6:$A$305,0))&amp;"",""))</f>
        <v/>
      </c>
      <c r="G57" s="22">
        <f>IF(OR(C57&lt;&gt;"تمت",E57="",NOT(ISNUMBER(A57))),"",IF(COUNTIFS($E$6:$E$2005,E57,$C$6:$C$2005,"تمت",$A$6:$A$2005,"&gt;"&amp;A57)=0,1,0))</f>
        <v/>
      </c>
    </row>
    <row r="58">
      <c r="A58" s="13" t="n"/>
      <c r="B58" s="5" t="n"/>
      <c r="C58" s="5" t="n"/>
      <c r="D58" s="5" t="n"/>
      <c r="E58" s="6">
        <f>IF(B58&amp;""="","",IFERROR(INDEX('الخطط'!$B$6:$B$505,MATCH(B58&amp;"",'الخطط'!$A$6:$A$505,0))&amp;"","خطة غير موجودة"))</f>
        <v/>
      </c>
      <c r="F58" s="6">
        <f>IF(E58="","",IFERROR(INDEX('المرضى'!$B$6:$B$305,MATCH(E58,'المرضى'!$A$6:$A$305,0))&amp;"",""))</f>
        <v/>
      </c>
      <c r="G58" s="22">
        <f>IF(OR(C58&lt;&gt;"تمت",E58="",NOT(ISNUMBER(A58))),"",IF(COUNTIFS($E$6:$E$2005,E58,$C$6:$C$2005,"تمت",$A$6:$A$2005,"&gt;"&amp;A58)=0,1,0))</f>
        <v/>
      </c>
    </row>
    <row r="59">
      <c r="A59" s="13" t="n"/>
      <c r="B59" s="5" t="n"/>
      <c r="C59" s="5" t="n"/>
      <c r="D59" s="5" t="n"/>
      <c r="E59" s="6">
        <f>IF(B59&amp;""="","",IFERROR(INDEX('الخطط'!$B$6:$B$505,MATCH(B59&amp;"",'الخطط'!$A$6:$A$505,0))&amp;"","خطة غير موجودة"))</f>
        <v/>
      </c>
      <c r="F59" s="6">
        <f>IF(E59="","",IFERROR(INDEX('المرضى'!$B$6:$B$305,MATCH(E59,'المرضى'!$A$6:$A$305,0))&amp;"",""))</f>
        <v/>
      </c>
      <c r="G59" s="22">
        <f>IF(OR(C59&lt;&gt;"تمت",E59="",NOT(ISNUMBER(A59))),"",IF(COUNTIFS($E$6:$E$2005,E59,$C$6:$C$2005,"تمت",$A$6:$A$2005,"&gt;"&amp;A59)=0,1,0))</f>
        <v/>
      </c>
    </row>
    <row r="60">
      <c r="A60" s="13" t="n"/>
      <c r="B60" s="5" t="n"/>
      <c r="C60" s="5" t="n"/>
      <c r="D60" s="5" t="n"/>
      <c r="E60" s="6">
        <f>IF(B60&amp;""="","",IFERROR(INDEX('الخطط'!$B$6:$B$505,MATCH(B60&amp;"",'الخطط'!$A$6:$A$505,0))&amp;"","خطة غير موجودة"))</f>
        <v/>
      </c>
      <c r="F60" s="6">
        <f>IF(E60="","",IFERROR(INDEX('المرضى'!$B$6:$B$305,MATCH(E60,'المرضى'!$A$6:$A$305,0))&amp;"",""))</f>
        <v/>
      </c>
      <c r="G60" s="22">
        <f>IF(OR(C60&lt;&gt;"تمت",E60="",NOT(ISNUMBER(A60))),"",IF(COUNTIFS($E$6:$E$2005,E60,$C$6:$C$2005,"تمت",$A$6:$A$2005,"&gt;"&amp;A60)=0,1,0))</f>
        <v/>
      </c>
    </row>
    <row r="61">
      <c r="A61" s="13" t="n"/>
      <c r="B61" s="5" t="n"/>
      <c r="C61" s="5" t="n"/>
      <c r="D61" s="5" t="n"/>
      <c r="E61" s="6">
        <f>IF(B61&amp;""="","",IFERROR(INDEX('الخطط'!$B$6:$B$505,MATCH(B61&amp;"",'الخطط'!$A$6:$A$505,0))&amp;"","خطة غير موجودة"))</f>
        <v/>
      </c>
      <c r="F61" s="6">
        <f>IF(E61="","",IFERROR(INDEX('المرضى'!$B$6:$B$305,MATCH(E61,'المرضى'!$A$6:$A$305,0))&amp;"",""))</f>
        <v/>
      </c>
      <c r="G61" s="22">
        <f>IF(OR(C61&lt;&gt;"تمت",E61="",NOT(ISNUMBER(A61))),"",IF(COUNTIFS($E$6:$E$2005,E61,$C$6:$C$2005,"تمت",$A$6:$A$2005,"&gt;"&amp;A61)=0,1,0))</f>
        <v/>
      </c>
    </row>
    <row r="62">
      <c r="A62" s="13" t="n"/>
      <c r="B62" s="5" t="n"/>
      <c r="C62" s="5" t="n"/>
      <c r="D62" s="5" t="n"/>
      <c r="E62" s="6">
        <f>IF(B62&amp;""="","",IFERROR(INDEX('الخطط'!$B$6:$B$505,MATCH(B62&amp;"",'الخطط'!$A$6:$A$505,0))&amp;"","خطة غير موجودة"))</f>
        <v/>
      </c>
      <c r="F62" s="6">
        <f>IF(E62="","",IFERROR(INDEX('المرضى'!$B$6:$B$305,MATCH(E62,'المرضى'!$A$6:$A$305,0))&amp;"",""))</f>
        <v/>
      </c>
      <c r="G62" s="22">
        <f>IF(OR(C62&lt;&gt;"تمت",E62="",NOT(ISNUMBER(A62))),"",IF(COUNTIFS($E$6:$E$2005,E62,$C$6:$C$2005,"تمت",$A$6:$A$2005,"&gt;"&amp;A62)=0,1,0))</f>
        <v/>
      </c>
    </row>
    <row r="63">
      <c r="A63" s="13" t="n"/>
      <c r="B63" s="5" t="n"/>
      <c r="C63" s="5" t="n"/>
      <c r="D63" s="5" t="n"/>
      <c r="E63" s="6">
        <f>IF(B63&amp;""="","",IFERROR(INDEX('الخطط'!$B$6:$B$505,MATCH(B63&amp;"",'الخطط'!$A$6:$A$505,0))&amp;"","خطة غير موجودة"))</f>
        <v/>
      </c>
      <c r="F63" s="6">
        <f>IF(E63="","",IFERROR(INDEX('المرضى'!$B$6:$B$305,MATCH(E63,'المرضى'!$A$6:$A$305,0))&amp;"",""))</f>
        <v/>
      </c>
      <c r="G63" s="22">
        <f>IF(OR(C63&lt;&gt;"تمت",E63="",NOT(ISNUMBER(A63))),"",IF(COUNTIFS($E$6:$E$2005,E63,$C$6:$C$2005,"تمت",$A$6:$A$2005,"&gt;"&amp;A63)=0,1,0))</f>
        <v/>
      </c>
    </row>
    <row r="64">
      <c r="A64" s="13" t="n"/>
      <c r="B64" s="5" t="n"/>
      <c r="C64" s="5" t="n"/>
      <c r="D64" s="5" t="n"/>
      <c r="E64" s="6">
        <f>IF(B64&amp;""="","",IFERROR(INDEX('الخطط'!$B$6:$B$505,MATCH(B64&amp;"",'الخطط'!$A$6:$A$505,0))&amp;"","خطة غير موجودة"))</f>
        <v/>
      </c>
      <c r="F64" s="6">
        <f>IF(E64="","",IFERROR(INDEX('المرضى'!$B$6:$B$305,MATCH(E64,'المرضى'!$A$6:$A$305,0))&amp;"",""))</f>
        <v/>
      </c>
      <c r="G64" s="22">
        <f>IF(OR(C64&lt;&gt;"تمت",E64="",NOT(ISNUMBER(A64))),"",IF(COUNTIFS($E$6:$E$2005,E64,$C$6:$C$2005,"تمت",$A$6:$A$2005,"&gt;"&amp;A64)=0,1,0))</f>
        <v/>
      </c>
    </row>
    <row r="65">
      <c r="A65" s="13" t="n"/>
      <c r="B65" s="5" t="n"/>
      <c r="C65" s="5" t="n"/>
      <c r="D65" s="5" t="n"/>
      <c r="E65" s="6">
        <f>IF(B65&amp;""="","",IFERROR(INDEX('الخطط'!$B$6:$B$505,MATCH(B65&amp;"",'الخطط'!$A$6:$A$505,0))&amp;"","خطة غير موجودة"))</f>
        <v/>
      </c>
      <c r="F65" s="6">
        <f>IF(E65="","",IFERROR(INDEX('المرضى'!$B$6:$B$305,MATCH(E65,'المرضى'!$A$6:$A$305,0))&amp;"",""))</f>
        <v/>
      </c>
      <c r="G65" s="22">
        <f>IF(OR(C65&lt;&gt;"تمت",E65="",NOT(ISNUMBER(A65))),"",IF(COUNTIFS($E$6:$E$2005,E65,$C$6:$C$2005,"تمت",$A$6:$A$2005,"&gt;"&amp;A65)=0,1,0))</f>
        <v/>
      </c>
    </row>
    <row r="66">
      <c r="A66" s="13" t="n"/>
      <c r="B66" s="5" t="n"/>
      <c r="C66" s="5" t="n"/>
      <c r="D66" s="5" t="n"/>
      <c r="E66" s="6">
        <f>IF(B66&amp;""="","",IFERROR(INDEX('الخطط'!$B$6:$B$505,MATCH(B66&amp;"",'الخطط'!$A$6:$A$505,0))&amp;"","خطة غير موجودة"))</f>
        <v/>
      </c>
      <c r="F66" s="6">
        <f>IF(E66="","",IFERROR(INDEX('المرضى'!$B$6:$B$305,MATCH(E66,'المرضى'!$A$6:$A$305,0))&amp;"",""))</f>
        <v/>
      </c>
      <c r="G66" s="22">
        <f>IF(OR(C66&lt;&gt;"تمت",E66="",NOT(ISNUMBER(A66))),"",IF(COUNTIFS($E$6:$E$2005,E66,$C$6:$C$2005,"تمت",$A$6:$A$2005,"&gt;"&amp;A66)=0,1,0))</f>
        <v/>
      </c>
    </row>
    <row r="67">
      <c r="A67" s="13" t="n"/>
      <c r="B67" s="5" t="n"/>
      <c r="C67" s="5" t="n"/>
      <c r="D67" s="5" t="n"/>
      <c r="E67" s="6">
        <f>IF(B67&amp;""="","",IFERROR(INDEX('الخطط'!$B$6:$B$505,MATCH(B67&amp;"",'الخطط'!$A$6:$A$505,0))&amp;"","خطة غير موجودة"))</f>
        <v/>
      </c>
      <c r="F67" s="6">
        <f>IF(E67="","",IFERROR(INDEX('المرضى'!$B$6:$B$305,MATCH(E67,'المرضى'!$A$6:$A$305,0))&amp;"",""))</f>
        <v/>
      </c>
      <c r="G67" s="22">
        <f>IF(OR(C67&lt;&gt;"تمت",E67="",NOT(ISNUMBER(A67))),"",IF(COUNTIFS($E$6:$E$2005,E67,$C$6:$C$2005,"تمت",$A$6:$A$2005,"&gt;"&amp;A67)=0,1,0))</f>
        <v/>
      </c>
    </row>
    <row r="68">
      <c r="A68" s="13" t="n"/>
      <c r="B68" s="5" t="n"/>
      <c r="C68" s="5" t="n"/>
      <c r="D68" s="5" t="n"/>
      <c r="E68" s="6">
        <f>IF(B68&amp;""="","",IFERROR(INDEX('الخطط'!$B$6:$B$505,MATCH(B68&amp;"",'الخطط'!$A$6:$A$505,0))&amp;"","خطة غير موجودة"))</f>
        <v/>
      </c>
      <c r="F68" s="6">
        <f>IF(E68="","",IFERROR(INDEX('المرضى'!$B$6:$B$305,MATCH(E68,'المرضى'!$A$6:$A$305,0))&amp;"",""))</f>
        <v/>
      </c>
      <c r="G68" s="22">
        <f>IF(OR(C68&lt;&gt;"تمت",E68="",NOT(ISNUMBER(A68))),"",IF(COUNTIFS($E$6:$E$2005,E68,$C$6:$C$2005,"تمت",$A$6:$A$2005,"&gt;"&amp;A68)=0,1,0))</f>
        <v/>
      </c>
    </row>
    <row r="69">
      <c r="A69" s="13" t="n"/>
      <c r="B69" s="5" t="n"/>
      <c r="C69" s="5" t="n"/>
      <c r="D69" s="5" t="n"/>
      <c r="E69" s="6">
        <f>IF(B69&amp;""="","",IFERROR(INDEX('الخطط'!$B$6:$B$505,MATCH(B69&amp;"",'الخطط'!$A$6:$A$505,0))&amp;"","خطة غير موجودة"))</f>
        <v/>
      </c>
      <c r="F69" s="6">
        <f>IF(E69="","",IFERROR(INDEX('المرضى'!$B$6:$B$305,MATCH(E69,'المرضى'!$A$6:$A$305,0))&amp;"",""))</f>
        <v/>
      </c>
      <c r="G69" s="22">
        <f>IF(OR(C69&lt;&gt;"تمت",E69="",NOT(ISNUMBER(A69))),"",IF(COUNTIFS($E$6:$E$2005,E69,$C$6:$C$2005,"تمت",$A$6:$A$2005,"&gt;"&amp;A69)=0,1,0))</f>
        <v/>
      </c>
    </row>
    <row r="70">
      <c r="A70" s="13" t="n"/>
      <c r="B70" s="5" t="n"/>
      <c r="C70" s="5" t="n"/>
      <c r="D70" s="5" t="n"/>
      <c r="E70" s="6">
        <f>IF(B70&amp;""="","",IFERROR(INDEX('الخطط'!$B$6:$B$505,MATCH(B70&amp;"",'الخطط'!$A$6:$A$505,0))&amp;"","خطة غير موجودة"))</f>
        <v/>
      </c>
      <c r="F70" s="6">
        <f>IF(E70="","",IFERROR(INDEX('المرضى'!$B$6:$B$305,MATCH(E70,'المرضى'!$A$6:$A$305,0))&amp;"",""))</f>
        <v/>
      </c>
      <c r="G70" s="22">
        <f>IF(OR(C70&lt;&gt;"تمت",E70="",NOT(ISNUMBER(A70))),"",IF(COUNTIFS($E$6:$E$2005,E70,$C$6:$C$2005,"تمت",$A$6:$A$2005,"&gt;"&amp;A70)=0,1,0))</f>
        <v/>
      </c>
    </row>
    <row r="71">
      <c r="A71" s="13" t="n"/>
      <c r="B71" s="5" t="n"/>
      <c r="C71" s="5" t="n"/>
      <c r="D71" s="5" t="n"/>
      <c r="E71" s="6">
        <f>IF(B71&amp;""="","",IFERROR(INDEX('الخطط'!$B$6:$B$505,MATCH(B71&amp;"",'الخطط'!$A$6:$A$505,0))&amp;"","خطة غير موجودة"))</f>
        <v/>
      </c>
      <c r="F71" s="6">
        <f>IF(E71="","",IFERROR(INDEX('المرضى'!$B$6:$B$305,MATCH(E71,'المرضى'!$A$6:$A$305,0))&amp;"",""))</f>
        <v/>
      </c>
      <c r="G71" s="22">
        <f>IF(OR(C71&lt;&gt;"تمت",E71="",NOT(ISNUMBER(A71))),"",IF(COUNTIFS($E$6:$E$2005,E71,$C$6:$C$2005,"تمت",$A$6:$A$2005,"&gt;"&amp;A71)=0,1,0))</f>
        <v/>
      </c>
    </row>
    <row r="72">
      <c r="A72" s="13" t="n"/>
      <c r="B72" s="5" t="n"/>
      <c r="C72" s="5" t="n"/>
      <c r="D72" s="5" t="n"/>
      <c r="E72" s="6">
        <f>IF(B72&amp;""="","",IFERROR(INDEX('الخطط'!$B$6:$B$505,MATCH(B72&amp;"",'الخطط'!$A$6:$A$505,0))&amp;"","خطة غير موجودة"))</f>
        <v/>
      </c>
      <c r="F72" s="6">
        <f>IF(E72="","",IFERROR(INDEX('المرضى'!$B$6:$B$305,MATCH(E72,'المرضى'!$A$6:$A$305,0))&amp;"",""))</f>
        <v/>
      </c>
      <c r="G72" s="22">
        <f>IF(OR(C72&lt;&gt;"تمت",E72="",NOT(ISNUMBER(A72))),"",IF(COUNTIFS($E$6:$E$2005,E72,$C$6:$C$2005,"تمت",$A$6:$A$2005,"&gt;"&amp;A72)=0,1,0))</f>
        <v/>
      </c>
    </row>
    <row r="73">
      <c r="A73" s="13" t="n"/>
      <c r="B73" s="5" t="n"/>
      <c r="C73" s="5" t="n"/>
      <c r="D73" s="5" t="n"/>
      <c r="E73" s="6">
        <f>IF(B73&amp;""="","",IFERROR(INDEX('الخطط'!$B$6:$B$505,MATCH(B73&amp;"",'الخطط'!$A$6:$A$505,0))&amp;"","خطة غير موجودة"))</f>
        <v/>
      </c>
      <c r="F73" s="6">
        <f>IF(E73="","",IFERROR(INDEX('المرضى'!$B$6:$B$305,MATCH(E73,'المرضى'!$A$6:$A$305,0))&amp;"",""))</f>
        <v/>
      </c>
      <c r="G73" s="22">
        <f>IF(OR(C73&lt;&gt;"تمت",E73="",NOT(ISNUMBER(A73))),"",IF(COUNTIFS($E$6:$E$2005,E73,$C$6:$C$2005,"تمت",$A$6:$A$2005,"&gt;"&amp;A73)=0,1,0))</f>
        <v/>
      </c>
    </row>
    <row r="74">
      <c r="A74" s="13" t="n"/>
      <c r="B74" s="5" t="n"/>
      <c r="C74" s="5" t="n"/>
      <c r="D74" s="5" t="n"/>
      <c r="E74" s="6">
        <f>IF(B74&amp;""="","",IFERROR(INDEX('الخطط'!$B$6:$B$505,MATCH(B74&amp;"",'الخطط'!$A$6:$A$505,0))&amp;"","خطة غير موجودة"))</f>
        <v/>
      </c>
      <c r="F74" s="6">
        <f>IF(E74="","",IFERROR(INDEX('المرضى'!$B$6:$B$305,MATCH(E74,'المرضى'!$A$6:$A$305,0))&amp;"",""))</f>
        <v/>
      </c>
      <c r="G74" s="22">
        <f>IF(OR(C74&lt;&gt;"تمت",E74="",NOT(ISNUMBER(A74))),"",IF(COUNTIFS($E$6:$E$2005,E74,$C$6:$C$2005,"تمت",$A$6:$A$2005,"&gt;"&amp;A74)=0,1,0))</f>
        <v/>
      </c>
    </row>
    <row r="75">
      <c r="A75" s="13" t="n"/>
      <c r="B75" s="5" t="n"/>
      <c r="C75" s="5" t="n"/>
      <c r="D75" s="5" t="n"/>
      <c r="E75" s="6">
        <f>IF(B75&amp;""="","",IFERROR(INDEX('الخطط'!$B$6:$B$505,MATCH(B75&amp;"",'الخطط'!$A$6:$A$505,0))&amp;"","خطة غير موجودة"))</f>
        <v/>
      </c>
      <c r="F75" s="6">
        <f>IF(E75="","",IFERROR(INDEX('المرضى'!$B$6:$B$305,MATCH(E75,'المرضى'!$A$6:$A$305,0))&amp;"",""))</f>
        <v/>
      </c>
      <c r="G75" s="22">
        <f>IF(OR(C75&lt;&gt;"تمت",E75="",NOT(ISNUMBER(A75))),"",IF(COUNTIFS($E$6:$E$2005,E75,$C$6:$C$2005,"تمت",$A$6:$A$2005,"&gt;"&amp;A75)=0,1,0))</f>
        <v/>
      </c>
    </row>
    <row r="76">
      <c r="A76" s="13" t="n"/>
      <c r="B76" s="5" t="n"/>
      <c r="C76" s="5" t="n"/>
      <c r="D76" s="5" t="n"/>
      <c r="E76" s="6">
        <f>IF(B76&amp;""="","",IFERROR(INDEX('الخطط'!$B$6:$B$505,MATCH(B76&amp;"",'الخطط'!$A$6:$A$505,0))&amp;"","خطة غير موجودة"))</f>
        <v/>
      </c>
      <c r="F76" s="6">
        <f>IF(E76="","",IFERROR(INDEX('المرضى'!$B$6:$B$305,MATCH(E76,'المرضى'!$A$6:$A$305,0))&amp;"",""))</f>
        <v/>
      </c>
      <c r="G76" s="22">
        <f>IF(OR(C76&lt;&gt;"تمت",E76="",NOT(ISNUMBER(A76))),"",IF(COUNTIFS($E$6:$E$2005,E76,$C$6:$C$2005,"تمت",$A$6:$A$2005,"&gt;"&amp;A76)=0,1,0))</f>
        <v/>
      </c>
    </row>
    <row r="77">
      <c r="A77" s="13" t="n"/>
      <c r="B77" s="5" t="n"/>
      <c r="C77" s="5" t="n"/>
      <c r="D77" s="5" t="n"/>
      <c r="E77" s="6">
        <f>IF(B77&amp;""="","",IFERROR(INDEX('الخطط'!$B$6:$B$505,MATCH(B77&amp;"",'الخطط'!$A$6:$A$505,0))&amp;"","خطة غير موجودة"))</f>
        <v/>
      </c>
      <c r="F77" s="6">
        <f>IF(E77="","",IFERROR(INDEX('المرضى'!$B$6:$B$305,MATCH(E77,'المرضى'!$A$6:$A$305,0))&amp;"",""))</f>
        <v/>
      </c>
      <c r="G77" s="22">
        <f>IF(OR(C77&lt;&gt;"تمت",E77="",NOT(ISNUMBER(A77))),"",IF(COUNTIFS($E$6:$E$2005,E77,$C$6:$C$2005,"تمت",$A$6:$A$2005,"&gt;"&amp;A77)=0,1,0))</f>
        <v/>
      </c>
    </row>
    <row r="78">
      <c r="A78" s="13" t="n"/>
      <c r="B78" s="5" t="n"/>
      <c r="C78" s="5" t="n"/>
      <c r="D78" s="5" t="n"/>
      <c r="E78" s="6">
        <f>IF(B78&amp;""="","",IFERROR(INDEX('الخطط'!$B$6:$B$505,MATCH(B78&amp;"",'الخطط'!$A$6:$A$505,0))&amp;"","خطة غير موجودة"))</f>
        <v/>
      </c>
      <c r="F78" s="6">
        <f>IF(E78="","",IFERROR(INDEX('المرضى'!$B$6:$B$305,MATCH(E78,'المرضى'!$A$6:$A$305,0))&amp;"",""))</f>
        <v/>
      </c>
      <c r="G78" s="22">
        <f>IF(OR(C78&lt;&gt;"تمت",E78="",NOT(ISNUMBER(A78))),"",IF(COUNTIFS($E$6:$E$2005,E78,$C$6:$C$2005,"تمت",$A$6:$A$2005,"&gt;"&amp;A78)=0,1,0))</f>
        <v/>
      </c>
    </row>
    <row r="79">
      <c r="A79" s="13" t="n"/>
      <c r="B79" s="5" t="n"/>
      <c r="C79" s="5" t="n"/>
      <c r="D79" s="5" t="n"/>
      <c r="E79" s="6">
        <f>IF(B79&amp;""="","",IFERROR(INDEX('الخطط'!$B$6:$B$505,MATCH(B79&amp;"",'الخطط'!$A$6:$A$505,0))&amp;"","خطة غير موجودة"))</f>
        <v/>
      </c>
      <c r="F79" s="6">
        <f>IF(E79="","",IFERROR(INDEX('المرضى'!$B$6:$B$305,MATCH(E79,'المرضى'!$A$6:$A$305,0))&amp;"",""))</f>
        <v/>
      </c>
      <c r="G79" s="22">
        <f>IF(OR(C79&lt;&gt;"تمت",E79="",NOT(ISNUMBER(A79))),"",IF(COUNTIFS($E$6:$E$2005,E79,$C$6:$C$2005,"تمت",$A$6:$A$2005,"&gt;"&amp;A79)=0,1,0))</f>
        <v/>
      </c>
    </row>
    <row r="80">
      <c r="A80" s="13" t="n"/>
      <c r="B80" s="5" t="n"/>
      <c r="C80" s="5" t="n"/>
      <c r="D80" s="5" t="n"/>
      <c r="E80" s="6">
        <f>IF(B80&amp;""="","",IFERROR(INDEX('الخطط'!$B$6:$B$505,MATCH(B80&amp;"",'الخطط'!$A$6:$A$505,0))&amp;"","خطة غير موجودة"))</f>
        <v/>
      </c>
      <c r="F80" s="6">
        <f>IF(E80="","",IFERROR(INDEX('المرضى'!$B$6:$B$305,MATCH(E80,'المرضى'!$A$6:$A$305,0))&amp;"",""))</f>
        <v/>
      </c>
      <c r="G80" s="22">
        <f>IF(OR(C80&lt;&gt;"تمت",E80="",NOT(ISNUMBER(A80))),"",IF(COUNTIFS($E$6:$E$2005,E80,$C$6:$C$2005,"تمت",$A$6:$A$2005,"&gt;"&amp;A80)=0,1,0))</f>
        <v/>
      </c>
    </row>
    <row r="81">
      <c r="A81" s="13" t="n"/>
      <c r="B81" s="5" t="n"/>
      <c r="C81" s="5" t="n"/>
      <c r="D81" s="5" t="n"/>
      <c r="E81" s="6">
        <f>IF(B81&amp;""="","",IFERROR(INDEX('الخطط'!$B$6:$B$505,MATCH(B81&amp;"",'الخطط'!$A$6:$A$505,0))&amp;"","خطة غير موجودة"))</f>
        <v/>
      </c>
      <c r="F81" s="6">
        <f>IF(E81="","",IFERROR(INDEX('المرضى'!$B$6:$B$305,MATCH(E81,'المرضى'!$A$6:$A$305,0))&amp;"",""))</f>
        <v/>
      </c>
      <c r="G81" s="22">
        <f>IF(OR(C81&lt;&gt;"تمت",E81="",NOT(ISNUMBER(A81))),"",IF(COUNTIFS($E$6:$E$2005,E81,$C$6:$C$2005,"تمت",$A$6:$A$2005,"&gt;"&amp;A81)=0,1,0))</f>
        <v/>
      </c>
    </row>
    <row r="82">
      <c r="A82" s="13" t="n"/>
      <c r="B82" s="5" t="n"/>
      <c r="C82" s="5" t="n"/>
      <c r="D82" s="5" t="n"/>
      <c r="E82" s="6">
        <f>IF(B82&amp;""="","",IFERROR(INDEX('الخطط'!$B$6:$B$505,MATCH(B82&amp;"",'الخطط'!$A$6:$A$505,0))&amp;"","خطة غير موجودة"))</f>
        <v/>
      </c>
      <c r="F82" s="6">
        <f>IF(E82="","",IFERROR(INDEX('المرضى'!$B$6:$B$305,MATCH(E82,'المرضى'!$A$6:$A$305,0))&amp;"",""))</f>
        <v/>
      </c>
      <c r="G82" s="22">
        <f>IF(OR(C82&lt;&gt;"تمت",E82="",NOT(ISNUMBER(A82))),"",IF(COUNTIFS($E$6:$E$2005,E82,$C$6:$C$2005,"تمت",$A$6:$A$2005,"&gt;"&amp;A82)=0,1,0))</f>
        <v/>
      </c>
    </row>
    <row r="83">
      <c r="A83" s="13" t="n"/>
      <c r="B83" s="5" t="n"/>
      <c r="C83" s="5" t="n"/>
      <c r="D83" s="5" t="n"/>
      <c r="E83" s="6">
        <f>IF(B83&amp;""="","",IFERROR(INDEX('الخطط'!$B$6:$B$505,MATCH(B83&amp;"",'الخطط'!$A$6:$A$505,0))&amp;"","خطة غير موجودة"))</f>
        <v/>
      </c>
      <c r="F83" s="6">
        <f>IF(E83="","",IFERROR(INDEX('المرضى'!$B$6:$B$305,MATCH(E83,'المرضى'!$A$6:$A$305,0))&amp;"",""))</f>
        <v/>
      </c>
      <c r="G83" s="22">
        <f>IF(OR(C83&lt;&gt;"تمت",E83="",NOT(ISNUMBER(A83))),"",IF(COUNTIFS($E$6:$E$2005,E83,$C$6:$C$2005,"تمت",$A$6:$A$2005,"&gt;"&amp;A83)=0,1,0))</f>
        <v/>
      </c>
    </row>
    <row r="84">
      <c r="A84" s="13" t="n"/>
      <c r="B84" s="5" t="n"/>
      <c r="C84" s="5" t="n"/>
      <c r="D84" s="5" t="n"/>
      <c r="E84" s="6">
        <f>IF(B84&amp;""="","",IFERROR(INDEX('الخطط'!$B$6:$B$505,MATCH(B84&amp;"",'الخطط'!$A$6:$A$505,0))&amp;"","خطة غير موجودة"))</f>
        <v/>
      </c>
      <c r="F84" s="6">
        <f>IF(E84="","",IFERROR(INDEX('المرضى'!$B$6:$B$305,MATCH(E84,'المرضى'!$A$6:$A$305,0))&amp;"",""))</f>
        <v/>
      </c>
      <c r="G84" s="22">
        <f>IF(OR(C84&lt;&gt;"تمت",E84="",NOT(ISNUMBER(A84))),"",IF(COUNTIFS($E$6:$E$2005,E84,$C$6:$C$2005,"تمت",$A$6:$A$2005,"&gt;"&amp;A84)=0,1,0))</f>
        <v/>
      </c>
    </row>
    <row r="85">
      <c r="A85" s="13" t="n"/>
      <c r="B85" s="5" t="n"/>
      <c r="C85" s="5" t="n"/>
      <c r="D85" s="5" t="n"/>
      <c r="E85" s="6">
        <f>IF(B85&amp;""="","",IFERROR(INDEX('الخطط'!$B$6:$B$505,MATCH(B85&amp;"",'الخطط'!$A$6:$A$505,0))&amp;"","خطة غير موجودة"))</f>
        <v/>
      </c>
      <c r="F85" s="6">
        <f>IF(E85="","",IFERROR(INDEX('المرضى'!$B$6:$B$305,MATCH(E85,'المرضى'!$A$6:$A$305,0))&amp;"",""))</f>
        <v/>
      </c>
      <c r="G85" s="22">
        <f>IF(OR(C85&lt;&gt;"تمت",E85="",NOT(ISNUMBER(A85))),"",IF(COUNTIFS($E$6:$E$2005,E85,$C$6:$C$2005,"تمت",$A$6:$A$2005,"&gt;"&amp;A85)=0,1,0))</f>
        <v/>
      </c>
    </row>
    <row r="86">
      <c r="A86" s="13" t="n"/>
      <c r="B86" s="5" t="n"/>
      <c r="C86" s="5" t="n"/>
      <c r="D86" s="5" t="n"/>
      <c r="E86" s="6">
        <f>IF(B86&amp;""="","",IFERROR(INDEX('الخطط'!$B$6:$B$505,MATCH(B86&amp;"",'الخطط'!$A$6:$A$505,0))&amp;"","خطة غير موجودة"))</f>
        <v/>
      </c>
      <c r="F86" s="6">
        <f>IF(E86="","",IFERROR(INDEX('المرضى'!$B$6:$B$305,MATCH(E86,'المرضى'!$A$6:$A$305,0))&amp;"",""))</f>
        <v/>
      </c>
      <c r="G86" s="22">
        <f>IF(OR(C86&lt;&gt;"تمت",E86="",NOT(ISNUMBER(A86))),"",IF(COUNTIFS($E$6:$E$2005,E86,$C$6:$C$2005,"تمت",$A$6:$A$2005,"&gt;"&amp;A86)=0,1,0))</f>
        <v/>
      </c>
    </row>
    <row r="87">
      <c r="A87" s="13" t="n"/>
      <c r="B87" s="5" t="n"/>
      <c r="C87" s="5" t="n"/>
      <c r="D87" s="5" t="n"/>
      <c r="E87" s="6">
        <f>IF(B87&amp;""="","",IFERROR(INDEX('الخطط'!$B$6:$B$505,MATCH(B87&amp;"",'الخطط'!$A$6:$A$505,0))&amp;"","خطة غير موجودة"))</f>
        <v/>
      </c>
      <c r="F87" s="6">
        <f>IF(E87="","",IFERROR(INDEX('المرضى'!$B$6:$B$305,MATCH(E87,'المرضى'!$A$6:$A$305,0))&amp;"",""))</f>
        <v/>
      </c>
      <c r="G87" s="22">
        <f>IF(OR(C87&lt;&gt;"تمت",E87="",NOT(ISNUMBER(A87))),"",IF(COUNTIFS($E$6:$E$2005,E87,$C$6:$C$2005,"تمت",$A$6:$A$2005,"&gt;"&amp;A87)=0,1,0))</f>
        <v/>
      </c>
    </row>
    <row r="88">
      <c r="A88" s="13" t="n"/>
      <c r="B88" s="5" t="n"/>
      <c r="C88" s="5" t="n"/>
      <c r="D88" s="5" t="n"/>
      <c r="E88" s="6">
        <f>IF(B88&amp;""="","",IFERROR(INDEX('الخطط'!$B$6:$B$505,MATCH(B88&amp;"",'الخطط'!$A$6:$A$505,0))&amp;"","خطة غير موجودة"))</f>
        <v/>
      </c>
      <c r="F88" s="6">
        <f>IF(E88="","",IFERROR(INDEX('المرضى'!$B$6:$B$305,MATCH(E88,'المرضى'!$A$6:$A$305,0))&amp;"",""))</f>
        <v/>
      </c>
      <c r="G88" s="22">
        <f>IF(OR(C88&lt;&gt;"تمت",E88="",NOT(ISNUMBER(A88))),"",IF(COUNTIFS($E$6:$E$2005,E88,$C$6:$C$2005,"تمت",$A$6:$A$2005,"&gt;"&amp;A88)=0,1,0))</f>
        <v/>
      </c>
    </row>
    <row r="89">
      <c r="A89" s="13" t="n"/>
      <c r="B89" s="5" t="n"/>
      <c r="C89" s="5" t="n"/>
      <c r="D89" s="5" t="n"/>
      <c r="E89" s="6">
        <f>IF(B89&amp;""="","",IFERROR(INDEX('الخطط'!$B$6:$B$505,MATCH(B89&amp;"",'الخطط'!$A$6:$A$505,0))&amp;"","خطة غير موجودة"))</f>
        <v/>
      </c>
      <c r="F89" s="6">
        <f>IF(E89="","",IFERROR(INDEX('المرضى'!$B$6:$B$305,MATCH(E89,'المرضى'!$A$6:$A$305,0))&amp;"",""))</f>
        <v/>
      </c>
      <c r="G89" s="22">
        <f>IF(OR(C89&lt;&gt;"تمت",E89="",NOT(ISNUMBER(A89))),"",IF(COUNTIFS($E$6:$E$2005,E89,$C$6:$C$2005,"تمت",$A$6:$A$2005,"&gt;"&amp;A89)=0,1,0))</f>
        <v/>
      </c>
    </row>
    <row r="90">
      <c r="A90" s="13" t="n"/>
      <c r="B90" s="5" t="n"/>
      <c r="C90" s="5" t="n"/>
      <c r="D90" s="5" t="n"/>
      <c r="E90" s="6">
        <f>IF(B90&amp;""="","",IFERROR(INDEX('الخطط'!$B$6:$B$505,MATCH(B90&amp;"",'الخطط'!$A$6:$A$505,0))&amp;"","خطة غير موجودة"))</f>
        <v/>
      </c>
      <c r="F90" s="6">
        <f>IF(E90="","",IFERROR(INDEX('المرضى'!$B$6:$B$305,MATCH(E90,'المرضى'!$A$6:$A$305,0))&amp;"",""))</f>
        <v/>
      </c>
      <c r="G90" s="22">
        <f>IF(OR(C90&lt;&gt;"تمت",E90="",NOT(ISNUMBER(A90))),"",IF(COUNTIFS($E$6:$E$2005,E90,$C$6:$C$2005,"تمت",$A$6:$A$2005,"&gt;"&amp;A90)=0,1,0))</f>
        <v/>
      </c>
    </row>
    <row r="91">
      <c r="A91" s="13" t="n"/>
      <c r="B91" s="5" t="n"/>
      <c r="C91" s="5" t="n"/>
      <c r="D91" s="5" t="n"/>
      <c r="E91" s="6">
        <f>IF(B91&amp;""="","",IFERROR(INDEX('الخطط'!$B$6:$B$505,MATCH(B91&amp;"",'الخطط'!$A$6:$A$505,0))&amp;"","خطة غير موجودة"))</f>
        <v/>
      </c>
      <c r="F91" s="6">
        <f>IF(E91="","",IFERROR(INDEX('المرضى'!$B$6:$B$305,MATCH(E91,'المرضى'!$A$6:$A$305,0))&amp;"",""))</f>
        <v/>
      </c>
      <c r="G91" s="22">
        <f>IF(OR(C91&lt;&gt;"تمت",E91="",NOT(ISNUMBER(A91))),"",IF(COUNTIFS($E$6:$E$2005,E91,$C$6:$C$2005,"تمت",$A$6:$A$2005,"&gt;"&amp;A91)=0,1,0))</f>
        <v/>
      </c>
    </row>
    <row r="92">
      <c r="A92" s="13" t="n"/>
      <c r="B92" s="5" t="n"/>
      <c r="C92" s="5" t="n"/>
      <c r="D92" s="5" t="n"/>
      <c r="E92" s="6">
        <f>IF(B92&amp;""="","",IFERROR(INDEX('الخطط'!$B$6:$B$505,MATCH(B92&amp;"",'الخطط'!$A$6:$A$505,0))&amp;"","خطة غير موجودة"))</f>
        <v/>
      </c>
      <c r="F92" s="6">
        <f>IF(E92="","",IFERROR(INDEX('المرضى'!$B$6:$B$305,MATCH(E92,'المرضى'!$A$6:$A$305,0))&amp;"",""))</f>
        <v/>
      </c>
      <c r="G92" s="22">
        <f>IF(OR(C92&lt;&gt;"تمت",E92="",NOT(ISNUMBER(A92))),"",IF(COUNTIFS($E$6:$E$2005,E92,$C$6:$C$2005,"تمت",$A$6:$A$2005,"&gt;"&amp;A92)=0,1,0))</f>
        <v/>
      </c>
    </row>
    <row r="93">
      <c r="A93" s="13" t="n"/>
      <c r="B93" s="5" t="n"/>
      <c r="C93" s="5" t="n"/>
      <c r="D93" s="5" t="n"/>
      <c r="E93" s="6">
        <f>IF(B93&amp;""="","",IFERROR(INDEX('الخطط'!$B$6:$B$505,MATCH(B93&amp;"",'الخطط'!$A$6:$A$505,0))&amp;"","خطة غير موجودة"))</f>
        <v/>
      </c>
      <c r="F93" s="6">
        <f>IF(E93="","",IFERROR(INDEX('المرضى'!$B$6:$B$305,MATCH(E93,'المرضى'!$A$6:$A$305,0))&amp;"",""))</f>
        <v/>
      </c>
      <c r="G93" s="22">
        <f>IF(OR(C93&lt;&gt;"تمت",E93="",NOT(ISNUMBER(A93))),"",IF(COUNTIFS($E$6:$E$2005,E93,$C$6:$C$2005,"تمت",$A$6:$A$2005,"&gt;"&amp;A93)=0,1,0))</f>
        <v/>
      </c>
    </row>
    <row r="94">
      <c r="A94" s="13" t="n"/>
      <c r="B94" s="5" t="n"/>
      <c r="C94" s="5" t="n"/>
      <c r="D94" s="5" t="n"/>
      <c r="E94" s="6">
        <f>IF(B94&amp;""="","",IFERROR(INDEX('الخطط'!$B$6:$B$505,MATCH(B94&amp;"",'الخطط'!$A$6:$A$505,0))&amp;"","خطة غير موجودة"))</f>
        <v/>
      </c>
      <c r="F94" s="6">
        <f>IF(E94="","",IFERROR(INDEX('المرضى'!$B$6:$B$305,MATCH(E94,'المرضى'!$A$6:$A$305,0))&amp;"",""))</f>
        <v/>
      </c>
      <c r="G94" s="22">
        <f>IF(OR(C94&lt;&gt;"تمت",E94="",NOT(ISNUMBER(A94))),"",IF(COUNTIFS($E$6:$E$2005,E94,$C$6:$C$2005,"تمت",$A$6:$A$2005,"&gt;"&amp;A94)=0,1,0))</f>
        <v/>
      </c>
    </row>
    <row r="95">
      <c r="A95" s="13" t="n"/>
      <c r="B95" s="5" t="n"/>
      <c r="C95" s="5" t="n"/>
      <c r="D95" s="5" t="n"/>
      <c r="E95" s="6">
        <f>IF(B95&amp;""="","",IFERROR(INDEX('الخطط'!$B$6:$B$505,MATCH(B95&amp;"",'الخطط'!$A$6:$A$505,0))&amp;"","خطة غير موجودة"))</f>
        <v/>
      </c>
      <c r="F95" s="6">
        <f>IF(E95="","",IFERROR(INDEX('المرضى'!$B$6:$B$305,MATCH(E95,'المرضى'!$A$6:$A$305,0))&amp;"",""))</f>
        <v/>
      </c>
      <c r="G95" s="22">
        <f>IF(OR(C95&lt;&gt;"تمت",E95="",NOT(ISNUMBER(A95))),"",IF(COUNTIFS($E$6:$E$2005,E95,$C$6:$C$2005,"تمت",$A$6:$A$2005,"&gt;"&amp;A95)=0,1,0))</f>
        <v/>
      </c>
    </row>
    <row r="96">
      <c r="A96" s="13" t="n"/>
      <c r="B96" s="5" t="n"/>
      <c r="C96" s="5" t="n"/>
      <c r="D96" s="5" t="n"/>
      <c r="E96" s="6">
        <f>IF(B96&amp;""="","",IFERROR(INDEX('الخطط'!$B$6:$B$505,MATCH(B96&amp;"",'الخطط'!$A$6:$A$505,0))&amp;"","خطة غير موجودة"))</f>
        <v/>
      </c>
      <c r="F96" s="6">
        <f>IF(E96="","",IFERROR(INDEX('المرضى'!$B$6:$B$305,MATCH(E96,'المرضى'!$A$6:$A$305,0))&amp;"",""))</f>
        <v/>
      </c>
      <c r="G96" s="22">
        <f>IF(OR(C96&lt;&gt;"تمت",E96="",NOT(ISNUMBER(A96))),"",IF(COUNTIFS($E$6:$E$2005,E96,$C$6:$C$2005,"تمت",$A$6:$A$2005,"&gt;"&amp;A96)=0,1,0))</f>
        <v/>
      </c>
    </row>
    <row r="97">
      <c r="A97" s="13" t="n"/>
      <c r="B97" s="5" t="n"/>
      <c r="C97" s="5" t="n"/>
      <c r="D97" s="5" t="n"/>
      <c r="E97" s="6">
        <f>IF(B97&amp;""="","",IFERROR(INDEX('الخطط'!$B$6:$B$505,MATCH(B97&amp;"",'الخطط'!$A$6:$A$505,0))&amp;"","خطة غير موجودة"))</f>
        <v/>
      </c>
      <c r="F97" s="6">
        <f>IF(E97="","",IFERROR(INDEX('المرضى'!$B$6:$B$305,MATCH(E97,'المرضى'!$A$6:$A$305,0))&amp;"",""))</f>
        <v/>
      </c>
      <c r="G97" s="22">
        <f>IF(OR(C97&lt;&gt;"تمت",E97="",NOT(ISNUMBER(A97))),"",IF(COUNTIFS($E$6:$E$2005,E97,$C$6:$C$2005,"تمت",$A$6:$A$2005,"&gt;"&amp;A97)=0,1,0))</f>
        <v/>
      </c>
    </row>
    <row r="98">
      <c r="A98" s="13" t="n"/>
      <c r="B98" s="5" t="n"/>
      <c r="C98" s="5" t="n"/>
      <c r="D98" s="5" t="n"/>
      <c r="E98" s="6">
        <f>IF(B98&amp;""="","",IFERROR(INDEX('الخطط'!$B$6:$B$505,MATCH(B98&amp;"",'الخطط'!$A$6:$A$505,0))&amp;"","خطة غير موجودة"))</f>
        <v/>
      </c>
      <c r="F98" s="6">
        <f>IF(E98="","",IFERROR(INDEX('المرضى'!$B$6:$B$305,MATCH(E98,'المرضى'!$A$6:$A$305,0))&amp;"",""))</f>
        <v/>
      </c>
      <c r="G98" s="22">
        <f>IF(OR(C98&lt;&gt;"تمت",E98="",NOT(ISNUMBER(A98))),"",IF(COUNTIFS($E$6:$E$2005,E98,$C$6:$C$2005,"تمت",$A$6:$A$2005,"&gt;"&amp;A98)=0,1,0))</f>
        <v/>
      </c>
    </row>
    <row r="99">
      <c r="A99" s="13" t="n"/>
      <c r="B99" s="5" t="n"/>
      <c r="C99" s="5" t="n"/>
      <c r="D99" s="5" t="n"/>
      <c r="E99" s="6">
        <f>IF(B99&amp;""="","",IFERROR(INDEX('الخطط'!$B$6:$B$505,MATCH(B99&amp;"",'الخطط'!$A$6:$A$505,0))&amp;"","خطة غير موجودة"))</f>
        <v/>
      </c>
      <c r="F99" s="6">
        <f>IF(E99="","",IFERROR(INDEX('المرضى'!$B$6:$B$305,MATCH(E99,'المرضى'!$A$6:$A$305,0))&amp;"",""))</f>
        <v/>
      </c>
      <c r="G99" s="22">
        <f>IF(OR(C99&lt;&gt;"تمت",E99="",NOT(ISNUMBER(A99))),"",IF(COUNTIFS($E$6:$E$2005,E99,$C$6:$C$2005,"تمت",$A$6:$A$2005,"&gt;"&amp;A99)=0,1,0))</f>
        <v/>
      </c>
    </row>
    <row r="100">
      <c r="A100" s="13" t="n"/>
      <c r="B100" s="5" t="n"/>
      <c r="C100" s="5" t="n"/>
      <c r="D100" s="5" t="n"/>
      <c r="E100" s="6">
        <f>IF(B100&amp;""="","",IFERROR(INDEX('الخطط'!$B$6:$B$505,MATCH(B100&amp;"",'الخطط'!$A$6:$A$505,0))&amp;"","خطة غير موجودة"))</f>
        <v/>
      </c>
      <c r="F100" s="6">
        <f>IF(E100="","",IFERROR(INDEX('المرضى'!$B$6:$B$305,MATCH(E100,'المرضى'!$A$6:$A$305,0))&amp;"",""))</f>
        <v/>
      </c>
      <c r="G100" s="22">
        <f>IF(OR(C100&lt;&gt;"تمت",E100="",NOT(ISNUMBER(A100))),"",IF(COUNTIFS($E$6:$E$2005,E100,$C$6:$C$2005,"تمت",$A$6:$A$2005,"&gt;"&amp;A100)=0,1,0))</f>
        <v/>
      </c>
    </row>
    <row r="101">
      <c r="A101" s="13" t="n"/>
      <c r="B101" s="5" t="n"/>
      <c r="C101" s="5" t="n"/>
      <c r="D101" s="5" t="n"/>
      <c r="E101" s="6">
        <f>IF(B101&amp;""="","",IFERROR(INDEX('الخطط'!$B$6:$B$505,MATCH(B101&amp;"",'الخطط'!$A$6:$A$505,0))&amp;"","خطة غير موجودة"))</f>
        <v/>
      </c>
      <c r="F101" s="6">
        <f>IF(E101="","",IFERROR(INDEX('المرضى'!$B$6:$B$305,MATCH(E101,'المرضى'!$A$6:$A$305,0))&amp;"",""))</f>
        <v/>
      </c>
      <c r="G101" s="22">
        <f>IF(OR(C101&lt;&gt;"تمت",E101="",NOT(ISNUMBER(A101))),"",IF(COUNTIFS($E$6:$E$2005,E101,$C$6:$C$2005,"تمت",$A$6:$A$2005,"&gt;"&amp;A101)=0,1,0))</f>
        <v/>
      </c>
    </row>
    <row r="102">
      <c r="A102" s="13" t="n"/>
      <c r="B102" s="5" t="n"/>
      <c r="C102" s="5" t="n"/>
      <c r="D102" s="5" t="n"/>
      <c r="E102" s="6">
        <f>IF(B102&amp;""="","",IFERROR(INDEX('الخطط'!$B$6:$B$505,MATCH(B102&amp;"",'الخطط'!$A$6:$A$505,0))&amp;"","خطة غير موجودة"))</f>
        <v/>
      </c>
      <c r="F102" s="6">
        <f>IF(E102="","",IFERROR(INDEX('المرضى'!$B$6:$B$305,MATCH(E102,'المرضى'!$A$6:$A$305,0))&amp;"",""))</f>
        <v/>
      </c>
      <c r="G102" s="22">
        <f>IF(OR(C102&lt;&gt;"تمت",E102="",NOT(ISNUMBER(A102))),"",IF(COUNTIFS($E$6:$E$2005,E102,$C$6:$C$2005,"تمت",$A$6:$A$2005,"&gt;"&amp;A102)=0,1,0))</f>
        <v/>
      </c>
    </row>
    <row r="103">
      <c r="A103" s="13" t="n"/>
      <c r="B103" s="5" t="n"/>
      <c r="C103" s="5" t="n"/>
      <c r="D103" s="5" t="n"/>
      <c r="E103" s="6">
        <f>IF(B103&amp;""="","",IFERROR(INDEX('الخطط'!$B$6:$B$505,MATCH(B103&amp;"",'الخطط'!$A$6:$A$505,0))&amp;"","خطة غير موجودة"))</f>
        <v/>
      </c>
      <c r="F103" s="6">
        <f>IF(E103="","",IFERROR(INDEX('المرضى'!$B$6:$B$305,MATCH(E103,'المرضى'!$A$6:$A$305,0))&amp;"",""))</f>
        <v/>
      </c>
      <c r="G103" s="22">
        <f>IF(OR(C103&lt;&gt;"تمت",E103="",NOT(ISNUMBER(A103))),"",IF(COUNTIFS($E$6:$E$2005,E103,$C$6:$C$2005,"تمت",$A$6:$A$2005,"&gt;"&amp;A103)=0,1,0))</f>
        <v/>
      </c>
    </row>
    <row r="104">
      <c r="A104" s="13" t="n"/>
      <c r="B104" s="5" t="n"/>
      <c r="C104" s="5" t="n"/>
      <c r="D104" s="5" t="n"/>
      <c r="E104" s="6">
        <f>IF(B104&amp;""="","",IFERROR(INDEX('الخطط'!$B$6:$B$505,MATCH(B104&amp;"",'الخطط'!$A$6:$A$505,0))&amp;"","خطة غير موجودة"))</f>
        <v/>
      </c>
      <c r="F104" s="6">
        <f>IF(E104="","",IFERROR(INDEX('المرضى'!$B$6:$B$305,MATCH(E104,'المرضى'!$A$6:$A$305,0))&amp;"",""))</f>
        <v/>
      </c>
      <c r="G104" s="22">
        <f>IF(OR(C104&lt;&gt;"تمت",E104="",NOT(ISNUMBER(A104))),"",IF(COUNTIFS($E$6:$E$2005,E104,$C$6:$C$2005,"تمت",$A$6:$A$2005,"&gt;"&amp;A104)=0,1,0))</f>
        <v/>
      </c>
    </row>
    <row r="105">
      <c r="A105" s="13" t="n"/>
      <c r="B105" s="5" t="n"/>
      <c r="C105" s="5" t="n"/>
      <c r="D105" s="5" t="n"/>
      <c r="E105" s="6">
        <f>IF(B105&amp;""="","",IFERROR(INDEX('الخطط'!$B$6:$B$505,MATCH(B105&amp;"",'الخطط'!$A$6:$A$505,0))&amp;"","خطة غير موجودة"))</f>
        <v/>
      </c>
      <c r="F105" s="6">
        <f>IF(E105="","",IFERROR(INDEX('المرضى'!$B$6:$B$305,MATCH(E105,'المرضى'!$A$6:$A$305,0))&amp;"",""))</f>
        <v/>
      </c>
      <c r="G105" s="22">
        <f>IF(OR(C105&lt;&gt;"تمت",E105="",NOT(ISNUMBER(A105))),"",IF(COUNTIFS($E$6:$E$2005,E105,$C$6:$C$2005,"تمت",$A$6:$A$2005,"&gt;"&amp;A105)=0,1,0))</f>
        <v/>
      </c>
    </row>
    <row r="106">
      <c r="A106" s="13" t="n"/>
      <c r="B106" s="5" t="n"/>
      <c r="C106" s="5" t="n"/>
      <c r="D106" s="5" t="n"/>
      <c r="E106" s="6">
        <f>IF(B106&amp;""="","",IFERROR(INDEX('الخطط'!$B$6:$B$505,MATCH(B106&amp;"",'الخطط'!$A$6:$A$505,0))&amp;"","خطة غير موجودة"))</f>
        <v/>
      </c>
      <c r="F106" s="6">
        <f>IF(E106="","",IFERROR(INDEX('المرضى'!$B$6:$B$305,MATCH(E106,'المرضى'!$A$6:$A$305,0))&amp;"",""))</f>
        <v/>
      </c>
      <c r="G106" s="22">
        <f>IF(OR(C106&lt;&gt;"تمت",E106="",NOT(ISNUMBER(A106))),"",IF(COUNTIFS($E$6:$E$2005,E106,$C$6:$C$2005,"تمت",$A$6:$A$2005,"&gt;"&amp;A106)=0,1,0))</f>
        <v/>
      </c>
    </row>
    <row r="107">
      <c r="A107" s="13" t="n"/>
      <c r="B107" s="5" t="n"/>
      <c r="C107" s="5" t="n"/>
      <c r="D107" s="5" t="n"/>
      <c r="E107" s="6">
        <f>IF(B107&amp;""="","",IFERROR(INDEX('الخطط'!$B$6:$B$505,MATCH(B107&amp;"",'الخطط'!$A$6:$A$505,0))&amp;"","خطة غير موجودة"))</f>
        <v/>
      </c>
      <c r="F107" s="6">
        <f>IF(E107="","",IFERROR(INDEX('المرضى'!$B$6:$B$305,MATCH(E107,'المرضى'!$A$6:$A$305,0))&amp;"",""))</f>
        <v/>
      </c>
      <c r="G107" s="22">
        <f>IF(OR(C107&lt;&gt;"تمت",E107="",NOT(ISNUMBER(A107))),"",IF(COUNTIFS($E$6:$E$2005,E107,$C$6:$C$2005,"تمت",$A$6:$A$2005,"&gt;"&amp;A107)=0,1,0))</f>
        <v/>
      </c>
    </row>
    <row r="108">
      <c r="A108" s="13" t="n"/>
      <c r="B108" s="5" t="n"/>
      <c r="C108" s="5" t="n"/>
      <c r="D108" s="5" t="n"/>
      <c r="E108" s="6">
        <f>IF(B108&amp;""="","",IFERROR(INDEX('الخطط'!$B$6:$B$505,MATCH(B108&amp;"",'الخطط'!$A$6:$A$505,0))&amp;"","خطة غير موجودة"))</f>
        <v/>
      </c>
      <c r="F108" s="6">
        <f>IF(E108="","",IFERROR(INDEX('المرضى'!$B$6:$B$305,MATCH(E108,'المرضى'!$A$6:$A$305,0))&amp;"",""))</f>
        <v/>
      </c>
      <c r="G108" s="22">
        <f>IF(OR(C108&lt;&gt;"تمت",E108="",NOT(ISNUMBER(A108))),"",IF(COUNTIFS($E$6:$E$2005,E108,$C$6:$C$2005,"تمت",$A$6:$A$2005,"&gt;"&amp;A108)=0,1,0))</f>
        <v/>
      </c>
    </row>
    <row r="109">
      <c r="A109" s="13" t="n"/>
      <c r="B109" s="5" t="n"/>
      <c r="C109" s="5" t="n"/>
      <c r="D109" s="5" t="n"/>
      <c r="E109" s="6">
        <f>IF(B109&amp;""="","",IFERROR(INDEX('الخطط'!$B$6:$B$505,MATCH(B109&amp;"",'الخطط'!$A$6:$A$505,0))&amp;"","خطة غير موجودة"))</f>
        <v/>
      </c>
      <c r="F109" s="6">
        <f>IF(E109="","",IFERROR(INDEX('المرضى'!$B$6:$B$305,MATCH(E109,'المرضى'!$A$6:$A$305,0))&amp;"",""))</f>
        <v/>
      </c>
      <c r="G109" s="22">
        <f>IF(OR(C109&lt;&gt;"تمت",E109="",NOT(ISNUMBER(A109))),"",IF(COUNTIFS($E$6:$E$2005,E109,$C$6:$C$2005,"تمت",$A$6:$A$2005,"&gt;"&amp;A109)=0,1,0))</f>
        <v/>
      </c>
    </row>
    <row r="110">
      <c r="A110" s="13" t="n"/>
      <c r="B110" s="5" t="n"/>
      <c r="C110" s="5" t="n"/>
      <c r="D110" s="5" t="n"/>
      <c r="E110" s="6">
        <f>IF(B110&amp;""="","",IFERROR(INDEX('الخطط'!$B$6:$B$505,MATCH(B110&amp;"",'الخطط'!$A$6:$A$505,0))&amp;"","خطة غير موجودة"))</f>
        <v/>
      </c>
      <c r="F110" s="6">
        <f>IF(E110="","",IFERROR(INDEX('المرضى'!$B$6:$B$305,MATCH(E110,'المرضى'!$A$6:$A$305,0))&amp;"",""))</f>
        <v/>
      </c>
      <c r="G110" s="22">
        <f>IF(OR(C110&lt;&gt;"تمت",E110="",NOT(ISNUMBER(A110))),"",IF(COUNTIFS($E$6:$E$2005,E110,$C$6:$C$2005,"تمت",$A$6:$A$2005,"&gt;"&amp;A110)=0,1,0))</f>
        <v/>
      </c>
    </row>
    <row r="111">
      <c r="A111" s="13" t="n"/>
      <c r="B111" s="5" t="n"/>
      <c r="C111" s="5" t="n"/>
      <c r="D111" s="5" t="n"/>
      <c r="E111" s="6">
        <f>IF(B111&amp;""="","",IFERROR(INDEX('الخطط'!$B$6:$B$505,MATCH(B111&amp;"",'الخطط'!$A$6:$A$505,0))&amp;"","خطة غير موجودة"))</f>
        <v/>
      </c>
      <c r="F111" s="6">
        <f>IF(E111="","",IFERROR(INDEX('المرضى'!$B$6:$B$305,MATCH(E111,'المرضى'!$A$6:$A$305,0))&amp;"",""))</f>
        <v/>
      </c>
      <c r="G111" s="22">
        <f>IF(OR(C111&lt;&gt;"تمت",E111="",NOT(ISNUMBER(A111))),"",IF(COUNTIFS($E$6:$E$2005,E111,$C$6:$C$2005,"تمت",$A$6:$A$2005,"&gt;"&amp;A111)=0,1,0))</f>
        <v/>
      </c>
    </row>
    <row r="112">
      <c r="A112" s="13" t="n"/>
      <c r="B112" s="5" t="n"/>
      <c r="C112" s="5" t="n"/>
      <c r="D112" s="5" t="n"/>
      <c r="E112" s="6">
        <f>IF(B112&amp;""="","",IFERROR(INDEX('الخطط'!$B$6:$B$505,MATCH(B112&amp;"",'الخطط'!$A$6:$A$505,0))&amp;"","خطة غير موجودة"))</f>
        <v/>
      </c>
      <c r="F112" s="6">
        <f>IF(E112="","",IFERROR(INDEX('المرضى'!$B$6:$B$305,MATCH(E112,'المرضى'!$A$6:$A$305,0))&amp;"",""))</f>
        <v/>
      </c>
      <c r="G112" s="22">
        <f>IF(OR(C112&lt;&gt;"تمت",E112="",NOT(ISNUMBER(A112))),"",IF(COUNTIFS($E$6:$E$2005,E112,$C$6:$C$2005,"تمت",$A$6:$A$2005,"&gt;"&amp;A112)=0,1,0))</f>
        <v/>
      </c>
    </row>
    <row r="113">
      <c r="A113" s="13" t="n"/>
      <c r="B113" s="5" t="n"/>
      <c r="C113" s="5" t="n"/>
      <c r="D113" s="5" t="n"/>
      <c r="E113" s="6">
        <f>IF(B113&amp;""="","",IFERROR(INDEX('الخطط'!$B$6:$B$505,MATCH(B113&amp;"",'الخطط'!$A$6:$A$505,0))&amp;"","خطة غير موجودة"))</f>
        <v/>
      </c>
      <c r="F113" s="6">
        <f>IF(E113="","",IFERROR(INDEX('المرضى'!$B$6:$B$305,MATCH(E113,'المرضى'!$A$6:$A$305,0))&amp;"",""))</f>
        <v/>
      </c>
      <c r="G113" s="22">
        <f>IF(OR(C113&lt;&gt;"تمت",E113="",NOT(ISNUMBER(A113))),"",IF(COUNTIFS($E$6:$E$2005,E113,$C$6:$C$2005,"تمت",$A$6:$A$2005,"&gt;"&amp;A113)=0,1,0))</f>
        <v/>
      </c>
    </row>
    <row r="114">
      <c r="A114" s="13" t="n"/>
      <c r="B114" s="5" t="n"/>
      <c r="C114" s="5" t="n"/>
      <c r="D114" s="5" t="n"/>
      <c r="E114" s="6">
        <f>IF(B114&amp;""="","",IFERROR(INDEX('الخطط'!$B$6:$B$505,MATCH(B114&amp;"",'الخطط'!$A$6:$A$505,0))&amp;"","خطة غير موجودة"))</f>
        <v/>
      </c>
      <c r="F114" s="6">
        <f>IF(E114="","",IFERROR(INDEX('المرضى'!$B$6:$B$305,MATCH(E114,'المرضى'!$A$6:$A$305,0))&amp;"",""))</f>
        <v/>
      </c>
      <c r="G114" s="22">
        <f>IF(OR(C114&lt;&gt;"تمت",E114="",NOT(ISNUMBER(A114))),"",IF(COUNTIFS($E$6:$E$2005,E114,$C$6:$C$2005,"تمت",$A$6:$A$2005,"&gt;"&amp;A114)=0,1,0))</f>
        <v/>
      </c>
    </row>
    <row r="115">
      <c r="A115" s="13" t="n"/>
      <c r="B115" s="5" t="n"/>
      <c r="C115" s="5" t="n"/>
      <c r="D115" s="5" t="n"/>
      <c r="E115" s="6">
        <f>IF(B115&amp;""="","",IFERROR(INDEX('الخطط'!$B$6:$B$505,MATCH(B115&amp;"",'الخطط'!$A$6:$A$505,0))&amp;"","خطة غير موجودة"))</f>
        <v/>
      </c>
      <c r="F115" s="6">
        <f>IF(E115="","",IFERROR(INDEX('المرضى'!$B$6:$B$305,MATCH(E115,'المرضى'!$A$6:$A$305,0))&amp;"",""))</f>
        <v/>
      </c>
      <c r="G115" s="22">
        <f>IF(OR(C115&lt;&gt;"تمت",E115="",NOT(ISNUMBER(A115))),"",IF(COUNTIFS($E$6:$E$2005,E115,$C$6:$C$2005,"تمت",$A$6:$A$2005,"&gt;"&amp;A115)=0,1,0))</f>
        <v/>
      </c>
    </row>
    <row r="116">
      <c r="A116" s="13" t="n"/>
      <c r="B116" s="5" t="n"/>
      <c r="C116" s="5" t="n"/>
      <c r="D116" s="5" t="n"/>
      <c r="E116" s="6">
        <f>IF(B116&amp;""="","",IFERROR(INDEX('الخطط'!$B$6:$B$505,MATCH(B116&amp;"",'الخطط'!$A$6:$A$505,0))&amp;"","خطة غير موجودة"))</f>
        <v/>
      </c>
      <c r="F116" s="6">
        <f>IF(E116="","",IFERROR(INDEX('المرضى'!$B$6:$B$305,MATCH(E116,'المرضى'!$A$6:$A$305,0))&amp;"",""))</f>
        <v/>
      </c>
      <c r="G116" s="22">
        <f>IF(OR(C116&lt;&gt;"تمت",E116="",NOT(ISNUMBER(A116))),"",IF(COUNTIFS($E$6:$E$2005,E116,$C$6:$C$2005,"تمت",$A$6:$A$2005,"&gt;"&amp;A116)=0,1,0))</f>
        <v/>
      </c>
    </row>
    <row r="117">
      <c r="A117" s="13" t="n"/>
      <c r="B117" s="5" t="n"/>
      <c r="C117" s="5" t="n"/>
      <c r="D117" s="5" t="n"/>
      <c r="E117" s="6">
        <f>IF(B117&amp;""="","",IFERROR(INDEX('الخطط'!$B$6:$B$505,MATCH(B117&amp;"",'الخطط'!$A$6:$A$505,0))&amp;"","خطة غير موجودة"))</f>
        <v/>
      </c>
      <c r="F117" s="6">
        <f>IF(E117="","",IFERROR(INDEX('المرضى'!$B$6:$B$305,MATCH(E117,'المرضى'!$A$6:$A$305,0))&amp;"",""))</f>
        <v/>
      </c>
      <c r="G117" s="22">
        <f>IF(OR(C117&lt;&gt;"تمت",E117="",NOT(ISNUMBER(A117))),"",IF(COUNTIFS($E$6:$E$2005,E117,$C$6:$C$2005,"تمت",$A$6:$A$2005,"&gt;"&amp;A117)=0,1,0))</f>
        <v/>
      </c>
    </row>
    <row r="118">
      <c r="A118" s="13" t="n"/>
      <c r="B118" s="5" t="n"/>
      <c r="C118" s="5" t="n"/>
      <c r="D118" s="5" t="n"/>
      <c r="E118" s="6">
        <f>IF(B118&amp;""="","",IFERROR(INDEX('الخطط'!$B$6:$B$505,MATCH(B118&amp;"",'الخطط'!$A$6:$A$505,0))&amp;"","خطة غير موجودة"))</f>
        <v/>
      </c>
      <c r="F118" s="6">
        <f>IF(E118="","",IFERROR(INDEX('المرضى'!$B$6:$B$305,MATCH(E118,'المرضى'!$A$6:$A$305,0))&amp;"",""))</f>
        <v/>
      </c>
      <c r="G118" s="22">
        <f>IF(OR(C118&lt;&gt;"تمت",E118="",NOT(ISNUMBER(A118))),"",IF(COUNTIFS($E$6:$E$2005,E118,$C$6:$C$2005,"تمت",$A$6:$A$2005,"&gt;"&amp;A118)=0,1,0))</f>
        <v/>
      </c>
    </row>
    <row r="119">
      <c r="A119" s="13" t="n"/>
      <c r="B119" s="5" t="n"/>
      <c r="C119" s="5" t="n"/>
      <c r="D119" s="5" t="n"/>
      <c r="E119" s="6">
        <f>IF(B119&amp;""="","",IFERROR(INDEX('الخطط'!$B$6:$B$505,MATCH(B119&amp;"",'الخطط'!$A$6:$A$505,0))&amp;"","خطة غير موجودة"))</f>
        <v/>
      </c>
      <c r="F119" s="6">
        <f>IF(E119="","",IFERROR(INDEX('المرضى'!$B$6:$B$305,MATCH(E119,'المرضى'!$A$6:$A$305,0))&amp;"",""))</f>
        <v/>
      </c>
      <c r="G119" s="22">
        <f>IF(OR(C119&lt;&gt;"تمت",E119="",NOT(ISNUMBER(A119))),"",IF(COUNTIFS($E$6:$E$2005,E119,$C$6:$C$2005,"تمت",$A$6:$A$2005,"&gt;"&amp;A119)=0,1,0))</f>
        <v/>
      </c>
    </row>
    <row r="120">
      <c r="A120" s="13" t="n"/>
      <c r="B120" s="5" t="n"/>
      <c r="C120" s="5" t="n"/>
      <c r="D120" s="5" t="n"/>
      <c r="E120" s="6">
        <f>IF(B120&amp;""="","",IFERROR(INDEX('الخطط'!$B$6:$B$505,MATCH(B120&amp;"",'الخطط'!$A$6:$A$505,0))&amp;"","خطة غير موجودة"))</f>
        <v/>
      </c>
      <c r="F120" s="6">
        <f>IF(E120="","",IFERROR(INDEX('المرضى'!$B$6:$B$305,MATCH(E120,'المرضى'!$A$6:$A$305,0))&amp;"",""))</f>
        <v/>
      </c>
      <c r="G120" s="22">
        <f>IF(OR(C120&lt;&gt;"تمت",E120="",NOT(ISNUMBER(A120))),"",IF(COUNTIFS($E$6:$E$2005,E120,$C$6:$C$2005,"تمت",$A$6:$A$2005,"&gt;"&amp;A120)=0,1,0))</f>
        <v/>
      </c>
    </row>
    <row r="121">
      <c r="A121" s="13" t="n"/>
      <c r="B121" s="5" t="n"/>
      <c r="C121" s="5" t="n"/>
      <c r="D121" s="5" t="n"/>
      <c r="E121" s="6">
        <f>IF(B121&amp;""="","",IFERROR(INDEX('الخطط'!$B$6:$B$505,MATCH(B121&amp;"",'الخطط'!$A$6:$A$505,0))&amp;"","خطة غير موجودة"))</f>
        <v/>
      </c>
      <c r="F121" s="6">
        <f>IF(E121="","",IFERROR(INDEX('المرضى'!$B$6:$B$305,MATCH(E121,'المرضى'!$A$6:$A$305,0))&amp;"",""))</f>
        <v/>
      </c>
      <c r="G121" s="22">
        <f>IF(OR(C121&lt;&gt;"تمت",E121="",NOT(ISNUMBER(A121))),"",IF(COUNTIFS($E$6:$E$2005,E121,$C$6:$C$2005,"تمت",$A$6:$A$2005,"&gt;"&amp;A121)=0,1,0))</f>
        <v/>
      </c>
    </row>
    <row r="122">
      <c r="A122" s="13" t="n"/>
      <c r="B122" s="5" t="n"/>
      <c r="C122" s="5" t="n"/>
      <c r="D122" s="5" t="n"/>
      <c r="E122" s="6">
        <f>IF(B122&amp;""="","",IFERROR(INDEX('الخطط'!$B$6:$B$505,MATCH(B122&amp;"",'الخطط'!$A$6:$A$505,0))&amp;"","خطة غير موجودة"))</f>
        <v/>
      </c>
      <c r="F122" s="6">
        <f>IF(E122="","",IFERROR(INDEX('المرضى'!$B$6:$B$305,MATCH(E122,'المرضى'!$A$6:$A$305,0))&amp;"",""))</f>
        <v/>
      </c>
      <c r="G122" s="22">
        <f>IF(OR(C122&lt;&gt;"تمت",E122="",NOT(ISNUMBER(A122))),"",IF(COUNTIFS($E$6:$E$2005,E122,$C$6:$C$2005,"تمت",$A$6:$A$2005,"&gt;"&amp;A122)=0,1,0))</f>
        <v/>
      </c>
    </row>
    <row r="123">
      <c r="A123" s="13" t="n"/>
      <c r="B123" s="5" t="n"/>
      <c r="C123" s="5" t="n"/>
      <c r="D123" s="5" t="n"/>
      <c r="E123" s="6">
        <f>IF(B123&amp;""="","",IFERROR(INDEX('الخطط'!$B$6:$B$505,MATCH(B123&amp;"",'الخطط'!$A$6:$A$505,0))&amp;"","خطة غير موجودة"))</f>
        <v/>
      </c>
      <c r="F123" s="6">
        <f>IF(E123="","",IFERROR(INDEX('المرضى'!$B$6:$B$305,MATCH(E123,'المرضى'!$A$6:$A$305,0))&amp;"",""))</f>
        <v/>
      </c>
      <c r="G123" s="22">
        <f>IF(OR(C123&lt;&gt;"تمت",E123="",NOT(ISNUMBER(A123))),"",IF(COUNTIFS($E$6:$E$2005,E123,$C$6:$C$2005,"تمت",$A$6:$A$2005,"&gt;"&amp;A123)=0,1,0))</f>
        <v/>
      </c>
    </row>
    <row r="124">
      <c r="A124" s="13" t="n"/>
      <c r="B124" s="5" t="n"/>
      <c r="C124" s="5" t="n"/>
      <c r="D124" s="5" t="n"/>
      <c r="E124" s="6">
        <f>IF(B124&amp;""="","",IFERROR(INDEX('الخطط'!$B$6:$B$505,MATCH(B124&amp;"",'الخطط'!$A$6:$A$505,0))&amp;"","خطة غير موجودة"))</f>
        <v/>
      </c>
      <c r="F124" s="6">
        <f>IF(E124="","",IFERROR(INDEX('المرضى'!$B$6:$B$305,MATCH(E124,'المرضى'!$A$6:$A$305,0))&amp;"",""))</f>
        <v/>
      </c>
      <c r="G124" s="22">
        <f>IF(OR(C124&lt;&gt;"تمت",E124="",NOT(ISNUMBER(A124))),"",IF(COUNTIFS($E$6:$E$2005,E124,$C$6:$C$2005,"تمت",$A$6:$A$2005,"&gt;"&amp;A124)=0,1,0))</f>
        <v/>
      </c>
    </row>
    <row r="125">
      <c r="A125" s="13" t="n"/>
      <c r="B125" s="5" t="n"/>
      <c r="C125" s="5" t="n"/>
      <c r="D125" s="5" t="n"/>
      <c r="E125" s="6">
        <f>IF(B125&amp;""="","",IFERROR(INDEX('الخطط'!$B$6:$B$505,MATCH(B125&amp;"",'الخطط'!$A$6:$A$505,0))&amp;"","خطة غير موجودة"))</f>
        <v/>
      </c>
      <c r="F125" s="6">
        <f>IF(E125="","",IFERROR(INDEX('المرضى'!$B$6:$B$305,MATCH(E125,'المرضى'!$A$6:$A$305,0))&amp;"",""))</f>
        <v/>
      </c>
      <c r="G125" s="22">
        <f>IF(OR(C125&lt;&gt;"تمت",E125="",NOT(ISNUMBER(A125))),"",IF(COUNTIFS($E$6:$E$2005,E125,$C$6:$C$2005,"تمت",$A$6:$A$2005,"&gt;"&amp;A125)=0,1,0))</f>
        <v/>
      </c>
    </row>
    <row r="126">
      <c r="A126" s="13" t="n"/>
      <c r="B126" s="5" t="n"/>
      <c r="C126" s="5" t="n"/>
      <c r="D126" s="5" t="n"/>
      <c r="E126" s="6">
        <f>IF(B126&amp;""="","",IFERROR(INDEX('الخطط'!$B$6:$B$505,MATCH(B126&amp;"",'الخطط'!$A$6:$A$505,0))&amp;"","خطة غير موجودة"))</f>
        <v/>
      </c>
      <c r="F126" s="6">
        <f>IF(E126="","",IFERROR(INDEX('المرضى'!$B$6:$B$305,MATCH(E126,'المرضى'!$A$6:$A$305,0))&amp;"",""))</f>
        <v/>
      </c>
      <c r="G126" s="22">
        <f>IF(OR(C126&lt;&gt;"تمت",E126="",NOT(ISNUMBER(A126))),"",IF(COUNTIFS($E$6:$E$2005,E126,$C$6:$C$2005,"تمت",$A$6:$A$2005,"&gt;"&amp;A126)=0,1,0))</f>
        <v/>
      </c>
    </row>
    <row r="127">
      <c r="A127" s="13" t="n"/>
      <c r="B127" s="5" t="n"/>
      <c r="C127" s="5" t="n"/>
      <c r="D127" s="5" t="n"/>
      <c r="E127" s="6">
        <f>IF(B127&amp;""="","",IFERROR(INDEX('الخطط'!$B$6:$B$505,MATCH(B127&amp;"",'الخطط'!$A$6:$A$505,0))&amp;"","خطة غير موجودة"))</f>
        <v/>
      </c>
      <c r="F127" s="6">
        <f>IF(E127="","",IFERROR(INDEX('المرضى'!$B$6:$B$305,MATCH(E127,'المرضى'!$A$6:$A$305,0))&amp;"",""))</f>
        <v/>
      </c>
      <c r="G127" s="22">
        <f>IF(OR(C127&lt;&gt;"تمت",E127="",NOT(ISNUMBER(A127))),"",IF(COUNTIFS($E$6:$E$2005,E127,$C$6:$C$2005,"تمت",$A$6:$A$2005,"&gt;"&amp;A127)=0,1,0))</f>
        <v/>
      </c>
    </row>
    <row r="128">
      <c r="A128" s="13" t="n"/>
      <c r="B128" s="5" t="n"/>
      <c r="C128" s="5" t="n"/>
      <c r="D128" s="5" t="n"/>
      <c r="E128" s="6">
        <f>IF(B128&amp;""="","",IFERROR(INDEX('الخطط'!$B$6:$B$505,MATCH(B128&amp;"",'الخطط'!$A$6:$A$505,0))&amp;"","خطة غير موجودة"))</f>
        <v/>
      </c>
      <c r="F128" s="6">
        <f>IF(E128="","",IFERROR(INDEX('المرضى'!$B$6:$B$305,MATCH(E128,'المرضى'!$A$6:$A$305,0))&amp;"",""))</f>
        <v/>
      </c>
      <c r="G128" s="22">
        <f>IF(OR(C128&lt;&gt;"تمت",E128="",NOT(ISNUMBER(A128))),"",IF(COUNTIFS($E$6:$E$2005,E128,$C$6:$C$2005,"تمت",$A$6:$A$2005,"&gt;"&amp;A128)=0,1,0))</f>
        <v/>
      </c>
    </row>
    <row r="129">
      <c r="A129" s="13" t="n"/>
      <c r="B129" s="5" t="n"/>
      <c r="C129" s="5" t="n"/>
      <c r="D129" s="5" t="n"/>
      <c r="E129" s="6">
        <f>IF(B129&amp;""="","",IFERROR(INDEX('الخطط'!$B$6:$B$505,MATCH(B129&amp;"",'الخطط'!$A$6:$A$505,0))&amp;"","خطة غير موجودة"))</f>
        <v/>
      </c>
      <c r="F129" s="6">
        <f>IF(E129="","",IFERROR(INDEX('المرضى'!$B$6:$B$305,MATCH(E129,'المرضى'!$A$6:$A$305,0))&amp;"",""))</f>
        <v/>
      </c>
      <c r="G129" s="22">
        <f>IF(OR(C129&lt;&gt;"تمت",E129="",NOT(ISNUMBER(A129))),"",IF(COUNTIFS($E$6:$E$2005,E129,$C$6:$C$2005,"تمت",$A$6:$A$2005,"&gt;"&amp;A129)=0,1,0))</f>
        <v/>
      </c>
    </row>
    <row r="130">
      <c r="A130" s="13" t="n"/>
      <c r="B130" s="5" t="n"/>
      <c r="C130" s="5" t="n"/>
      <c r="D130" s="5" t="n"/>
      <c r="E130" s="6">
        <f>IF(B130&amp;""="","",IFERROR(INDEX('الخطط'!$B$6:$B$505,MATCH(B130&amp;"",'الخطط'!$A$6:$A$505,0))&amp;"","خطة غير موجودة"))</f>
        <v/>
      </c>
      <c r="F130" s="6">
        <f>IF(E130="","",IFERROR(INDEX('المرضى'!$B$6:$B$305,MATCH(E130,'المرضى'!$A$6:$A$305,0))&amp;"",""))</f>
        <v/>
      </c>
      <c r="G130" s="22">
        <f>IF(OR(C130&lt;&gt;"تمت",E130="",NOT(ISNUMBER(A130))),"",IF(COUNTIFS($E$6:$E$2005,E130,$C$6:$C$2005,"تمت",$A$6:$A$2005,"&gt;"&amp;A130)=0,1,0))</f>
        <v/>
      </c>
    </row>
    <row r="131">
      <c r="A131" s="13" t="n"/>
      <c r="B131" s="5" t="n"/>
      <c r="C131" s="5" t="n"/>
      <c r="D131" s="5" t="n"/>
      <c r="E131" s="6">
        <f>IF(B131&amp;""="","",IFERROR(INDEX('الخطط'!$B$6:$B$505,MATCH(B131&amp;"",'الخطط'!$A$6:$A$505,0))&amp;"","خطة غير موجودة"))</f>
        <v/>
      </c>
      <c r="F131" s="6">
        <f>IF(E131="","",IFERROR(INDEX('المرضى'!$B$6:$B$305,MATCH(E131,'المرضى'!$A$6:$A$305,0))&amp;"",""))</f>
        <v/>
      </c>
      <c r="G131" s="22">
        <f>IF(OR(C131&lt;&gt;"تمت",E131="",NOT(ISNUMBER(A131))),"",IF(COUNTIFS($E$6:$E$2005,E131,$C$6:$C$2005,"تمت",$A$6:$A$2005,"&gt;"&amp;A131)=0,1,0))</f>
        <v/>
      </c>
    </row>
    <row r="132">
      <c r="A132" s="13" t="n"/>
      <c r="B132" s="5" t="n"/>
      <c r="C132" s="5" t="n"/>
      <c r="D132" s="5" t="n"/>
      <c r="E132" s="6">
        <f>IF(B132&amp;""="","",IFERROR(INDEX('الخطط'!$B$6:$B$505,MATCH(B132&amp;"",'الخطط'!$A$6:$A$505,0))&amp;"","خطة غير موجودة"))</f>
        <v/>
      </c>
      <c r="F132" s="6">
        <f>IF(E132="","",IFERROR(INDEX('المرضى'!$B$6:$B$305,MATCH(E132,'المرضى'!$A$6:$A$305,0))&amp;"",""))</f>
        <v/>
      </c>
      <c r="G132" s="22">
        <f>IF(OR(C132&lt;&gt;"تمت",E132="",NOT(ISNUMBER(A132))),"",IF(COUNTIFS($E$6:$E$2005,E132,$C$6:$C$2005,"تمت",$A$6:$A$2005,"&gt;"&amp;A132)=0,1,0))</f>
        <v/>
      </c>
    </row>
    <row r="133">
      <c r="A133" s="13" t="n"/>
      <c r="B133" s="5" t="n"/>
      <c r="C133" s="5" t="n"/>
      <c r="D133" s="5" t="n"/>
      <c r="E133" s="6">
        <f>IF(B133&amp;""="","",IFERROR(INDEX('الخطط'!$B$6:$B$505,MATCH(B133&amp;"",'الخطط'!$A$6:$A$505,0))&amp;"","خطة غير موجودة"))</f>
        <v/>
      </c>
      <c r="F133" s="6">
        <f>IF(E133="","",IFERROR(INDEX('المرضى'!$B$6:$B$305,MATCH(E133,'المرضى'!$A$6:$A$305,0))&amp;"",""))</f>
        <v/>
      </c>
      <c r="G133" s="22">
        <f>IF(OR(C133&lt;&gt;"تمت",E133="",NOT(ISNUMBER(A133))),"",IF(COUNTIFS($E$6:$E$2005,E133,$C$6:$C$2005,"تمت",$A$6:$A$2005,"&gt;"&amp;A133)=0,1,0))</f>
        <v/>
      </c>
    </row>
    <row r="134">
      <c r="A134" s="13" t="n"/>
      <c r="B134" s="5" t="n"/>
      <c r="C134" s="5" t="n"/>
      <c r="D134" s="5" t="n"/>
      <c r="E134" s="6">
        <f>IF(B134&amp;""="","",IFERROR(INDEX('الخطط'!$B$6:$B$505,MATCH(B134&amp;"",'الخطط'!$A$6:$A$505,0))&amp;"","خطة غير موجودة"))</f>
        <v/>
      </c>
      <c r="F134" s="6">
        <f>IF(E134="","",IFERROR(INDEX('المرضى'!$B$6:$B$305,MATCH(E134,'المرضى'!$A$6:$A$305,0))&amp;"",""))</f>
        <v/>
      </c>
      <c r="G134" s="22">
        <f>IF(OR(C134&lt;&gt;"تمت",E134="",NOT(ISNUMBER(A134))),"",IF(COUNTIFS($E$6:$E$2005,E134,$C$6:$C$2005,"تمت",$A$6:$A$2005,"&gt;"&amp;A134)=0,1,0))</f>
        <v/>
      </c>
    </row>
    <row r="135">
      <c r="A135" s="13" t="n"/>
      <c r="B135" s="5" t="n"/>
      <c r="C135" s="5" t="n"/>
      <c r="D135" s="5" t="n"/>
      <c r="E135" s="6">
        <f>IF(B135&amp;""="","",IFERROR(INDEX('الخطط'!$B$6:$B$505,MATCH(B135&amp;"",'الخطط'!$A$6:$A$505,0))&amp;"","خطة غير موجودة"))</f>
        <v/>
      </c>
      <c r="F135" s="6">
        <f>IF(E135="","",IFERROR(INDEX('المرضى'!$B$6:$B$305,MATCH(E135,'المرضى'!$A$6:$A$305,0))&amp;"",""))</f>
        <v/>
      </c>
      <c r="G135" s="22">
        <f>IF(OR(C135&lt;&gt;"تمت",E135="",NOT(ISNUMBER(A135))),"",IF(COUNTIFS($E$6:$E$2005,E135,$C$6:$C$2005,"تمت",$A$6:$A$2005,"&gt;"&amp;A135)=0,1,0))</f>
        <v/>
      </c>
    </row>
    <row r="136">
      <c r="A136" s="13" t="n"/>
      <c r="B136" s="5" t="n"/>
      <c r="C136" s="5" t="n"/>
      <c r="D136" s="5" t="n"/>
      <c r="E136" s="6">
        <f>IF(B136&amp;""="","",IFERROR(INDEX('الخطط'!$B$6:$B$505,MATCH(B136&amp;"",'الخطط'!$A$6:$A$505,0))&amp;"","خطة غير موجودة"))</f>
        <v/>
      </c>
      <c r="F136" s="6">
        <f>IF(E136="","",IFERROR(INDEX('المرضى'!$B$6:$B$305,MATCH(E136,'المرضى'!$A$6:$A$305,0))&amp;"",""))</f>
        <v/>
      </c>
      <c r="G136" s="22">
        <f>IF(OR(C136&lt;&gt;"تمت",E136="",NOT(ISNUMBER(A136))),"",IF(COUNTIFS($E$6:$E$2005,E136,$C$6:$C$2005,"تمت",$A$6:$A$2005,"&gt;"&amp;A136)=0,1,0))</f>
        <v/>
      </c>
    </row>
    <row r="137">
      <c r="A137" s="13" t="n"/>
      <c r="B137" s="5" t="n"/>
      <c r="C137" s="5" t="n"/>
      <c r="D137" s="5" t="n"/>
      <c r="E137" s="6">
        <f>IF(B137&amp;""="","",IFERROR(INDEX('الخطط'!$B$6:$B$505,MATCH(B137&amp;"",'الخطط'!$A$6:$A$505,0))&amp;"","خطة غير موجودة"))</f>
        <v/>
      </c>
      <c r="F137" s="6">
        <f>IF(E137="","",IFERROR(INDEX('المرضى'!$B$6:$B$305,MATCH(E137,'المرضى'!$A$6:$A$305,0))&amp;"",""))</f>
        <v/>
      </c>
      <c r="G137" s="22">
        <f>IF(OR(C137&lt;&gt;"تمت",E137="",NOT(ISNUMBER(A137))),"",IF(COUNTIFS($E$6:$E$2005,E137,$C$6:$C$2005,"تمت",$A$6:$A$2005,"&gt;"&amp;A137)=0,1,0))</f>
        <v/>
      </c>
    </row>
    <row r="138">
      <c r="A138" s="13" t="n"/>
      <c r="B138" s="5" t="n"/>
      <c r="C138" s="5" t="n"/>
      <c r="D138" s="5" t="n"/>
      <c r="E138" s="6">
        <f>IF(B138&amp;""="","",IFERROR(INDEX('الخطط'!$B$6:$B$505,MATCH(B138&amp;"",'الخطط'!$A$6:$A$505,0))&amp;"","خطة غير موجودة"))</f>
        <v/>
      </c>
      <c r="F138" s="6">
        <f>IF(E138="","",IFERROR(INDEX('المرضى'!$B$6:$B$305,MATCH(E138,'المرضى'!$A$6:$A$305,0))&amp;"",""))</f>
        <v/>
      </c>
      <c r="G138" s="22">
        <f>IF(OR(C138&lt;&gt;"تمت",E138="",NOT(ISNUMBER(A138))),"",IF(COUNTIFS($E$6:$E$2005,E138,$C$6:$C$2005,"تمت",$A$6:$A$2005,"&gt;"&amp;A138)=0,1,0))</f>
        <v/>
      </c>
    </row>
    <row r="139">
      <c r="A139" s="13" t="n"/>
      <c r="B139" s="5" t="n"/>
      <c r="C139" s="5" t="n"/>
      <c r="D139" s="5" t="n"/>
      <c r="E139" s="6">
        <f>IF(B139&amp;""="","",IFERROR(INDEX('الخطط'!$B$6:$B$505,MATCH(B139&amp;"",'الخطط'!$A$6:$A$505,0))&amp;"","خطة غير موجودة"))</f>
        <v/>
      </c>
      <c r="F139" s="6">
        <f>IF(E139="","",IFERROR(INDEX('المرضى'!$B$6:$B$305,MATCH(E139,'المرضى'!$A$6:$A$305,0))&amp;"",""))</f>
        <v/>
      </c>
      <c r="G139" s="22">
        <f>IF(OR(C139&lt;&gt;"تمت",E139="",NOT(ISNUMBER(A139))),"",IF(COUNTIFS($E$6:$E$2005,E139,$C$6:$C$2005,"تمت",$A$6:$A$2005,"&gt;"&amp;A139)=0,1,0))</f>
        <v/>
      </c>
    </row>
    <row r="140">
      <c r="A140" s="13" t="n"/>
      <c r="B140" s="5" t="n"/>
      <c r="C140" s="5" t="n"/>
      <c r="D140" s="5" t="n"/>
      <c r="E140" s="6">
        <f>IF(B140&amp;""="","",IFERROR(INDEX('الخطط'!$B$6:$B$505,MATCH(B140&amp;"",'الخطط'!$A$6:$A$505,0))&amp;"","خطة غير موجودة"))</f>
        <v/>
      </c>
      <c r="F140" s="6">
        <f>IF(E140="","",IFERROR(INDEX('المرضى'!$B$6:$B$305,MATCH(E140,'المرضى'!$A$6:$A$305,0))&amp;"",""))</f>
        <v/>
      </c>
      <c r="G140" s="22">
        <f>IF(OR(C140&lt;&gt;"تمت",E140="",NOT(ISNUMBER(A140))),"",IF(COUNTIFS($E$6:$E$2005,E140,$C$6:$C$2005,"تمت",$A$6:$A$2005,"&gt;"&amp;A140)=0,1,0))</f>
        <v/>
      </c>
    </row>
    <row r="141">
      <c r="A141" s="13" t="n"/>
      <c r="B141" s="5" t="n"/>
      <c r="C141" s="5" t="n"/>
      <c r="D141" s="5" t="n"/>
      <c r="E141" s="6">
        <f>IF(B141&amp;""="","",IFERROR(INDEX('الخطط'!$B$6:$B$505,MATCH(B141&amp;"",'الخطط'!$A$6:$A$505,0))&amp;"","خطة غير موجودة"))</f>
        <v/>
      </c>
      <c r="F141" s="6">
        <f>IF(E141="","",IFERROR(INDEX('المرضى'!$B$6:$B$305,MATCH(E141,'المرضى'!$A$6:$A$305,0))&amp;"",""))</f>
        <v/>
      </c>
      <c r="G141" s="22">
        <f>IF(OR(C141&lt;&gt;"تمت",E141="",NOT(ISNUMBER(A141))),"",IF(COUNTIFS($E$6:$E$2005,E141,$C$6:$C$2005,"تمت",$A$6:$A$2005,"&gt;"&amp;A141)=0,1,0))</f>
        <v/>
      </c>
    </row>
    <row r="142">
      <c r="A142" s="13" t="n"/>
      <c r="B142" s="5" t="n"/>
      <c r="C142" s="5" t="n"/>
      <c r="D142" s="5" t="n"/>
      <c r="E142" s="6">
        <f>IF(B142&amp;""="","",IFERROR(INDEX('الخطط'!$B$6:$B$505,MATCH(B142&amp;"",'الخطط'!$A$6:$A$505,0))&amp;"","خطة غير موجودة"))</f>
        <v/>
      </c>
      <c r="F142" s="6">
        <f>IF(E142="","",IFERROR(INDEX('المرضى'!$B$6:$B$305,MATCH(E142,'المرضى'!$A$6:$A$305,0))&amp;"",""))</f>
        <v/>
      </c>
      <c r="G142" s="22">
        <f>IF(OR(C142&lt;&gt;"تمت",E142="",NOT(ISNUMBER(A142))),"",IF(COUNTIFS($E$6:$E$2005,E142,$C$6:$C$2005,"تمت",$A$6:$A$2005,"&gt;"&amp;A142)=0,1,0))</f>
        <v/>
      </c>
    </row>
    <row r="143">
      <c r="A143" s="13" t="n"/>
      <c r="B143" s="5" t="n"/>
      <c r="C143" s="5" t="n"/>
      <c r="D143" s="5" t="n"/>
      <c r="E143" s="6">
        <f>IF(B143&amp;""="","",IFERROR(INDEX('الخطط'!$B$6:$B$505,MATCH(B143&amp;"",'الخطط'!$A$6:$A$505,0))&amp;"","خطة غير موجودة"))</f>
        <v/>
      </c>
      <c r="F143" s="6">
        <f>IF(E143="","",IFERROR(INDEX('المرضى'!$B$6:$B$305,MATCH(E143,'المرضى'!$A$6:$A$305,0))&amp;"",""))</f>
        <v/>
      </c>
      <c r="G143" s="22">
        <f>IF(OR(C143&lt;&gt;"تمت",E143="",NOT(ISNUMBER(A143))),"",IF(COUNTIFS($E$6:$E$2005,E143,$C$6:$C$2005,"تمت",$A$6:$A$2005,"&gt;"&amp;A143)=0,1,0))</f>
        <v/>
      </c>
    </row>
    <row r="144">
      <c r="A144" s="13" t="n"/>
      <c r="B144" s="5" t="n"/>
      <c r="C144" s="5" t="n"/>
      <c r="D144" s="5" t="n"/>
      <c r="E144" s="6">
        <f>IF(B144&amp;""="","",IFERROR(INDEX('الخطط'!$B$6:$B$505,MATCH(B144&amp;"",'الخطط'!$A$6:$A$505,0))&amp;"","خطة غير موجودة"))</f>
        <v/>
      </c>
      <c r="F144" s="6">
        <f>IF(E144="","",IFERROR(INDEX('المرضى'!$B$6:$B$305,MATCH(E144,'المرضى'!$A$6:$A$305,0))&amp;"",""))</f>
        <v/>
      </c>
      <c r="G144" s="22">
        <f>IF(OR(C144&lt;&gt;"تمت",E144="",NOT(ISNUMBER(A144))),"",IF(COUNTIFS($E$6:$E$2005,E144,$C$6:$C$2005,"تمت",$A$6:$A$2005,"&gt;"&amp;A144)=0,1,0))</f>
        <v/>
      </c>
    </row>
    <row r="145">
      <c r="A145" s="13" t="n"/>
      <c r="B145" s="5" t="n"/>
      <c r="C145" s="5" t="n"/>
      <c r="D145" s="5" t="n"/>
      <c r="E145" s="6">
        <f>IF(B145&amp;""="","",IFERROR(INDEX('الخطط'!$B$6:$B$505,MATCH(B145&amp;"",'الخطط'!$A$6:$A$505,0))&amp;"","خطة غير موجودة"))</f>
        <v/>
      </c>
      <c r="F145" s="6">
        <f>IF(E145="","",IFERROR(INDEX('المرضى'!$B$6:$B$305,MATCH(E145,'المرضى'!$A$6:$A$305,0))&amp;"",""))</f>
        <v/>
      </c>
      <c r="G145" s="22">
        <f>IF(OR(C145&lt;&gt;"تمت",E145="",NOT(ISNUMBER(A145))),"",IF(COUNTIFS($E$6:$E$2005,E145,$C$6:$C$2005,"تمت",$A$6:$A$2005,"&gt;"&amp;A145)=0,1,0))</f>
        <v/>
      </c>
    </row>
    <row r="146">
      <c r="A146" s="13" t="n"/>
      <c r="B146" s="5" t="n"/>
      <c r="C146" s="5" t="n"/>
      <c r="D146" s="5" t="n"/>
      <c r="E146" s="6">
        <f>IF(B146&amp;""="","",IFERROR(INDEX('الخطط'!$B$6:$B$505,MATCH(B146&amp;"",'الخطط'!$A$6:$A$505,0))&amp;"","خطة غير موجودة"))</f>
        <v/>
      </c>
      <c r="F146" s="6">
        <f>IF(E146="","",IFERROR(INDEX('المرضى'!$B$6:$B$305,MATCH(E146,'المرضى'!$A$6:$A$305,0))&amp;"",""))</f>
        <v/>
      </c>
      <c r="G146" s="22">
        <f>IF(OR(C146&lt;&gt;"تمت",E146="",NOT(ISNUMBER(A146))),"",IF(COUNTIFS($E$6:$E$2005,E146,$C$6:$C$2005,"تمت",$A$6:$A$2005,"&gt;"&amp;A146)=0,1,0))</f>
        <v/>
      </c>
    </row>
    <row r="147">
      <c r="A147" s="13" t="n"/>
      <c r="B147" s="5" t="n"/>
      <c r="C147" s="5" t="n"/>
      <c r="D147" s="5" t="n"/>
      <c r="E147" s="6">
        <f>IF(B147&amp;""="","",IFERROR(INDEX('الخطط'!$B$6:$B$505,MATCH(B147&amp;"",'الخطط'!$A$6:$A$505,0))&amp;"","خطة غير موجودة"))</f>
        <v/>
      </c>
      <c r="F147" s="6">
        <f>IF(E147="","",IFERROR(INDEX('المرضى'!$B$6:$B$305,MATCH(E147,'المرضى'!$A$6:$A$305,0))&amp;"",""))</f>
        <v/>
      </c>
      <c r="G147" s="22">
        <f>IF(OR(C147&lt;&gt;"تمت",E147="",NOT(ISNUMBER(A147))),"",IF(COUNTIFS($E$6:$E$2005,E147,$C$6:$C$2005,"تمت",$A$6:$A$2005,"&gt;"&amp;A147)=0,1,0))</f>
        <v/>
      </c>
    </row>
    <row r="148">
      <c r="A148" s="13" t="n"/>
      <c r="B148" s="5" t="n"/>
      <c r="C148" s="5" t="n"/>
      <c r="D148" s="5" t="n"/>
      <c r="E148" s="6">
        <f>IF(B148&amp;""="","",IFERROR(INDEX('الخطط'!$B$6:$B$505,MATCH(B148&amp;"",'الخطط'!$A$6:$A$505,0))&amp;"","خطة غير موجودة"))</f>
        <v/>
      </c>
      <c r="F148" s="6">
        <f>IF(E148="","",IFERROR(INDEX('المرضى'!$B$6:$B$305,MATCH(E148,'المرضى'!$A$6:$A$305,0))&amp;"",""))</f>
        <v/>
      </c>
      <c r="G148" s="22">
        <f>IF(OR(C148&lt;&gt;"تمت",E148="",NOT(ISNUMBER(A148))),"",IF(COUNTIFS($E$6:$E$2005,E148,$C$6:$C$2005,"تمت",$A$6:$A$2005,"&gt;"&amp;A148)=0,1,0))</f>
        <v/>
      </c>
    </row>
    <row r="149">
      <c r="A149" s="13" t="n"/>
      <c r="B149" s="5" t="n"/>
      <c r="C149" s="5" t="n"/>
      <c r="D149" s="5" t="n"/>
      <c r="E149" s="6">
        <f>IF(B149&amp;""="","",IFERROR(INDEX('الخطط'!$B$6:$B$505,MATCH(B149&amp;"",'الخطط'!$A$6:$A$505,0))&amp;"","خطة غير موجودة"))</f>
        <v/>
      </c>
      <c r="F149" s="6">
        <f>IF(E149="","",IFERROR(INDEX('المرضى'!$B$6:$B$305,MATCH(E149,'المرضى'!$A$6:$A$305,0))&amp;"",""))</f>
        <v/>
      </c>
      <c r="G149" s="22">
        <f>IF(OR(C149&lt;&gt;"تمت",E149="",NOT(ISNUMBER(A149))),"",IF(COUNTIFS($E$6:$E$2005,E149,$C$6:$C$2005,"تمت",$A$6:$A$2005,"&gt;"&amp;A149)=0,1,0))</f>
        <v/>
      </c>
    </row>
    <row r="150">
      <c r="A150" s="13" t="n"/>
      <c r="B150" s="5" t="n"/>
      <c r="C150" s="5" t="n"/>
      <c r="D150" s="5" t="n"/>
      <c r="E150" s="6">
        <f>IF(B150&amp;""="","",IFERROR(INDEX('الخطط'!$B$6:$B$505,MATCH(B150&amp;"",'الخطط'!$A$6:$A$505,0))&amp;"","خطة غير موجودة"))</f>
        <v/>
      </c>
      <c r="F150" s="6">
        <f>IF(E150="","",IFERROR(INDEX('المرضى'!$B$6:$B$305,MATCH(E150,'المرضى'!$A$6:$A$305,0))&amp;"",""))</f>
        <v/>
      </c>
      <c r="G150" s="22">
        <f>IF(OR(C150&lt;&gt;"تمت",E150="",NOT(ISNUMBER(A150))),"",IF(COUNTIFS($E$6:$E$2005,E150,$C$6:$C$2005,"تمت",$A$6:$A$2005,"&gt;"&amp;A150)=0,1,0))</f>
        <v/>
      </c>
    </row>
    <row r="151">
      <c r="A151" s="13" t="n"/>
      <c r="B151" s="5" t="n"/>
      <c r="C151" s="5" t="n"/>
      <c r="D151" s="5" t="n"/>
      <c r="E151" s="6">
        <f>IF(B151&amp;""="","",IFERROR(INDEX('الخطط'!$B$6:$B$505,MATCH(B151&amp;"",'الخطط'!$A$6:$A$505,0))&amp;"","خطة غير موجودة"))</f>
        <v/>
      </c>
      <c r="F151" s="6">
        <f>IF(E151="","",IFERROR(INDEX('المرضى'!$B$6:$B$305,MATCH(E151,'المرضى'!$A$6:$A$305,0))&amp;"",""))</f>
        <v/>
      </c>
      <c r="G151" s="22">
        <f>IF(OR(C151&lt;&gt;"تمت",E151="",NOT(ISNUMBER(A151))),"",IF(COUNTIFS($E$6:$E$2005,E151,$C$6:$C$2005,"تمت",$A$6:$A$2005,"&gt;"&amp;A151)=0,1,0))</f>
        <v/>
      </c>
    </row>
    <row r="152">
      <c r="A152" s="13" t="n"/>
      <c r="B152" s="5" t="n"/>
      <c r="C152" s="5" t="n"/>
      <c r="D152" s="5" t="n"/>
      <c r="E152" s="6">
        <f>IF(B152&amp;""="","",IFERROR(INDEX('الخطط'!$B$6:$B$505,MATCH(B152&amp;"",'الخطط'!$A$6:$A$505,0))&amp;"","خطة غير موجودة"))</f>
        <v/>
      </c>
      <c r="F152" s="6">
        <f>IF(E152="","",IFERROR(INDEX('المرضى'!$B$6:$B$305,MATCH(E152,'المرضى'!$A$6:$A$305,0))&amp;"",""))</f>
        <v/>
      </c>
      <c r="G152" s="22">
        <f>IF(OR(C152&lt;&gt;"تمت",E152="",NOT(ISNUMBER(A152))),"",IF(COUNTIFS($E$6:$E$2005,E152,$C$6:$C$2005,"تمت",$A$6:$A$2005,"&gt;"&amp;A152)=0,1,0))</f>
        <v/>
      </c>
    </row>
    <row r="153">
      <c r="A153" s="13" t="n"/>
      <c r="B153" s="5" t="n"/>
      <c r="C153" s="5" t="n"/>
      <c r="D153" s="5" t="n"/>
      <c r="E153" s="6">
        <f>IF(B153&amp;""="","",IFERROR(INDEX('الخطط'!$B$6:$B$505,MATCH(B153&amp;"",'الخطط'!$A$6:$A$505,0))&amp;"","خطة غير موجودة"))</f>
        <v/>
      </c>
      <c r="F153" s="6">
        <f>IF(E153="","",IFERROR(INDEX('المرضى'!$B$6:$B$305,MATCH(E153,'المرضى'!$A$6:$A$305,0))&amp;"",""))</f>
        <v/>
      </c>
      <c r="G153" s="22">
        <f>IF(OR(C153&lt;&gt;"تمت",E153="",NOT(ISNUMBER(A153))),"",IF(COUNTIFS($E$6:$E$2005,E153,$C$6:$C$2005,"تمت",$A$6:$A$2005,"&gt;"&amp;A153)=0,1,0))</f>
        <v/>
      </c>
    </row>
    <row r="154">
      <c r="A154" s="13" t="n"/>
      <c r="B154" s="5" t="n"/>
      <c r="C154" s="5" t="n"/>
      <c r="D154" s="5" t="n"/>
      <c r="E154" s="6">
        <f>IF(B154&amp;""="","",IFERROR(INDEX('الخطط'!$B$6:$B$505,MATCH(B154&amp;"",'الخطط'!$A$6:$A$505,0))&amp;"","خطة غير موجودة"))</f>
        <v/>
      </c>
      <c r="F154" s="6">
        <f>IF(E154="","",IFERROR(INDEX('المرضى'!$B$6:$B$305,MATCH(E154,'المرضى'!$A$6:$A$305,0))&amp;"",""))</f>
        <v/>
      </c>
      <c r="G154" s="22">
        <f>IF(OR(C154&lt;&gt;"تمت",E154="",NOT(ISNUMBER(A154))),"",IF(COUNTIFS($E$6:$E$2005,E154,$C$6:$C$2005,"تمت",$A$6:$A$2005,"&gt;"&amp;A154)=0,1,0))</f>
        <v/>
      </c>
    </row>
    <row r="155">
      <c r="A155" s="13" t="n"/>
      <c r="B155" s="5" t="n"/>
      <c r="C155" s="5" t="n"/>
      <c r="D155" s="5" t="n"/>
      <c r="E155" s="6">
        <f>IF(B155&amp;""="","",IFERROR(INDEX('الخطط'!$B$6:$B$505,MATCH(B155&amp;"",'الخطط'!$A$6:$A$505,0))&amp;"","خطة غير موجودة"))</f>
        <v/>
      </c>
      <c r="F155" s="6">
        <f>IF(E155="","",IFERROR(INDEX('المرضى'!$B$6:$B$305,MATCH(E155,'المرضى'!$A$6:$A$305,0))&amp;"",""))</f>
        <v/>
      </c>
      <c r="G155" s="22">
        <f>IF(OR(C155&lt;&gt;"تمت",E155="",NOT(ISNUMBER(A155))),"",IF(COUNTIFS($E$6:$E$2005,E155,$C$6:$C$2005,"تمت",$A$6:$A$2005,"&gt;"&amp;A155)=0,1,0))</f>
        <v/>
      </c>
    </row>
    <row r="156">
      <c r="A156" s="13" t="n"/>
      <c r="B156" s="5" t="n"/>
      <c r="C156" s="5" t="n"/>
      <c r="D156" s="5" t="n"/>
      <c r="E156" s="6">
        <f>IF(B156&amp;""="","",IFERROR(INDEX('الخطط'!$B$6:$B$505,MATCH(B156&amp;"",'الخطط'!$A$6:$A$505,0))&amp;"","خطة غير موجودة"))</f>
        <v/>
      </c>
      <c r="F156" s="6">
        <f>IF(E156="","",IFERROR(INDEX('المرضى'!$B$6:$B$305,MATCH(E156,'المرضى'!$A$6:$A$305,0))&amp;"",""))</f>
        <v/>
      </c>
      <c r="G156" s="22">
        <f>IF(OR(C156&lt;&gt;"تمت",E156="",NOT(ISNUMBER(A156))),"",IF(COUNTIFS($E$6:$E$2005,E156,$C$6:$C$2005,"تمت",$A$6:$A$2005,"&gt;"&amp;A156)=0,1,0))</f>
        <v/>
      </c>
    </row>
    <row r="157">
      <c r="A157" s="13" t="n"/>
      <c r="B157" s="5" t="n"/>
      <c r="C157" s="5" t="n"/>
      <c r="D157" s="5" t="n"/>
      <c r="E157" s="6">
        <f>IF(B157&amp;""="","",IFERROR(INDEX('الخطط'!$B$6:$B$505,MATCH(B157&amp;"",'الخطط'!$A$6:$A$505,0))&amp;"","خطة غير موجودة"))</f>
        <v/>
      </c>
      <c r="F157" s="6">
        <f>IF(E157="","",IFERROR(INDEX('المرضى'!$B$6:$B$305,MATCH(E157,'المرضى'!$A$6:$A$305,0))&amp;"",""))</f>
        <v/>
      </c>
      <c r="G157" s="22">
        <f>IF(OR(C157&lt;&gt;"تمت",E157="",NOT(ISNUMBER(A157))),"",IF(COUNTIFS($E$6:$E$2005,E157,$C$6:$C$2005,"تمت",$A$6:$A$2005,"&gt;"&amp;A157)=0,1,0))</f>
        <v/>
      </c>
    </row>
    <row r="158">
      <c r="A158" s="13" t="n"/>
      <c r="B158" s="5" t="n"/>
      <c r="C158" s="5" t="n"/>
      <c r="D158" s="5" t="n"/>
      <c r="E158" s="6">
        <f>IF(B158&amp;""="","",IFERROR(INDEX('الخطط'!$B$6:$B$505,MATCH(B158&amp;"",'الخطط'!$A$6:$A$505,0))&amp;"","خطة غير موجودة"))</f>
        <v/>
      </c>
      <c r="F158" s="6">
        <f>IF(E158="","",IFERROR(INDEX('المرضى'!$B$6:$B$305,MATCH(E158,'المرضى'!$A$6:$A$305,0))&amp;"",""))</f>
        <v/>
      </c>
      <c r="G158" s="22">
        <f>IF(OR(C158&lt;&gt;"تمت",E158="",NOT(ISNUMBER(A158))),"",IF(COUNTIFS($E$6:$E$2005,E158,$C$6:$C$2005,"تمت",$A$6:$A$2005,"&gt;"&amp;A158)=0,1,0))</f>
        <v/>
      </c>
    </row>
    <row r="159">
      <c r="A159" s="13" t="n"/>
      <c r="B159" s="5" t="n"/>
      <c r="C159" s="5" t="n"/>
      <c r="D159" s="5" t="n"/>
      <c r="E159" s="6">
        <f>IF(B159&amp;""="","",IFERROR(INDEX('الخطط'!$B$6:$B$505,MATCH(B159&amp;"",'الخطط'!$A$6:$A$505,0))&amp;"","خطة غير موجودة"))</f>
        <v/>
      </c>
      <c r="F159" s="6">
        <f>IF(E159="","",IFERROR(INDEX('المرضى'!$B$6:$B$305,MATCH(E159,'المرضى'!$A$6:$A$305,0))&amp;"",""))</f>
        <v/>
      </c>
      <c r="G159" s="22">
        <f>IF(OR(C159&lt;&gt;"تمت",E159="",NOT(ISNUMBER(A159))),"",IF(COUNTIFS($E$6:$E$2005,E159,$C$6:$C$2005,"تمت",$A$6:$A$2005,"&gt;"&amp;A159)=0,1,0))</f>
        <v/>
      </c>
    </row>
    <row r="160">
      <c r="A160" s="13" t="n"/>
      <c r="B160" s="5" t="n"/>
      <c r="C160" s="5" t="n"/>
      <c r="D160" s="5" t="n"/>
      <c r="E160" s="6">
        <f>IF(B160&amp;""="","",IFERROR(INDEX('الخطط'!$B$6:$B$505,MATCH(B160&amp;"",'الخطط'!$A$6:$A$505,0))&amp;"","خطة غير موجودة"))</f>
        <v/>
      </c>
      <c r="F160" s="6">
        <f>IF(E160="","",IFERROR(INDEX('المرضى'!$B$6:$B$305,MATCH(E160,'المرضى'!$A$6:$A$305,0))&amp;"",""))</f>
        <v/>
      </c>
      <c r="G160" s="22">
        <f>IF(OR(C160&lt;&gt;"تمت",E160="",NOT(ISNUMBER(A160))),"",IF(COUNTIFS($E$6:$E$2005,E160,$C$6:$C$2005,"تمت",$A$6:$A$2005,"&gt;"&amp;A160)=0,1,0))</f>
        <v/>
      </c>
    </row>
    <row r="161">
      <c r="A161" s="13" t="n"/>
      <c r="B161" s="5" t="n"/>
      <c r="C161" s="5" t="n"/>
      <c r="D161" s="5" t="n"/>
      <c r="E161" s="6">
        <f>IF(B161&amp;""="","",IFERROR(INDEX('الخطط'!$B$6:$B$505,MATCH(B161&amp;"",'الخطط'!$A$6:$A$505,0))&amp;"","خطة غير موجودة"))</f>
        <v/>
      </c>
      <c r="F161" s="6">
        <f>IF(E161="","",IFERROR(INDEX('المرضى'!$B$6:$B$305,MATCH(E161,'المرضى'!$A$6:$A$305,0))&amp;"",""))</f>
        <v/>
      </c>
      <c r="G161" s="22">
        <f>IF(OR(C161&lt;&gt;"تمت",E161="",NOT(ISNUMBER(A161))),"",IF(COUNTIFS($E$6:$E$2005,E161,$C$6:$C$2005,"تمت",$A$6:$A$2005,"&gt;"&amp;A161)=0,1,0))</f>
        <v/>
      </c>
    </row>
    <row r="162">
      <c r="A162" s="13" t="n"/>
      <c r="B162" s="5" t="n"/>
      <c r="C162" s="5" t="n"/>
      <c r="D162" s="5" t="n"/>
      <c r="E162" s="6">
        <f>IF(B162&amp;""="","",IFERROR(INDEX('الخطط'!$B$6:$B$505,MATCH(B162&amp;"",'الخطط'!$A$6:$A$505,0))&amp;"","خطة غير موجودة"))</f>
        <v/>
      </c>
      <c r="F162" s="6">
        <f>IF(E162="","",IFERROR(INDEX('المرضى'!$B$6:$B$305,MATCH(E162,'المرضى'!$A$6:$A$305,0))&amp;"",""))</f>
        <v/>
      </c>
      <c r="G162" s="22">
        <f>IF(OR(C162&lt;&gt;"تمت",E162="",NOT(ISNUMBER(A162))),"",IF(COUNTIFS($E$6:$E$2005,E162,$C$6:$C$2005,"تمت",$A$6:$A$2005,"&gt;"&amp;A162)=0,1,0))</f>
        <v/>
      </c>
    </row>
    <row r="163">
      <c r="A163" s="13" t="n"/>
      <c r="B163" s="5" t="n"/>
      <c r="C163" s="5" t="n"/>
      <c r="D163" s="5" t="n"/>
      <c r="E163" s="6">
        <f>IF(B163&amp;""="","",IFERROR(INDEX('الخطط'!$B$6:$B$505,MATCH(B163&amp;"",'الخطط'!$A$6:$A$505,0))&amp;"","خطة غير موجودة"))</f>
        <v/>
      </c>
      <c r="F163" s="6">
        <f>IF(E163="","",IFERROR(INDEX('المرضى'!$B$6:$B$305,MATCH(E163,'المرضى'!$A$6:$A$305,0))&amp;"",""))</f>
        <v/>
      </c>
      <c r="G163" s="22">
        <f>IF(OR(C163&lt;&gt;"تمت",E163="",NOT(ISNUMBER(A163))),"",IF(COUNTIFS($E$6:$E$2005,E163,$C$6:$C$2005,"تمت",$A$6:$A$2005,"&gt;"&amp;A163)=0,1,0))</f>
        <v/>
      </c>
    </row>
    <row r="164">
      <c r="A164" s="13" t="n"/>
      <c r="B164" s="5" t="n"/>
      <c r="C164" s="5" t="n"/>
      <c r="D164" s="5" t="n"/>
      <c r="E164" s="6">
        <f>IF(B164&amp;""="","",IFERROR(INDEX('الخطط'!$B$6:$B$505,MATCH(B164&amp;"",'الخطط'!$A$6:$A$505,0))&amp;"","خطة غير موجودة"))</f>
        <v/>
      </c>
      <c r="F164" s="6">
        <f>IF(E164="","",IFERROR(INDEX('المرضى'!$B$6:$B$305,MATCH(E164,'المرضى'!$A$6:$A$305,0))&amp;"",""))</f>
        <v/>
      </c>
      <c r="G164" s="22">
        <f>IF(OR(C164&lt;&gt;"تمت",E164="",NOT(ISNUMBER(A164))),"",IF(COUNTIFS($E$6:$E$2005,E164,$C$6:$C$2005,"تمت",$A$6:$A$2005,"&gt;"&amp;A164)=0,1,0))</f>
        <v/>
      </c>
    </row>
    <row r="165">
      <c r="A165" s="13" t="n"/>
      <c r="B165" s="5" t="n"/>
      <c r="C165" s="5" t="n"/>
      <c r="D165" s="5" t="n"/>
      <c r="E165" s="6">
        <f>IF(B165&amp;""="","",IFERROR(INDEX('الخطط'!$B$6:$B$505,MATCH(B165&amp;"",'الخطط'!$A$6:$A$505,0))&amp;"","خطة غير موجودة"))</f>
        <v/>
      </c>
      <c r="F165" s="6">
        <f>IF(E165="","",IFERROR(INDEX('المرضى'!$B$6:$B$305,MATCH(E165,'المرضى'!$A$6:$A$305,0))&amp;"",""))</f>
        <v/>
      </c>
      <c r="G165" s="22">
        <f>IF(OR(C165&lt;&gt;"تمت",E165="",NOT(ISNUMBER(A165))),"",IF(COUNTIFS($E$6:$E$2005,E165,$C$6:$C$2005,"تمت",$A$6:$A$2005,"&gt;"&amp;A165)=0,1,0))</f>
        <v/>
      </c>
    </row>
    <row r="166">
      <c r="A166" s="13" t="n"/>
      <c r="B166" s="5" t="n"/>
      <c r="C166" s="5" t="n"/>
      <c r="D166" s="5" t="n"/>
      <c r="E166" s="6">
        <f>IF(B166&amp;""="","",IFERROR(INDEX('الخطط'!$B$6:$B$505,MATCH(B166&amp;"",'الخطط'!$A$6:$A$505,0))&amp;"","خطة غير موجودة"))</f>
        <v/>
      </c>
      <c r="F166" s="6">
        <f>IF(E166="","",IFERROR(INDEX('المرضى'!$B$6:$B$305,MATCH(E166,'المرضى'!$A$6:$A$305,0))&amp;"",""))</f>
        <v/>
      </c>
      <c r="G166" s="22">
        <f>IF(OR(C166&lt;&gt;"تمت",E166="",NOT(ISNUMBER(A166))),"",IF(COUNTIFS($E$6:$E$2005,E166,$C$6:$C$2005,"تمت",$A$6:$A$2005,"&gt;"&amp;A166)=0,1,0))</f>
        <v/>
      </c>
    </row>
    <row r="167">
      <c r="A167" s="13" t="n"/>
      <c r="B167" s="5" t="n"/>
      <c r="C167" s="5" t="n"/>
      <c r="D167" s="5" t="n"/>
      <c r="E167" s="6">
        <f>IF(B167&amp;""="","",IFERROR(INDEX('الخطط'!$B$6:$B$505,MATCH(B167&amp;"",'الخطط'!$A$6:$A$505,0))&amp;"","خطة غير موجودة"))</f>
        <v/>
      </c>
      <c r="F167" s="6">
        <f>IF(E167="","",IFERROR(INDEX('المرضى'!$B$6:$B$305,MATCH(E167,'المرضى'!$A$6:$A$305,0))&amp;"",""))</f>
        <v/>
      </c>
      <c r="G167" s="22">
        <f>IF(OR(C167&lt;&gt;"تمت",E167="",NOT(ISNUMBER(A167))),"",IF(COUNTIFS($E$6:$E$2005,E167,$C$6:$C$2005,"تمت",$A$6:$A$2005,"&gt;"&amp;A167)=0,1,0))</f>
        <v/>
      </c>
    </row>
    <row r="168">
      <c r="A168" s="13" t="n"/>
      <c r="B168" s="5" t="n"/>
      <c r="C168" s="5" t="n"/>
      <c r="D168" s="5" t="n"/>
      <c r="E168" s="6">
        <f>IF(B168&amp;""="","",IFERROR(INDEX('الخطط'!$B$6:$B$505,MATCH(B168&amp;"",'الخطط'!$A$6:$A$505,0))&amp;"","خطة غير موجودة"))</f>
        <v/>
      </c>
      <c r="F168" s="6">
        <f>IF(E168="","",IFERROR(INDEX('المرضى'!$B$6:$B$305,MATCH(E168,'المرضى'!$A$6:$A$305,0))&amp;"",""))</f>
        <v/>
      </c>
      <c r="G168" s="22">
        <f>IF(OR(C168&lt;&gt;"تمت",E168="",NOT(ISNUMBER(A168))),"",IF(COUNTIFS($E$6:$E$2005,E168,$C$6:$C$2005,"تمت",$A$6:$A$2005,"&gt;"&amp;A168)=0,1,0))</f>
        <v/>
      </c>
    </row>
    <row r="169">
      <c r="A169" s="13" t="n"/>
      <c r="B169" s="5" t="n"/>
      <c r="C169" s="5" t="n"/>
      <c r="D169" s="5" t="n"/>
      <c r="E169" s="6">
        <f>IF(B169&amp;""="","",IFERROR(INDEX('الخطط'!$B$6:$B$505,MATCH(B169&amp;"",'الخطط'!$A$6:$A$505,0))&amp;"","خطة غير موجودة"))</f>
        <v/>
      </c>
      <c r="F169" s="6">
        <f>IF(E169="","",IFERROR(INDEX('المرضى'!$B$6:$B$305,MATCH(E169,'المرضى'!$A$6:$A$305,0))&amp;"",""))</f>
        <v/>
      </c>
      <c r="G169" s="22">
        <f>IF(OR(C169&lt;&gt;"تمت",E169="",NOT(ISNUMBER(A169))),"",IF(COUNTIFS($E$6:$E$2005,E169,$C$6:$C$2005,"تمت",$A$6:$A$2005,"&gt;"&amp;A169)=0,1,0))</f>
        <v/>
      </c>
    </row>
    <row r="170">
      <c r="A170" s="13" t="n"/>
      <c r="B170" s="5" t="n"/>
      <c r="C170" s="5" t="n"/>
      <c r="D170" s="5" t="n"/>
      <c r="E170" s="6">
        <f>IF(B170&amp;""="","",IFERROR(INDEX('الخطط'!$B$6:$B$505,MATCH(B170&amp;"",'الخطط'!$A$6:$A$505,0))&amp;"","خطة غير موجودة"))</f>
        <v/>
      </c>
      <c r="F170" s="6">
        <f>IF(E170="","",IFERROR(INDEX('المرضى'!$B$6:$B$305,MATCH(E170,'المرضى'!$A$6:$A$305,0))&amp;"",""))</f>
        <v/>
      </c>
      <c r="G170" s="22">
        <f>IF(OR(C170&lt;&gt;"تمت",E170="",NOT(ISNUMBER(A170))),"",IF(COUNTIFS($E$6:$E$2005,E170,$C$6:$C$2005,"تمت",$A$6:$A$2005,"&gt;"&amp;A170)=0,1,0))</f>
        <v/>
      </c>
    </row>
    <row r="171">
      <c r="A171" s="13" t="n"/>
      <c r="B171" s="5" t="n"/>
      <c r="C171" s="5" t="n"/>
      <c r="D171" s="5" t="n"/>
      <c r="E171" s="6">
        <f>IF(B171&amp;""="","",IFERROR(INDEX('الخطط'!$B$6:$B$505,MATCH(B171&amp;"",'الخطط'!$A$6:$A$505,0))&amp;"","خطة غير موجودة"))</f>
        <v/>
      </c>
      <c r="F171" s="6">
        <f>IF(E171="","",IFERROR(INDEX('المرضى'!$B$6:$B$305,MATCH(E171,'المرضى'!$A$6:$A$305,0))&amp;"",""))</f>
        <v/>
      </c>
      <c r="G171" s="22">
        <f>IF(OR(C171&lt;&gt;"تمت",E171="",NOT(ISNUMBER(A171))),"",IF(COUNTIFS($E$6:$E$2005,E171,$C$6:$C$2005,"تمت",$A$6:$A$2005,"&gt;"&amp;A171)=0,1,0))</f>
        <v/>
      </c>
    </row>
    <row r="172">
      <c r="A172" s="13" t="n"/>
      <c r="B172" s="5" t="n"/>
      <c r="C172" s="5" t="n"/>
      <c r="D172" s="5" t="n"/>
      <c r="E172" s="6">
        <f>IF(B172&amp;""="","",IFERROR(INDEX('الخطط'!$B$6:$B$505,MATCH(B172&amp;"",'الخطط'!$A$6:$A$505,0))&amp;"","خطة غير موجودة"))</f>
        <v/>
      </c>
      <c r="F172" s="6">
        <f>IF(E172="","",IFERROR(INDEX('المرضى'!$B$6:$B$305,MATCH(E172,'المرضى'!$A$6:$A$305,0))&amp;"",""))</f>
        <v/>
      </c>
      <c r="G172" s="22">
        <f>IF(OR(C172&lt;&gt;"تمت",E172="",NOT(ISNUMBER(A172))),"",IF(COUNTIFS($E$6:$E$2005,E172,$C$6:$C$2005,"تمت",$A$6:$A$2005,"&gt;"&amp;A172)=0,1,0))</f>
        <v/>
      </c>
    </row>
    <row r="173">
      <c r="A173" s="13" t="n"/>
      <c r="B173" s="5" t="n"/>
      <c r="C173" s="5" t="n"/>
      <c r="D173" s="5" t="n"/>
      <c r="E173" s="6">
        <f>IF(B173&amp;""="","",IFERROR(INDEX('الخطط'!$B$6:$B$505,MATCH(B173&amp;"",'الخطط'!$A$6:$A$505,0))&amp;"","خطة غير موجودة"))</f>
        <v/>
      </c>
      <c r="F173" s="6">
        <f>IF(E173="","",IFERROR(INDEX('المرضى'!$B$6:$B$305,MATCH(E173,'المرضى'!$A$6:$A$305,0))&amp;"",""))</f>
        <v/>
      </c>
      <c r="G173" s="22">
        <f>IF(OR(C173&lt;&gt;"تمت",E173="",NOT(ISNUMBER(A173))),"",IF(COUNTIFS($E$6:$E$2005,E173,$C$6:$C$2005,"تمت",$A$6:$A$2005,"&gt;"&amp;A173)=0,1,0))</f>
        <v/>
      </c>
    </row>
    <row r="174">
      <c r="A174" s="13" t="n"/>
      <c r="B174" s="5" t="n"/>
      <c r="C174" s="5" t="n"/>
      <c r="D174" s="5" t="n"/>
      <c r="E174" s="6">
        <f>IF(B174&amp;""="","",IFERROR(INDEX('الخطط'!$B$6:$B$505,MATCH(B174&amp;"",'الخطط'!$A$6:$A$505,0))&amp;"","خطة غير موجودة"))</f>
        <v/>
      </c>
      <c r="F174" s="6">
        <f>IF(E174="","",IFERROR(INDEX('المرضى'!$B$6:$B$305,MATCH(E174,'المرضى'!$A$6:$A$305,0))&amp;"",""))</f>
        <v/>
      </c>
      <c r="G174" s="22">
        <f>IF(OR(C174&lt;&gt;"تمت",E174="",NOT(ISNUMBER(A174))),"",IF(COUNTIFS($E$6:$E$2005,E174,$C$6:$C$2005,"تمت",$A$6:$A$2005,"&gt;"&amp;A174)=0,1,0))</f>
        <v/>
      </c>
    </row>
    <row r="175">
      <c r="A175" s="13" t="n"/>
      <c r="B175" s="5" t="n"/>
      <c r="C175" s="5" t="n"/>
      <c r="D175" s="5" t="n"/>
      <c r="E175" s="6">
        <f>IF(B175&amp;""="","",IFERROR(INDEX('الخطط'!$B$6:$B$505,MATCH(B175&amp;"",'الخطط'!$A$6:$A$505,0))&amp;"","خطة غير موجودة"))</f>
        <v/>
      </c>
      <c r="F175" s="6">
        <f>IF(E175="","",IFERROR(INDEX('المرضى'!$B$6:$B$305,MATCH(E175,'المرضى'!$A$6:$A$305,0))&amp;"",""))</f>
        <v/>
      </c>
      <c r="G175" s="22">
        <f>IF(OR(C175&lt;&gt;"تمت",E175="",NOT(ISNUMBER(A175))),"",IF(COUNTIFS($E$6:$E$2005,E175,$C$6:$C$2005,"تمت",$A$6:$A$2005,"&gt;"&amp;A175)=0,1,0))</f>
        <v/>
      </c>
    </row>
    <row r="176">
      <c r="A176" s="13" t="n"/>
      <c r="B176" s="5" t="n"/>
      <c r="C176" s="5" t="n"/>
      <c r="D176" s="5" t="n"/>
      <c r="E176" s="6">
        <f>IF(B176&amp;""="","",IFERROR(INDEX('الخطط'!$B$6:$B$505,MATCH(B176&amp;"",'الخطط'!$A$6:$A$505,0))&amp;"","خطة غير موجودة"))</f>
        <v/>
      </c>
      <c r="F176" s="6">
        <f>IF(E176="","",IFERROR(INDEX('المرضى'!$B$6:$B$305,MATCH(E176,'المرضى'!$A$6:$A$305,0))&amp;"",""))</f>
        <v/>
      </c>
      <c r="G176" s="22">
        <f>IF(OR(C176&lt;&gt;"تمت",E176="",NOT(ISNUMBER(A176))),"",IF(COUNTIFS($E$6:$E$2005,E176,$C$6:$C$2005,"تمت",$A$6:$A$2005,"&gt;"&amp;A176)=0,1,0))</f>
        <v/>
      </c>
    </row>
    <row r="177">
      <c r="A177" s="13" t="n"/>
      <c r="B177" s="5" t="n"/>
      <c r="C177" s="5" t="n"/>
      <c r="D177" s="5" t="n"/>
      <c r="E177" s="6">
        <f>IF(B177&amp;""="","",IFERROR(INDEX('الخطط'!$B$6:$B$505,MATCH(B177&amp;"",'الخطط'!$A$6:$A$505,0))&amp;"","خطة غير موجودة"))</f>
        <v/>
      </c>
      <c r="F177" s="6">
        <f>IF(E177="","",IFERROR(INDEX('المرضى'!$B$6:$B$305,MATCH(E177,'المرضى'!$A$6:$A$305,0))&amp;"",""))</f>
        <v/>
      </c>
      <c r="G177" s="22">
        <f>IF(OR(C177&lt;&gt;"تمت",E177="",NOT(ISNUMBER(A177))),"",IF(COUNTIFS($E$6:$E$2005,E177,$C$6:$C$2005,"تمت",$A$6:$A$2005,"&gt;"&amp;A177)=0,1,0))</f>
        <v/>
      </c>
    </row>
    <row r="178">
      <c r="A178" s="13" t="n"/>
      <c r="B178" s="5" t="n"/>
      <c r="C178" s="5" t="n"/>
      <c r="D178" s="5" t="n"/>
      <c r="E178" s="6">
        <f>IF(B178&amp;""="","",IFERROR(INDEX('الخطط'!$B$6:$B$505,MATCH(B178&amp;"",'الخطط'!$A$6:$A$505,0))&amp;"","خطة غير موجودة"))</f>
        <v/>
      </c>
      <c r="F178" s="6">
        <f>IF(E178="","",IFERROR(INDEX('المرضى'!$B$6:$B$305,MATCH(E178,'المرضى'!$A$6:$A$305,0))&amp;"",""))</f>
        <v/>
      </c>
      <c r="G178" s="22">
        <f>IF(OR(C178&lt;&gt;"تمت",E178="",NOT(ISNUMBER(A178))),"",IF(COUNTIFS($E$6:$E$2005,E178,$C$6:$C$2005,"تمت",$A$6:$A$2005,"&gt;"&amp;A178)=0,1,0))</f>
        <v/>
      </c>
    </row>
    <row r="179">
      <c r="A179" s="13" t="n"/>
      <c r="B179" s="5" t="n"/>
      <c r="C179" s="5" t="n"/>
      <c r="D179" s="5" t="n"/>
      <c r="E179" s="6">
        <f>IF(B179&amp;""="","",IFERROR(INDEX('الخطط'!$B$6:$B$505,MATCH(B179&amp;"",'الخطط'!$A$6:$A$505,0))&amp;"","خطة غير موجودة"))</f>
        <v/>
      </c>
      <c r="F179" s="6">
        <f>IF(E179="","",IFERROR(INDEX('المرضى'!$B$6:$B$305,MATCH(E179,'المرضى'!$A$6:$A$305,0))&amp;"",""))</f>
        <v/>
      </c>
      <c r="G179" s="22">
        <f>IF(OR(C179&lt;&gt;"تمت",E179="",NOT(ISNUMBER(A179))),"",IF(COUNTIFS($E$6:$E$2005,E179,$C$6:$C$2005,"تمت",$A$6:$A$2005,"&gt;"&amp;A179)=0,1,0))</f>
        <v/>
      </c>
    </row>
    <row r="180">
      <c r="A180" s="13" t="n"/>
      <c r="B180" s="5" t="n"/>
      <c r="C180" s="5" t="n"/>
      <c r="D180" s="5" t="n"/>
      <c r="E180" s="6">
        <f>IF(B180&amp;""="","",IFERROR(INDEX('الخطط'!$B$6:$B$505,MATCH(B180&amp;"",'الخطط'!$A$6:$A$505,0))&amp;"","خطة غير موجودة"))</f>
        <v/>
      </c>
      <c r="F180" s="6">
        <f>IF(E180="","",IFERROR(INDEX('المرضى'!$B$6:$B$305,MATCH(E180,'المرضى'!$A$6:$A$305,0))&amp;"",""))</f>
        <v/>
      </c>
      <c r="G180" s="22">
        <f>IF(OR(C180&lt;&gt;"تمت",E180="",NOT(ISNUMBER(A180))),"",IF(COUNTIFS($E$6:$E$2005,E180,$C$6:$C$2005,"تمت",$A$6:$A$2005,"&gt;"&amp;A180)=0,1,0))</f>
        <v/>
      </c>
    </row>
    <row r="181">
      <c r="A181" s="13" t="n"/>
      <c r="B181" s="5" t="n"/>
      <c r="C181" s="5" t="n"/>
      <c r="D181" s="5" t="n"/>
      <c r="E181" s="6">
        <f>IF(B181&amp;""="","",IFERROR(INDEX('الخطط'!$B$6:$B$505,MATCH(B181&amp;"",'الخطط'!$A$6:$A$505,0))&amp;"","خطة غير موجودة"))</f>
        <v/>
      </c>
      <c r="F181" s="6">
        <f>IF(E181="","",IFERROR(INDEX('المرضى'!$B$6:$B$305,MATCH(E181,'المرضى'!$A$6:$A$305,0))&amp;"",""))</f>
        <v/>
      </c>
      <c r="G181" s="22">
        <f>IF(OR(C181&lt;&gt;"تمت",E181="",NOT(ISNUMBER(A181))),"",IF(COUNTIFS($E$6:$E$2005,E181,$C$6:$C$2005,"تمت",$A$6:$A$2005,"&gt;"&amp;A181)=0,1,0))</f>
        <v/>
      </c>
    </row>
    <row r="182">
      <c r="A182" s="13" t="n"/>
      <c r="B182" s="5" t="n"/>
      <c r="C182" s="5" t="n"/>
      <c r="D182" s="5" t="n"/>
      <c r="E182" s="6">
        <f>IF(B182&amp;""="","",IFERROR(INDEX('الخطط'!$B$6:$B$505,MATCH(B182&amp;"",'الخطط'!$A$6:$A$505,0))&amp;"","خطة غير موجودة"))</f>
        <v/>
      </c>
      <c r="F182" s="6">
        <f>IF(E182="","",IFERROR(INDEX('المرضى'!$B$6:$B$305,MATCH(E182,'المرضى'!$A$6:$A$305,0))&amp;"",""))</f>
        <v/>
      </c>
      <c r="G182" s="22">
        <f>IF(OR(C182&lt;&gt;"تمت",E182="",NOT(ISNUMBER(A182))),"",IF(COUNTIFS($E$6:$E$2005,E182,$C$6:$C$2005,"تمت",$A$6:$A$2005,"&gt;"&amp;A182)=0,1,0))</f>
        <v/>
      </c>
    </row>
    <row r="183">
      <c r="A183" s="13" t="n"/>
      <c r="B183" s="5" t="n"/>
      <c r="C183" s="5" t="n"/>
      <c r="D183" s="5" t="n"/>
      <c r="E183" s="6">
        <f>IF(B183&amp;""="","",IFERROR(INDEX('الخطط'!$B$6:$B$505,MATCH(B183&amp;"",'الخطط'!$A$6:$A$505,0))&amp;"","خطة غير موجودة"))</f>
        <v/>
      </c>
      <c r="F183" s="6">
        <f>IF(E183="","",IFERROR(INDEX('المرضى'!$B$6:$B$305,MATCH(E183,'المرضى'!$A$6:$A$305,0))&amp;"",""))</f>
        <v/>
      </c>
      <c r="G183" s="22">
        <f>IF(OR(C183&lt;&gt;"تمت",E183="",NOT(ISNUMBER(A183))),"",IF(COUNTIFS($E$6:$E$2005,E183,$C$6:$C$2005,"تمت",$A$6:$A$2005,"&gt;"&amp;A183)=0,1,0))</f>
        <v/>
      </c>
    </row>
    <row r="184">
      <c r="A184" s="13" t="n"/>
      <c r="B184" s="5" t="n"/>
      <c r="C184" s="5" t="n"/>
      <c r="D184" s="5" t="n"/>
      <c r="E184" s="6">
        <f>IF(B184&amp;""="","",IFERROR(INDEX('الخطط'!$B$6:$B$505,MATCH(B184&amp;"",'الخطط'!$A$6:$A$505,0))&amp;"","خطة غير موجودة"))</f>
        <v/>
      </c>
      <c r="F184" s="6">
        <f>IF(E184="","",IFERROR(INDEX('المرضى'!$B$6:$B$305,MATCH(E184,'المرضى'!$A$6:$A$305,0))&amp;"",""))</f>
        <v/>
      </c>
      <c r="G184" s="22">
        <f>IF(OR(C184&lt;&gt;"تمت",E184="",NOT(ISNUMBER(A184))),"",IF(COUNTIFS($E$6:$E$2005,E184,$C$6:$C$2005,"تمت",$A$6:$A$2005,"&gt;"&amp;A184)=0,1,0))</f>
        <v/>
      </c>
    </row>
    <row r="185">
      <c r="A185" s="13" t="n"/>
      <c r="B185" s="5" t="n"/>
      <c r="C185" s="5" t="n"/>
      <c r="D185" s="5" t="n"/>
      <c r="E185" s="6">
        <f>IF(B185&amp;""="","",IFERROR(INDEX('الخطط'!$B$6:$B$505,MATCH(B185&amp;"",'الخطط'!$A$6:$A$505,0))&amp;"","خطة غير موجودة"))</f>
        <v/>
      </c>
      <c r="F185" s="6">
        <f>IF(E185="","",IFERROR(INDEX('المرضى'!$B$6:$B$305,MATCH(E185,'المرضى'!$A$6:$A$305,0))&amp;"",""))</f>
        <v/>
      </c>
      <c r="G185" s="22">
        <f>IF(OR(C185&lt;&gt;"تمت",E185="",NOT(ISNUMBER(A185))),"",IF(COUNTIFS($E$6:$E$2005,E185,$C$6:$C$2005,"تمت",$A$6:$A$2005,"&gt;"&amp;A185)=0,1,0))</f>
        <v/>
      </c>
    </row>
    <row r="186">
      <c r="A186" s="13" t="n"/>
      <c r="B186" s="5" t="n"/>
      <c r="C186" s="5" t="n"/>
      <c r="D186" s="5" t="n"/>
      <c r="E186" s="6">
        <f>IF(B186&amp;""="","",IFERROR(INDEX('الخطط'!$B$6:$B$505,MATCH(B186&amp;"",'الخطط'!$A$6:$A$505,0))&amp;"","خطة غير موجودة"))</f>
        <v/>
      </c>
      <c r="F186" s="6">
        <f>IF(E186="","",IFERROR(INDEX('المرضى'!$B$6:$B$305,MATCH(E186,'المرضى'!$A$6:$A$305,0))&amp;"",""))</f>
        <v/>
      </c>
      <c r="G186" s="22">
        <f>IF(OR(C186&lt;&gt;"تمت",E186="",NOT(ISNUMBER(A186))),"",IF(COUNTIFS($E$6:$E$2005,E186,$C$6:$C$2005,"تمت",$A$6:$A$2005,"&gt;"&amp;A186)=0,1,0))</f>
        <v/>
      </c>
    </row>
    <row r="187">
      <c r="A187" s="13" t="n"/>
      <c r="B187" s="5" t="n"/>
      <c r="C187" s="5" t="n"/>
      <c r="D187" s="5" t="n"/>
      <c r="E187" s="6">
        <f>IF(B187&amp;""="","",IFERROR(INDEX('الخطط'!$B$6:$B$505,MATCH(B187&amp;"",'الخطط'!$A$6:$A$505,0))&amp;"","خطة غير موجودة"))</f>
        <v/>
      </c>
      <c r="F187" s="6">
        <f>IF(E187="","",IFERROR(INDEX('المرضى'!$B$6:$B$305,MATCH(E187,'المرضى'!$A$6:$A$305,0))&amp;"",""))</f>
        <v/>
      </c>
      <c r="G187" s="22">
        <f>IF(OR(C187&lt;&gt;"تمت",E187="",NOT(ISNUMBER(A187))),"",IF(COUNTIFS($E$6:$E$2005,E187,$C$6:$C$2005,"تمت",$A$6:$A$2005,"&gt;"&amp;A187)=0,1,0))</f>
        <v/>
      </c>
    </row>
    <row r="188">
      <c r="A188" s="13" t="n"/>
      <c r="B188" s="5" t="n"/>
      <c r="C188" s="5" t="n"/>
      <c r="D188" s="5" t="n"/>
      <c r="E188" s="6">
        <f>IF(B188&amp;""="","",IFERROR(INDEX('الخطط'!$B$6:$B$505,MATCH(B188&amp;"",'الخطط'!$A$6:$A$505,0))&amp;"","خطة غير موجودة"))</f>
        <v/>
      </c>
      <c r="F188" s="6">
        <f>IF(E188="","",IFERROR(INDEX('المرضى'!$B$6:$B$305,MATCH(E188,'المرضى'!$A$6:$A$305,0))&amp;"",""))</f>
        <v/>
      </c>
      <c r="G188" s="22">
        <f>IF(OR(C188&lt;&gt;"تمت",E188="",NOT(ISNUMBER(A188))),"",IF(COUNTIFS($E$6:$E$2005,E188,$C$6:$C$2005,"تمت",$A$6:$A$2005,"&gt;"&amp;A188)=0,1,0))</f>
        <v/>
      </c>
    </row>
    <row r="189">
      <c r="A189" s="13" t="n"/>
      <c r="B189" s="5" t="n"/>
      <c r="C189" s="5" t="n"/>
      <c r="D189" s="5" t="n"/>
      <c r="E189" s="6">
        <f>IF(B189&amp;""="","",IFERROR(INDEX('الخطط'!$B$6:$B$505,MATCH(B189&amp;"",'الخطط'!$A$6:$A$505,0))&amp;"","خطة غير موجودة"))</f>
        <v/>
      </c>
      <c r="F189" s="6">
        <f>IF(E189="","",IFERROR(INDEX('المرضى'!$B$6:$B$305,MATCH(E189,'المرضى'!$A$6:$A$305,0))&amp;"",""))</f>
        <v/>
      </c>
      <c r="G189" s="22">
        <f>IF(OR(C189&lt;&gt;"تمت",E189="",NOT(ISNUMBER(A189))),"",IF(COUNTIFS($E$6:$E$2005,E189,$C$6:$C$2005,"تمت",$A$6:$A$2005,"&gt;"&amp;A189)=0,1,0))</f>
        <v/>
      </c>
    </row>
    <row r="190">
      <c r="A190" s="13" t="n"/>
      <c r="B190" s="5" t="n"/>
      <c r="C190" s="5" t="n"/>
      <c r="D190" s="5" t="n"/>
      <c r="E190" s="6">
        <f>IF(B190&amp;""="","",IFERROR(INDEX('الخطط'!$B$6:$B$505,MATCH(B190&amp;"",'الخطط'!$A$6:$A$505,0))&amp;"","خطة غير موجودة"))</f>
        <v/>
      </c>
      <c r="F190" s="6">
        <f>IF(E190="","",IFERROR(INDEX('المرضى'!$B$6:$B$305,MATCH(E190,'المرضى'!$A$6:$A$305,0))&amp;"",""))</f>
        <v/>
      </c>
      <c r="G190" s="22">
        <f>IF(OR(C190&lt;&gt;"تمت",E190="",NOT(ISNUMBER(A190))),"",IF(COUNTIFS($E$6:$E$2005,E190,$C$6:$C$2005,"تمت",$A$6:$A$2005,"&gt;"&amp;A190)=0,1,0))</f>
        <v/>
      </c>
    </row>
    <row r="191">
      <c r="A191" s="13" t="n"/>
      <c r="B191" s="5" t="n"/>
      <c r="C191" s="5" t="n"/>
      <c r="D191" s="5" t="n"/>
      <c r="E191" s="6">
        <f>IF(B191&amp;""="","",IFERROR(INDEX('الخطط'!$B$6:$B$505,MATCH(B191&amp;"",'الخطط'!$A$6:$A$505,0))&amp;"","خطة غير موجودة"))</f>
        <v/>
      </c>
      <c r="F191" s="6">
        <f>IF(E191="","",IFERROR(INDEX('المرضى'!$B$6:$B$305,MATCH(E191,'المرضى'!$A$6:$A$305,0))&amp;"",""))</f>
        <v/>
      </c>
      <c r="G191" s="22">
        <f>IF(OR(C191&lt;&gt;"تمت",E191="",NOT(ISNUMBER(A191))),"",IF(COUNTIFS($E$6:$E$2005,E191,$C$6:$C$2005,"تمت",$A$6:$A$2005,"&gt;"&amp;A191)=0,1,0))</f>
        <v/>
      </c>
    </row>
    <row r="192">
      <c r="A192" s="13" t="n"/>
      <c r="B192" s="5" t="n"/>
      <c r="C192" s="5" t="n"/>
      <c r="D192" s="5" t="n"/>
      <c r="E192" s="6">
        <f>IF(B192&amp;""="","",IFERROR(INDEX('الخطط'!$B$6:$B$505,MATCH(B192&amp;"",'الخطط'!$A$6:$A$505,0))&amp;"","خطة غير موجودة"))</f>
        <v/>
      </c>
      <c r="F192" s="6">
        <f>IF(E192="","",IFERROR(INDEX('المرضى'!$B$6:$B$305,MATCH(E192,'المرضى'!$A$6:$A$305,0))&amp;"",""))</f>
        <v/>
      </c>
      <c r="G192" s="22">
        <f>IF(OR(C192&lt;&gt;"تمت",E192="",NOT(ISNUMBER(A192))),"",IF(COUNTIFS($E$6:$E$2005,E192,$C$6:$C$2005,"تمت",$A$6:$A$2005,"&gt;"&amp;A192)=0,1,0))</f>
        <v/>
      </c>
    </row>
    <row r="193">
      <c r="A193" s="13" t="n"/>
      <c r="B193" s="5" t="n"/>
      <c r="C193" s="5" t="n"/>
      <c r="D193" s="5" t="n"/>
      <c r="E193" s="6">
        <f>IF(B193&amp;""="","",IFERROR(INDEX('الخطط'!$B$6:$B$505,MATCH(B193&amp;"",'الخطط'!$A$6:$A$505,0))&amp;"","خطة غير موجودة"))</f>
        <v/>
      </c>
      <c r="F193" s="6">
        <f>IF(E193="","",IFERROR(INDEX('المرضى'!$B$6:$B$305,MATCH(E193,'المرضى'!$A$6:$A$305,0))&amp;"",""))</f>
        <v/>
      </c>
      <c r="G193" s="22">
        <f>IF(OR(C193&lt;&gt;"تمت",E193="",NOT(ISNUMBER(A193))),"",IF(COUNTIFS($E$6:$E$2005,E193,$C$6:$C$2005,"تمت",$A$6:$A$2005,"&gt;"&amp;A193)=0,1,0))</f>
        <v/>
      </c>
    </row>
    <row r="194">
      <c r="A194" s="13" t="n"/>
      <c r="B194" s="5" t="n"/>
      <c r="C194" s="5" t="n"/>
      <c r="D194" s="5" t="n"/>
      <c r="E194" s="6">
        <f>IF(B194&amp;""="","",IFERROR(INDEX('الخطط'!$B$6:$B$505,MATCH(B194&amp;"",'الخطط'!$A$6:$A$505,0))&amp;"","خطة غير موجودة"))</f>
        <v/>
      </c>
      <c r="F194" s="6">
        <f>IF(E194="","",IFERROR(INDEX('المرضى'!$B$6:$B$305,MATCH(E194,'المرضى'!$A$6:$A$305,0))&amp;"",""))</f>
        <v/>
      </c>
      <c r="G194" s="22">
        <f>IF(OR(C194&lt;&gt;"تمت",E194="",NOT(ISNUMBER(A194))),"",IF(COUNTIFS($E$6:$E$2005,E194,$C$6:$C$2005,"تمت",$A$6:$A$2005,"&gt;"&amp;A194)=0,1,0))</f>
        <v/>
      </c>
    </row>
    <row r="195">
      <c r="A195" s="13" t="n"/>
      <c r="B195" s="5" t="n"/>
      <c r="C195" s="5" t="n"/>
      <c r="D195" s="5" t="n"/>
      <c r="E195" s="6">
        <f>IF(B195&amp;""="","",IFERROR(INDEX('الخطط'!$B$6:$B$505,MATCH(B195&amp;"",'الخطط'!$A$6:$A$505,0))&amp;"","خطة غير موجودة"))</f>
        <v/>
      </c>
      <c r="F195" s="6">
        <f>IF(E195="","",IFERROR(INDEX('المرضى'!$B$6:$B$305,MATCH(E195,'المرضى'!$A$6:$A$305,0))&amp;"",""))</f>
        <v/>
      </c>
      <c r="G195" s="22">
        <f>IF(OR(C195&lt;&gt;"تمت",E195="",NOT(ISNUMBER(A195))),"",IF(COUNTIFS($E$6:$E$2005,E195,$C$6:$C$2005,"تمت",$A$6:$A$2005,"&gt;"&amp;A195)=0,1,0))</f>
        <v/>
      </c>
    </row>
    <row r="196">
      <c r="A196" s="13" t="n"/>
      <c r="B196" s="5" t="n"/>
      <c r="C196" s="5" t="n"/>
      <c r="D196" s="5" t="n"/>
      <c r="E196" s="6">
        <f>IF(B196&amp;""="","",IFERROR(INDEX('الخطط'!$B$6:$B$505,MATCH(B196&amp;"",'الخطط'!$A$6:$A$505,0))&amp;"","خطة غير موجودة"))</f>
        <v/>
      </c>
      <c r="F196" s="6">
        <f>IF(E196="","",IFERROR(INDEX('المرضى'!$B$6:$B$305,MATCH(E196,'المرضى'!$A$6:$A$305,0))&amp;"",""))</f>
        <v/>
      </c>
      <c r="G196" s="22">
        <f>IF(OR(C196&lt;&gt;"تمت",E196="",NOT(ISNUMBER(A196))),"",IF(COUNTIFS($E$6:$E$2005,E196,$C$6:$C$2005,"تمت",$A$6:$A$2005,"&gt;"&amp;A196)=0,1,0))</f>
        <v/>
      </c>
    </row>
    <row r="197">
      <c r="A197" s="13" t="n"/>
      <c r="B197" s="5" t="n"/>
      <c r="C197" s="5" t="n"/>
      <c r="D197" s="5" t="n"/>
      <c r="E197" s="6">
        <f>IF(B197&amp;""="","",IFERROR(INDEX('الخطط'!$B$6:$B$505,MATCH(B197&amp;"",'الخطط'!$A$6:$A$505,0))&amp;"","خطة غير موجودة"))</f>
        <v/>
      </c>
      <c r="F197" s="6">
        <f>IF(E197="","",IFERROR(INDEX('المرضى'!$B$6:$B$305,MATCH(E197,'المرضى'!$A$6:$A$305,0))&amp;"",""))</f>
        <v/>
      </c>
      <c r="G197" s="22">
        <f>IF(OR(C197&lt;&gt;"تمت",E197="",NOT(ISNUMBER(A197))),"",IF(COUNTIFS($E$6:$E$2005,E197,$C$6:$C$2005,"تمت",$A$6:$A$2005,"&gt;"&amp;A197)=0,1,0))</f>
        <v/>
      </c>
    </row>
    <row r="198">
      <c r="A198" s="13" t="n"/>
      <c r="B198" s="5" t="n"/>
      <c r="C198" s="5" t="n"/>
      <c r="D198" s="5" t="n"/>
      <c r="E198" s="6">
        <f>IF(B198&amp;""="","",IFERROR(INDEX('الخطط'!$B$6:$B$505,MATCH(B198&amp;"",'الخطط'!$A$6:$A$505,0))&amp;"","خطة غير موجودة"))</f>
        <v/>
      </c>
      <c r="F198" s="6">
        <f>IF(E198="","",IFERROR(INDEX('المرضى'!$B$6:$B$305,MATCH(E198,'المرضى'!$A$6:$A$305,0))&amp;"",""))</f>
        <v/>
      </c>
      <c r="G198" s="22">
        <f>IF(OR(C198&lt;&gt;"تمت",E198="",NOT(ISNUMBER(A198))),"",IF(COUNTIFS($E$6:$E$2005,E198,$C$6:$C$2005,"تمت",$A$6:$A$2005,"&gt;"&amp;A198)=0,1,0))</f>
        <v/>
      </c>
    </row>
    <row r="199">
      <c r="A199" s="13" t="n"/>
      <c r="B199" s="5" t="n"/>
      <c r="C199" s="5" t="n"/>
      <c r="D199" s="5" t="n"/>
      <c r="E199" s="6">
        <f>IF(B199&amp;""="","",IFERROR(INDEX('الخطط'!$B$6:$B$505,MATCH(B199&amp;"",'الخطط'!$A$6:$A$505,0))&amp;"","خطة غير موجودة"))</f>
        <v/>
      </c>
      <c r="F199" s="6">
        <f>IF(E199="","",IFERROR(INDEX('المرضى'!$B$6:$B$305,MATCH(E199,'المرضى'!$A$6:$A$305,0))&amp;"",""))</f>
        <v/>
      </c>
      <c r="G199" s="22">
        <f>IF(OR(C199&lt;&gt;"تمت",E199="",NOT(ISNUMBER(A199))),"",IF(COUNTIFS($E$6:$E$2005,E199,$C$6:$C$2005,"تمت",$A$6:$A$2005,"&gt;"&amp;A199)=0,1,0))</f>
        <v/>
      </c>
    </row>
    <row r="200">
      <c r="A200" s="13" t="n"/>
      <c r="B200" s="5" t="n"/>
      <c r="C200" s="5" t="n"/>
      <c r="D200" s="5" t="n"/>
      <c r="E200" s="6">
        <f>IF(B200&amp;""="","",IFERROR(INDEX('الخطط'!$B$6:$B$505,MATCH(B200&amp;"",'الخطط'!$A$6:$A$505,0))&amp;"","خطة غير موجودة"))</f>
        <v/>
      </c>
      <c r="F200" s="6">
        <f>IF(E200="","",IFERROR(INDEX('المرضى'!$B$6:$B$305,MATCH(E200,'المرضى'!$A$6:$A$305,0))&amp;"",""))</f>
        <v/>
      </c>
      <c r="G200" s="22">
        <f>IF(OR(C200&lt;&gt;"تمت",E200="",NOT(ISNUMBER(A200))),"",IF(COUNTIFS($E$6:$E$2005,E200,$C$6:$C$2005,"تمت",$A$6:$A$2005,"&gt;"&amp;A200)=0,1,0))</f>
        <v/>
      </c>
    </row>
    <row r="201">
      <c r="A201" s="13" t="n"/>
      <c r="B201" s="5" t="n"/>
      <c r="C201" s="5" t="n"/>
      <c r="D201" s="5" t="n"/>
      <c r="E201" s="6">
        <f>IF(B201&amp;""="","",IFERROR(INDEX('الخطط'!$B$6:$B$505,MATCH(B201&amp;"",'الخطط'!$A$6:$A$505,0))&amp;"","خطة غير موجودة"))</f>
        <v/>
      </c>
      <c r="F201" s="6">
        <f>IF(E201="","",IFERROR(INDEX('المرضى'!$B$6:$B$305,MATCH(E201,'المرضى'!$A$6:$A$305,0))&amp;"",""))</f>
        <v/>
      </c>
      <c r="G201" s="22">
        <f>IF(OR(C201&lt;&gt;"تمت",E201="",NOT(ISNUMBER(A201))),"",IF(COUNTIFS($E$6:$E$2005,E201,$C$6:$C$2005,"تمت",$A$6:$A$2005,"&gt;"&amp;A201)=0,1,0))</f>
        <v/>
      </c>
    </row>
    <row r="202">
      <c r="A202" s="13" t="n"/>
      <c r="B202" s="5" t="n"/>
      <c r="C202" s="5" t="n"/>
      <c r="D202" s="5" t="n"/>
      <c r="E202" s="6">
        <f>IF(B202&amp;""="","",IFERROR(INDEX('الخطط'!$B$6:$B$505,MATCH(B202&amp;"",'الخطط'!$A$6:$A$505,0))&amp;"","خطة غير موجودة"))</f>
        <v/>
      </c>
      <c r="F202" s="6">
        <f>IF(E202="","",IFERROR(INDEX('المرضى'!$B$6:$B$305,MATCH(E202,'المرضى'!$A$6:$A$305,0))&amp;"",""))</f>
        <v/>
      </c>
      <c r="G202" s="22">
        <f>IF(OR(C202&lt;&gt;"تمت",E202="",NOT(ISNUMBER(A202))),"",IF(COUNTIFS($E$6:$E$2005,E202,$C$6:$C$2005,"تمت",$A$6:$A$2005,"&gt;"&amp;A202)=0,1,0))</f>
        <v/>
      </c>
    </row>
    <row r="203">
      <c r="A203" s="13" t="n"/>
      <c r="B203" s="5" t="n"/>
      <c r="C203" s="5" t="n"/>
      <c r="D203" s="5" t="n"/>
      <c r="E203" s="6">
        <f>IF(B203&amp;""="","",IFERROR(INDEX('الخطط'!$B$6:$B$505,MATCH(B203&amp;"",'الخطط'!$A$6:$A$505,0))&amp;"","خطة غير موجودة"))</f>
        <v/>
      </c>
      <c r="F203" s="6">
        <f>IF(E203="","",IFERROR(INDEX('المرضى'!$B$6:$B$305,MATCH(E203,'المرضى'!$A$6:$A$305,0))&amp;"",""))</f>
        <v/>
      </c>
      <c r="G203" s="22">
        <f>IF(OR(C203&lt;&gt;"تمت",E203="",NOT(ISNUMBER(A203))),"",IF(COUNTIFS($E$6:$E$2005,E203,$C$6:$C$2005,"تمت",$A$6:$A$2005,"&gt;"&amp;A203)=0,1,0))</f>
        <v/>
      </c>
    </row>
    <row r="204">
      <c r="A204" s="13" t="n"/>
      <c r="B204" s="5" t="n"/>
      <c r="C204" s="5" t="n"/>
      <c r="D204" s="5" t="n"/>
      <c r="E204" s="6">
        <f>IF(B204&amp;""="","",IFERROR(INDEX('الخطط'!$B$6:$B$505,MATCH(B204&amp;"",'الخطط'!$A$6:$A$505,0))&amp;"","خطة غير موجودة"))</f>
        <v/>
      </c>
      <c r="F204" s="6">
        <f>IF(E204="","",IFERROR(INDEX('المرضى'!$B$6:$B$305,MATCH(E204,'المرضى'!$A$6:$A$305,0))&amp;"",""))</f>
        <v/>
      </c>
      <c r="G204" s="22">
        <f>IF(OR(C204&lt;&gt;"تمت",E204="",NOT(ISNUMBER(A204))),"",IF(COUNTIFS($E$6:$E$2005,E204,$C$6:$C$2005,"تمت",$A$6:$A$2005,"&gt;"&amp;A204)=0,1,0))</f>
        <v/>
      </c>
    </row>
    <row r="205">
      <c r="A205" s="13" t="n"/>
      <c r="B205" s="5" t="n"/>
      <c r="C205" s="5" t="n"/>
      <c r="D205" s="5" t="n"/>
      <c r="E205" s="6">
        <f>IF(B205&amp;""="","",IFERROR(INDEX('الخطط'!$B$6:$B$505,MATCH(B205&amp;"",'الخطط'!$A$6:$A$505,0))&amp;"","خطة غير موجودة"))</f>
        <v/>
      </c>
      <c r="F205" s="6">
        <f>IF(E205="","",IFERROR(INDEX('المرضى'!$B$6:$B$305,MATCH(E205,'المرضى'!$A$6:$A$305,0))&amp;"",""))</f>
        <v/>
      </c>
      <c r="G205" s="22">
        <f>IF(OR(C205&lt;&gt;"تمت",E205="",NOT(ISNUMBER(A205))),"",IF(COUNTIFS($E$6:$E$2005,E205,$C$6:$C$2005,"تمت",$A$6:$A$2005,"&gt;"&amp;A205)=0,1,0))</f>
        <v/>
      </c>
    </row>
    <row r="206">
      <c r="A206" s="13" t="n"/>
      <c r="B206" s="5" t="n"/>
      <c r="C206" s="5" t="n"/>
      <c r="D206" s="5" t="n"/>
      <c r="E206" s="6">
        <f>IF(B206&amp;""="","",IFERROR(INDEX('الخطط'!$B$6:$B$505,MATCH(B206&amp;"",'الخطط'!$A$6:$A$505,0))&amp;"","خطة غير موجودة"))</f>
        <v/>
      </c>
      <c r="F206" s="6">
        <f>IF(E206="","",IFERROR(INDEX('المرضى'!$B$6:$B$305,MATCH(E206,'المرضى'!$A$6:$A$305,0))&amp;"",""))</f>
        <v/>
      </c>
      <c r="G206" s="22">
        <f>IF(OR(C206&lt;&gt;"تمت",E206="",NOT(ISNUMBER(A206))),"",IF(COUNTIFS($E$6:$E$2005,E206,$C$6:$C$2005,"تمت",$A$6:$A$2005,"&gt;"&amp;A206)=0,1,0))</f>
        <v/>
      </c>
    </row>
    <row r="207">
      <c r="A207" s="13" t="n"/>
      <c r="B207" s="5" t="n"/>
      <c r="C207" s="5" t="n"/>
      <c r="D207" s="5" t="n"/>
      <c r="E207" s="6">
        <f>IF(B207&amp;""="","",IFERROR(INDEX('الخطط'!$B$6:$B$505,MATCH(B207&amp;"",'الخطط'!$A$6:$A$505,0))&amp;"","خطة غير موجودة"))</f>
        <v/>
      </c>
      <c r="F207" s="6">
        <f>IF(E207="","",IFERROR(INDEX('المرضى'!$B$6:$B$305,MATCH(E207,'المرضى'!$A$6:$A$305,0))&amp;"",""))</f>
        <v/>
      </c>
      <c r="G207" s="22">
        <f>IF(OR(C207&lt;&gt;"تمت",E207="",NOT(ISNUMBER(A207))),"",IF(COUNTIFS($E$6:$E$2005,E207,$C$6:$C$2005,"تمت",$A$6:$A$2005,"&gt;"&amp;A207)=0,1,0))</f>
        <v/>
      </c>
    </row>
    <row r="208">
      <c r="A208" s="13" t="n"/>
      <c r="B208" s="5" t="n"/>
      <c r="C208" s="5" t="n"/>
      <c r="D208" s="5" t="n"/>
      <c r="E208" s="6">
        <f>IF(B208&amp;""="","",IFERROR(INDEX('الخطط'!$B$6:$B$505,MATCH(B208&amp;"",'الخطط'!$A$6:$A$505,0))&amp;"","خطة غير موجودة"))</f>
        <v/>
      </c>
      <c r="F208" s="6">
        <f>IF(E208="","",IFERROR(INDEX('المرضى'!$B$6:$B$305,MATCH(E208,'المرضى'!$A$6:$A$305,0))&amp;"",""))</f>
        <v/>
      </c>
      <c r="G208" s="22">
        <f>IF(OR(C208&lt;&gt;"تمت",E208="",NOT(ISNUMBER(A208))),"",IF(COUNTIFS($E$6:$E$2005,E208,$C$6:$C$2005,"تمت",$A$6:$A$2005,"&gt;"&amp;A208)=0,1,0))</f>
        <v/>
      </c>
    </row>
    <row r="209">
      <c r="A209" s="13" t="n"/>
      <c r="B209" s="5" t="n"/>
      <c r="C209" s="5" t="n"/>
      <c r="D209" s="5" t="n"/>
      <c r="E209" s="6">
        <f>IF(B209&amp;""="","",IFERROR(INDEX('الخطط'!$B$6:$B$505,MATCH(B209&amp;"",'الخطط'!$A$6:$A$505,0))&amp;"","خطة غير موجودة"))</f>
        <v/>
      </c>
      <c r="F209" s="6">
        <f>IF(E209="","",IFERROR(INDEX('المرضى'!$B$6:$B$305,MATCH(E209,'المرضى'!$A$6:$A$305,0))&amp;"",""))</f>
        <v/>
      </c>
      <c r="G209" s="22">
        <f>IF(OR(C209&lt;&gt;"تمت",E209="",NOT(ISNUMBER(A209))),"",IF(COUNTIFS($E$6:$E$2005,E209,$C$6:$C$2005,"تمت",$A$6:$A$2005,"&gt;"&amp;A209)=0,1,0))</f>
        <v/>
      </c>
    </row>
    <row r="210">
      <c r="A210" s="13" t="n"/>
      <c r="B210" s="5" t="n"/>
      <c r="C210" s="5" t="n"/>
      <c r="D210" s="5" t="n"/>
      <c r="E210" s="6">
        <f>IF(B210&amp;""="","",IFERROR(INDEX('الخطط'!$B$6:$B$505,MATCH(B210&amp;"",'الخطط'!$A$6:$A$505,0))&amp;"","خطة غير موجودة"))</f>
        <v/>
      </c>
      <c r="F210" s="6">
        <f>IF(E210="","",IFERROR(INDEX('المرضى'!$B$6:$B$305,MATCH(E210,'المرضى'!$A$6:$A$305,0))&amp;"",""))</f>
        <v/>
      </c>
      <c r="G210" s="22">
        <f>IF(OR(C210&lt;&gt;"تمت",E210="",NOT(ISNUMBER(A210))),"",IF(COUNTIFS($E$6:$E$2005,E210,$C$6:$C$2005,"تمت",$A$6:$A$2005,"&gt;"&amp;A210)=0,1,0))</f>
        <v/>
      </c>
    </row>
    <row r="211">
      <c r="A211" s="13" t="n"/>
      <c r="B211" s="5" t="n"/>
      <c r="C211" s="5" t="n"/>
      <c r="D211" s="5" t="n"/>
      <c r="E211" s="6">
        <f>IF(B211&amp;""="","",IFERROR(INDEX('الخطط'!$B$6:$B$505,MATCH(B211&amp;"",'الخطط'!$A$6:$A$505,0))&amp;"","خطة غير موجودة"))</f>
        <v/>
      </c>
      <c r="F211" s="6">
        <f>IF(E211="","",IFERROR(INDEX('المرضى'!$B$6:$B$305,MATCH(E211,'المرضى'!$A$6:$A$305,0))&amp;"",""))</f>
        <v/>
      </c>
      <c r="G211" s="22">
        <f>IF(OR(C211&lt;&gt;"تمت",E211="",NOT(ISNUMBER(A211))),"",IF(COUNTIFS($E$6:$E$2005,E211,$C$6:$C$2005,"تمت",$A$6:$A$2005,"&gt;"&amp;A211)=0,1,0))</f>
        <v/>
      </c>
    </row>
    <row r="212">
      <c r="A212" s="13" t="n"/>
      <c r="B212" s="5" t="n"/>
      <c r="C212" s="5" t="n"/>
      <c r="D212" s="5" t="n"/>
      <c r="E212" s="6">
        <f>IF(B212&amp;""="","",IFERROR(INDEX('الخطط'!$B$6:$B$505,MATCH(B212&amp;"",'الخطط'!$A$6:$A$505,0))&amp;"","خطة غير موجودة"))</f>
        <v/>
      </c>
      <c r="F212" s="6">
        <f>IF(E212="","",IFERROR(INDEX('المرضى'!$B$6:$B$305,MATCH(E212,'المرضى'!$A$6:$A$305,0))&amp;"",""))</f>
        <v/>
      </c>
      <c r="G212" s="22">
        <f>IF(OR(C212&lt;&gt;"تمت",E212="",NOT(ISNUMBER(A212))),"",IF(COUNTIFS($E$6:$E$2005,E212,$C$6:$C$2005,"تمت",$A$6:$A$2005,"&gt;"&amp;A212)=0,1,0))</f>
        <v/>
      </c>
    </row>
    <row r="213">
      <c r="A213" s="13" t="n"/>
      <c r="B213" s="5" t="n"/>
      <c r="C213" s="5" t="n"/>
      <c r="D213" s="5" t="n"/>
      <c r="E213" s="6">
        <f>IF(B213&amp;""="","",IFERROR(INDEX('الخطط'!$B$6:$B$505,MATCH(B213&amp;"",'الخطط'!$A$6:$A$505,0))&amp;"","خطة غير موجودة"))</f>
        <v/>
      </c>
      <c r="F213" s="6">
        <f>IF(E213="","",IFERROR(INDEX('المرضى'!$B$6:$B$305,MATCH(E213,'المرضى'!$A$6:$A$305,0))&amp;"",""))</f>
        <v/>
      </c>
      <c r="G213" s="22">
        <f>IF(OR(C213&lt;&gt;"تمت",E213="",NOT(ISNUMBER(A213))),"",IF(COUNTIFS($E$6:$E$2005,E213,$C$6:$C$2005,"تمت",$A$6:$A$2005,"&gt;"&amp;A213)=0,1,0))</f>
        <v/>
      </c>
    </row>
    <row r="214">
      <c r="A214" s="13" t="n"/>
      <c r="B214" s="5" t="n"/>
      <c r="C214" s="5" t="n"/>
      <c r="D214" s="5" t="n"/>
      <c r="E214" s="6">
        <f>IF(B214&amp;""="","",IFERROR(INDEX('الخطط'!$B$6:$B$505,MATCH(B214&amp;"",'الخطط'!$A$6:$A$505,0))&amp;"","خطة غير موجودة"))</f>
        <v/>
      </c>
      <c r="F214" s="6">
        <f>IF(E214="","",IFERROR(INDEX('المرضى'!$B$6:$B$305,MATCH(E214,'المرضى'!$A$6:$A$305,0))&amp;"",""))</f>
        <v/>
      </c>
      <c r="G214" s="22">
        <f>IF(OR(C214&lt;&gt;"تمت",E214="",NOT(ISNUMBER(A214))),"",IF(COUNTIFS($E$6:$E$2005,E214,$C$6:$C$2005,"تمت",$A$6:$A$2005,"&gt;"&amp;A214)=0,1,0))</f>
        <v/>
      </c>
    </row>
    <row r="215">
      <c r="A215" s="13" t="n"/>
      <c r="B215" s="5" t="n"/>
      <c r="C215" s="5" t="n"/>
      <c r="D215" s="5" t="n"/>
      <c r="E215" s="6">
        <f>IF(B215&amp;""="","",IFERROR(INDEX('الخطط'!$B$6:$B$505,MATCH(B215&amp;"",'الخطط'!$A$6:$A$505,0))&amp;"","خطة غير موجودة"))</f>
        <v/>
      </c>
      <c r="F215" s="6">
        <f>IF(E215="","",IFERROR(INDEX('المرضى'!$B$6:$B$305,MATCH(E215,'المرضى'!$A$6:$A$305,0))&amp;"",""))</f>
        <v/>
      </c>
      <c r="G215" s="22">
        <f>IF(OR(C215&lt;&gt;"تمت",E215="",NOT(ISNUMBER(A215))),"",IF(COUNTIFS($E$6:$E$2005,E215,$C$6:$C$2005,"تمت",$A$6:$A$2005,"&gt;"&amp;A215)=0,1,0))</f>
        <v/>
      </c>
    </row>
    <row r="216">
      <c r="A216" s="13" t="n"/>
      <c r="B216" s="5" t="n"/>
      <c r="C216" s="5" t="n"/>
      <c r="D216" s="5" t="n"/>
      <c r="E216" s="6">
        <f>IF(B216&amp;""="","",IFERROR(INDEX('الخطط'!$B$6:$B$505,MATCH(B216&amp;"",'الخطط'!$A$6:$A$505,0))&amp;"","خطة غير موجودة"))</f>
        <v/>
      </c>
      <c r="F216" s="6">
        <f>IF(E216="","",IFERROR(INDEX('المرضى'!$B$6:$B$305,MATCH(E216,'المرضى'!$A$6:$A$305,0))&amp;"",""))</f>
        <v/>
      </c>
      <c r="G216" s="22">
        <f>IF(OR(C216&lt;&gt;"تمت",E216="",NOT(ISNUMBER(A216))),"",IF(COUNTIFS($E$6:$E$2005,E216,$C$6:$C$2005,"تمت",$A$6:$A$2005,"&gt;"&amp;A216)=0,1,0))</f>
        <v/>
      </c>
    </row>
    <row r="217">
      <c r="A217" s="13" t="n"/>
      <c r="B217" s="5" t="n"/>
      <c r="C217" s="5" t="n"/>
      <c r="D217" s="5" t="n"/>
      <c r="E217" s="6">
        <f>IF(B217&amp;""="","",IFERROR(INDEX('الخطط'!$B$6:$B$505,MATCH(B217&amp;"",'الخطط'!$A$6:$A$505,0))&amp;"","خطة غير موجودة"))</f>
        <v/>
      </c>
      <c r="F217" s="6">
        <f>IF(E217="","",IFERROR(INDEX('المرضى'!$B$6:$B$305,MATCH(E217,'المرضى'!$A$6:$A$305,0))&amp;"",""))</f>
        <v/>
      </c>
      <c r="G217" s="22">
        <f>IF(OR(C217&lt;&gt;"تمت",E217="",NOT(ISNUMBER(A217))),"",IF(COUNTIFS($E$6:$E$2005,E217,$C$6:$C$2005,"تمت",$A$6:$A$2005,"&gt;"&amp;A217)=0,1,0))</f>
        <v/>
      </c>
    </row>
    <row r="218">
      <c r="A218" s="13" t="n"/>
      <c r="B218" s="5" t="n"/>
      <c r="C218" s="5" t="n"/>
      <c r="D218" s="5" t="n"/>
      <c r="E218" s="6">
        <f>IF(B218&amp;""="","",IFERROR(INDEX('الخطط'!$B$6:$B$505,MATCH(B218&amp;"",'الخطط'!$A$6:$A$505,0))&amp;"","خطة غير موجودة"))</f>
        <v/>
      </c>
      <c r="F218" s="6">
        <f>IF(E218="","",IFERROR(INDEX('المرضى'!$B$6:$B$305,MATCH(E218,'المرضى'!$A$6:$A$305,0))&amp;"",""))</f>
        <v/>
      </c>
      <c r="G218" s="22">
        <f>IF(OR(C218&lt;&gt;"تمت",E218="",NOT(ISNUMBER(A218))),"",IF(COUNTIFS($E$6:$E$2005,E218,$C$6:$C$2005,"تمت",$A$6:$A$2005,"&gt;"&amp;A218)=0,1,0))</f>
        <v/>
      </c>
    </row>
    <row r="219">
      <c r="A219" s="13" t="n"/>
      <c r="B219" s="5" t="n"/>
      <c r="C219" s="5" t="n"/>
      <c r="D219" s="5" t="n"/>
      <c r="E219" s="6">
        <f>IF(B219&amp;""="","",IFERROR(INDEX('الخطط'!$B$6:$B$505,MATCH(B219&amp;"",'الخطط'!$A$6:$A$505,0))&amp;"","خطة غير موجودة"))</f>
        <v/>
      </c>
      <c r="F219" s="6">
        <f>IF(E219="","",IFERROR(INDEX('المرضى'!$B$6:$B$305,MATCH(E219,'المرضى'!$A$6:$A$305,0))&amp;"",""))</f>
        <v/>
      </c>
      <c r="G219" s="22">
        <f>IF(OR(C219&lt;&gt;"تمت",E219="",NOT(ISNUMBER(A219))),"",IF(COUNTIFS($E$6:$E$2005,E219,$C$6:$C$2005,"تمت",$A$6:$A$2005,"&gt;"&amp;A219)=0,1,0))</f>
        <v/>
      </c>
    </row>
    <row r="220">
      <c r="A220" s="13" t="n"/>
      <c r="B220" s="5" t="n"/>
      <c r="C220" s="5" t="n"/>
      <c r="D220" s="5" t="n"/>
      <c r="E220" s="6">
        <f>IF(B220&amp;""="","",IFERROR(INDEX('الخطط'!$B$6:$B$505,MATCH(B220&amp;"",'الخطط'!$A$6:$A$505,0))&amp;"","خطة غير موجودة"))</f>
        <v/>
      </c>
      <c r="F220" s="6">
        <f>IF(E220="","",IFERROR(INDEX('المرضى'!$B$6:$B$305,MATCH(E220,'المرضى'!$A$6:$A$305,0))&amp;"",""))</f>
        <v/>
      </c>
      <c r="G220" s="22">
        <f>IF(OR(C220&lt;&gt;"تمت",E220="",NOT(ISNUMBER(A220))),"",IF(COUNTIFS($E$6:$E$2005,E220,$C$6:$C$2005,"تمت",$A$6:$A$2005,"&gt;"&amp;A220)=0,1,0))</f>
        <v/>
      </c>
    </row>
    <row r="221">
      <c r="A221" s="13" t="n"/>
      <c r="B221" s="5" t="n"/>
      <c r="C221" s="5" t="n"/>
      <c r="D221" s="5" t="n"/>
      <c r="E221" s="6">
        <f>IF(B221&amp;""="","",IFERROR(INDEX('الخطط'!$B$6:$B$505,MATCH(B221&amp;"",'الخطط'!$A$6:$A$505,0))&amp;"","خطة غير موجودة"))</f>
        <v/>
      </c>
      <c r="F221" s="6">
        <f>IF(E221="","",IFERROR(INDEX('المرضى'!$B$6:$B$305,MATCH(E221,'المرضى'!$A$6:$A$305,0))&amp;"",""))</f>
        <v/>
      </c>
      <c r="G221" s="22">
        <f>IF(OR(C221&lt;&gt;"تمت",E221="",NOT(ISNUMBER(A221))),"",IF(COUNTIFS($E$6:$E$2005,E221,$C$6:$C$2005,"تمت",$A$6:$A$2005,"&gt;"&amp;A221)=0,1,0))</f>
        <v/>
      </c>
    </row>
    <row r="222">
      <c r="A222" s="13" t="n"/>
      <c r="B222" s="5" t="n"/>
      <c r="C222" s="5" t="n"/>
      <c r="D222" s="5" t="n"/>
      <c r="E222" s="6">
        <f>IF(B222&amp;""="","",IFERROR(INDEX('الخطط'!$B$6:$B$505,MATCH(B222&amp;"",'الخطط'!$A$6:$A$505,0))&amp;"","خطة غير موجودة"))</f>
        <v/>
      </c>
      <c r="F222" s="6">
        <f>IF(E222="","",IFERROR(INDEX('المرضى'!$B$6:$B$305,MATCH(E222,'المرضى'!$A$6:$A$305,0))&amp;"",""))</f>
        <v/>
      </c>
      <c r="G222" s="22">
        <f>IF(OR(C222&lt;&gt;"تمت",E222="",NOT(ISNUMBER(A222))),"",IF(COUNTIFS($E$6:$E$2005,E222,$C$6:$C$2005,"تمت",$A$6:$A$2005,"&gt;"&amp;A222)=0,1,0))</f>
        <v/>
      </c>
    </row>
    <row r="223">
      <c r="A223" s="13" t="n"/>
      <c r="B223" s="5" t="n"/>
      <c r="C223" s="5" t="n"/>
      <c r="D223" s="5" t="n"/>
      <c r="E223" s="6">
        <f>IF(B223&amp;""="","",IFERROR(INDEX('الخطط'!$B$6:$B$505,MATCH(B223&amp;"",'الخطط'!$A$6:$A$505,0))&amp;"","خطة غير موجودة"))</f>
        <v/>
      </c>
      <c r="F223" s="6">
        <f>IF(E223="","",IFERROR(INDEX('المرضى'!$B$6:$B$305,MATCH(E223,'المرضى'!$A$6:$A$305,0))&amp;"",""))</f>
        <v/>
      </c>
      <c r="G223" s="22">
        <f>IF(OR(C223&lt;&gt;"تمت",E223="",NOT(ISNUMBER(A223))),"",IF(COUNTIFS($E$6:$E$2005,E223,$C$6:$C$2005,"تمت",$A$6:$A$2005,"&gt;"&amp;A223)=0,1,0))</f>
        <v/>
      </c>
    </row>
    <row r="224">
      <c r="A224" s="13" t="n"/>
      <c r="B224" s="5" t="n"/>
      <c r="C224" s="5" t="n"/>
      <c r="D224" s="5" t="n"/>
      <c r="E224" s="6">
        <f>IF(B224&amp;""="","",IFERROR(INDEX('الخطط'!$B$6:$B$505,MATCH(B224&amp;"",'الخطط'!$A$6:$A$505,0))&amp;"","خطة غير موجودة"))</f>
        <v/>
      </c>
      <c r="F224" s="6">
        <f>IF(E224="","",IFERROR(INDEX('المرضى'!$B$6:$B$305,MATCH(E224,'المرضى'!$A$6:$A$305,0))&amp;"",""))</f>
        <v/>
      </c>
      <c r="G224" s="22">
        <f>IF(OR(C224&lt;&gt;"تمت",E224="",NOT(ISNUMBER(A224))),"",IF(COUNTIFS($E$6:$E$2005,E224,$C$6:$C$2005,"تمت",$A$6:$A$2005,"&gt;"&amp;A224)=0,1,0))</f>
        <v/>
      </c>
    </row>
    <row r="225">
      <c r="A225" s="13" t="n"/>
      <c r="B225" s="5" t="n"/>
      <c r="C225" s="5" t="n"/>
      <c r="D225" s="5" t="n"/>
      <c r="E225" s="6">
        <f>IF(B225&amp;""="","",IFERROR(INDEX('الخطط'!$B$6:$B$505,MATCH(B225&amp;"",'الخطط'!$A$6:$A$505,0))&amp;"","خطة غير موجودة"))</f>
        <v/>
      </c>
      <c r="F225" s="6">
        <f>IF(E225="","",IFERROR(INDEX('المرضى'!$B$6:$B$305,MATCH(E225,'المرضى'!$A$6:$A$305,0))&amp;"",""))</f>
        <v/>
      </c>
      <c r="G225" s="22">
        <f>IF(OR(C225&lt;&gt;"تمت",E225="",NOT(ISNUMBER(A225))),"",IF(COUNTIFS($E$6:$E$2005,E225,$C$6:$C$2005,"تمت",$A$6:$A$2005,"&gt;"&amp;A225)=0,1,0))</f>
        <v/>
      </c>
    </row>
    <row r="226">
      <c r="A226" s="13" t="n"/>
      <c r="B226" s="5" t="n"/>
      <c r="C226" s="5" t="n"/>
      <c r="D226" s="5" t="n"/>
      <c r="E226" s="6">
        <f>IF(B226&amp;""="","",IFERROR(INDEX('الخطط'!$B$6:$B$505,MATCH(B226&amp;"",'الخطط'!$A$6:$A$505,0))&amp;"","خطة غير موجودة"))</f>
        <v/>
      </c>
      <c r="F226" s="6">
        <f>IF(E226="","",IFERROR(INDEX('المرضى'!$B$6:$B$305,MATCH(E226,'المرضى'!$A$6:$A$305,0))&amp;"",""))</f>
        <v/>
      </c>
      <c r="G226" s="22">
        <f>IF(OR(C226&lt;&gt;"تمت",E226="",NOT(ISNUMBER(A226))),"",IF(COUNTIFS($E$6:$E$2005,E226,$C$6:$C$2005,"تمت",$A$6:$A$2005,"&gt;"&amp;A226)=0,1,0))</f>
        <v/>
      </c>
    </row>
    <row r="227">
      <c r="A227" s="13" t="n"/>
      <c r="B227" s="5" t="n"/>
      <c r="C227" s="5" t="n"/>
      <c r="D227" s="5" t="n"/>
      <c r="E227" s="6">
        <f>IF(B227&amp;""="","",IFERROR(INDEX('الخطط'!$B$6:$B$505,MATCH(B227&amp;"",'الخطط'!$A$6:$A$505,0))&amp;"","خطة غير موجودة"))</f>
        <v/>
      </c>
      <c r="F227" s="6">
        <f>IF(E227="","",IFERROR(INDEX('المرضى'!$B$6:$B$305,MATCH(E227,'المرضى'!$A$6:$A$305,0))&amp;"",""))</f>
        <v/>
      </c>
      <c r="G227" s="22">
        <f>IF(OR(C227&lt;&gt;"تمت",E227="",NOT(ISNUMBER(A227))),"",IF(COUNTIFS($E$6:$E$2005,E227,$C$6:$C$2005,"تمت",$A$6:$A$2005,"&gt;"&amp;A227)=0,1,0))</f>
        <v/>
      </c>
    </row>
    <row r="228">
      <c r="A228" s="13" t="n"/>
      <c r="B228" s="5" t="n"/>
      <c r="C228" s="5" t="n"/>
      <c r="D228" s="5" t="n"/>
      <c r="E228" s="6">
        <f>IF(B228&amp;""="","",IFERROR(INDEX('الخطط'!$B$6:$B$505,MATCH(B228&amp;"",'الخطط'!$A$6:$A$505,0))&amp;"","خطة غير موجودة"))</f>
        <v/>
      </c>
      <c r="F228" s="6">
        <f>IF(E228="","",IFERROR(INDEX('المرضى'!$B$6:$B$305,MATCH(E228,'المرضى'!$A$6:$A$305,0))&amp;"",""))</f>
        <v/>
      </c>
      <c r="G228" s="22">
        <f>IF(OR(C228&lt;&gt;"تمت",E228="",NOT(ISNUMBER(A228))),"",IF(COUNTIFS($E$6:$E$2005,E228,$C$6:$C$2005,"تمت",$A$6:$A$2005,"&gt;"&amp;A228)=0,1,0))</f>
        <v/>
      </c>
    </row>
    <row r="229">
      <c r="A229" s="13" t="n"/>
      <c r="B229" s="5" t="n"/>
      <c r="C229" s="5" t="n"/>
      <c r="D229" s="5" t="n"/>
      <c r="E229" s="6">
        <f>IF(B229&amp;""="","",IFERROR(INDEX('الخطط'!$B$6:$B$505,MATCH(B229&amp;"",'الخطط'!$A$6:$A$505,0))&amp;"","خطة غير موجودة"))</f>
        <v/>
      </c>
      <c r="F229" s="6">
        <f>IF(E229="","",IFERROR(INDEX('المرضى'!$B$6:$B$305,MATCH(E229,'المرضى'!$A$6:$A$305,0))&amp;"",""))</f>
        <v/>
      </c>
      <c r="G229" s="22">
        <f>IF(OR(C229&lt;&gt;"تمت",E229="",NOT(ISNUMBER(A229))),"",IF(COUNTIFS($E$6:$E$2005,E229,$C$6:$C$2005,"تمت",$A$6:$A$2005,"&gt;"&amp;A229)=0,1,0))</f>
        <v/>
      </c>
    </row>
    <row r="230">
      <c r="A230" s="13" t="n"/>
      <c r="B230" s="5" t="n"/>
      <c r="C230" s="5" t="n"/>
      <c r="D230" s="5" t="n"/>
      <c r="E230" s="6">
        <f>IF(B230&amp;""="","",IFERROR(INDEX('الخطط'!$B$6:$B$505,MATCH(B230&amp;"",'الخطط'!$A$6:$A$505,0))&amp;"","خطة غير موجودة"))</f>
        <v/>
      </c>
      <c r="F230" s="6">
        <f>IF(E230="","",IFERROR(INDEX('المرضى'!$B$6:$B$305,MATCH(E230,'المرضى'!$A$6:$A$305,0))&amp;"",""))</f>
        <v/>
      </c>
      <c r="G230" s="22">
        <f>IF(OR(C230&lt;&gt;"تمت",E230="",NOT(ISNUMBER(A230))),"",IF(COUNTIFS($E$6:$E$2005,E230,$C$6:$C$2005,"تمت",$A$6:$A$2005,"&gt;"&amp;A230)=0,1,0))</f>
        <v/>
      </c>
    </row>
    <row r="231">
      <c r="A231" s="13" t="n"/>
      <c r="B231" s="5" t="n"/>
      <c r="C231" s="5" t="n"/>
      <c r="D231" s="5" t="n"/>
      <c r="E231" s="6">
        <f>IF(B231&amp;""="","",IFERROR(INDEX('الخطط'!$B$6:$B$505,MATCH(B231&amp;"",'الخطط'!$A$6:$A$505,0))&amp;"","خطة غير موجودة"))</f>
        <v/>
      </c>
      <c r="F231" s="6">
        <f>IF(E231="","",IFERROR(INDEX('المرضى'!$B$6:$B$305,MATCH(E231,'المرضى'!$A$6:$A$305,0))&amp;"",""))</f>
        <v/>
      </c>
      <c r="G231" s="22">
        <f>IF(OR(C231&lt;&gt;"تمت",E231="",NOT(ISNUMBER(A231))),"",IF(COUNTIFS($E$6:$E$2005,E231,$C$6:$C$2005,"تمت",$A$6:$A$2005,"&gt;"&amp;A231)=0,1,0))</f>
        <v/>
      </c>
    </row>
    <row r="232">
      <c r="A232" s="13" t="n"/>
      <c r="B232" s="5" t="n"/>
      <c r="C232" s="5" t="n"/>
      <c r="D232" s="5" t="n"/>
      <c r="E232" s="6">
        <f>IF(B232&amp;""="","",IFERROR(INDEX('الخطط'!$B$6:$B$505,MATCH(B232&amp;"",'الخطط'!$A$6:$A$505,0))&amp;"","خطة غير موجودة"))</f>
        <v/>
      </c>
      <c r="F232" s="6">
        <f>IF(E232="","",IFERROR(INDEX('المرضى'!$B$6:$B$305,MATCH(E232,'المرضى'!$A$6:$A$305,0))&amp;"",""))</f>
        <v/>
      </c>
      <c r="G232" s="22">
        <f>IF(OR(C232&lt;&gt;"تمت",E232="",NOT(ISNUMBER(A232))),"",IF(COUNTIFS($E$6:$E$2005,E232,$C$6:$C$2005,"تمت",$A$6:$A$2005,"&gt;"&amp;A232)=0,1,0))</f>
        <v/>
      </c>
    </row>
    <row r="233">
      <c r="A233" s="13" t="n"/>
      <c r="B233" s="5" t="n"/>
      <c r="C233" s="5" t="n"/>
      <c r="D233" s="5" t="n"/>
      <c r="E233" s="6">
        <f>IF(B233&amp;""="","",IFERROR(INDEX('الخطط'!$B$6:$B$505,MATCH(B233&amp;"",'الخطط'!$A$6:$A$505,0))&amp;"","خطة غير موجودة"))</f>
        <v/>
      </c>
      <c r="F233" s="6">
        <f>IF(E233="","",IFERROR(INDEX('المرضى'!$B$6:$B$305,MATCH(E233,'المرضى'!$A$6:$A$305,0))&amp;"",""))</f>
        <v/>
      </c>
      <c r="G233" s="22">
        <f>IF(OR(C233&lt;&gt;"تمت",E233="",NOT(ISNUMBER(A233))),"",IF(COUNTIFS($E$6:$E$2005,E233,$C$6:$C$2005,"تمت",$A$6:$A$2005,"&gt;"&amp;A233)=0,1,0))</f>
        <v/>
      </c>
    </row>
    <row r="234">
      <c r="A234" s="13" t="n"/>
      <c r="B234" s="5" t="n"/>
      <c r="C234" s="5" t="n"/>
      <c r="D234" s="5" t="n"/>
      <c r="E234" s="6">
        <f>IF(B234&amp;""="","",IFERROR(INDEX('الخطط'!$B$6:$B$505,MATCH(B234&amp;"",'الخطط'!$A$6:$A$505,0))&amp;"","خطة غير موجودة"))</f>
        <v/>
      </c>
      <c r="F234" s="6">
        <f>IF(E234="","",IFERROR(INDEX('المرضى'!$B$6:$B$305,MATCH(E234,'المرضى'!$A$6:$A$305,0))&amp;"",""))</f>
        <v/>
      </c>
      <c r="G234" s="22">
        <f>IF(OR(C234&lt;&gt;"تمت",E234="",NOT(ISNUMBER(A234))),"",IF(COUNTIFS($E$6:$E$2005,E234,$C$6:$C$2005,"تمت",$A$6:$A$2005,"&gt;"&amp;A234)=0,1,0))</f>
        <v/>
      </c>
    </row>
    <row r="235">
      <c r="A235" s="13" t="n"/>
      <c r="B235" s="5" t="n"/>
      <c r="C235" s="5" t="n"/>
      <c r="D235" s="5" t="n"/>
      <c r="E235" s="6">
        <f>IF(B235&amp;""="","",IFERROR(INDEX('الخطط'!$B$6:$B$505,MATCH(B235&amp;"",'الخطط'!$A$6:$A$505,0))&amp;"","خطة غير موجودة"))</f>
        <v/>
      </c>
      <c r="F235" s="6">
        <f>IF(E235="","",IFERROR(INDEX('المرضى'!$B$6:$B$305,MATCH(E235,'المرضى'!$A$6:$A$305,0))&amp;"",""))</f>
        <v/>
      </c>
      <c r="G235" s="22">
        <f>IF(OR(C235&lt;&gt;"تمت",E235="",NOT(ISNUMBER(A235))),"",IF(COUNTIFS($E$6:$E$2005,E235,$C$6:$C$2005,"تمت",$A$6:$A$2005,"&gt;"&amp;A235)=0,1,0))</f>
        <v/>
      </c>
    </row>
    <row r="236">
      <c r="A236" s="13" t="n"/>
      <c r="B236" s="5" t="n"/>
      <c r="C236" s="5" t="n"/>
      <c r="D236" s="5" t="n"/>
      <c r="E236" s="6">
        <f>IF(B236&amp;""="","",IFERROR(INDEX('الخطط'!$B$6:$B$505,MATCH(B236&amp;"",'الخطط'!$A$6:$A$505,0))&amp;"","خطة غير موجودة"))</f>
        <v/>
      </c>
      <c r="F236" s="6">
        <f>IF(E236="","",IFERROR(INDEX('المرضى'!$B$6:$B$305,MATCH(E236,'المرضى'!$A$6:$A$305,0))&amp;"",""))</f>
        <v/>
      </c>
      <c r="G236" s="22">
        <f>IF(OR(C236&lt;&gt;"تمت",E236="",NOT(ISNUMBER(A236))),"",IF(COUNTIFS($E$6:$E$2005,E236,$C$6:$C$2005,"تمت",$A$6:$A$2005,"&gt;"&amp;A236)=0,1,0))</f>
        <v/>
      </c>
    </row>
    <row r="237">
      <c r="A237" s="13" t="n"/>
      <c r="B237" s="5" t="n"/>
      <c r="C237" s="5" t="n"/>
      <c r="D237" s="5" t="n"/>
      <c r="E237" s="6">
        <f>IF(B237&amp;""="","",IFERROR(INDEX('الخطط'!$B$6:$B$505,MATCH(B237&amp;"",'الخطط'!$A$6:$A$505,0))&amp;"","خطة غير موجودة"))</f>
        <v/>
      </c>
      <c r="F237" s="6">
        <f>IF(E237="","",IFERROR(INDEX('المرضى'!$B$6:$B$305,MATCH(E237,'المرضى'!$A$6:$A$305,0))&amp;"",""))</f>
        <v/>
      </c>
      <c r="G237" s="22">
        <f>IF(OR(C237&lt;&gt;"تمت",E237="",NOT(ISNUMBER(A237))),"",IF(COUNTIFS($E$6:$E$2005,E237,$C$6:$C$2005,"تمت",$A$6:$A$2005,"&gt;"&amp;A237)=0,1,0))</f>
        <v/>
      </c>
    </row>
    <row r="238">
      <c r="A238" s="13" t="n"/>
      <c r="B238" s="5" t="n"/>
      <c r="C238" s="5" t="n"/>
      <c r="D238" s="5" t="n"/>
      <c r="E238" s="6">
        <f>IF(B238&amp;""="","",IFERROR(INDEX('الخطط'!$B$6:$B$505,MATCH(B238&amp;"",'الخطط'!$A$6:$A$505,0))&amp;"","خطة غير موجودة"))</f>
        <v/>
      </c>
      <c r="F238" s="6">
        <f>IF(E238="","",IFERROR(INDEX('المرضى'!$B$6:$B$305,MATCH(E238,'المرضى'!$A$6:$A$305,0))&amp;"",""))</f>
        <v/>
      </c>
      <c r="G238" s="22">
        <f>IF(OR(C238&lt;&gt;"تمت",E238="",NOT(ISNUMBER(A238))),"",IF(COUNTIFS($E$6:$E$2005,E238,$C$6:$C$2005,"تمت",$A$6:$A$2005,"&gt;"&amp;A238)=0,1,0))</f>
        <v/>
      </c>
    </row>
    <row r="239">
      <c r="A239" s="13" t="n"/>
      <c r="B239" s="5" t="n"/>
      <c r="C239" s="5" t="n"/>
      <c r="D239" s="5" t="n"/>
      <c r="E239" s="6">
        <f>IF(B239&amp;""="","",IFERROR(INDEX('الخطط'!$B$6:$B$505,MATCH(B239&amp;"",'الخطط'!$A$6:$A$505,0))&amp;"","خطة غير موجودة"))</f>
        <v/>
      </c>
      <c r="F239" s="6">
        <f>IF(E239="","",IFERROR(INDEX('المرضى'!$B$6:$B$305,MATCH(E239,'المرضى'!$A$6:$A$305,0))&amp;"",""))</f>
        <v/>
      </c>
      <c r="G239" s="22">
        <f>IF(OR(C239&lt;&gt;"تمت",E239="",NOT(ISNUMBER(A239))),"",IF(COUNTIFS($E$6:$E$2005,E239,$C$6:$C$2005,"تمت",$A$6:$A$2005,"&gt;"&amp;A239)=0,1,0))</f>
        <v/>
      </c>
    </row>
    <row r="240">
      <c r="A240" s="13" t="n"/>
      <c r="B240" s="5" t="n"/>
      <c r="C240" s="5" t="n"/>
      <c r="D240" s="5" t="n"/>
      <c r="E240" s="6">
        <f>IF(B240&amp;""="","",IFERROR(INDEX('الخطط'!$B$6:$B$505,MATCH(B240&amp;"",'الخطط'!$A$6:$A$505,0))&amp;"","خطة غير موجودة"))</f>
        <v/>
      </c>
      <c r="F240" s="6">
        <f>IF(E240="","",IFERROR(INDEX('المرضى'!$B$6:$B$305,MATCH(E240,'المرضى'!$A$6:$A$305,0))&amp;"",""))</f>
        <v/>
      </c>
      <c r="G240" s="22">
        <f>IF(OR(C240&lt;&gt;"تمت",E240="",NOT(ISNUMBER(A240))),"",IF(COUNTIFS($E$6:$E$2005,E240,$C$6:$C$2005,"تمت",$A$6:$A$2005,"&gt;"&amp;A240)=0,1,0))</f>
        <v/>
      </c>
    </row>
    <row r="241">
      <c r="A241" s="13" t="n"/>
      <c r="B241" s="5" t="n"/>
      <c r="C241" s="5" t="n"/>
      <c r="D241" s="5" t="n"/>
      <c r="E241" s="6">
        <f>IF(B241&amp;""="","",IFERROR(INDEX('الخطط'!$B$6:$B$505,MATCH(B241&amp;"",'الخطط'!$A$6:$A$505,0))&amp;"","خطة غير موجودة"))</f>
        <v/>
      </c>
      <c r="F241" s="6">
        <f>IF(E241="","",IFERROR(INDEX('المرضى'!$B$6:$B$305,MATCH(E241,'المرضى'!$A$6:$A$305,0))&amp;"",""))</f>
        <v/>
      </c>
      <c r="G241" s="22">
        <f>IF(OR(C241&lt;&gt;"تمت",E241="",NOT(ISNUMBER(A241))),"",IF(COUNTIFS($E$6:$E$2005,E241,$C$6:$C$2005,"تمت",$A$6:$A$2005,"&gt;"&amp;A241)=0,1,0))</f>
        <v/>
      </c>
    </row>
    <row r="242">
      <c r="A242" s="13" t="n"/>
      <c r="B242" s="5" t="n"/>
      <c r="C242" s="5" t="n"/>
      <c r="D242" s="5" t="n"/>
      <c r="E242" s="6">
        <f>IF(B242&amp;""="","",IFERROR(INDEX('الخطط'!$B$6:$B$505,MATCH(B242&amp;"",'الخطط'!$A$6:$A$505,0))&amp;"","خطة غير موجودة"))</f>
        <v/>
      </c>
      <c r="F242" s="6">
        <f>IF(E242="","",IFERROR(INDEX('المرضى'!$B$6:$B$305,MATCH(E242,'المرضى'!$A$6:$A$305,0))&amp;"",""))</f>
        <v/>
      </c>
      <c r="G242" s="22">
        <f>IF(OR(C242&lt;&gt;"تمت",E242="",NOT(ISNUMBER(A242))),"",IF(COUNTIFS($E$6:$E$2005,E242,$C$6:$C$2005,"تمت",$A$6:$A$2005,"&gt;"&amp;A242)=0,1,0))</f>
        <v/>
      </c>
    </row>
    <row r="243">
      <c r="A243" s="13" t="n"/>
      <c r="B243" s="5" t="n"/>
      <c r="C243" s="5" t="n"/>
      <c r="D243" s="5" t="n"/>
      <c r="E243" s="6">
        <f>IF(B243&amp;""="","",IFERROR(INDEX('الخطط'!$B$6:$B$505,MATCH(B243&amp;"",'الخطط'!$A$6:$A$505,0))&amp;"","خطة غير موجودة"))</f>
        <v/>
      </c>
      <c r="F243" s="6">
        <f>IF(E243="","",IFERROR(INDEX('المرضى'!$B$6:$B$305,MATCH(E243,'المرضى'!$A$6:$A$305,0))&amp;"",""))</f>
        <v/>
      </c>
      <c r="G243" s="22">
        <f>IF(OR(C243&lt;&gt;"تمت",E243="",NOT(ISNUMBER(A243))),"",IF(COUNTIFS($E$6:$E$2005,E243,$C$6:$C$2005,"تمت",$A$6:$A$2005,"&gt;"&amp;A243)=0,1,0))</f>
        <v/>
      </c>
    </row>
    <row r="244">
      <c r="A244" s="13" t="n"/>
      <c r="B244" s="5" t="n"/>
      <c r="C244" s="5" t="n"/>
      <c r="D244" s="5" t="n"/>
      <c r="E244" s="6">
        <f>IF(B244&amp;""="","",IFERROR(INDEX('الخطط'!$B$6:$B$505,MATCH(B244&amp;"",'الخطط'!$A$6:$A$505,0))&amp;"","خطة غير موجودة"))</f>
        <v/>
      </c>
      <c r="F244" s="6">
        <f>IF(E244="","",IFERROR(INDEX('المرضى'!$B$6:$B$305,MATCH(E244,'المرضى'!$A$6:$A$305,0))&amp;"",""))</f>
        <v/>
      </c>
      <c r="G244" s="22">
        <f>IF(OR(C244&lt;&gt;"تمت",E244="",NOT(ISNUMBER(A244))),"",IF(COUNTIFS($E$6:$E$2005,E244,$C$6:$C$2005,"تمت",$A$6:$A$2005,"&gt;"&amp;A244)=0,1,0))</f>
        <v/>
      </c>
    </row>
    <row r="245">
      <c r="A245" s="13" t="n"/>
      <c r="B245" s="5" t="n"/>
      <c r="C245" s="5" t="n"/>
      <c r="D245" s="5" t="n"/>
      <c r="E245" s="6">
        <f>IF(B245&amp;""="","",IFERROR(INDEX('الخطط'!$B$6:$B$505,MATCH(B245&amp;"",'الخطط'!$A$6:$A$505,0))&amp;"","خطة غير موجودة"))</f>
        <v/>
      </c>
      <c r="F245" s="6">
        <f>IF(E245="","",IFERROR(INDEX('المرضى'!$B$6:$B$305,MATCH(E245,'المرضى'!$A$6:$A$305,0))&amp;"",""))</f>
        <v/>
      </c>
      <c r="G245" s="22">
        <f>IF(OR(C245&lt;&gt;"تمت",E245="",NOT(ISNUMBER(A245))),"",IF(COUNTIFS($E$6:$E$2005,E245,$C$6:$C$2005,"تمت",$A$6:$A$2005,"&gt;"&amp;A245)=0,1,0))</f>
        <v/>
      </c>
    </row>
    <row r="246">
      <c r="A246" s="13" t="n"/>
      <c r="B246" s="5" t="n"/>
      <c r="C246" s="5" t="n"/>
      <c r="D246" s="5" t="n"/>
      <c r="E246" s="6">
        <f>IF(B246&amp;""="","",IFERROR(INDEX('الخطط'!$B$6:$B$505,MATCH(B246&amp;"",'الخطط'!$A$6:$A$505,0))&amp;"","خطة غير موجودة"))</f>
        <v/>
      </c>
      <c r="F246" s="6">
        <f>IF(E246="","",IFERROR(INDEX('المرضى'!$B$6:$B$305,MATCH(E246,'المرضى'!$A$6:$A$305,0))&amp;"",""))</f>
        <v/>
      </c>
      <c r="G246" s="22">
        <f>IF(OR(C246&lt;&gt;"تمت",E246="",NOT(ISNUMBER(A246))),"",IF(COUNTIFS($E$6:$E$2005,E246,$C$6:$C$2005,"تمت",$A$6:$A$2005,"&gt;"&amp;A246)=0,1,0))</f>
        <v/>
      </c>
    </row>
    <row r="247">
      <c r="A247" s="13" t="n"/>
      <c r="B247" s="5" t="n"/>
      <c r="C247" s="5" t="n"/>
      <c r="D247" s="5" t="n"/>
      <c r="E247" s="6">
        <f>IF(B247&amp;""="","",IFERROR(INDEX('الخطط'!$B$6:$B$505,MATCH(B247&amp;"",'الخطط'!$A$6:$A$505,0))&amp;"","خطة غير موجودة"))</f>
        <v/>
      </c>
      <c r="F247" s="6">
        <f>IF(E247="","",IFERROR(INDEX('المرضى'!$B$6:$B$305,MATCH(E247,'المرضى'!$A$6:$A$305,0))&amp;"",""))</f>
        <v/>
      </c>
      <c r="G247" s="22">
        <f>IF(OR(C247&lt;&gt;"تمت",E247="",NOT(ISNUMBER(A247))),"",IF(COUNTIFS($E$6:$E$2005,E247,$C$6:$C$2005,"تمت",$A$6:$A$2005,"&gt;"&amp;A247)=0,1,0))</f>
        <v/>
      </c>
    </row>
    <row r="248">
      <c r="A248" s="13" t="n"/>
      <c r="B248" s="5" t="n"/>
      <c r="C248" s="5" t="n"/>
      <c r="D248" s="5" t="n"/>
      <c r="E248" s="6">
        <f>IF(B248&amp;""="","",IFERROR(INDEX('الخطط'!$B$6:$B$505,MATCH(B248&amp;"",'الخطط'!$A$6:$A$505,0))&amp;"","خطة غير موجودة"))</f>
        <v/>
      </c>
      <c r="F248" s="6">
        <f>IF(E248="","",IFERROR(INDEX('المرضى'!$B$6:$B$305,MATCH(E248,'المرضى'!$A$6:$A$305,0))&amp;"",""))</f>
        <v/>
      </c>
      <c r="G248" s="22">
        <f>IF(OR(C248&lt;&gt;"تمت",E248="",NOT(ISNUMBER(A248))),"",IF(COUNTIFS($E$6:$E$2005,E248,$C$6:$C$2005,"تمت",$A$6:$A$2005,"&gt;"&amp;A248)=0,1,0))</f>
        <v/>
      </c>
    </row>
    <row r="249">
      <c r="A249" s="13" t="n"/>
      <c r="B249" s="5" t="n"/>
      <c r="C249" s="5" t="n"/>
      <c r="D249" s="5" t="n"/>
      <c r="E249" s="6">
        <f>IF(B249&amp;""="","",IFERROR(INDEX('الخطط'!$B$6:$B$505,MATCH(B249&amp;"",'الخطط'!$A$6:$A$505,0))&amp;"","خطة غير موجودة"))</f>
        <v/>
      </c>
      <c r="F249" s="6">
        <f>IF(E249="","",IFERROR(INDEX('المرضى'!$B$6:$B$305,MATCH(E249,'المرضى'!$A$6:$A$305,0))&amp;"",""))</f>
        <v/>
      </c>
      <c r="G249" s="22">
        <f>IF(OR(C249&lt;&gt;"تمت",E249="",NOT(ISNUMBER(A249))),"",IF(COUNTIFS($E$6:$E$2005,E249,$C$6:$C$2005,"تمت",$A$6:$A$2005,"&gt;"&amp;A249)=0,1,0))</f>
        <v/>
      </c>
    </row>
    <row r="250">
      <c r="A250" s="13" t="n"/>
      <c r="B250" s="5" t="n"/>
      <c r="C250" s="5" t="n"/>
      <c r="D250" s="5" t="n"/>
      <c r="E250" s="6">
        <f>IF(B250&amp;""="","",IFERROR(INDEX('الخطط'!$B$6:$B$505,MATCH(B250&amp;"",'الخطط'!$A$6:$A$505,0))&amp;"","خطة غير موجودة"))</f>
        <v/>
      </c>
      <c r="F250" s="6">
        <f>IF(E250="","",IFERROR(INDEX('المرضى'!$B$6:$B$305,MATCH(E250,'المرضى'!$A$6:$A$305,0))&amp;"",""))</f>
        <v/>
      </c>
      <c r="G250" s="22">
        <f>IF(OR(C250&lt;&gt;"تمت",E250="",NOT(ISNUMBER(A250))),"",IF(COUNTIFS($E$6:$E$2005,E250,$C$6:$C$2005,"تمت",$A$6:$A$2005,"&gt;"&amp;A250)=0,1,0))</f>
        <v/>
      </c>
    </row>
    <row r="251">
      <c r="A251" s="13" t="n"/>
      <c r="B251" s="5" t="n"/>
      <c r="C251" s="5" t="n"/>
      <c r="D251" s="5" t="n"/>
      <c r="E251" s="6">
        <f>IF(B251&amp;""="","",IFERROR(INDEX('الخطط'!$B$6:$B$505,MATCH(B251&amp;"",'الخطط'!$A$6:$A$505,0))&amp;"","خطة غير موجودة"))</f>
        <v/>
      </c>
      <c r="F251" s="6">
        <f>IF(E251="","",IFERROR(INDEX('المرضى'!$B$6:$B$305,MATCH(E251,'المرضى'!$A$6:$A$305,0))&amp;"",""))</f>
        <v/>
      </c>
      <c r="G251" s="22">
        <f>IF(OR(C251&lt;&gt;"تمت",E251="",NOT(ISNUMBER(A251))),"",IF(COUNTIFS($E$6:$E$2005,E251,$C$6:$C$2005,"تمت",$A$6:$A$2005,"&gt;"&amp;A251)=0,1,0))</f>
        <v/>
      </c>
    </row>
    <row r="252">
      <c r="A252" s="13" t="n"/>
      <c r="B252" s="5" t="n"/>
      <c r="C252" s="5" t="n"/>
      <c r="D252" s="5" t="n"/>
      <c r="E252" s="6">
        <f>IF(B252&amp;""="","",IFERROR(INDEX('الخطط'!$B$6:$B$505,MATCH(B252&amp;"",'الخطط'!$A$6:$A$505,0))&amp;"","خطة غير موجودة"))</f>
        <v/>
      </c>
      <c r="F252" s="6">
        <f>IF(E252="","",IFERROR(INDEX('المرضى'!$B$6:$B$305,MATCH(E252,'المرضى'!$A$6:$A$305,0))&amp;"",""))</f>
        <v/>
      </c>
      <c r="G252" s="22">
        <f>IF(OR(C252&lt;&gt;"تمت",E252="",NOT(ISNUMBER(A252))),"",IF(COUNTIFS($E$6:$E$2005,E252,$C$6:$C$2005,"تمت",$A$6:$A$2005,"&gt;"&amp;A252)=0,1,0))</f>
        <v/>
      </c>
    </row>
    <row r="253">
      <c r="A253" s="13" t="n"/>
      <c r="B253" s="5" t="n"/>
      <c r="C253" s="5" t="n"/>
      <c r="D253" s="5" t="n"/>
      <c r="E253" s="6">
        <f>IF(B253&amp;""="","",IFERROR(INDEX('الخطط'!$B$6:$B$505,MATCH(B253&amp;"",'الخطط'!$A$6:$A$505,0))&amp;"","خطة غير موجودة"))</f>
        <v/>
      </c>
      <c r="F253" s="6">
        <f>IF(E253="","",IFERROR(INDEX('المرضى'!$B$6:$B$305,MATCH(E253,'المرضى'!$A$6:$A$305,0))&amp;"",""))</f>
        <v/>
      </c>
      <c r="G253" s="22">
        <f>IF(OR(C253&lt;&gt;"تمت",E253="",NOT(ISNUMBER(A253))),"",IF(COUNTIFS($E$6:$E$2005,E253,$C$6:$C$2005,"تمت",$A$6:$A$2005,"&gt;"&amp;A253)=0,1,0))</f>
        <v/>
      </c>
    </row>
    <row r="254">
      <c r="A254" s="13" t="n"/>
      <c r="B254" s="5" t="n"/>
      <c r="C254" s="5" t="n"/>
      <c r="D254" s="5" t="n"/>
      <c r="E254" s="6">
        <f>IF(B254&amp;""="","",IFERROR(INDEX('الخطط'!$B$6:$B$505,MATCH(B254&amp;"",'الخطط'!$A$6:$A$505,0))&amp;"","خطة غير موجودة"))</f>
        <v/>
      </c>
      <c r="F254" s="6">
        <f>IF(E254="","",IFERROR(INDEX('المرضى'!$B$6:$B$305,MATCH(E254,'المرضى'!$A$6:$A$305,0))&amp;"",""))</f>
        <v/>
      </c>
      <c r="G254" s="22">
        <f>IF(OR(C254&lt;&gt;"تمت",E254="",NOT(ISNUMBER(A254))),"",IF(COUNTIFS($E$6:$E$2005,E254,$C$6:$C$2005,"تمت",$A$6:$A$2005,"&gt;"&amp;A254)=0,1,0))</f>
        <v/>
      </c>
    </row>
    <row r="255">
      <c r="A255" s="13" t="n"/>
      <c r="B255" s="5" t="n"/>
      <c r="C255" s="5" t="n"/>
      <c r="D255" s="5" t="n"/>
      <c r="E255" s="6">
        <f>IF(B255&amp;""="","",IFERROR(INDEX('الخطط'!$B$6:$B$505,MATCH(B255&amp;"",'الخطط'!$A$6:$A$505,0))&amp;"","خطة غير موجودة"))</f>
        <v/>
      </c>
      <c r="F255" s="6">
        <f>IF(E255="","",IFERROR(INDEX('المرضى'!$B$6:$B$305,MATCH(E255,'المرضى'!$A$6:$A$305,0))&amp;"",""))</f>
        <v/>
      </c>
      <c r="G255" s="22">
        <f>IF(OR(C255&lt;&gt;"تمت",E255="",NOT(ISNUMBER(A255))),"",IF(COUNTIFS($E$6:$E$2005,E255,$C$6:$C$2005,"تمت",$A$6:$A$2005,"&gt;"&amp;A255)=0,1,0))</f>
        <v/>
      </c>
    </row>
    <row r="256">
      <c r="A256" s="13" t="n"/>
      <c r="B256" s="5" t="n"/>
      <c r="C256" s="5" t="n"/>
      <c r="D256" s="5" t="n"/>
      <c r="E256" s="6">
        <f>IF(B256&amp;""="","",IFERROR(INDEX('الخطط'!$B$6:$B$505,MATCH(B256&amp;"",'الخطط'!$A$6:$A$505,0))&amp;"","خطة غير موجودة"))</f>
        <v/>
      </c>
      <c r="F256" s="6">
        <f>IF(E256="","",IFERROR(INDEX('المرضى'!$B$6:$B$305,MATCH(E256,'المرضى'!$A$6:$A$305,0))&amp;"",""))</f>
        <v/>
      </c>
      <c r="G256" s="22">
        <f>IF(OR(C256&lt;&gt;"تمت",E256="",NOT(ISNUMBER(A256))),"",IF(COUNTIFS($E$6:$E$2005,E256,$C$6:$C$2005,"تمت",$A$6:$A$2005,"&gt;"&amp;A256)=0,1,0))</f>
        <v/>
      </c>
    </row>
    <row r="257">
      <c r="A257" s="13" t="n"/>
      <c r="B257" s="5" t="n"/>
      <c r="C257" s="5" t="n"/>
      <c r="D257" s="5" t="n"/>
      <c r="E257" s="6">
        <f>IF(B257&amp;""="","",IFERROR(INDEX('الخطط'!$B$6:$B$505,MATCH(B257&amp;"",'الخطط'!$A$6:$A$505,0))&amp;"","خطة غير موجودة"))</f>
        <v/>
      </c>
      <c r="F257" s="6">
        <f>IF(E257="","",IFERROR(INDEX('المرضى'!$B$6:$B$305,MATCH(E257,'المرضى'!$A$6:$A$305,0))&amp;"",""))</f>
        <v/>
      </c>
      <c r="G257" s="22">
        <f>IF(OR(C257&lt;&gt;"تمت",E257="",NOT(ISNUMBER(A257))),"",IF(COUNTIFS($E$6:$E$2005,E257,$C$6:$C$2005,"تمت",$A$6:$A$2005,"&gt;"&amp;A257)=0,1,0))</f>
        <v/>
      </c>
    </row>
    <row r="258">
      <c r="A258" s="13" t="n"/>
      <c r="B258" s="5" t="n"/>
      <c r="C258" s="5" t="n"/>
      <c r="D258" s="5" t="n"/>
      <c r="E258" s="6">
        <f>IF(B258&amp;""="","",IFERROR(INDEX('الخطط'!$B$6:$B$505,MATCH(B258&amp;"",'الخطط'!$A$6:$A$505,0))&amp;"","خطة غير موجودة"))</f>
        <v/>
      </c>
      <c r="F258" s="6">
        <f>IF(E258="","",IFERROR(INDEX('المرضى'!$B$6:$B$305,MATCH(E258,'المرضى'!$A$6:$A$305,0))&amp;"",""))</f>
        <v/>
      </c>
      <c r="G258" s="22">
        <f>IF(OR(C258&lt;&gt;"تمت",E258="",NOT(ISNUMBER(A258))),"",IF(COUNTIFS($E$6:$E$2005,E258,$C$6:$C$2005,"تمت",$A$6:$A$2005,"&gt;"&amp;A258)=0,1,0))</f>
        <v/>
      </c>
    </row>
    <row r="259">
      <c r="A259" s="13" t="n"/>
      <c r="B259" s="5" t="n"/>
      <c r="C259" s="5" t="n"/>
      <c r="D259" s="5" t="n"/>
      <c r="E259" s="6">
        <f>IF(B259&amp;""="","",IFERROR(INDEX('الخطط'!$B$6:$B$505,MATCH(B259&amp;"",'الخطط'!$A$6:$A$505,0))&amp;"","خطة غير موجودة"))</f>
        <v/>
      </c>
      <c r="F259" s="6">
        <f>IF(E259="","",IFERROR(INDEX('المرضى'!$B$6:$B$305,MATCH(E259,'المرضى'!$A$6:$A$305,0))&amp;"",""))</f>
        <v/>
      </c>
      <c r="G259" s="22">
        <f>IF(OR(C259&lt;&gt;"تمت",E259="",NOT(ISNUMBER(A259))),"",IF(COUNTIFS($E$6:$E$2005,E259,$C$6:$C$2005,"تمت",$A$6:$A$2005,"&gt;"&amp;A259)=0,1,0))</f>
        <v/>
      </c>
    </row>
    <row r="260">
      <c r="A260" s="13" t="n"/>
      <c r="B260" s="5" t="n"/>
      <c r="C260" s="5" t="n"/>
      <c r="D260" s="5" t="n"/>
      <c r="E260" s="6">
        <f>IF(B260&amp;""="","",IFERROR(INDEX('الخطط'!$B$6:$B$505,MATCH(B260&amp;"",'الخطط'!$A$6:$A$505,0))&amp;"","خطة غير موجودة"))</f>
        <v/>
      </c>
      <c r="F260" s="6">
        <f>IF(E260="","",IFERROR(INDEX('المرضى'!$B$6:$B$305,MATCH(E260,'المرضى'!$A$6:$A$305,0))&amp;"",""))</f>
        <v/>
      </c>
      <c r="G260" s="22">
        <f>IF(OR(C260&lt;&gt;"تمت",E260="",NOT(ISNUMBER(A260))),"",IF(COUNTIFS($E$6:$E$2005,E260,$C$6:$C$2005,"تمت",$A$6:$A$2005,"&gt;"&amp;A260)=0,1,0))</f>
        <v/>
      </c>
    </row>
    <row r="261">
      <c r="A261" s="13" t="n"/>
      <c r="B261" s="5" t="n"/>
      <c r="C261" s="5" t="n"/>
      <c r="D261" s="5" t="n"/>
      <c r="E261" s="6">
        <f>IF(B261&amp;""="","",IFERROR(INDEX('الخطط'!$B$6:$B$505,MATCH(B261&amp;"",'الخطط'!$A$6:$A$505,0))&amp;"","خطة غير موجودة"))</f>
        <v/>
      </c>
      <c r="F261" s="6">
        <f>IF(E261="","",IFERROR(INDEX('المرضى'!$B$6:$B$305,MATCH(E261,'المرضى'!$A$6:$A$305,0))&amp;"",""))</f>
        <v/>
      </c>
      <c r="G261" s="22">
        <f>IF(OR(C261&lt;&gt;"تمت",E261="",NOT(ISNUMBER(A261))),"",IF(COUNTIFS($E$6:$E$2005,E261,$C$6:$C$2005,"تمت",$A$6:$A$2005,"&gt;"&amp;A261)=0,1,0))</f>
        <v/>
      </c>
    </row>
    <row r="262">
      <c r="A262" s="13" t="n"/>
      <c r="B262" s="5" t="n"/>
      <c r="C262" s="5" t="n"/>
      <c r="D262" s="5" t="n"/>
      <c r="E262" s="6">
        <f>IF(B262&amp;""="","",IFERROR(INDEX('الخطط'!$B$6:$B$505,MATCH(B262&amp;"",'الخطط'!$A$6:$A$505,0))&amp;"","خطة غير موجودة"))</f>
        <v/>
      </c>
      <c r="F262" s="6">
        <f>IF(E262="","",IFERROR(INDEX('المرضى'!$B$6:$B$305,MATCH(E262,'المرضى'!$A$6:$A$305,0))&amp;"",""))</f>
        <v/>
      </c>
      <c r="G262" s="22">
        <f>IF(OR(C262&lt;&gt;"تمت",E262="",NOT(ISNUMBER(A262))),"",IF(COUNTIFS($E$6:$E$2005,E262,$C$6:$C$2005,"تمت",$A$6:$A$2005,"&gt;"&amp;A262)=0,1,0))</f>
        <v/>
      </c>
    </row>
    <row r="263">
      <c r="A263" s="13" t="n"/>
      <c r="B263" s="5" t="n"/>
      <c r="C263" s="5" t="n"/>
      <c r="D263" s="5" t="n"/>
      <c r="E263" s="6">
        <f>IF(B263&amp;""="","",IFERROR(INDEX('الخطط'!$B$6:$B$505,MATCH(B263&amp;"",'الخطط'!$A$6:$A$505,0))&amp;"","خطة غير موجودة"))</f>
        <v/>
      </c>
      <c r="F263" s="6">
        <f>IF(E263="","",IFERROR(INDEX('المرضى'!$B$6:$B$305,MATCH(E263,'المرضى'!$A$6:$A$305,0))&amp;"",""))</f>
        <v/>
      </c>
      <c r="G263" s="22">
        <f>IF(OR(C263&lt;&gt;"تمت",E263="",NOT(ISNUMBER(A263))),"",IF(COUNTIFS($E$6:$E$2005,E263,$C$6:$C$2005,"تمت",$A$6:$A$2005,"&gt;"&amp;A263)=0,1,0))</f>
        <v/>
      </c>
    </row>
    <row r="264">
      <c r="A264" s="13" t="n"/>
      <c r="B264" s="5" t="n"/>
      <c r="C264" s="5" t="n"/>
      <c r="D264" s="5" t="n"/>
      <c r="E264" s="6">
        <f>IF(B264&amp;""="","",IFERROR(INDEX('الخطط'!$B$6:$B$505,MATCH(B264&amp;"",'الخطط'!$A$6:$A$505,0))&amp;"","خطة غير موجودة"))</f>
        <v/>
      </c>
      <c r="F264" s="6">
        <f>IF(E264="","",IFERROR(INDEX('المرضى'!$B$6:$B$305,MATCH(E264,'المرضى'!$A$6:$A$305,0))&amp;"",""))</f>
        <v/>
      </c>
      <c r="G264" s="22">
        <f>IF(OR(C264&lt;&gt;"تمت",E264="",NOT(ISNUMBER(A264))),"",IF(COUNTIFS($E$6:$E$2005,E264,$C$6:$C$2005,"تمت",$A$6:$A$2005,"&gt;"&amp;A264)=0,1,0))</f>
        <v/>
      </c>
    </row>
    <row r="265">
      <c r="A265" s="13" t="n"/>
      <c r="B265" s="5" t="n"/>
      <c r="C265" s="5" t="n"/>
      <c r="D265" s="5" t="n"/>
      <c r="E265" s="6">
        <f>IF(B265&amp;""="","",IFERROR(INDEX('الخطط'!$B$6:$B$505,MATCH(B265&amp;"",'الخطط'!$A$6:$A$505,0))&amp;"","خطة غير موجودة"))</f>
        <v/>
      </c>
      <c r="F265" s="6">
        <f>IF(E265="","",IFERROR(INDEX('المرضى'!$B$6:$B$305,MATCH(E265,'المرضى'!$A$6:$A$305,0))&amp;"",""))</f>
        <v/>
      </c>
      <c r="G265" s="22">
        <f>IF(OR(C265&lt;&gt;"تمت",E265="",NOT(ISNUMBER(A265))),"",IF(COUNTIFS($E$6:$E$2005,E265,$C$6:$C$2005,"تمت",$A$6:$A$2005,"&gt;"&amp;A265)=0,1,0))</f>
        <v/>
      </c>
    </row>
    <row r="266">
      <c r="A266" s="13" t="n"/>
      <c r="B266" s="5" t="n"/>
      <c r="C266" s="5" t="n"/>
      <c r="D266" s="5" t="n"/>
      <c r="E266" s="6">
        <f>IF(B266&amp;""="","",IFERROR(INDEX('الخطط'!$B$6:$B$505,MATCH(B266&amp;"",'الخطط'!$A$6:$A$505,0))&amp;"","خطة غير موجودة"))</f>
        <v/>
      </c>
      <c r="F266" s="6">
        <f>IF(E266="","",IFERROR(INDEX('المرضى'!$B$6:$B$305,MATCH(E266,'المرضى'!$A$6:$A$305,0))&amp;"",""))</f>
        <v/>
      </c>
      <c r="G266" s="22">
        <f>IF(OR(C266&lt;&gt;"تمت",E266="",NOT(ISNUMBER(A266))),"",IF(COUNTIFS($E$6:$E$2005,E266,$C$6:$C$2005,"تمت",$A$6:$A$2005,"&gt;"&amp;A266)=0,1,0))</f>
        <v/>
      </c>
    </row>
    <row r="267">
      <c r="A267" s="13" t="n"/>
      <c r="B267" s="5" t="n"/>
      <c r="C267" s="5" t="n"/>
      <c r="D267" s="5" t="n"/>
      <c r="E267" s="6">
        <f>IF(B267&amp;""="","",IFERROR(INDEX('الخطط'!$B$6:$B$505,MATCH(B267&amp;"",'الخطط'!$A$6:$A$505,0))&amp;"","خطة غير موجودة"))</f>
        <v/>
      </c>
      <c r="F267" s="6">
        <f>IF(E267="","",IFERROR(INDEX('المرضى'!$B$6:$B$305,MATCH(E267,'المرضى'!$A$6:$A$305,0))&amp;"",""))</f>
        <v/>
      </c>
      <c r="G267" s="22">
        <f>IF(OR(C267&lt;&gt;"تمت",E267="",NOT(ISNUMBER(A267))),"",IF(COUNTIFS($E$6:$E$2005,E267,$C$6:$C$2005,"تمت",$A$6:$A$2005,"&gt;"&amp;A267)=0,1,0))</f>
        <v/>
      </c>
    </row>
    <row r="268">
      <c r="A268" s="13" t="n"/>
      <c r="B268" s="5" t="n"/>
      <c r="C268" s="5" t="n"/>
      <c r="D268" s="5" t="n"/>
      <c r="E268" s="6">
        <f>IF(B268&amp;""="","",IFERROR(INDEX('الخطط'!$B$6:$B$505,MATCH(B268&amp;"",'الخطط'!$A$6:$A$505,0))&amp;"","خطة غير موجودة"))</f>
        <v/>
      </c>
      <c r="F268" s="6">
        <f>IF(E268="","",IFERROR(INDEX('المرضى'!$B$6:$B$305,MATCH(E268,'المرضى'!$A$6:$A$305,0))&amp;"",""))</f>
        <v/>
      </c>
      <c r="G268" s="22">
        <f>IF(OR(C268&lt;&gt;"تمت",E268="",NOT(ISNUMBER(A268))),"",IF(COUNTIFS($E$6:$E$2005,E268,$C$6:$C$2005,"تمت",$A$6:$A$2005,"&gt;"&amp;A268)=0,1,0))</f>
        <v/>
      </c>
    </row>
    <row r="269">
      <c r="A269" s="13" t="n"/>
      <c r="B269" s="5" t="n"/>
      <c r="C269" s="5" t="n"/>
      <c r="D269" s="5" t="n"/>
      <c r="E269" s="6">
        <f>IF(B269&amp;""="","",IFERROR(INDEX('الخطط'!$B$6:$B$505,MATCH(B269&amp;"",'الخطط'!$A$6:$A$505,0))&amp;"","خطة غير موجودة"))</f>
        <v/>
      </c>
      <c r="F269" s="6">
        <f>IF(E269="","",IFERROR(INDEX('المرضى'!$B$6:$B$305,MATCH(E269,'المرضى'!$A$6:$A$305,0))&amp;"",""))</f>
        <v/>
      </c>
      <c r="G269" s="22">
        <f>IF(OR(C269&lt;&gt;"تمت",E269="",NOT(ISNUMBER(A269))),"",IF(COUNTIFS($E$6:$E$2005,E269,$C$6:$C$2005,"تمت",$A$6:$A$2005,"&gt;"&amp;A269)=0,1,0))</f>
        <v/>
      </c>
    </row>
    <row r="270">
      <c r="A270" s="13" t="n"/>
      <c r="B270" s="5" t="n"/>
      <c r="C270" s="5" t="n"/>
      <c r="D270" s="5" t="n"/>
      <c r="E270" s="6">
        <f>IF(B270&amp;""="","",IFERROR(INDEX('الخطط'!$B$6:$B$505,MATCH(B270&amp;"",'الخطط'!$A$6:$A$505,0))&amp;"","خطة غير موجودة"))</f>
        <v/>
      </c>
      <c r="F270" s="6">
        <f>IF(E270="","",IFERROR(INDEX('المرضى'!$B$6:$B$305,MATCH(E270,'المرضى'!$A$6:$A$305,0))&amp;"",""))</f>
        <v/>
      </c>
      <c r="G270" s="22">
        <f>IF(OR(C270&lt;&gt;"تمت",E270="",NOT(ISNUMBER(A270))),"",IF(COUNTIFS($E$6:$E$2005,E270,$C$6:$C$2005,"تمت",$A$6:$A$2005,"&gt;"&amp;A270)=0,1,0))</f>
        <v/>
      </c>
    </row>
    <row r="271">
      <c r="A271" s="13" t="n"/>
      <c r="B271" s="5" t="n"/>
      <c r="C271" s="5" t="n"/>
      <c r="D271" s="5" t="n"/>
      <c r="E271" s="6">
        <f>IF(B271&amp;""="","",IFERROR(INDEX('الخطط'!$B$6:$B$505,MATCH(B271&amp;"",'الخطط'!$A$6:$A$505,0))&amp;"","خطة غير موجودة"))</f>
        <v/>
      </c>
      <c r="F271" s="6">
        <f>IF(E271="","",IFERROR(INDEX('المرضى'!$B$6:$B$305,MATCH(E271,'المرضى'!$A$6:$A$305,0))&amp;"",""))</f>
        <v/>
      </c>
      <c r="G271" s="22">
        <f>IF(OR(C271&lt;&gt;"تمت",E271="",NOT(ISNUMBER(A271))),"",IF(COUNTIFS($E$6:$E$2005,E271,$C$6:$C$2005,"تمت",$A$6:$A$2005,"&gt;"&amp;A271)=0,1,0))</f>
        <v/>
      </c>
    </row>
    <row r="272">
      <c r="A272" s="13" t="n"/>
      <c r="B272" s="5" t="n"/>
      <c r="C272" s="5" t="n"/>
      <c r="D272" s="5" t="n"/>
      <c r="E272" s="6">
        <f>IF(B272&amp;""="","",IFERROR(INDEX('الخطط'!$B$6:$B$505,MATCH(B272&amp;"",'الخطط'!$A$6:$A$505,0))&amp;"","خطة غير موجودة"))</f>
        <v/>
      </c>
      <c r="F272" s="6">
        <f>IF(E272="","",IFERROR(INDEX('المرضى'!$B$6:$B$305,MATCH(E272,'المرضى'!$A$6:$A$305,0))&amp;"",""))</f>
        <v/>
      </c>
      <c r="G272" s="22">
        <f>IF(OR(C272&lt;&gt;"تمت",E272="",NOT(ISNUMBER(A272))),"",IF(COUNTIFS($E$6:$E$2005,E272,$C$6:$C$2005,"تمت",$A$6:$A$2005,"&gt;"&amp;A272)=0,1,0))</f>
        <v/>
      </c>
    </row>
    <row r="273">
      <c r="A273" s="13" t="n"/>
      <c r="B273" s="5" t="n"/>
      <c r="C273" s="5" t="n"/>
      <c r="D273" s="5" t="n"/>
      <c r="E273" s="6">
        <f>IF(B273&amp;""="","",IFERROR(INDEX('الخطط'!$B$6:$B$505,MATCH(B273&amp;"",'الخطط'!$A$6:$A$505,0))&amp;"","خطة غير موجودة"))</f>
        <v/>
      </c>
      <c r="F273" s="6">
        <f>IF(E273="","",IFERROR(INDEX('المرضى'!$B$6:$B$305,MATCH(E273,'المرضى'!$A$6:$A$305,0))&amp;"",""))</f>
        <v/>
      </c>
      <c r="G273" s="22">
        <f>IF(OR(C273&lt;&gt;"تمت",E273="",NOT(ISNUMBER(A273))),"",IF(COUNTIFS($E$6:$E$2005,E273,$C$6:$C$2005,"تمت",$A$6:$A$2005,"&gt;"&amp;A273)=0,1,0))</f>
        <v/>
      </c>
    </row>
    <row r="274">
      <c r="A274" s="13" t="n"/>
      <c r="B274" s="5" t="n"/>
      <c r="C274" s="5" t="n"/>
      <c r="D274" s="5" t="n"/>
      <c r="E274" s="6">
        <f>IF(B274&amp;""="","",IFERROR(INDEX('الخطط'!$B$6:$B$505,MATCH(B274&amp;"",'الخطط'!$A$6:$A$505,0))&amp;"","خطة غير موجودة"))</f>
        <v/>
      </c>
      <c r="F274" s="6">
        <f>IF(E274="","",IFERROR(INDEX('المرضى'!$B$6:$B$305,MATCH(E274,'المرضى'!$A$6:$A$305,0))&amp;"",""))</f>
        <v/>
      </c>
      <c r="G274" s="22">
        <f>IF(OR(C274&lt;&gt;"تمت",E274="",NOT(ISNUMBER(A274))),"",IF(COUNTIFS($E$6:$E$2005,E274,$C$6:$C$2005,"تمت",$A$6:$A$2005,"&gt;"&amp;A274)=0,1,0))</f>
        <v/>
      </c>
    </row>
    <row r="275">
      <c r="A275" s="13" t="n"/>
      <c r="B275" s="5" t="n"/>
      <c r="C275" s="5" t="n"/>
      <c r="D275" s="5" t="n"/>
      <c r="E275" s="6">
        <f>IF(B275&amp;""="","",IFERROR(INDEX('الخطط'!$B$6:$B$505,MATCH(B275&amp;"",'الخطط'!$A$6:$A$505,0))&amp;"","خطة غير موجودة"))</f>
        <v/>
      </c>
      <c r="F275" s="6">
        <f>IF(E275="","",IFERROR(INDEX('المرضى'!$B$6:$B$305,MATCH(E275,'المرضى'!$A$6:$A$305,0))&amp;"",""))</f>
        <v/>
      </c>
      <c r="G275" s="22">
        <f>IF(OR(C275&lt;&gt;"تمت",E275="",NOT(ISNUMBER(A275))),"",IF(COUNTIFS($E$6:$E$2005,E275,$C$6:$C$2005,"تمت",$A$6:$A$2005,"&gt;"&amp;A275)=0,1,0))</f>
        <v/>
      </c>
    </row>
    <row r="276">
      <c r="A276" s="13" t="n"/>
      <c r="B276" s="5" t="n"/>
      <c r="C276" s="5" t="n"/>
      <c r="D276" s="5" t="n"/>
      <c r="E276" s="6">
        <f>IF(B276&amp;""="","",IFERROR(INDEX('الخطط'!$B$6:$B$505,MATCH(B276&amp;"",'الخطط'!$A$6:$A$505,0))&amp;"","خطة غير موجودة"))</f>
        <v/>
      </c>
      <c r="F276" s="6">
        <f>IF(E276="","",IFERROR(INDEX('المرضى'!$B$6:$B$305,MATCH(E276,'المرضى'!$A$6:$A$305,0))&amp;"",""))</f>
        <v/>
      </c>
      <c r="G276" s="22">
        <f>IF(OR(C276&lt;&gt;"تمت",E276="",NOT(ISNUMBER(A276))),"",IF(COUNTIFS($E$6:$E$2005,E276,$C$6:$C$2005,"تمت",$A$6:$A$2005,"&gt;"&amp;A276)=0,1,0))</f>
        <v/>
      </c>
    </row>
    <row r="277">
      <c r="A277" s="13" t="n"/>
      <c r="B277" s="5" t="n"/>
      <c r="C277" s="5" t="n"/>
      <c r="D277" s="5" t="n"/>
      <c r="E277" s="6">
        <f>IF(B277&amp;""="","",IFERROR(INDEX('الخطط'!$B$6:$B$505,MATCH(B277&amp;"",'الخطط'!$A$6:$A$505,0))&amp;"","خطة غير موجودة"))</f>
        <v/>
      </c>
      <c r="F277" s="6">
        <f>IF(E277="","",IFERROR(INDEX('المرضى'!$B$6:$B$305,MATCH(E277,'المرضى'!$A$6:$A$305,0))&amp;"",""))</f>
        <v/>
      </c>
      <c r="G277" s="22">
        <f>IF(OR(C277&lt;&gt;"تمت",E277="",NOT(ISNUMBER(A277))),"",IF(COUNTIFS($E$6:$E$2005,E277,$C$6:$C$2005,"تمت",$A$6:$A$2005,"&gt;"&amp;A277)=0,1,0))</f>
        <v/>
      </c>
    </row>
    <row r="278">
      <c r="A278" s="13" t="n"/>
      <c r="B278" s="5" t="n"/>
      <c r="C278" s="5" t="n"/>
      <c r="D278" s="5" t="n"/>
      <c r="E278" s="6">
        <f>IF(B278&amp;""="","",IFERROR(INDEX('الخطط'!$B$6:$B$505,MATCH(B278&amp;"",'الخطط'!$A$6:$A$505,0))&amp;"","خطة غير موجودة"))</f>
        <v/>
      </c>
      <c r="F278" s="6">
        <f>IF(E278="","",IFERROR(INDEX('المرضى'!$B$6:$B$305,MATCH(E278,'المرضى'!$A$6:$A$305,0))&amp;"",""))</f>
        <v/>
      </c>
      <c r="G278" s="22">
        <f>IF(OR(C278&lt;&gt;"تمت",E278="",NOT(ISNUMBER(A278))),"",IF(COUNTIFS($E$6:$E$2005,E278,$C$6:$C$2005,"تمت",$A$6:$A$2005,"&gt;"&amp;A278)=0,1,0))</f>
        <v/>
      </c>
    </row>
    <row r="279">
      <c r="A279" s="13" t="n"/>
      <c r="B279" s="5" t="n"/>
      <c r="C279" s="5" t="n"/>
      <c r="D279" s="5" t="n"/>
      <c r="E279" s="6">
        <f>IF(B279&amp;""="","",IFERROR(INDEX('الخطط'!$B$6:$B$505,MATCH(B279&amp;"",'الخطط'!$A$6:$A$505,0))&amp;"","خطة غير موجودة"))</f>
        <v/>
      </c>
      <c r="F279" s="6">
        <f>IF(E279="","",IFERROR(INDEX('المرضى'!$B$6:$B$305,MATCH(E279,'المرضى'!$A$6:$A$305,0))&amp;"",""))</f>
        <v/>
      </c>
      <c r="G279" s="22">
        <f>IF(OR(C279&lt;&gt;"تمت",E279="",NOT(ISNUMBER(A279))),"",IF(COUNTIFS($E$6:$E$2005,E279,$C$6:$C$2005,"تمت",$A$6:$A$2005,"&gt;"&amp;A279)=0,1,0))</f>
        <v/>
      </c>
    </row>
    <row r="280">
      <c r="A280" s="13" t="n"/>
      <c r="B280" s="5" t="n"/>
      <c r="C280" s="5" t="n"/>
      <c r="D280" s="5" t="n"/>
      <c r="E280" s="6">
        <f>IF(B280&amp;""="","",IFERROR(INDEX('الخطط'!$B$6:$B$505,MATCH(B280&amp;"",'الخطط'!$A$6:$A$505,0))&amp;"","خطة غير موجودة"))</f>
        <v/>
      </c>
      <c r="F280" s="6">
        <f>IF(E280="","",IFERROR(INDEX('المرضى'!$B$6:$B$305,MATCH(E280,'المرضى'!$A$6:$A$305,0))&amp;"",""))</f>
        <v/>
      </c>
      <c r="G280" s="22">
        <f>IF(OR(C280&lt;&gt;"تمت",E280="",NOT(ISNUMBER(A280))),"",IF(COUNTIFS($E$6:$E$2005,E280,$C$6:$C$2005,"تمت",$A$6:$A$2005,"&gt;"&amp;A280)=0,1,0))</f>
        <v/>
      </c>
    </row>
    <row r="281">
      <c r="A281" s="13" t="n"/>
      <c r="B281" s="5" t="n"/>
      <c r="C281" s="5" t="n"/>
      <c r="D281" s="5" t="n"/>
      <c r="E281" s="6">
        <f>IF(B281&amp;""="","",IFERROR(INDEX('الخطط'!$B$6:$B$505,MATCH(B281&amp;"",'الخطط'!$A$6:$A$505,0))&amp;"","خطة غير موجودة"))</f>
        <v/>
      </c>
      <c r="F281" s="6">
        <f>IF(E281="","",IFERROR(INDEX('المرضى'!$B$6:$B$305,MATCH(E281,'المرضى'!$A$6:$A$305,0))&amp;"",""))</f>
        <v/>
      </c>
      <c r="G281" s="22">
        <f>IF(OR(C281&lt;&gt;"تمت",E281="",NOT(ISNUMBER(A281))),"",IF(COUNTIFS($E$6:$E$2005,E281,$C$6:$C$2005,"تمت",$A$6:$A$2005,"&gt;"&amp;A281)=0,1,0))</f>
        <v/>
      </c>
    </row>
    <row r="282">
      <c r="A282" s="13" t="n"/>
      <c r="B282" s="5" t="n"/>
      <c r="C282" s="5" t="n"/>
      <c r="D282" s="5" t="n"/>
      <c r="E282" s="6">
        <f>IF(B282&amp;""="","",IFERROR(INDEX('الخطط'!$B$6:$B$505,MATCH(B282&amp;"",'الخطط'!$A$6:$A$505,0))&amp;"","خطة غير موجودة"))</f>
        <v/>
      </c>
      <c r="F282" s="6">
        <f>IF(E282="","",IFERROR(INDEX('المرضى'!$B$6:$B$305,MATCH(E282,'المرضى'!$A$6:$A$305,0))&amp;"",""))</f>
        <v/>
      </c>
      <c r="G282" s="22">
        <f>IF(OR(C282&lt;&gt;"تمت",E282="",NOT(ISNUMBER(A282))),"",IF(COUNTIFS($E$6:$E$2005,E282,$C$6:$C$2005,"تمت",$A$6:$A$2005,"&gt;"&amp;A282)=0,1,0))</f>
        <v/>
      </c>
    </row>
    <row r="283">
      <c r="A283" s="13" t="n"/>
      <c r="B283" s="5" t="n"/>
      <c r="C283" s="5" t="n"/>
      <c r="D283" s="5" t="n"/>
      <c r="E283" s="6">
        <f>IF(B283&amp;""="","",IFERROR(INDEX('الخطط'!$B$6:$B$505,MATCH(B283&amp;"",'الخطط'!$A$6:$A$505,0))&amp;"","خطة غير موجودة"))</f>
        <v/>
      </c>
      <c r="F283" s="6">
        <f>IF(E283="","",IFERROR(INDEX('المرضى'!$B$6:$B$305,MATCH(E283,'المرضى'!$A$6:$A$305,0))&amp;"",""))</f>
        <v/>
      </c>
      <c r="G283" s="22">
        <f>IF(OR(C283&lt;&gt;"تمت",E283="",NOT(ISNUMBER(A283))),"",IF(COUNTIFS($E$6:$E$2005,E283,$C$6:$C$2005,"تمت",$A$6:$A$2005,"&gt;"&amp;A283)=0,1,0))</f>
        <v/>
      </c>
    </row>
    <row r="284">
      <c r="A284" s="13" t="n"/>
      <c r="B284" s="5" t="n"/>
      <c r="C284" s="5" t="n"/>
      <c r="D284" s="5" t="n"/>
      <c r="E284" s="6">
        <f>IF(B284&amp;""="","",IFERROR(INDEX('الخطط'!$B$6:$B$505,MATCH(B284&amp;"",'الخطط'!$A$6:$A$505,0))&amp;"","خطة غير موجودة"))</f>
        <v/>
      </c>
      <c r="F284" s="6">
        <f>IF(E284="","",IFERROR(INDEX('المرضى'!$B$6:$B$305,MATCH(E284,'المرضى'!$A$6:$A$305,0))&amp;"",""))</f>
        <v/>
      </c>
      <c r="G284" s="22">
        <f>IF(OR(C284&lt;&gt;"تمت",E284="",NOT(ISNUMBER(A284))),"",IF(COUNTIFS($E$6:$E$2005,E284,$C$6:$C$2005,"تمت",$A$6:$A$2005,"&gt;"&amp;A284)=0,1,0))</f>
        <v/>
      </c>
    </row>
    <row r="285">
      <c r="A285" s="13" t="n"/>
      <c r="B285" s="5" t="n"/>
      <c r="C285" s="5" t="n"/>
      <c r="D285" s="5" t="n"/>
      <c r="E285" s="6">
        <f>IF(B285&amp;""="","",IFERROR(INDEX('الخطط'!$B$6:$B$505,MATCH(B285&amp;"",'الخطط'!$A$6:$A$505,0))&amp;"","خطة غير موجودة"))</f>
        <v/>
      </c>
      <c r="F285" s="6">
        <f>IF(E285="","",IFERROR(INDEX('المرضى'!$B$6:$B$305,MATCH(E285,'المرضى'!$A$6:$A$305,0))&amp;"",""))</f>
        <v/>
      </c>
      <c r="G285" s="22">
        <f>IF(OR(C285&lt;&gt;"تمت",E285="",NOT(ISNUMBER(A285))),"",IF(COUNTIFS($E$6:$E$2005,E285,$C$6:$C$2005,"تمت",$A$6:$A$2005,"&gt;"&amp;A285)=0,1,0))</f>
        <v/>
      </c>
    </row>
    <row r="286">
      <c r="A286" s="13" t="n"/>
      <c r="B286" s="5" t="n"/>
      <c r="C286" s="5" t="n"/>
      <c r="D286" s="5" t="n"/>
      <c r="E286" s="6">
        <f>IF(B286&amp;""="","",IFERROR(INDEX('الخطط'!$B$6:$B$505,MATCH(B286&amp;"",'الخطط'!$A$6:$A$505,0))&amp;"","خطة غير موجودة"))</f>
        <v/>
      </c>
      <c r="F286" s="6">
        <f>IF(E286="","",IFERROR(INDEX('المرضى'!$B$6:$B$305,MATCH(E286,'المرضى'!$A$6:$A$305,0))&amp;"",""))</f>
        <v/>
      </c>
      <c r="G286" s="22">
        <f>IF(OR(C286&lt;&gt;"تمت",E286="",NOT(ISNUMBER(A286))),"",IF(COUNTIFS($E$6:$E$2005,E286,$C$6:$C$2005,"تمت",$A$6:$A$2005,"&gt;"&amp;A286)=0,1,0))</f>
        <v/>
      </c>
    </row>
    <row r="287">
      <c r="A287" s="13" t="n"/>
      <c r="B287" s="5" t="n"/>
      <c r="C287" s="5" t="n"/>
      <c r="D287" s="5" t="n"/>
      <c r="E287" s="6">
        <f>IF(B287&amp;""="","",IFERROR(INDEX('الخطط'!$B$6:$B$505,MATCH(B287&amp;"",'الخطط'!$A$6:$A$505,0))&amp;"","خطة غير موجودة"))</f>
        <v/>
      </c>
      <c r="F287" s="6">
        <f>IF(E287="","",IFERROR(INDEX('المرضى'!$B$6:$B$305,MATCH(E287,'المرضى'!$A$6:$A$305,0))&amp;"",""))</f>
        <v/>
      </c>
      <c r="G287" s="22">
        <f>IF(OR(C287&lt;&gt;"تمت",E287="",NOT(ISNUMBER(A287))),"",IF(COUNTIFS($E$6:$E$2005,E287,$C$6:$C$2005,"تمت",$A$6:$A$2005,"&gt;"&amp;A287)=0,1,0))</f>
        <v/>
      </c>
    </row>
    <row r="288">
      <c r="A288" s="13" t="n"/>
      <c r="B288" s="5" t="n"/>
      <c r="C288" s="5" t="n"/>
      <c r="D288" s="5" t="n"/>
      <c r="E288" s="6">
        <f>IF(B288&amp;""="","",IFERROR(INDEX('الخطط'!$B$6:$B$505,MATCH(B288&amp;"",'الخطط'!$A$6:$A$505,0))&amp;"","خطة غير موجودة"))</f>
        <v/>
      </c>
      <c r="F288" s="6">
        <f>IF(E288="","",IFERROR(INDEX('المرضى'!$B$6:$B$305,MATCH(E288,'المرضى'!$A$6:$A$305,0))&amp;"",""))</f>
        <v/>
      </c>
      <c r="G288" s="22">
        <f>IF(OR(C288&lt;&gt;"تمت",E288="",NOT(ISNUMBER(A288))),"",IF(COUNTIFS($E$6:$E$2005,E288,$C$6:$C$2005,"تمت",$A$6:$A$2005,"&gt;"&amp;A288)=0,1,0))</f>
        <v/>
      </c>
    </row>
    <row r="289">
      <c r="A289" s="13" t="n"/>
      <c r="B289" s="5" t="n"/>
      <c r="C289" s="5" t="n"/>
      <c r="D289" s="5" t="n"/>
      <c r="E289" s="6">
        <f>IF(B289&amp;""="","",IFERROR(INDEX('الخطط'!$B$6:$B$505,MATCH(B289&amp;"",'الخطط'!$A$6:$A$505,0))&amp;"","خطة غير موجودة"))</f>
        <v/>
      </c>
      <c r="F289" s="6">
        <f>IF(E289="","",IFERROR(INDEX('المرضى'!$B$6:$B$305,MATCH(E289,'المرضى'!$A$6:$A$305,0))&amp;"",""))</f>
        <v/>
      </c>
      <c r="G289" s="22">
        <f>IF(OR(C289&lt;&gt;"تمت",E289="",NOT(ISNUMBER(A289))),"",IF(COUNTIFS($E$6:$E$2005,E289,$C$6:$C$2005,"تمت",$A$6:$A$2005,"&gt;"&amp;A289)=0,1,0))</f>
        <v/>
      </c>
    </row>
    <row r="290">
      <c r="A290" s="13" t="n"/>
      <c r="B290" s="5" t="n"/>
      <c r="C290" s="5" t="n"/>
      <c r="D290" s="5" t="n"/>
      <c r="E290" s="6">
        <f>IF(B290&amp;""="","",IFERROR(INDEX('الخطط'!$B$6:$B$505,MATCH(B290&amp;"",'الخطط'!$A$6:$A$505,0))&amp;"","خطة غير موجودة"))</f>
        <v/>
      </c>
      <c r="F290" s="6">
        <f>IF(E290="","",IFERROR(INDEX('المرضى'!$B$6:$B$305,MATCH(E290,'المرضى'!$A$6:$A$305,0))&amp;"",""))</f>
        <v/>
      </c>
      <c r="G290" s="22">
        <f>IF(OR(C290&lt;&gt;"تمت",E290="",NOT(ISNUMBER(A290))),"",IF(COUNTIFS($E$6:$E$2005,E290,$C$6:$C$2005,"تمت",$A$6:$A$2005,"&gt;"&amp;A290)=0,1,0))</f>
        <v/>
      </c>
    </row>
    <row r="291">
      <c r="A291" s="13" t="n"/>
      <c r="B291" s="5" t="n"/>
      <c r="C291" s="5" t="n"/>
      <c r="D291" s="5" t="n"/>
      <c r="E291" s="6">
        <f>IF(B291&amp;""="","",IFERROR(INDEX('الخطط'!$B$6:$B$505,MATCH(B291&amp;"",'الخطط'!$A$6:$A$505,0))&amp;"","خطة غير موجودة"))</f>
        <v/>
      </c>
      <c r="F291" s="6">
        <f>IF(E291="","",IFERROR(INDEX('المرضى'!$B$6:$B$305,MATCH(E291,'المرضى'!$A$6:$A$305,0))&amp;"",""))</f>
        <v/>
      </c>
      <c r="G291" s="22">
        <f>IF(OR(C291&lt;&gt;"تمت",E291="",NOT(ISNUMBER(A291))),"",IF(COUNTIFS($E$6:$E$2005,E291,$C$6:$C$2005,"تمت",$A$6:$A$2005,"&gt;"&amp;A291)=0,1,0))</f>
        <v/>
      </c>
    </row>
    <row r="292">
      <c r="A292" s="13" t="n"/>
      <c r="B292" s="5" t="n"/>
      <c r="C292" s="5" t="n"/>
      <c r="D292" s="5" t="n"/>
      <c r="E292" s="6">
        <f>IF(B292&amp;""="","",IFERROR(INDEX('الخطط'!$B$6:$B$505,MATCH(B292&amp;"",'الخطط'!$A$6:$A$505,0))&amp;"","خطة غير موجودة"))</f>
        <v/>
      </c>
      <c r="F292" s="6">
        <f>IF(E292="","",IFERROR(INDEX('المرضى'!$B$6:$B$305,MATCH(E292,'المرضى'!$A$6:$A$305,0))&amp;"",""))</f>
        <v/>
      </c>
      <c r="G292" s="22">
        <f>IF(OR(C292&lt;&gt;"تمت",E292="",NOT(ISNUMBER(A292))),"",IF(COUNTIFS($E$6:$E$2005,E292,$C$6:$C$2005,"تمت",$A$6:$A$2005,"&gt;"&amp;A292)=0,1,0))</f>
        <v/>
      </c>
    </row>
    <row r="293">
      <c r="A293" s="13" t="n"/>
      <c r="B293" s="5" t="n"/>
      <c r="C293" s="5" t="n"/>
      <c r="D293" s="5" t="n"/>
      <c r="E293" s="6">
        <f>IF(B293&amp;""="","",IFERROR(INDEX('الخطط'!$B$6:$B$505,MATCH(B293&amp;"",'الخطط'!$A$6:$A$505,0))&amp;"","خطة غير موجودة"))</f>
        <v/>
      </c>
      <c r="F293" s="6">
        <f>IF(E293="","",IFERROR(INDEX('المرضى'!$B$6:$B$305,MATCH(E293,'المرضى'!$A$6:$A$305,0))&amp;"",""))</f>
        <v/>
      </c>
      <c r="G293" s="22">
        <f>IF(OR(C293&lt;&gt;"تمت",E293="",NOT(ISNUMBER(A293))),"",IF(COUNTIFS($E$6:$E$2005,E293,$C$6:$C$2005,"تمت",$A$6:$A$2005,"&gt;"&amp;A293)=0,1,0))</f>
        <v/>
      </c>
    </row>
    <row r="294">
      <c r="A294" s="13" t="n"/>
      <c r="B294" s="5" t="n"/>
      <c r="C294" s="5" t="n"/>
      <c r="D294" s="5" t="n"/>
      <c r="E294" s="6">
        <f>IF(B294&amp;""="","",IFERROR(INDEX('الخطط'!$B$6:$B$505,MATCH(B294&amp;"",'الخطط'!$A$6:$A$505,0))&amp;"","خطة غير موجودة"))</f>
        <v/>
      </c>
      <c r="F294" s="6">
        <f>IF(E294="","",IFERROR(INDEX('المرضى'!$B$6:$B$305,MATCH(E294,'المرضى'!$A$6:$A$305,0))&amp;"",""))</f>
        <v/>
      </c>
      <c r="G294" s="22">
        <f>IF(OR(C294&lt;&gt;"تمت",E294="",NOT(ISNUMBER(A294))),"",IF(COUNTIFS($E$6:$E$2005,E294,$C$6:$C$2005,"تمت",$A$6:$A$2005,"&gt;"&amp;A294)=0,1,0))</f>
        <v/>
      </c>
    </row>
    <row r="295">
      <c r="A295" s="13" t="n"/>
      <c r="B295" s="5" t="n"/>
      <c r="C295" s="5" t="n"/>
      <c r="D295" s="5" t="n"/>
      <c r="E295" s="6">
        <f>IF(B295&amp;""="","",IFERROR(INDEX('الخطط'!$B$6:$B$505,MATCH(B295&amp;"",'الخطط'!$A$6:$A$505,0))&amp;"","خطة غير موجودة"))</f>
        <v/>
      </c>
      <c r="F295" s="6">
        <f>IF(E295="","",IFERROR(INDEX('المرضى'!$B$6:$B$305,MATCH(E295,'المرضى'!$A$6:$A$305,0))&amp;"",""))</f>
        <v/>
      </c>
      <c r="G295" s="22">
        <f>IF(OR(C295&lt;&gt;"تمت",E295="",NOT(ISNUMBER(A295))),"",IF(COUNTIFS($E$6:$E$2005,E295,$C$6:$C$2005,"تمت",$A$6:$A$2005,"&gt;"&amp;A295)=0,1,0))</f>
        <v/>
      </c>
    </row>
    <row r="296">
      <c r="A296" s="13" t="n"/>
      <c r="B296" s="5" t="n"/>
      <c r="C296" s="5" t="n"/>
      <c r="D296" s="5" t="n"/>
      <c r="E296" s="6">
        <f>IF(B296&amp;""="","",IFERROR(INDEX('الخطط'!$B$6:$B$505,MATCH(B296&amp;"",'الخطط'!$A$6:$A$505,0))&amp;"","خطة غير موجودة"))</f>
        <v/>
      </c>
      <c r="F296" s="6">
        <f>IF(E296="","",IFERROR(INDEX('المرضى'!$B$6:$B$305,MATCH(E296,'المرضى'!$A$6:$A$305,0))&amp;"",""))</f>
        <v/>
      </c>
      <c r="G296" s="22">
        <f>IF(OR(C296&lt;&gt;"تمت",E296="",NOT(ISNUMBER(A296))),"",IF(COUNTIFS($E$6:$E$2005,E296,$C$6:$C$2005,"تمت",$A$6:$A$2005,"&gt;"&amp;A296)=0,1,0))</f>
        <v/>
      </c>
    </row>
    <row r="297">
      <c r="A297" s="13" t="n"/>
      <c r="B297" s="5" t="n"/>
      <c r="C297" s="5" t="n"/>
      <c r="D297" s="5" t="n"/>
      <c r="E297" s="6">
        <f>IF(B297&amp;""="","",IFERROR(INDEX('الخطط'!$B$6:$B$505,MATCH(B297&amp;"",'الخطط'!$A$6:$A$505,0))&amp;"","خطة غير موجودة"))</f>
        <v/>
      </c>
      <c r="F297" s="6">
        <f>IF(E297="","",IFERROR(INDEX('المرضى'!$B$6:$B$305,MATCH(E297,'المرضى'!$A$6:$A$305,0))&amp;"",""))</f>
        <v/>
      </c>
      <c r="G297" s="22">
        <f>IF(OR(C297&lt;&gt;"تمت",E297="",NOT(ISNUMBER(A297))),"",IF(COUNTIFS($E$6:$E$2005,E297,$C$6:$C$2005,"تمت",$A$6:$A$2005,"&gt;"&amp;A297)=0,1,0))</f>
        <v/>
      </c>
    </row>
    <row r="298">
      <c r="A298" s="13" t="n"/>
      <c r="B298" s="5" t="n"/>
      <c r="C298" s="5" t="n"/>
      <c r="D298" s="5" t="n"/>
      <c r="E298" s="6">
        <f>IF(B298&amp;""="","",IFERROR(INDEX('الخطط'!$B$6:$B$505,MATCH(B298&amp;"",'الخطط'!$A$6:$A$505,0))&amp;"","خطة غير موجودة"))</f>
        <v/>
      </c>
      <c r="F298" s="6">
        <f>IF(E298="","",IFERROR(INDEX('المرضى'!$B$6:$B$305,MATCH(E298,'المرضى'!$A$6:$A$305,0))&amp;"",""))</f>
        <v/>
      </c>
      <c r="G298" s="22">
        <f>IF(OR(C298&lt;&gt;"تمت",E298="",NOT(ISNUMBER(A298))),"",IF(COUNTIFS($E$6:$E$2005,E298,$C$6:$C$2005,"تمت",$A$6:$A$2005,"&gt;"&amp;A298)=0,1,0))</f>
        <v/>
      </c>
    </row>
    <row r="299">
      <c r="A299" s="13" t="n"/>
      <c r="B299" s="5" t="n"/>
      <c r="C299" s="5" t="n"/>
      <c r="D299" s="5" t="n"/>
      <c r="E299" s="6">
        <f>IF(B299&amp;""="","",IFERROR(INDEX('الخطط'!$B$6:$B$505,MATCH(B299&amp;"",'الخطط'!$A$6:$A$505,0))&amp;"","خطة غير موجودة"))</f>
        <v/>
      </c>
      <c r="F299" s="6">
        <f>IF(E299="","",IFERROR(INDEX('المرضى'!$B$6:$B$305,MATCH(E299,'المرضى'!$A$6:$A$305,0))&amp;"",""))</f>
        <v/>
      </c>
      <c r="G299" s="22">
        <f>IF(OR(C299&lt;&gt;"تمت",E299="",NOT(ISNUMBER(A299))),"",IF(COUNTIFS($E$6:$E$2005,E299,$C$6:$C$2005,"تمت",$A$6:$A$2005,"&gt;"&amp;A299)=0,1,0))</f>
        <v/>
      </c>
    </row>
    <row r="300">
      <c r="A300" s="13" t="n"/>
      <c r="B300" s="5" t="n"/>
      <c r="C300" s="5" t="n"/>
      <c r="D300" s="5" t="n"/>
      <c r="E300" s="6">
        <f>IF(B300&amp;""="","",IFERROR(INDEX('الخطط'!$B$6:$B$505,MATCH(B300&amp;"",'الخطط'!$A$6:$A$505,0))&amp;"","خطة غير موجودة"))</f>
        <v/>
      </c>
      <c r="F300" s="6">
        <f>IF(E300="","",IFERROR(INDEX('المرضى'!$B$6:$B$305,MATCH(E300,'المرضى'!$A$6:$A$305,0))&amp;"",""))</f>
        <v/>
      </c>
      <c r="G300" s="22">
        <f>IF(OR(C300&lt;&gt;"تمت",E300="",NOT(ISNUMBER(A300))),"",IF(COUNTIFS($E$6:$E$2005,E300,$C$6:$C$2005,"تمت",$A$6:$A$2005,"&gt;"&amp;A300)=0,1,0))</f>
        <v/>
      </c>
    </row>
    <row r="301">
      <c r="A301" s="13" t="n"/>
      <c r="B301" s="5" t="n"/>
      <c r="C301" s="5" t="n"/>
      <c r="D301" s="5" t="n"/>
      <c r="E301" s="6">
        <f>IF(B301&amp;""="","",IFERROR(INDEX('الخطط'!$B$6:$B$505,MATCH(B301&amp;"",'الخطط'!$A$6:$A$505,0))&amp;"","خطة غير موجودة"))</f>
        <v/>
      </c>
      <c r="F301" s="6">
        <f>IF(E301="","",IFERROR(INDEX('المرضى'!$B$6:$B$305,MATCH(E301,'المرضى'!$A$6:$A$305,0))&amp;"",""))</f>
        <v/>
      </c>
      <c r="G301" s="22">
        <f>IF(OR(C301&lt;&gt;"تمت",E301="",NOT(ISNUMBER(A301))),"",IF(COUNTIFS($E$6:$E$2005,E301,$C$6:$C$2005,"تمت",$A$6:$A$2005,"&gt;"&amp;A301)=0,1,0))</f>
        <v/>
      </c>
    </row>
    <row r="302">
      <c r="A302" s="13" t="n"/>
      <c r="B302" s="5" t="n"/>
      <c r="C302" s="5" t="n"/>
      <c r="D302" s="5" t="n"/>
      <c r="E302" s="6">
        <f>IF(B302&amp;""="","",IFERROR(INDEX('الخطط'!$B$6:$B$505,MATCH(B302&amp;"",'الخطط'!$A$6:$A$505,0))&amp;"","خطة غير موجودة"))</f>
        <v/>
      </c>
      <c r="F302" s="6">
        <f>IF(E302="","",IFERROR(INDEX('المرضى'!$B$6:$B$305,MATCH(E302,'المرضى'!$A$6:$A$305,0))&amp;"",""))</f>
        <v/>
      </c>
      <c r="G302" s="22">
        <f>IF(OR(C302&lt;&gt;"تمت",E302="",NOT(ISNUMBER(A302))),"",IF(COUNTIFS($E$6:$E$2005,E302,$C$6:$C$2005,"تمت",$A$6:$A$2005,"&gt;"&amp;A302)=0,1,0))</f>
        <v/>
      </c>
    </row>
    <row r="303">
      <c r="A303" s="13" t="n"/>
      <c r="B303" s="5" t="n"/>
      <c r="C303" s="5" t="n"/>
      <c r="D303" s="5" t="n"/>
      <c r="E303" s="6">
        <f>IF(B303&amp;""="","",IFERROR(INDEX('الخطط'!$B$6:$B$505,MATCH(B303&amp;"",'الخطط'!$A$6:$A$505,0))&amp;"","خطة غير موجودة"))</f>
        <v/>
      </c>
      <c r="F303" s="6">
        <f>IF(E303="","",IFERROR(INDEX('المرضى'!$B$6:$B$305,MATCH(E303,'المرضى'!$A$6:$A$305,0))&amp;"",""))</f>
        <v/>
      </c>
      <c r="G303" s="22">
        <f>IF(OR(C303&lt;&gt;"تمت",E303="",NOT(ISNUMBER(A303))),"",IF(COUNTIFS($E$6:$E$2005,E303,$C$6:$C$2005,"تمت",$A$6:$A$2005,"&gt;"&amp;A303)=0,1,0))</f>
        <v/>
      </c>
    </row>
    <row r="304">
      <c r="A304" s="13" t="n"/>
      <c r="B304" s="5" t="n"/>
      <c r="C304" s="5" t="n"/>
      <c r="D304" s="5" t="n"/>
      <c r="E304" s="6">
        <f>IF(B304&amp;""="","",IFERROR(INDEX('الخطط'!$B$6:$B$505,MATCH(B304&amp;"",'الخطط'!$A$6:$A$505,0))&amp;"","خطة غير موجودة"))</f>
        <v/>
      </c>
      <c r="F304" s="6">
        <f>IF(E304="","",IFERROR(INDEX('المرضى'!$B$6:$B$305,MATCH(E304,'المرضى'!$A$6:$A$305,0))&amp;"",""))</f>
        <v/>
      </c>
      <c r="G304" s="22">
        <f>IF(OR(C304&lt;&gt;"تمت",E304="",NOT(ISNUMBER(A304))),"",IF(COUNTIFS($E$6:$E$2005,E304,$C$6:$C$2005,"تمت",$A$6:$A$2005,"&gt;"&amp;A304)=0,1,0))</f>
        <v/>
      </c>
    </row>
    <row r="305">
      <c r="A305" s="13" t="n"/>
      <c r="B305" s="5" t="n"/>
      <c r="C305" s="5" t="n"/>
      <c r="D305" s="5" t="n"/>
      <c r="E305" s="6">
        <f>IF(B305&amp;""="","",IFERROR(INDEX('الخطط'!$B$6:$B$505,MATCH(B305&amp;"",'الخطط'!$A$6:$A$505,0))&amp;"","خطة غير موجودة"))</f>
        <v/>
      </c>
      <c r="F305" s="6">
        <f>IF(E305="","",IFERROR(INDEX('المرضى'!$B$6:$B$305,MATCH(E305,'المرضى'!$A$6:$A$305,0))&amp;"",""))</f>
        <v/>
      </c>
      <c r="G305" s="22">
        <f>IF(OR(C305&lt;&gt;"تمت",E305="",NOT(ISNUMBER(A305))),"",IF(COUNTIFS($E$6:$E$2005,E305,$C$6:$C$2005,"تمت",$A$6:$A$2005,"&gt;"&amp;A305)=0,1,0))</f>
        <v/>
      </c>
    </row>
    <row r="306">
      <c r="A306" s="13" t="n"/>
      <c r="B306" s="5" t="n"/>
      <c r="C306" s="5" t="n"/>
      <c r="D306" s="5" t="n"/>
      <c r="E306" s="6">
        <f>IF(B306&amp;""="","",IFERROR(INDEX('الخطط'!$B$6:$B$505,MATCH(B306&amp;"",'الخطط'!$A$6:$A$505,0))&amp;"","خطة غير موجودة"))</f>
        <v/>
      </c>
      <c r="F306" s="6">
        <f>IF(E306="","",IFERROR(INDEX('المرضى'!$B$6:$B$305,MATCH(E306,'المرضى'!$A$6:$A$305,0))&amp;"",""))</f>
        <v/>
      </c>
      <c r="G306" s="22">
        <f>IF(OR(C306&lt;&gt;"تمت",E306="",NOT(ISNUMBER(A306))),"",IF(COUNTIFS($E$6:$E$2005,E306,$C$6:$C$2005,"تمت",$A$6:$A$2005,"&gt;"&amp;A306)=0,1,0))</f>
        <v/>
      </c>
    </row>
    <row r="307">
      <c r="A307" s="13" t="n"/>
      <c r="B307" s="5" t="n"/>
      <c r="C307" s="5" t="n"/>
      <c r="D307" s="5" t="n"/>
      <c r="E307" s="6">
        <f>IF(B307&amp;""="","",IFERROR(INDEX('الخطط'!$B$6:$B$505,MATCH(B307&amp;"",'الخطط'!$A$6:$A$505,0))&amp;"","خطة غير موجودة"))</f>
        <v/>
      </c>
      <c r="F307" s="6">
        <f>IF(E307="","",IFERROR(INDEX('المرضى'!$B$6:$B$305,MATCH(E307,'المرضى'!$A$6:$A$305,0))&amp;"",""))</f>
        <v/>
      </c>
      <c r="G307" s="22">
        <f>IF(OR(C307&lt;&gt;"تمت",E307="",NOT(ISNUMBER(A307))),"",IF(COUNTIFS($E$6:$E$2005,E307,$C$6:$C$2005,"تمت",$A$6:$A$2005,"&gt;"&amp;A307)=0,1,0))</f>
        <v/>
      </c>
    </row>
    <row r="308">
      <c r="A308" s="13" t="n"/>
      <c r="B308" s="5" t="n"/>
      <c r="C308" s="5" t="n"/>
      <c r="D308" s="5" t="n"/>
      <c r="E308" s="6">
        <f>IF(B308&amp;""="","",IFERROR(INDEX('الخطط'!$B$6:$B$505,MATCH(B308&amp;"",'الخطط'!$A$6:$A$505,0))&amp;"","خطة غير موجودة"))</f>
        <v/>
      </c>
      <c r="F308" s="6">
        <f>IF(E308="","",IFERROR(INDEX('المرضى'!$B$6:$B$305,MATCH(E308,'المرضى'!$A$6:$A$305,0))&amp;"",""))</f>
        <v/>
      </c>
      <c r="G308" s="22">
        <f>IF(OR(C308&lt;&gt;"تمت",E308="",NOT(ISNUMBER(A308))),"",IF(COUNTIFS($E$6:$E$2005,E308,$C$6:$C$2005,"تمت",$A$6:$A$2005,"&gt;"&amp;A308)=0,1,0))</f>
        <v/>
      </c>
    </row>
    <row r="309">
      <c r="A309" s="13" t="n"/>
      <c r="B309" s="5" t="n"/>
      <c r="C309" s="5" t="n"/>
      <c r="D309" s="5" t="n"/>
      <c r="E309" s="6">
        <f>IF(B309&amp;""="","",IFERROR(INDEX('الخطط'!$B$6:$B$505,MATCH(B309&amp;"",'الخطط'!$A$6:$A$505,0))&amp;"","خطة غير موجودة"))</f>
        <v/>
      </c>
      <c r="F309" s="6">
        <f>IF(E309="","",IFERROR(INDEX('المرضى'!$B$6:$B$305,MATCH(E309,'المرضى'!$A$6:$A$305,0))&amp;"",""))</f>
        <v/>
      </c>
      <c r="G309" s="22">
        <f>IF(OR(C309&lt;&gt;"تمت",E309="",NOT(ISNUMBER(A309))),"",IF(COUNTIFS($E$6:$E$2005,E309,$C$6:$C$2005,"تمت",$A$6:$A$2005,"&gt;"&amp;A309)=0,1,0))</f>
        <v/>
      </c>
    </row>
    <row r="310">
      <c r="A310" s="13" t="n"/>
      <c r="B310" s="5" t="n"/>
      <c r="C310" s="5" t="n"/>
      <c r="D310" s="5" t="n"/>
      <c r="E310" s="6">
        <f>IF(B310&amp;""="","",IFERROR(INDEX('الخطط'!$B$6:$B$505,MATCH(B310&amp;"",'الخطط'!$A$6:$A$505,0))&amp;"","خطة غير موجودة"))</f>
        <v/>
      </c>
      <c r="F310" s="6">
        <f>IF(E310="","",IFERROR(INDEX('المرضى'!$B$6:$B$305,MATCH(E310,'المرضى'!$A$6:$A$305,0))&amp;"",""))</f>
        <v/>
      </c>
      <c r="G310" s="22">
        <f>IF(OR(C310&lt;&gt;"تمت",E310="",NOT(ISNUMBER(A310))),"",IF(COUNTIFS($E$6:$E$2005,E310,$C$6:$C$2005,"تمت",$A$6:$A$2005,"&gt;"&amp;A310)=0,1,0))</f>
        <v/>
      </c>
    </row>
    <row r="311">
      <c r="A311" s="13" t="n"/>
      <c r="B311" s="5" t="n"/>
      <c r="C311" s="5" t="n"/>
      <c r="D311" s="5" t="n"/>
      <c r="E311" s="6">
        <f>IF(B311&amp;""="","",IFERROR(INDEX('الخطط'!$B$6:$B$505,MATCH(B311&amp;"",'الخطط'!$A$6:$A$505,0))&amp;"","خطة غير موجودة"))</f>
        <v/>
      </c>
      <c r="F311" s="6">
        <f>IF(E311="","",IFERROR(INDEX('المرضى'!$B$6:$B$305,MATCH(E311,'المرضى'!$A$6:$A$305,0))&amp;"",""))</f>
        <v/>
      </c>
      <c r="G311" s="22">
        <f>IF(OR(C311&lt;&gt;"تمت",E311="",NOT(ISNUMBER(A311))),"",IF(COUNTIFS($E$6:$E$2005,E311,$C$6:$C$2005,"تمت",$A$6:$A$2005,"&gt;"&amp;A311)=0,1,0))</f>
        <v/>
      </c>
    </row>
    <row r="312">
      <c r="A312" s="13" t="n"/>
      <c r="B312" s="5" t="n"/>
      <c r="C312" s="5" t="n"/>
      <c r="D312" s="5" t="n"/>
      <c r="E312" s="6">
        <f>IF(B312&amp;""="","",IFERROR(INDEX('الخطط'!$B$6:$B$505,MATCH(B312&amp;"",'الخطط'!$A$6:$A$505,0))&amp;"","خطة غير موجودة"))</f>
        <v/>
      </c>
      <c r="F312" s="6">
        <f>IF(E312="","",IFERROR(INDEX('المرضى'!$B$6:$B$305,MATCH(E312,'المرضى'!$A$6:$A$305,0))&amp;"",""))</f>
        <v/>
      </c>
      <c r="G312" s="22">
        <f>IF(OR(C312&lt;&gt;"تمت",E312="",NOT(ISNUMBER(A312))),"",IF(COUNTIFS($E$6:$E$2005,E312,$C$6:$C$2005,"تمت",$A$6:$A$2005,"&gt;"&amp;A312)=0,1,0))</f>
        <v/>
      </c>
    </row>
    <row r="313">
      <c r="A313" s="13" t="n"/>
      <c r="B313" s="5" t="n"/>
      <c r="C313" s="5" t="n"/>
      <c r="D313" s="5" t="n"/>
      <c r="E313" s="6">
        <f>IF(B313&amp;""="","",IFERROR(INDEX('الخطط'!$B$6:$B$505,MATCH(B313&amp;"",'الخطط'!$A$6:$A$505,0))&amp;"","خطة غير موجودة"))</f>
        <v/>
      </c>
      <c r="F313" s="6">
        <f>IF(E313="","",IFERROR(INDEX('المرضى'!$B$6:$B$305,MATCH(E313,'المرضى'!$A$6:$A$305,0))&amp;"",""))</f>
        <v/>
      </c>
      <c r="G313" s="22">
        <f>IF(OR(C313&lt;&gt;"تمت",E313="",NOT(ISNUMBER(A313))),"",IF(COUNTIFS($E$6:$E$2005,E313,$C$6:$C$2005,"تمت",$A$6:$A$2005,"&gt;"&amp;A313)=0,1,0))</f>
        <v/>
      </c>
    </row>
    <row r="314">
      <c r="A314" s="13" t="n"/>
      <c r="B314" s="5" t="n"/>
      <c r="C314" s="5" t="n"/>
      <c r="D314" s="5" t="n"/>
      <c r="E314" s="6">
        <f>IF(B314&amp;""="","",IFERROR(INDEX('الخطط'!$B$6:$B$505,MATCH(B314&amp;"",'الخطط'!$A$6:$A$505,0))&amp;"","خطة غير موجودة"))</f>
        <v/>
      </c>
      <c r="F314" s="6">
        <f>IF(E314="","",IFERROR(INDEX('المرضى'!$B$6:$B$305,MATCH(E314,'المرضى'!$A$6:$A$305,0))&amp;"",""))</f>
        <v/>
      </c>
      <c r="G314" s="22">
        <f>IF(OR(C314&lt;&gt;"تمت",E314="",NOT(ISNUMBER(A314))),"",IF(COUNTIFS($E$6:$E$2005,E314,$C$6:$C$2005,"تمت",$A$6:$A$2005,"&gt;"&amp;A314)=0,1,0))</f>
        <v/>
      </c>
    </row>
    <row r="315">
      <c r="A315" s="13" t="n"/>
      <c r="B315" s="5" t="n"/>
      <c r="C315" s="5" t="n"/>
      <c r="D315" s="5" t="n"/>
      <c r="E315" s="6">
        <f>IF(B315&amp;""="","",IFERROR(INDEX('الخطط'!$B$6:$B$505,MATCH(B315&amp;"",'الخطط'!$A$6:$A$505,0))&amp;"","خطة غير موجودة"))</f>
        <v/>
      </c>
      <c r="F315" s="6">
        <f>IF(E315="","",IFERROR(INDEX('المرضى'!$B$6:$B$305,MATCH(E315,'المرضى'!$A$6:$A$305,0))&amp;"",""))</f>
        <v/>
      </c>
      <c r="G315" s="22">
        <f>IF(OR(C315&lt;&gt;"تمت",E315="",NOT(ISNUMBER(A315))),"",IF(COUNTIFS($E$6:$E$2005,E315,$C$6:$C$2005,"تمت",$A$6:$A$2005,"&gt;"&amp;A315)=0,1,0))</f>
        <v/>
      </c>
    </row>
    <row r="316">
      <c r="A316" s="13" t="n"/>
      <c r="B316" s="5" t="n"/>
      <c r="C316" s="5" t="n"/>
      <c r="D316" s="5" t="n"/>
      <c r="E316" s="6">
        <f>IF(B316&amp;""="","",IFERROR(INDEX('الخطط'!$B$6:$B$505,MATCH(B316&amp;"",'الخطط'!$A$6:$A$505,0))&amp;"","خطة غير موجودة"))</f>
        <v/>
      </c>
      <c r="F316" s="6">
        <f>IF(E316="","",IFERROR(INDEX('المرضى'!$B$6:$B$305,MATCH(E316,'المرضى'!$A$6:$A$305,0))&amp;"",""))</f>
        <v/>
      </c>
      <c r="G316" s="22">
        <f>IF(OR(C316&lt;&gt;"تمت",E316="",NOT(ISNUMBER(A316))),"",IF(COUNTIFS($E$6:$E$2005,E316,$C$6:$C$2005,"تمت",$A$6:$A$2005,"&gt;"&amp;A316)=0,1,0))</f>
        <v/>
      </c>
    </row>
    <row r="317">
      <c r="A317" s="13" t="n"/>
      <c r="B317" s="5" t="n"/>
      <c r="C317" s="5" t="n"/>
      <c r="D317" s="5" t="n"/>
      <c r="E317" s="6">
        <f>IF(B317&amp;""="","",IFERROR(INDEX('الخطط'!$B$6:$B$505,MATCH(B317&amp;"",'الخطط'!$A$6:$A$505,0))&amp;"","خطة غير موجودة"))</f>
        <v/>
      </c>
      <c r="F317" s="6">
        <f>IF(E317="","",IFERROR(INDEX('المرضى'!$B$6:$B$305,MATCH(E317,'المرضى'!$A$6:$A$305,0))&amp;"",""))</f>
        <v/>
      </c>
      <c r="G317" s="22">
        <f>IF(OR(C317&lt;&gt;"تمت",E317="",NOT(ISNUMBER(A317))),"",IF(COUNTIFS($E$6:$E$2005,E317,$C$6:$C$2005,"تمت",$A$6:$A$2005,"&gt;"&amp;A317)=0,1,0))</f>
        <v/>
      </c>
    </row>
    <row r="318">
      <c r="A318" s="13" t="n"/>
      <c r="B318" s="5" t="n"/>
      <c r="C318" s="5" t="n"/>
      <c r="D318" s="5" t="n"/>
      <c r="E318" s="6">
        <f>IF(B318&amp;""="","",IFERROR(INDEX('الخطط'!$B$6:$B$505,MATCH(B318&amp;"",'الخطط'!$A$6:$A$505,0))&amp;"","خطة غير موجودة"))</f>
        <v/>
      </c>
      <c r="F318" s="6">
        <f>IF(E318="","",IFERROR(INDEX('المرضى'!$B$6:$B$305,MATCH(E318,'المرضى'!$A$6:$A$305,0))&amp;"",""))</f>
        <v/>
      </c>
      <c r="G318" s="22">
        <f>IF(OR(C318&lt;&gt;"تمت",E318="",NOT(ISNUMBER(A318))),"",IF(COUNTIFS($E$6:$E$2005,E318,$C$6:$C$2005,"تمت",$A$6:$A$2005,"&gt;"&amp;A318)=0,1,0))</f>
        <v/>
      </c>
    </row>
    <row r="319">
      <c r="A319" s="13" t="n"/>
      <c r="B319" s="5" t="n"/>
      <c r="C319" s="5" t="n"/>
      <c r="D319" s="5" t="n"/>
      <c r="E319" s="6">
        <f>IF(B319&amp;""="","",IFERROR(INDEX('الخطط'!$B$6:$B$505,MATCH(B319&amp;"",'الخطط'!$A$6:$A$505,0))&amp;"","خطة غير موجودة"))</f>
        <v/>
      </c>
      <c r="F319" s="6">
        <f>IF(E319="","",IFERROR(INDEX('المرضى'!$B$6:$B$305,MATCH(E319,'المرضى'!$A$6:$A$305,0))&amp;"",""))</f>
        <v/>
      </c>
      <c r="G319" s="22">
        <f>IF(OR(C319&lt;&gt;"تمت",E319="",NOT(ISNUMBER(A319))),"",IF(COUNTIFS($E$6:$E$2005,E319,$C$6:$C$2005,"تمت",$A$6:$A$2005,"&gt;"&amp;A319)=0,1,0))</f>
        <v/>
      </c>
    </row>
    <row r="320">
      <c r="A320" s="13" t="n"/>
      <c r="B320" s="5" t="n"/>
      <c r="C320" s="5" t="n"/>
      <c r="D320" s="5" t="n"/>
      <c r="E320" s="6">
        <f>IF(B320&amp;""="","",IFERROR(INDEX('الخطط'!$B$6:$B$505,MATCH(B320&amp;"",'الخطط'!$A$6:$A$505,0))&amp;"","خطة غير موجودة"))</f>
        <v/>
      </c>
      <c r="F320" s="6">
        <f>IF(E320="","",IFERROR(INDEX('المرضى'!$B$6:$B$305,MATCH(E320,'المرضى'!$A$6:$A$305,0))&amp;"",""))</f>
        <v/>
      </c>
      <c r="G320" s="22">
        <f>IF(OR(C320&lt;&gt;"تمت",E320="",NOT(ISNUMBER(A320))),"",IF(COUNTIFS($E$6:$E$2005,E320,$C$6:$C$2005,"تمت",$A$6:$A$2005,"&gt;"&amp;A320)=0,1,0))</f>
        <v/>
      </c>
    </row>
    <row r="321">
      <c r="A321" s="13" t="n"/>
      <c r="B321" s="5" t="n"/>
      <c r="C321" s="5" t="n"/>
      <c r="D321" s="5" t="n"/>
      <c r="E321" s="6">
        <f>IF(B321&amp;""="","",IFERROR(INDEX('الخطط'!$B$6:$B$505,MATCH(B321&amp;"",'الخطط'!$A$6:$A$505,0))&amp;"","خطة غير موجودة"))</f>
        <v/>
      </c>
      <c r="F321" s="6">
        <f>IF(E321="","",IFERROR(INDEX('المرضى'!$B$6:$B$305,MATCH(E321,'المرضى'!$A$6:$A$305,0))&amp;"",""))</f>
        <v/>
      </c>
      <c r="G321" s="22">
        <f>IF(OR(C321&lt;&gt;"تمت",E321="",NOT(ISNUMBER(A321))),"",IF(COUNTIFS($E$6:$E$2005,E321,$C$6:$C$2005,"تمت",$A$6:$A$2005,"&gt;"&amp;A321)=0,1,0))</f>
        <v/>
      </c>
    </row>
    <row r="322">
      <c r="A322" s="13" t="n"/>
      <c r="B322" s="5" t="n"/>
      <c r="C322" s="5" t="n"/>
      <c r="D322" s="5" t="n"/>
      <c r="E322" s="6">
        <f>IF(B322&amp;""="","",IFERROR(INDEX('الخطط'!$B$6:$B$505,MATCH(B322&amp;"",'الخطط'!$A$6:$A$505,0))&amp;"","خطة غير موجودة"))</f>
        <v/>
      </c>
      <c r="F322" s="6">
        <f>IF(E322="","",IFERROR(INDEX('المرضى'!$B$6:$B$305,MATCH(E322,'المرضى'!$A$6:$A$305,0))&amp;"",""))</f>
        <v/>
      </c>
      <c r="G322" s="22">
        <f>IF(OR(C322&lt;&gt;"تمت",E322="",NOT(ISNUMBER(A322))),"",IF(COUNTIFS($E$6:$E$2005,E322,$C$6:$C$2005,"تمت",$A$6:$A$2005,"&gt;"&amp;A322)=0,1,0))</f>
        <v/>
      </c>
    </row>
    <row r="323">
      <c r="A323" s="13" t="n"/>
      <c r="B323" s="5" t="n"/>
      <c r="C323" s="5" t="n"/>
      <c r="D323" s="5" t="n"/>
      <c r="E323" s="6">
        <f>IF(B323&amp;""="","",IFERROR(INDEX('الخطط'!$B$6:$B$505,MATCH(B323&amp;"",'الخطط'!$A$6:$A$505,0))&amp;"","خطة غير موجودة"))</f>
        <v/>
      </c>
      <c r="F323" s="6">
        <f>IF(E323="","",IFERROR(INDEX('المرضى'!$B$6:$B$305,MATCH(E323,'المرضى'!$A$6:$A$305,0))&amp;"",""))</f>
        <v/>
      </c>
      <c r="G323" s="22">
        <f>IF(OR(C323&lt;&gt;"تمت",E323="",NOT(ISNUMBER(A323))),"",IF(COUNTIFS($E$6:$E$2005,E323,$C$6:$C$2005,"تمت",$A$6:$A$2005,"&gt;"&amp;A323)=0,1,0))</f>
        <v/>
      </c>
    </row>
    <row r="324">
      <c r="A324" s="13" t="n"/>
      <c r="B324" s="5" t="n"/>
      <c r="C324" s="5" t="n"/>
      <c r="D324" s="5" t="n"/>
      <c r="E324" s="6">
        <f>IF(B324&amp;""="","",IFERROR(INDEX('الخطط'!$B$6:$B$505,MATCH(B324&amp;"",'الخطط'!$A$6:$A$505,0))&amp;"","خطة غير موجودة"))</f>
        <v/>
      </c>
      <c r="F324" s="6">
        <f>IF(E324="","",IFERROR(INDEX('المرضى'!$B$6:$B$305,MATCH(E324,'المرضى'!$A$6:$A$305,0))&amp;"",""))</f>
        <v/>
      </c>
      <c r="G324" s="22">
        <f>IF(OR(C324&lt;&gt;"تمت",E324="",NOT(ISNUMBER(A324))),"",IF(COUNTIFS($E$6:$E$2005,E324,$C$6:$C$2005,"تمت",$A$6:$A$2005,"&gt;"&amp;A324)=0,1,0))</f>
        <v/>
      </c>
    </row>
    <row r="325">
      <c r="A325" s="13" t="n"/>
      <c r="B325" s="5" t="n"/>
      <c r="C325" s="5" t="n"/>
      <c r="D325" s="5" t="n"/>
      <c r="E325" s="6">
        <f>IF(B325&amp;""="","",IFERROR(INDEX('الخطط'!$B$6:$B$505,MATCH(B325&amp;"",'الخطط'!$A$6:$A$505,0))&amp;"","خطة غير موجودة"))</f>
        <v/>
      </c>
      <c r="F325" s="6">
        <f>IF(E325="","",IFERROR(INDEX('المرضى'!$B$6:$B$305,MATCH(E325,'المرضى'!$A$6:$A$305,0))&amp;"",""))</f>
        <v/>
      </c>
      <c r="G325" s="22">
        <f>IF(OR(C325&lt;&gt;"تمت",E325="",NOT(ISNUMBER(A325))),"",IF(COUNTIFS($E$6:$E$2005,E325,$C$6:$C$2005,"تمت",$A$6:$A$2005,"&gt;"&amp;A325)=0,1,0))</f>
        <v/>
      </c>
    </row>
    <row r="326">
      <c r="A326" s="13" t="n"/>
      <c r="B326" s="5" t="n"/>
      <c r="C326" s="5" t="n"/>
      <c r="D326" s="5" t="n"/>
      <c r="E326" s="6">
        <f>IF(B326&amp;""="","",IFERROR(INDEX('الخطط'!$B$6:$B$505,MATCH(B326&amp;"",'الخطط'!$A$6:$A$505,0))&amp;"","خطة غير موجودة"))</f>
        <v/>
      </c>
      <c r="F326" s="6">
        <f>IF(E326="","",IFERROR(INDEX('المرضى'!$B$6:$B$305,MATCH(E326,'المرضى'!$A$6:$A$305,0))&amp;"",""))</f>
        <v/>
      </c>
      <c r="G326" s="22">
        <f>IF(OR(C326&lt;&gt;"تمت",E326="",NOT(ISNUMBER(A326))),"",IF(COUNTIFS($E$6:$E$2005,E326,$C$6:$C$2005,"تمت",$A$6:$A$2005,"&gt;"&amp;A326)=0,1,0))</f>
        <v/>
      </c>
    </row>
    <row r="327">
      <c r="A327" s="13" t="n"/>
      <c r="B327" s="5" t="n"/>
      <c r="C327" s="5" t="n"/>
      <c r="D327" s="5" t="n"/>
      <c r="E327" s="6">
        <f>IF(B327&amp;""="","",IFERROR(INDEX('الخطط'!$B$6:$B$505,MATCH(B327&amp;"",'الخطط'!$A$6:$A$505,0))&amp;"","خطة غير موجودة"))</f>
        <v/>
      </c>
      <c r="F327" s="6">
        <f>IF(E327="","",IFERROR(INDEX('المرضى'!$B$6:$B$305,MATCH(E327,'المرضى'!$A$6:$A$305,0))&amp;"",""))</f>
        <v/>
      </c>
      <c r="G327" s="22">
        <f>IF(OR(C327&lt;&gt;"تمت",E327="",NOT(ISNUMBER(A327))),"",IF(COUNTIFS($E$6:$E$2005,E327,$C$6:$C$2005,"تمت",$A$6:$A$2005,"&gt;"&amp;A327)=0,1,0))</f>
        <v/>
      </c>
    </row>
    <row r="328">
      <c r="A328" s="13" t="n"/>
      <c r="B328" s="5" t="n"/>
      <c r="C328" s="5" t="n"/>
      <c r="D328" s="5" t="n"/>
      <c r="E328" s="6">
        <f>IF(B328&amp;""="","",IFERROR(INDEX('الخطط'!$B$6:$B$505,MATCH(B328&amp;"",'الخطط'!$A$6:$A$505,0))&amp;"","خطة غير موجودة"))</f>
        <v/>
      </c>
      <c r="F328" s="6">
        <f>IF(E328="","",IFERROR(INDEX('المرضى'!$B$6:$B$305,MATCH(E328,'المرضى'!$A$6:$A$305,0))&amp;"",""))</f>
        <v/>
      </c>
      <c r="G328" s="22">
        <f>IF(OR(C328&lt;&gt;"تمت",E328="",NOT(ISNUMBER(A328))),"",IF(COUNTIFS($E$6:$E$2005,E328,$C$6:$C$2005,"تمت",$A$6:$A$2005,"&gt;"&amp;A328)=0,1,0))</f>
        <v/>
      </c>
    </row>
    <row r="329">
      <c r="A329" s="13" t="n"/>
      <c r="B329" s="5" t="n"/>
      <c r="C329" s="5" t="n"/>
      <c r="D329" s="5" t="n"/>
      <c r="E329" s="6">
        <f>IF(B329&amp;""="","",IFERROR(INDEX('الخطط'!$B$6:$B$505,MATCH(B329&amp;"",'الخطط'!$A$6:$A$505,0))&amp;"","خطة غير موجودة"))</f>
        <v/>
      </c>
      <c r="F329" s="6">
        <f>IF(E329="","",IFERROR(INDEX('المرضى'!$B$6:$B$305,MATCH(E329,'المرضى'!$A$6:$A$305,0))&amp;"",""))</f>
        <v/>
      </c>
      <c r="G329" s="22">
        <f>IF(OR(C329&lt;&gt;"تمت",E329="",NOT(ISNUMBER(A329))),"",IF(COUNTIFS($E$6:$E$2005,E329,$C$6:$C$2005,"تمت",$A$6:$A$2005,"&gt;"&amp;A329)=0,1,0))</f>
        <v/>
      </c>
    </row>
    <row r="330">
      <c r="A330" s="13" t="n"/>
      <c r="B330" s="5" t="n"/>
      <c r="C330" s="5" t="n"/>
      <c r="D330" s="5" t="n"/>
      <c r="E330" s="6">
        <f>IF(B330&amp;""="","",IFERROR(INDEX('الخطط'!$B$6:$B$505,MATCH(B330&amp;"",'الخطط'!$A$6:$A$505,0))&amp;"","خطة غير موجودة"))</f>
        <v/>
      </c>
      <c r="F330" s="6">
        <f>IF(E330="","",IFERROR(INDEX('المرضى'!$B$6:$B$305,MATCH(E330,'المرضى'!$A$6:$A$305,0))&amp;"",""))</f>
        <v/>
      </c>
      <c r="G330" s="22">
        <f>IF(OR(C330&lt;&gt;"تمت",E330="",NOT(ISNUMBER(A330))),"",IF(COUNTIFS($E$6:$E$2005,E330,$C$6:$C$2005,"تمت",$A$6:$A$2005,"&gt;"&amp;A330)=0,1,0))</f>
        <v/>
      </c>
    </row>
    <row r="331">
      <c r="A331" s="13" t="n"/>
      <c r="B331" s="5" t="n"/>
      <c r="C331" s="5" t="n"/>
      <c r="D331" s="5" t="n"/>
      <c r="E331" s="6">
        <f>IF(B331&amp;""="","",IFERROR(INDEX('الخطط'!$B$6:$B$505,MATCH(B331&amp;"",'الخطط'!$A$6:$A$505,0))&amp;"","خطة غير موجودة"))</f>
        <v/>
      </c>
      <c r="F331" s="6">
        <f>IF(E331="","",IFERROR(INDEX('المرضى'!$B$6:$B$305,MATCH(E331,'المرضى'!$A$6:$A$305,0))&amp;"",""))</f>
        <v/>
      </c>
      <c r="G331" s="22">
        <f>IF(OR(C331&lt;&gt;"تمت",E331="",NOT(ISNUMBER(A331))),"",IF(COUNTIFS($E$6:$E$2005,E331,$C$6:$C$2005,"تمت",$A$6:$A$2005,"&gt;"&amp;A331)=0,1,0))</f>
        <v/>
      </c>
    </row>
    <row r="332">
      <c r="A332" s="13" t="n"/>
      <c r="B332" s="5" t="n"/>
      <c r="C332" s="5" t="n"/>
      <c r="D332" s="5" t="n"/>
      <c r="E332" s="6">
        <f>IF(B332&amp;""="","",IFERROR(INDEX('الخطط'!$B$6:$B$505,MATCH(B332&amp;"",'الخطط'!$A$6:$A$505,0))&amp;"","خطة غير موجودة"))</f>
        <v/>
      </c>
      <c r="F332" s="6">
        <f>IF(E332="","",IFERROR(INDEX('المرضى'!$B$6:$B$305,MATCH(E332,'المرضى'!$A$6:$A$305,0))&amp;"",""))</f>
        <v/>
      </c>
      <c r="G332" s="22">
        <f>IF(OR(C332&lt;&gt;"تمت",E332="",NOT(ISNUMBER(A332))),"",IF(COUNTIFS($E$6:$E$2005,E332,$C$6:$C$2005,"تمت",$A$6:$A$2005,"&gt;"&amp;A332)=0,1,0))</f>
        <v/>
      </c>
    </row>
    <row r="333">
      <c r="A333" s="13" t="n"/>
      <c r="B333" s="5" t="n"/>
      <c r="C333" s="5" t="n"/>
      <c r="D333" s="5" t="n"/>
      <c r="E333" s="6">
        <f>IF(B333&amp;""="","",IFERROR(INDEX('الخطط'!$B$6:$B$505,MATCH(B333&amp;"",'الخطط'!$A$6:$A$505,0))&amp;"","خطة غير موجودة"))</f>
        <v/>
      </c>
      <c r="F333" s="6">
        <f>IF(E333="","",IFERROR(INDEX('المرضى'!$B$6:$B$305,MATCH(E333,'المرضى'!$A$6:$A$305,0))&amp;"",""))</f>
        <v/>
      </c>
      <c r="G333" s="22">
        <f>IF(OR(C333&lt;&gt;"تمت",E333="",NOT(ISNUMBER(A333))),"",IF(COUNTIFS($E$6:$E$2005,E333,$C$6:$C$2005,"تمت",$A$6:$A$2005,"&gt;"&amp;A333)=0,1,0))</f>
        <v/>
      </c>
    </row>
    <row r="334">
      <c r="A334" s="13" t="n"/>
      <c r="B334" s="5" t="n"/>
      <c r="C334" s="5" t="n"/>
      <c r="D334" s="5" t="n"/>
      <c r="E334" s="6">
        <f>IF(B334&amp;""="","",IFERROR(INDEX('الخطط'!$B$6:$B$505,MATCH(B334&amp;"",'الخطط'!$A$6:$A$505,0))&amp;"","خطة غير موجودة"))</f>
        <v/>
      </c>
      <c r="F334" s="6">
        <f>IF(E334="","",IFERROR(INDEX('المرضى'!$B$6:$B$305,MATCH(E334,'المرضى'!$A$6:$A$305,0))&amp;"",""))</f>
        <v/>
      </c>
      <c r="G334" s="22">
        <f>IF(OR(C334&lt;&gt;"تمت",E334="",NOT(ISNUMBER(A334))),"",IF(COUNTIFS($E$6:$E$2005,E334,$C$6:$C$2005,"تمت",$A$6:$A$2005,"&gt;"&amp;A334)=0,1,0))</f>
        <v/>
      </c>
    </row>
    <row r="335">
      <c r="A335" s="13" t="n"/>
      <c r="B335" s="5" t="n"/>
      <c r="C335" s="5" t="n"/>
      <c r="D335" s="5" t="n"/>
      <c r="E335" s="6">
        <f>IF(B335&amp;""="","",IFERROR(INDEX('الخطط'!$B$6:$B$505,MATCH(B335&amp;"",'الخطط'!$A$6:$A$505,0))&amp;"","خطة غير موجودة"))</f>
        <v/>
      </c>
      <c r="F335" s="6">
        <f>IF(E335="","",IFERROR(INDEX('المرضى'!$B$6:$B$305,MATCH(E335,'المرضى'!$A$6:$A$305,0))&amp;"",""))</f>
        <v/>
      </c>
      <c r="G335" s="22">
        <f>IF(OR(C335&lt;&gt;"تمت",E335="",NOT(ISNUMBER(A335))),"",IF(COUNTIFS($E$6:$E$2005,E335,$C$6:$C$2005,"تمت",$A$6:$A$2005,"&gt;"&amp;A335)=0,1,0))</f>
        <v/>
      </c>
    </row>
    <row r="336">
      <c r="A336" s="13" t="n"/>
      <c r="B336" s="5" t="n"/>
      <c r="C336" s="5" t="n"/>
      <c r="D336" s="5" t="n"/>
      <c r="E336" s="6">
        <f>IF(B336&amp;""="","",IFERROR(INDEX('الخطط'!$B$6:$B$505,MATCH(B336&amp;"",'الخطط'!$A$6:$A$505,0))&amp;"","خطة غير موجودة"))</f>
        <v/>
      </c>
      <c r="F336" s="6">
        <f>IF(E336="","",IFERROR(INDEX('المرضى'!$B$6:$B$305,MATCH(E336,'المرضى'!$A$6:$A$305,0))&amp;"",""))</f>
        <v/>
      </c>
      <c r="G336" s="22">
        <f>IF(OR(C336&lt;&gt;"تمت",E336="",NOT(ISNUMBER(A336))),"",IF(COUNTIFS($E$6:$E$2005,E336,$C$6:$C$2005,"تمت",$A$6:$A$2005,"&gt;"&amp;A336)=0,1,0))</f>
        <v/>
      </c>
    </row>
    <row r="337">
      <c r="A337" s="13" t="n"/>
      <c r="B337" s="5" t="n"/>
      <c r="C337" s="5" t="n"/>
      <c r="D337" s="5" t="n"/>
      <c r="E337" s="6">
        <f>IF(B337&amp;""="","",IFERROR(INDEX('الخطط'!$B$6:$B$505,MATCH(B337&amp;"",'الخطط'!$A$6:$A$505,0))&amp;"","خطة غير موجودة"))</f>
        <v/>
      </c>
      <c r="F337" s="6">
        <f>IF(E337="","",IFERROR(INDEX('المرضى'!$B$6:$B$305,MATCH(E337,'المرضى'!$A$6:$A$305,0))&amp;"",""))</f>
        <v/>
      </c>
      <c r="G337" s="22">
        <f>IF(OR(C337&lt;&gt;"تمت",E337="",NOT(ISNUMBER(A337))),"",IF(COUNTIFS($E$6:$E$2005,E337,$C$6:$C$2005,"تمت",$A$6:$A$2005,"&gt;"&amp;A337)=0,1,0))</f>
        <v/>
      </c>
    </row>
    <row r="338">
      <c r="A338" s="13" t="n"/>
      <c r="B338" s="5" t="n"/>
      <c r="C338" s="5" t="n"/>
      <c r="D338" s="5" t="n"/>
      <c r="E338" s="6">
        <f>IF(B338&amp;""="","",IFERROR(INDEX('الخطط'!$B$6:$B$505,MATCH(B338&amp;"",'الخطط'!$A$6:$A$505,0))&amp;"","خطة غير موجودة"))</f>
        <v/>
      </c>
      <c r="F338" s="6">
        <f>IF(E338="","",IFERROR(INDEX('المرضى'!$B$6:$B$305,MATCH(E338,'المرضى'!$A$6:$A$305,0))&amp;"",""))</f>
        <v/>
      </c>
      <c r="G338" s="22">
        <f>IF(OR(C338&lt;&gt;"تمت",E338="",NOT(ISNUMBER(A338))),"",IF(COUNTIFS($E$6:$E$2005,E338,$C$6:$C$2005,"تمت",$A$6:$A$2005,"&gt;"&amp;A338)=0,1,0))</f>
        <v/>
      </c>
    </row>
    <row r="339">
      <c r="A339" s="13" t="n"/>
      <c r="B339" s="5" t="n"/>
      <c r="C339" s="5" t="n"/>
      <c r="D339" s="5" t="n"/>
      <c r="E339" s="6">
        <f>IF(B339&amp;""="","",IFERROR(INDEX('الخطط'!$B$6:$B$505,MATCH(B339&amp;"",'الخطط'!$A$6:$A$505,0))&amp;"","خطة غير موجودة"))</f>
        <v/>
      </c>
      <c r="F339" s="6">
        <f>IF(E339="","",IFERROR(INDEX('المرضى'!$B$6:$B$305,MATCH(E339,'المرضى'!$A$6:$A$305,0))&amp;"",""))</f>
        <v/>
      </c>
      <c r="G339" s="22">
        <f>IF(OR(C339&lt;&gt;"تمت",E339="",NOT(ISNUMBER(A339))),"",IF(COUNTIFS($E$6:$E$2005,E339,$C$6:$C$2005,"تمت",$A$6:$A$2005,"&gt;"&amp;A339)=0,1,0))</f>
        <v/>
      </c>
    </row>
    <row r="340">
      <c r="A340" s="13" t="n"/>
      <c r="B340" s="5" t="n"/>
      <c r="C340" s="5" t="n"/>
      <c r="D340" s="5" t="n"/>
      <c r="E340" s="6">
        <f>IF(B340&amp;""="","",IFERROR(INDEX('الخطط'!$B$6:$B$505,MATCH(B340&amp;"",'الخطط'!$A$6:$A$505,0))&amp;"","خطة غير موجودة"))</f>
        <v/>
      </c>
      <c r="F340" s="6">
        <f>IF(E340="","",IFERROR(INDEX('المرضى'!$B$6:$B$305,MATCH(E340,'المرضى'!$A$6:$A$305,0))&amp;"",""))</f>
        <v/>
      </c>
      <c r="G340" s="22">
        <f>IF(OR(C340&lt;&gt;"تمت",E340="",NOT(ISNUMBER(A340))),"",IF(COUNTIFS($E$6:$E$2005,E340,$C$6:$C$2005,"تمت",$A$6:$A$2005,"&gt;"&amp;A340)=0,1,0))</f>
        <v/>
      </c>
    </row>
    <row r="341">
      <c r="A341" s="13" t="n"/>
      <c r="B341" s="5" t="n"/>
      <c r="C341" s="5" t="n"/>
      <c r="D341" s="5" t="n"/>
      <c r="E341" s="6">
        <f>IF(B341&amp;""="","",IFERROR(INDEX('الخطط'!$B$6:$B$505,MATCH(B341&amp;"",'الخطط'!$A$6:$A$505,0))&amp;"","خطة غير موجودة"))</f>
        <v/>
      </c>
      <c r="F341" s="6">
        <f>IF(E341="","",IFERROR(INDEX('المرضى'!$B$6:$B$305,MATCH(E341,'المرضى'!$A$6:$A$305,0))&amp;"",""))</f>
        <v/>
      </c>
      <c r="G341" s="22">
        <f>IF(OR(C341&lt;&gt;"تمت",E341="",NOT(ISNUMBER(A341))),"",IF(COUNTIFS($E$6:$E$2005,E341,$C$6:$C$2005,"تمت",$A$6:$A$2005,"&gt;"&amp;A341)=0,1,0))</f>
        <v/>
      </c>
    </row>
    <row r="342">
      <c r="A342" s="13" t="n"/>
      <c r="B342" s="5" t="n"/>
      <c r="C342" s="5" t="n"/>
      <c r="D342" s="5" t="n"/>
      <c r="E342" s="6">
        <f>IF(B342&amp;""="","",IFERROR(INDEX('الخطط'!$B$6:$B$505,MATCH(B342&amp;"",'الخطط'!$A$6:$A$505,0))&amp;"","خطة غير موجودة"))</f>
        <v/>
      </c>
      <c r="F342" s="6">
        <f>IF(E342="","",IFERROR(INDEX('المرضى'!$B$6:$B$305,MATCH(E342,'المرضى'!$A$6:$A$305,0))&amp;"",""))</f>
        <v/>
      </c>
      <c r="G342" s="22">
        <f>IF(OR(C342&lt;&gt;"تمت",E342="",NOT(ISNUMBER(A342))),"",IF(COUNTIFS($E$6:$E$2005,E342,$C$6:$C$2005,"تمت",$A$6:$A$2005,"&gt;"&amp;A342)=0,1,0))</f>
        <v/>
      </c>
    </row>
    <row r="343">
      <c r="A343" s="13" t="n"/>
      <c r="B343" s="5" t="n"/>
      <c r="C343" s="5" t="n"/>
      <c r="D343" s="5" t="n"/>
      <c r="E343" s="6">
        <f>IF(B343&amp;""="","",IFERROR(INDEX('الخطط'!$B$6:$B$505,MATCH(B343&amp;"",'الخطط'!$A$6:$A$505,0))&amp;"","خطة غير موجودة"))</f>
        <v/>
      </c>
      <c r="F343" s="6">
        <f>IF(E343="","",IFERROR(INDEX('المرضى'!$B$6:$B$305,MATCH(E343,'المرضى'!$A$6:$A$305,0))&amp;"",""))</f>
        <v/>
      </c>
      <c r="G343" s="22">
        <f>IF(OR(C343&lt;&gt;"تمت",E343="",NOT(ISNUMBER(A343))),"",IF(COUNTIFS($E$6:$E$2005,E343,$C$6:$C$2005,"تمت",$A$6:$A$2005,"&gt;"&amp;A343)=0,1,0))</f>
        <v/>
      </c>
    </row>
    <row r="344">
      <c r="A344" s="13" t="n"/>
      <c r="B344" s="5" t="n"/>
      <c r="C344" s="5" t="n"/>
      <c r="D344" s="5" t="n"/>
      <c r="E344" s="6">
        <f>IF(B344&amp;""="","",IFERROR(INDEX('الخطط'!$B$6:$B$505,MATCH(B344&amp;"",'الخطط'!$A$6:$A$505,0))&amp;"","خطة غير موجودة"))</f>
        <v/>
      </c>
      <c r="F344" s="6">
        <f>IF(E344="","",IFERROR(INDEX('المرضى'!$B$6:$B$305,MATCH(E344,'المرضى'!$A$6:$A$305,0))&amp;"",""))</f>
        <v/>
      </c>
      <c r="G344" s="22">
        <f>IF(OR(C344&lt;&gt;"تمت",E344="",NOT(ISNUMBER(A344))),"",IF(COUNTIFS($E$6:$E$2005,E344,$C$6:$C$2005,"تمت",$A$6:$A$2005,"&gt;"&amp;A344)=0,1,0))</f>
        <v/>
      </c>
    </row>
    <row r="345">
      <c r="A345" s="13" t="n"/>
      <c r="B345" s="5" t="n"/>
      <c r="C345" s="5" t="n"/>
      <c r="D345" s="5" t="n"/>
      <c r="E345" s="6">
        <f>IF(B345&amp;""="","",IFERROR(INDEX('الخطط'!$B$6:$B$505,MATCH(B345&amp;"",'الخطط'!$A$6:$A$505,0))&amp;"","خطة غير موجودة"))</f>
        <v/>
      </c>
      <c r="F345" s="6">
        <f>IF(E345="","",IFERROR(INDEX('المرضى'!$B$6:$B$305,MATCH(E345,'المرضى'!$A$6:$A$305,0))&amp;"",""))</f>
        <v/>
      </c>
      <c r="G345" s="22">
        <f>IF(OR(C345&lt;&gt;"تمت",E345="",NOT(ISNUMBER(A345))),"",IF(COUNTIFS($E$6:$E$2005,E345,$C$6:$C$2005,"تمت",$A$6:$A$2005,"&gt;"&amp;A345)=0,1,0))</f>
        <v/>
      </c>
    </row>
    <row r="346">
      <c r="A346" s="13" t="n"/>
      <c r="B346" s="5" t="n"/>
      <c r="C346" s="5" t="n"/>
      <c r="D346" s="5" t="n"/>
      <c r="E346" s="6">
        <f>IF(B346&amp;""="","",IFERROR(INDEX('الخطط'!$B$6:$B$505,MATCH(B346&amp;"",'الخطط'!$A$6:$A$505,0))&amp;"","خطة غير موجودة"))</f>
        <v/>
      </c>
      <c r="F346" s="6">
        <f>IF(E346="","",IFERROR(INDEX('المرضى'!$B$6:$B$305,MATCH(E346,'المرضى'!$A$6:$A$305,0))&amp;"",""))</f>
        <v/>
      </c>
      <c r="G346" s="22">
        <f>IF(OR(C346&lt;&gt;"تمت",E346="",NOT(ISNUMBER(A346))),"",IF(COUNTIFS($E$6:$E$2005,E346,$C$6:$C$2005,"تمت",$A$6:$A$2005,"&gt;"&amp;A346)=0,1,0))</f>
        <v/>
      </c>
    </row>
    <row r="347">
      <c r="A347" s="13" t="n"/>
      <c r="B347" s="5" t="n"/>
      <c r="C347" s="5" t="n"/>
      <c r="D347" s="5" t="n"/>
      <c r="E347" s="6">
        <f>IF(B347&amp;""="","",IFERROR(INDEX('الخطط'!$B$6:$B$505,MATCH(B347&amp;"",'الخطط'!$A$6:$A$505,0))&amp;"","خطة غير موجودة"))</f>
        <v/>
      </c>
      <c r="F347" s="6">
        <f>IF(E347="","",IFERROR(INDEX('المرضى'!$B$6:$B$305,MATCH(E347,'المرضى'!$A$6:$A$305,0))&amp;"",""))</f>
        <v/>
      </c>
      <c r="G347" s="22">
        <f>IF(OR(C347&lt;&gt;"تمت",E347="",NOT(ISNUMBER(A347))),"",IF(COUNTIFS($E$6:$E$2005,E347,$C$6:$C$2005,"تمت",$A$6:$A$2005,"&gt;"&amp;A347)=0,1,0))</f>
        <v/>
      </c>
    </row>
    <row r="348">
      <c r="A348" s="13" t="n"/>
      <c r="B348" s="5" t="n"/>
      <c r="C348" s="5" t="n"/>
      <c r="D348" s="5" t="n"/>
      <c r="E348" s="6">
        <f>IF(B348&amp;""="","",IFERROR(INDEX('الخطط'!$B$6:$B$505,MATCH(B348&amp;"",'الخطط'!$A$6:$A$505,0))&amp;"","خطة غير موجودة"))</f>
        <v/>
      </c>
      <c r="F348" s="6">
        <f>IF(E348="","",IFERROR(INDEX('المرضى'!$B$6:$B$305,MATCH(E348,'المرضى'!$A$6:$A$305,0))&amp;"",""))</f>
        <v/>
      </c>
      <c r="G348" s="22">
        <f>IF(OR(C348&lt;&gt;"تمت",E348="",NOT(ISNUMBER(A348))),"",IF(COUNTIFS($E$6:$E$2005,E348,$C$6:$C$2005,"تمت",$A$6:$A$2005,"&gt;"&amp;A348)=0,1,0))</f>
        <v/>
      </c>
    </row>
    <row r="349">
      <c r="A349" s="13" t="n"/>
      <c r="B349" s="5" t="n"/>
      <c r="C349" s="5" t="n"/>
      <c r="D349" s="5" t="n"/>
      <c r="E349" s="6">
        <f>IF(B349&amp;""="","",IFERROR(INDEX('الخطط'!$B$6:$B$505,MATCH(B349&amp;"",'الخطط'!$A$6:$A$505,0))&amp;"","خطة غير موجودة"))</f>
        <v/>
      </c>
      <c r="F349" s="6">
        <f>IF(E349="","",IFERROR(INDEX('المرضى'!$B$6:$B$305,MATCH(E349,'المرضى'!$A$6:$A$305,0))&amp;"",""))</f>
        <v/>
      </c>
      <c r="G349" s="22">
        <f>IF(OR(C349&lt;&gt;"تمت",E349="",NOT(ISNUMBER(A349))),"",IF(COUNTIFS($E$6:$E$2005,E349,$C$6:$C$2005,"تمت",$A$6:$A$2005,"&gt;"&amp;A349)=0,1,0))</f>
        <v/>
      </c>
    </row>
    <row r="350">
      <c r="A350" s="13" t="n"/>
      <c r="B350" s="5" t="n"/>
      <c r="C350" s="5" t="n"/>
      <c r="D350" s="5" t="n"/>
      <c r="E350" s="6">
        <f>IF(B350&amp;""="","",IFERROR(INDEX('الخطط'!$B$6:$B$505,MATCH(B350&amp;"",'الخطط'!$A$6:$A$505,0))&amp;"","خطة غير موجودة"))</f>
        <v/>
      </c>
      <c r="F350" s="6">
        <f>IF(E350="","",IFERROR(INDEX('المرضى'!$B$6:$B$305,MATCH(E350,'المرضى'!$A$6:$A$305,0))&amp;"",""))</f>
        <v/>
      </c>
      <c r="G350" s="22">
        <f>IF(OR(C350&lt;&gt;"تمت",E350="",NOT(ISNUMBER(A350))),"",IF(COUNTIFS($E$6:$E$2005,E350,$C$6:$C$2005,"تمت",$A$6:$A$2005,"&gt;"&amp;A350)=0,1,0))</f>
        <v/>
      </c>
    </row>
    <row r="351">
      <c r="A351" s="13" t="n"/>
      <c r="B351" s="5" t="n"/>
      <c r="C351" s="5" t="n"/>
      <c r="D351" s="5" t="n"/>
      <c r="E351" s="6">
        <f>IF(B351&amp;""="","",IFERROR(INDEX('الخطط'!$B$6:$B$505,MATCH(B351&amp;"",'الخطط'!$A$6:$A$505,0))&amp;"","خطة غير موجودة"))</f>
        <v/>
      </c>
      <c r="F351" s="6">
        <f>IF(E351="","",IFERROR(INDEX('المرضى'!$B$6:$B$305,MATCH(E351,'المرضى'!$A$6:$A$305,0))&amp;"",""))</f>
        <v/>
      </c>
      <c r="G351" s="22">
        <f>IF(OR(C351&lt;&gt;"تمت",E351="",NOT(ISNUMBER(A351))),"",IF(COUNTIFS($E$6:$E$2005,E351,$C$6:$C$2005,"تمت",$A$6:$A$2005,"&gt;"&amp;A351)=0,1,0))</f>
        <v/>
      </c>
    </row>
    <row r="352">
      <c r="A352" s="13" t="n"/>
      <c r="B352" s="5" t="n"/>
      <c r="C352" s="5" t="n"/>
      <c r="D352" s="5" t="n"/>
      <c r="E352" s="6">
        <f>IF(B352&amp;""="","",IFERROR(INDEX('الخطط'!$B$6:$B$505,MATCH(B352&amp;"",'الخطط'!$A$6:$A$505,0))&amp;"","خطة غير موجودة"))</f>
        <v/>
      </c>
      <c r="F352" s="6">
        <f>IF(E352="","",IFERROR(INDEX('المرضى'!$B$6:$B$305,MATCH(E352,'المرضى'!$A$6:$A$305,0))&amp;"",""))</f>
        <v/>
      </c>
      <c r="G352" s="22">
        <f>IF(OR(C352&lt;&gt;"تمت",E352="",NOT(ISNUMBER(A352))),"",IF(COUNTIFS($E$6:$E$2005,E352,$C$6:$C$2005,"تمت",$A$6:$A$2005,"&gt;"&amp;A352)=0,1,0))</f>
        <v/>
      </c>
    </row>
    <row r="353">
      <c r="A353" s="13" t="n"/>
      <c r="B353" s="5" t="n"/>
      <c r="C353" s="5" t="n"/>
      <c r="D353" s="5" t="n"/>
      <c r="E353" s="6">
        <f>IF(B353&amp;""="","",IFERROR(INDEX('الخطط'!$B$6:$B$505,MATCH(B353&amp;"",'الخطط'!$A$6:$A$505,0))&amp;"","خطة غير موجودة"))</f>
        <v/>
      </c>
      <c r="F353" s="6">
        <f>IF(E353="","",IFERROR(INDEX('المرضى'!$B$6:$B$305,MATCH(E353,'المرضى'!$A$6:$A$305,0))&amp;"",""))</f>
        <v/>
      </c>
      <c r="G353" s="22">
        <f>IF(OR(C353&lt;&gt;"تمت",E353="",NOT(ISNUMBER(A353))),"",IF(COUNTIFS($E$6:$E$2005,E353,$C$6:$C$2005,"تمت",$A$6:$A$2005,"&gt;"&amp;A353)=0,1,0))</f>
        <v/>
      </c>
    </row>
    <row r="354">
      <c r="A354" s="13" t="n"/>
      <c r="B354" s="5" t="n"/>
      <c r="C354" s="5" t="n"/>
      <c r="D354" s="5" t="n"/>
      <c r="E354" s="6">
        <f>IF(B354&amp;""="","",IFERROR(INDEX('الخطط'!$B$6:$B$505,MATCH(B354&amp;"",'الخطط'!$A$6:$A$505,0))&amp;"","خطة غير موجودة"))</f>
        <v/>
      </c>
      <c r="F354" s="6">
        <f>IF(E354="","",IFERROR(INDEX('المرضى'!$B$6:$B$305,MATCH(E354,'المرضى'!$A$6:$A$305,0))&amp;"",""))</f>
        <v/>
      </c>
      <c r="G354" s="22">
        <f>IF(OR(C354&lt;&gt;"تمت",E354="",NOT(ISNUMBER(A354))),"",IF(COUNTIFS($E$6:$E$2005,E354,$C$6:$C$2005,"تمت",$A$6:$A$2005,"&gt;"&amp;A354)=0,1,0))</f>
        <v/>
      </c>
    </row>
    <row r="355">
      <c r="A355" s="13" t="n"/>
      <c r="B355" s="5" t="n"/>
      <c r="C355" s="5" t="n"/>
      <c r="D355" s="5" t="n"/>
      <c r="E355" s="6">
        <f>IF(B355&amp;""="","",IFERROR(INDEX('الخطط'!$B$6:$B$505,MATCH(B355&amp;"",'الخطط'!$A$6:$A$505,0))&amp;"","خطة غير موجودة"))</f>
        <v/>
      </c>
      <c r="F355" s="6">
        <f>IF(E355="","",IFERROR(INDEX('المرضى'!$B$6:$B$305,MATCH(E355,'المرضى'!$A$6:$A$305,0))&amp;"",""))</f>
        <v/>
      </c>
      <c r="G355" s="22">
        <f>IF(OR(C355&lt;&gt;"تمت",E355="",NOT(ISNUMBER(A355))),"",IF(COUNTIFS($E$6:$E$2005,E355,$C$6:$C$2005,"تمت",$A$6:$A$2005,"&gt;"&amp;A355)=0,1,0))</f>
        <v/>
      </c>
    </row>
    <row r="356">
      <c r="A356" s="13" t="n"/>
      <c r="B356" s="5" t="n"/>
      <c r="C356" s="5" t="n"/>
      <c r="D356" s="5" t="n"/>
      <c r="E356" s="6">
        <f>IF(B356&amp;""="","",IFERROR(INDEX('الخطط'!$B$6:$B$505,MATCH(B356&amp;"",'الخطط'!$A$6:$A$505,0))&amp;"","خطة غير موجودة"))</f>
        <v/>
      </c>
      <c r="F356" s="6">
        <f>IF(E356="","",IFERROR(INDEX('المرضى'!$B$6:$B$305,MATCH(E356,'المرضى'!$A$6:$A$305,0))&amp;"",""))</f>
        <v/>
      </c>
      <c r="G356" s="22">
        <f>IF(OR(C356&lt;&gt;"تمت",E356="",NOT(ISNUMBER(A356))),"",IF(COUNTIFS($E$6:$E$2005,E356,$C$6:$C$2005,"تمت",$A$6:$A$2005,"&gt;"&amp;A356)=0,1,0))</f>
        <v/>
      </c>
    </row>
    <row r="357">
      <c r="A357" s="13" t="n"/>
      <c r="B357" s="5" t="n"/>
      <c r="C357" s="5" t="n"/>
      <c r="D357" s="5" t="n"/>
      <c r="E357" s="6">
        <f>IF(B357&amp;""="","",IFERROR(INDEX('الخطط'!$B$6:$B$505,MATCH(B357&amp;"",'الخطط'!$A$6:$A$505,0))&amp;"","خطة غير موجودة"))</f>
        <v/>
      </c>
      <c r="F357" s="6">
        <f>IF(E357="","",IFERROR(INDEX('المرضى'!$B$6:$B$305,MATCH(E357,'المرضى'!$A$6:$A$305,0))&amp;"",""))</f>
        <v/>
      </c>
      <c r="G357" s="22">
        <f>IF(OR(C357&lt;&gt;"تمت",E357="",NOT(ISNUMBER(A357))),"",IF(COUNTIFS($E$6:$E$2005,E357,$C$6:$C$2005,"تمت",$A$6:$A$2005,"&gt;"&amp;A357)=0,1,0))</f>
        <v/>
      </c>
    </row>
    <row r="358">
      <c r="A358" s="13" t="n"/>
      <c r="B358" s="5" t="n"/>
      <c r="C358" s="5" t="n"/>
      <c r="D358" s="5" t="n"/>
      <c r="E358" s="6">
        <f>IF(B358&amp;""="","",IFERROR(INDEX('الخطط'!$B$6:$B$505,MATCH(B358&amp;"",'الخطط'!$A$6:$A$505,0))&amp;"","خطة غير موجودة"))</f>
        <v/>
      </c>
      <c r="F358" s="6">
        <f>IF(E358="","",IFERROR(INDEX('المرضى'!$B$6:$B$305,MATCH(E358,'المرضى'!$A$6:$A$305,0))&amp;"",""))</f>
        <v/>
      </c>
      <c r="G358" s="22">
        <f>IF(OR(C358&lt;&gt;"تمت",E358="",NOT(ISNUMBER(A358))),"",IF(COUNTIFS($E$6:$E$2005,E358,$C$6:$C$2005,"تمت",$A$6:$A$2005,"&gt;"&amp;A358)=0,1,0))</f>
        <v/>
      </c>
    </row>
    <row r="359">
      <c r="A359" s="13" t="n"/>
      <c r="B359" s="5" t="n"/>
      <c r="C359" s="5" t="n"/>
      <c r="D359" s="5" t="n"/>
      <c r="E359" s="6">
        <f>IF(B359&amp;""="","",IFERROR(INDEX('الخطط'!$B$6:$B$505,MATCH(B359&amp;"",'الخطط'!$A$6:$A$505,0))&amp;"","خطة غير موجودة"))</f>
        <v/>
      </c>
      <c r="F359" s="6">
        <f>IF(E359="","",IFERROR(INDEX('المرضى'!$B$6:$B$305,MATCH(E359,'المرضى'!$A$6:$A$305,0))&amp;"",""))</f>
        <v/>
      </c>
      <c r="G359" s="22">
        <f>IF(OR(C359&lt;&gt;"تمت",E359="",NOT(ISNUMBER(A359))),"",IF(COUNTIFS($E$6:$E$2005,E359,$C$6:$C$2005,"تمت",$A$6:$A$2005,"&gt;"&amp;A359)=0,1,0))</f>
        <v/>
      </c>
    </row>
    <row r="360">
      <c r="A360" s="13" t="n"/>
      <c r="B360" s="5" t="n"/>
      <c r="C360" s="5" t="n"/>
      <c r="D360" s="5" t="n"/>
      <c r="E360" s="6">
        <f>IF(B360&amp;""="","",IFERROR(INDEX('الخطط'!$B$6:$B$505,MATCH(B360&amp;"",'الخطط'!$A$6:$A$505,0))&amp;"","خطة غير موجودة"))</f>
        <v/>
      </c>
      <c r="F360" s="6">
        <f>IF(E360="","",IFERROR(INDEX('المرضى'!$B$6:$B$305,MATCH(E360,'المرضى'!$A$6:$A$305,0))&amp;"",""))</f>
        <v/>
      </c>
      <c r="G360" s="22">
        <f>IF(OR(C360&lt;&gt;"تمت",E360="",NOT(ISNUMBER(A360))),"",IF(COUNTIFS($E$6:$E$2005,E360,$C$6:$C$2005,"تمت",$A$6:$A$2005,"&gt;"&amp;A360)=0,1,0))</f>
        <v/>
      </c>
    </row>
    <row r="361">
      <c r="A361" s="13" t="n"/>
      <c r="B361" s="5" t="n"/>
      <c r="C361" s="5" t="n"/>
      <c r="D361" s="5" t="n"/>
      <c r="E361" s="6">
        <f>IF(B361&amp;""="","",IFERROR(INDEX('الخطط'!$B$6:$B$505,MATCH(B361&amp;"",'الخطط'!$A$6:$A$505,0))&amp;"","خطة غير موجودة"))</f>
        <v/>
      </c>
      <c r="F361" s="6">
        <f>IF(E361="","",IFERROR(INDEX('المرضى'!$B$6:$B$305,MATCH(E361,'المرضى'!$A$6:$A$305,0))&amp;"",""))</f>
        <v/>
      </c>
      <c r="G361" s="22">
        <f>IF(OR(C361&lt;&gt;"تمت",E361="",NOT(ISNUMBER(A361))),"",IF(COUNTIFS($E$6:$E$2005,E361,$C$6:$C$2005,"تمت",$A$6:$A$2005,"&gt;"&amp;A361)=0,1,0))</f>
        <v/>
      </c>
    </row>
    <row r="362">
      <c r="A362" s="13" t="n"/>
      <c r="B362" s="5" t="n"/>
      <c r="C362" s="5" t="n"/>
      <c r="D362" s="5" t="n"/>
      <c r="E362" s="6">
        <f>IF(B362&amp;""="","",IFERROR(INDEX('الخطط'!$B$6:$B$505,MATCH(B362&amp;"",'الخطط'!$A$6:$A$505,0))&amp;"","خطة غير موجودة"))</f>
        <v/>
      </c>
      <c r="F362" s="6">
        <f>IF(E362="","",IFERROR(INDEX('المرضى'!$B$6:$B$305,MATCH(E362,'المرضى'!$A$6:$A$305,0))&amp;"",""))</f>
        <v/>
      </c>
      <c r="G362" s="22">
        <f>IF(OR(C362&lt;&gt;"تمت",E362="",NOT(ISNUMBER(A362))),"",IF(COUNTIFS($E$6:$E$2005,E362,$C$6:$C$2005,"تمت",$A$6:$A$2005,"&gt;"&amp;A362)=0,1,0))</f>
        <v/>
      </c>
    </row>
    <row r="363">
      <c r="A363" s="13" t="n"/>
      <c r="B363" s="5" t="n"/>
      <c r="C363" s="5" t="n"/>
      <c r="D363" s="5" t="n"/>
      <c r="E363" s="6">
        <f>IF(B363&amp;""="","",IFERROR(INDEX('الخطط'!$B$6:$B$505,MATCH(B363&amp;"",'الخطط'!$A$6:$A$505,0))&amp;"","خطة غير موجودة"))</f>
        <v/>
      </c>
      <c r="F363" s="6">
        <f>IF(E363="","",IFERROR(INDEX('المرضى'!$B$6:$B$305,MATCH(E363,'المرضى'!$A$6:$A$305,0))&amp;"",""))</f>
        <v/>
      </c>
      <c r="G363" s="22">
        <f>IF(OR(C363&lt;&gt;"تمت",E363="",NOT(ISNUMBER(A363))),"",IF(COUNTIFS($E$6:$E$2005,E363,$C$6:$C$2005,"تمت",$A$6:$A$2005,"&gt;"&amp;A363)=0,1,0))</f>
        <v/>
      </c>
    </row>
    <row r="364">
      <c r="A364" s="13" t="n"/>
      <c r="B364" s="5" t="n"/>
      <c r="C364" s="5" t="n"/>
      <c r="D364" s="5" t="n"/>
      <c r="E364" s="6">
        <f>IF(B364&amp;""="","",IFERROR(INDEX('الخطط'!$B$6:$B$505,MATCH(B364&amp;"",'الخطط'!$A$6:$A$505,0))&amp;"","خطة غير موجودة"))</f>
        <v/>
      </c>
      <c r="F364" s="6">
        <f>IF(E364="","",IFERROR(INDEX('المرضى'!$B$6:$B$305,MATCH(E364,'المرضى'!$A$6:$A$305,0))&amp;"",""))</f>
        <v/>
      </c>
      <c r="G364" s="22">
        <f>IF(OR(C364&lt;&gt;"تمت",E364="",NOT(ISNUMBER(A364))),"",IF(COUNTIFS($E$6:$E$2005,E364,$C$6:$C$2005,"تمت",$A$6:$A$2005,"&gt;"&amp;A364)=0,1,0))</f>
        <v/>
      </c>
    </row>
    <row r="365">
      <c r="A365" s="13" t="n"/>
      <c r="B365" s="5" t="n"/>
      <c r="C365" s="5" t="n"/>
      <c r="D365" s="5" t="n"/>
      <c r="E365" s="6">
        <f>IF(B365&amp;""="","",IFERROR(INDEX('الخطط'!$B$6:$B$505,MATCH(B365&amp;"",'الخطط'!$A$6:$A$505,0))&amp;"","خطة غير موجودة"))</f>
        <v/>
      </c>
      <c r="F365" s="6">
        <f>IF(E365="","",IFERROR(INDEX('المرضى'!$B$6:$B$305,MATCH(E365,'المرضى'!$A$6:$A$305,0))&amp;"",""))</f>
        <v/>
      </c>
      <c r="G365" s="22">
        <f>IF(OR(C365&lt;&gt;"تمت",E365="",NOT(ISNUMBER(A365))),"",IF(COUNTIFS($E$6:$E$2005,E365,$C$6:$C$2005,"تمت",$A$6:$A$2005,"&gt;"&amp;A365)=0,1,0))</f>
        <v/>
      </c>
    </row>
    <row r="366">
      <c r="A366" s="13" t="n"/>
      <c r="B366" s="5" t="n"/>
      <c r="C366" s="5" t="n"/>
      <c r="D366" s="5" t="n"/>
      <c r="E366" s="6">
        <f>IF(B366&amp;""="","",IFERROR(INDEX('الخطط'!$B$6:$B$505,MATCH(B366&amp;"",'الخطط'!$A$6:$A$505,0))&amp;"","خطة غير موجودة"))</f>
        <v/>
      </c>
      <c r="F366" s="6">
        <f>IF(E366="","",IFERROR(INDEX('المرضى'!$B$6:$B$305,MATCH(E366,'المرضى'!$A$6:$A$305,0))&amp;"",""))</f>
        <v/>
      </c>
      <c r="G366" s="22">
        <f>IF(OR(C366&lt;&gt;"تمت",E366="",NOT(ISNUMBER(A366))),"",IF(COUNTIFS($E$6:$E$2005,E366,$C$6:$C$2005,"تمت",$A$6:$A$2005,"&gt;"&amp;A366)=0,1,0))</f>
        <v/>
      </c>
    </row>
    <row r="367">
      <c r="A367" s="13" t="n"/>
      <c r="B367" s="5" t="n"/>
      <c r="C367" s="5" t="n"/>
      <c r="D367" s="5" t="n"/>
      <c r="E367" s="6">
        <f>IF(B367&amp;""="","",IFERROR(INDEX('الخطط'!$B$6:$B$505,MATCH(B367&amp;"",'الخطط'!$A$6:$A$505,0))&amp;"","خطة غير موجودة"))</f>
        <v/>
      </c>
      <c r="F367" s="6">
        <f>IF(E367="","",IFERROR(INDEX('المرضى'!$B$6:$B$305,MATCH(E367,'المرضى'!$A$6:$A$305,0))&amp;"",""))</f>
        <v/>
      </c>
      <c r="G367" s="22">
        <f>IF(OR(C367&lt;&gt;"تمت",E367="",NOT(ISNUMBER(A367))),"",IF(COUNTIFS($E$6:$E$2005,E367,$C$6:$C$2005,"تمت",$A$6:$A$2005,"&gt;"&amp;A367)=0,1,0))</f>
        <v/>
      </c>
    </row>
    <row r="368">
      <c r="A368" s="13" t="n"/>
      <c r="B368" s="5" t="n"/>
      <c r="C368" s="5" t="n"/>
      <c r="D368" s="5" t="n"/>
      <c r="E368" s="6">
        <f>IF(B368&amp;""="","",IFERROR(INDEX('الخطط'!$B$6:$B$505,MATCH(B368&amp;"",'الخطط'!$A$6:$A$505,0))&amp;"","خطة غير موجودة"))</f>
        <v/>
      </c>
      <c r="F368" s="6">
        <f>IF(E368="","",IFERROR(INDEX('المرضى'!$B$6:$B$305,MATCH(E368,'المرضى'!$A$6:$A$305,0))&amp;"",""))</f>
        <v/>
      </c>
      <c r="G368" s="22">
        <f>IF(OR(C368&lt;&gt;"تمت",E368="",NOT(ISNUMBER(A368))),"",IF(COUNTIFS($E$6:$E$2005,E368,$C$6:$C$2005,"تمت",$A$6:$A$2005,"&gt;"&amp;A368)=0,1,0))</f>
        <v/>
      </c>
    </row>
    <row r="369">
      <c r="A369" s="13" t="n"/>
      <c r="B369" s="5" t="n"/>
      <c r="C369" s="5" t="n"/>
      <c r="D369" s="5" t="n"/>
      <c r="E369" s="6">
        <f>IF(B369&amp;""="","",IFERROR(INDEX('الخطط'!$B$6:$B$505,MATCH(B369&amp;"",'الخطط'!$A$6:$A$505,0))&amp;"","خطة غير موجودة"))</f>
        <v/>
      </c>
      <c r="F369" s="6">
        <f>IF(E369="","",IFERROR(INDEX('المرضى'!$B$6:$B$305,MATCH(E369,'المرضى'!$A$6:$A$305,0))&amp;"",""))</f>
        <v/>
      </c>
      <c r="G369" s="22">
        <f>IF(OR(C369&lt;&gt;"تمت",E369="",NOT(ISNUMBER(A369))),"",IF(COUNTIFS($E$6:$E$2005,E369,$C$6:$C$2005,"تمت",$A$6:$A$2005,"&gt;"&amp;A369)=0,1,0))</f>
        <v/>
      </c>
    </row>
    <row r="370">
      <c r="A370" s="13" t="n"/>
      <c r="B370" s="5" t="n"/>
      <c r="C370" s="5" t="n"/>
      <c r="D370" s="5" t="n"/>
      <c r="E370" s="6">
        <f>IF(B370&amp;""="","",IFERROR(INDEX('الخطط'!$B$6:$B$505,MATCH(B370&amp;"",'الخطط'!$A$6:$A$505,0))&amp;"","خطة غير موجودة"))</f>
        <v/>
      </c>
      <c r="F370" s="6">
        <f>IF(E370="","",IFERROR(INDEX('المرضى'!$B$6:$B$305,MATCH(E370,'المرضى'!$A$6:$A$305,0))&amp;"",""))</f>
        <v/>
      </c>
      <c r="G370" s="22">
        <f>IF(OR(C370&lt;&gt;"تمت",E370="",NOT(ISNUMBER(A370))),"",IF(COUNTIFS($E$6:$E$2005,E370,$C$6:$C$2005,"تمت",$A$6:$A$2005,"&gt;"&amp;A370)=0,1,0))</f>
        <v/>
      </c>
    </row>
    <row r="371">
      <c r="A371" s="13" t="n"/>
      <c r="B371" s="5" t="n"/>
      <c r="C371" s="5" t="n"/>
      <c r="D371" s="5" t="n"/>
      <c r="E371" s="6">
        <f>IF(B371&amp;""="","",IFERROR(INDEX('الخطط'!$B$6:$B$505,MATCH(B371&amp;"",'الخطط'!$A$6:$A$505,0))&amp;"","خطة غير موجودة"))</f>
        <v/>
      </c>
      <c r="F371" s="6">
        <f>IF(E371="","",IFERROR(INDEX('المرضى'!$B$6:$B$305,MATCH(E371,'المرضى'!$A$6:$A$305,0))&amp;"",""))</f>
        <v/>
      </c>
      <c r="G371" s="22">
        <f>IF(OR(C371&lt;&gt;"تمت",E371="",NOT(ISNUMBER(A371))),"",IF(COUNTIFS($E$6:$E$2005,E371,$C$6:$C$2005,"تمت",$A$6:$A$2005,"&gt;"&amp;A371)=0,1,0))</f>
        <v/>
      </c>
    </row>
    <row r="372">
      <c r="A372" s="13" t="n"/>
      <c r="B372" s="5" t="n"/>
      <c r="C372" s="5" t="n"/>
      <c r="D372" s="5" t="n"/>
      <c r="E372" s="6">
        <f>IF(B372&amp;""="","",IFERROR(INDEX('الخطط'!$B$6:$B$505,MATCH(B372&amp;"",'الخطط'!$A$6:$A$505,0))&amp;"","خطة غير موجودة"))</f>
        <v/>
      </c>
      <c r="F372" s="6">
        <f>IF(E372="","",IFERROR(INDEX('المرضى'!$B$6:$B$305,MATCH(E372,'المرضى'!$A$6:$A$305,0))&amp;"",""))</f>
        <v/>
      </c>
      <c r="G372" s="22">
        <f>IF(OR(C372&lt;&gt;"تمت",E372="",NOT(ISNUMBER(A372))),"",IF(COUNTIFS($E$6:$E$2005,E372,$C$6:$C$2005,"تمت",$A$6:$A$2005,"&gt;"&amp;A372)=0,1,0))</f>
        <v/>
      </c>
    </row>
    <row r="373">
      <c r="A373" s="13" t="n"/>
      <c r="B373" s="5" t="n"/>
      <c r="C373" s="5" t="n"/>
      <c r="D373" s="5" t="n"/>
      <c r="E373" s="6">
        <f>IF(B373&amp;""="","",IFERROR(INDEX('الخطط'!$B$6:$B$505,MATCH(B373&amp;"",'الخطط'!$A$6:$A$505,0))&amp;"","خطة غير موجودة"))</f>
        <v/>
      </c>
      <c r="F373" s="6">
        <f>IF(E373="","",IFERROR(INDEX('المرضى'!$B$6:$B$305,MATCH(E373,'المرضى'!$A$6:$A$305,0))&amp;"",""))</f>
        <v/>
      </c>
      <c r="G373" s="22">
        <f>IF(OR(C373&lt;&gt;"تمت",E373="",NOT(ISNUMBER(A373))),"",IF(COUNTIFS($E$6:$E$2005,E373,$C$6:$C$2005,"تمت",$A$6:$A$2005,"&gt;"&amp;A373)=0,1,0))</f>
        <v/>
      </c>
    </row>
    <row r="374">
      <c r="A374" s="13" t="n"/>
      <c r="B374" s="5" t="n"/>
      <c r="C374" s="5" t="n"/>
      <c r="D374" s="5" t="n"/>
      <c r="E374" s="6">
        <f>IF(B374&amp;""="","",IFERROR(INDEX('الخطط'!$B$6:$B$505,MATCH(B374&amp;"",'الخطط'!$A$6:$A$505,0))&amp;"","خطة غير موجودة"))</f>
        <v/>
      </c>
      <c r="F374" s="6">
        <f>IF(E374="","",IFERROR(INDEX('المرضى'!$B$6:$B$305,MATCH(E374,'المرضى'!$A$6:$A$305,0))&amp;"",""))</f>
        <v/>
      </c>
      <c r="G374" s="22">
        <f>IF(OR(C374&lt;&gt;"تمت",E374="",NOT(ISNUMBER(A374))),"",IF(COUNTIFS($E$6:$E$2005,E374,$C$6:$C$2005,"تمت",$A$6:$A$2005,"&gt;"&amp;A374)=0,1,0))</f>
        <v/>
      </c>
    </row>
    <row r="375">
      <c r="A375" s="13" t="n"/>
      <c r="B375" s="5" t="n"/>
      <c r="C375" s="5" t="n"/>
      <c r="D375" s="5" t="n"/>
      <c r="E375" s="6">
        <f>IF(B375&amp;""="","",IFERROR(INDEX('الخطط'!$B$6:$B$505,MATCH(B375&amp;"",'الخطط'!$A$6:$A$505,0))&amp;"","خطة غير موجودة"))</f>
        <v/>
      </c>
      <c r="F375" s="6">
        <f>IF(E375="","",IFERROR(INDEX('المرضى'!$B$6:$B$305,MATCH(E375,'المرضى'!$A$6:$A$305,0))&amp;"",""))</f>
        <v/>
      </c>
      <c r="G375" s="22">
        <f>IF(OR(C375&lt;&gt;"تمت",E375="",NOT(ISNUMBER(A375))),"",IF(COUNTIFS($E$6:$E$2005,E375,$C$6:$C$2005,"تمت",$A$6:$A$2005,"&gt;"&amp;A375)=0,1,0))</f>
        <v/>
      </c>
    </row>
    <row r="376">
      <c r="A376" s="13" t="n"/>
      <c r="B376" s="5" t="n"/>
      <c r="C376" s="5" t="n"/>
      <c r="D376" s="5" t="n"/>
      <c r="E376" s="6">
        <f>IF(B376&amp;""="","",IFERROR(INDEX('الخطط'!$B$6:$B$505,MATCH(B376&amp;"",'الخطط'!$A$6:$A$505,0))&amp;"","خطة غير موجودة"))</f>
        <v/>
      </c>
      <c r="F376" s="6">
        <f>IF(E376="","",IFERROR(INDEX('المرضى'!$B$6:$B$305,MATCH(E376,'المرضى'!$A$6:$A$305,0))&amp;"",""))</f>
        <v/>
      </c>
      <c r="G376" s="22">
        <f>IF(OR(C376&lt;&gt;"تمت",E376="",NOT(ISNUMBER(A376))),"",IF(COUNTIFS($E$6:$E$2005,E376,$C$6:$C$2005,"تمت",$A$6:$A$2005,"&gt;"&amp;A376)=0,1,0))</f>
        <v/>
      </c>
    </row>
    <row r="377">
      <c r="A377" s="13" t="n"/>
      <c r="B377" s="5" t="n"/>
      <c r="C377" s="5" t="n"/>
      <c r="D377" s="5" t="n"/>
      <c r="E377" s="6">
        <f>IF(B377&amp;""="","",IFERROR(INDEX('الخطط'!$B$6:$B$505,MATCH(B377&amp;"",'الخطط'!$A$6:$A$505,0))&amp;"","خطة غير موجودة"))</f>
        <v/>
      </c>
      <c r="F377" s="6">
        <f>IF(E377="","",IFERROR(INDEX('المرضى'!$B$6:$B$305,MATCH(E377,'المرضى'!$A$6:$A$305,0))&amp;"",""))</f>
        <v/>
      </c>
      <c r="G377" s="22">
        <f>IF(OR(C377&lt;&gt;"تمت",E377="",NOT(ISNUMBER(A377))),"",IF(COUNTIFS($E$6:$E$2005,E377,$C$6:$C$2005,"تمت",$A$6:$A$2005,"&gt;"&amp;A377)=0,1,0))</f>
        <v/>
      </c>
    </row>
    <row r="378">
      <c r="A378" s="13" t="n"/>
      <c r="B378" s="5" t="n"/>
      <c r="C378" s="5" t="n"/>
      <c r="D378" s="5" t="n"/>
      <c r="E378" s="6">
        <f>IF(B378&amp;""="","",IFERROR(INDEX('الخطط'!$B$6:$B$505,MATCH(B378&amp;"",'الخطط'!$A$6:$A$505,0))&amp;"","خطة غير موجودة"))</f>
        <v/>
      </c>
      <c r="F378" s="6">
        <f>IF(E378="","",IFERROR(INDEX('المرضى'!$B$6:$B$305,MATCH(E378,'المرضى'!$A$6:$A$305,0))&amp;"",""))</f>
        <v/>
      </c>
      <c r="G378" s="22">
        <f>IF(OR(C378&lt;&gt;"تمت",E378="",NOT(ISNUMBER(A378))),"",IF(COUNTIFS($E$6:$E$2005,E378,$C$6:$C$2005,"تمت",$A$6:$A$2005,"&gt;"&amp;A378)=0,1,0))</f>
        <v/>
      </c>
    </row>
    <row r="379">
      <c r="A379" s="13" t="n"/>
      <c r="B379" s="5" t="n"/>
      <c r="C379" s="5" t="n"/>
      <c r="D379" s="5" t="n"/>
      <c r="E379" s="6">
        <f>IF(B379&amp;""="","",IFERROR(INDEX('الخطط'!$B$6:$B$505,MATCH(B379&amp;"",'الخطط'!$A$6:$A$505,0))&amp;"","خطة غير موجودة"))</f>
        <v/>
      </c>
      <c r="F379" s="6">
        <f>IF(E379="","",IFERROR(INDEX('المرضى'!$B$6:$B$305,MATCH(E379,'المرضى'!$A$6:$A$305,0))&amp;"",""))</f>
        <v/>
      </c>
      <c r="G379" s="22">
        <f>IF(OR(C379&lt;&gt;"تمت",E379="",NOT(ISNUMBER(A379))),"",IF(COUNTIFS($E$6:$E$2005,E379,$C$6:$C$2005,"تمت",$A$6:$A$2005,"&gt;"&amp;A379)=0,1,0))</f>
        <v/>
      </c>
    </row>
    <row r="380">
      <c r="A380" s="13" t="n"/>
      <c r="B380" s="5" t="n"/>
      <c r="C380" s="5" t="n"/>
      <c r="D380" s="5" t="n"/>
      <c r="E380" s="6">
        <f>IF(B380&amp;""="","",IFERROR(INDEX('الخطط'!$B$6:$B$505,MATCH(B380&amp;"",'الخطط'!$A$6:$A$505,0))&amp;"","خطة غير موجودة"))</f>
        <v/>
      </c>
      <c r="F380" s="6">
        <f>IF(E380="","",IFERROR(INDEX('المرضى'!$B$6:$B$305,MATCH(E380,'المرضى'!$A$6:$A$305,0))&amp;"",""))</f>
        <v/>
      </c>
      <c r="G380" s="22">
        <f>IF(OR(C380&lt;&gt;"تمت",E380="",NOT(ISNUMBER(A380))),"",IF(COUNTIFS($E$6:$E$2005,E380,$C$6:$C$2005,"تمت",$A$6:$A$2005,"&gt;"&amp;A380)=0,1,0))</f>
        <v/>
      </c>
    </row>
    <row r="381">
      <c r="A381" s="13" t="n"/>
      <c r="B381" s="5" t="n"/>
      <c r="C381" s="5" t="n"/>
      <c r="D381" s="5" t="n"/>
      <c r="E381" s="6">
        <f>IF(B381&amp;""="","",IFERROR(INDEX('الخطط'!$B$6:$B$505,MATCH(B381&amp;"",'الخطط'!$A$6:$A$505,0))&amp;"","خطة غير موجودة"))</f>
        <v/>
      </c>
      <c r="F381" s="6">
        <f>IF(E381="","",IFERROR(INDEX('المرضى'!$B$6:$B$305,MATCH(E381,'المرضى'!$A$6:$A$305,0))&amp;"",""))</f>
        <v/>
      </c>
      <c r="G381" s="22">
        <f>IF(OR(C381&lt;&gt;"تمت",E381="",NOT(ISNUMBER(A381))),"",IF(COUNTIFS($E$6:$E$2005,E381,$C$6:$C$2005,"تمت",$A$6:$A$2005,"&gt;"&amp;A381)=0,1,0))</f>
        <v/>
      </c>
    </row>
    <row r="382">
      <c r="A382" s="13" t="n"/>
      <c r="B382" s="5" t="n"/>
      <c r="C382" s="5" t="n"/>
      <c r="D382" s="5" t="n"/>
      <c r="E382" s="6">
        <f>IF(B382&amp;""="","",IFERROR(INDEX('الخطط'!$B$6:$B$505,MATCH(B382&amp;"",'الخطط'!$A$6:$A$505,0))&amp;"","خطة غير موجودة"))</f>
        <v/>
      </c>
      <c r="F382" s="6">
        <f>IF(E382="","",IFERROR(INDEX('المرضى'!$B$6:$B$305,MATCH(E382,'المرضى'!$A$6:$A$305,0))&amp;"",""))</f>
        <v/>
      </c>
      <c r="G382" s="22">
        <f>IF(OR(C382&lt;&gt;"تمت",E382="",NOT(ISNUMBER(A382))),"",IF(COUNTIFS($E$6:$E$2005,E382,$C$6:$C$2005,"تمت",$A$6:$A$2005,"&gt;"&amp;A382)=0,1,0))</f>
        <v/>
      </c>
    </row>
    <row r="383">
      <c r="A383" s="13" t="n"/>
      <c r="B383" s="5" t="n"/>
      <c r="C383" s="5" t="n"/>
      <c r="D383" s="5" t="n"/>
      <c r="E383" s="6">
        <f>IF(B383&amp;""="","",IFERROR(INDEX('الخطط'!$B$6:$B$505,MATCH(B383&amp;"",'الخطط'!$A$6:$A$505,0))&amp;"","خطة غير موجودة"))</f>
        <v/>
      </c>
      <c r="F383" s="6">
        <f>IF(E383="","",IFERROR(INDEX('المرضى'!$B$6:$B$305,MATCH(E383,'المرضى'!$A$6:$A$305,0))&amp;"",""))</f>
        <v/>
      </c>
      <c r="G383" s="22">
        <f>IF(OR(C383&lt;&gt;"تمت",E383="",NOT(ISNUMBER(A383))),"",IF(COUNTIFS($E$6:$E$2005,E383,$C$6:$C$2005,"تمت",$A$6:$A$2005,"&gt;"&amp;A383)=0,1,0))</f>
        <v/>
      </c>
    </row>
    <row r="384">
      <c r="A384" s="13" t="n"/>
      <c r="B384" s="5" t="n"/>
      <c r="C384" s="5" t="n"/>
      <c r="D384" s="5" t="n"/>
      <c r="E384" s="6">
        <f>IF(B384&amp;""="","",IFERROR(INDEX('الخطط'!$B$6:$B$505,MATCH(B384&amp;"",'الخطط'!$A$6:$A$505,0))&amp;"","خطة غير موجودة"))</f>
        <v/>
      </c>
      <c r="F384" s="6">
        <f>IF(E384="","",IFERROR(INDEX('المرضى'!$B$6:$B$305,MATCH(E384,'المرضى'!$A$6:$A$305,0))&amp;"",""))</f>
        <v/>
      </c>
      <c r="G384" s="22">
        <f>IF(OR(C384&lt;&gt;"تمت",E384="",NOT(ISNUMBER(A384))),"",IF(COUNTIFS($E$6:$E$2005,E384,$C$6:$C$2005,"تمت",$A$6:$A$2005,"&gt;"&amp;A384)=0,1,0))</f>
        <v/>
      </c>
    </row>
    <row r="385">
      <c r="A385" s="13" t="n"/>
      <c r="B385" s="5" t="n"/>
      <c r="C385" s="5" t="n"/>
      <c r="D385" s="5" t="n"/>
      <c r="E385" s="6">
        <f>IF(B385&amp;""="","",IFERROR(INDEX('الخطط'!$B$6:$B$505,MATCH(B385&amp;"",'الخطط'!$A$6:$A$505,0))&amp;"","خطة غير موجودة"))</f>
        <v/>
      </c>
      <c r="F385" s="6">
        <f>IF(E385="","",IFERROR(INDEX('المرضى'!$B$6:$B$305,MATCH(E385,'المرضى'!$A$6:$A$305,0))&amp;"",""))</f>
        <v/>
      </c>
      <c r="G385" s="22">
        <f>IF(OR(C385&lt;&gt;"تمت",E385="",NOT(ISNUMBER(A385))),"",IF(COUNTIFS($E$6:$E$2005,E385,$C$6:$C$2005,"تمت",$A$6:$A$2005,"&gt;"&amp;A385)=0,1,0))</f>
        <v/>
      </c>
    </row>
    <row r="386">
      <c r="A386" s="13" t="n"/>
      <c r="B386" s="5" t="n"/>
      <c r="C386" s="5" t="n"/>
      <c r="D386" s="5" t="n"/>
      <c r="E386" s="6">
        <f>IF(B386&amp;""="","",IFERROR(INDEX('الخطط'!$B$6:$B$505,MATCH(B386&amp;"",'الخطط'!$A$6:$A$505,0))&amp;"","خطة غير موجودة"))</f>
        <v/>
      </c>
      <c r="F386" s="6">
        <f>IF(E386="","",IFERROR(INDEX('المرضى'!$B$6:$B$305,MATCH(E386,'المرضى'!$A$6:$A$305,0))&amp;"",""))</f>
        <v/>
      </c>
      <c r="G386" s="22">
        <f>IF(OR(C386&lt;&gt;"تمت",E386="",NOT(ISNUMBER(A386))),"",IF(COUNTIFS($E$6:$E$2005,E386,$C$6:$C$2005,"تمت",$A$6:$A$2005,"&gt;"&amp;A386)=0,1,0))</f>
        <v/>
      </c>
    </row>
    <row r="387">
      <c r="A387" s="13" t="n"/>
      <c r="B387" s="5" t="n"/>
      <c r="C387" s="5" t="n"/>
      <c r="D387" s="5" t="n"/>
      <c r="E387" s="6">
        <f>IF(B387&amp;""="","",IFERROR(INDEX('الخطط'!$B$6:$B$505,MATCH(B387&amp;"",'الخطط'!$A$6:$A$505,0))&amp;"","خطة غير موجودة"))</f>
        <v/>
      </c>
      <c r="F387" s="6">
        <f>IF(E387="","",IFERROR(INDEX('المرضى'!$B$6:$B$305,MATCH(E387,'المرضى'!$A$6:$A$305,0))&amp;"",""))</f>
        <v/>
      </c>
      <c r="G387" s="22">
        <f>IF(OR(C387&lt;&gt;"تمت",E387="",NOT(ISNUMBER(A387))),"",IF(COUNTIFS($E$6:$E$2005,E387,$C$6:$C$2005,"تمت",$A$6:$A$2005,"&gt;"&amp;A387)=0,1,0))</f>
        <v/>
      </c>
    </row>
    <row r="388">
      <c r="A388" s="13" t="n"/>
      <c r="B388" s="5" t="n"/>
      <c r="C388" s="5" t="n"/>
      <c r="D388" s="5" t="n"/>
      <c r="E388" s="6">
        <f>IF(B388&amp;""="","",IFERROR(INDEX('الخطط'!$B$6:$B$505,MATCH(B388&amp;"",'الخطط'!$A$6:$A$505,0))&amp;"","خطة غير موجودة"))</f>
        <v/>
      </c>
      <c r="F388" s="6">
        <f>IF(E388="","",IFERROR(INDEX('المرضى'!$B$6:$B$305,MATCH(E388,'المرضى'!$A$6:$A$305,0))&amp;"",""))</f>
        <v/>
      </c>
      <c r="G388" s="22">
        <f>IF(OR(C388&lt;&gt;"تمت",E388="",NOT(ISNUMBER(A388))),"",IF(COUNTIFS($E$6:$E$2005,E388,$C$6:$C$2005,"تمت",$A$6:$A$2005,"&gt;"&amp;A388)=0,1,0))</f>
        <v/>
      </c>
    </row>
    <row r="389">
      <c r="A389" s="13" t="n"/>
      <c r="B389" s="5" t="n"/>
      <c r="C389" s="5" t="n"/>
      <c r="D389" s="5" t="n"/>
      <c r="E389" s="6">
        <f>IF(B389&amp;""="","",IFERROR(INDEX('الخطط'!$B$6:$B$505,MATCH(B389&amp;"",'الخطط'!$A$6:$A$505,0))&amp;"","خطة غير موجودة"))</f>
        <v/>
      </c>
      <c r="F389" s="6">
        <f>IF(E389="","",IFERROR(INDEX('المرضى'!$B$6:$B$305,MATCH(E389,'المرضى'!$A$6:$A$305,0))&amp;"",""))</f>
        <v/>
      </c>
      <c r="G389" s="22">
        <f>IF(OR(C389&lt;&gt;"تمت",E389="",NOT(ISNUMBER(A389))),"",IF(COUNTIFS($E$6:$E$2005,E389,$C$6:$C$2005,"تمت",$A$6:$A$2005,"&gt;"&amp;A389)=0,1,0))</f>
        <v/>
      </c>
    </row>
    <row r="390">
      <c r="A390" s="13" t="n"/>
      <c r="B390" s="5" t="n"/>
      <c r="C390" s="5" t="n"/>
      <c r="D390" s="5" t="n"/>
      <c r="E390" s="6">
        <f>IF(B390&amp;""="","",IFERROR(INDEX('الخطط'!$B$6:$B$505,MATCH(B390&amp;"",'الخطط'!$A$6:$A$505,0))&amp;"","خطة غير موجودة"))</f>
        <v/>
      </c>
      <c r="F390" s="6">
        <f>IF(E390="","",IFERROR(INDEX('المرضى'!$B$6:$B$305,MATCH(E390,'المرضى'!$A$6:$A$305,0))&amp;"",""))</f>
        <v/>
      </c>
      <c r="G390" s="22">
        <f>IF(OR(C390&lt;&gt;"تمت",E390="",NOT(ISNUMBER(A390))),"",IF(COUNTIFS($E$6:$E$2005,E390,$C$6:$C$2005,"تمت",$A$6:$A$2005,"&gt;"&amp;A390)=0,1,0))</f>
        <v/>
      </c>
    </row>
    <row r="391">
      <c r="A391" s="13" t="n"/>
      <c r="B391" s="5" t="n"/>
      <c r="C391" s="5" t="n"/>
      <c r="D391" s="5" t="n"/>
      <c r="E391" s="6">
        <f>IF(B391&amp;""="","",IFERROR(INDEX('الخطط'!$B$6:$B$505,MATCH(B391&amp;"",'الخطط'!$A$6:$A$505,0))&amp;"","خطة غير موجودة"))</f>
        <v/>
      </c>
      <c r="F391" s="6">
        <f>IF(E391="","",IFERROR(INDEX('المرضى'!$B$6:$B$305,MATCH(E391,'المرضى'!$A$6:$A$305,0))&amp;"",""))</f>
        <v/>
      </c>
      <c r="G391" s="22">
        <f>IF(OR(C391&lt;&gt;"تمت",E391="",NOT(ISNUMBER(A391))),"",IF(COUNTIFS($E$6:$E$2005,E391,$C$6:$C$2005,"تمت",$A$6:$A$2005,"&gt;"&amp;A391)=0,1,0))</f>
        <v/>
      </c>
    </row>
    <row r="392">
      <c r="A392" s="13" t="n"/>
      <c r="B392" s="5" t="n"/>
      <c r="C392" s="5" t="n"/>
      <c r="D392" s="5" t="n"/>
      <c r="E392" s="6">
        <f>IF(B392&amp;""="","",IFERROR(INDEX('الخطط'!$B$6:$B$505,MATCH(B392&amp;"",'الخطط'!$A$6:$A$505,0))&amp;"","خطة غير موجودة"))</f>
        <v/>
      </c>
      <c r="F392" s="6">
        <f>IF(E392="","",IFERROR(INDEX('المرضى'!$B$6:$B$305,MATCH(E392,'المرضى'!$A$6:$A$305,0))&amp;"",""))</f>
        <v/>
      </c>
      <c r="G392" s="22">
        <f>IF(OR(C392&lt;&gt;"تمت",E392="",NOT(ISNUMBER(A392))),"",IF(COUNTIFS($E$6:$E$2005,E392,$C$6:$C$2005,"تمت",$A$6:$A$2005,"&gt;"&amp;A392)=0,1,0))</f>
        <v/>
      </c>
    </row>
    <row r="393">
      <c r="A393" s="13" t="n"/>
      <c r="B393" s="5" t="n"/>
      <c r="C393" s="5" t="n"/>
      <c r="D393" s="5" t="n"/>
      <c r="E393" s="6">
        <f>IF(B393&amp;""="","",IFERROR(INDEX('الخطط'!$B$6:$B$505,MATCH(B393&amp;"",'الخطط'!$A$6:$A$505,0))&amp;"","خطة غير موجودة"))</f>
        <v/>
      </c>
      <c r="F393" s="6">
        <f>IF(E393="","",IFERROR(INDEX('المرضى'!$B$6:$B$305,MATCH(E393,'المرضى'!$A$6:$A$305,0))&amp;"",""))</f>
        <v/>
      </c>
      <c r="G393" s="22">
        <f>IF(OR(C393&lt;&gt;"تمت",E393="",NOT(ISNUMBER(A393))),"",IF(COUNTIFS($E$6:$E$2005,E393,$C$6:$C$2005,"تمت",$A$6:$A$2005,"&gt;"&amp;A393)=0,1,0))</f>
        <v/>
      </c>
    </row>
    <row r="394">
      <c r="A394" s="13" t="n"/>
      <c r="B394" s="5" t="n"/>
      <c r="C394" s="5" t="n"/>
      <c r="D394" s="5" t="n"/>
      <c r="E394" s="6">
        <f>IF(B394&amp;""="","",IFERROR(INDEX('الخطط'!$B$6:$B$505,MATCH(B394&amp;"",'الخطط'!$A$6:$A$505,0))&amp;"","خطة غير موجودة"))</f>
        <v/>
      </c>
      <c r="F394" s="6">
        <f>IF(E394="","",IFERROR(INDEX('المرضى'!$B$6:$B$305,MATCH(E394,'المرضى'!$A$6:$A$305,0))&amp;"",""))</f>
        <v/>
      </c>
      <c r="G394" s="22">
        <f>IF(OR(C394&lt;&gt;"تمت",E394="",NOT(ISNUMBER(A394))),"",IF(COUNTIFS($E$6:$E$2005,E394,$C$6:$C$2005,"تمت",$A$6:$A$2005,"&gt;"&amp;A394)=0,1,0))</f>
        <v/>
      </c>
    </row>
    <row r="395">
      <c r="A395" s="13" t="n"/>
      <c r="B395" s="5" t="n"/>
      <c r="C395" s="5" t="n"/>
      <c r="D395" s="5" t="n"/>
      <c r="E395" s="6">
        <f>IF(B395&amp;""="","",IFERROR(INDEX('الخطط'!$B$6:$B$505,MATCH(B395&amp;"",'الخطط'!$A$6:$A$505,0))&amp;"","خطة غير موجودة"))</f>
        <v/>
      </c>
      <c r="F395" s="6">
        <f>IF(E395="","",IFERROR(INDEX('المرضى'!$B$6:$B$305,MATCH(E395,'المرضى'!$A$6:$A$305,0))&amp;"",""))</f>
        <v/>
      </c>
      <c r="G395" s="22">
        <f>IF(OR(C395&lt;&gt;"تمت",E395="",NOT(ISNUMBER(A395))),"",IF(COUNTIFS($E$6:$E$2005,E395,$C$6:$C$2005,"تمت",$A$6:$A$2005,"&gt;"&amp;A395)=0,1,0))</f>
        <v/>
      </c>
    </row>
    <row r="396">
      <c r="A396" s="13" t="n"/>
      <c r="B396" s="5" t="n"/>
      <c r="C396" s="5" t="n"/>
      <c r="D396" s="5" t="n"/>
      <c r="E396" s="6">
        <f>IF(B396&amp;""="","",IFERROR(INDEX('الخطط'!$B$6:$B$505,MATCH(B396&amp;"",'الخطط'!$A$6:$A$505,0))&amp;"","خطة غير موجودة"))</f>
        <v/>
      </c>
      <c r="F396" s="6">
        <f>IF(E396="","",IFERROR(INDEX('المرضى'!$B$6:$B$305,MATCH(E396,'المرضى'!$A$6:$A$305,0))&amp;"",""))</f>
        <v/>
      </c>
      <c r="G396" s="22">
        <f>IF(OR(C396&lt;&gt;"تمت",E396="",NOT(ISNUMBER(A396))),"",IF(COUNTIFS($E$6:$E$2005,E396,$C$6:$C$2005,"تمت",$A$6:$A$2005,"&gt;"&amp;A396)=0,1,0))</f>
        <v/>
      </c>
    </row>
    <row r="397">
      <c r="A397" s="13" t="n"/>
      <c r="B397" s="5" t="n"/>
      <c r="C397" s="5" t="n"/>
      <c r="D397" s="5" t="n"/>
      <c r="E397" s="6">
        <f>IF(B397&amp;""="","",IFERROR(INDEX('الخطط'!$B$6:$B$505,MATCH(B397&amp;"",'الخطط'!$A$6:$A$505,0))&amp;"","خطة غير موجودة"))</f>
        <v/>
      </c>
      <c r="F397" s="6">
        <f>IF(E397="","",IFERROR(INDEX('المرضى'!$B$6:$B$305,MATCH(E397,'المرضى'!$A$6:$A$305,0))&amp;"",""))</f>
        <v/>
      </c>
      <c r="G397" s="22">
        <f>IF(OR(C397&lt;&gt;"تمت",E397="",NOT(ISNUMBER(A397))),"",IF(COUNTIFS($E$6:$E$2005,E397,$C$6:$C$2005,"تمت",$A$6:$A$2005,"&gt;"&amp;A397)=0,1,0))</f>
        <v/>
      </c>
    </row>
    <row r="398">
      <c r="A398" s="13" t="n"/>
      <c r="B398" s="5" t="n"/>
      <c r="C398" s="5" t="n"/>
      <c r="D398" s="5" t="n"/>
      <c r="E398" s="6">
        <f>IF(B398&amp;""="","",IFERROR(INDEX('الخطط'!$B$6:$B$505,MATCH(B398&amp;"",'الخطط'!$A$6:$A$505,0))&amp;"","خطة غير موجودة"))</f>
        <v/>
      </c>
      <c r="F398" s="6">
        <f>IF(E398="","",IFERROR(INDEX('المرضى'!$B$6:$B$305,MATCH(E398,'المرضى'!$A$6:$A$305,0))&amp;"",""))</f>
        <v/>
      </c>
      <c r="G398" s="22">
        <f>IF(OR(C398&lt;&gt;"تمت",E398="",NOT(ISNUMBER(A398))),"",IF(COUNTIFS($E$6:$E$2005,E398,$C$6:$C$2005,"تمت",$A$6:$A$2005,"&gt;"&amp;A398)=0,1,0))</f>
        <v/>
      </c>
    </row>
    <row r="399">
      <c r="A399" s="13" t="n"/>
      <c r="B399" s="5" t="n"/>
      <c r="C399" s="5" t="n"/>
      <c r="D399" s="5" t="n"/>
      <c r="E399" s="6">
        <f>IF(B399&amp;""="","",IFERROR(INDEX('الخطط'!$B$6:$B$505,MATCH(B399&amp;"",'الخطط'!$A$6:$A$505,0))&amp;"","خطة غير موجودة"))</f>
        <v/>
      </c>
      <c r="F399" s="6">
        <f>IF(E399="","",IFERROR(INDEX('المرضى'!$B$6:$B$305,MATCH(E399,'المرضى'!$A$6:$A$305,0))&amp;"",""))</f>
        <v/>
      </c>
      <c r="G399" s="22">
        <f>IF(OR(C399&lt;&gt;"تمت",E399="",NOT(ISNUMBER(A399))),"",IF(COUNTIFS($E$6:$E$2005,E399,$C$6:$C$2005,"تمت",$A$6:$A$2005,"&gt;"&amp;A399)=0,1,0))</f>
        <v/>
      </c>
    </row>
    <row r="400">
      <c r="A400" s="13" t="n"/>
      <c r="B400" s="5" t="n"/>
      <c r="C400" s="5" t="n"/>
      <c r="D400" s="5" t="n"/>
      <c r="E400" s="6">
        <f>IF(B400&amp;""="","",IFERROR(INDEX('الخطط'!$B$6:$B$505,MATCH(B400&amp;"",'الخطط'!$A$6:$A$505,0))&amp;"","خطة غير موجودة"))</f>
        <v/>
      </c>
      <c r="F400" s="6">
        <f>IF(E400="","",IFERROR(INDEX('المرضى'!$B$6:$B$305,MATCH(E400,'المرضى'!$A$6:$A$305,0))&amp;"",""))</f>
        <v/>
      </c>
      <c r="G400" s="22">
        <f>IF(OR(C400&lt;&gt;"تمت",E400="",NOT(ISNUMBER(A400))),"",IF(COUNTIFS($E$6:$E$2005,E400,$C$6:$C$2005,"تمت",$A$6:$A$2005,"&gt;"&amp;A400)=0,1,0))</f>
        <v/>
      </c>
    </row>
    <row r="401">
      <c r="A401" s="13" t="n"/>
      <c r="B401" s="5" t="n"/>
      <c r="C401" s="5" t="n"/>
      <c r="D401" s="5" t="n"/>
      <c r="E401" s="6">
        <f>IF(B401&amp;""="","",IFERROR(INDEX('الخطط'!$B$6:$B$505,MATCH(B401&amp;"",'الخطط'!$A$6:$A$505,0))&amp;"","خطة غير موجودة"))</f>
        <v/>
      </c>
      <c r="F401" s="6">
        <f>IF(E401="","",IFERROR(INDEX('المرضى'!$B$6:$B$305,MATCH(E401,'المرضى'!$A$6:$A$305,0))&amp;"",""))</f>
        <v/>
      </c>
      <c r="G401" s="22">
        <f>IF(OR(C401&lt;&gt;"تمت",E401="",NOT(ISNUMBER(A401))),"",IF(COUNTIFS($E$6:$E$2005,E401,$C$6:$C$2005,"تمت",$A$6:$A$2005,"&gt;"&amp;A401)=0,1,0))</f>
        <v/>
      </c>
    </row>
    <row r="402">
      <c r="A402" s="13" t="n"/>
      <c r="B402" s="5" t="n"/>
      <c r="C402" s="5" t="n"/>
      <c r="D402" s="5" t="n"/>
      <c r="E402" s="6">
        <f>IF(B402&amp;""="","",IFERROR(INDEX('الخطط'!$B$6:$B$505,MATCH(B402&amp;"",'الخطط'!$A$6:$A$505,0))&amp;"","خطة غير موجودة"))</f>
        <v/>
      </c>
      <c r="F402" s="6">
        <f>IF(E402="","",IFERROR(INDEX('المرضى'!$B$6:$B$305,MATCH(E402,'المرضى'!$A$6:$A$305,0))&amp;"",""))</f>
        <v/>
      </c>
      <c r="G402" s="22">
        <f>IF(OR(C402&lt;&gt;"تمت",E402="",NOT(ISNUMBER(A402))),"",IF(COUNTIFS($E$6:$E$2005,E402,$C$6:$C$2005,"تمت",$A$6:$A$2005,"&gt;"&amp;A402)=0,1,0))</f>
        <v/>
      </c>
    </row>
    <row r="403">
      <c r="A403" s="13" t="n"/>
      <c r="B403" s="5" t="n"/>
      <c r="C403" s="5" t="n"/>
      <c r="D403" s="5" t="n"/>
      <c r="E403" s="6">
        <f>IF(B403&amp;""="","",IFERROR(INDEX('الخطط'!$B$6:$B$505,MATCH(B403&amp;"",'الخطط'!$A$6:$A$505,0))&amp;"","خطة غير موجودة"))</f>
        <v/>
      </c>
      <c r="F403" s="6">
        <f>IF(E403="","",IFERROR(INDEX('المرضى'!$B$6:$B$305,MATCH(E403,'المرضى'!$A$6:$A$305,0))&amp;"",""))</f>
        <v/>
      </c>
      <c r="G403" s="22">
        <f>IF(OR(C403&lt;&gt;"تمت",E403="",NOT(ISNUMBER(A403))),"",IF(COUNTIFS($E$6:$E$2005,E403,$C$6:$C$2005,"تمت",$A$6:$A$2005,"&gt;"&amp;A403)=0,1,0))</f>
        <v/>
      </c>
    </row>
    <row r="404">
      <c r="A404" s="13" t="n"/>
      <c r="B404" s="5" t="n"/>
      <c r="C404" s="5" t="n"/>
      <c r="D404" s="5" t="n"/>
      <c r="E404" s="6">
        <f>IF(B404&amp;""="","",IFERROR(INDEX('الخطط'!$B$6:$B$505,MATCH(B404&amp;"",'الخطط'!$A$6:$A$505,0))&amp;"","خطة غير موجودة"))</f>
        <v/>
      </c>
      <c r="F404" s="6">
        <f>IF(E404="","",IFERROR(INDEX('المرضى'!$B$6:$B$305,MATCH(E404,'المرضى'!$A$6:$A$305,0))&amp;"",""))</f>
        <v/>
      </c>
      <c r="G404" s="22">
        <f>IF(OR(C404&lt;&gt;"تمت",E404="",NOT(ISNUMBER(A404))),"",IF(COUNTIFS($E$6:$E$2005,E404,$C$6:$C$2005,"تمت",$A$6:$A$2005,"&gt;"&amp;A404)=0,1,0))</f>
        <v/>
      </c>
    </row>
    <row r="405">
      <c r="A405" s="13" t="n"/>
      <c r="B405" s="5" t="n"/>
      <c r="C405" s="5" t="n"/>
      <c r="D405" s="5" t="n"/>
      <c r="E405" s="6">
        <f>IF(B405&amp;""="","",IFERROR(INDEX('الخطط'!$B$6:$B$505,MATCH(B405&amp;"",'الخطط'!$A$6:$A$505,0))&amp;"","خطة غير موجودة"))</f>
        <v/>
      </c>
      <c r="F405" s="6">
        <f>IF(E405="","",IFERROR(INDEX('المرضى'!$B$6:$B$305,MATCH(E405,'المرضى'!$A$6:$A$305,0))&amp;"",""))</f>
        <v/>
      </c>
      <c r="G405" s="22">
        <f>IF(OR(C405&lt;&gt;"تمت",E405="",NOT(ISNUMBER(A405))),"",IF(COUNTIFS($E$6:$E$2005,E405,$C$6:$C$2005,"تمت",$A$6:$A$2005,"&gt;"&amp;A405)=0,1,0))</f>
        <v/>
      </c>
    </row>
    <row r="406">
      <c r="A406" s="13" t="n"/>
      <c r="B406" s="5" t="n"/>
      <c r="C406" s="5" t="n"/>
      <c r="D406" s="5" t="n"/>
      <c r="E406" s="6">
        <f>IF(B406&amp;""="","",IFERROR(INDEX('الخطط'!$B$6:$B$505,MATCH(B406&amp;"",'الخطط'!$A$6:$A$505,0))&amp;"","خطة غير موجودة"))</f>
        <v/>
      </c>
      <c r="F406" s="6">
        <f>IF(E406="","",IFERROR(INDEX('المرضى'!$B$6:$B$305,MATCH(E406,'المرضى'!$A$6:$A$305,0))&amp;"",""))</f>
        <v/>
      </c>
      <c r="G406" s="22">
        <f>IF(OR(C406&lt;&gt;"تمت",E406="",NOT(ISNUMBER(A406))),"",IF(COUNTIFS($E$6:$E$2005,E406,$C$6:$C$2005,"تمت",$A$6:$A$2005,"&gt;"&amp;A406)=0,1,0))</f>
        <v/>
      </c>
    </row>
    <row r="407">
      <c r="A407" s="13" t="n"/>
      <c r="B407" s="5" t="n"/>
      <c r="C407" s="5" t="n"/>
      <c r="D407" s="5" t="n"/>
      <c r="E407" s="6">
        <f>IF(B407&amp;""="","",IFERROR(INDEX('الخطط'!$B$6:$B$505,MATCH(B407&amp;"",'الخطط'!$A$6:$A$505,0))&amp;"","خطة غير موجودة"))</f>
        <v/>
      </c>
      <c r="F407" s="6">
        <f>IF(E407="","",IFERROR(INDEX('المرضى'!$B$6:$B$305,MATCH(E407,'المرضى'!$A$6:$A$305,0))&amp;"",""))</f>
        <v/>
      </c>
      <c r="G407" s="22">
        <f>IF(OR(C407&lt;&gt;"تمت",E407="",NOT(ISNUMBER(A407))),"",IF(COUNTIFS($E$6:$E$2005,E407,$C$6:$C$2005,"تمت",$A$6:$A$2005,"&gt;"&amp;A407)=0,1,0))</f>
        <v/>
      </c>
    </row>
    <row r="408">
      <c r="A408" s="13" t="n"/>
      <c r="B408" s="5" t="n"/>
      <c r="C408" s="5" t="n"/>
      <c r="D408" s="5" t="n"/>
      <c r="E408" s="6">
        <f>IF(B408&amp;""="","",IFERROR(INDEX('الخطط'!$B$6:$B$505,MATCH(B408&amp;"",'الخطط'!$A$6:$A$505,0))&amp;"","خطة غير موجودة"))</f>
        <v/>
      </c>
      <c r="F408" s="6">
        <f>IF(E408="","",IFERROR(INDEX('المرضى'!$B$6:$B$305,MATCH(E408,'المرضى'!$A$6:$A$305,0))&amp;"",""))</f>
        <v/>
      </c>
      <c r="G408" s="22">
        <f>IF(OR(C408&lt;&gt;"تمت",E408="",NOT(ISNUMBER(A408))),"",IF(COUNTIFS($E$6:$E$2005,E408,$C$6:$C$2005,"تمت",$A$6:$A$2005,"&gt;"&amp;A408)=0,1,0))</f>
        <v/>
      </c>
    </row>
    <row r="409">
      <c r="A409" s="13" t="n"/>
      <c r="B409" s="5" t="n"/>
      <c r="C409" s="5" t="n"/>
      <c r="D409" s="5" t="n"/>
      <c r="E409" s="6">
        <f>IF(B409&amp;""="","",IFERROR(INDEX('الخطط'!$B$6:$B$505,MATCH(B409&amp;"",'الخطط'!$A$6:$A$505,0))&amp;"","خطة غير موجودة"))</f>
        <v/>
      </c>
      <c r="F409" s="6">
        <f>IF(E409="","",IFERROR(INDEX('المرضى'!$B$6:$B$305,MATCH(E409,'المرضى'!$A$6:$A$305,0))&amp;"",""))</f>
        <v/>
      </c>
      <c r="G409" s="22">
        <f>IF(OR(C409&lt;&gt;"تمت",E409="",NOT(ISNUMBER(A409))),"",IF(COUNTIFS($E$6:$E$2005,E409,$C$6:$C$2005,"تمت",$A$6:$A$2005,"&gt;"&amp;A409)=0,1,0))</f>
        <v/>
      </c>
    </row>
    <row r="410">
      <c r="A410" s="13" t="n"/>
      <c r="B410" s="5" t="n"/>
      <c r="C410" s="5" t="n"/>
      <c r="D410" s="5" t="n"/>
      <c r="E410" s="6">
        <f>IF(B410&amp;""="","",IFERROR(INDEX('الخطط'!$B$6:$B$505,MATCH(B410&amp;"",'الخطط'!$A$6:$A$505,0))&amp;"","خطة غير موجودة"))</f>
        <v/>
      </c>
      <c r="F410" s="6">
        <f>IF(E410="","",IFERROR(INDEX('المرضى'!$B$6:$B$305,MATCH(E410,'المرضى'!$A$6:$A$305,0))&amp;"",""))</f>
        <v/>
      </c>
      <c r="G410" s="22">
        <f>IF(OR(C410&lt;&gt;"تمت",E410="",NOT(ISNUMBER(A410))),"",IF(COUNTIFS($E$6:$E$2005,E410,$C$6:$C$2005,"تمت",$A$6:$A$2005,"&gt;"&amp;A410)=0,1,0))</f>
        <v/>
      </c>
    </row>
    <row r="411">
      <c r="A411" s="13" t="n"/>
      <c r="B411" s="5" t="n"/>
      <c r="C411" s="5" t="n"/>
      <c r="D411" s="5" t="n"/>
      <c r="E411" s="6">
        <f>IF(B411&amp;""="","",IFERROR(INDEX('الخطط'!$B$6:$B$505,MATCH(B411&amp;"",'الخطط'!$A$6:$A$505,0))&amp;"","خطة غير موجودة"))</f>
        <v/>
      </c>
      <c r="F411" s="6">
        <f>IF(E411="","",IFERROR(INDEX('المرضى'!$B$6:$B$305,MATCH(E411,'المرضى'!$A$6:$A$305,0))&amp;"",""))</f>
        <v/>
      </c>
      <c r="G411" s="22">
        <f>IF(OR(C411&lt;&gt;"تمت",E411="",NOT(ISNUMBER(A411))),"",IF(COUNTIFS($E$6:$E$2005,E411,$C$6:$C$2005,"تمت",$A$6:$A$2005,"&gt;"&amp;A411)=0,1,0))</f>
        <v/>
      </c>
    </row>
    <row r="412">
      <c r="A412" s="13" t="n"/>
      <c r="B412" s="5" t="n"/>
      <c r="C412" s="5" t="n"/>
      <c r="D412" s="5" t="n"/>
      <c r="E412" s="6">
        <f>IF(B412&amp;""="","",IFERROR(INDEX('الخطط'!$B$6:$B$505,MATCH(B412&amp;"",'الخطط'!$A$6:$A$505,0))&amp;"","خطة غير موجودة"))</f>
        <v/>
      </c>
      <c r="F412" s="6">
        <f>IF(E412="","",IFERROR(INDEX('المرضى'!$B$6:$B$305,MATCH(E412,'المرضى'!$A$6:$A$305,0))&amp;"",""))</f>
        <v/>
      </c>
      <c r="G412" s="22">
        <f>IF(OR(C412&lt;&gt;"تمت",E412="",NOT(ISNUMBER(A412))),"",IF(COUNTIFS($E$6:$E$2005,E412,$C$6:$C$2005,"تمت",$A$6:$A$2005,"&gt;"&amp;A412)=0,1,0))</f>
        <v/>
      </c>
    </row>
    <row r="413">
      <c r="A413" s="13" t="n"/>
      <c r="B413" s="5" t="n"/>
      <c r="C413" s="5" t="n"/>
      <c r="D413" s="5" t="n"/>
      <c r="E413" s="6">
        <f>IF(B413&amp;""="","",IFERROR(INDEX('الخطط'!$B$6:$B$505,MATCH(B413&amp;"",'الخطط'!$A$6:$A$505,0))&amp;"","خطة غير موجودة"))</f>
        <v/>
      </c>
      <c r="F413" s="6">
        <f>IF(E413="","",IFERROR(INDEX('المرضى'!$B$6:$B$305,MATCH(E413,'المرضى'!$A$6:$A$305,0))&amp;"",""))</f>
        <v/>
      </c>
      <c r="G413" s="22">
        <f>IF(OR(C413&lt;&gt;"تمت",E413="",NOT(ISNUMBER(A413))),"",IF(COUNTIFS($E$6:$E$2005,E413,$C$6:$C$2005,"تمت",$A$6:$A$2005,"&gt;"&amp;A413)=0,1,0))</f>
        <v/>
      </c>
    </row>
    <row r="414">
      <c r="A414" s="13" t="n"/>
      <c r="B414" s="5" t="n"/>
      <c r="C414" s="5" t="n"/>
      <c r="D414" s="5" t="n"/>
      <c r="E414" s="6">
        <f>IF(B414&amp;""="","",IFERROR(INDEX('الخطط'!$B$6:$B$505,MATCH(B414&amp;"",'الخطط'!$A$6:$A$505,0))&amp;"","خطة غير موجودة"))</f>
        <v/>
      </c>
      <c r="F414" s="6">
        <f>IF(E414="","",IFERROR(INDEX('المرضى'!$B$6:$B$305,MATCH(E414,'المرضى'!$A$6:$A$305,0))&amp;"",""))</f>
        <v/>
      </c>
      <c r="G414" s="22">
        <f>IF(OR(C414&lt;&gt;"تمت",E414="",NOT(ISNUMBER(A414))),"",IF(COUNTIFS($E$6:$E$2005,E414,$C$6:$C$2005,"تمت",$A$6:$A$2005,"&gt;"&amp;A414)=0,1,0))</f>
        <v/>
      </c>
    </row>
    <row r="415">
      <c r="A415" s="13" t="n"/>
      <c r="B415" s="5" t="n"/>
      <c r="C415" s="5" t="n"/>
      <c r="D415" s="5" t="n"/>
      <c r="E415" s="6">
        <f>IF(B415&amp;""="","",IFERROR(INDEX('الخطط'!$B$6:$B$505,MATCH(B415&amp;"",'الخطط'!$A$6:$A$505,0))&amp;"","خطة غير موجودة"))</f>
        <v/>
      </c>
      <c r="F415" s="6">
        <f>IF(E415="","",IFERROR(INDEX('المرضى'!$B$6:$B$305,MATCH(E415,'المرضى'!$A$6:$A$305,0))&amp;"",""))</f>
        <v/>
      </c>
      <c r="G415" s="22">
        <f>IF(OR(C415&lt;&gt;"تمت",E415="",NOT(ISNUMBER(A415))),"",IF(COUNTIFS($E$6:$E$2005,E415,$C$6:$C$2005,"تمت",$A$6:$A$2005,"&gt;"&amp;A415)=0,1,0))</f>
        <v/>
      </c>
    </row>
    <row r="416">
      <c r="A416" s="13" t="n"/>
      <c r="B416" s="5" t="n"/>
      <c r="C416" s="5" t="n"/>
      <c r="D416" s="5" t="n"/>
      <c r="E416" s="6">
        <f>IF(B416&amp;""="","",IFERROR(INDEX('الخطط'!$B$6:$B$505,MATCH(B416&amp;"",'الخطط'!$A$6:$A$505,0))&amp;"","خطة غير موجودة"))</f>
        <v/>
      </c>
      <c r="F416" s="6">
        <f>IF(E416="","",IFERROR(INDEX('المرضى'!$B$6:$B$305,MATCH(E416,'المرضى'!$A$6:$A$305,0))&amp;"",""))</f>
        <v/>
      </c>
      <c r="G416" s="22">
        <f>IF(OR(C416&lt;&gt;"تمت",E416="",NOT(ISNUMBER(A416))),"",IF(COUNTIFS($E$6:$E$2005,E416,$C$6:$C$2005,"تمت",$A$6:$A$2005,"&gt;"&amp;A416)=0,1,0))</f>
        <v/>
      </c>
    </row>
    <row r="417">
      <c r="A417" s="13" t="n"/>
      <c r="B417" s="5" t="n"/>
      <c r="C417" s="5" t="n"/>
      <c r="D417" s="5" t="n"/>
      <c r="E417" s="6">
        <f>IF(B417&amp;""="","",IFERROR(INDEX('الخطط'!$B$6:$B$505,MATCH(B417&amp;"",'الخطط'!$A$6:$A$505,0))&amp;"","خطة غير موجودة"))</f>
        <v/>
      </c>
      <c r="F417" s="6">
        <f>IF(E417="","",IFERROR(INDEX('المرضى'!$B$6:$B$305,MATCH(E417,'المرضى'!$A$6:$A$305,0))&amp;"",""))</f>
        <v/>
      </c>
      <c r="G417" s="22">
        <f>IF(OR(C417&lt;&gt;"تمت",E417="",NOT(ISNUMBER(A417))),"",IF(COUNTIFS($E$6:$E$2005,E417,$C$6:$C$2005,"تمت",$A$6:$A$2005,"&gt;"&amp;A417)=0,1,0))</f>
        <v/>
      </c>
    </row>
    <row r="418">
      <c r="A418" s="13" t="n"/>
      <c r="B418" s="5" t="n"/>
      <c r="C418" s="5" t="n"/>
      <c r="D418" s="5" t="n"/>
      <c r="E418" s="6">
        <f>IF(B418&amp;""="","",IFERROR(INDEX('الخطط'!$B$6:$B$505,MATCH(B418&amp;"",'الخطط'!$A$6:$A$505,0))&amp;"","خطة غير موجودة"))</f>
        <v/>
      </c>
      <c r="F418" s="6">
        <f>IF(E418="","",IFERROR(INDEX('المرضى'!$B$6:$B$305,MATCH(E418,'المرضى'!$A$6:$A$305,0))&amp;"",""))</f>
        <v/>
      </c>
      <c r="G418" s="22">
        <f>IF(OR(C418&lt;&gt;"تمت",E418="",NOT(ISNUMBER(A418))),"",IF(COUNTIFS($E$6:$E$2005,E418,$C$6:$C$2005,"تمت",$A$6:$A$2005,"&gt;"&amp;A418)=0,1,0))</f>
        <v/>
      </c>
    </row>
    <row r="419">
      <c r="A419" s="13" t="n"/>
      <c r="B419" s="5" t="n"/>
      <c r="C419" s="5" t="n"/>
      <c r="D419" s="5" t="n"/>
      <c r="E419" s="6">
        <f>IF(B419&amp;""="","",IFERROR(INDEX('الخطط'!$B$6:$B$505,MATCH(B419&amp;"",'الخطط'!$A$6:$A$505,0))&amp;"","خطة غير موجودة"))</f>
        <v/>
      </c>
      <c r="F419" s="6">
        <f>IF(E419="","",IFERROR(INDEX('المرضى'!$B$6:$B$305,MATCH(E419,'المرضى'!$A$6:$A$305,0))&amp;"",""))</f>
        <v/>
      </c>
      <c r="G419" s="22">
        <f>IF(OR(C419&lt;&gt;"تمت",E419="",NOT(ISNUMBER(A419))),"",IF(COUNTIFS($E$6:$E$2005,E419,$C$6:$C$2005,"تمت",$A$6:$A$2005,"&gt;"&amp;A419)=0,1,0))</f>
        <v/>
      </c>
    </row>
    <row r="420">
      <c r="A420" s="13" t="n"/>
      <c r="B420" s="5" t="n"/>
      <c r="C420" s="5" t="n"/>
      <c r="D420" s="5" t="n"/>
      <c r="E420" s="6">
        <f>IF(B420&amp;""="","",IFERROR(INDEX('الخطط'!$B$6:$B$505,MATCH(B420&amp;"",'الخطط'!$A$6:$A$505,0))&amp;"","خطة غير موجودة"))</f>
        <v/>
      </c>
      <c r="F420" s="6">
        <f>IF(E420="","",IFERROR(INDEX('المرضى'!$B$6:$B$305,MATCH(E420,'المرضى'!$A$6:$A$305,0))&amp;"",""))</f>
        <v/>
      </c>
      <c r="G420" s="22">
        <f>IF(OR(C420&lt;&gt;"تمت",E420="",NOT(ISNUMBER(A420))),"",IF(COUNTIFS($E$6:$E$2005,E420,$C$6:$C$2005,"تمت",$A$6:$A$2005,"&gt;"&amp;A420)=0,1,0))</f>
        <v/>
      </c>
    </row>
    <row r="421">
      <c r="A421" s="13" t="n"/>
      <c r="B421" s="5" t="n"/>
      <c r="C421" s="5" t="n"/>
      <c r="D421" s="5" t="n"/>
      <c r="E421" s="6">
        <f>IF(B421&amp;""="","",IFERROR(INDEX('الخطط'!$B$6:$B$505,MATCH(B421&amp;"",'الخطط'!$A$6:$A$505,0))&amp;"","خطة غير موجودة"))</f>
        <v/>
      </c>
      <c r="F421" s="6">
        <f>IF(E421="","",IFERROR(INDEX('المرضى'!$B$6:$B$305,MATCH(E421,'المرضى'!$A$6:$A$305,0))&amp;"",""))</f>
        <v/>
      </c>
      <c r="G421" s="22">
        <f>IF(OR(C421&lt;&gt;"تمت",E421="",NOT(ISNUMBER(A421))),"",IF(COUNTIFS($E$6:$E$2005,E421,$C$6:$C$2005,"تمت",$A$6:$A$2005,"&gt;"&amp;A421)=0,1,0))</f>
        <v/>
      </c>
    </row>
    <row r="422">
      <c r="A422" s="13" t="n"/>
      <c r="B422" s="5" t="n"/>
      <c r="C422" s="5" t="n"/>
      <c r="D422" s="5" t="n"/>
      <c r="E422" s="6">
        <f>IF(B422&amp;""="","",IFERROR(INDEX('الخطط'!$B$6:$B$505,MATCH(B422&amp;"",'الخطط'!$A$6:$A$505,0))&amp;"","خطة غير موجودة"))</f>
        <v/>
      </c>
      <c r="F422" s="6">
        <f>IF(E422="","",IFERROR(INDEX('المرضى'!$B$6:$B$305,MATCH(E422,'المرضى'!$A$6:$A$305,0))&amp;"",""))</f>
        <v/>
      </c>
      <c r="G422" s="22">
        <f>IF(OR(C422&lt;&gt;"تمت",E422="",NOT(ISNUMBER(A422))),"",IF(COUNTIFS($E$6:$E$2005,E422,$C$6:$C$2005,"تمت",$A$6:$A$2005,"&gt;"&amp;A422)=0,1,0))</f>
        <v/>
      </c>
    </row>
    <row r="423">
      <c r="A423" s="13" t="n"/>
      <c r="B423" s="5" t="n"/>
      <c r="C423" s="5" t="n"/>
      <c r="D423" s="5" t="n"/>
      <c r="E423" s="6">
        <f>IF(B423&amp;""="","",IFERROR(INDEX('الخطط'!$B$6:$B$505,MATCH(B423&amp;"",'الخطط'!$A$6:$A$505,0))&amp;"","خطة غير موجودة"))</f>
        <v/>
      </c>
      <c r="F423" s="6">
        <f>IF(E423="","",IFERROR(INDEX('المرضى'!$B$6:$B$305,MATCH(E423,'المرضى'!$A$6:$A$305,0))&amp;"",""))</f>
        <v/>
      </c>
      <c r="G423" s="22">
        <f>IF(OR(C423&lt;&gt;"تمت",E423="",NOT(ISNUMBER(A423))),"",IF(COUNTIFS($E$6:$E$2005,E423,$C$6:$C$2005,"تمت",$A$6:$A$2005,"&gt;"&amp;A423)=0,1,0))</f>
        <v/>
      </c>
    </row>
    <row r="424">
      <c r="A424" s="13" t="n"/>
      <c r="B424" s="5" t="n"/>
      <c r="C424" s="5" t="n"/>
      <c r="D424" s="5" t="n"/>
      <c r="E424" s="6">
        <f>IF(B424&amp;""="","",IFERROR(INDEX('الخطط'!$B$6:$B$505,MATCH(B424&amp;"",'الخطط'!$A$6:$A$505,0))&amp;"","خطة غير موجودة"))</f>
        <v/>
      </c>
      <c r="F424" s="6">
        <f>IF(E424="","",IFERROR(INDEX('المرضى'!$B$6:$B$305,MATCH(E424,'المرضى'!$A$6:$A$305,0))&amp;"",""))</f>
        <v/>
      </c>
      <c r="G424" s="22">
        <f>IF(OR(C424&lt;&gt;"تمت",E424="",NOT(ISNUMBER(A424))),"",IF(COUNTIFS($E$6:$E$2005,E424,$C$6:$C$2005,"تمت",$A$6:$A$2005,"&gt;"&amp;A424)=0,1,0))</f>
        <v/>
      </c>
    </row>
    <row r="425">
      <c r="A425" s="13" t="n"/>
      <c r="B425" s="5" t="n"/>
      <c r="C425" s="5" t="n"/>
      <c r="D425" s="5" t="n"/>
      <c r="E425" s="6">
        <f>IF(B425&amp;""="","",IFERROR(INDEX('الخطط'!$B$6:$B$505,MATCH(B425&amp;"",'الخطط'!$A$6:$A$505,0))&amp;"","خطة غير موجودة"))</f>
        <v/>
      </c>
      <c r="F425" s="6">
        <f>IF(E425="","",IFERROR(INDEX('المرضى'!$B$6:$B$305,MATCH(E425,'المرضى'!$A$6:$A$305,0))&amp;"",""))</f>
        <v/>
      </c>
      <c r="G425" s="22">
        <f>IF(OR(C425&lt;&gt;"تمت",E425="",NOT(ISNUMBER(A425))),"",IF(COUNTIFS($E$6:$E$2005,E425,$C$6:$C$2005,"تمت",$A$6:$A$2005,"&gt;"&amp;A425)=0,1,0))</f>
        <v/>
      </c>
    </row>
    <row r="426">
      <c r="A426" s="13" t="n"/>
      <c r="B426" s="5" t="n"/>
      <c r="C426" s="5" t="n"/>
      <c r="D426" s="5" t="n"/>
      <c r="E426" s="6">
        <f>IF(B426&amp;""="","",IFERROR(INDEX('الخطط'!$B$6:$B$505,MATCH(B426&amp;"",'الخطط'!$A$6:$A$505,0))&amp;"","خطة غير موجودة"))</f>
        <v/>
      </c>
      <c r="F426" s="6">
        <f>IF(E426="","",IFERROR(INDEX('المرضى'!$B$6:$B$305,MATCH(E426,'المرضى'!$A$6:$A$305,0))&amp;"",""))</f>
        <v/>
      </c>
      <c r="G426" s="22">
        <f>IF(OR(C426&lt;&gt;"تمت",E426="",NOT(ISNUMBER(A426))),"",IF(COUNTIFS($E$6:$E$2005,E426,$C$6:$C$2005,"تمت",$A$6:$A$2005,"&gt;"&amp;A426)=0,1,0))</f>
        <v/>
      </c>
    </row>
    <row r="427">
      <c r="A427" s="13" t="n"/>
      <c r="B427" s="5" t="n"/>
      <c r="C427" s="5" t="n"/>
      <c r="D427" s="5" t="n"/>
      <c r="E427" s="6">
        <f>IF(B427&amp;""="","",IFERROR(INDEX('الخطط'!$B$6:$B$505,MATCH(B427&amp;"",'الخطط'!$A$6:$A$505,0))&amp;"","خطة غير موجودة"))</f>
        <v/>
      </c>
      <c r="F427" s="6">
        <f>IF(E427="","",IFERROR(INDEX('المرضى'!$B$6:$B$305,MATCH(E427,'المرضى'!$A$6:$A$305,0))&amp;"",""))</f>
        <v/>
      </c>
      <c r="G427" s="22">
        <f>IF(OR(C427&lt;&gt;"تمت",E427="",NOT(ISNUMBER(A427))),"",IF(COUNTIFS($E$6:$E$2005,E427,$C$6:$C$2005,"تمت",$A$6:$A$2005,"&gt;"&amp;A427)=0,1,0))</f>
        <v/>
      </c>
    </row>
    <row r="428">
      <c r="A428" s="13" t="n"/>
      <c r="B428" s="5" t="n"/>
      <c r="C428" s="5" t="n"/>
      <c r="D428" s="5" t="n"/>
      <c r="E428" s="6">
        <f>IF(B428&amp;""="","",IFERROR(INDEX('الخطط'!$B$6:$B$505,MATCH(B428&amp;"",'الخطط'!$A$6:$A$505,0))&amp;"","خطة غير موجودة"))</f>
        <v/>
      </c>
      <c r="F428" s="6">
        <f>IF(E428="","",IFERROR(INDEX('المرضى'!$B$6:$B$305,MATCH(E428,'المرضى'!$A$6:$A$305,0))&amp;"",""))</f>
        <v/>
      </c>
      <c r="G428" s="22">
        <f>IF(OR(C428&lt;&gt;"تمت",E428="",NOT(ISNUMBER(A428))),"",IF(COUNTIFS($E$6:$E$2005,E428,$C$6:$C$2005,"تمت",$A$6:$A$2005,"&gt;"&amp;A428)=0,1,0))</f>
        <v/>
      </c>
    </row>
    <row r="429">
      <c r="A429" s="13" t="n"/>
      <c r="B429" s="5" t="n"/>
      <c r="C429" s="5" t="n"/>
      <c r="D429" s="5" t="n"/>
      <c r="E429" s="6">
        <f>IF(B429&amp;""="","",IFERROR(INDEX('الخطط'!$B$6:$B$505,MATCH(B429&amp;"",'الخطط'!$A$6:$A$505,0))&amp;"","خطة غير موجودة"))</f>
        <v/>
      </c>
      <c r="F429" s="6">
        <f>IF(E429="","",IFERROR(INDEX('المرضى'!$B$6:$B$305,MATCH(E429,'المرضى'!$A$6:$A$305,0))&amp;"",""))</f>
        <v/>
      </c>
      <c r="G429" s="22">
        <f>IF(OR(C429&lt;&gt;"تمت",E429="",NOT(ISNUMBER(A429))),"",IF(COUNTIFS($E$6:$E$2005,E429,$C$6:$C$2005,"تمت",$A$6:$A$2005,"&gt;"&amp;A429)=0,1,0))</f>
        <v/>
      </c>
    </row>
    <row r="430">
      <c r="A430" s="13" t="n"/>
      <c r="B430" s="5" t="n"/>
      <c r="C430" s="5" t="n"/>
      <c r="D430" s="5" t="n"/>
      <c r="E430" s="6">
        <f>IF(B430&amp;""="","",IFERROR(INDEX('الخطط'!$B$6:$B$505,MATCH(B430&amp;"",'الخطط'!$A$6:$A$505,0))&amp;"","خطة غير موجودة"))</f>
        <v/>
      </c>
      <c r="F430" s="6">
        <f>IF(E430="","",IFERROR(INDEX('المرضى'!$B$6:$B$305,MATCH(E430,'المرضى'!$A$6:$A$305,0))&amp;"",""))</f>
        <v/>
      </c>
      <c r="G430" s="22">
        <f>IF(OR(C430&lt;&gt;"تمت",E430="",NOT(ISNUMBER(A430))),"",IF(COUNTIFS($E$6:$E$2005,E430,$C$6:$C$2005,"تمت",$A$6:$A$2005,"&gt;"&amp;A430)=0,1,0))</f>
        <v/>
      </c>
    </row>
    <row r="431">
      <c r="A431" s="13" t="n"/>
      <c r="B431" s="5" t="n"/>
      <c r="C431" s="5" t="n"/>
      <c r="D431" s="5" t="n"/>
      <c r="E431" s="6">
        <f>IF(B431&amp;""="","",IFERROR(INDEX('الخطط'!$B$6:$B$505,MATCH(B431&amp;"",'الخطط'!$A$6:$A$505,0))&amp;"","خطة غير موجودة"))</f>
        <v/>
      </c>
      <c r="F431" s="6">
        <f>IF(E431="","",IFERROR(INDEX('المرضى'!$B$6:$B$305,MATCH(E431,'المرضى'!$A$6:$A$305,0))&amp;"",""))</f>
        <v/>
      </c>
      <c r="G431" s="22">
        <f>IF(OR(C431&lt;&gt;"تمت",E431="",NOT(ISNUMBER(A431))),"",IF(COUNTIFS($E$6:$E$2005,E431,$C$6:$C$2005,"تمت",$A$6:$A$2005,"&gt;"&amp;A431)=0,1,0))</f>
        <v/>
      </c>
    </row>
    <row r="432">
      <c r="A432" s="13" t="n"/>
      <c r="B432" s="5" t="n"/>
      <c r="C432" s="5" t="n"/>
      <c r="D432" s="5" t="n"/>
      <c r="E432" s="6">
        <f>IF(B432&amp;""="","",IFERROR(INDEX('الخطط'!$B$6:$B$505,MATCH(B432&amp;"",'الخطط'!$A$6:$A$505,0))&amp;"","خطة غير موجودة"))</f>
        <v/>
      </c>
      <c r="F432" s="6">
        <f>IF(E432="","",IFERROR(INDEX('المرضى'!$B$6:$B$305,MATCH(E432,'المرضى'!$A$6:$A$305,0))&amp;"",""))</f>
        <v/>
      </c>
      <c r="G432" s="22">
        <f>IF(OR(C432&lt;&gt;"تمت",E432="",NOT(ISNUMBER(A432))),"",IF(COUNTIFS($E$6:$E$2005,E432,$C$6:$C$2005,"تمت",$A$6:$A$2005,"&gt;"&amp;A432)=0,1,0))</f>
        <v/>
      </c>
    </row>
    <row r="433">
      <c r="A433" s="13" t="n"/>
      <c r="B433" s="5" t="n"/>
      <c r="C433" s="5" t="n"/>
      <c r="D433" s="5" t="n"/>
      <c r="E433" s="6">
        <f>IF(B433&amp;""="","",IFERROR(INDEX('الخطط'!$B$6:$B$505,MATCH(B433&amp;"",'الخطط'!$A$6:$A$505,0))&amp;"","خطة غير موجودة"))</f>
        <v/>
      </c>
      <c r="F433" s="6">
        <f>IF(E433="","",IFERROR(INDEX('المرضى'!$B$6:$B$305,MATCH(E433,'المرضى'!$A$6:$A$305,0))&amp;"",""))</f>
        <v/>
      </c>
      <c r="G433" s="22">
        <f>IF(OR(C433&lt;&gt;"تمت",E433="",NOT(ISNUMBER(A433))),"",IF(COUNTIFS($E$6:$E$2005,E433,$C$6:$C$2005,"تمت",$A$6:$A$2005,"&gt;"&amp;A433)=0,1,0))</f>
        <v/>
      </c>
    </row>
    <row r="434">
      <c r="A434" s="13" t="n"/>
      <c r="B434" s="5" t="n"/>
      <c r="C434" s="5" t="n"/>
      <c r="D434" s="5" t="n"/>
      <c r="E434" s="6">
        <f>IF(B434&amp;""="","",IFERROR(INDEX('الخطط'!$B$6:$B$505,MATCH(B434&amp;"",'الخطط'!$A$6:$A$505,0))&amp;"","خطة غير موجودة"))</f>
        <v/>
      </c>
      <c r="F434" s="6">
        <f>IF(E434="","",IFERROR(INDEX('المرضى'!$B$6:$B$305,MATCH(E434,'المرضى'!$A$6:$A$305,0))&amp;"",""))</f>
        <v/>
      </c>
      <c r="G434" s="22">
        <f>IF(OR(C434&lt;&gt;"تمت",E434="",NOT(ISNUMBER(A434))),"",IF(COUNTIFS($E$6:$E$2005,E434,$C$6:$C$2005,"تمت",$A$6:$A$2005,"&gt;"&amp;A434)=0,1,0))</f>
        <v/>
      </c>
    </row>
    <row r="435">
      <c r="A435" s="13" t="n"/>
      <c r="B435" s="5" t="n"/>
      <c r="C435" s="5" t="n"/>
      <c r="D435" s="5" t="n"/>
      <c r="E435" s="6">
        <f>IF(B435&amp;""="","",IFERROR(INDEX('الخطط'!$B$6:$B$505,MATCH(B435&amp;"",'الخطط'!$A$6:$A$505,0))&amp;"","خطة غير موجودة"))</f>
        <v/>
      </c>
      <c r="F435" s="6">
        <f>IF(E435="","",IFERROR(INDEX('المرضى'!$B$6:$B$305,MATCH(E435,'المرضى'!$A$6:$A$305,0))&amp;"",""))</f>
        <v/>
      </c>
      <c r="G435" s="22">
        <f>IF(OR(C435&lt;&gt;"تمت",E435="",NOT(ISNUMBER(A435))),"",IF(COUNTIFS($E$6:$E$2005,E435,$C$6:$C$2005,"تمت",$A$6:$A$2005,"&gt;"&amp;A435)=0,1,0))</f>
        <v/>
      </c>
    </row>
    <row r="436">
      <c r="A436" s="13" t="n"/>
      <c r="B436" s="5" t="n"/>
      <c r="C436" s="5" t="n"/>
      <c r="D436" s="5" t="n"/>
      <c r="E436" s="6">
        <f>IF(B436&amp;""="","",IFERROR(INDEX('الخطط'!$B$6:$B$505,MATCH(B436&amp;"",'الخطط'!$A$6:$A$505,0))&amp;"","خطة غير موجودة"))</f>
        <v/>
      </c>
      <c r="F436" s="6">
        <f>IF(E436="","",IFERROR(INDEX('المرضى'!$B$6:$B$305,MATCH(E436,'المرضى'!$A$6:$A$305,0))&amp;"",""))</f>
        <v/>
      </c>
      <c r="G436" s="22">
        <f>IF(OR(C436&lt;&gt;"تمت",E436="",NOT(ISNUMBER(A436))),"",IF(COUNTIFS($E$6:$E$2005,E436,$C$6:$C$2005,"تمت",$A$6:$A$2005,"&gt;"&amp;A436)=0,1,0))</f>
        <v/>
      </c>
    </row>
    <row r="437">
      <c r="A437" s="13" t="n"/>
      <c r="B437" s="5" t="n"/>
      <c r="C437" s="5" t="n"/>
      <c r="D437" s="5" t="n"/>
      <c r="E437" s="6">
        <f>IF(B437&amp;""="","",IFERROR(INDEX('الخطط'!$B$6:$B$505,MATCH(B437&amp;"",'الخطط'!$A$6:$A$505,0))&amp;"","خطة غير موجودة"))</f>
        <v/>
      </c>
      <c r="F437" s="6">
        <f>IF(E437="","",IFERROR(INDEX('المرضى'!$B$6:$B$305,MATCH(E437,'المرضى'!$A$6:$A$305,0))&amp;"",""))</f>
        <v/>
      </c>
      <c r="G437" s="22">
        <f>IF(OR(C437&lt;&gt;"تمت",E437="",NOT(ISNUMBER(A437))),"",IF(COUNTIFS($E$6:$E$2005,E437,$C$6:$C$2005,"تمت",$A$6:$A$2005,"&gt;"&amp;A437)=0,1,0))</f>
        <v/>
      </c>
    </row>
    <row r="438">
      <c r="A438" s="13" t="n"/>
      <c r="B438" s="5" t="n"/>
      <c r="C438" s="5" t="n"/>
      <c r="D438" s="5" t="n"/>
      <c r="E438" s="6">
        <f>IF(B438&amp;""="","",IFERROR(INDEX('الخطط'!$B$6:$B$505,MATCH(B438&amp;"",'الخطط'!$A$6:$A$505,0))&amp;"","خطة غير موجودة"))</f>
        <v/>
      </c>
      <c r="F438" s="6">
        <f>IF(E438="","",IFERROR(INDEX('المرضى'!$B$6:$B$305,MATCH(E438,'المرضى'!$A$6:$A$305,0))&amp;"",""))</f>
        <v/>
      </c>
      <c r="G438" s="22">
        <f>IF(OR(C438&lt;&gt;"تمت",E438="",NOT(ISNUMBER(A438))),"",IF(COUNTIFS($E$6:$E$2005,E438,$C$6:$C$2005,"تمت",$A$6:$A$2005,"&gt;"&amp;A438)=0,1,0))</f>
        <v/>
      </c>
    </row>
    <row r="439">
      <c r="A439" s="13" t="n"/>
      <c r="B439" s="5" t="n"/>
      <c r="C439" s="5" t="n"/>
      <c r="D439" s="5" t="n"/>
      <c r="E439" s="6">
        <f>IF(B439&amp;""="","",IFERROR(INDEX('الخطط'!$B$6:$B$505,MATCH(B439&amp;"",'الخطط'!$A$6:$A$505,0))&amp;"","خطة غير موجودة"))</f>
        <v/>
      </c>
      <c r="F439" s="6">
        <f>IF(E439="","",IFERROR(INDEX('المرضى'!$B$6:$B$305,MATCH(E439,'المرضى'!$A$6:$A$305,0))&amp;"",""))</f>
        <v/>
      </c>
      <c r="G439" s="22">
        <f>IF(OR(C439&lt;&gt;"تمت",E439="",NOT(ISNUMBER(A439))),"",IF(COUNTIFS($E$6:$E$2005,E439,$C$6:$C$2005,"تمت",$A$6:$A$2005,"&gt;"&amp;A439)=0,1,0))</f>
        <v/>
      </c>
    </row>
    <row r="440">
      <c r="A440" s="13" t="n"/>
      <c r="B440" s="5" t="n"/>
      <c r="C440" s="5" t="n"/>
      <c r="D440" s="5" t="n"/>
      <c r="E440" s="6">
        <f>IF(B440&amp;""="","",IFERROR(INDEX('الخطط'!$B$6:$B$505,MATCH(B440&amp;"",'الخطط'!$A$6:$A$505,0))&amp;"","خطة غير موجودة"))</f>
        <v/>
      </c>
      <c r="F440" s="6">
        <f>IF(E440="","",IFERROR(INDEX('المرضى'!$B$6:$B$305,MATCH(E440,'المرضى'!$A$6:$A$305,0))&amp;"",""))</f>
        <v/>
      </c>
      <c r="G440" s="22">
        <f>IF(OR(C440&lt;&gt;"تمت",E440="",NOT(ISNUMBER(A440))),"",IF(COUNTIFS($E$6:$E$2005,E440,$C$6:$C$2005,"تمت",$A$6:$A$2005,"&gt;"&amp;A440)=0,1,0))</f>
        <v/>
      </c>
    </row>
    <row r="441">
      <c r="A441" s="13" t="n"/>
      <c r="B441" s="5" t="n"/>
      <c r="C441" s="5" t="n"/>
      <c r="D441" s="5" t="n"/>
      <c r="E441" s="6">
        <f>IF(B441&amp;""="","",IFERROR(INDEX('الخطط'!$B$6:$B$505,MATCH(B441&amp;"",'الخطط'!$A$6:$A$505,0))&amp;"","خطة غير موجودة"))</f>
        <v/>
      </c>
      <c r="F441" s="6">
        <f>IF(E441="","",IFERROR(INDEX('المرضى'!$B$6:$B$305,MATCH(E441,'المرضى'!$A$6:$A$305,0))&amp;"",""))</f>
        <v/>
      </c>
      <c r="G441" s="22">
        <f>IF(OR(C441&lt;&gt;"تمت",E441="",NOT(ISNUMBER(A441))),"",IF(COUNTIFS($E$6:$E$2005,E441,$C$6:$C$2005,"تمت",$A$6:$A$2005,"&gt;"&amp;A441)=0,1,0))</f>
        <v/>
      </c>
    </row>
    <row r="442">
      <c r="A442" s="13" t="n"/>
      <c r="B442" s="5" t="n"/>
      <c r="C442" s="5" t="n"/>
      <c r="D442" s="5" t="n"/>
      <c r="E442" s="6">
        <f>IF(B442&amp;""="","",IFERROR(INDEX('الخطط'!$B$6:$B$505,MATCH(B442&amp;"",'الخطط'!$A$6:$A$505,0))&amp;"","خطة غير موجودة"))</f>
        <v/>
      </c>
      <c r="F442" s="6">
        <f>IF(E442="","",IFERROR(INDEX('المرضى'!$B$6:$B$305,MATCH(E442,'المرضى'!$A$6:$A$305,0))&amp;"",""))</f>
        <v/>
      </c>
      <c r="G442" s="22">
        <f>IF(OR(C442&lt;&gt;"تمت",E442="",NOT(ISNUMBER(A442))),"",IF(COUNTIFS($E$6:$E$2005,E442,$C$6:$C$2005,"تمت",$A$6:$A$2005,"&gt;"&amp;A442)=0,1,0))</f>
        <v/>
      </c>
    </row>
    <row r="443">
      <c r="A443" s="13" t="n"/>
      <c r="B443" s="5" t="n"/>
      <c r="C443" s="5" t="n"/>
      <c r="D443" s="5" t="n"/>
      <c r="E443" s="6">
        <f>IF(B443&amp;""="","",IFERROR(INDEX('الخطط'!$B$6:$B$505,MATCH(B443&amp;"",'الخطط'!$A$6:$A$505,0))&amp;"","خطة غير موجودة"))</f>
        <v/>
      </c>
      <c r="F443" s="6">
        <f>IF(E443="","",IFERROR(INDEX('المرضى'!$B$6:$B$305,MATCH(E443,'المرضى'!$A$6:$A$305,0))&amp;"",""))</f>
        <v/>
      </c>
      <c r="G443" s="22">
        <f>IF(OR(C443&lt;&gt;"تمت",E443="",NOT(ISNUMBER(A443))),"",IF(COUNTIFS($E$6:$E$2005,E443,$C$6:$C$2005,"تمت",$A$6:$A$2005,"&gt;"&amp;A443)=0,1,0))</f>
        <v/>
      </c>
    </row>
    <row r="444">
      <c r="A444" s="13" t="n"/>
      <c r="B444" s="5" t="n"/>
      <c r="C444" s="5" t="n"/>
      <c r="D444" s="5" t="n"/>
      <c r="E444" s="6">
        <f>IF(B444&amp;""="","",IFERROR(INDEX('الخطط'!$B$6:$B$505,MATCH(B444&amp;"",'الخطط'!$A$6:$A$505,0))&amp;"","خطة غير موجودة"))</f>
        <v/>
      </c>
      <c r="F444" s="6">
        <f>IF(E444="","",IFERROR(INDEX('المرضى'!$B$6:$B$305,MATCH(E444,'المرضى'!$A$6:$A$305,0))&amp;"",""))</f>
        <v/>
      </c>
      <c r="G444" s="22">
        <f>IF(OR(C444&lt;&gt;"تمت",E444="",NOT(ISNUMBER(A444))),"",IF(COUNTIFS($E$6:$E$2005,E444,$C$6:$C$2005,"تمت",$A$6:$A$2005,"&gt;"&amp;A444)=0,1,0))</f>
        <v/>
      </c>
    </row>
    <row r="445">
      <c r="A445" s="13" t="n"/>
      <c r="B445" s="5" t="n"/>
      <c r="C445" s="5" t="n"/>
      <c r="D445" s="5" t="n"/>
      <c r="E445" s="6">
        <f>IF(B445&amp;""="","",IFERROR(INDEX('الخطط'!$B$6:$B$505,MATCH(B445&amp;"",'الخطط'!$A$6:$A$505,0))&amp;"","خطة غير موجودة"))</f>
        <v/>
      </c>
      <c r="F445" s="6">
        <f>IF(E445="","",IFERROR(INDEX('المرضى'!$B$6:$B$305,MATCH(E445,'المرضى'!$A$6:$A$305,0))&amp;"",""))</f>
        <v/>
      </c>
      <c r="G445" s="22">
        <f>IF(OR(C445&lt;&gt;"تمت",E445="",NOT(ISNUMBER(A445))),"",IF(COUNTIFS($E$6:$E$2005,E445,$C$6:$C$2005,"تمت",$A$6:$A$2005,"&gt;"&amp;A445)=0,1,0))</f>
        <v/>
      </c>
    </row>
    <row r="446">
      <c r="A446" s="13" t="n"/>
      <c r="B446" s="5" t="n"/>
      <c r="C446" s="5" t="n"/>
      <c r="D446" s="5" t="n"/>
      <c r="E446" s="6">
        <f>IF(B446&amp;""="","",IFERROR(INDEX('الخطط'!$B$6:$B$505,MATCH(B446&amp;"",'الخطط'!$A$6:$A$505,0))&amp;"","خطة غير موجودة"))</f>
        <v/>
      </c>
      <c r="F446" s="6">
        <f>IF(E446="","",IFERROR(INDEX('المرضى'!$B$6:$B$305,MATCH(E446,'المرضى'!$A$6:$A$305,0))&amp;"",""))</f>
        <v/>
      </c>
      <c r="G446" s="22">
        <f>IF(OR(C446&lt;&gt;"تمت",E446="",NOT(ISNUMBER(A446))),"",IF(COUNTIFS($E$6:$E$2005,E446,$C$6:$C$2005,"تمت",$A$6:$A$2005,"&gt;"&amp;A446)=0,1,0))</f>
        <v/>
      </c>
    </row>
    <row r="447">
      <c r="A447" s="13" t="n"/>
      <c r="B447" s="5" t="n"/>
      <c r="C447" s="5" t="n"/>
      <c r="D447" s="5" t="n"/>
      <c r="E447" s="6">
        <f>IF(B447&amp;""="","",IFERROR(INDEX('الخطط'!$B$6:$B$505,MATCH(B447&amp;"",'الخطط'!$A$6:$A$505,0))&amp;"","خطة غير موجودة"))</f>
        <v/>
      </c>
      <c r="F447" s="6">
        <f>IF(E447="","",IFERROR(INDEX('المرضى'!$B$6:$B$305,MATCH(E447,'المرضى'!$A$6:$A$305,0))&amp;"",""))</f>
        <v/>
      </c>
      <c r="G447" s="22">
        <f>IF(OR(C447&lt;&gt;"تمت",E447="",NOT(ISNUMBER(A447))),"",IF(COUNTIFS($E$6:$E$2005,E447,$C$6:$C$2005,"تمت",$A$6:$A$2005,"&gt;"&amp;A447)=0,1,0))</f>
        <v/>
      </c>
    </row>
    <row r="448">
      <c r="A448" s="13" t="n"/>
      <c r="B448" s="5" t="n"/>
      <c r="C448" s="5" t="n"/>
      <c r="D448" s="5" t="n"/>
      <c r="E448" s="6">
        <f>IF(B448&amp;""="","",IFERROR(INDEX('الخطط'!$B$6:$B$505,MATCH(B448&amp;"",'الخطط'!$A$6:$A$505,0))&amp;"","خطة غير موجودة"))</f>
        <v/>
      </c>
      <c r="F448" s="6">
        <f>IF(E448="","",IFERROR(INDEX('المرضى'!$B$6:$B$305,MATCH(E448,'المرضى'!$A$6:$A$305,0))&amp;"",""))</f>
        <v/>
      </c>
      <c r="G448" s="22">
        <f>IF(OR(C448&lt;&gt;"تمت",E448="",NOT(ISNUMBER(A448))),"",IF(COUNTIFS($E$6:$E$2005,E448,$C$6:$C$2005,"تمت",$A$6:$A$2005,"&gt;"&amp;A448)=0,1,0))</f>
        <v/>
      </c>
    </row>
    <row r="449">
      <c r="A449" s="13" t="n"/>
      <c r="B449" s="5" t="n"/>
      <c r="C449" s="5" t="n"/>
      <c r="D449" s="5" t="n"/>
      <c r="E449" s="6">
        <f>IF(B449&amp;""="","",IFERROR(INDEX('الخطط'!$B$6:$B$505,MATCH(B449&amp;"",'الخطط'!$A$6:$A$505,0))&amp;"","خطة غير موجودة"))</f>
        <v/>
      </c>
      <c r="F449" s="6">
        <f>IF(E449="","",IFERROR(INDEX('المرضى'!$B$6:$B$305,MATCH(E449,'المرضى'!$A$6:$A$305,0))&amp;"",""))</f>
        <v/>
      </c>
      <c r="G449" s="22">
        <f>IF(OR(C449&lt;&gt;"تمت",E449="",NOT(ISNUMBER(A449))),"",IF(COUNTIFS($E$6:$E$2005,E449,$C$6:$C$2005,"تمت",$A$6:$A$2005,"&gt;"&amp;A449)=0,1,0))</f>
        <v/>
      </c>
    </row>
    <row r="450">
      <c r="A450" s="13" t="n"/>
      <c r="B450" s="5" t="n"/>
      <c r="C450" s="5" t="n"/>
      <c r="D450" s="5" t="n"/>
      <c r="E450" s="6">
        <f>IF(B450&amp;""="","",IFERROR(INDEX('الخطط'!$B$6:$B$505,MATCH(B450&amp;"",'الخطط'!$A$6:$A$505,0))&amp;"","خطة غير موجودة"))</f>
        <v/>
      </c>
      <c r="F450" s="6">
        <f>IF(E450="","",IFERROR(INDEX('المرضى'!$B$6:$B$305,MATCH(E450,'المرضى'!$A$6:$A$305,0))&amp;"",""))</f>
        <v/>
      </c>
      <c r="G450" s="22">
        <f>IF(OR(C450&lt;&gt;"تمت",E450="",NOT(ISNUMBER(A450))),"",IF(COUNTIFS($E$6:$E$2005,E450,$C$6:$C$2005,"تمت",$A$6:$A$2005,"&gt;"&amp;A450)=0,1,0))</f>
        <v/>
      </c>
    </row>
    <row r="451">
      <c r="A451" s="13" t="n"/>
      <c r="B451" s="5" t="n"/>
      <c r="C451" s="5" t="n"/>
      <c r="D451" s="5" t="n"/>
      <c r="E451" s="6">
        <f>IF(B451&amp;""="","",IFERROR(INDEX('الخطط'!$B$6:$B$505,MATCH(B451&amp;"",'الخطط'!$A$6:$A$505,0))&amp;"","خطة غير موجودة"))</f>
        <v/>
      </c>
      <c r="F451" s="6">
        <f>IF(E451="","",IFERROR(INDEX('المرضى'!$B$6:$B$305,MATCH(E451,'المرضى'!$A$6:$A$305,0))&amp;"",""))</f>
        <v/>
      </c>
      <c r="G451" s="22">
        <f>IF(OR(C451&lt;&gt;"تمت",E451="",NOT(ISNUMBER(A451))),"",IF(COUNTIFS($E$6:$E$2005,E451,$C$6:$C$2005,"تمت",$A$6:$A$2005,"&gt;"&amp;A451)=0,1,0))</f>
        <v/>
      </c>
    </row>
    <row r="452">
      <c r="A452" s="13" t="n"/>
      <c r="B452" s="5" t="n"/>
      <c r="C452" s="5" t="n"/>
      <c r="D452" s="5" t="n"/>
      <c r="E452" s="6">
        <f>IF(B452&amp;""="","",IFERROR(INDEX('الخطط'!$B$6:$B$505,MATCH(B452&amp;"",'الخطط'!$A$6:$A$505,0))&amp;"","خطة غير موجودة"))</f>
        <v/>
      </c>
      <c r="F452" s="6">
        <f>IF(E452="","",IFERROR(INDEX('المرضى'!$B$6:$B$305,MATCH(E452,'المرضى'!$A$6:$A$305,0))&amp;"",""))</f>
        <v/>
      </c>
      <c r="G452" s="22">
        <f>IF(OR(C452&lt;&gt;"تمت",E452="",NOT(ISNUMBER(A452))),"",IF(COUNTIFS($E$6:$E$2005,E452,$C$6:$C$2005,"تمت",$A$6:$A$2005,"&gt;"&amp;A452)=0,1,0))</f>
        <v/>
      </c>
    </row>
    <row r="453">
      <c r="A453" s="13" t="n"/>
      <c r="B453" s="5" t="n"/>
      <c r="C453" s="5" t="n"/>
      <c r="D453" s="5" t="n"/>
      <c r="E453" s="6">
        <f>IF(B453&amp;""="","",IFERROR(INDEX('الخطط'!$B$6:$B$505,MATCH(B453&amp;"",'الخطط'!$A$6:$A$505,0))&amp;"","خطة غير موجودة"))</f>
        <v/>
      </c>
      <c r="F453" s="6">
        <f>IF(E453="","",IFERROR(INDEX('المرضى'!$B$6:$B$305,MATCH(E453,'المرضى'!$A$6:$A$305,0))&amp;"",""))</f>
        <v/>
      </c>
      <c r="G453" s="22">
        <f>IF(OR(C453&lt;&gt;"تمت",E453="",NOT(ISNUMBER(A453))),"",IF(COUNTIFS($E$6:$E$2005,E453,$C$6:$C$2005,"تمت",$A$6:$A$2005,"&gt;"&amp;A453)=0,1,0))</f>
        <v/>
      </c>
    </row>
    <row r="454">
      <c r="A454" s="13" t="n"/>
      <c r="B454" s="5" t="n"/>
      <c r="C454" s="5" t="n"/>
      <c r="D454" s="5" t="n"/>
      <c r="E454" s="6">
        <f>IF(B454&amp;""="","",IFERROR(INDEX('الخطط'!$B$6:$B$505,MATCH(B454&amp;"",'الخطط'!$A$6:$A$505,0))&amp;"","خطة غير موجودة"))</f>
        <v/>
      </c>
      <c r="F454" s="6">
        <f>IF(E454="","",IFERROR(INDEX('المرضى'!$B$6:$B$305,MATCH(E454,'المرضى'!$A$6:$A$305,0))&amp;"",""))</f>
        <v/>
      </c>
      <c r="G454" s="22">
        <f>IF(OR(C454&lt;&gt;"تمت",E454="",NOT(ISNUMBER(A454))),"",IF(COUNTIFS($E$6:$E$2005,E454,$C$6:$C$2005,"تمت",$A$6:$A$2005,"&gt;"&amp;A454)=0,1,0))</f>
        <v/>
      </c>
    </row>
    <row r="455">
      <c r="A455" s="13" t="n"/>
      <c r="B455" s="5" t="n"/>
      <c r="C455" s="5" t="n"/>
      <c r="D455" s="5" t="n"/>
      <c r="E455" s="6">
        <f>IF(B455&amp;""="","",IFERROR(INDEX('الخطط'!$B$6:$B$505,MATCH(B455&amp;"",'الخطط'!$A$6:$A$505,0))&amp;"","خطة غير موجودة"))</f>
        <v/>
      </c>
      <c r="F455" s="6">
        <f>IF(E455="","",IFERROR(INDEX('المرضى'!$B$6:$B$305,MATCH(E455,'المرضى'!$A$6:$A$305,0))&amp;"",""))</f>
        <v/>
      </c>
      <c r="G455" s="22">
        <f>IF(OR(C455&lt;&gt;"تمت",E455="",NOT(ISNUMBER(A455))),"",IF(COUNTIFS($E$6:$E$2005,E455,$C$6:$C$2005,"تمت",$A$6:$A$2005,"&gt;"&amp;A455)=0,1,0))</f>
        <v/>
      </c>
    </row>
    <row r="456">
      <c r="A456" s="13" t="n"/>
      <c r="B456" s="5" t="n"/>
      <c r="C456" s="5" t="n"/>
      <c r="D456" s="5" t="n"/>
      <c r="E456" s="6">
        <f>IF(B456&amp;""="","",IFERROR(INDEX('الخطط'!$B$6:$B$505,MATCH(B456&amp;"",'الخطط'!$A$6:$A$505,0))&amp;"","خطة غير موجودة"))</f>
        <v/>
      </c>
      <c r="F456" s="6">
        <f>IF(E456="","",IFERROR(INDEX('المرضى'!$B$6:$B$305,MATCH(E456,'المرضى'!$A$6:$A$305,0))&amp;"",""))</f>
        <v/>
      </c>
      <c r="G456" s="22">
        <f>IF(OR(C456&lt;&gt;"تمت",E456="",NOT(ISNUMBER(A456))),"",IF(COUNTIFS($E$6:$E$2005,E456,$C$6:$C$2005,"تمت",$A$6:$A$2005,"&gt;"&amp;A456)=0,1,0))</f>
        <v/>
      </c>
    </row>
    <row r="457">
      <c r="A457" s="13" t="n"/>
      <c r="B457" s="5" t="n"/>
      <c r="C457" s="5" t="n"/>
      <c r="D457" s="5" t="n"/>
      <c r="E457" s="6">
        <f>IF(B457&amp;""="","",IFERROR(INDEX('الخطط'!$B$6:$B$505,MATCH(B457&amp;"",'الخطط'!$A$6:$A$505,0))&amp;"","خطة غير موجودة"))</f>
        <v/>
      </c>
      <c r="F457" s="6">
        <f>IF(E457="","",IFERROR(INDEX('المرضى'!$B$6:$B$305,MATCH(E457,'المرضى'!$A$6:$A$305,0))&amp;"",""))</f>
        <v/>
      </c>
      <c r="G457" s="22">
        <f>IF(OR(C457&lt;&gt;"تمت",E457="",NOT(ISNUMBER(A457))),"",IF(COUNTIFS($E$6:$E$2005,E457,$C$6:$C$2005,"تمت",$A$6:$A$2005,"&gt;"&amp;A457)=0,1,0))</f>
        <v/>
      </c>
    </row>
    <row r="458">
      <c r="A458" s="13" t="n"/>
      <c r="B458" s="5" t="n"/>
      <c r="C458" s="5" t="n"/>
      <c r="D458" s="5" t="n"/>
      <c r="E458" s="6">
        <f>IF(B458&amp;""="","",IFERROR(INDEX('الخطط'!$B$6:$B$505,MATCH(B458&amp;"",'الخطط'!$A$6:$A$505,0))&amp;"","خطة غير موجودة"))</f>
        <v/>
      </c>
      <c r="F458" s="6">
        <f>IF(E458="","",IFERROR(INDEX('المرضى'!$B$6:$B$305,MATCH(E458,'المرضى'!$A$6:$A$305,0))&amp;"",""))</f>
        <v/>
      </c>
      <c r="G458" s="22">
        <f>IF(OR(C458&lt;&gt;"تمت",E458="",NOT(ISNUMBER(A458))),"",IF(COUNTIFS($E$6:$E$2005,E458,$C$6:$C$2005,"تمت",$A$6:$A$2005,"&gt;"&amp;A458)=0,1,0))</f>
        <v/>
      </c>
    </row>
    <row r="459">
      <c r="A459" s="13" t="n"/>
      <c r="B459" s="5" t="n"/>
      <c r="C459" s="5" t="n"/>
      <c r="D459" s="5" t="n"/>
      <c r="E459" s="6">
        <f>IF(B459&amp;""="","",IFERROR(INDEX('الخطط'!$B$6:$B$505,MATCH(B459&amp;"",'الخطط'!$A$6:$A$505,0))&amp;"","خطة غير موجودة"))</f>
        <v/>
      </c>
      <c r="F459" s="6">
        <f>IF(E459="","",IFERROR(INDEX('المرضى'!$B$6:$B$305,MATCH(E459,'المرضى'!$A$6:$A$305,0))&amp;"",""))</f>
        <v/>
      </c>
      <c r="G459" s="22">
        <f>IF(OR(C459&lt;&gt;"تمت",E459="",NOT(ISNUMBER(A459))),"",IF(COUNTIFS($E$6:$E$2005,E459,$C$6:$C$2005,"تمت",$A$6:$A$2005,"&gt;"&amp;A459)=0,1,0))</f>
        <v/>
      </c>
    </row>
    <row r="460">
      <c r="A460" s="13" t="n"/>
      <c r="B460" s="5" t="n"/>
      <c r="C460" s="5" t="n"/>
      <c r="D460" s="5" t="n"/>
      <c r="E460" s="6">
        <f>IF(B460&amp;""="","",IFERROR(INDEX('الخطط'!$B$6:$B$505,MATCH(B460&amp;"",'الخطط'!$A$6:$A$505,0))&amp;"","خطة غير موجودة"))</f>
        <v/>
      </c>
      <c r="F460" s="6">
        <f>IF(E460="","",IFERROR(INDEX('المرضى'!$B$6:$B$305,MATCH(E460,'المرضى'!$A$6:$A$305,0))&amp;"",""))</f>
        <v/>
      </c>
      <c r="G460" s="22">
        <f>IF(OR(C460&lt;&gt;"تمت",E460="",NOT(ISNUMBER(A460))),"",IF(COUNTIFS($E$6:$E$2005,E460,$C$6:$C$2005,"تمت",$A$6:$A$2005,"&gt;"&amp;A460)=0,1,0))</f>
        <v/>
      </c>
    </row>
    <row r="461">
      <c r="A461" s="13" t="n"/>
      <c r="B461" s="5" t="n"/>
      <c r="C461" s="5" t="n"/>
      <c r="D461" s="5" t="n"/>
      <c r="E461" s="6">
        <f>IF(B461&amp;""="","",IFERROR(INDEX('الخطط'!$B$6:$B$505,MATCH(B461&amp;"",'الخطط'!$A$6:$A$505,0))&amp;"","خطة غير موجودة"))</f>
        <v/>
      </c>
      <c r="F461" s="6">
        <f>IF(E461="","",IFERROR(INDEX('المرضى'!$B$6:$B$305,MATCH(E461,'المرضى'!$A$6:$A$305,0))&amp;"",""))</f>
        <v/>
      </c>
      <c r="G461" s="22">
        <f>IF(OR(C461&lt;&gt;"تمت",E461="",NOT(ISNUMBER(A461))),"",IF(COUNTIFS($E$6:$E$2005,E461,$C$6:$C$2005,"تمت",$A$6:$A$2005,"&gt;"&amp;A461)=0,1,0))</f>
        <v/>
      </c>
    </row>
    <row r="462">
      <c r="A462" s="13" t="n"/>
      <c r="B462" s="5" t="n"/>
      <c r="C462" s="5" t="n"/>
      <c r="D462" s="5" t="n"/>
      <c r="E462" s="6">
        <f>IF(B462&amp;""="","",IFERROR(INDEX('الخطط'!$B$6:$B$505,MATCH(B462&amp;"",'الخطط'!$A$6:$A$505,0))&amp;"","خطة غير موجودة"))</f>
        <v/>
      </c>
      <c r="F462" s="6">
        <f>IF(E462="","",IFERROR(INDEX('المرضى'!$B$6:$B$305,MATCH(E462,'المرضى'!$A$6:$A$305,0))&amp;"",""))</f>
        <v/>
      </c>
      <c r="G462" s="22">
        <f>IF(OR(C462&lt;&gt;"تمت",E462="",NOT(ISNUMBER(A462))),"",IF(COUNTIFS($E$6:$E$2005,E462,$C$6:$C$2005,"تمت",$A$6:$A$2005,"&gt;"&amp;A462)=0,1,0))</f>
        <v/>
      </c>
    </row>
    <row r="463">
      <c r="A463" s="13" t="n"/>
      <c r="B463" s="5" t="n"/>
      <c r="C463" s="5" t="n"/>
      <c r="D463" s="5" t="n"/>
      <c r="E463" s="6">
        <f>IF(B463&amp;""="","",IFERROR(INDEX('الخطط'!$B$6:$B$505,MATCH(B463&amp;"",'الخطط'!$A$6:$A$505,0))&amp;"","خطة غير موجودة"))</f>
        <v/>
      </c>
      <c r="F463" s="6">
        <f>IF(E463="","",IFERROR(INDEX('المرضى'!$B$6:$B$305,MATCH(E463,'المرضى'!$A$6:$A$305,0))&amp;"",""))</f>
        <v/>
      </c>
      <c r="G463" s="22">
        <f>IF(OR(C463&lt;&gt;"تمت",E463="",NOT(ISNUMBER(A463))),"",IF(COUNTIFS($E$6:$E$2005,E463,$C$6:$C$2005,"تمت",$A$6:$A$2005,"&gt;"&amp;A463)=0,1,0))</f>
        <v/>
      </c>
    </row>
    <row r="464">
      <c r="A464" s="13" t="n"/>
      <c r="B464" s="5" t="n"/>
      <c r="C464" s="5" t="n"/>
      <c r="D464" s="5" t="n"/>
      <c r="E464" s="6">
        <f>IF(B464&amp;""="","",IFERROR(INDEX('الخطط'!$B$6:$B$505,MATCH(B464&amp;"",'الخطط'!$A$6:$A$505,0))&amp;"","خطة غير موجودة"))</f>
        <v/>
      </c>
      <c r="F464" s="6">
        <f>IF(E464="","",IFERROR(INDEX('المرضى'!$B$6:$B$305,MATCH(E464,'المرضى'!$A$6:$A$305,0))&amp;"",""))</f>
        <v/>
      </c>
      <c r="G464" s="22">
        <f>IF(OR(C464&lt;&gt;"تمت",E464="",NOT(ISNUMBER(A464))),"",IF(COUNTIFS($E$6:$E$2005,E464,$C$6:$C$2005,"تمت",$A$6:$A$2005,"&gt;"&amp;A464)=0,1,0))</f>
        <v/>
      </c>
    </row>
    <row r="465">
      <c r="A465" s="13" t="n"/>
      <c r="B465" s="5" t="n"/>
      <c r="C465" s="5" t="n"/>
      <c r="D465" s="5" t="n"/>
      <c r="E465" s="6">
        <f>IF(B465&amp;""="","",IFERROR(INDEX('الخطط'!$B$6:$B$505,MATCH(B465&amp;"",'الخطط'!$A$6:$A$505,0))&amp;"","خطة غير موجودة"))</f>
        <v/>
      </c>
      <c r="F465" s="6">
        <f>IF(E465="","",IFERROR(INDEX('المرضى'!$B$6:$B$305,MATCH(E465,'المرضى'!$A$6:$A$305,0))&amp;"",""))</f>
        <v/>
      </c>
      <c r="G465" s="22">
        <f>IF(OR(C465&lt;&gt;"تمت",E465="",NOT(ISNUMBER(A465))),"",IF(COUNTIFS($E$6:$E$2005,E465,$C$6:$C$2005,"تمت",$A$6:$A$2005,"&gt;"&amp;A465)=0,1,0))</f>
        <v/>
      </c>
    </row>
    <row r="466">
      <c r="A466" s="13" t="n"/>
      <c r="B466" s="5" t="n"/>
      <c r="C466" s="5" t="n"/>
      <c r="D466" s="5" t="n"/>
      <c r="E466" s="6">
        <f>IF(B466&amp;""="","",IFERROR(INDEX('الخطط'!$B$6:$B$505,MATCH(B466&amp;"",'الخطط'!$A$6:$A$505,0))&amp;"","خطة غير موجودة"))</f>
        <v/>
      </c>
      <c r="F466" s="6">
        <f>IF(E466="","",IFERROR(INDEX('المرضى'!$B$6:$B$305,MATCH(E466,'المرضى'!$A$6:$A$305,0))&amp;"",""))</f>
        <v/>
      </c>
      <c r="G466" s="22">
        <f>IF(OR(C466&lt;&gt;"تمت",E466="",NOT(ISNUMBER(A466))),"",IF(COUNTIFS($E$6:$E$2005,E466,$C$6:$C$2005,"تمت",$A$6:$A$2005,"&gt;"&amp;A466)=0,1,0))</f>
        <v/>
      </c>
    </row>
    <row r="467">
      <c r="A467" s="13" t="n"/>
      <c r="B467" s="5" t="n"/>
      <c r="C467" s="5" t="n"/>
      <c r="D467" s="5" t="n"/>
      <c r="E467" s="6">
        <f>IF(B467&amp;""="","",IFERROR(INDEX('الخطط'!$B$6:$B$505,MATCH(B467&amp;"",'الخطط'!$A$6:$A$505,0))&amp;"","خطة غير موجودة"))</f>
        <v/>
      </c>
      <c r="F467" s="6">
        <f>IF(E467="","",IFERROR(INDEX('المرضى'!$B$6:$B$305,MATCH(E467,'المرضى'!$A$6:$A$305,0))&amp;"",""))</f>
        <v/>
      </c>
      <c r="G467" s="22">
        <f>IF(OR(C467&lt;&gt;"تمت",E467="",NOT(ISNUMBER(A467))),"",IF(COUNTIFS($E$6:$E$2005,E467,$C$6:$C$2005,"تمت",$A$6:$A$2005,"&gt;"&amp;A467)=0,1,0))</f>
        <v/>
      </c>
    </row>
    <row r="468">
      <c r="A468" s="13" t="n"/>
      <c r="B468" s="5" t="n"/>
      <c r="C468" s="5" t="n"/>
      <c r="D468" s="5" t="n"/>
      <c r="E468" s="6">
        <f>IF(B468&amp;""="","",IFERROR(INDEX('الخطط'!$B$6:$B$505,MATCH(B468&amp;"",'الخطط'!$A$6:$A$505,0))&amp;"","خطة غير موجودة"))</f>
        <v/>
      </c>
      <c r="F468" s="6">
        <f>IF(E468="","",IFERROR(INDEX('المرضى'!$B$6:$B$305,MATCH(E468,'المرضى'!$A$6:$A$305,0))&amp;"",""))</f>
        <v/>
      </c>
      <c r="G468" s="22">
        <f>IF(OR(C468&lt;&gt;"تمت",E468="",NOT(ISNUMBER(A468))),"",IF(COUNTIFS($E$6:$E$2005,E468,$C$6:$C$2005,"تمت",$A$6:$A$2005,"&gt;"&amp;A468)=0,1,0))</f>
        <v/>
      </c>
    </row>
    <row r="469">
      <c r="A469" s="13" t="n"/>
      <c r="B469" s="5" t="n"/>
      <c r="C469" s="5" t="n"/>
      <c r="D469" s="5" t="n"/>
      <c r="E469" s="6">
        <f>IF(B469&amp;""="","",IFERROR(INDEX('الخطط'!$B$6:$B$505,MATCH(B469&amp;"",'الخطط'!$A$6:$A$505,0))&amp;"","خطة غير موجودة"))</f>
        <v/>
      </c>
      <c r="F469" s="6">
        <f>IF(E469="","",IFERROR(INDEX('المرضى'!$B$6:$B$305,MATCH(E469,'المرضى'!$A$6:$A$305,0))&amp;"",""))</f>
        <v/>
      </c>
      <c r="G469" s="22">
        <f>IF(OR(C469&lt;&gt;"تمت",E469="",NOT(ISNUMBER(A469))),"",IF(COUNTIFS($E$6:$E$2005,E469,$C$6:$C$2005,"تمت",$A$6:$A$2005,"&gt;"&amp;A469)=0,1,0))</f>
        <v/>
      </c>
    </row>
    <row r="470">
      <c r="A470" s="13" t="n"/>
      <c r="B470" s="5" t="n"/>
      <c r="C470" s="5" t="n"/>
      <c r="D470" s="5" t="n"/>
      <c r="E470" s="6">
        <f>IF(B470&amp;""="","",IFERROR(INDEX('الخطط'!$B$6:$B$505,MATCH(B470&amp;"",'الخطط'!$A$6:$A$505,0))&amp;"","خطة غير موجودة"))</f>
        <v/>
      </c>
      <c r="F470" s="6">
        <f>IF(E470="","",IFERROR(INDEX('المرضى'!$B$6:$B$305,MATCH(E470,'المرضى'!$A$6:$A$305,0))&amp;"",""))</f>
        <v/>
      </c>
      <c r="G470" s="22">
        <f>IF(OR(C470&lt;&gt;"تمت",E470="",NOT(ISNUMBER(A470))),"",IF(COUNTIFS($E$6:$E$2005,E470,$C$6:$C$2005,"تمت",$A$6:$A$2005,"&gt;"&amp;A470)=0,1,0))</f>
        <v/>
      </c>
    </row>
    <row r="471">
      <c r="A471" s="13" t="n"/>
      <c r="B471" s="5" t="n"/>
      <c r="C471" s="5" t="n"/>
      <c r="D471" s="5" t="n"/>
      <c r="E471" s="6">
        <f>IF(B471&amp;""="","",IFERROR(INDEX('الخطط'!$B$6:$B$505,MATCH(B471&amp;"",'الخطط'!$A$6:$A$505,0))&amp;"","خطة غير موجودة"))</f>
        <v/>
      </c>
      <c r="F471" s="6">
        <f>IF(E471="","",IFERROR(INDEX('المرضى'!$B$6:$B$305,MATCH(E471,'المرضى'!$A$6:$A$305,0))&amp;"",""))</f>
        <v/>
      </c>
      <c r="G471" s="22">
        <f>IF(OR(C471&lt;&gt;"تمت",E471="",NOT(ISNUMBER(A471))),"",IF(COUNTIFS($E$6:$E$2005,E471,$C$6:$C$2005,"تمت",$A$6:$A$2005,"&gt;"&amp;A471)=0,1,0))</f>
        <v/>
      </c>
    </row>
    <row r="472">
      <c r="A472" s="13" t="n"/>
      <c r="B472" s="5" t="n"/>
      <c r="C472" s="5" t="n"/>
      <c r="D472" s="5" t="n"/>
      <c r="E472" s="6">
        <f>IF(B472&amp;""="","",IFERROR(INDEX('الخطط'!$B$6:$B$505,MATCH(B472&amp;"",'الخطط'!$A$6:$A$505,0))&amp;"","خطة غير موجودة"))</f>
        <v/>
      </c>
      <c r="F472" s="6">
        <f>IF(E472="","",IFERROR(INDEX('المرضى'!$B$6:$B$305,MATCH(E472,'المرضى'!$A$6:$A$305,0))&amp;"",""))</f>
        <v/>
      </c>
      <c r="G472" s="22">
        <f>IF(OR(C472&lt;&gt;"تمت",E472="",NOT(ISNUMBER(A472))),"",IF(COUNTIFS($E$6:$E$2005,E472,$C$6:$C$2005,"تمت",$A$6:$A$2005,"&gt;"&amp;A472)=0,1,0))</f>
        <v/>
      </c>
    </row>
    <row r="473">
      <c r="A473" s="13" t="n"/>
      <c r="B473" s="5" t="n"/>
      <c r="C473" s="5" t="n"/>
      <c r="D473" s="5" t="n"/>
      <c r="E473" s="6">
        <f>IF(B473&amp;""="","",IFERROR(INDEX('الخطط'!$B$6:$B$505,MATCH(B473&amp;"",'الخطط'!$A$6:$A$505,0))&amp;"","خطة غير موجودة"))</f>
        <v/>
      </c>
      <c r="F473" s="6">
        <f>IF(E473="","",IFERROR(INDEX('المرضى'!$B$6:$B$305,MATCH(E473,'المرضى'!$A$6:$A$305,0))&amp;"",""))</f>
        <v/>
      </c>
      <c r="G473" s="22">
        <f>IF(OR(C473&lt;&gt;"تمت",E473="",NOT(ISNUMBER(A473))),"",IF(COUNTIFS($E$6:$E$2005,E473,$C$6:$C$2005,"تمت",$A$6:$A$2005,"&gt;"&amp;A473)=0,1,0))</f>
        <v/>
      </c>
    </row>
    <row r="474">
      <c r="A474" s="13" t="n"/>
      <c r="B474" s="5" t="n"/>
      <c r="C474" s="5" t="n"/>
      <c r="D474" s="5" t="n"/>
      <c r="E474" s="6">
        <f>IF(B474&amp;""="","",IFERROR(INDEX('الخطط'!$B$6:$B$505,MATCH(B474&amp;"",'الخطط'!$A$6:$A$505,0))&amp;"","خطة غير موجودة"))</f>
        <v/>
      </c>
      <c r="F474" s="6">
        <f>IF(E474="","",IFERROR(INDEX('المرضى'!$B$6:$B$305,MATCH(E474,'المرضى'!$A$6:$A$305,0))&amp;"",""))</f>
        <v/>
      </c>
      <c r="G474" s="22">
        <f>IF(OR(C474&lt;&gt;"تمت",E474="",NOT(ISNUMBER(A474))),"",IF(COUNTIFS($E$6:$E$2005,E474,$C$6:$C$2005,"تمت",$A$6:$A$2005,"&gt;"&amp;A474)=0,1,0))</f>
        <v/>
      </c>
    </row>
    <row r="475">
      <c r="A475" s="13" t="n"/>
      <c r="B475" s="5" t="n"/>
      <c r="C475" s="5" t="n"/>
      <c r="D475" s="5" t="n"/>
      <c r="E475" s="6">
        <f>IF(B475&amp;""="","",IFERROR(INDEX('الخطط'!$B$6:$B$505,MATCH(B475&amp;"",'الخطط'!$A$6:$A$505,0))&amp;"","خطة غير موجودة"))</f>
        <v/>
      </c>
      <c r="F475" s="6">
        <f>IF(E475="","",IFERROR(INDEX('المرضى'!$B$6:$B$305,MATCH(E475,'المرضى'!$A$6:$A$305,0))&amp;"",""))</f>
        <v/>
      </c>
      <c r="G475" s="22">
        <f>IF(OR(C475&lt;&gt;"تمت",E475="",NOT(ISNUMBER(A475))),"",IF(COUNTIFS($E$6:$E$2005,E475,$C$6:$C$2005,"تمت",$A$6:$A$2005,"&gt;"&amp;A475)=0,1,0))</f>
        <v/>
      </c>
    </row>
    <row r="476">
      <c r="A476" s="13" t="n"/>
      <c r="B476" s="5" t="n"/>
      <c r="C476" s="5" t="n"/>
      <c r="D476" s="5" t="n"/>
      <c r="E476" s="6">
        <f>IF(B476&amp;""="","",IFERROR(INDEX('الخطط'!$B$6:$B$505,MATCH(B476&amp;"",'الخطط'!$A$6:$A$505,0))&amp;"","خطة غير موجودة"))</f>
        <v/>
      </c>
      <c r="F476" s="6">
        <f>IF(E476="","",IFERROR(INDEX('المرضى'!$B$6:$B$305,MATCH(E476,'المرضى'!$A$6:$A$305,0))&amp;"",""))</f>
        <v/>
      </c>
      <c r="G476" s="22">
        <f>IF(OR(C476&lt;&gt;"تمت",E476="",NOT(ISNUMBER(A476))),"",IF(COUNTIFS($E$6:$E$2005,E476,$C$6:$C$2005,"تمت",$A$6:$A$2005,"&gt;"&amp;A476)=0,1,0))</f>
        <v/>
      </c>
    </row>
    <row r="477">
      <c r="A477" s="13" t="n"/>
      <c r="B477" s="5" t="n"/>
      <c r="C477" s="5" t="n"/>
      <c r="D477" s="5" t="n"/>
      <c r="E477" s="6">
        <f>IF(B477&amp;""="","",IFERROR(INDEX('الخطط'!$B$6:$B$505,MATCH(B477&amp;"",'الخطط'!$A$6:$A$505,0))&amp;"","خطة غير موجودة"))</f>
        <v/>
      </c>
      <c r="F477" s="6">
        <f>IF(E477="","",IFERROR(INDEX('المرضى'!$B$6:$B$305,MATCH(E477,'المرضى'!$A$6:$A$305,0))&amp;"",""))</f>
        <v/>
      </c>
      <c r="G477" s="22">
        <f>IF(OR(C477&lt;&gt;"تمت",E477="",NOT(ISNUMBER(A477))),"",IF(COUNTIFS($E$6:$E$2005,E477,$C$6:$C$2005,"تمت",$A$6:$A$2005,"&gt;"&amp;A477)=0,1,0))</f>
        <v/>
      </c>
    </row>
    <row r="478">
      <c r="A478" s="13" t="n"/>
      <c r="B478" s="5" t="n"/>
      <c r="C478" s="5" t="n"/>
      <c r="D478" s="5" t="n"/>
      <c r="E478" s="6">
        <f>IF(B478&amp;""="","",IFERROR(INDEX('الخطط'!$B$6:$B$505,MATCH(B478&amp;"",'الخطط'!$A$6:$A$505,0))&amp;"","خطة غير موجودة"))</f>
        <v/>
      </c>
      <c r="F478" s="6">
        <f>IF(E478="","",IFERROR(INDEX('المرضى'!$B$6:$B$305,MATCH(E478,'المرضى'!$A$6:$A$305,0))&amp;"",""))</f>
        <v/>
      </c>
      <c r="G478" s="22">
        <f>IF(OR(C478&lt;&gt;"تمت",E478="",NOT(ISNUMBER(A478))),"",IF(COUNTIFS($E$6:$E$2005,E478,$C$6:$C$2005,"تمت",$A$6:$A$2005,"&gt;"&amp;A478)=0,1,0))</f>
        <v/>
      </c>
    </row>
    <row r="479">
      <c r="A479" s="13" t="n"/>
      <c r="B479" s="5" t="n"/>
      <c r="C479" s="5" t="n"/>
      <c r="D479" s="5" t="n"/>
      <c r="E479" s="6">
        <f>IF(B479&amp;""="","",IFERROR(INDEX('الخطط'!$B$6:$B$505,MATCH(B479&amp;"",'الخطط'!$A$6:$A$505,0))&amp;"","خطة غير موجودة"))</f>
        <v/>
      </c>
      <c r="F479" s="6">
        <f>IF(E479="","",IFERROR(INDEX('المرضى'!$B$6:$B$305,MATCH(E479,'المرضى'!$A$6:$A$305,0))&amp;"",""))</f>
        <v/>
      </c>
      <c r="G479" s="22">
        <f>IF(OR(C479&lt;&gt;"تمت",E479="",NOT(ISNUMBER(A479))),"",IF(COUNTIFS($E$6:$E$2005,E479,$C$6:$C$2005,"تمت",$A$6:$A$2005,"&gt;"&amp;A479)=0,1,0))</f>
        <v/>
      </c>
    </row>
    <row r="480">
      <c r="A480" s="13" t="n"/>
      <c r="B480" s="5" t="n"/>
      <c r="C480" s="5" t="n"/>
      <c r="D480" s="5" t="n"/>
      <c r="E480" s="6">
        <f>IF(B480&amp;""="","",IFERROR(INDEX('الخطط'!$B$6:$B$505,MATCH(B480&amp;"",'الخطط'!$A$6:$A$505,0))&amp;"","خطة غير موجودة"))</f>
        <v/>
      </c>
      <c r="F480" s="6">
        <f>IF(E480="","",IFERROR(INDEX('المرضى'!$B$6:$B$305,MATCH(E480,'المرضى'!$A$6:$A$305,0))&amp;"",""))</f>
        <v/>
      </c>
      <c r="G480" s="22">
        <f>IF(OR(C480&lt;&gt;"تمت",E480="",NOT(ISNUMBER(A480))),"",IF(COUNTIFS($E$6:$E$2005,E480,$C$6:$C$2005,"تمت",$A$6:$A$2005,"&gt;"&amp;A480)=0,1,0))</f>
        <v/>
      </c>
    </row>
    <row r="481">
      <c r="A481" s="13" t="n"/>
      <c r="B481" s="5" t="n"/>
      <c r="C481" s="5" t="n"/>
      <c r="D481" s="5" t="n"/>
      <c r="E481" s="6">
        <f>IF(B481&amp;""="","",IFERROR(INDEX('الخطط'!$B$6:$B$505,MATCH(B481&amp;"",'الخطط'!$A$6:$A$505,0))&amp;"","خطة غير موجودة"))</f>
        <v/>
      </c>
      <c r="F481" s="6">
        <f>IF(E481="","",IFERROR(INDEX('المرضى'!$B$6:$B$305,MATCH(E481,'المرضى'!$A$6:$A$305,0))&amp;"",""))</f>
        <v/>
      </c>
      <c r="G481" s="22">
        <f>IF(OR(C481&lt;&gt;"تمت",E481="",NOT(ISNUMBER(A481))),"",IF(COUNTIFS($E$6:$E$2005,E481,$C$6:$C$2005,"تمت",$A$6:$A$2005,"&gt;"&amp;A481)=0,1,0))</f>
        <v/>
      </c>
    </row>
    <row r="482">
      <c r="A482" s="13" t="n"/>
      <c r="B482" s="5" t="n"/>
      <c r="C482" s="5" t="n"/>
      <c r="D482" s="5" t="n"/>
      <c r="E482" s="6">
        <f>IF(B482&amp;""="","",IFERROR(INDEX('الخطط'!$B$6:$B$505,MATCH(B482&amp;"",'الخطط'!$A$6:$A$505,0))&amp;"","خطة غير موجودة"))</f>
        <v/>
      </c>
      <c r="F482" s="6">
        <f>IF(E482="","",IFERROR(INDEX('المرضى'!$B$6:$B$305,MATCH(E482,'المرضى'!$A$6:$A$305,0))&amp;"",""))</f>
        <v/>
      </c>
      <c r="G482" s="22">
        <f>IF(OR(C482&lt;&gt;"تمت",E482="",NOT(ISNUMBER(A482))),"",IF(COUNTIFS($E$6:$E$2005,E482,$C$6:$C$2005,"تمت",$A$6:$A$2005,"&gt;"&amp;A482)=0,1,0))</f>
        <v/>
      </c>
    </row>
    <row r="483">
      <c r="A483" s="13" t="n"/>
      <c r="B483" s="5" t="n"/>
      <c r="C483" s="5" t="n"/>
      <c r="D483" s="5" t="n"/>
      <c r="E483" s="6">
        <f>IF(B483&amp;""="","",IFERROR(INDEX('الخطط'!$B$6:$B$505,MATCH(B483&amp;"",'الخطط'!$A$6:$A$505,0))&amp;"","خطة غير موجودة"))</f>
        <v/>
      </c>
      <c r="F483" s="6">
        <f>IF(E483="","",IFERROR(INDEX('المرضى'!$B$6:$B$305,MATCH(E483,'المرضى'!$A$6:$A$305,0))&amp;"",""))</f>
        <v/>
      </c>
      <c r="G483" s="22">
        <f>IF(OR(C483&lt;&gt;"تمت",E483="",NOT(ISNUMBER(A483))),"",IF(COUNTIFS($E$6:$E$2005,E483,$C$6:$C$2005,"تمت",$A$6:$A$2005,"&gt;"&amp;A483)=0,1,0))</f>
        <v/>
      </c>
    </row>
    <row r="484">
      <c r="A484" s="13" t="n"/>
      <c r="B484" s="5" t="n"/>
      <c r="C484" s="5" t="n"/>
      <c r="D484" s="5" t="n"/>
      <c r="E484" s="6">
        <f>IF(B484&amp;""="","",IFERROR(INDEX('الخطط'!$B$6:$B$505,MATCH(B484&amp;"",'الخطط'!$A$6:$A$505,0))&amp;"","خطة غير موجودة"))</f>
        <v/>
      </c>
      <c r="F484" s="6">
        <f>IF(E484="","",IFERROR(INDEX('المرضى'!$B$6:$B$305,MATCH(E484,'المرضى'!$A$6:$A$305,0))&amp;"",""))</f>
        <v/>
      </c>
      <c r="G484" s="22">
        <f>IF(OR(C484&lt;&gt;"تمت",E484="",NOT(ISNUMBER(A484))),"",IF(COUNTIFS($E$6:$E$2005,E484,$C$6:$C$2005,"تمت",$A$6:$A$2005,"&gt;"&amp;A484)=0,1,0))</f>
        <v/>
      </c>
    </row>
    <row r="485">
      <c r="A485" s="13" t="n"/>
      <c r="B485" s="5" t="n"/>
      <c r="C485" s="5" t="n"/>
      <c r="D485" s="5" t="n"/>
      <c r="E485" s="6">
        <f>IF(B485&amp;""="","",IFERROR(INDEX('الخطط'!$B$6:$B$505,MATCH(B485&amp;"",'الخطط'!$A$6:$A$505,0))&amp;"","خطة غير موجودة"))</f>
        <v/>
      </c>
      <c r="F485" s="6">
        <f>IF(E485="","",IFERROR(INDEX('المرضى'!$B$6:$B$305,MATCH(E485,'المرضى'!$A$6:$A$305,0))&amp;"",""))</f>
        <v/>
      </c>
      <c r="G485" s="22">
        <f>IF(OR(C485&lt;&gt;"تمت",E485="",NOT(ISNUMBER(A485))),"",IF(COUNTIFS($E$6:$E$2005,E485,$C$6:$C$2005,"تمت",$A$6:$A$2005,"&gt;"&amp;A485)=0,1,0))</f>
        <v/>
      </c>
    </row>
    <row r="486">
      <c r="A486" s="13" t="n"/>
      <c r="B486" s="5" t="n"/>
      <c r="C486" s="5" t="n"/>
      <c r="D486" s="5" t="n"/>
      <c r="E486" s="6">
        <f>IF(B486&amp;""="","",IFERROR(INDEX('الخطط'!$B$6:$B$505,MATCH(B486&amp;"",'الخطط'!$A$6:$A$505,0))&amp;"","خطة غير موجودة"))</f>
        <v/>
      </c>
      <c r="F486" s="6">
        <f>IF(E486="","",IFERROR(INDEX('المرضى'!$B$6:$B$305,MATCH(E486,'المرضى'!$A$6:$A$305,0))&amp;"",""))</f>
        <v/>
      </c>
      <c r="G486" s="22">
        <f>IF(OR(C486&lt;&gt;"تمت",E486="",NOT(ISNUMBER(A486))),"",IF(COUNTIFS($E$6:$E$2005,E486,$C$6:$C$2005,"تمت",$A$6:$A$2005,"&gt;"&amp;A486)=0,1,0))</f>
        <v/>
      </c>
    </row>
    <row r="487">
      <c r="A487" s="13" t="n"/>
      <c r="B487" s="5" t="n"/>
      <c r="C487" s="5" t="n"/>
      <c r="D487" s="5" t="n"/>
      <c r="E487" s="6">
        <f>IF(B487&amp;""="","",IFERROR(INDEX('الخطط'!$B$6:$B$505,MATCH(B487&amp;"",'الخطط'!$A$6:$A$505,0))&amp;"","خطة غير موجودة"))</f>
        <v/>
      </c>
      <c r="F487" s="6">
        <f>IF(E487="","",IFERROR(INDEX('المرضى'!$B$6:$B$305,MATCH(E487,'المرضى'!$A$6:$A$305,0))&amp;"",""))</f>
        <v/>
      </c>
      <c r="G487" s="22">
        <f>IF(OR(C487&lt;&gt;"تمت",E487="",NOT(ISNUMBER(A487))),"",IF(COUNTIFS($E$6:$E$2005,E487,$C$6:$C$2005,"تمت",$A$6:$A$2005,"&gt;"&amp;A487)=0,1,0))</f>
        <v/>
      </c>
    </row>
    <row r="488">
      <c r="A488" s="13" t="n"/>
      <c r="B488" s="5" t="n"/>
      <c r="C488" s="5" t="n"/>
      <c r="D488" s="5" t="n"/>
      <c r="E488" s="6">
        <f>IF(B488&amp;""="","",IFERROR(INDEX('الخطط'!$B$6:$B$505,MATCH(B488&amp;"",'الخطط'!$A$6:$A$505,0))&amp;"","خطة غير موجودة"))</f>
        <v/>
      </c>
      <c r="F488" s="6">
        <f>IF(E488="","",IFERROR(INDEX('المرضى'!$B$6:$B$305,MATCH(E488,'المرضى'!$A$6:$A$305,0))&amp;"",""))</f>
        <v/>
      </c>
      <c r="G488" s="22">
        <f>IF(OR(C488&lt;&gt;"تمت",E488="",NOT(ISNUMBER(A488))),"",IF(COUNTIFS($E$6:$E$2005,E488,$C$6:$C$2005,"تمت",$A$6:$A$2005,"&gt;"&amp;A488)=0,1,0))</f>
        <v/>
      </c>
    </row>
    <row r="489">
      <c r="A489" s="13" t="n"/>
      <c r="B489" s="5" t="n"/>
      <c r="C489" s="5" t="n"/>
      <c r="D489" s="5" t="n"/>
      <c r="E489" s="6">
        <f>IF(B489&amp;""="","",IFERROR(INDEX('الخطط'!$B$6:$B$505,MATCH(B489&amp;"",'الخطط'!$A$6:$A$505,0))&amp;"","خطة غير موجودة"))</f>
        <v/>
      </c>
      <c r="F489" s="6">
        <f>IF(E489="","",IFERROR(INDEX('المرضى'!$B$6:$B$305,MATCH(E489,'المرضى'!$A$6:$A$305,0))&amp;"",""))</f>
        <v/>
      </c>
      <c r="G489" s="22">
        <f>IF(OR(C489&lt;&gt;"تمت",E489="",NOT(ISNUMBER(A489))),"",IF(COUNTIFS($E$6:$E$2005,E489,$C$6:$C$2005,"تمت",$A$6:$A$2005,"&gt;"&amp;A489)=0,1,0))</f>
        <v/>
      </c>
    </row>
    <row r="490">
      <c r="A490" s="13" t="n"/>
      <c r="B490" s="5" t="n"/>
      <c r="C490" s="5" t="n"/>
      <c r="D490" s="5" t="n"/>
      <c r="E490" s="6">
        <f>IF(B490&amp;""="","",IFERROR(INDEX('الخطط'!$B$6:$B$505,MATCH(B490&amp;"",'الخطط'!$A$6:$A$505,0))&amp;"","خطة غير موجودة"))</f>
        <v/>
      </c>
      <c r="F490" s="6">
        <f>IF(E490="","",IFERROR(INDEX('المرضى'!$B$6:$B$305,MATCH(E490,'المرضى'!$A$6:$A$305,0))&amp;"",""))</f>
        <v/>
      </c>
      <c r="G490" s="22">
        <f>IF(OR(C490&lt;&gt;"تمت",E490="",NOT(ISNUMBER(A490))),"",IF(COUNTIFS($E$6:$E$2005,E490,$C$6:$C$2005,"تمت",$A$6:$A$2005,"&gt;"&amp;A490)=0,1,0))</f>
        <v/>
      </c>
    </row>
    <row r="491">
      <c r="A491" s="13" t="n"/>
      <c r="B491" s="5" t="n"/>
      <c r="C491" s="5" t="n"/>
      <c r="D491" s="5" t="n"/>
      <c r="E491" s="6">
        <f>IF(B491&amp;""="","",IFERROR(INDEX('الخطط'!$B$6:$B$505,MATCH(B491&amp;"",'الخطط'!$A$6:$A$505,0))&amp;"","خطة غير موجودة"))</f>
        <v/>
      </c>
      <c r="F491" s="6">
        <f>IF(E491="","",IFERROR(INDEX('المرضى'!$B$6:$B$305,MATCH(E491,'المرضى'!$A$6:$A$305,0))&amp;"",""))</f>
        <v/>
      </c>
      <c r="G491" s="22">
        <f>IF(OR(C491&lt;&gt;"تمت",E491="",NOT(ISNUMBER(A491))),"",IF(COUNTIFS($E$6:$E$2005,E491,$C$6:$C$2005,"تمت",$A$6:$A$2005,"&gt;"&amp;A491)=0,1,0))</f>
        <v/>
      </c>
    </row>
    <row r="492">
      <c r="A492" s="13" t="n"/>
      <c r="B492" s="5" t="n"/>
      <c r="C492" s="5" t="n"/>
      <c r="D492" s="5" t="n"/>
      <c r="E492" s="6">
        <f>IF(B492&amp;""="","",IFERROR(INDEX('الخطط'!$B$6:$B$505,MATCH(B492&amp;"",'الخطط'!$A$6:$A$505,0))&amp;"","خطة غير موجودة"))</f>
        <v/>
      </c>
      <c r="F492" s="6">
        <f>IF(E492="","",IFERROR(INDEX('المرضى'!$B$6:$B$305,MATCH(E492,'المرضى'!$A$6:$A$305,0))&amp;"",""))</f>
        <v/>
      </c>
      <c r="G492" s="22">
        <f>IF(OR(C492&lt;&gt;"تمت",E492="",NOT(ISNUMBER(A492))),"",IF(COUNTIFS($E$6:$E$2005,E492,$C$6:$C$2005,"تمت",$A$6:$A$2005,"&gt;"&amp;A492)=0,1,0))</f>
        <v/>
      </c>
    </row>
    <row r="493">
      <c r="A493" s="13" t="n"/>
      <c r="B493" s="5" t="n"/>
      <c r="C493" s="5" t="n"/>
      <c r="D493" s="5" t="n"/>
      <c r="E493" s="6">
        <f>IF(B493&amp;""="","",IFERROR(INDEX('الخطط'!$B$6:$B$505,MATCH(B493&amp;"",'الخطط'!$A$6:$A$505,0))&amp;"","خطة غير موجودة"))</f>
        <v/>
      </c>
      <c r="F493" s="6">
        <f>IF(E493="","",IFERROR(INDEX('المرضى'!$B$6:$B$305,MATCH(E493,'المرضى'!$A$6:$A$305,0))&amp;"",""))</f>
        <v/>
      </c>
      <c r="G493" s="22">
        <f>IF(OR(C493&lt;&gt;"تمت",E493="",NOT(ISNUMBER(A493))),"",IF(COUNTIFS($E$6:$E$2005,E493,$C$6:$C$2005,"تمت",$A$6:$A$2005,"&gt;"&amp;A493)=0,1,0))</f>
        <v/>
      </c>
    </row>
    <row r="494">
      <c r="A494" s="13" t="n"/>
      <c r="B494" s="5" t="n"/>
      <c r="C494" s="5" t="n"/>
      <c r="D494" s="5" t="n"/>
      <c r="E494" s="6">
        <f>IF(B494&amp;""="","",IFERROR(INDEX('الخطط'!$B$6:$B$505,MATCH(B494&amp;"",'الخطط'!$A$6:$A$505,0))&amp;"","خطة غير موجودة"))</f>
        <v/>
      </c>
      <c r="F494" s="6">
        <f>IF(E494="","",IFERROR(INDEX('المرضى'!$B$6:$B$305,MATCH(E494,'المرضى'!$A$6:$A$305,0))&amp;"",""))</f>
        <v/>
      </c>
      <c r="G494" s="22">
        <f>IF(OR(C494&lt;&gt;"تمت",E494="",NOT(ISNUMBER(A494))),"",IF(COUNTIFS($E$6:$E$2005,E494,$C$6:$C$2005,"تمت",$A$6:$A$2005,"&gt;"&amp;A494)=0,1,0))</f>
        <v/>
      </c>
    </row>
    <row r="495">
      <c r="A495" s="13" t="n"/>
      <c r="B495" s="5" t="n"/>
      <c r="C495" s="5" t="n"/>
      <c r="D495" s="5" t="n"/>
      <c r="E495" s="6">
        <f>IF(B495&amp;""="","",IFERROR(INDEX('الخطط'!$B$6:$B$505,MATCH(B495&amp;"",'الخطط'!$A$6:$A$505,0))&amp;"","خطة غير موجودة"))</f>
        <v/>
      </c>
      <c r="F495" s="6">
        <f>IF(E495="","",IFERROR(INDEX('المرضى'!$B$6:$B$305,MATCH(E495,'المرضى'!$A$6:$A$305,0))&amp;"",""))</f>
        <v/>
      </c>
      <c r="G495" s="22">
        <f>IF(OR(C495&lt;&gt;"تمت",E495="",NOT(ISNUMBER(A495))),"",IF(COUNTIFS($E$6:$E$2005,E495,$C$6:$C$2005,"تمت",$A$6:$A$2005,"&gt;"&amp;A495)=0,1,0))</f>
        <v/>
      </c>
    </row>
    <row r="496">
      <c r="A496" s="13" t="n"/>
      <c r="B496" s="5" t="n"/>
      <c r="C496" s="5" t="n"/>
      <c r="D496" s="5" t="n"/>
      <c r="E496" s="6">
        <f>IF(B496&amp;""="","",IFERROR(INDEX('الخطط'!$B$6:$B$505,MATCH(B496&amp;"",'الخطط'!$A$6:$A$505,0))&amp;"","خطة غير موجودة"))</f>
        <v/>
      </c>
      <c r="F496" s="6">
        <f>IF(E496="","",IFERROR(INDEX('المرضى'!$B$6:$B$305,MATCH(E496,'المرضى'!$A$6:$A$305,0))&amp;"",""))</f>
        <v/>
      </c>
      <c r="G496" s="22">
        <f>IF(OR(C496&lt;&gt;"تمت",E496="",NOT(ISNUMBER(A496))),"",IF(COUNTIFS($E$6:$E$2005,E496,$C$6:$C$2005,"تمت",$A$6:$A$2005,"&gt;"&amp;A496)=0,1,0))</f>
        <v/>
      </c>
    </row>
    <row r="497">
      <c r="A497" s="13" t="n"/>
      <c r="B497" s="5" t="n"/>
      <c r="C497" s="5" t="n"/>
      <c r="D497" s="5" t="n"/>
      <c r="E497" s="6">
        <f>IF(B497&amp;""="","",IFERROR(INDEX('الخطط'!$B$6:$B$505,MATCH(B497&amp;"",'الخطط'!$A$6:$A$505,0))&amp;"","خطة غير موجودة"))</f>
        <v/>
      </c>
      <c r="F497" s="6">
        <f>IF(E497="","",IFERROR(INDEX('المرضى'!$B$6:$B$305,MATCH(E497,'المرضى'!$A$6:$A$305,0))&amp;"",""))</f>
        <v/>
      </c>
      <c r="G497" s="22">
        <f>IF(OR(C497&lt;&gt;"تمت",E497="",NOT(ISNUMBER(A497))),"",IF(COUNTIFS($E$6:$E$2005,E497,$C$6:$C$2005,"تمت",$A$6:$A$2005,"&gt;"&amp;A497)=0,1,0))</f>
        <v/>
      </c>
    </row>
    <row r="498">
      <c r="A498" s="13" t="n"/>
      <c r="B498" s="5" t="n"/>
      <c r="C498" s="5" t="n"/>
      <c r="D498" s="5" t="n"/>
      <c r="E498" s="6">
        <f>IF(B498&amp;""="","",IFERROR(INDEX('الخطط'!$B$6:$B$505,MATCH(B498&amp;"",'الخطط'!$A$6:$A$505,0))&amp;"","خطة غير موجودة"))</f>
        <v/>
      </c>
      <c r="F498" s="6">
        <f>IF(E498="","",IFERROR(INDEX('المرضى'!$B$6:$B$305,MATCH(E498,'المرضى'!$A$6:$A$305,0))&amp;"",""))</f>
        <v/>
      </c>
      <c r="G498" s="22">
        <f>IF(OR(C498&lt;&gt;"تمت",E498="",NOT(ISNUMBER(A498))),"",IF(COUNTIFS($E$6:$E$2005,E498,$C$6:$C$2005,"تمت",$A$6:$A$2005,"&gt;"&amp;A498)=0,1,0))</f>
        <v/>
      </c>
    </row>
    <row r="499">
      <c r="A499" s="13" t="n"/>
      <c r="B499" s="5" t="n"/>
      <c r="C499" s="5" t="n"/>
      <c r="D499" s="5" t="n"/>
      <c r="E499" s="6">
        <f>IF(B499&amp;""="","",IFERROR(INDEX('الخطط'!$B$6:$B$505,MATCH(B499&amp;"",'الخطط'!$A$6:$A$505,0))&amp;"","خطة غير موجودة"))</f>
        <v/>
      </c>
      <c r="F499" s="6">
        <f>IF(E499="","",IFERROR(INDEX('المرضى'!$B$6:$B$305,MATCH(E499,'المرضى'!$A$6:$A$305,0))&amp;"",""))</f>
        <v/>
      </c>
      <c r="G499" s="22">
        <f>IF(OR(C499&lt;&gt;"تمت",E499="",NOT(ISNUMBER(A499))),"",IF(COUNTIFS($E$6:$E$2005,E499,$C$6:$C$2005,"تمت",$A$6:$A$2005,"&gt;"&amp;A499)=0,1,0))</f>
        <v/>
      </c>
    </row>
    <row r="500">
      <c r="A500" s="13" t="n"/>
      <c r="B500" s="5" t="n"/>
      <c r="C500" s="5" t="n"/>
      <c r="D500" s="5" t="n"/>
      <c r="E500" s="6">
        <f>IF(B500&amp;""="","",IFERROR(INDEX('الخطط'!$B$6:$B$505,MATCH(B500&amp;"",'الخطط'!$A$6:$A$505,0))&amp;"","خطة غير موجودة"))</f>
        <v/>
      </c>
      <c r="F500" s="6">
        <f>IF(E500="","",IFERROR(INDEX('المرضى'!$B$6:$B$305,MATCH(E500,'المرضى'!$A$6:$A$305,0))&amp;"",""))</f>
        <v/>
      </c>
      <c r="G500" s="22">
        <f>IF(OR(C500&lt;&gt;"تمت",E500="",NOT(ISNUMBER(A500))),"",IF(COUNTIFS($E$6:$E$2005,E500,$C$6:$C$2005,"تمت",$A$6:$A$2005,"&gt;"&amp;A500)=0,1,0))</f>
        <v/>
      </c>
    </row>
    <row r="501">
      <c r="A501" s="13" t="n"/>
      <c r="B501" s="5" t="n"/>
      <c r="C501" s="5" t="n"/>
      <c r="D501" s="5" t="n"/>
      <c r="E501" s="6">
        <f>IF(B501&amp;""="","",IFERROR(INDEX('الخطط'!$B$6:$B$505,MATCH(B501&amp;"",'الخطط'!$A$6:$A$505,0))&amp;"","خطة غير موجودة"))</f>
        <v/>
      </c>
      <c r="F501" s="6">
        <f>IF(E501="","",IFERROR(INDEX('المرضى'!$B$6:$B$305,MATCH(E501,'المرضى'!$A$6:$A$305,0))&amp;"",""))</f>
        <v/>
      </c>
      <c r="G501" s="22">
        <f>IF(OR(C501&lt;&gt;"تمت",E501="",NOT(ISNUMBER(A501))),"",IF(COUNTIFS($E$6:$E$2005,E501,$C$6:$C$2005,"تمت",$A$6:$A$2005,"&gt;"&amp;A501)=0,1,0))</f>
        <v/>
      </c>
    </row>
    <row r="502">
      <c r="A502" s="13" t="n"/>
      <c r="B502" s="5" t="n"/>
      <c r="C502" s="5" t="n"/>
      <c r="D502" s="5" t="n"/>
      <c r="E502" s="6">
        <f>IF(B502&amp;""="","",IFERROR(INDEX('الخطط'!$B$6:$B$505,MATCH(B502&amp;"",'الخطط'!$A$6:$A$505,0))&amp;"","خطة غير موجودة"))</f>
        <v/>
      </c>
      <c r="F502" s="6">
        <f>IF(E502="","",IFERROR(INDEX('المرضى'!$B$6:$B$305,MATCH(E502,'المرضى'!$A$6:$A$305,0))&amp;"",""))</f>
        <v/>
      </c>
      <c r="G502" s="22">
        <f>IF(OR(C502&lt;&gt;"تمت",E502="",NOT(ISNUMBER(A502))),"",IF(COUNTIFS($E$6:$E$2005,E502,$C$6:$C$2005,"تمت",$A$6:$A$2005,"&gt;"&amp;A502)=0,1,0))</f>
        <v/>
      </c>
    </row>
    <row r="503">
      <c r="A503" s="13" t="n"/>
      <c r="B503" s="5" t="n"/>
      <c r="C503" s="5" t="n"/>
      <c r="D503" s="5" t="n"/>
      <c r="E503" s="6">
        <f>IF(B503&amp;""="","",IFERROR(INDEX('الخطط'!$B$6:$B$505,MATCH(B503&amp;"",'الخطط'!$A$6:$A$505,0))&amp;"","خطة غير موجودة"))</f>
        <v/>
      </c>
      <c r="F503" s="6">
        <f>IF(E503="","",IFERROR(INDEX('المرضى'!$B$6:$B$305,MATCH(E503,'المرضى'!$A$6:$A$305,0))&amp;"",""))</f>
        <v/>
      </c>
      <c r="G503" s="22">
        <f>IF(OR(C503&lt;&gt;"تمت",E503="",NOT(ISNUMBER(A503))),"",IF(COUNTIFS($E$6:$E$2005,E503,$C$6:$C$2005,"تمت",$A$6:$A$2005,"&gt;"&amp;A503)=0,1,0))</f>
        <v/>
      </c>
    </row>
    <row r="504">
      <c r="A504" s="13" t="n"/>
      <c r="B504" s="5" t="n"/>
      <c r="C504" s="5" t="n"/>
      <c r="D504" s="5" t="n"/>
      <c r="E504" s="6">
        <f>IF(B504&amp;""="","",IFERROR(INDEX('الخطط'!$B$6:$B$505,MATCH(B504&amp;"",'الخطط'!$A$6:$A$505,0))&amp;"","خطة غير موجودة"))</f>
        <v/>
      </c>
      <c r="F504" s="6">
        <f>IF(E504="","",IFERROR(INDEX('المرضى'!$B$6:$B$305,MATCH(E504,'المرضى'!$A$6:$A$305,0))&amp;"",""))</f>
        <v/>
      </c>
      <c r="G504" s="22">
        <f>IF(OR(C504&lt;&gt;"تمت",E504="",NOT(ISNUMBER(A504))),"",IF(COUNTIFS($E$6:$E$2005,E504,$C$6:$C$2005,"تمت",$A$6:$A$2005,"&gt;"&amp;A504)=0,1,0))</f>
        <v/>
      </c>
    </row>
    <row r="505">
      <c r="A505" s="13" t="n"/>
      <c r="B505" s="5" t="n"/>
      <c r="C505" s="5" t="n"/>
      <c r="D505" s="5" t="n"/>
      <c r="E505" s="6">
        <f>IF(B505&amp;""="","",IFERROR(INDEX('الخطط'!$B$6:$B$505,MATCH(B505&amp;"",'الخطط'!$A$6:$A$505,0))&amp;"","خطة غير موجودة"))</f>
        <v/>
      </c>
      <c r="F505" s="6">
        <f>IF(E505="","",IFERROR(INDEX('المرضى'!$B$6:$B$305,MATCH(E505,'المرضى'!$A$6:$A$305,0))&amp;"",""))</f>
        <v/>
      </c>
      <c r="G505" s="22">
        <f>IF(OR(C505&lt;&gt;"تمت",E505="",NOT(ISNUMBER(A505))),"",IF(COUNTIFS($E$6:$E$2005,E505,$C$6:$C$2005,"تمت",$A$6:$A$2005,"&gt;"&amp;A505)=0,1,0))</f>
        <v/>
      </c>
    </row>
    <row r="506">
      <c r="A506" s="13" t="n"/>
      <c r="B506" s="5" t="n"/>
      <c r="C506" s="5" t="n"/>
      <c r="D506" s="5" t="n"/>
      <c r="E506" s="6">
        <f>IF(B506&amp;""="","",IFERROR(INDEX('الخطط'!$B$6:$B$505,MATCH(B506&amp;"",'الخطط'!$A$6:$A$505,0))&amp;"","خطة غير موجودة"))</f>
        <v/>
      </c>
      <c r="F506" s="6">
        <f>IF(E506="","",IFERROR(INDEX('المرضى'!$B$6:$B$305,MATCH(E506,'المرضى'!$A$6:$A$305,0))&amp;"",""))</f>
        <v/>
      </c>
      <c r="G506" s="22">
        <f>IF(OR(C506&lt;&gt;"تمت",E506="",NOT(ISNUMBER(A506))),"",IF(COUNTIFS($E$6:$E$2005,E506,$C$6:$C$2005,"تمت",$A$6:$A$2005,"&gt;"&amp;A506)=0,1,0))</f>
        <v/>
      </c>
    </row>
    <row r="507">
      <c r="A507" s="13" t="n"/>
      <c r="B507" s="5" t="n"/>
      <c r="C507" s="5" t="n"/>
      <c r="D507" s="5" t="n"/>
      <c r="E507" s="6">
        <f>IF(B507&amp;""="","",IFERROR(INDEX('الخطط'!$B$6:$B$505,MATCH(B507&amp;"",'الخطط'!$A$6:$A$505,0))&amp;"","خطة غير موجودة"))</f>
        <v/>
      </c>
      <c r="F507" s="6">
        <f>IF(E507="","",IFERROR(INDEX('المرضى'!$B$6:$B$305,MATCH(E507,'المرضى'!$A$6:$A$305,0))&amp;"",""))</f>
        <v/>
      </c>
      <c r="G507" s="22">
        <f>IF(OR(C507&lt;&gt;"تمت",E507="",NOT(ISNUMBER(A507))),"",IF(COUNTIFS($E$6:$E$2005,E507,$C$6:$C$2005,"تمت",$A$6:$A$2005,"&gt;"&amp;A507)=0,1,0))</f>
        <v/>
      </c>
    </row>
    <row r="508">
      <c r="A508" s="13" t="n"/>
      <c r="B508" s="5" t="n"/>
      <c r="C508" s="5" t="n"/>
      <c r="D508" s="5" t="n"/>
      <c r="E508" s="6">
        <f>IF(B508&amp;""="","",IFERROR(INDEX('الخطط'!$B$6:$B$505,MATCH(B508&amp;"",'الخطط'!$A$6:$A$505,0))&amp;"","خطة غير موجودة"))</f>
        <v/>
      </c>
      <c r="F508" s="6">
        <f>IF(E508="","",IFERROR(INDEX('المرضى'!$B$6:$B$305,MATCH(E508,'المرضى'!$A$6:$A$305,0))&amp;"",""))</f>
        <v/>
      </c>
      <c r="G508" s="22">
        <f>IF(OR(C508&lt;&gt;"تمت",E508="",NOT(ISNUMBER(A508))),"",IF(COUNTIFS($E$6:$E$2005,E508,$C$6:$C$2005,"تمت",$A$6:$A$2005,"&gt;"&amp;A508)=0,1,0))</f>
        <v/>
      </c>
    </row>
    <row r="509">
      <c r="A509" s="13" t="n"/>
      <c r="B509" s="5" t="n"/>
      <c r="C509" s="5" t="n"/>
      <c r="D509" s="5" t="n"/>
      <c r="E509" s="6">
        <f>IF(B509&amp;""="","",IFERROR(INDEX('الخطط'!$B$6:$B$505,MATCH(B509&amp;"",'الخطط'!$A$6:$A$505,0))&amp;"","خطة غير موجودة"))</f>
        <v/>
      </c>
      <c r="F509" s="6">
        <f>IF(E509="","",IFERROR(INDEX('المرضى'!$B$6:$B$305,MATCH(E509,'المرضى'!$A$6:$A$305,0))&amp;"",""))</f>
        <v/>
      </c>
      <c r="G509" s="22">
        <f>IF(OR(C509&lt;&gt;"تمت",E509="",NOT(ISNUMBER(A509))),"",IF(COUNTIFS($E$6:$E$2005,E509,$C$6:$C$2005,"تمت",$A$6:$A$2005,"&gt;"&amp;A509)=0,1,0))</f>
        <v/>
      </c>
    </row>
    <row r="510">
      <c r="A510" s="13" t="n"/>
      <c r="B510" s="5" t="n"/>
      <c r="C510" s="5" t="n"/>
      <c r="D510" s="5" t="n"/>
      <c r="E510" s="6">
        <f>IF(B510&amp;""="","",IFERROR(INDEX('الخطط'!$B$6:$B$505,MATCH(B510&amp;"",'الخطط'!$A$6:$A$505,0))&amp;"","خطة غير موجودة"))</f>
        <v/>
      </c>
      <c r="F510" s="6">
        <f>IF(E510="","",IFERROR(INDEX('المرضى'!$B$6:$B$305,MATCH(E510,'المرضى'!$A$6:$A$305,0))&amp;"",""))</f>
        <v/>
      </c>
      <c r="G510" s="22">
        <f>IF(OR(C510&lt;&gt;"تمت",E510="",NOT(ISNUMBER(A510))),"",IF(COUNTIFS($E$6:$E$2005,E510,$C$6:$C$2005,"تمت",$A$6:$A$2005,"&gt;"&amp;A510)=0,1,0))</f>
        <v/>
      </c>
    </row>
    <row r="511">
      <c r="A511" s="13" t="n"/>
      <c r="B511" s="5" t="n"/>
      <c r="C511" s="5" t="n"/>
      <c r="D511" s="5" t="n"/>
      <c r="E511" s="6">
        <f>IF(B511&amp;""="","",IFERROR(INDEX('الخطط'!$B$6:$B$505,MATCH(B511&amp;"",'الخطط'!$A$6:$A$505,0))&amp;"","خطة غير موجودة"))</f>
        <v/>
      </c>
      <c r="F511" s="6">
        <f>IF(E511="","",IFERROR(INDEX('المرضى'!$B$6:$B$305,MATCH(E511,'المرضى'!$A$6:$A$305,0))&amp;"",""))</f>
        <v/>
      </c>
      <c r="G511" s="22">
        <f>IF(OR(C511&lt;&gt;"تمت",E511="",NOT(ISNUMBER(A511))),"",IF(COUNTIFS($E$6:$E$2005,E511,$C$6:$C$2005,"تمت",$A$6:$A$2005,"&gt;"&amp;A511)=0,1,0))</f>
        <v/>
      </c>
    </row>
    <row r="512">
      <c r="A512" s="13" t="n"/>
      <c r="B512" s="5" t="n"/>
      <c r="C512" s="5" t="n"/>
      <c r="D512" s="5" t="n"/>
      <c r="E512" s="6">
        <f>IF(B512&amp;""="","",IFERROR(INDEX('الخطط'!$B$6:$B$505,MATCH(B512&amp;"",'الخطط'!$A$6:$A$505,0))&amp;"","خطة غير موجودة"))</f>
        <v/>
      </c>
      <c r="F512" s="6">
        <f>IF(E512="","",IFERROR(INDEX('المرضى'!$B$6:$B$305,MATCH(E512,'المرضى'!$A$6:$A$305,0))&amp;"",""))</f>
        <v/>
      </c>
      <c r="G512" s="22">
        <f>IF(OR(C512&lt;&gt;"تمت",E512="",NOT(ISNUMBER(A512))),"",IF(COUNTIFS($E$6:$E$2005,E512,$C$6:$C$2005,"تمت",$A$6:$A$2005,"&gt;"&amp;A512)=0,1,0))</f>
        <v/>
      </c>
    </row>
    <row r="513">
      <c r="A513" s="13" t="n"/>
      <c r="B513" s="5" t="n"/>
      <c r="C513" s="5" t="n"/>
      <c r="D513" s="5" t="n"/>
      <c r="E513" s="6">
        <f>IF(B513&amp;""="","",IFERROR(INDEX('الخطط'!$B$6:$B$505,MATCH(B513&amp;"",'الخطط'!$A$6:$A$505,0))&amp;"","خطة غير موجودة"))</f>
        <v/>
      </c>
      <c r="F513" s="6">
        <f>IF(E513="","",IFERROR(INDEX('المرضى'!$B$6:$B$305,MATCH(E513,'المرضى'!$A$6:$A$305,0))&amp;"",""))</f>
        <v/>
      </c>
      <c r="G513" s="22">
        <f>IF(OR(C513&lt;&gt;"تمت",E513="",NOT(ISNUMBER(A513))),"",IF(COUNTIFS($E$6:$E$2005,E513,$C$6:$C$2005,"تمت",$A$6:$A$2005,"&gt;"&amp;A513)=0,1,0))</f>
        <v/>
      </c>
    </row>
    <row r="514">
      <c r="A514" s="13" t="n"/>
      <c r="B514" s="5" t="n"/>
      <c r="C514" s="5" t="n"/>
      <c r="D514" s="5" t="n"/>
      <c r="E514" s="6">
        <f>IF(B514&amp;""="","",IFERROR(INDEX('الخطط'!$B$6:$B$505,MATCH(B514&amp;"",'الخطط'!$A$6:$A$505,0))&amp;"","خطة غير موجودة"))</f>
        <v/>
      </c>
      <c r="F514" s="6">
        <f>IF(E514="","",IFERROR(INDEX('المرضى'!$B$6:$B$305,MATCH(E514,'المرضى'!$A$6:$A$305,0))&amp;"",""))</f>
        <v/>
      </c>
      <c r="G514" s="22">
        <f>IF(OR(C514&lt;&gt;"تمت",E514="",NOT(ISNUMBER(A514))),"",IF(COUNTIFS($E$6:$E$2005,E514,$C$6:$C$2005,"تمت",$A$6:$A$2005,"&gt;"&amp;A514)=0,1,0))</f>
        <v/>
      </c>
    </row>
    <row r="515">
      <c r="A515" s="13" t="n"/>
      <c r="B515" s="5" t="n"/>
      <c r="C515" s="5" t="n"/>
      <c r="D515" s="5" t="n"/>
      <c r="E515" s="6">
        <f>IF(B515&amp;""="","",IFERROR(INDEX('الخطط'!$B$6:$B$505,MATCH(B515&amp;"",'الخطط'!$A$6:$A$505,0))&amp;"","خطة غير موجودة"))</f>
        <v/>
      </c>
      <c r="F515" s="6">
        <f>IF(E515="","",IFERROR(INDEX('المرضى'!$B$6:$B$305,MATCH(E515,'المرضى'!$A$6:$A$305,0))&amp;"",""))</f>
        <v/>
      </c>
      <c r="G515" s="22">
        <f>IF(OR(C515&lt;&gt;"تمت",E515="",NOT(ISNUMBER(A515))),"",IF(COUNTIFS($E$6:$E$2005,E515,$C$6:$C$2005,"تمت",$A$6:$A$2005,"&gt;"&amp;A515)=0,1,0))</f>
        <v/>
      </c>
    </row>
    <row r="516">
      <c r="A516" s="13" t="n"/>
      <c r="B516" s="5" t="n"/>
      <c r="C516" s="5" t="n"/>
      <c r="D516" s="5" t="n"/>
      <c r="E516" s="6">
        <f>IF(B516&amp;""="","",IFERROR(INDEX('الخطط'!$B$6:$B$505,MATCH(B516&amp;"",'الخطط'!$A$6:$A$505,0))&amp;"","خطة غير موجودة"))</f>
        <v/>
      </c>
      <c r="F516" s="6">
        <f>IF(E516="","",IFERROR(INDEX('المرضى'!$B$6:$B$305,MATCH(E516,'المرضى'!$A$6:$A$305,0))&amp;"",""))</f>
        <v/>
      </c>
      <c r="G516" s="22">
        <f>IF(OR(C516&lt;&gt;"تمت",E516="",NOT(ISNUMBER(A516))),"",IF(COUNTIFS($E$6:$E$2005,E516,$C$6:$C$2005,"تمت",$A$6:$A$2005,"&gt;"&amp;A516)=0,1,0))</f>
        <v/>
      </c>
    </row>
    <row r="517">
      <c r="A517" s="13" t="n"/>
      <c r="B517" s="5" t="n"/>
      <c r="C517" s="5" t="n"/>
      <c r="D517" s="5" t="n"/>
      <c r="E517" s="6">
        <f>IF(B517&amp;""="","",IFERROR(INDEX('الخطط'!$B$6:$B$505,MATCH(B517&amp;"",'الخطط'!$A$6:$A$505,0))&amp;"","خطة غير موجودة"))</f>
        <v/>
      </c>
      <c r="F517" s="6">
        <f>IF(E517="","",IFERROR(INDEX('المرضى'!$B$6:$B$305,MATCH(E517,'المرضى'!$A$6:$A$305,0))&amp;"",""))</f>
        <v/>
      </c>
      <c r="G517" s="22">
        <f>IF(OR(C517&lt;&gt;"تمت",E517="",NOT(ISNUMBER(A517))),"",IF(COUNTIFS($E$6:$E$2005,E517,$C$6:$C$2005,"تمت",$A$6:$A$2005,"&gt;"&amp;A517)=0,1,0))</f>
        <v/>
      </c>
    </row>
    <row r="518">
      <c r="A518" s="13" t="n"/>
      <c r="B518" s="5" t="n"/>
      <c r="C518" s="5" t="n"/>
      <c r="D518" s="5" t="n"/>
      <c r="E518" s="6">
        <f>IF(B518&amp;""="","",IFERROR(INDEX('الخطط'!$B$6:$B$505,MATCH(B518&amp;"",'الخطط'!$A$6:$A$505,0))&amp;"","خطة غير موجودة"))</f>
        <v/>
      </c>
      <c r="F518" s="6">
        <f>IF(E518="","",IFERROR(INDEX('المرضى'!$B$6:$B$305,MATCH(E518,'المرضى'!$A$6:$A$305,0))&amp;"",""))</f>
        <v/>
      </c>
      <c r="G518" s="22">
        <f>IF(OR(C518&lt;&gt;"تمت",E518="",NOT(ISNUMBER(A518))),"",IF(COUNTIFS($E$6:$E$2005,E518,$C$6:$C$2005,"تمت",$A$6:$A$2005,"&gt;"&amp;A518)=0,1,0))</f>
        <v/>
      </c>
    </row>
    <row r="519">
      <c r="A519" s="13" t="n"/>
      <c r="B519" s="5" t="n"/>
      <c r="C519" s="5" t="n"/>
      <c r="D519" s="5" t="n"/>
      <c r="E519" s="6">
        <f>IF(B519&amp;""="","",IFERROR(INDEX('الخطط'!$B$6:$B$505,MATCH(B519&amp;"",'الخطط'!$A$6:$A$505,0))&amp;"","خطة غير موجودة"))</f>
        <v/>
      </c>
      <c r="F519" s="6">
        <f>IF(E519="","",IFERROR(INDEX('المرضى'!$B$6:$B$305,MATCH(E519,'المرضى'!$A$6:$A$305,0))&amp;"",""))</f>
        <v/>
      </c>
      <c r="G519" s="22">
        <f>IF(OR(C519&lt;&gt;"تمت",E519="",NOT(ISNUMBER(A519))),"",IF(COUNTIFS($E$6:$E$2005,E519,$C$6:$C$2005,"تمت",$A$6:$A$2005,"&gt;"&amp;A519)=0,1,0))</f>
        <v/>
      </c>
    </row>
    <row r="520">
      <c r="A520" s="13" t="n"/>
      <c r="B520" s="5" t="n"/>
      <c r="C520" s="5" t="n"/>
      <c r="D520" s="5" t="n"/>
      <c r="E520" s="6">
        <f>IF(B520&amp;""="","",IFERROR(INDEX('الخطط'!$B$6:$B$505,MATCH(B520&amp;"",'الخطط'!$A$6:$A$505,0))&amp;"","خطة غير موجودة"))</f>
        <v/>
      </c>
      <c r="F520" s="6">
        <f>IF(E520="","",IFERROR(INDEX('المرضى'!$B$6:$B$305,MATCH(E520,'المرضى'!$A$6:$A$305,0))&amp;"",""))</f>
        <v/>
      </c>
      <c r="G520" s="22">
        <f>IF(OR(C520&lt;&gt;"تمت",E520="",NOT(ISNUMBER(A520))),"",IF(COUNTIFS($E$6:$E$2005,E520,$C$6:$C$2005,"تمت",$A$6:$A$2005,"&gt;"&amp;A520)=0,1,0))</f>
        <v/>
      </c>
    </row>
    <row r="521">
      <c r="A521" s="13" t="n"/>
      <c r="B521" s="5" t="n"/>
      <c r="C521" s="5" t="n"/>
      <c r="D521" s="5" t="n"/>
      <c r="E521" s="6">
        <f>IF(B521&amp;""="","",IFERROR(INDEX('الخطط'!$B$6:$B$505,MATCH(B521&amp;"",'الخطط'!$A$6:$A$505,0))&amp;"","خطة غير موجودة"))</f>
        <v/>
      </c>
      <c r="F521" s="6">
        <f>IF(E521="","",IFERROR(INDEX('المرضى'!$B$6:$B$305,MATCH(E521,'المرضى'!$A$6:$A$305,0))&amp;"",""))</f>
        <v/>
      </c>
      <c r="G521" s="22">
        <f>IF(OR(C521&lt;&gt;"تمت",E521="",NOT(ISNUMBER(A521))),"",IF(COUNTIFS($E$6:$E$2005,E521,$C$6:$C$2005,"تمت",$A$6:$A$2005,"&gt;"&amp;A521)=0,1,0))</f>
        <v/>
      </c>
    </row>
    <row r="522">
      <c r="A522" s="13" t="n"/>
      <c r="B522" s="5" t="n"/>
      <c r="C522" s="5" t="n"/>
      <c r="D522" s="5" t="n"/>
      <c r="E522" s="6">
        <f>IF(B522&amp;""="","",IFERROR(INDEX('الخطط'!$B$6:$B$505,MATCH(B522&amp;"",'الخطط'!$A$6:$A$505,0))&amp;"","خطة غير موجودة"))</f>
        <v/>
      </c>
      <c r="F522" s="6">
        <f>IF(E522="","",IFERROR(INDEX('المرضى'!$B$6:$B$305,MATCH(E522,'المرضى'!$A$6:$A$305,0))&amp;"",""))</f>
        <v/>
      </c>
      <c r="G522" s="22">
        <f>IF(OR(C522&lt;&gt;"تمت",E522="",NOT(ISNUMBER(A522))),"",IF(COUNTIFS($E$6:$E$2005,E522,$C$6:$C$2005,"تمت",$A$6:$A$2005,"&gt;"&amp;A522)=0,1,0))</f>
        <v/>
      </c>
    </row>
    <row r="523">
      <c r="A523" s="13" t="n"/>
      <c r="B523" s="5" t="n"/>
      <c r="C523" s="5" t="n"/>
      <c r="D523" s="5" t="n"/>
      <c r="E523" s="6">
        <f>IF(B523&amp;""="","",IFERROR(INDEX('الخطط'!$B$6:$B$505,MATCH(B523&amp;"",'الخطط'!$A$6:$A$505,0))&amp;"","خطة غير موجودة"))</f>
        <v/>
      </c>
      <c r="F523" s="6">
        <f>IF(E523="","",IFERROR(INDEX('المرضى'!$B$6:$B$305,MATCH(E523,'المرضى'!$A$6:$A$305,0))&amp;"",""))</f>
        <v/>
      </c>
      <c r="G523" s="22">
        <f>IF(OR(C523&lt;&gt;"تمت",E523="",NOT(ISNUMBER(A523))),"",IF(COUNTIFS($E$6:$E$2005,E523,$C$6:$C$2005,"تمت",$A$6:$A$2005,"&gt;"&amp;A523)=0,1,0))</f>
        <v/>
      </c>
    </row>
    <row r="524">
      <c r="A524" s="13" t="n"/>
      <c r="B524" s="5" t="n"/>
      <c r="C524" s="5" t="n"/>
      <c r="D524" s="5" t="n"/>
      <c r="E524" s="6">
        <f>IF(B524&amp;""="","",IFERROR(INDEX('الخطط'!$B$6:$B$505,MATCH(B524&amp;"",'الخطط'!$A$6:$A$505,0))&amp;"","خطة غير موجودة"))</f>
        <v/>
      </c>
      <c r="F524" s="6">
        <f>IF(E524="","",IFERROR(INDEX('المرضى'!$B$6:$B$305,MATCH(E524,'المرضى'!$A$6:$A$305,0))&amp;"",""))</f>
        <v/>
      </c>
      <c r="G524" s="22">
        <f>IF(OR(C524&lt;&gt;"تمت",E524="",NOT(ISNUMBER(A524))),"",IF(COUNTIFS($E$6:$E$2005,E524,$C$6:$C$2005,"تمت",$A$6:$A$2005,"&gt;"&amp;A524)=0,1,0))</f>
        <v/>
      </c>
    </row>
    <row r="525">
      <c r="A525" s="13" t="n"/>
      <c r="B525" s="5" t="n"/>
      <c r="C525" s="5" t="n"/>
      <c r="D525" s="5" t="n"/>
      <c r="E525" s="6">
        <f>IF(B525&amp;""="","",IFERROR(INDEX('الخطط'!$B$6:$B$505,MATCH(B525&amp;"",'الخطط'!$A$6:$A$505,0))&amp;"","خطة غير موجودة"))</f>
        <v/>
      </c>
      <c r="F525" s="6">
        <f>IF(E525="","",IFERROR(INDEX('المرضى'!$B$6:$B$305,MATCH(E525,'المرضى'!$A$6:$A$305,0))&amp;"",""))</f>
        <v/>
      </c>
      <c r="G525" s="22">
        <f>IF(OR(C525&lt;&gt;"تمت",E525="",NOT(ISNUMBER(A525))),"",IF(COUNTIFS($E$6:$E$2005,E525,$C$6:$C$2005,"تمت",$A$6:$A$2005,"&gt;"&amp;A525)=0,1,0))</f>
        <v/>
      </c>
    </row>
    <row r="526">
      <c r="A526" s="13" t="n"/>
      <c r="B526" s="5" t="n"/>
      <c r="C526" s="5" t="n"/>
      <c r="D526" s="5" t="n"/>
      <c r="E526" s="6">
        <f>IF(B526&amp;""="","",IFERROR(INDEX('الخطط'!$B$6:$B$505,MATCH(B526&amp;"",'الخطط'!$A$6:$A$505,0))&amp;"","خطة غير موجودة"))</f>
        <v/>
      </c>
      <c r="F526" s="6">
        <f>IF(E526="","",IFERROR(INDEX('المرضى'!$B$6:$B$305,MATCH(E526,'المرضى'!$A$6:$A$305,0))&amp;"",""))</f>
        <v/>
      </c>
      <c r="G526" s="22">
        <f>IF(OR(C526&lt;&gt;"تمت",E526="",NOT(ISNUMBER(A526))),"",IF(COUNTIFS($E$6:$E$2005,E526,$C$6:$C$2005,"تمت",$A$6:$A$2005,"&gt;"&amp;A526)=0,1,0))</f>
        <v/>
      </c>
    </row>
    <row r="527">
      <c r="A527" s="13" t="n"/>
      <c r="B527" s="5" t="n"/>
      <c r="C527" s="5" t="n"/>
      <c r="D527" s="5" t="n"/>
      <c r="E527" s="6">
        <f>IF(B527&amp;""="","",IFERROR(INDEX('الخطط'!$B$6:$B$505,MATCH(B527&amp;"",'الخطط'!$A$6:$A$505,0))&amp;"","خطة غير موجودة"))</f>
        <v/>
      </c>
      <c r="F527" s="6">
        <f>IF(E527="","",IFERROR(INDEX('المرضى'!$B$6:$B$305,MATCH(E527,'المرضى'!$A$6:$A$305,0))&amp;"",""))</f>
        <v/>
      </c>
      <c r="G527" s="22">
        <f>IF(OR(C527&lt;&gt;"تمت",E527="",NOT(ISNUMBER(A527))),"",IF(COUNTIFS($E$6:$E$2005,E527,$C$6:$C$2005,"تمت",$A$6:$A$2005,"&gt;"&amp;A527)=0,1,0))</f>
        <v/>
      </c>
    </row>
    <row r="528">
      <c r="A528" s="13" t="n"/>
      <c r="B528" s="5" t="n"/>
      <c r="C528" s="5" t="n"/>
      <c r="D528" s="5" t="n"/>
      <c r="E528" s="6">
        <f>IF(B528&amp;""="","",IFERROR(INDEX('الخطط'!$B$6:$B$505,MATCH(B528&amp;"",'الخطط'!$A$6:$A$505,0))&amp;"","خطة غير موجودة"))</f>
        <v/>
      </c>
      <c r="F528" s="6">
        <f>IF(E528="","",IFERROR(INDEX('المرضى'!$B$6:$B$305,MATCH(E528,'المرضى'!$A$6:$A$305,0))&amp;"",""))</f>
        <v/>
      </c>
      <c r="G528" s="22">
        <f>IF(OR(C528&lt;&gt;"تمت",E528="",NOT(ISNUMBER(A528))),"",IF(COUNTIFS($E$6:$E$2005,E528,$C$6:$C$2005,"تمت",$A$6:$A$2005,"&gt;"&amp;A528)=0,1,0))</f>
        <v/>
      </c>
    </row>
    <row r="529">
      <c r="A529" s="13" t="n"/>
      <c r="B529" s="5" t="n"/>
      <c r="C529" s="5" t="n"/>
      <c r="D529" s="5" t="n"/>
      <c r="E529" s="6">
        <f>IF(B529&amp;""="","",IFERROR(INDEX('الخطط'!$B$6:$B$505,MATCH(B529&amp;"",'الخطط'!$A$6:$A$505,0))&amp;"","خطة غير موجودة"))</f>
        <v/>
      </c>
      <c r="F529" s="6">
        <f>IF(E529="","",IFERROR(INDEX('المرضى'!$B$6:$B$305,MATCH(E529,'المرضى'!$A$6:$A$305,0))&amp;"",""))</f>
        <v/>
      </c>
      <c r="G529" s="22">
        <f>IF(OR(C529&lt;&gt;"تمت",E529="",NOT(ISNUMBER(A529))),"",IF(COUNTIFS($E$6:$E$2005,E529,$C$6:$C$2005,"تمت",$A$6:$A$2005,"&gt;"&amp;A529)=0,1,0))</f>
        <v/>
      </c>
    </row>
    <row r="530">
      <c r="A530" s="13" t="n"/>
      <c r="B530" s="5" t="n"/>
      <c r="C530" s="5" t="n"/>
      <c r="D530" s="5" t="n"/>
      <c r="E530" s="6">
        <f>IF(B530&amp;""="","",IFERROR(INDEX('الخطط'!$B$6:$B$505,MATCH(B530&amp;"",'الخطط'!$A$6:$A$505,0))&amp;"","خطة غير موجودة"))</f>
        <v/>
      </c>
      <c r="F530" s="6">
        <f>IF(E530="","",IFERROR(INDEX('المرضى'!$B$6:$B$305,MATCH(E530,'المرضى'!$A$6:$A$305,0))&amp;"",""))</f>
        <v/>
      </c>
      <c r="G530" s="22">
        <f>IF(OR(C530&lt;&gt;"تمت",E530="",NOT(ISNUMBER(A530))),"",IF(COUNTIFS($E$6:$E$2005,E530,$C$6:$C$2005,"تمت",$A$6:$A$2005,"&gt;"&amp;A530)=0,1,0))</f>
        <v/>
      </c>
    </row>
    <row r="531">
      <c r="A531" s="13" t="n"/>
      <c r="B531" s="5" t="n"/>
      <c r="C531" s="5" t="n"/>
      <c r="D531" s="5" t="n"/>
      <c r="E531" s="6">
        <f>IF(B531&amp;""="","",IFERROR(INDEX('الخطط'!$B$6:$B$505,MATCH(B531&amp;"",'الخطط'!$A$6:$A$505,0))&amp;"","خطة غير موجودة"))</f>
        <v/>
      </c>
      <c r="F531" s="6">
        <f>IF(E531="","",IFERROR(INDEX('المرضى'!$B$6:$B$305,MATCH(E531,'المرضى'!$A$6:$A$305,0))&amp;"",""))</f>
        <v/>
      </c>
      <c r="G531" s="22">
        <f>IF(OR(C531&lt;&gt;"تمت",E531="",NOT(ISNUMBER(A531))),"",IF(COUNTIFS($E$6:$E$2005,E531,$C$6:$C$2005,"تمت",$A$6:$A$2005,"&gt;"&amp;A531)=0,1,0))</f>
        <v/>
      </c>
    </row>
    <row r="532">
      <c r="A532" s="13" t="n"/>
      <c r="B532" s="5" t="n"/>
      <c r="C532" s="5" t="n"/>
      <c r="D532" s="5" t="n"/>
      <c r="E532" s="6">
        <f>IF(B532&amp;""="","",IFERROR(INDEX('الخطط'!$B$6:$B$505,MATCH(B532&amp;"",'الخطط'!$A$6:$A$505,0))&amp;"","خطة غير موجودة"))</f>
        <v/>
      </c>
      <c r="F532" s="6">
        <f>IF(E532="","",IFERROR(INDEX('المرضى'!$B$6:$B$305,MATCH(E532,'المرضى'!$A$6:$A$305,0))&amp;"",""))</f>
        <v/>
      </c>
      <c r="G532" s="22">
        <f>IF(OR(C532&lt;&gt;"تمت",E532="",NOT(ISNUMBER(A532))),"",IF(COUNTIFS($E$6:$E$2005,E532,$C$6:$C$2005,"تمت",$A$6:$A$2005,"&gt;"&amp;A532)=0,1,0))</f>
        <v/>
      </c>
    </row>
    <row r="533">
      <c r="A533" s="13" t="n"/>
      <c r="B533" s="5" t="n"/>
      <c r="C533" s="5" t="n"/>
      <c r="D533" s="5" t="n"/>
      <c r="E533" s="6">
        <f>IF(B533&amp;""="","",IFERROR(INDEX('الخطط'!$B$6:$B$505,MATCH(B533&amp;"",'الخطط'!$A$6:$A$505,0))&amp;"","خطة غير موجودة"))</f>
        <v/>
      </c>
      <c r="F533" s="6">
        <f>IF(E533="","",IFERROR(INDEX('المرضى'!$B$6:$B$305,MATCH(E533,'المرضى'!$A$6:$A$305,0))&amp;"",""))</f>
        <v/>
      </c>
      <c r="G533" s="22">
        <f>IF(OR(C533&lt;&gt;"تمت",E533="",NOT(ISNUMBER(A533))),"",IF(COUNTIFS($E$6:$E$2005,E533,$C$6:$C$2005,"تمت",$A$6:$A$2005,"&gt;"&amp;A533)=0,1,0))</f>
        <v/>
      </c>
    </row>
    <row r="534">
      <c r="A534" s="13" t="n"/>
      <c r="B534" s="5" t="n"/>
      <c r="C534" s="5" t="n"/>
      <c r="D534" s="5" t="n"/>
      <c r="E534" s="6">
        <f>IF(B534&amp;""="","",IFERROR(INDEX('الخطط'!$B$6:$B$505,MATCH(B534&amp;"",'الخطط'!$A$6:$A$505,0))&amp;"","خطة غير موجودة"))</f>
        <v/>
      </c>
      <c r="F534" s="6">
        <f>IF(E534="","",IFERROR(INDEX('المرضى'!$B$6:$B$305,MATCH(E534,'المرضى'!$A$6:$A$305,0))&amp;"",""))</f>
        <v/>
      </c>
      <c r="G534" s="22">
        <f>IF(OR(C534&lt;&gt;"تمت",E534="",NOT(ISNUMBER(A534))),"",IF(COUNTIFS($E$6:$E$2005,E534,$C$6:$C$2005,"تمت",$A$6:$A$2005,"&gt;"&amp;A534)=0,1,0))</f>
        <v/>
      </c>
    </row>
    <row r="535">
      <c r="A535" s="13" t="n"/>
      <c r="B535" s="5" t="n"/>
      <c r="C535" s="5" t="n"/>
      <c r="D535" s="5" t="n"/>
      <c r="E535" s="6">
        <f>IF(B535&amp;""="","",IFERROR(INDEX('الخطط'!$B$6:$B$505,MATCH(B535&amp;"",'الخطط'!$A$6:$A$505,0))&amp;"","خطة غير موجودة"))</f>
        <v/>
      </c>
      <c r="F535" s="6">
        <f>IF(E535="","",IFERROR(INDEX('المرضى'!$B$6:$B$305,MATCH(E535,'المرضى'!$A$6:$A$305,0))&amp;"",""))</f>
        <v/>
      </c>
      <c r="G535" s="22">
        <f>IF(OR(C535&lt;&gt;"تمت",E535="",NOT(ISNUMBER(A535))),"",IF(COUNTIFS($E$6:$E$2005,E535,$C$6:$C$2005,"تمت",$A$6:$A$2005,"&gt;"&amp;A535)=0,1,0))</f>
        <v/>
      </c>
    </row>
    <row r="536">
      <c r="A536" s="13" t="n"/>
      <c r="B536" s="5" t="n"/>
      <c r="C536" s="5" t="n"/>
      <c r="D536" s="5" t="n"/>
      <c r="E536" s="6">
        <f>IF(B536&amp;""="","",IFERROR(INDEX('الخطط'!$B$6:$B$505,MATCH(B536&amp;"",'الخطط'!$A$6:$A$505,0))&amp;"","خطة غير موجودة"))</f>
        <v/>
      </c>
      <c r="F536" s="6">
        <f>IF(E536="","",IFERROR(INDEX('المرضى'!$B$6:$B$305,MATCH(E536,'المرضى'!$A$6:$A$305,0))&amp;"",""))</f>
        <v/>
      </c>
      <c r="G536" s="22">
        <f>IF(OR(C536&lt;&gt;"تمت",E536="",NOT(ISNUMBER(A536))),"",IF(COUNTIFS($E$6:$E$2005,E536,$C$6:$C$2005,"تمت",$A$6:$A$2005,"&gt;"&amp;A536)=0,1,0))</f>
        <v/>
      </c>
    </row>
    <row r="537">
      <c r="A537" s="13" t="n"/>
      <c r="B537" s="5" t="n"/>
      <c r="C537" s="5" t="n"/>
      <c r="D537" s="5" t="n"/>
      <c r="E537" s="6">
        <f>IF(B537&amp;""="","",IFERROR(INDEX('الخطط'!$B$6:$B$505,MATCH(B537&amp;"",'الخطط'!$A$6:$A$505,0))&amp;"","خطة غير موجودة"))</f>
        <v/>
      </c>
      <c r="F537" s="6">
        <f>IF(E537="","",IFERROR(INDEX('المرضى'!$B$6:$B$305,MATCH(E537,'المرضى'!$A$6:$A$305,0))&amp;"",""))</f>
        <v/>
      </c>
      <c r="G537" s="22">
        <f>IF(OR(C537&lt;&gt;"تمت",E537="",NOT(ISNUMBER(A537))),"",IF(COUNTIFS($E$6:$E$2005,E537,$C$6:$C$2005,"تمت",$A$6:$A$2005,"&gt;"&amp;A537)=0,1,0))</f>
        <v/>
      </c>
    </row>
    <row r="538">
      <c r="A538" s="13" t="n"/>
      <c r="B538" s="5" t="n"/>
      <c r="C538" s="5" t="n"/>
      <c r="D538" s="5" t="n"/>
      <c r="E538" s="6">
        <f>IF(B538&amp;""="","",IFERROR(INDEX('الخطط'!$B$6:$B$505,MATCH(B538&amp;"",'الخطط'!$A$6:$A$505,0))&amp;"","خطة غير موجودة"))</f>
        <v/>
      </c>
      <c r="F538" s="6">
        <f>IF(E538="","",IFERROR(INDEX('المرضى'!$B$6:$B$305,MATCH(E538,'المرضى'!$A$6:$A$305,0))&amp;"",""))</f>
        <v/>
      </c>
      <c r="G538" s="22">
        <f>IF(OR(C538&lt;&gt;"تمت",E538="",NOT(ISNUMBER(A538))),"",IF(COUNTIFS($E$6:$E$2005,E538,$C$6:$C$2005,"تمت",$A$6:$A$2005,"&gt;"&amp;A538)=0,1,0))</f>
        <v/>
      </c>
    </row>
    <row r="539">
      <c r="A539" s="13" t="n"/>
      <c r="B539" s="5" t="n"/>
      <c r="C539" s="5" t="n"/>
      <c r="D539" s="5" t="n"/>
      <c r="E539" s="6">
        <f>IF(B539&amp;""="","",IFERROR(INDEX('الخطط'!$B$6:$B$505,MATCH(B539&amp;"",'الخطط'!$A$6:$A$505,0))&amp;"","خطة غير موجودة"))</f>
        <v/>
      </c>
      <c r="F539" s="6">
        <f>IF(E539="","",IFERROR(INDEX('المرضى'!$B$6:$B$305,MATCH(E539,'المرضى'!$A$6:$A$305,0))&amp;"",""))</f>
        <v/>
      </c>
      <c r="G539" s="22">
        <f>IF(OR(C539&lt;&gt;"تمت",E539="",NOT(ISNUMBER(A539))),"",IF(COUNTIFS($E$6:$E$2005,E539,$C$6:$C$2005,"تمت",$A$6:$A$2005,"&gt;"&amp;A539)=0,1,0))</f>
        <v/>
      </c>
    </row>
    <row r="540">
      <c r="A540" s="13" t="n"/>
      <c r="B540" s="5" t="n"/>
      <c r="C540" s="5" t="n"/>
      <c r="D540" s="5" t="n"/>
      <c r="E540" s="6">
        <f>IF(B540&amp;""="","",IFERROR(INDEX('الخطط'!$B$6:$B$505,MATCH(B540&amp;"",'الخطط'!$A$6:$A$505,0))&amp;"","خطة غير موجودة"))</f>
        <v/>
      </c>
      <c r="F540" s="6">
        <f>IF(E540="","",IFERROR(INDEX('المرضى'!$B$6:$B$305,MATCH(E540,'المرضى'!$A$6:$A$305,0))&amp;"",""))</f>
        <v/>
      </c>
      <c r="G540" s="22">
        <f>IF(OR(C540&lt;&gt;"تمت",E540="",NOT(ISNUMBER(A540))),"",IF(COUNTIFS($E$6:$E$2005,E540,$C$6:$C$2005,"تمت",$A$6:$A$2005,"&gt;"&amp;A540)=0,1,0))</f>
        <v/>
      </c>
    </row>
    <row r="541">
      <c r="A541" s="13" t="n"/>
      <c r="B541" s="5" t="n"/>
      <c r="C541" s="5" t="n"/>
      <c r="D541" s="5" t="n"/>
      <c r="E541" s="6">
        <f>IF(B541&amp;""="","",IFERROR(INDEX('الخطط'!$B$6:$B$505,MATCH(B541&amp;"",'الخطط'!$A$6:$A$505,0))&amp;"","خطة غير موجودة"))</f>
        <v/>
      </c>
      <c r="F541" s="6">
        <f>IF(E541="","",IFERROR(INDEX('المرضى'!$B$6:$B$305,MATCH(E541,'المرضى'!$A$6:$A$305,0))&amp;"",""))</f>
        <v/>
      </c>
      <c r="G541" s="22">
        <f>IF(OR(C541&lt;&gt;"تمت",E541="",NOT(ISNUMBER(A541))),"",IF(COUNTIFS($E$6:$E$2005,E541,$C$6:$C$2005,"تمت",$A$6:$A$2005,"&gt;"&amp;A541)=0,1,0))</f>
        <v/>
      </c>
    </row>
    <row r="542">
      <c r="A542" s="13" t="n"/>
      <c r="B542" s="5" t="n"/>
      <c r="C542" s="5" t="n"/>
      <c r="D542" s="5" t="n"/>
      <c r="E542" s="6">
        <f>IF(B542&amp;""="","",IFERROR(INDEX('الخطط'!$B$6:$B$505,MATCH(B542&amp;"",'الخطط'!$A$6:$A$505,0))&amp;"","خطة غير موجودة"))</f>
        <v/>
      </c>
      <c r="F542" s="6">
        <f>IF(E542="","",IFERROR(INDEX('المرضى'!$B$6:$B$305,MATCH(E542,'المرضى'!$A$6:$A$305,0))&amp;"",""))</f>
        <v/>
      </c>
      <c r="G542" s="22">
        <f>IF(OR(C542&lt;&gt;"تمت",E542="",NOT(ISNUMBER(A542))),"",IF(COUNTIFS($E$6:$E$2005,E542,$C$6:$C$2005,"تمت",$A$6:$A$2005,"&gt;"&amp;A542)=0,1,0))</f>
        <v/>
      </c>
    </row>
    <row r="543">
      <c r="A543" s="13" t="n"/>
      <c r="B543" s="5" t="n"/>
      <c r="C543" s="5" t="n"/>
      <c r="D543" s="5" t="n"/>
      <c r="E543" s="6">
        <f>IF(B543&amp;""="","",IFERROR(INDEX('الخطط'!$B$6:$B$505,MATCH(B543&amp;"",'الخطط'!$A$6:$A$505,0))&amp;"","خطة غير موجودة"))</f>
        <v/>
      </c>
      <c r="F543" s="6">
        <f>IF(E543="","",IFERROR(INDEX('المرضى'!$B$6:$B$305,MATCH(E543,'المرضى'!$A$6:$A$305,0))&amp;"",""))</f>
        <v/>
      </c>
      <c r="G543" s="22">
        <f>IF(OR(C543&lt;&gt;"تمت",E543="",NOT(ISNUMBER(A543))),"",IF(COUNTIFS($E$6:$E$2005,E543,$C$6:$C$2005,"تمت",$A$6:$A$2005,"&gt;"&amp;A543)=0,1,0))</f>
        <v/>
      </c>
    </row>
    <row r="544">
      <c r="A544" s="13" t="n"/>
      <c r="B544" s="5" t="n"/>
      <c r="C544" s="5" t="n"/>
      <c r="D544" s="5" t="n"/>
      <c r="E544" s="6">
        <f>IF(B544&amp;""="","",IFERROR(INDEX('الخطط'!$B$6:$B$505,MATCH(B544&amp;"",'الخطط'!$A$6:$A$505,0))&amp;"","خطة غير موجودة"))</f>
        <v/>
      </c>
      <c r="F544" s="6">
        <f>IF(E544="","",IFERROR(INDEX('المرضى'!$B$6:$B$305,MATCH(E544,'المرضى'!$A$6:$A$305,0))&amp;"",""))</f>
        <v/>
      </c>
      <c r="G544" s="22">
        <f>IF(OR(C544&lt;&gt;"تمت",E544="",NOT(ISNUMBER(A544))),"",IF(COUNTIFS($E$6:$E$2005,E544,$C$6:$C$2005,"تمت",$A$6:$A$2005,"&gt;"&amp;A544)=0,1,0))</f>
        <v/>
      </c>
    </row>
    <row r="545">
      <c r="A545" s="13" t="n"/>
      <c r="B545" s="5" t="n"/>
      <c r="C545" s="5" t="n"/>
      <c r="D545" s="5" t="n"/>
      <c r="E545" s="6">
        <f>IF(B545&amp;""="","",IFERROR(INDEX('الخطط'!$B$6:$B$505,MATCH(B545&amp;"",'الخطط'!$A$6:$A$505,0))&amp;"","خطة غير موجودة"))</f>
        <v/>
      </c>
      <c r="F545" s="6">
        <f>IF(E545="","",IFERROR(INDEX('المرضى'!$B$6:$B$305,MATCH(E545,'المرضى'!$A$6:$A$305,0))&amp;"",""))</f>
        <v/>
      </c>
      <c r="G545" s="22">
        <f>IF(OR(C545&lt;&gt;"تمت",E545="",NOT(ISNUMBER(A545))),"",IF(COUNTIFS($E$6:$E$2005,E545,$C$6:$C$2005,"تمت",$A$6:$A$2005,"&gt;"&amp;A545)=0,1,0))</f>
        <v/>
      </c>
    </row>
    <row r="546">
      <c r="A546" s="13" t="n"/>
      <c r="B546" s="5" t="n"/>
      <c r="C546" s="5" t="n"/>
      <c r="D546" s="5" t="n"/>
      <c r="E546" s="6">
        <f>IF(B546&amp;""="","",IFERROR(INDEX('الخطط'!$B$6:$B$505,MATCH(B546&amp;"",'الخطط'!$A$6:$A$505,0))&amp;"","خطة غير موجودة"))</f>
        <v/>
      </c>
      <c r="F546" s="6">
        <f>IF(E546="","",IFERROR(INDEX('المرضى'!$B$6:$B$305,MATCH(E546,'المرضى'!$A$6:$A$305,0))&amp;"",""))</f>
        <v/>
      </c>
      <c r="G546" s="22">
        <f>IF(OR(C546&lt;&gt;"تمت",E546="",NOT(ISNUMBER(A546))),"",IF(COUNTIFS($E$6:$E$2005,E546,$C$6:$C$2005,"تمت",$A$6:$A$2005,"&gt;"&amp;A546)=0,1,0))</f>
        <v/>
      </c>
    </row>
    <row r="547">
      <c r="A547" s="13" t="n"/>
      <c r="B547" s="5" t="n"/>
      <c r="C547" s="5" t="n"/>
      <c r="D547" s="5" t="n"/>
      <c r="E547" s="6">
        <f>IF(B547&amp;""="","",IFERROR(INDEX('الخطط'!$B$6:$B$505,MATCH(B547&amp;"",'الخطط'!$A$6:$A$505,0))&amp;"","خطة غير موجودة"))</f>
        <v/>
      </c>
      <c r="F547" s="6">
        <f>IF(E547="","",IFERROR(INDEX('المرضى'!$B$6:$B$305,MATCH(E547,'المرضى'!$A$6:$A$305,0))&amp;"",""))</f>
        <v/>
      </c>
      <c r="G547" s="22">
        <f>IF(OR(C547&lt;&gt;"تمت",E547="",NOT(ISNUMBER(A547))),"",IF(COUNTIFS($E$6:$E$2005,E547,$C$6:$C$2005,"تمت",$A$6:$A$2005,"&gt;"&amp;A547)=0,1,0))</f>
        <v/>
      </c>
    </row>
    <row r="548">
      <c r="A548" s="13" t="n"/>
      <c r="B548" s="5" t="n"/>
      <c r="C548" s="5" t="n"/>
      <c r="D548" s="5" t="n"/>
      <c r="E548" s="6">
        <f>IF(B548&amp;""="","",IFERROR(INDEX('الخطط'!$B$6:$B$505,MATCH(B548&amp;"",'الخطط'!$A$6:$A$505,0))&amp;"","خطة غير موجودة"))</f>
        <v/>
      </c>
      <c r="F548" s="6">
        <f>IF(E548="","",IFERROR(INDEX('المرضى'!$B$6:$B$305,MATCH(E548,'المرضى'!$A$6:$A$305,0))&amp;"",""))</f>
        <v/>
      </c>
      <c r="G548" s="22">
        <f>IF(OR(C548&lt;&gt;"تمت",E548="",NOT(ISNUMBER(A548))),"",IF(COUNTIFS($E$6:$E$2005,E548,$C$6:$C$2005,"تمت",$A$6:$A$2005,"&gt;"&amp;A548)=0,1,0))</f>
        <v/>
      </c>
    </row>
    <row r="549">
      <c r="A549" s="13" t="n"/>
      <c r="B549" s="5" t="n"/>
      <c r="C549" s="5" t="n"/>
      <c r="D549" s="5" t="n"/>
      <c r="E549" s="6">
        <f>IF(B549&amp;""="","",IFERROR(INDEX('الخطط'!$B$6:$B$505,MATCH(B549&amp;"",'الخطط'!$A$6:$A$505,0))&amp;"","خطة غير موجودة"))</f>
        <v/>
      </c>
      <c r="F549" s="6">
        <f>IF(E549="","",IFERROR(INDEX('المرضى'!$B$6:$B$305,MATCH(E549,'المرضى'!$A$6:$A$305,0))&amp;"",""))</f>
        <v/>
      </c>
      <c r="G549" s="22">
        <f>IF(OR(C549&lt;&gt;"تمت",E549="",NOT(ISNUMBER(A549))),"",IF(COUNTIFS($E$6:$E$2005,E549,$C$6:$C$2005,"تمت",$A$6:$A$2005,"&gt;"&amp;A549)=0,1,0))</f>
        <v/>
      </c>
    </row>
    <row r="550">
      <c r="A550" s="13" t="n"/>
      <c r="B550" s="5" t="n"/>
      <c r="C550" s="5" t="n"/>
      <c r="D550" s="5" t="n"/>
      <c r="E550" s="6">
        <f>IF(B550&amp;""="","",IFERROR(INDEX('الخطط'!$B$6:$B$505,MATCH(B550&amp;"",'الخطط'!$A$6:$A$505,0))&amp;"","خطة غير موجودة"))</f>
        <v/>
      </c>
      <c r="F550" s="6">
        <f>IF(E550="","",IFERROR(INDEX('المرضى'!$B$6:$B$305,MATCH(E550,'المرضى'!$A$6:$A$305,0))&amp;"",""))</f>
        <v/>
      </c>
      <c r="G550" s="22">
        <f>IF(OR(C550&lt;&gt;"تمت",E550="",NOT(ISNUMBER(A550))),"",IF(COUNTIFS($E$6:$E$2005,E550,$C$6:$C$2005,"تمت",$A$6:$A$2005,"&gt;"&amp;A550)=0,1,0))</f>
        <v/>
      </c>
    </row>
    <row r="551">
      <c r="A551" s="13" t="n"/>
      <c r="B551" s="5" t="n"/>
      <c r="C551" s="5" t="n"/>
      <c r="D551" s="5" t="n"/>
      <c r="E551" s="6">
        <f>IF(B551&amp;""="","",IFERROR(INDEX('الخطط'!$B$6:$B$505,MATCH(B551&amp;"",'الخطط'!$A$6:$A$505,0))&amp;"","خطة غير موجودة"))</f>
        <v/>
      </c>
      <c r="F551" s="6">
        <f>IF(E551="","",IFERROR(INDEX('المرضى'!$B$6:$B$305,MATCH(E551,'المرضى'!$A$6:$A$305,0))&amp;"",""))</f>
        <v/>
      </c>
      <c r="G551" s="22">
        <f>IF(OR(C551&lt;&gt;"تمت",E551="",NOT(ISNUMBER(A551))),"",IF(COUNTIFS($E$6:$E$2005,E551,$C$6:$C$2005,"تمت",$A$6:$A$2005,"&gt;"&amp;A551)=0,1,0))</f>
        <v/>
      </c>
    </row>
    <row r="552">
      <c r="A552" s="13" t="n"/>
      <c r="B552" s="5" t="n"/>
      <c r="C552" s="5" t="n"/>
      <c r="D552" s="5" t="n"/>
      <c r="E552" s="6">
        <f>IF(B552&amp;""="","",IFERROR(INDEX('الخطط'!$B$6:$B$505,MATCH(B552&amp;"",'الخطط'!$A$6:$A$505,0))&amp;"","خطة غير موجودة"))</f>
        <v/>
      </c>
      <c r="F552" s="6">
        <f>IF(E552="","",IFERROR(INDEX('المرضى'!$B$6:$B$305,MATCH(E552,'المرضى'!$A$6:$A$305,0))&amp;"",""))</f>
        <v/>
      </c>
      <c r="G552" s="22">
        <f>IF(OR(C552&lt;&gt;"تمت",E552="",NOT(ISNUMBER(A552))),"",IF(COUNTIFS($E$6:$E$2005,E552,$C$6:$C$2005,"تمت",$A$6:$A$2005,"&gt;"&amp;A552)=0,1,0))</f>
        <v/>
      </c>
    </row>
    <row r="553">
      <c r="A553" s="13" t="n"/>
      <c r="B553" s="5" t="n"/>
      <c r="C553" s="5" t="n"/>
      <c r="D553" s="5" t="n"/>
      <c r="E553" s="6">
        <f>IF(B553&amp;""="","",IFERROR(INDEX('الخطط'!$B$6:$B$505,MATCH(B553&amp;"",'الخطط'!$A$6:$A$505,0))&amp;"","خطة غير موجودة"))</f>
        <v/>
      </c>
      <c r="F553" s="6">
        <f>IF(E553="","",IFERROR(INDEX('المرضى'!$B$6:$B$305,MATCH(E553,'المرضى'!$A$6:$A$305,0))&amp;"",""))</f>
        <v/>
      </c>
      <c r="G553" s="22">
        <f>IF(OR(C553&lt;&gt;"تمت",E553="",NOT(ISNUMBER(A553))),"",IF(COUNTIFS($E$6:$E$2005,E553,$C$6:$C$2005,"تمت",$A$6:$A$2005,"&gt;"&amp;A553)=0,1,0))</f>
        <v/>
      </c>
    </row>
    <row r="554">
      <c r="A554" s="13" t="n"/>
      <c r="B554" s="5" t="n"/>
      <c r="C554" s="5" t="n"/>
      <c r="D554" s="5" t="n"/>
      <c r="E554" s="6">
        <f>IF(B554&amp;""="","",IFERROR(INDEX('الخطط'!$B$6:$B$505,MATCH(B554&amp;"",'الخطط'!$A$6:$A$505,0))&amp;"","خطة غير موجودة"))</f>
        <v/>
      </c>
      <c r="F554" s="6">
        <f>IF(E554="","",IFERROR(INDEX('المرضى'!$B$6:$B$305,MATCH(E554,'المرضى'!$A$6:$A$305,0))&amp;"",""))</f>
        <v/>
      </c>
      <c r="G554" s="22">
        <f>IF(OR(C554&lt;&gt;"تمت",E554="",NOT(ISNUMBER(A554))),"",IF(COUNTIFS($E$6:$E$2005,E554,$C$6:$C$2005,"تمت",$A$6:$A$2005,"&gt;"&amp;A554)=0,1,0))</f>
        <v/>
      </c>
    </row>
    <row r="555">
      <c r="A555" s="13" t="n"/>
      <c r="B555" s="5" t="n"/>
      <c r="C555" s="5" t="n"/>
      <c r="D555" s="5" t="n"/>
      <c r="E555" s="6">
        <f>IF(B555&amp;""="","",IFERROR(INDEX('الخطط'!$B$6:$B$505,MATCH(B555&amp;"",'الخطط'!$A$6:$A$505,0))&amp;"","خطة غير موجودة"))</f>
        <v/>
      </c>
      <c r="F555" s="6">
        <f>IF(E555="","",IFERROR(INDEX('المرضى'!$B$6:$B$305,MATCH(E555,'المرضى'!$A$6:$A$305,0))&amp;"",""))</f>
        <v/>
      </c>
      <c r="G555" s="22">
        <f>IF(OR(C555&lt;&gt;"تمت",E555="",NOT(ISNUMBER(A555))),"",IF(COUNTIFS($E$6:$E$2005,E555,$C$6:$C$2005,"تمت",$A$6:$A$2005,"&gt;"&amp;A555)=0,1,0))</f>
        <v/>
      </c>
    </row>
    <row r="556">
      <c r="A556" s="13" t="n"/>
      <c r="B556" s="5" t="n"/>
      <c r="C556" s="5" t="n"/>
      <c r="D556" s="5" t="n"/>
      <c r="E556" s="6">
        <f>IF(B556&amp;""="","",IFERROR(INDEX('الخطط'!$B$6:$B$505,MATCH(B556&amp;"",'الخطط'!$A$6:$A$505,0))&amp;"","خطة غير موجودة"))</f>
        <v/>
      </c>
      <c r="F556" s="6">
        <f>IF(E556="","",IFERROR(INDEX('المرضى'!$B$6:$B$305,MATCH(E556,'المرضى'!$A$6:$A$305,0))&amp;"",""))</f>
        <v/>
      </c>
      <c r="G556" s="22">
        <f>IF(OR(C556&lt;&gt;"تمت",E556="",NOT(ISNUMBER(A556))),"",IF(COUNTIFS($E$6:$E$2005,E556,$C$6:$C$2005,"تمت",$A$6:$A$2005,"&gt;"&amp;A556)=0,1,0))</f>
        <v/>
      </c>
    </row>
    <row r="557">
      <c r="A557" s="13" t="n"/>
      <c r="B557" s="5" t="n"/>
      <c r="C557" s="5" t="n"/>
      <c r="D557" s="5" t="n"/>
      <c r="E557" s="6">
        <f>IF(B557&amp;""="","",IFERROR(INDEX('الخطط'!$B$6:$B$505,MATCH(B557&amp;"",'الخطط'!$A$6:$A$505,0))&amp;"","خطة غير موجودة"))</f>
        <v/>
      </c>
      <c r="F557" s="6">
        <f>IF(E557="","",IFERROR(INDEX('المرضى'!$B$6:$B$305,MATCH(E557,'المرضى'!$A$6:$A$305,0))&amp;"",""))</f>
        <v/>
      </c>
      <c r="G557" s="22">
        <f>IF(OR(C557&lt;&gt;"تمت",E557="",NOT(ISNUMBER(A557))),"",IF(COUNTIFS($E$6:$E$2005,E557,$C$6:$C$2005,"تمت",$A$6:$A$2005,"&gt;"&amp;A557)=0,1,0))</f>
        <v/>
      </c>
    </row>
    <row r="558">
      <c r="A558" s="13" t="n"/>
      <c r="B558" s="5" t="n"/>
      <c r="C558" s="5" t="n"/>
      <c r="D558" s="5" t="n"/>
      <c r="E558" s="6">
        <f>IF(B558&amp;""="","",IFERROR(INDEX('الخطط'!$B$6:$B$505,MATCH(B558&amp;"",'الخطط'!$A$6:$A$505,0))&amp;"","خطة غير موجودة"))</f>
        <v/>
      </c>
      <c r="F558" s="6">
        <f>IF(E558="","",IFERROR(INDEX('المرضى'!$B$6:$B$305,MATCH(E558,'المرضى'!$A$6:$A$305,0))&amp;"",""))</f>
        <v/>
      </c>
      <c r="G558" s="22">
        <f>IF(OR(C558&lt;&gt;"تمت",E558="",NOT(ISNUMBER(A558))),"",IF(COUNTIFS($E$6:$E$2005,E558,$C$6:$C$2005,"تمت",$A$6:$A$2005,"&gt;"&amp;A558)=0,1,0))</f>
        <v/>
      </c>
    </row>
    <row r="559">
      <c r="A559" s="13" t="n"/>
      <c r="B559" s="5" t="n"/>
      <c r="C559" s="5" t="n"/>
      <c r="D559" s="5" t="n"/>
      <c r="E559" s="6">
        <f>IF(B559&amp;""="","",IFERROR(INDEX('الخطط'!$B$6:$B$505,MATCH(B559&amp;"",'الخطط'!$A$6:$A$505,0))&amp;"","خطة غير موجودة"))</f>
        <v/>
      </c>
      <c r="F559" s="6">
        <f>IF(E559="","",IFERROR(INDEX('المرضى'!$B$6:$B$305,MATCH(E559,'المرضى'!$A$6:$A$305,0))&amp;"",""))</f>
        <v/>
      </c>
      <c r="G559" s="22">
        <f>IF(OR(C559&lt;&gt;"تمت",E559="",NOT(ISNUMBER(A559))),"",IF(COUNTIFS($E$6:$E$2005,E559,$C$6:$C$2005,"تمت",$A$6:$A$2005,"&gt;"&amp;A559)=0,1,0))</f>
        <v/>
      </c>
    </row>
    <row r="560">
      <c r="A560" s="13" t="n"/>
      <c r="B560" s="5" t="n"/>
      <c r="C560" s="5" t="n"/>
      <c r="D560" s="5" t="n"/>
      <c r="E560" s="6">
        <f>IF(B560&amp;""="","",IFERROR(INDEX('الخطط'!$B$6:$B$505,MATCH(B560&amp;"",'الخطط'!$A$6:$A$505,0))&amp;"","خطة غير موجودة"))</f>
        <v/>
      </c>
      <c r="F560" s="6">
        <f>IF(E560="","",IFERROR(INDEX('المرضى'!$B$6:$B$305,MATCH(E560,'المرضى'!$A$6:$A$305,0))&amp;"",""))</f>
        <v/>
      </c>
      <c r="G560" s="22">
        <f>IF(OR(C560&lt;&gt;"تمت",E560="",NOT(ISNUMBER(A560))),"",IF(COUNTIFS($E$6:$E$2005,E560,$C$6:$C$2005,"تمت",$A$6:$A$2005,"&gt;"&amp;A560)=0,1,0))</f>
        <v/>
      </c>
    </row>
    <row r="561">
      <c r="A561" s="13" t="n"/>
      <c r="B561" s="5" t="n"/>
      <c r="C561" s="5" t="n"/>
      <c r="D561" s="5" t="n"/>
      <c r="E561" s="6">
        <f>IF(B561&amp;""="","",IFERROR(INDEX('الخطط'!$B$6:$B$505,MATCH(B561&amp;"",'الخطط'!$A$6:$A$505,0))&amp;"","خطة غير موجودة"))</f>
        <v/>
      </c>
      <c r="F561" s="6">
        <f>IF(E561="","",IFERROR(INDEX('المرضى'!$B$6:$B$305,MATCH(E561,'المرضى'!$A$6:$A$305,0))&amp;"",""))</f>
        <v/>
      </c>
      <c r="G561" s="22">
        <f>IF(OR(C561&lt;&gt;"تمت",E561="",NOT(ISNUMBER(A561))),"",IF(COUNTIFS($E$6:$E$2005,E561,$C$6:$C$2005,"تمت",$A$6:$A$2005,"&gt;"&amp;A561)=0,1,0))</f>
        <v/>
      </c>
    </row>
    <row r="562">
      <c r="A562" s="13" t="n"/>
      <c r="B562" s="5" t="n"/>
      <c r="C562" s="5" t="n"/>
      <c r="D562" s="5" t="n"/>
      <c r="E562" s="6">
        <f>IF(B562&amp;""="","",IFERROR(INDEX('الخطط'!$B$6:$B$505,MATCH(B562&amp;"",'الخطط'!$A$6:$A$505,0))&amp;"","خطة غير موجودة"))</f>
        <v/>
      </c>
      <c r="F562" s="6">
        <f>IF(E562="","",IFERROR(INDEX('المرضى'!$B$6:$B$305,MATCH(E562,'المرضى'!$A$6:$A$305,0))&amp;"",""))</f>
        <v/>
      </c>
      <c r="G562" s="22">
        <f>IF(OR(C562&lt;&gt;"تمت",E562="",NOT(ISNUMBER(A562))),"",IF(COUNTIFS($E$6:$E$2005,E562,$C$6:$C$2005,"تمت",$A$6:$A$2005,"&gt;"&amp;A562)=0,1,0))</f>
        <v/>
      </c>
    </row>
    <row r="563">
      <c r="A563" s="13" t="n"/>
      <c r="B563" s="5" t="n"/>
      <c r="C563" s="5" t="n"/>
      <c r="D563" s="5" t="n"/>
      <c r="E563" s="6">
        <f>IF(B563&amp;""="","",IFERROR(INDEX('الخطط'!$B$6:$B$505,MATCH(B563&amp;"",'الخطط'!$A$6:$A$505,0))&amp;"","خطة غير موجودة"))</f>
        <v/>
      </c>
      <c r="F563" s="6">
        <f>IF(E563="","",IFERROR(INDEX('المرضى'!$B$6:$B$305,MATCH(E563,'المرضى'!$A$6:$A$305,0))&amp;"",""))</f>
        <v/>
      </c>
      <c r="G563" s="22">
        <f>IF(OR(C563&lt;&gt;"تمت",E563="",NOT(ISNUMBER(A563))),"",IF(COUNTIFS($E$6:$E$2005,E563,$C$6:$C$2005,"تمت",$A$6:$A$2005,"&gt;"&amp;A563)=0,1,0))</f>
        <v/>
      </c>
    </row>
    <row r="564">
      <c r="A564" s="13" t="n"/>
      <c r="B564" s="5" t="n"/>
      <c r="C564" s="5" t="n"/>
      <c r="D564" s="5" t="n"/>
      <c r="E564" s="6">
        <f>IF(B564&amp;""="","",IFERROR(INDEX('الخطط'!$B$6:$B$505,MATCH(B564&amp;"",'الخطط'!$A$6:$A$505,0))&amp;"","خطة غير موجودة"))</f>
        <v/>
      </c>
      <c r="F564" s="6">
        <f>IF(E564="","",IFERROR(INDEX('المرضى'!$B$6:$B$305,MATCH(E564,'المرضى'!$A$6:$A$305,0))&amp;"",""))</f>
        <v/>
      </c>
      <c r="G564" s="22">
        <f>IF(OR(C564&lt;&gt;"تمت",E564="",NOT(ISNUMBER(A564))),"",IF(COUNTIFS($E$6:$E$2005,E564,$C$6:$C$2005,"تمت",$A$6:$A$2005,"&gt;"&amp;A564)=0,1,0))</f>
        <v/>
      </c>
    </row>
    <row r="565">
      <c r="A565" s="13" t="n"/>
      <c r="B565" s="5" t="n"/>
      <c r="C565" s="5" t="n"/>
      <c r="D565" s="5" t="n"/>
      <c r="E565" s="6">
        <f>IF(B565&amp;""="","",IFERROR(INDEX('الخطط'!$B$6:$B$505,MATCH(B565&amp;"",'الخطط'!$A$6:$A$505,0))&amp;"","خطة غير موجودة"))</f>
        <v/>
      </c>
      <c r="F565" s="6">
        <f>IF(E565="","",IFERROR(INDEX('المرضى'!$B$6:$B$305,MATCH(E565,'المرضى'!$A$6:$A$305,0))&amp;"",""))</f>
        <v/>
      </c>
      <c r="G565" s="22">
        <f>IF(OR(C565&lt;&gt;"تمت",E565="",NOT(ISNUMBER(A565))),"",IF(COUNTIFS($E$6:$E$2005,E565,$C$6:$C$2005,"تمت",$A$6:$A$2005,"&gt;"&amp;A565)=0,1,0))</f>
        <v/>
      </c>
    </row>
    <row r="566">
      <c r="A566" s="13" t="n"/>
      <c r="B566" s="5" t="n"/>
      <c r="C566" s="5" t="n"/>
      <c r="D566" s="5" t="n"/>
      <c r="E566" s="6">
        <f>IF(B566&amp;""="","",IFERROR(INDEX('الخطط'!$B$6:$B$505,MATCH(B566&amp;"",'الخطط'!$A$6:$A$505,0))&amp;"","خطة غير موجودة"))</f>
        <v/>
      </c>
      <c r="F566" s="6">
        <f>IF(E566="","",IFERROR(INDEX('المرضى'!$B$6:$B$305,MATCH(E566,'المرضى'!$A$6:$A$305,0))&amp;"",""))</f>
        <v/>
      </c>
      <c r="G566" s="22">
        <f>IF(OR(C566&lt;&gt;"تمت",E566="",NOT(ISNUMBER(A566))),"",IF(COUNTIFS($E$6:$E$2005,E566,$C$6:$C$2005,"تمت",$A$6:$A$2005,"&gt;"&amp;A566)=0,1,0))</f>
        <v/>
      </c>
    </row>
    <row r="567">
      <c r="A567" s="13" t="n"/>
      <c r="B567" s="5" t="n"/>
      <c r="C567" s="5" t="n"/>
      <c r="D567" s="5" t="n"/>
      <c r="E567" s="6">
        <f>IF(B567&amp;""="","",IFERROR(INDEX('الخطط'!$B$6:$B$505,MATCH(B567&amp;"",'الخطط'!$A$6:$A$505,0))&amp;"","خطة غير موجودة"))</f>
        <v/>
      </c>
      <c r="F567" s="6">
        <f>IF(E567="","",IFERROR(INDEX('المرضى'!$B$6:$B$305,MATCH(E567,'المرضى'!$A$6:$A$305,0))&amp;"",""))</f>
        <v/>
      </c>
      <c r="G567" s="22">
        <f>IF(OR(C567&lt;&gt;"تمت",E567="",NOT(ISNUMBER(A567))),"",IF(COUNTIFS($E$6:$E$2005,E567,$C$6:$C$2005,"تمت",$A$6:$A$2005,"&gt;"&amp;A567)=0,1,0))</f>
        <v/>
      </c>
    </row>
    <row r="568">
      <c r="A568" s="13" t="n"/>
      <c r="B568" s="5" t="n"/>
      <c r="C568" s="5" t="n"/>
      <c r="D568" s="5" t="n"/>
      <c r="E568" s="6">
        <f>IF(B568&amp;""="","",IFERROR(INDEX('الخطط'!$B$6:$B$505,MATCH(B568&amp;"",'الخطط'!$A$6:$A$505,0))&amp;"","خطة غير موجودة"))</f>
        <v/>
      </c>
      <c r="F568" s="6">
        <f>IF(E568="","",IFERROR(INDEX('المرضى'!$B$6:$B$305,MATCH(E568,'المرضى'!$A$6:$A$305,0))&amp;"",""))</f>
        <v/>
      </c>
      <c r="G568" s="22">
        <f>IF(OR(C568&lt;&gt;"تمت",E568="",NOT(ISNUMBER(A568))),"",IF(COUNTIFS($E$6:$E$2005,E568,$C$6:$C$2005,"تمت",$A$6:$A$2005,"&gt;"&amp;A568)=0,1,0))</f>
        <v/>
      </c>
    </row>
    <row r="569">
      <c r="A569" s="13" t="n"/>
      <c r="B569" s="5" t="n"/>
      <c r="C569" s="5" t="n"/>
      <c r="D569" s="5" t="n"/>
      <c r="E569" s="6">
        <f>IF(B569&amp;""="","",IFERROR(INDEX('الخطط'!$B$6:$B$505,MATCH(B569&amp;"",'الخطط'!$A$6:$A$505,0))&amp;"","خطة غير موجودة"))</f>
        <v/>
      </c>
      <c r="F569" s="6">
        <f>IF(E569="","",IFERROR(INDEX('المرضى'!$B$6:$B$305,MATCH(E569,'المرضى'!$A$6:$A$305,0))&amp;"",""))</f>
        <v/>
      </c>
      <c r="G569" s="22">
        <f>IF(OR(C569&lt;&gt;"تمت",E569="",NOT(ISNUMBER(A569))),"",IF(COUNTIFS($E$6:$E$2005,E569,$C$6:$C$2005,"تمت",$A$6:$A$2005,"&gt;"&amp;A569)=0,1,0))</f>
        <v/>
      </c>
    </row>
    <row r="570">
      <c r="A570" s="13" t="n"/>
      <c r="B570" s="5" t="n"/>
      <c r="C570" s="5" t="n"/>
      <c r="D570" s="5" t="n"/>
      <c r="E570" s="6">
        <f>IF(B570&amp;""="","",IFERROR(INDEX('الخطط'!$B$6:$B$505,MATCH(B570&amp;"",'الخطط'!$A$6:$A$505,0))&amp;"","خطة غير موجودة"))</f>
        <v/>
      </c>
      <c r="F570" s="6">
        <f>IF(E570="","",IFERROR(INDEX('المرضى'!$B$6:$B$305,MATCH(E570,'المرضى'!$A$6:$A$305,0))&amp;"",""))</f>
        <v/>
      </c>
      <c r="G570" s="22">
        <f>IF(OR(C570&lt;&gt;"تمت",E570="",NOT(ISNUMBER(A570))),"",IF(COUNTIFS($E$6:$E$2005,E570,$C$6:$C$2005,"تمت",$A$6:$A$2005,"&gt;"&amp;A570)=0,1,0))</f>
        <v/>
      </c>
    </row>
    <row r="571">
      <c r="A571" s="13" t="n"/>
      <c r="B571" s="5" t="n"/>
      <c r="C571" s="5" t="n"/>
      <c r="D571" s="5" t="n"/>
      <c r="E571" s="6">
        <f>IF(B571&amp;""="","",IFERROR(INDEX('الخطط'!$B$6:$B$505,MATCH(B571&amp;"",'الخطط'!$A$6:$A$505,0))&amp;"","خطة غير موجودة"))</f>
        <v/>
      </c>
      <c r="F571" s="6">
        <f>IF(E571="","",IFERROR(INDEX('المرضى'!$B$6:$B$305,MATCH(E571,'المرضى'!$A$6:$A$305,0))&amp;"",""))</f>
        <v/>
      </c>
      <c r="G571" s="22">
        <f>IF(OR(C571&lt;&gt;"تمت",E571="",NOT(ISNUMBER(A571))),"",IF(COUNTIFS($E$6:$E$2005,E571,$C$6:$C$2005,"تمت",$A$6:$A$2005,"&gt;"&amp;A571)=0,1,0))</f>
        <v/>
      </c>
    </row>
    <row r="572">
      <c r="A572" s="13" t="n"/>
      <c r="B572" s="5" t="n"/>
      <c r="C572" s="5" t="n"/>
      <c r="D572" s="5" t="n"/>
      <c r="E572" s="6">
        <f>IF(B572&amp;""="","",IFERROR(INDEX('الخطط'!$B$6:$B$505,MATCH(B572&amp;"",'الخطط'!$A$6:$A$505,0))&amp;"","خطة غير موجودة"))</f>
        <v/>
      </c>
      <c r="F572" s="6">
        <f>IF(E572="","",IFERROR(INDEX('المرضى'!$B$6:$B$305,MATCH(E572,'المرضى'!$A$6:$A$305,0))&amp;"",""))</f>
        <v/>
      </c>
      <c r="G572" s="22">
        <f>IF(OR(C572&lt;&gt;"تمت",E572="",NOT(ISNUMBER(A572))),"",IF(COUNTIFS($E$6:$E$2005,E572,$C$6:$C$2005,"تمت",$A$6:$A$2005,"&gt;"&amp;A572)=0,1,0))</f>
        <v/>
      </c>
    </row>
    <row r="573">
      <c r="A573" s="13" t="n"/>
      <c r="B573" s="5" t="n"/>
      <c r="C573" s="5" t="n"/>
      <c r="D573" s="5" t="n"/>
      <c r="E573" s="6">
        <f>IF(B573&amp;""="","",IFERROR(INDEX('الخطط'!$B$6:$B$505,MATCH(B573&amp;"",'الخطط'!$A$6:$A$505,0))&amp;"","خطة غير موجودة"))</f>
        <v/>
      </c>
      <c r="F573" s="6">
        <f>IF(E573="","",IFERROR(INDEX('المرضى'!$B$6:$B$305,MATCH(E573,'المرضى'!$A$6:$A$305,0))&amp;"",""))</f>
        <v/>
      </c>
      <c r="G573" s="22">
        <f>IF(OR(C573&lt;&gt;"تمت",E573="",NOT(ISNUMBER(A573))),"",IF(COUNTIFS($E$6:$E$2005,E573,$C$6:$C$2005,"تمت",$A$6:$A$2005,"&gt;"&amp;A573)=0,1,0))</f>
        <v/>
      </c>
    </row>
    <row r="574">
      <c r="A574" s="13" t="n"/>
      <c r="B574" s="5" t="n"/>
      <c r="C574" s="5" t="n"/>
      <c r="D574" s="5" t="n"/>
      <c r="E574" s="6">
        <f>IF(B574&amp;""="","",IFERROR(INDEX('الخطط'!$B$6:$B$505,MATCH(B574&amp;"",'الخطط'!$A$6:$A$505,0))&amp;"","خطة غير موجودة"))</f>
        <v/>
      </c>
      <c r="F574" s="6">
        <f>IF(E574="","",IFERROR(INDEX('المرضى'!$B$6:$B$305,MATCH(E574,'المرضى'!$A$6:$A$305,0))&amp;"",""))</f>
        <v/>
      </c>
      <c r="G574" s="22">
        <f>IF(OR(C574&lt;&gt;"تمت",E574="",NOT(ISNUMBER(A574))),"",IF(COUNTIFS($E$6:$E$2005,E574,$C$6:$C$2005,"تمت",$A$6:$A$2005,"&gt;"&amp;A574)=0,1,0))</f>
        <v/>
      </c>
    </row>
    <row r="575">
      <c r="A575" s="13" t="n"/>
      <c r="B575" s="5" t="n"/>
      <c r="C575" s="5" t="n"/>
      <c r="D575" s="5" t="n"/>
      <c r="E575" s="6">
        <f>IF(B575&amp;""="","",IFERROR(INDEX('الخطط'!$B$6:$B$505,MATCH(B575&amp;"",'الخطط'!$A$6:$A$505,0))&amp;"","خطة غير موجودة"))</f>
        <v/>
      </c>
      <c r="F575" s="6">
        <f>IF(E575="","",IFERROR(INDEX('المرضى'!$B$6:$B$305,MATCH(E575,'المرضى'!$A$6:$A$305,0))&amp;"",""))</f>
        <v/>
      </c>
      <c r="G575" s="22">
        <f>IF(OR(C575&lt;&gt;"تمت",E575="",NOT(ISNUMBER(A575))),"",IF(COUNTIFS($E$6:$E$2005,E575,$C$6:$C$2005,"تمت",$A$6:$A$2005,"&gt;"&amp;A575)=0,1,0))</f>
        <v/>
      </c>
    </row>
    <row r="576">
      <c r="A576" s="13" t="n"/>
      <c r="B576" s="5" t="n"/>
      <c r="C576" s="5" t="n"/>
      <c r="D576" s="5" t="n"/>
      <c r="E576" s="6">
        <f>IF(B576&amp;""="","",IFERROR(INDEX('الخطط'!$B$6:$B$505,MATCH(B576&amp;"",'الخطط'!$A$6:$A$505,0))&amp;"","خطة غير موجودة"))</f>
        <v/>
      </c>
      <c r="F576" s="6">
        <f>IF(E576="","",IFERROR(INDEX('المرضى'!$B$6:$B$305,MATCH(E576,'المرضى'!$A$6:$A$305,0))&amp;"",""))</f>
        <v/>
      </c>
      <c r="G576" s="22">
        <f>IF(OR(C576&lt;&gt;"تمت",E576="",NOT(ISNUMBER(A576))),"",IF(COUNTIFS($E$6:$E$2005,E576,$C$6:$C$2005,"تمت",$A$6:$A$2005,"&gt;"&amp;A576)=0,1,0))</f>
        <v/>
      </c>
    </row>
    <row r="577">
      <c r="A577" s="13" t="n"/>
      <c r="B577" s="5" t="n"/>
      <c r="C577" s="5" t="n"/>
      <c r="D577" s="5" t="n"/>
      <c r="E577" s="6">
        <f>IF(B577&amp;""="","",IFERROR(INDEX('الخطط'!$B$6:$B$505,MATCH(B577&amp;"",'الخطط'!$A$6:$A$505,0))&amp;"","خطة غير موجودة"))</f>
        <v/>
      </c>
      <c r="F577" s="6">
        <f>IF(E577="","",IFERROR(INDEX('المرضى'!$B$6:$B$305,MATCH(E577,'المرضى'!$A$6:$A$305,0))&amp;"",""))</f>
        <v/>
      </c>
      <c r="G577" s="22">
        <f>IF(OR(C577&lt;&gt;"تمت",E577="",NOT(ISNUMBER(A577))),"",IF(COUNTIFS($E$6:$E$2005,E577,$C$6:$C$2005,"تمت",$A$6:$A$2005,"&gt;"&amp;A577)=0,1,0))</f>
        <v/>
      </c>
    </row>
    <row r="578">
      <c r="A578" s="13" t="n"/>
      <c r="B578" s="5" t="n"/>
      <c r="C578" s="5" t="n"/>
      <c r="D578" s="5" t="n"/>
      <c r="E578" s="6">
        <f>IF(B578&amp;""="","",IFERROR(INDEX('الخطط'!$B$6:$B$505,MATCH(B578&amp;"",'الخطط'!$A$6:$A$505,0))&amp;"","خطة غير موجودة"))</f>
        <v/>
      </c>
      <c r="F578" s="6">
        <f>IF(E578="","",IFERROR(INDEX('المرضى'!$B$6:$B$305,MATCH(E578,'المرضى'!$A$6:$A$305,0))&amp;"",""))</f>
        <v/>
      </c>
      <c r="G578" s="22">
        <f>IF(OR(C578&lt;&gt;"تمت",E578="",NOT(ISNUMBER(A578))),"",IF(COUNTIFS($E$6:$E$2005,E578,$C$6:$C$2005,"تمت",$A$6:$A$2005,"&gt;"&amp;A578)=0,1,0))</f>
        <v/>
      </c>
    </row>
    <row r="579">
      <c r="A579" s="13" t="n"/>
      <c r="B579" s="5" t="n"/>
      <c r="C579" s="5" t="n"/>
      <c r="D579" s="5" t="n"/>
      <c r="E579" s="6">
        <f>IF(B579&amp;""="","",IFERROR(INDEX('الخطط'!$B$6:$B$505,MATCH(B579&amp;"",'الخطط'!$A$6:$A$505,0))&amp;"","خطة غير موجودة"))</f>
        <v/>
      </c>
      <c r="F579" s="6">
        <f>IF(E579="","",IFERROR(INDEX('المرضى'!$B$6:$B$305,MATCH(E579,'المرضى'!$A$6:$A$305,0))&amp;"",""))</f>
        <v/>
      </c>
      <c r="G579" s="22">
        <f>IF(OR(C579&lt;&gt;"تمت",E579="",NOT(ISNUMBER(A579))),"",IF(COUNTIFS($E$6:$E$2005,E579,$C$6:$C$2005,"تمت",$A$6:$A$2005,"&gt;"&amp;A579)=0,1,0))</f>
        <v/>
      </c>
    </row>
    <row r="580">
      <c r="A580" s="13" t="n"/>
      <c r="B580" s="5" t="n"/>
      <c r="C580" s="5" t="n"/>
      <c r="D580" s="5" t="n"/>
      <c r="E580" s="6">
        <f>IF(B580&amp;""="","",IFERROR(INDEX('الخطط'!$B$6:$B$505,MATCH(B580&amp;"",'الخطط'!$A$6:$A$505,0))&amp;"","خطة غير موجودة"))</f>
        <v/>
      </c>
      <c r="F580" s="6">
        <f>IF(E580="","",IFERROR(INDEX('المرضى'!$B$6:$B$305,MATCH(E580,'المرضى'!$A$6:$A$305,0))&amp;"",""))</f>
        <v/>
      </c>
      <c r="G580" s="22">
        <f>IF(OR(C580&lt;&gt;"تمت",E580="",NOT(ISNUMBER(A580))),"",IF(COUNTIFS($E$6:$E$2005,E580,$C$6:$C$2005,"تمت",$A$6:$A$2005,"&gt;"&amp;A580)=0,1,0))</f>
        <v/>
      </c>
    </row>
    <row r="581">
      <c r="A581" s="13" t="n"/>
      <c r="B581" s="5" t="n"/>
      <c r="C581" s="5" t="n"/>
      <c r="D581" s="5" t="n"/>
      <c r="E581" s="6">
        <f>IF(B581&amp;""="","",IFERROR(INDEX('الخطط'!$B$6:$B$505,MATCH(B581&amp;"",'الخطط'!$A$6:$A$505,0))&amp;"","خطة غير موجودة"))</f>
        <v/>
      </c>
      <c r="F581" s="6">
        <f>IF(E581="","",IFERROR(INDEX('المرضى'!$B$6:$B$305,MATCH(E581,'المرضى'!$A$6:$A$305,0))&amp;"",""))</f>
        <v/>
      </c>
      <c r="G581" s="22">
        <f>IF(OR(C581&lt;&gt;"تمت",E581="",NOT(ISNUMBER(A581))),"",IF(COUNTIFS($E$6:$E$2005,E581,$C$6:$C$2005,"تمت",$A$6:$A$2005,"&gt;"&amp;A581)=0,1,0))</f>
        <v/>
      </c>
    </row>
    <row r="582">
      <c r="A582" s="13" t="n"/>
      <c r="B582" s="5" t="n"/>
      <c r="C582" s="5" t="n"/>
      <c r="D582" s="5" t="n"/>
      <c r="E582" s="6">
        <f>IF(B582&amp;""="","",IFERROR(INDEX('الخطط'!$B$6:$B$505,MATCH(B582&amp;"",'الخطط'!$A$6:$A$505,0))&amp;"","خطة غير موجودة"))</f>
        <v/>
      </c>
      <c r="F582" s="6">
        <f>IF(E582="","",IFERROR(INDEX('المرضى'!$B$6:$B$305,MATCH(E582,'المرضى'!$A$6:$A$305,0))&amp;"",""))</f>
        <v/>
      </c>
      <c r="G582" s="22">
        <f>IF(OR(C582&lt;&gt;"تمت",E582="",NOT(ISNUMBER(A582))),"",IF(COUNTIFS($E$6:$E$2005,E582,$C$6:$C$2005,"تمت",$A$6:$A$2005,"&gt;"&amp;A582)=0,1,0))</f>
        <v/>
      </c>
    </row>
    <row r="583">
      <c r="A583" s="13" t="n"/>
      <c r="B583" s="5" t="n"/>
      <c r="C583" s="5" t="n"/>
      <c r="D583" s="5" t="n"/>
      <c r="E583" s="6">
        <f>IF(B583&amp;""="","",IFERROR(INDEX('الخطط'!$B$6:$B$505,MATCH(B583&amp;"",'الخطط'!$A$6:$A$505,0))&amp;"","خطة غير موجودة"))</f>
        <v/>
      </c>
      <c r="F583" s="6">
        <f>IF(E583="","",IFERROR(INDEX('المرضى'!$B$6:$B$305,MATCH(E583,'المرضى'!$A$6:$A$305,0))&amp;"",""))</f>
        <v/>
      </c>
      <c r="G583" s="22">
        <f>IF(OR(C583&lt;&gt;"تمت",E583="",NOT(ISNUMBER(A583))),"",IF(COUNTIFS($E$6:$E$2005,E583,$C$6:$C$2005,"تمت",$A$6:$A$2005,"&gt;"&amp;A583)=0,1,0))</f>
        <v/>
      </c>
    </row>
    <row r="584">
      <c r="A584" s="13" t="n"/>
      <c r="B584" s="5" t="n"/>
      <c r="C584" s="5" t="n"/>
      <c r="D584" s="5" t="n"/>
      <c r="E584" s="6">
        <f>IF(B584&amp;""="","",IFERROR(INDEX('الخطط'!$B$6:$B$505,MATCH(B584&amp;"",'الخطط'!$A$6:$A$505,0))&amp;"","خطة غير موجودة"))</f>
        <v/>
      </c>
      <c r="F584" s="6">
        <f>IF(E584="","",IFERROR(INDEX('المرضى'!$B$6:$B$305,MATCH(E584,'المرضى'!$A$6:$A$305,0))&amp;"",""))</f>
        <v/>
      </c>
      <c r="G584" s="22">
        <f>IF(OR(C584&lt;&gt;"تمت",E584="",NOT(ISNUMBER(A584))),"",IF(COUNTIFS($E$6:$E$2005,E584,$C$6:$C$2005,"تمت",$A$6:$A$2005,"&gt;"&amp;A584)=0,1,0))</f>
        <v/>
      </c>
    </row>
    <row r="585">
      <c r="A585" s="13" t="n"/>
      <c r="B585" s="5" t="n"/>
      <c r="C585" s="5" t="n"/>
      <c r="D585" s="5" t="n"/>
      <c r="E585" s="6">
        <f>IF(B585&amp;""="","",IFERROR(INDEX('الخطط'!$B$6:$B$505,MATCH(B585&amp;"",'الخطط'!$A$6:$A$505,0))&amp;"","خطة غير موجودة"))</f>
        <v/>
      </c>
      <c r="F585" s="6">
        <f>IF(E585="","",IFERROR(INDEX('المرضى'!$B$6:$B$305,MATCH(E585,'المرضى'!$A$6:$A$305,0))&amp;"",""))</f>
        <v/>
      </c>
      <c r="G585" s="22">
        <f>IF(OR(C585&lt;&gt;"تمت",E585="",NOT(ISNUMBER(A585))),"",IF(COUNTIFS($E$6:$E$2005,E585,$C$6:$C$2005,"تمت",$A$6:$A$2005,"&gt;"&amp;A585)=0,1,0))</f>
        <v/>
      </c>
    </row>
    <row r="586">
      <c r="A586" s="13" t="n"/>
      <c r="B586" s="5" t="n"/>
      <c r="C586" s="5" t="n"/>
      <c r="D586" s="5" t="n"/>
      <c r="E586" s="6">
        <f>IF(B586&amp;""="","",IFERROR(INDEX('الخطط'!$B$6:$B$505,MATCH(B586&amp;"",'الخطط'!$A$6:$A$505,0))&amp;"","خطة غير موجودة"))</f>
        <v/>
      </c>
      <c r="F586" s="6">
        <f>IF(E586="","",IFERROR(INDEX('المرضى'!$B$6:$B$305,MATCH(E586,'المرضى'!$A$6:$A$305,0))&amp;"",""))</f>
        <v/>
      </c>
      <c r="G586" s="22">
        <f>IF(OR(C586&lt;&gt;"تمت",E586="",NOT(ISNUMBER(A586))),"",IF(COUNTIFS($E$6:$E$2005,E586,$C$6:$C$2005,"تمت",$A$6:$A$2005,"&gt;"&amp;A586)=0,1,0))</f>
        <v/>
      </c>
    </row>
    <row r="587">
      <c r="A587" s="13" t="n"/>
      <c r="B587" s="5" t="n"/>
      <c r="C587" s="5" t="n"/>
      <c r="D587" s="5" t="n"/>
      <c r="E587" s="6">
        <f>IF(B587&amp;""="","",IFERROR(INDEX('الخطط'!$B$6:$B$505,MATCH(B587&amp;"",'الخطط'!$A$6:$A$505,0))&amp;"","خطة غير موجودة"))</f>
        <v/>
      </c>
      <c r="F587" s="6">
        <f>IF(E587="","",IFERROR(INDEX('المرضى'!$B$6:$B$305,MATCH(E587,'المرضى'!$A$6:$A$305,0))&amp;"",""))</f>
        <v/>
      </c>
      <c r="G587" s="22">
        <f>IF(OR(C587&lt;&gt;"تمت",E587="",NOT(ISNUMBER(A587))),"",IF(COUNTIFS($E$6:$E$2005,E587,$C$6:$C$2005,"تمت",$A$6:$A$2005,"&gt;"&amp;A587)=0,1,0))</f>
        <v/>
      </c>
    </row>
    <row r="588">
      <c r="A588" s="13" t="n"/>
      <c r="B588" s="5" t="n"/>
      <c r="C588" s="5" t="n"/>
      <c r="D588" s="5" t="n"/>
      <c r="E588" s="6">
        <f>IF(B588&amp;""="","",IFERROR(INDEX('الخطط'!$B$6:$B$505,MATCH(B588&amp;"",'الخطط'!$A$6:$A$505,0))&amp;"","خطة غير موجودة"))</f>
        <v/>
      </c>
      <c r="F588" s="6">
        <f>IF(E588="","",IFERROR(INDEX('المرضى'!$B$6:$B$305,MATCH(E588,'المرضى'!$A$6:$A$305,0))&amp;"",""))</f>
        <v/>
      </c>
      <c r="G588" s="22">
        <f>IF(OR(C588&lt;&gt;"تمت",E588="",NOT(ISNUMBER(A588))),"",IF(COUNTIFS($E$6:$E$2005,E588,$C$6:$C$2005,"تمت",$A$6:$A$2005,"&gt;"&amp;A588)=0,1,0))</f>
        <v/>
      </c>
    </row>
    <row r="589">
      <c r="A589" s="13" t="n"/>
      <c r="B589" s="5" t="n"/>
      <c r="C589" s="5" t="n"/>
      <c r="D589" s="5" t="n"/>
      <c r="E589" s="6">
        <f>IF(B589&amp;""="","",IFERROR(INDEX('الخطط'!$B$6:$B$505,MATCH(B589&amp;"",'الخطط'!$A$6:$A$505,0))&amp;"","خطة غير موجودة"))</f>
        <v/>
      </c>
      <c r="F589" s="6">
        <f>IF(E589="","",IFERROR(INDEX('المرضى'!$B$6:$B$305,MATCH(E589,'المرضى'!$A$6:$A$305,0))&amp;"",""))</f>
        <v/>
      </c>
      <c r="G589" s="22">
        <f>IF(OR(C589&lt;&gt;"تمت",E589="",NOT(ISNUMBER(A589))),"",IF(COUNTIFS($E$6:$E$2005,E589,$C$6:$C$2005,"تمت",$A$6:$A$2005,"&gt;"&amp;A589)=0,1,0))</f>
        <v/>
      </c>
    </row>
    <row r="590">
      <c r="A590" s="13" t="n"/>
      <c r="B590" s="5" t="n"/>
      <c r="C590" s="5" t="n"/>
      <c r="D590" s="5" t="n"/>
      <c r="E590" s="6">
        <f>IF(B590&amp;""="","",IFERROR(INDEX('الخطط'!$B$6:$B$505,MATCH(B590&amp;"",'الخطط'!$A$6:$A$505,0))&amp;"","خطة غير موجودة"))</f>
        <v/>
      </c>
      <c r="F590" s="6">
        <f>IF(E590="","",IFERROR(INDEX('المرضى'!$B$6:$B$305,MATCH(E590,'المرضى'!$A$6:$A$305,0))&amp;"",""))</f>
        <v/>
      </c>
      <c r="G590" s="22">
        <f>IF(OR(C590&lt;&gt;"تمت",E590="",NOT(ISNUMBER(A590))),"",IF(COUNTIFS($E$6:$E$2005,E590,$C$6:$C$2005,"تمت",$A$6:$A$2005,"&gt;"&amp;A590)=0,1,0))</f>
        <v/>
      </c>
    </row>
    <row r="591">
      <c r="A591" s="13" t="n"/>
      <c r="B591" s="5" t="n"/>
      <c r="C591" s="5" t="n"/>
      <c r="D591" s="5" t="n"/>
      <c r="E591" s="6">
        <f>IF(B591&amp;""="","",IFERROR(INDEX('الخطط'!$B$6:$B$505,MATCH(B591&amp;"",'الخطط'!$A$6:$A$505,0))&amp;"","خطة غير موجودة"))</f>
        <v/>
      </c>
      <c r="F591" s="6">
        <f>IF(E591="","",IFERROR(INDEX('المرضى'!$B$6:$B$305,MATCH(E591,'المرضى'!$A$6:$A$305,0))&amp;"",""))</f>
        <v/>
      </c>
      <c r="G591" s="22">
        <f>IF(OR(C591&lt;&gt;"تمت",E591="",NOT(ISNUMBER(A591))),"",IF(COUNTIFS($E$6:$E$2005,E591,$C$6:$C$2005,"تمت",$A$6:$A$2005,"&gt;"&amp;A591)=0,1,0))</f>
        <v/>
      </c>
    </row>
    <row r="592">
      <c r="A592" s="13" t="n"/>
      <c r="B592" s="5" t="n"/>
      <c r="C592" s="5" t="n"/>
      <c r="D592" s="5" t="n"/>
      <c r="E592" s="6">
        <f>IF(B592&amp;""="","",IFERROR(INDEX('الخطط'!$B$6:$B$505,MATCH(B592&amp;"",'الخطط'!$A$6:$A$505,0))&amp;"","خطة غير موجودة"))</f>
        <v/>
      </c>
      <c r="F592" s="6">
        <f>IF(E592="","",IFERROR(INDEX('المرضى'!$B$6:$B$305,MATCH(E592,'المرضى'!$A$6:$A$305,0))&amp;"",""))</f>
        <v/>
      </c>
      <c r="G592" s="22">
        <f>IF(OR(C592&lt;&gt;"تمت",E592="",NOT(ISNUMBER(A592))),"",IF(COUNTIFS($E$6:$E$2005,E592,$C$6:$C$2005,"تمت",$A$6:$A$2005,"&gt;"&amp;A592)=0,1,0))</f>
        <v/>
      </c>
    </row>
    <row r="593">
      <c r="A593" s="13" t="n"/>
      <c r="B593" s="5" t="n"/>
      <c r="C593" s="5" t="n"/>
      <c r="D593" s="5" t="n"/>
      <c r="E593" s="6">
        <f>IF(B593&amp;""="","",IFERROR(INDEX('الخطط'!$B$6:$B$505,MATCH(B593&amp;"",'الخطط'!$A$6:$A$505,0))&amp;"","خطة غير موجودة"))</f>
        <v/>
      </c>
      <c r="F593" s="6">
        <f>IF(E593="","",IFERROR(INDEX('المرضى'!$B$6:$B$305,MATCH(E593,'المرضى'!$A$6:$A$305,0))&amp;"",""))</f>
        <v/>
      </c>
      <c r="G593" s="22">
        <f>IF(OR(C593&lt;&gt;"تمت",E593="",NOT(ISNUMBER(A593))),"",IF(COUNTIFS($E$6:$E$2005,E593,$C$6:$C$2005,"تمت",$A$6:$A$2005,"&gt;"&amp;A593)=0,1,0))</f>
        <v/>
      </c>
    </row>
    <row r="594">
      <c r="A594" s="13" t="n"/>
      <c r="B594" s="5" t="n"/>
      <c r="C594" s="5" t="n"/>
      <c r="D594" s="5" t="n"/>
      <c r="E594" s="6">
        <f>IF(B594&amp;""="","",IFERROR(INDEX('الخطط'!$B$6:$B$505,MATCH(B594&amp;"",'الخطط'!$A$6:$A$505,0))&amp;"","خطة غير موجودة"))</f>
        <v/>
      </c>
      <c r="F594" s="6">
        <f>IF(E594="","",IFERROR(INDEX('المرضى'!$B$6:$B$305,MATCH(E594,'المرضى'!$A$6:$A$305,0))&amp;"",""))</f>
        <v/>
      </c>
      <c r="G594" s="22">
        <f>IF(OR(C594&lt;&gt;"تمت",E594="",NOT(ISNUMBER(A594))),"",IF(COUNTIFS($E$6:$E$2005,E594,$C$6:$C$2005,"تمت",$A$6:$A$2005,"&gt;"&amp;A594)=0,1,0))</f>
        <v/>
      </c>
    </row>
    <row r="595">
      <c r="A595" s="13" t="n"/>
      <c r="B595" s="5" t="n"/>
      <c r="C595" s="5" t="n"/>
      <c r="D595" s="5" t="n"/>
      <c r="E595" s="6">
        <f>IF(B595&amp;""="","",IFERROR(INDEX('الخطط'!$B$6:$B$505,MATCH(B595&amp;"",'الخطط'!$A$6:$A$505,0))&amp;"","خطة غير موجودة"))</f>
        <v/>
      </c>
      <c r="F595" s="6">
        <f>IF(E595="","",IFERROR(INDEX('المرضى'!$B$6:$B$305,MATCH(E595,'المرضى'!$A$6:$A$305,0))&amp;"",""))</f>
        <v/>
      </c>
      <c r="G595" s="22">
        <f>IF(OR(C595&lt;&gt;"تمت",E595="",NOT(ISNUMBER(A595))),"",IF(COUNTIFS($E$6:$E$2005,E595,$C$6:$C$2005,"تمت",$A$6:$A$2005,"&gt;"&amp;A595)=0,1,0))</f>
        <v/>
      </c>
    </row>
    <row r="596">
      <c r="A596" s="13" t="n"/>
      <c r="B596" s="5" t="n"/>
      <c r="C596" s="5" t="n"/>
      <c r="D596" s="5" t="n"/>
      <c r="E596" s="6">
        <f>IF(B596&amp;""="","",IFERROR(INDEX('الخطط'!$B$6:$B$505,MATCH(B596&amp;"",'الخطط'!$A$6:$A$505,0))&amp;"","خطة غير موجودة"))</f>
        <v/>
      </c>
      <c r="F596" s="6">
        <f>IF(E596="","",IFERROR(INDEX('المرضى'!$B$6:$B$305,MATCH(E596,'المرضى'!$A$6:$A$305,0))&amp;"",""))</f>
        <v/>
      </c>
      <c r="G596" s="22">
        <f>IF(OR(C596&lt;&gt;"تمت",E596="",NOT(ISNUMBER(A596))),"",IF(COUNTIFS($E$6:$E$2005,E596,$C$6:$C$2005,"تمت",$A$6:$A$2005,"&gt;"&amp;A596)=0,1,0))</f>
        <v/>
      </c>
    </row>
    <row r="597">
      <c r="A597" s="13" t="n"/>
      <c r="B597" s="5" t="n"/>
      <c r="C597" s="5" t="n"/>
      <c r="D597" s="5" t="n"/>
      <c r="E597" s="6">
        <f>IF(B597&amp;""="","",IFERROR(INDEX('الخطط'!$B$6:$B$505,MATCH(B597&amp;"",'الخطط'!$A$6:$A$505,0))&amp;"","خطة غير موجودة"))</f>
        <v/>
      </c>
      <c r="F597" s="6">
        <f>IF(E597="","",IFERROR(INDEX('المرضى'!$B$6:$B$305,MATCH(E597,'المرضى'!$A$6:$A$305,0))&amp;"",""))</f>
        <v/>
      </c>
      <c r="G597" s="22">
        <f>IF(OR(C597&lt;&gt;"تمت",E597="",NOT(ISNUMBER(A597))),"",IF(COUNTIFS($E$6:$E$2005,E597,$C$6:$C$2005,"تمت",$A$6:$A$2005,"&gt;"&amp;A597)=0,1,0))</f>
        <v/>
      </c>
    </row>
    <row r="598">
      <c r="A598" s="13" t="n"/>
      <c r="B598" s="5" t="n"/>
      <c r="C598" s="5" t="n"/>
      <c r="D598" s="5" t="n"/>
      <c r="E598" s="6">
        <f>IF(B598&amp;""="","",IFERROR(INDEX('الخطط'!$B$6:$B$505,MATCH(B598&amp;"",'الخطط'!$A$6:$A$505,0))&amp;"","خطة غير موجودة"))</f>
        <v/>
      </c>
      <c r="F598" s="6">
        <f>IF(E598="","",IFERROR(INDEX('المرضى'!$B$6:$B$305,MATCH(E598,'المرضى'!$A$6:$A$305,0))&amp;"",""))</f>
        <v/>
      </c>
      <c r="G598" s="22">
        <f>IF(OR(C598&lt;&gt;"تمت",E598="",NOT(ISNUMBER(A598))),"",IF(COUNTIFS($E$6:$E$2005,E598,$C$6:$C$2005,"تمت",$A$6:$A$2005,"&gt;"&amp;A598)=0,1,0))</f>
        <v/>
      </c>
    </row>
    <row r="599">
      <c r="A599" s="13" t="n"/>
      <c r="B599" s="5" t="n"/>
      <c r="C599" s="5" t="n"/>
      <c r="D599" s="5" t="n"/>
      <c r="E599" s="6">
        <f>IF(B599&amp;""="","",IFERROR(INDEX('الخطط'!$B$6:$B$505,MATCH(B599&amp;"",'الخطط'!$A$6:$A$505,0))&amp;"","خطة غير موجودة"))</f>
        <v/>
      </c>
      <c r="F599" s="6">
        <f>IF(E599="","",IFERROR(INDEX('المرضى'!$B$6:$B$305,MATCH(E599,'المرضى'!$A$6:$A$305,0))&amp;"",""))</f>
        <v/>
      </c>
      <c r="G599" s="22">
        <f>IF(OR(C599&lt;&gt;"تمت",E599="",NOT(ISNUMBER(A599))),"",IF(COUNTIFS($E$6:$E$2005,E599,$C$6:$C$2005,"تمت",$A$6:$A$2005,"&gt;"&amp;A599)=0,1,0))</f>
        <v/>
      </c>
    </row>
    <row r="600">
      <c r="A600" s="13" t="n"/>
      <c r="B600" s="5" t="n"/>
      <c r="C600" s="5" t="n"/>
      <c r="D600" s="5" t="n"/>
      <c r="E600" s="6">
        <f>IF(B600&amp;""="","",IFERROR(INDEX('الخطط'!$B$6:$B$505,MATCH(B600&amp;"",'الخطط'!$A$6:$A$505,0))&amp;"","خطة غير موجودة"))</f>
        <v/>
      </c>
      <c r="F600" s="6">
        <f>IF(E600="","",IFERROR(INDEX('المرضى'!$B$6:$B$305,MATCH(E600,'المرضى'!$A$6:$A$305,0))&amp;"",""))</f>
        <v/>
      </c>
      <c r="G600" s="22">
        <f>IF(OR(C600&lt;&gt;"تمت",E600="",NOT(ISNUMBER(A600))),"",IF(COUNTIFS($E$6:$E$2005,E600,$C$6:$C$2005,"تمت",$A$6:$A$2005,"&gt;"&amp;A600)=0,1,0))</f>
        <v/>
      </c>
    </row>
    <row r="601">
      <c r="A601" s="13" t="n"/>
      <c r="B601" s="5" t="n"/>
      <c r="C601" s="5" t="n"/>
      <c r="D601" s="5" t="n"/>
      <c r="E601" s="6">
        <f>IF(B601&amp;""="","",IFERROR(INDEX('الخطط'!$B$6:$B$505,MATCH(B601&amp;"",'الخطط'!$A$6:$A$505,0))&amp;"","خطة غير موجودة"))</f>
        <v/>
      </c>
      <c r="F601" s="6">
        <f>IF(E601="","",IFERROR(INDEX('المرضى'!$B$6:$B$305,MATCH(E601,'المرضى'!$A$6:$A$305,0))&amp;"",""))</f>
        <v/>
      </c>
      <c r="G601" s="22">
        <f>IF(OR(C601&lt;&gt;"تمت",E601="",NOT(ISNUMBER(A601))),"",IF(COUNTIFS($E$6:$E$2005,E601,$C$6:$C$2005,"تمت",$A$6:$A$2005,"&gt;"&amp;A601)=0,1,0))</f>
        <v/>
      </c>
    </row>
    <row r="602">
      <c r="A602" s="13" t="n"/>
      <c r="B602" s="5" t="n"/>
      <c r="C602" s="5" t="n"/>
      <c r="D602" s="5" t="n"/>
      <c r="E602" s="6">
        <f>IF(B602&amp;""="","",IFERROR(INDEX('الخطط'!$B$6:$B$505,MATCH(B602&amp;"",'الخطط'!$A$6:$A$505,0))&amp;"","خطة غير موجودة"))</f>
        <v/>
      </c>
      <c r="F602" s="6">
        <f>IF(E602="","",IFERROR(INDEX('المرضى'!$B$6:$B$305,MATCH(E602,'المرضى'!$A$6:$A$305,0))&amp;"",""))</f>
        <v/>
      </c>
      <c r="G602" s="22">
        <f>IF(OR(C602&lt;&gt;"تمت",E602="",NOT(ISNUMBER(A602))),"",IF(COUNTIFS($E$6:$E$2005,E602,$C$6:$C$2005,"تمت",$A$6:$A$2005,"&gt;"&amp;A602)=0,1,0))</f>
        <v/>
      </c>
    </row>
    <row r="603">
      <c r="A603" s="13" t="n"/>
      <c r="B603" s="5" t="n"/>
      <c r="C603" s="5" t="n"/>
      <c r="D603" s="5" t="n"/>
      <c r="E603" s="6">
        <f>IF(B603&amp;""="","",IFERROR(INDEX('الخطط'!$B$6:$B$505,MATCH(B603&amp;"",'الخطط'!$A$6:$A$505,0))&amp;"","خطة غير موجودة"))</f>
        <v/>
      </c>
      <c r="F603" s="6">
        <f>IF(E603="","",IFERROR(INDEX('المرضى'!$B$6:$B$305,MATCH(E603,'المرضى'!$A$6:$A$305,0))&amp;"",""))</f>
        <v/>
      </c>
      <c r="G603" s="22">
        <f>IF(OR(C603&lt;&gt;"تمت",E603="",NOT(ISNUMBER(A603))),"",IF(COUNTIFS($E$6:$E$2005,E603,$C$6:$C$2005,"تمت",$A$6:$A$2005,"&gt;"&amp;A603)=0,1,0))</f>
        <v/>
      </c>
    </row>
    <row r="604">
      <c r="A604" s="13" t="n"/>
      <c r="B604" s="5" t="n"/>
      <c r="C604" s="5" t="n"/>
      <c r="D604" s="5" t="n"/>
      <c r="E604" s="6">
        <f>IF(B604&amp;""="","",IFERROR(INDEX('الخطط'!$B$6:$B$505,MATCH(B604&amp;"",'الخطط'!$A$6:$A$505,0))&amp;"","خطة غير موجودة"))</f>
        <v/>
      </c>
      <c r="F604" s="6">
        <f>IF(E604="","",IFERROR(INDEX('المرضى'!$B$6:$B$305,MATCH(E604,'المرضى'!$A$6:$A$305,0))&amp;"",""))</f>
        <v/>
      </c>
      <c r="G604" s="22">
        <f>IF(OR(C604&lt;&gt;"تمت",E604="",NOT(ISNUMBER(A604))),"",IF(COUNTIFS($E$6:$E$2005,E604,$C$6:$C$2005,"تمت",$A$6:$A$2005,"&gt;"&amp;A604)=0,1,0))</f>
        <v/>
      </c>
    </row>
    <row r="605">
      <c r="A605" s="13" t="n"/>
      <c r="B605" s="5" t="n"/>
      <c r="C605" s="5" t="n"/>
      <c r="D605" s="5" t="n"/>
      <c r="E605" s="6">
        <f>IF(B605&amp;""="","",IFERROR(INDEX('الخطط'!$B$6:$B$505,MATCH(B605&amp;"",'الخطط'!$A$6:$A$505,0))&amp;"","خطة غير موجودة"))</f>
        <v/>
      </c>
      <c r="F605" s="6">
        <f>IF(E605="","",IFERROR(INDEX('المرضى'!$B$6:$B$305,MATCH(E605,'المرضى'!$A$6:$A$305,0))&amp;"",""))</f>
        <v/>
      </c>
      <c r="G605" s="22">
        <f>IF(OR(C605&lt;&gt;"تمت",E605="",NOT(ISNUMBER(A605))),"",IF(COUNTIFS($E$6:$E$2005,E605,$C$6:$C$2005,"تمت",$A$6:$A$2005,"&gt;"&amp;A605)=0,1,0))</f>
        <v/>
      </c>
    </row>
    <row r="606">
      <c r="A606" s="13" t="n"/>
      <c r="B606" s="5" t="n"/>
      <c r="C606" s="5" t="n"/>
      <c r="D606" s="5" t="n"/>
      <c r="E606" s="6">
        <f>IF(B606&amp;""="","",IFERROR(INDEX('الخطط'!$B$6:$B$505,MATCH(B606&amp;"",'الخطط'!$A$6:$A$505,0))&amp;"","خطة غير موجودة"))</f>
        <v/>
      </c>
      <c r="F606" s="6">
        <f>IF(E606="","",IFERROR(INDEX('المرضى'!$B$6:$B$305,MATCH(E606,'المرضى'!$A$6:$A$305,0))&amp;"",""))</f>
        <v/>
      </c>
      <c r="G606" s="22">
        <f>IF(OR(C606&lt;&gt;"تمت",E606="",NOT(ISNUMBER(A606))),"",IF(COUNTIFS($E$6:$E$2005,E606,$C$6:$C$2005,"تمت",$A$6:$A$2005,"&gt;"&amp;A606)=0,1,0))</f>
        <v/>
      </c>
    </row>
    <row r="607">
      <c r="A607" s="13" t="n"/>
      <c r="B607" s="5" t="n"/>
      <c r="C607" s="5" t="n"/>
      <c r="D607" s="5" t="n"/>
      <c r="E607" s="6">
        <f>IF(B607&amp;""="","",IFERROR(INDEX('الخطط'!$B$6:$B$505,MATCH(B607&amp;"",'الخطط'!$A$6:$A$505,0))&amp;"","خطة غير موجودة"))</f>
        <v/>
      </c>
      <c r="F607" s="6">
        <f>IF(E607="","",IFERROR(INDEX('المرضى'!$B$6:$B$305,MATCH(E607,'المرضى'!$A$6:$A$305,0))&amp;"",""))</f>
        <v/>
      </c>
      <c r="G607" s="22">
        <f>IF(OR(C607&lt;&gt;"تمت",E607="",NOT(ISNUMBER(A607))),"",IF(COUNTIFS($E$6:$E$2005,E607,$C$6:$C$2005,"تمت",$A$6:$A$2005,"&gt;"&amp;A607)=0,1,0))</f>
        <v/>
      </c>
    </row>
    <row r="608">
      <c r="A608" s="13" t="n"/>
      <c r="B608" s="5" t="n"/>
      <c r="C608" s="5" t="n"/>
      <c r="D608" s="5" t="n"/>
      <c r="E608" s="6">
        <f>IF(B608&amp;""="","",IFERROR(INDEX('الخطط'!$B$6:$B$505,MATCH(B608&amp;"",'الخطط'!$A$6:$A$505,0))&amp;"","خطة غير موجودة"))</f>
        <v/>
      </c>
      <c r="F608" s="6">
        <f>IF(E608="","",IFERROR(INDEX('المرضى'!$B$6:$B$305,MATCH(E608,'المرضى'!$A$6:$A$305,0))&amp;"",""))</f>
        <v/>
      </c>
      <c r="G608" s="22">
        <f>IF(OR(C608&lt;&gt;"تمت",E608="",NOT(ISNUMBER(A608))),"",IF(COUNTIFS($E$6:$E$2005,E608,$C$6:$C$2005,"تمت",$A$6:$A$2005,"&gt;"&amp;A608)=0,1,0))</f>
        <v/>
      </c>
    </row>
    <row r="609">
      <c r="A609" s="13" t="n"/>
      <c r="B609" s="5" t="n"/>
      <c r="C609" s="5" t="n"/>
      <c r="D609" s="5" t="n"/>
      <c r="E609" s="6">
        <f>IF(B609&amp;""="","",IFERROR(INDEX('الخطط'!$B$6:$B$505,MATCH(B609&amp;"",'الخطط'!$A$6:$A$505,0))&amp;"","خطة غير موجودة"))</f>
        <v/>
      </c>
      <c r="F609" s="6">
        <f>IF(E609="","",IFERROR(INDEX('المرضى'!$B$6:$B$305,MATCH(E609,'المرضى'!$A$6:$A$305,0))&amp;"",""))</f>
        <v/>
      </c>
      <c r="G609" s="22">
        <f>IF(OR(C609&lt;&gt;"تمت",E609="",NOT(ISNUMBER(A609))),"",IF(COUNTIFS($E$6:$E$2005,E609,$C$6:$C$2005,"تمت",$A$6:$A$2005,"&gt;"&amp;A609)=0,1,0))</f>
        <v/>
      </c>
    </row>
    <row r="610">
      <c r="A610" s="13" t="n"/>
      <c r="B610" s="5" t="n"/>
      <c r="C610" s="5" t="n"/>
      <c r="D610" s="5" t="n"/>
      <c r="E610" s="6">
        <f>IF(B610&amp;""="","",IFERROR(INDEX('الخطط'!$B$6:$B$505,MATCH(B610&amp;"",'الخطط'!$A$6:$A$505,0))&amp;"","خطة غير موجودة"))</f>
        <v/>
      </c>
      <c r="F610" s="6">
        <f>IF(E610="","",IFERROR(INDEX('المرضى'!$B$6:$B$305,MATCH(E610,'المرضى'!$A$6:$A$305,0))&amp;"",""))</f>
        <v/>
      </c>
      <c r="G610" s="22">
        <f>IF(OR(C610&lt;&gt;"تمت",E610="",NOT(ISNUMBER(A610))),"",IF(COUNTIFS($E$6:$E$2005,E610,$C$6:$C$2005,"تمت",$A$6:$A$2005,"&gt;"&amp;A610)=0,1,0))</f>
        <v/>
      </c>
    </row>
    <row r="611">
      <c r="A611" s="13" t="n"/>
      <c r="B611" s="5" t="n"/>
      <c r="C611" s="5" t="n"/>
      <c r="D611" s="5" t="n"/>
      <c r="E611" s="6">
        <f>IF(B611&amp;""="","",IFERROR(INDEX('الخطط'!$B$6:$B$505,MATCH(B611&amp;"",'الخطط'!$A$6:$A$505,0))&amp;"","خطة غير موجودة"))</f>
        <v/>
      </c>
      <c r="F611" s="6">
        <f>IF(E611="","",IFERROR(INDEX('المرضى'!$B$6:$B$305,MATCH(E611,'المرضى'!$A$6:$A$305,0))&amp;"",""))</f>
        <v/>
      </c>
      <c r="G611" s="22">
        <f>IF(OR(C611&lt;&gt;"تمت",E611="",NOT(ISNUMBER(A611))),"",IF(COUNTIFS($E$6:$E$2005,E611,$C$6:$C$2005,"تمت",$A$6:$A$2005,"&gt;"&amp;A611)=0,1,0))</f>
        <v/>
      </c>
    </row>
    <row r="612">
      <c r="A612" s="13" t="n"/>
      <c r="B612" s="5" t="n"/>
      <c r="C612" s="5" t="n"/>
      <c r="D612" s="5" t="n"/>
      <c r="E612" s="6">
        <f>IF(B612&amp;""="","",IFERROR(INDEX('الخطط'!$B$6:$B$505,MATCH(B612&amp;"",'الخطط'!$A$6:$A$505,0))&amp;"","خطة غير موجودة"))</f>
        <v/>
      </c>
      <c r="F612" s="6">
        <f>IF(E612="","",IFERROR(INDEX('المرضى'!$B$6:$B$305,MATCH(E612,'المرضى'!$A$6:$A$305,0))&amp;"",""))</f>
        <v/>
      </c>
      <c r="G612" s="22">
        <f>IF(OR(C612&lt;&gt;"تمت",E612="",NOT(ISNUMBER(A612))),"",IF(COUNTIFS($E$6:$E$2005,E612,$C$6:$C$2005,"تمت",$A$6:$A$2005,"&gt;"&amp;A612)=0,1,0))</f>
        <v/>
      </c>
    </row>
    <row r="613">
      <c r="A613" s="13" t="n"/>
      <c r="B613" s="5" t="n"/>
      <c r="C613" s="5" t="n"/>
      <c r="D613" s="5" t="n"/>
      <c r="E613" s="6">
        <f>IF(B613&amp;""="","",IFERROR(INDEX('الخطط'!$B$6:$B$505,MATCH(B613&amp;"",'الخطط'!$A$6:$A$505,0))&amp;"","خطة غير موجودة"))</f>
        <v/>
      </c>
      <c r="F613" s="6">
        <f>IF(E613="","",IFERROR(INDEX('المرضى'!$B$6:$B$305,MATCH(E613,'المرضى'!$A$6:$A$305,0))&amp;"",""))</f>
        <v/>
      </c>
      <c r="G613" s="22">
        <f>IF(OR(C613&lt;&gt;"تمت",E613="",NOT(ISNUMBER(A613))),"",IF(COUNTIFS($E$6:$E$2005,E613,$C$6:$C$2005,"تمت",$A$6:$A$2005,"&gt;"&amp;A613)=0,1,0))</f>
        <v/>
      </c>
    </row>
    <row r="614">
      <c r="A614" s="13" t="n"/>
      <c r="B614" s="5" t="n"/>
      <c r="C614" s="5" t="n"/>
      <c r="D614" s="5" t="n"/>
      <c r="E614" s="6">
        <f>IF(B614&amp;""="","",IFERROR(INDEX('الخطط'!$B$6:$B$505,MATCH(B614&amp;"",'الخطط'!$A$6:$A$505,0))&amp;"","خطة غير موجودة"))</f>
        <v/>
      </c>
      <c r="F614" s="6">
        <f>IF(E614="","",IFERROR(INDEX('المرضى'!$B$6:$B$305,MATCH(E614,'المرضى'!$A$6:$A$305,0))&amp;"",""))</f>
        <v/>
      </c>
      <c r="G614" s="22">
        <f>IF(OR(C614&lt;&gt;"تمت",E614="",NOT(ISNUMBER(A614))),"",IF(COUNTIFS($E$6:$E$2005,E614,$C$6:$C$2005,"تمت",$A$6:$A$2005,"&gt;"&amp;A614)=0,1,0))</f>
        <v/>
      </c>
    </row>
    <row r="615">
      <c r="A615" s="13" t="n"/>
      <c r="B615" s="5" t="n"/>
      <c r="C615" s="5" t="n"/>
      <c r="D615" s="5" t="n"/>
      <c r="E615" s="6">
        <f>IF(B615&amp;""="","",IFERROR(INDEX('الخطط'!$B$6:$B$505,MATCH(B615&amp;"",'الخطط'!$A$6:$A$505,0))&amp;"","خطة غير موجودة"))</f>
        <v/>
      </c>
      <c r="F615" s="6">
        <f>IF(E615="","",IFERROR(INDEX('المرضى'!$B$6:$B$305,MATCH(E615,'المرضى'!$A$6:$A$305,0))&amp;"",""))</f>
        <v/>
      </c>
      <c r="G615" s="22">
        <f>IF(OR(C615&lt;&gt;"تمت",E615="",NOT(ISNUMBER(A615))),"",IF(COUNTIFS($E$6:$E$2005,E615,$C$6:$C$2005,"تمت",$A$6:$A$2005,"&gt;"&amp;A615)=0,1,0))</f>
        <v/>
      </c>
    </row>
    <row r="616">
      <c r="A616" s="13" t="n"/>
      <c r="B616" s="5" t="n"/>
      <c r="C616" s="5" t="n"/>
      <c r="D616" s="5" t="n"/>
      <c r="E616" s="6">
        <f>IF(B616&amp;""="","",IFERROR(INDEX('الخطط'!$B$6:$B$505,MATCH(B616&amp;"",'الخطط'!$A$6:$A$505,0))&amp;"","خطة غير موجودة"))</f>
        <v/>
      </c>
      <c r="F616" s="6">
        <f>IF(E616="","",IFERROR(INDEX('المرضى'!$B$6:$B$305,MATCH(E616,'المرضى'!$A$6:$A$305,0))&amp;"",""))</f>
        <v/>
      </c>
      <c r="G616" s="22">
        <f>IF(OR(C616&lt;&gt;"تمت",E616="",NOT(ISNUMBER(A616))),"",IF(COUNTIFS($E$6:$E$2005,E616,$C$6:$C$2005,"تمت",$A$6:$A$2005,"&gt;"&amp;A616)=0,1,0))</f>
        <v/>
      </c>
    </row>
    <row r="617">
      <c r="A617" s="13" t="n"/>
      <c r="B617" s="5" t="n"/>
      <c r="C617" s="5" t="n"/>
      <c r="D617" s="5" t="n"/>
      <c r="E617" s="6">
        <f>IF(B617&amp;""="","",IFERROR(INDEX('الخطط'!$B$6:$B$505,MATCH(B617&amp;"",'الخطط'!$A$6:$A$505,0))&amp;"","خطة غير موجودة"))</f>
        <v/>
      </c>
      <c r="F617" s="6">
        <f>IF(E617="","",IFERROR(INDEX('المرضى'!$B$6:$B$305,MATCH(E617,'المرضى'!$A$6:$A$305,0))&amp;"",""))</f>
        <v/>
      </c>
      <c r="G617" s="22">
        <f>IF(OR(C617&lt;&gt;"تمت",E617="",NOT(ISNUMBER(A617))),"",IF(COUNTIFS($E$6:$E$2005,E617,$C$6:$C$2005,"تمت",$A$6:$A$2005,"&gt;"&amp;A617)=0,1,0))</f>
        <v/>
      </c>
    </row>
    <row r="618">
      <c r="A618" s="13" t="n"/>
      <c r="B618" s="5" t="n"/>
      <c r="C618" s="5" t="n"/>
      <c r="D618" s="5" t="n"/>
      <c r="E618" s="6">
        <f>IF(B618&amp;""="","",IFERROR(INDEX('الخطط'!$B$6:$B$505,MATCH(B618&amp;"",'الخطط'!$A$6:$A$505,0))&amp;"","خطة غير موجودة"))</f>
        <v/>
      </c>
      <c r="F618" s="6">
        <f>IF(E618="","",IFERROR(INDEX('المرضى'!$B$6:$B$305,MATCH(E618,'المرضى'!$A$6:$A$305,0))&amp;"",""))</f>
        <v/>
      </c>
      <c r="G618" s="22">
        <f>IF(OR(C618&lt;&gt;"تمت",E618="",NOT(ISNUMBER(A618))),"",IF(COUNTIFS($E$6:$E$2005,E618,$C$6:$C$2005,"تمت",$A$6:$A$2005,"&gt;"&amp;A618)=0,1,0))</f>
        <v/>
      </c>
    </row>
    <row r="619">
      <c r="A619" s="13" t="n"/>
      <c r="B619" s="5" t="n"/>
      <c r="C619" s="5" t="n"/>
      <c r="D619" s="5" t="n"/>
      <c r="E619" s="6">
        <f>IF(B619&amp;""="","",IFERROR(INDEX('الخطط'!$B$6:$B$505,MATCH(B619&amp;"",'الخطط'!$A$6:$A$505,0))&amp;"","خطة غير موجودة"))</f>
        <v/>
      </c>
      <c r="F619" s="6">
        <f>IF(E619="","",IFERROR(INDEX('المرضى'!$B$6:$B$305,MATCH(E619,'المرضى'!$A$6:$A$305,0))&amp;"",""))</f>
        <v/>
      </c>
      <c r="G619" s="22">
        <f>IF(OR(C619&lt;&gt;"تمت",E619="",NOT(ISNUMBER(A619))),"",IF(COUNTIFS($E$6:$E$2005,E619,$C$6:$C$2005,"تمت",$A$6:$A$2005,"&gt;"&amp;A619)=0,1,0))</f>
        <v/>
      </c>
    </row>
    <row r="620">
      <c r="A620" s="13" t="n"/>
      <c r="B620" s="5" t="n"/>
      <c r="C620" s="5" t="n"/>
      <c r="D620" s="5" t="n"/>
      <c r="E620" s="6">
        <f>IF(B620&amp;""="","",IFERROR(INDEX('الخطط'!$B$6:$B$505,MATCH(B620&amp;"",'الخطط'!$A$6:$A$505,0))&amp;"","خطة غير موجودة"))</f>
        <v/>
      </c>
      <c r="F620" s="6">
        <f>IF(E620="","",IFERROR(INDEX('المرضى'!$B$6:$B$305,MATCH(E620,'المرضى'!$A$6:$A$305,0))&amp;"",""))</f>
        <v/>
      </c>
      <c r="G620" s="22">
        <f>IF(OR(C620&lt;&gt;"تمت",E620="",NOT(ISNUMBER(A620))),"",IF(COUNTIFS($E$6:$E$2005,E620,$C$6:$C$2005,"تمت",$A$6:$A$2005,"&gt;"&amp;A620)=0,1,0))</f>
        <v/>
      </c>
    </row>
    <row r="621">
      <c r="A621" s="13" t="n"/>
      <c r="B621" s="5" t="n"/>
      <c r="C621" s="5" t="n"/>
      <c r="D621" s="5" t="n"/>
      <c r="E621" s="6">
        <f>IF(B621&amp;""="","",IFERROR(INDEX('الخطط'!$B$6:$B$505,MATCH(B621&amp;"",'الخطط'!$A$6:$A$505,0))&amp;"","خطة غير موجودة"))</f>
        <v/>
      </c>
      <c r="F621" s="6">
        <f>IF(E621="","",IFERROR(INDEX('المرضى'!$B$6:$B$305,MATCH(E621,'المرضى'!$A$6:$A$305,0))&amp;"",""))</f>
        <v/>
      </c>
      <c r="G621" s="22">
        <f>IF(OR(C621&lt;&gt;"تمت",E621="",NOT(ISNUMBER(A621))),"",IF(COUNTIFS($E$6:$E$2005,E621,$C$6:$C$2005,"تمت",$A$6:$A$2005,"&gt;"&amp;A621)=0,1,0))</f>
        <v/>
      </c>
    </row>
    <row r="622">
      <c r="A622" s="13" t="n"/>
      <c r="B622" s="5" t="n"/>
      <c r="C622" s="5" t="n"/>
      <c r="D622" s="5" t="n"/>
      <c r="E622" s="6">
        <f>IF(B622&amp;""="","",IFERROR(INDEX('الخطط'!$B$6:$B$505,MATCH(B622&amp;"",'الخطط'!$A$6:$A$505,0))&amp;"","خطة غير موجودة"))</f>
        <v/>
      </c>
      <c r="F622" s="6">
        <f>IF(E622="","",IFERROR(INDEX('المرضى'!$B$6:$B$305,MATCH(E622,'المرضى'!$A$6:$A$305,0))&amp;"",""))</f>
        <v/>
      </c>
      <c r="G622" s="22">
        <f>IF(OR(C622&lt;&gt;"تمت",E622="",NOT(ISNUMBER(A622))),"",IF(COUNTIFS($E$6:$E$2005,E622,$C$6:$C$2005,"تمت",$A$6:$A$2005,"&gt;"&amp;A622)=0,1,0))</f>
        <v/>
      </c>
    </row>
    <row r="623">
      <c r="A623" s="13" t="n"/>
      <c r="B623" s="5" t="n"/>
      <c r="C623" s="5" t="n"/>
      <c r="D623" s="5" t="n"/>
      <c r="E623" s="6">
        <f>IF(B623&amp;""="","",IFERROR(INDEX('الخطط'!$B$6:$B$505,MATCH(B623&amp;"",'الخطط'!$A$6:$A$505,0))&amp;"","خطة غير موجودة"))</f>
        <v/>
      </c>
      <c r="F623" s="6">
        <f>IF(E623="","",IFERROR(INDEX('المرضى'!$B$6:$B$305,MATCH(E623,'المرضى'!$A$6:$A$305,0))&amp;"",""))</f>
        <v/>
      </c>
      <c r="G623" s="22">
        <f>IF(OR(C623&lt;&gt;"تمت",E623="",NOT(ISNUMBER(A623))),"",IF(COUNTIFS($E$6:$E$2005,E623,$C$6:$C$2005,"تمت",$A$6:$A$2005,"&gt;"&amp;A623)=0,1,0))</f>
        <v/>
      </c>
    </row>
    <row r="624">
      <c r="A624" s="13" t="n"/>
      <c r="B624" s="5" t="n"/>
      <c r="C624" s="5" t="n"/>
      <c r="D624" s="5" t="n"/>
      <c r="E624" s="6">
        <f>IF(B624&amp;""="","",IFERROR(INDEX('الخطط'!$B$6:$B$505,MATCH(B624&amp;"",'الخطط'!$A$6:$A$505,0))&amp;"","خطة غير موجودة"))</f>
        <v/>
      </c>
      <c r="F624" s="6">
        <f>IF(E624="","",IFERROR(INDEX('المرضى'!$B$6:$B$305,MATCH(E624,'المرضى'!$A$6:$A$305,0))&amp;"",""))</f>
        <v/>
      </c>
      <c r="G624" s="22">
        <f>IF(OR(C624&lt;&gt;"تمت",E624="",NOT(ISNUMBER(A624))),"",IF(COUNTIFS($E$6:$E$2005,E624,$C$6:$C$2005,"تمت",$A$6:$A$2005,"&gt;"&amp;A624)=0,1,0))</f>
        <v/>
      </c>
    </row>
    <row r="625">
      <c r="A625" s="13" t="n"/>
      <c r="B625" s="5" t="n"/>
      <c r="C625" s="5" t="n"/>
      <c r="D625" s="5" t="n"/>
      <c r="E625" s="6">
        <f>IF(B625&amp;""="","",IFERROR(INDEX('الخطط'!$B$6:$B$505,MATCH(B625&amp;"",'الخطط'!$A$6:$A$505,0))&amp;"","خطة غير موجودة"))</f>
        <v/>
      </c>
      <c r="F625" s="6">
        <f>IF(E625="","",IFERROR(INDEX('المرضى'!$B$6:$B$305,MATCH(E625,'المرضى'!$A$6:$A$305,0))&amp;"",""))</f>
        <v/>
      </c>
      <c r="G625" s="22">
        <f>IF(OR(C625&lt;&gt;"تمت",E625="",NOT(ISNUMBER(A625))),"",IF(COUNTIFS($E$6:$E$2005,E625,$C$6:$C$2005,"تمت",$A$6:$A$2005,"&gt;"&amp;A625)=0,1,0))</f>
        <v/>
      </c>
    </row>
    <row r="626">
      <c r="A626" s="13" t="n"/>
      <c r="B626" s="5" t="n"/>
      <c r="C626" s="5" t="n"/>
      <c r="D626" s="5" t="n"/>
      <c r="E626" s="6">
        <f>IF(B626&amp;""="","",IFERROR(INDEX('الخطط'!$B$6:$B$505,MATCH(B626&amp;"",'الخطط'!$A$6:$A$505,0))&amp;"","خطة غير موجودة"))</f>
        <v/>
      </c>
      <c r="F626" s="6">
        <f>IF(E626="","",IFERROR(INDEX('المرضى'!$B$6:$B$305,MATCH(E626,'المرضى'!$A$6:$A$305,0))&amp;"",""))</f>
        <v/>
      </c>
      <c r="G626" s="22">
        <f>IF(OR(C626&lt;&gt;"تمت",E626="",NOT(ISNUMBER(A626))),"",IF(COUNTIFS($E$6:$E$2005,E626,$C$6:$C$2005,"تمت",$A$6:$A$2005,"&gt;"&amp;A626)=0,1,0))</f>
        <v/>
      </c>
    </row>
    <row r="627">
      <c r="A627" s="13" t="n"/>
      <c r="B627" s="5" t="n"/>
      <c r="C627" s="5" t="n"/>
      <c r="D627" s="5" t="n"/>
      <c r="E627" s="6">
        <f>IF(B627&amp;""="","",IFERROR(INDEX('الخطط'!$B$6:$B$505,MATCH(B627&amp;"",'الخطط'!$A$6:$A$505,0))&amp;"","خطة غير موجودة"))</f>
        <v/>
      </c>
      <c r="F627" s="6">
        <f>IF(E627="","",IFERROR(INDEX('المرضى'!$B$6:$B$305,MATCH(E627,'المرضى'!$A$6:$A$305,0))&amp;"",""))</f>
        <v/>
      </c>
      <c r="G627" s="22">
        <f>IF(OR(C627&lt;&gt;"تمت",E627="",NOT(ISNUMBER(A627))),"",IF(COUNTIFS($E$6:$E$2005,E627,$C$6:$C$2005,"تمت",$A$6:$A$2005,"&gt;"&amp;A627)=0,1,0))</f>
        <v/>
      </c>
    </row>
    <row r="628">
      <c r="A628" s="13" t="n"/>
      <c r="B628" s="5" t="n"/>
      <c r="C628" s="5" t="n"/>
      <c r="D628" s="5" t="n"/>
      <c r="E628" s="6">
        <f>IF(B628&amp;""="","",IFERROR(INDEX('الخطط'!$B$6:$B$505,MATCH(B628&amp;"",'الخطط'!$A$6:$A$505,0))&amp;"","خطة غير موجودة"))</f>
        <v/>
      </c>
      <c r="F628" s="6">
        <f>IF(E628="","",IFERROR(INDEX('المرضى'!$B$6:$B$305,MATCH(E628,'المرضى'!$A$6:$A$305,0))&amp;"",""))</f>
        <v/>
      </c>
      <c r="G628" s="22">
        <f>IF(OR(C628&lt;&gt;"تمت",E628="",NOT(ISNUMBER(A628))),"",IF(COUNTIFS($E$6:$E$2005,E628,$C$6:$C$2005,"تمت",$A$6:$A$2005,"&gt;"&amp;A628)=0,1,0))</f>
        <v/>
      </c>
    </row>
    <row r="629">
      <c r="A629" s="13" t="n"/>
      <c r="B629" s="5" t="n"/>
      <c r="C629" s="5" t="n"/>
      <c r="D629" s="5" t="n"/>
      <c r="E629" s="6">
        <f>IF(B629&amp;""="","",IFERROR(INDEX('الخطط'!$B$6:$B$505,MATCH(B629&amp;"",'الخطط'!$A$6:$A$505,0))&amp;"","خطة غير موجودة"))</f>
        <v/>
      </c>
      <c r="F629" s="6">
        <f>IF(E629="","",IFERROR(INDEX('المرضى'!$B$6:$B$305,MATCH(E629,'المرضى'!$A$6:$A$305,0))&amp;"",""))</f>
        <v/>
      </c>
      <c r="G629" s="22">
        <f>IF(OR(C629&lt;&gt;"تمت",E629="",NOT(ISNUMBER(A629))),"",IF(COUNTIFS($E$6:$E$2005,E629,$C$6:$C$2005,"تمت",$A$6:$A$2005,"&gt;"&amp;A629)=0,1,0))</f>
        <v/>
      </c>
    </row>
    <row r="630">
      <c r="A630" s="13" t="n"/>
      <c r="B630" s="5" t="n"/>
      <c r="C630" s="5" t="n"/>
      <c r="D630" s="5" t="n"/>
      <c r="E630" s="6">
        <f>IF(B630&amp;""="","",IFERROR(INDEX('الخطط'!$B$6:$B$505,MATCH(B630&amp;"",'الخطط'!$A$6:$A$505,0))&amp;"","خطة غير موجودة"))</f>
        <v/>
      </c>
      <c r="F630" s="6">
        <f>IF(E630="","",IFERROR(INDEX('المرضى'!$B$6:$B$305,MATCH(E630,'المرضى'!$A$6:$A$305,0))&amp;"",""))</f>
        <v/>
      </c>
      <c r="G630" s="22">
        <f>IF(OR(C630&lt;&gt;"تمت",E630="",NOT(ISNUMBER(A630))),"",IF(COUNTIFS($E$6:$E$2005,E630,$C$6:$C$2005,"تمت",$A$6:$A$2005,"&gt;"&amp;A630)=0,1,0))</f>
        <v/>
      </c>
    </row>
    <row r="631">
      <c r="A631" s="13" t="n"/>
      <c r="B631" s="5" t="n"/>
      <c r="C631" s="5" t="n"/>
      <c r="D631" s="5" t="n"/>
      <c r="E631" s="6">
        <f>IF(B631&amp;""="","",IFERROR(INDEX('الخطط'!$B$6:$B$505,MATCH(B631&amp;"",'الخطط'!$A$6:$A$505,0))&amp;"","خطة غير موجودة"))</f>
        <v/>
      </c>
      <c r="F631" s="6">
        <f>IF(E631="","",IFERROR(INDEX('المرضى'!$B$6:$B$305,MATCH(E631,'المرضى'!$A$6:$A$305,0))&amp;"",""))</f>
        <v/>
      </c>
      <c r="G631" s="22">
        <f>IF(OR(C631&lt;&gt;"تمت",E631="",NOT(ISNUMBER(A631))),"",IF(COUNTIFS($E$6:$E$2005,E631,$C$6:$C$2005,"تمت",$A$6:$A$2005,"&gt;"&amp;A631)=0,1,0))</f>
        <v/>
      </c>
    </row>
    <row r="632">
      <c r="A632" s="13" t="n"/>
      <c r="B632" s="5" t="n"/>
      <c r="C632" s="5" t="n"/>
      <c r="D632" s="5" t="n"/>
      <c r="E632" s="6">
        <f>IF(B632&amp;""="","",IFERROR(INDEX('الخطط'!$B$6:$B$505,MATCH(B632&amp;"",'الخطط'!$A$6:$A$505,0))&amp;"","خطة غير موجودة"))</f>
        <v/>
      </c>
      <c r="F632" s="6">
        <f>IF(E632="","",IFERROR(INDEX('المرضى'!$B$6:$B$305,MATCH(E632,'المرضى'!$A$6:$A$305,0))&amp;"",""))</f>
        <v/>
      </c>
      <c r="G632" s="22">
        <f>IF(OR(C632&lt;&gt;"تمت",E632="",NOT(ISNUMBER(A632))),"",IF(COUNTIFS($E$6:$E$2005,E632,$C$6:$C$2005,"تمت",$A$6:$A$2005,"&gt;"&amp;A632)=0,1,0))</f>
        <v/>
      </c>
    </row>
    <row r="633">
      <c r="A633" s="13" t="n"/>
      <c r="B633" s="5" t="n"/>
      <c r="C633" s="5" t="n"/>
      <c r="D633" s="5" t="n"/>
      <c r="E633" s="6">
        <f>IF(B633&amp;""="","",IFERROR(INDEX('الخطط'!$B$6:$B$505,MATCH(B633&amp;"",'الخطط'!$A$6:$A$505,0))&amp;"","خطة غير موجودة"))</f>
        <v/>
      </c>
      <c r="F633" s="6">
        <f>IF(E633="","",IFERROR(INDEX('المرضى'!$B$6:$B$305,MATCH(E633,'المرضى'!$A$6:$A$305,0))&amp;"",""))</f>
        <v/>
      </c>
      <c r="G633" s="22">
        <f>IF(OR(C633&lt;&gt;"تمت",E633="",NOT(ISNUMBER(A633))),"",IF(COUNTIFS($E$6:$E$2005,E633,$C$6:$C$2005,"تمت",$A$6:$A$2005,"&gt;"&amp;A633)=0,1,0))</f>
        <v/>
      </c>
    </row>
    <row r="634">
      <c r="A634" s="13" t="n"/>
      <c r="B634" s="5" t="n"/>
      <c r="C634" s="5" t="n"/>
      <c r="D634" s="5" t="n"/>
      <c r="E634" s="6">
        <f>IF(B634&amp;""="","",IFERROR(INDEX('الخطط'!$B$6:$B$505,MATCH(B634&amp;"",'الخطط'!$A$6:$A$505,0))&amp;"","خطة غير موجودة"))</f>
        <v/>
      </c>
      <c r="F634" s="6">
        <f>IF(E634="","",IFERROR(INDEX('المرضى'!$B$6:$B$305,MATCH(E634,'المرضى'!$A$6:$A$305,0))&amp;"",""))</f>
        <v/>
      </c>
      <c r="G634" s="22">
        <f>IF(OR(C634&lt;&gt;"تمت",E634="",NOT(ISNUMBER(A634))),"",IF(COUNTIFS($E$6:$E$2005,E634,$C$6:$C$2005,"تمت",$A$6:$A$2005,"&gt;"&amp;A634)=0,1,0))</f>
        <v/>
      </c>
    </row>
    <row r="635">
      <c r="A635" s="13" t="n"/>
      <c r="B635" s="5" t="n"/>
      <c r="C635" s="5" t="n"/>
      <c r="D635" s="5" t="n"/>
      <c r="E635" s="6">
        <f>IF(B635&amp;""="","",IFERROR(INDEX('الخطط'!$B$6:$B$505,MATCH(B635&amp;"",'الخطط'!$A$6:$A$505,0))&amp;"","خطة غير موجودة"))</f>
        <v/>
      </c>
      <c r="F635" s="6">
        <f>IF(E635="","",IFERROR(INDEX('المرضى'!$B$6:$B$305,MATCH(E635,'المرضى'!$A$6:$A$305,0))&amp;"",""))</f>
        <v/>
      </c>
      <c r="G635" s="22">
        <f>IF(OR(C635&lt;&gt;"تمت",E635="",NOT(ISNUMBER(A635))),"",IF(COUNTIFS($E$6:$E$2005,E635,$C$6:$C$2005,"تمت",$A$6:$A$2005,"&gt;"&amp;A635)=0,1,0))</f>
        <v/>
      </c>
    </row>
    <row r="636">
      <c r="A636" s="13" t="n"/>
      <c r="B636" s="5" t="n"/>
      <c r="C636" s="5" t="n"/>
      <c r="D636" s="5" t="n"/>
      <c r="E636" s="6">
        <f>IF(B636&amp;""="","",IFERROR(INDEX('الخطط'!$B$6:$B$505,MATCH(B636&amp;"",'الخطط'!$A$6:$A$505,0))&amp;"","خطة غير موجودة"))</f>
        <v/>
      </c>
      <c r="F636" s="6">
        <f>IF(E636="","",IFERROR(INDEX('المرضى'!$B$6:$B$305,MATCH(E636,'المرضى'!$A$6:$A$305,0))&amp;"",""))</f>
        <v/>
      </c>
      <c r="G636" s="22">
        <f>IF(OR(C636&lt;&gt;"تمت",E636="",NOT(ISNUMBER(A636))),"",IF(COUNTIFS($E$6:$E$2005,E636,$C$6:$C$2005,"تمت",$A$6:$A$2005,"&gt;"&amp;A636)=0,1,0))</f>
        <v/>
      </c>
    </row>
    <row r="637">
      <c r="A637" s="13" t="n"/>
      <c r="B637" s="5" t="n"/>
      <c r="C637" s="5" t="n"/>
      <c r="D637" s="5" t="n"/>
      <c r="E637" s="6">
        <f>IF(B637&amp;""="","",IFERROR(INDEX('الخطط'!$B$6:$B$505,MATCH(B637&amp;"",'الخطط'!$A$6:$A$505,0))&amp;"","خطة غير موجودة"))</f>
        <v/>
      </c>
      <c r="F637" s="6">
        <f>IF(E637="","",IFERROR(INDEX('المرضى'!$B$6:$B$305,MATCH(E637,'المرضى'!$A$6:$A$305,0))&amp;"",""))</f>
        <v/>
      </c>
      <c r="G637" s="22">
        <f>IF(OR(C637&lt;&gt;"تمت",E637="",NOT(ISNUMBER(A637))),"",IF(COUNTIFS($E$6:$E$2005,E637,$C$6:$C$2005,"تمت",$A$6:$A$2005,"&gt;"&amp;A637)=0,1,0))</f>
        <v/>
      </c>
    </row>
    <row r="638">
      <c r="A638" s="13" t="n"/>
      <c r="B638" s="5" t="n"/>
      <c r="C638" s="5" t="n"/>
      <c r="D638" s="5" t="n"/>
      <c r="E638" s="6">
        <f>IF(B638&amp;""="","",IFERROR(INDEX('الخطط'!$B$6:$B$505,MATCH(B638&amp;"",'الخطط'!$A$6:$A$505,0))&amp;"","خطة غير موجودة"))</f>
        <v/>
      </c>
      <c r="F638" s="6">
        <f>IF(E638="","",IFERROR(INDEX('المرضى'!$B$6:$B$305,MATCH(E638,'المرضى'!$A$6:$A$305,0))&amp;"",""))</f>
        <v/>
      </c>
      <c r="G638" s="22">
        <f>IF(OR(C638&lt;&gt;"تمت",E638="",NOT(ISNUMBER(A638))),"",IF(COUNTIFS($E$6:$E$2005,E638,$C$6:$C$2005,"تمت",$A$6:$A$2005,"&gt;"&amp;A638)=0,1,0))</f>
        <v/>
      </c>
    </row>
    <row r="639">
      <c r="A639" s="13" t="n"/>
      <c r="B639" s="5" t="n"/>
      <c r="C639" s="5" t="n"/>
      <c r="D639" s="5" t="n"/>
      <c r="E639" s="6">
        <f>IF(B639&amp;""="","",IFERROR(INDEX('الخطط'!$B$6:$B$505,MATCH(B639&amp;"",'الخطط'!$A$6:$A$505,0))&amp;"","خطة غير موجودة"))</f>
        <v/>
      </c>
      <c r="F639" s="6">
        <f>IF(E639="","",IFERROR(INDEX('المرضى'!$B$6:$B$305,MATCH(E639,'المرضى'!$A$6:$A$305,0))&amp;"",""))</f>
        <v/>
      </c>
      <c r="G639" s="22">
        <f>IF(OR(C639&lt;&gt;"تمت",E639="",NOT(ISNUMBER(A639))),"",IF(COUNTIFS($E$6:$E$2005,E639,$C$6:$C$2005,"تمت",$A$6:$A$2005,"&gt;"&amp;A639)=0,1,0))</f>
        <v/>
      </c>
    </row>
    <row r="640">
      <c r="A640" s="13" t="n"/>
      <c r="B640" s="5" t="n"/>
      <c r="C640" s="5" t="n"/>
      <c r="D640" s="5" t="n"/>
      <c r="E640" s="6">
        <f>IF(B640&amp;""="","",IFERROR(INDEX('الخطط'!$B$6:$B$505,MATCH(B640&amp;"",'الخطط'!$A$6:$A$505,0))&amp;"","خطة غير موجودة"))</f>
        <v/>
      </c>
      <c r="F640" s="6">
        <f>IF(E640="","",IFERROR(INDEX('المرضى'!$B$6:$B$305,MATCH(E640,'المرضى'!$A$6:$A$305,0))&amp;"",""))</f>
        <v/>
      </c>
      <c r="G640" s="22">
        <f>IF(OR(C640&lt;&gt;"تمت",E640="",NOT(ISNUMBER(A640))),"",IF(COUNTIFS($E$6:$E$2005,E640,$C$6:$C$2005,"تمت",$A$6:$A$2005,"&gt;"&amp;A640)=0,1,0))</f>
        <v/>
      </c>
    </row>
    <row r="641">
      <c r="A641" s="13" t="n"/>
      <c r="B641" s="5" t="n"/>
      <c r="C641" s="5" t="n"/>
      <c r="D641" s="5" t="n"/>
      <c r="E641" s="6">
        <f>IF(B641&amp;""="","",IFERROR(INDEX('الخطط'!$B$6:$B$505,MATCH(B641&amp;"",'الخطط'!$A$6:$A$505,0))&amp;"","خطة غير موجودة"))</f>
        <v/>
      </c>
      <c r="F641" s="6">
        <f>IF(E641="","",IFERROR(INDEX('المرضى'!$B$6:$B$305,MATCH(E641,'المرضى'!$A$6:$A$305,0))&amp;"",""))</f>
        <v/>
      </c>
      <c r="G641" s="22">
        <f>IF(OR(C641&lt;&gt;"تمت",E641="",NOT(ISNUMBER(A641))),"",IF(COUNTIFS($E$6:$E$2005,E641,$C$6:$C$2005,"تمت",$A$6:$A$2005,"&gt;"&amp;A641)=0,1,0))</f>
        <v/>
      </c>
    </row>
    <row r="642">
      <c r="A642" s="13" t="n"/>
      <c r="B642" s="5" t="n"/>
      <c r="C642" s="5" t="n"/>
      <c r="D642" s="5" t="n"/>
      <c r="E642" s="6">
        <f>IF(B642&amp;""="","",IFERROR(INDEX('الخطط'!$B$6:$B$505,MATCH(B642&amp;"",'الخطط'!$A$6:$A$505,0))&amp;"","خطة غير موجودة"))</f>
        <v/>
      </c>
      <c r="F642" s="6">
        <f>IF(E642="","",IFERROR(INDEX('المرضى'!$B$6:$B$305,MATCH(E642,'المرضى'!$A$6:$A$305,0))&amp;"",""))</f>
        <v/>
      </c>
      <c r="G642" s="22">
        <f>IF(OR(C642&lt;&gt;"تمت",E642="",NOT(ISNUMBER(A642))),"",IF(COUNTIFS($E$6:$E$2005,E642,$C$6:$C$2005,"تمت",$A$6:$A$2005,"&gt;"&amp;A642)=0,1,0))</f>
        <v/>
      </c>
    </row>
    <row r="643">
      <c r="A643" s="13" t="n"/>
      <c r="B643" s="5" t="n"/>
      <c r="C643" s="5" t="n"/>
      <c r="D643" s="5" t="n"/>
      <c r="E643" s="6">
        <f>IF(B643&amp;""="","",IFERROR(INDEX('الخطط'!$B$6:$B$505,MATCH(B643&amp;"",'الخطط'!$A$6:$A$505,0))&amp;"","خطة غير موجودة"))</f>
        <v/>
      </c>
      <c r="F643" s="6">
        <f>IF(E643="","",IFERROR(INDEX('المرضى'!$B$6:$B$305,MATCH(E643,'المرضى'!$A$6:$A$305,0))&amp;"",""))</f>
        <v/>
      </c>
      <c r="G643" s="22">
        <f>IF(OR(C643&lt;&gt;"تمت",E643="",NOT(ISNUMBER(A643))),"",IF(COUNTIFS($E$6:$E$2005,E643,$C$6:$C$2005,"تمت",$A$6:$A$2005,"&gt;"&amp;A643)=0,1,0))</f>
        <v/>
      </c>
    </row>
    <row r="644">
      <c r="A644" s="13" t="n"/>
      <c r="B644" s="5" t="n"/>
      <c r="C644" s="5" t="n"/>
      <c r="D644" s="5" t="n"/>
      <c r="E644" s="6">
        <f>IF(B644&amp;""="","",IFERROR(INDEX('الخطط'!$B$6:$B$505,MATCH(B644&amp;"",'الخطط'!$A$6:$A$505,0))&amp;"","خطة غير موجودة"))</f>
        <v/>
      </c>
      <c r="F644" s="6">
        <f>IF(E644="","",IFERROR(INDEX('المرضى'!$B$6:$B$305,MATCH(E644,'المرضى'!$A$6:$A$305,0))&amp;"",""))</f>
        <v/>
      </c>
      <c r="G644" s="22">
        <f>IF(OR(C644&lt;&gt;"تمت",E644="",NOT(ISNUMBER(A644))),"",IF(COUNTIFS($E$6:$E$2005,E644,$C$6:$C$2005,"تمت",$A$6:$A$2005,"&gt;"&amp;A644)=0,1,0))</f>
        <v/>
      </c>
    </row>
    <row r="645">
      <c r="A645" s="13" t="n"/>
      <c r="B645" s="5" t="n"/>
      <c r="C645" s="5" t="n"/>
      <c r="D645" s="5" t="n"/>
      <c r="E645" s="6">
        <f>IF(B645&amp;""="","",IFERROR(INDEX('الخطط'!$B$6:$B$505,MATCH(B645&amp;"",'الخطط'!$A$6:$A$505,0))&amp;"","خطة غير موجودة"))</f>
        <v/>
      </c>
      <c r="F645" s="6">
        <f>IF(E645="","",IFERROR(INDEX('المرضى'!$B$6:$B$305,MATCH(E645,'المرضى'!$A$6:$A$305,0))&amp;"",""))</f>
        <v/>
      </c>
      <c r="G645" s="22">
        <f>IF(OR(C645&lt;&gt;"تمت",E645="",NOT(ISNUMBER(A645))),"",IF(COUNTIFS($E$6:$E$2005,E645,$C$6:$C$2005,"تمت",$A$6:$A$2005,"&gt;"&amp;A645)=0,1,0))</f>
        <v/>
      </c>
    </row>
    <row r="646">
      <c r="A646" s="13" t="n"/>
      <c r="B646" s="5" t="n"/>
      <c r="C646" s="5" t="n"/>
      <c r="D646" s="5" t="n"/>
      <c r="E646" s="6">
        <f>IF(B646&amp;""="","",IFERROR(INDEX('الخطط'!$B$6:$B$505,MATCH(B646&amp;"",'الخطط'!$A$6:$A$505,0))&amp;"","خطة غير موجودة"))</f>
        <v/>
      </c>
      <c r="F646" s="6">
        <f>IF(E646="","",IFERROR(INDEX('المرضى'!$B$6:$B$305,MATCH(E646,'المرضى'!$A$6:$A$305,0))&amp;"",""))</f>
        <v/>
      </c>
      <c r="G646" s="22">
        <f>IF(OR(C646&lt;&gt;"تمت",E646="",NOT(ISNUMBER(A646))),"",IF(COUNTIFS($E$6:$E$2005,E646,$C$6:$C$2005,"تمت",$A$6:$A$2005,"&gt;"&amp;A646)=0,1,0))</f>
        <v/>
      </c>
    </row>
    <row r="647">
      <c r="A647" s="13" t="n"/>
      <c r="B647" s="5" t="n"/>
      <c r="C647" s="5" t="n"/>
      <c r="D647" s="5" t="n"/>
      <c r="E647" s="6">
        <f>IF(B647&amp;""="","",IFERROR(INDEX('الخطط'!$B$6:$B$505,MATCH(B647&amp;"",'الخطط'!$A$6:$A$505,0))&amp;"","خطة غير موجودة"))</f>
        <v/>
      </c>
      <c r="F647" s="6">
        <f>IF(E647="","",IFERROR(INDEX('المرضى'!$B$6:$B$305,MATCH(E647,'المرضى'!$A$6:$A$305,0))&amp;"",""))</f>
        <v/>
      </c>
      <c r="G647" s="22">
        <f>IF(OR(C647&lt;&gt;"تمت",E647="",NOT(ISNUMBER(A647))),"",IF(COUNTIFS($E$6:$E$2005,E647,$C$6:$C$2005,"تمت",$A$6:$A$2005,"&gt;"&amp;A647)=0,1,0))</f>
        <v/>
      </c>
    </row>
    <row r="648">
      <c r="A648" s="13" t="n"/>
      <c r="B648" s="5" t="n"/>
      <c r="C648" s="5" t="n"/>
      <c r="D648" s="5" t="n"/>
      <c r="E648" s="6">
        <f>IF(B648&amp;""="","",IFERROR(INDEX('الخطط'!$B$6:$B$505,MATCH(B648&amp;"",'الخطط'!$A$6:$A$505,0))&amp;"","خطة غير موجودة"))</f>
        <v/>
      </c>
      <c r="F648" s="6">
        <f>IF(E648="","",IFERROR(INDEX('المرضى'!$B$6:$B$305,MATCH(E648,'المرضى'!$A$6:$A$305,0))&amp;"",""))</f>
        <v/>
      </c>
      <c r="G648" s="22">
        <f>IF(OR(C648&lt;&gt;"تمت",E648="",NOT(ISNUMBER(A648))),"",IF(COUNTIFS($E$6:$E$2005,E648,$C$6:$C$2005,"تمت",$A$6:$A$2005,"&gt;"&amp;A648)=0,1,0))</f>
        <v/>
      </c>
    </row>
    <row r="649">
      <c r="A649" s="13" t="n"/>
      <c r="B649" s="5" t="n"/>
      <c r="C649" s="5" t="n"/>
      <c r="D649" s="5" t="n"/>
      <c r="E649" s="6">
        <f>IF(B649&amp;""="","",IFERROR(INDEX('الخطط'!$B$6:$B$505,MATCH(B649&amp;"",'الخطط'!$A$6:$A$505,0))&amp;"","خطة غير موجودة"))</f>
        <v/>
      </c>
      <c r="F649" s="6">
        <f>IF(E649="","",IFERROR(INDEX('المرضى'!$B$6:$B$305,MATCH(E649,'المرضى'!$A$6:$A$305,0))&amp;"",""))</f>
        <v/>
      </c>
      <c r="G649" s="22">
        <f>IF(OR(C649&lt;&gt;"تمت",E649="",NOT(ISNUMBER(A649))),"",IF(COUNTIFS($E$6:$E$2005,E649,$C$6:$C$2005,"تمت",$A$6:$A$2005,"&gt;"&amp;A649)=0,1,0))</f>
        <v/>
      </c>
    </row>
    <row r="650">
      <c r="A650" s="13" t="n"/>
      <c r="B650" s="5" t="n"/>
      <c r="C650" s="5" t="n"/>
      <c r="D650" s="5" t="n"/>
      <c r="E650" s="6">
        <f>IF(B650&amp;""="","",IFERROR(INDEX('الخطط'!$B$6:$B$505,MATCH(B650&amp;"",'الخطط'!$A$6:$A$505,0))&amp;"","خطة غير موجودة"))</f>
        <v/>
      </c>
      <c r="F650" s="6">
        <f>IF(E650="","",IFERROR(INDEX('المرضى'!$B$6:$B$305,MATCH(E650,'المرضى'!$A$6:$A$305,0))&amp;"",""))</f>
        <v/>
      </c>
      <c r="G650" s="22">
        <f>IF(OR(C650&lt;&gt;"تمت",E650="",NOT(ISNUMBER(A650))),"",IF(COUNTIFS($E$6:$E$2005,E650,$C$6:$C$2005,"تمت",$A$6:$A$2005,"&gt;"&amp;A650)=0,1,0))</f>
        <v/>
      </c>
    </row>
    <row r="651">
      <c r="A651" s="13" t="n"/>
      <c r="B651" s="5" t="n"/>
      <c r="C651" s="5" t="n"/>
      <c r="D651" s="5" t="n"/>
      <c r="E651" s="6">
        <f>IF(B651&amp;""="","",IFERROR(INDEX('الخطط'!$B$6:$B$505,MATCH(B651&amp;"",'الخطط'!$A$6:$A$505,0))&amp;"","خطة غير موجودة"))</f>
        <v/>
      </c>
      <c r="F651" s="6">
        <f>IF(E651="","",IFERROR(INDEX('المرضى'!$B$6:$B$305,MATCH(E651,'المرضى'!$A$6:$A$305,0))&amp;"",""))</f>
        <v/>
      </c>
      <c r="G651" s="22">
        <f>IF(OR(C651&lt;&gt;"تمت",E651="",NOT(ISNUMBER(A651))),"",IF(COUNTIFS($E$6:$E$2005,E651,$C$6:$C$2005,"تمت",$A$6:$A$2005,"&gt;"&amp;A651)=0,1,0))</f>
        <v/>
      </c>
    </row>
    <row r="652">
      <c r="A652" s="13" t="n"/>
      <c r="B652" s="5" t="n"/>
      <c r="C652" s="5" t="n"/>
      <c r="D652" s="5" t="n"/>
      <c r="E652" s="6">
        <f>IF(B652&amp;""="","",IFERROR(INDEX('الخطط'!$B$6:$B$505,MATCH(B652&amp;"",'الخطط'!$A$6:$A$505,0))&amp;"","خطة غير موجودة"))</f>
        <v/>
      </c>
      <c r="F652" s="6">
        <f>IF(E652="","",IFERROR(INDEX('المرضى'!$B$6:$B$305,MATCH(E652,'المرضى'!$A$6:$A$305,0))&amp;"",""))</f>
        <v/>
      </c>
      <c r="G652" s="22">
        <f>IF(OR(C652&lt;&gt;"تمت",E652="",NOT(ISNUMBER(A652))),"",IF(COUNTIFS($E$6:$E$2005,E652,$C$6:$C$2005,"تمت",$A$6:$A$2005,"&gt;"&amp;A652)=0,1,0))</f>
        <v/>
      </c>
    </row>
    <row r="653">
      <c r="A653" s="13" t="n"/>
      <c r="B653" s="5" t="n"/>
      <c r="C653" s="5" t="n"/>
      <c r="D653" s="5" t="n"/>
      <c r="E653" s="6">
        <f>IF(B653&amp;""="","",IFERROR(INDEX('الخطط'!$B$6:$B$505,MATCH(B653&amp;"",'الخطط'!$A$6:$A$505,0))&amp;"","خطة غير موجودة"))</f>
        <v/>
      </c>
      <c r="F653" s="6">
        <f>IF(E653="","",IFERROR(INDEX('المرضى'!$B$6:$B$305,MATCH(E653,'المرضى'!$A$6:$A$305,0))&amp;"",""))</f>
        <v/>
      </c>
      <c r="G653" s="22">
        <f>IF(OR(C653&lt;&gt;"تمت",E653="",NOT(ISNUMBER(A653))),"",IF(COUNTIFS($E$6:$E$2005,E653,$C$6:$C$2005,"تمت",$A$6:$A$2005,"&gt;"&amp;A653)=0,1,0))</f>
        <v/>
      </c>
    </row>
    <row r="654">
      <c r="A654" s="13" t="n"/>
      <c r="B654" s="5" t="n"/>
      <c r="C654" s="5" t="n"/>
      <c r="D654" s="5" t="n"/>
      <c r="E654" s="6">
        <f>IF(B654&amp;""="","",IFERROR(INDEX('الخطط'!$B$6:$B$505,MATCH(B654&amp;"",'الخطط'!$A$6:$A$505,0))&amp;"","خطة غير موجودة"))</f>
        <v/>
      </c>
      <c r="F654" s="6">
        <f>IF(E654="","",IFERROR(INDEX('المرضى'!$B$6:$B$305,MATCH(E654,'المرضى'!$A$6:$A$305,0))&amp;"",""))</f>
        <v/>
      </c>
      <c r="G654" s="22">
        <f>IF(OR(C654&lt;&gt;"تمت",E654="",NOT(ISNUMBER(A654))),"",IF(COUNTIFS($E$6:$E$2005,E654,$C$6:$C$2005,"تمت",$A$6:$A$2005,"&gt;"&amp;A654)=0,1,0))</f>
        <v/>
      </c>
    </row>
    <row r="655">
      <c r="A655" s="13" t="n"/>
      <c r="B655" s="5" t="n"/>
      <c r="C655" s="5" t="n"/>
      <c r="D655" s="5" t="n"/>
      <c r="E655" s="6">
        <f>IF(B655&amp;""="","",IFERROR(INDEX('الخطط'!$B$6:$B$505,MATCH(B655&amp;"",'الخطط'!$A$6:$A$505,0))&amp;"","خطة غير موجودة"))</f>
        <v/>
      </c>
      <c r="F655" s="6">
        <f>IF(E655="","",IFERROR(INDEX('المرضى'!$B$6:$B$305,MATCH(E655,'المرضى'!$A$6:$A$305,0))&amp;"",""))</f>
        <v/>
      </c>
      <c r="G655" s="22">
        <f>IF(OR(C655&lt;&gt;"تمت",E655="",NOT(ISNUMBER(A655))),"",IF(COUNTIFS($E$6:$E$2005,E655,$C$6:$C$2005,"تمت",$A$6:$A$2005,"&gt;"&amp;A655)=0,1,0))</f>
        <v/>
      </c>
    </row>
    <row r="656">
      <c r="A656" s="13" t="n"/>
      <c r="B656" s="5" t="n"/>
      <c r="C656" s="5" t="n"/>
      <c r="D656" s="5" t="n"/>
      <c r="E656" s="6">
        <f>IF(B656&amp;""="","",IFERROR(INDEX('الخطط'!$B$6:$B$505,MATCH(B656&amp;"",'الخطط'!$A$6:$A$505,0))&amp;"","خطة غير موجودة"))</f>
        <v/>
      </c>
      <c r="F656" s="6">
        <f>IF(E656="","",IFERROR(INDEX('المرضى'!$B$6:$B$305,MATCH(E656,'المرضى'!$A$6:$A$305,0))&amp;"",""))</f>
        <v/>
      </c>
      <c r="G656" s="22">
        <f>IF(OR(C656&lt;&gt;"تمت",E656="",NOT(ISNUMBER(A656))),"",IF(COUNTIFS($E$6:$E$2005,E656,$C$6:$C$2005,"تمت",$A$6:$A$2005,"&gt;"&amp;A656)=0,1,0))</f>
        <v/>
      </c>
    </row>
    <row r="657">
      <c r="A657" s="13" t="n"/>
      <c r="B657" s="5" t="n"/>
      <c r="C657" s="5" t="n"/>
      <c r="D657" s="5" t="n"/>
      <c r="E657" s="6">
        <f>IF(B657&amp;""="","",IFERROR(INDEX('الخطط'!$B$6:$B$505,MATCH(B657&amp;"",'الخطط'!$A$6:$A$505,0))&amp;"","خطة غير موجودة"))</f>
        <v/>
      </c>
      <c r="F657" s="6">
        <f>IF(E657="","",IFERROR(INDEX('المرضى'!$B$6:$B$305,MATCH(E657,'المرضى'!$A$6:$A$305,0))&amp;"",""))</f>
        <v/>
      </c>
      <c r="G657" s="22">
        <f>IF(OR(C657&lt;&gt;"تمت",E657="",NOT(ISNUMBER(A657))),"",IF(COUNTIFS($E$6:$E$2005,E657,$C$6:$C$2005,"تمت",$A$6:$A$2005,"&gt;"&amp;A657)=0,1,0))</f>
        <v/>
      </c>
    </row>
    <row r="658">
      <c r="A658" s="13" t="n"/>
      <c r="B658" s="5" t="n"/>
      <c r="C658" s="5" t="n"/>
      <c r="D658" s="5" t="n"/>
      <c r="E658" s="6">
        <f>IF(B658&amp;""="","",IFERROR(INDEX('الخطط'!$B$6:$B$505,MATCH(B658&amp;"",'الخطط'!$A$6:$A$505,0))&amp;"","خطة غير موجودة"))</f>
        <v/>
      </c>
      <c r="F658" s="6">
        <f>IF(E658="","",IFERROR(INDEX('المرضى'!$B$6:$B$305,MATCH(E658,'المرضى'!$A$6:$A$305,0))&amp;"",""))</f>
        <v/>
      </c>
      <c r="G658" s="22">
        <f>IF(OR(C658&lt;&gt;"تمت",E658="",NOT(ISNUMBER(A658))),"",IF(COUNTIFS($E$6:$E$2005,E658,$C$6:$C$2005,"تمت",$A$6:$A$2005,"&gt;"&amp;A658)=0,1,0))</f>
        <v/>
      </c>
    </row>
    <row r="659">
      <c r="A659" s="13" t="n"/>
      <c r="B659" s="5" t="n"/>
      <c r="C659" s="5" t="n"/>
      <c r="D659" s="5" t="n"/>
      <c r="E659" s="6">
        <f>IF(B659&amp;""="","",IFERROR(INDEX('الخطط'!$B$6:$B$505,MATCH(B659&amp;"",'الخطط'!$A$6:$A$505,0))&amp;"","خطة غير موجودة"))</f>
        <v/>
      </c>
      <c r="F659" s="6">
        <f>IF(E659="","",IFERROR(INDEX('المرضى'!$B$6:$B$305,MATCH(E659,'المرضى'!$A$6:$A$305,0))&amp;"",""))</f>
        <v/>
      </c>
      <c r="G659" s="22">
        <f>IF(OR(C659&lt;&gt;"تمت",E659="",NOT(ISNUMBER(A659))),"",IF(COUNTIFS($E$6:$E$2005,E659,$C$6:$C$2005,"تمت",$A$6:$A$2005,"&gt;"&amp;A659)=0,1,0))</f>
        <v/>
      </c>
    </row>
    <row r="660">
      <c r="A660" s="13" t="n"/>
      <c r="B660" s="5" t="n"/>
      <c r="C660" s="5" t="n"/>
      <c r="D660" s="5" t="n"/>
      <c r="E660" s="6">
        <f>IF(B660&amp;""="","",IFERROR(INDEX('الخطط'!$B$6:$B$505,MATCH(B660&amp;"",'الخطط'!$A$6:$A$505,0))&amp;"","خطة غير موجودة"))</f>
        <v/>
      </c>
      <c r="F660" s="6">
        <f>IF(E660="","",IFERROR(INDEX('المرضى'!$B$6:$B$305,MATCH(E660,'المرضى'!$A$6:$A$305,0))&amp;"",""))</f>
        <v/>
      </c>
      <c r="G660" s="22">
        <f>IF(OR(C660&lt;&gt;"تمت",E660="",NOT(ISNUMBER(A660))),"",IF(COUNTIFS($E$6:$E$2005,E660,$C$6:$C$2005,"تمت",$A$6:$A$2005,"&gt;"&amp;A660)=0,1,0))</f>
        <v/>
      </c>
    </row>
    <row r="661">
      <c r="A661" s="13" t="n"/>
      <c r="B661" s="5" t="n"/>
      <c r="C661" s="5" t="n"/>
      <c r="D661" s="5" t="n"/>
      <c r="E661" s="6">
        <f>IF(B661&amp;""="","",IFERROR(INDEX('الخطط'!$B$6:$B$505,MATCH(B661&amp;"",'الخطط'!$A$6:$A$505,0))&amp;"","خطة غير موجودة"))</f>
        <v/>
      </c>
      <c r="F661" s="6">
        <f>IF(E661="","",IFERROR(INDEX('المرضى'!$B$6:$B$305,MATCH(E661,'المرضى'!$A$6:$A$305,0))&amp;"",""))</f>
        <v/>
      </c>
      <c r="G661" s="22">
        <f>IF(OR(C661&lt;&gt;"تمت",E661="",NOT(ISNUMBER(A661))),"",IF(COUNTIFS($E$6:$E$2005,E661,$C$6:$C$2005,"تمت",$A$6:$A$2005,"&gt;"&amp;A661)=0,1,0))</f>
        <v/>
      </c>
    </row>
    <row r="662">
      <c r="A662" s="13" t="n"/>
      <c r="B662" s="5" t="n"/>
      <c r="C662" s="5" t="n"/>
      <c r="D662" s="5" t="n"/>
      <c r="E662" s="6">
        <f>IF(B662&amp;""="","",IFERROR(INDEX('الخطط'!$B$6:$B$505,MATCH(B662&amp;"",'الخطط'!$A$6:$A$505,0))&amp;"","خطة غير موجودة"))</f>
        <v/>
      </c>
      <c r="F662" s="6">
        <f>IF(E662="","",IFERROR(INDEX('المرضى'!$B$6:$B$305,MATCH(E662,'المرضى'!$A$6:$A$305,0))&amp;"",""))</f>
        <v/>
      </c>
      <c r="G662" s="22">
        <f>IF(OR(C662&lt;&gt;"تمت",E662="",NOT(ISNUMBER(A662))),"",IF(COUNTIFS($E$6:$E$2005,E662,$C$6:$C$2005,"تمت",$A$6:$A$2005,"&gt;"&amp;A662)=0,1,0))</f>
        <v/>
      </c>
    </row>
    <row r="663">
      <c r="A663" s="13" t="n"/>
      <c r="B663" s="5" t="n"/>
      <c r="C663" s="5" t="n"/>
      <c r="D663" s="5" t="n"/>
      <c r="E663" s="6">
        <f>IF(B663&amp;""="","",IFERROR(INDEX('الخطط'!$B$6:$B$505,MATCH(B663&amp;"",'الخطط'!$A$6:$A$505,0))&amp;"","خطة غير موجودة"))</f>
        <v/>
      </c>
      <c r="F663" s="6">
        <f>IF(E663="","",IFERROR(INDEX('المرضى'!$B$6:$B$305,MATCH(E663,'المرضى'!$A$6:$A$305,0))&amp;"",""))</f>
        <v/>
      </c>
      <c r="G663" s="22">
        <f>IF(OR(C663&lt;&gt;"تمت",E663="",NOT(ISNUMBER(A663))),"",IF(COUNTIFS($E$6:$E$2005,E663,$C$6:$C$2005,"تمت",$A$6:$A$2005,"&gt;"&amp;A663)=0,1,0))</f>
        <v/>
      </c>
    </row>
    <row r="664">
      <c r="A664" s="13" t="n"/>
      <c r="B664" s="5" t="n"/>
      <c r="C664" s="5" t="n"/>
      <c r="D664" s="5" t="n"/>
      <c r="E664" s="6">
        <f>IF(B664&amp;""="","",IFERROR(INDEX('الخطط'!$B$6:$B$505,MATCH(B664&amp;"",'الخطط'!$A$6:$A$505,0))&amp;"","خطة غير موجودة"))</f>
        <v/>
      </c>
      <c r="F664" s="6">
        <f>IF(E664="","",IFERROR(INDEX('المرضى'!$B$6:$B$305,MATCH(E664,'المرضى'!$A$6:$A$305,0))&amp;"",""))</f>
        <v/>
      </c>
      <c r="G664" s="22">
        <f>IF(OR(C664&lt;&gt;"تمت",E664="",NOT(ISNUMBER(A664))),"",IF(COUNTIFS($E$6:$E$2005,E664,$C$6:$C$2005,"تمت",$A$6:$A$2005,"&gt;"&amp;A664)=0,1,0))</f>
        <v/>
      </c>
    </row>
    <row r="665">
      <c r="A665" s="13" t="n"/>
      <c r="B665" s="5" t="n"/>
      <c r="C665" s="5" t="n"/>
      <c r="D665" s="5" t="n"/>
      <c r="E665" s="6">
        <f>IF(B665&amp;""="","",IFERROR(INDEX('الخطط'!$B$6:$B$505,MATCH(B665&amp;"",'الخطط'!$A$6:$A$505,0))&amp;"","خطة غير موجودة"))</f>
        <v/>
      </c>
      <c r="F665" s="6">
        <f>IF(E665="","",IFERROR(INDEX('المرضى'!$B$6:$B$305,MATCH(E665,'المرضى'!$A$6:$A$305,0))&amp;"",""))</f>
        <v/>
      </c>
      <c r="G665" s="22">
        <f>IF(OR(C665&lt;&gt;"تمت",E665="",NOT(ISNUMBER(A665))),"",IF(COUNTIFS($E$6:$E$2005,E665,$C$6:$C$2005,"تمت",$A$6:$A$2005,"&gt;"&amp;A665)=0,1,0))</f>
        <v/>
      </c>
    </row>
    <row r="666">
      <c r="A666" s="13" t="n"/>
      <c r="B666" s="5" t="n"/>
      <c r="C666" s="5" t="n"/>
      <c r="D666" s="5" t="n"/>
      <c r="E666" s="6">
        <f>IF(B666&amp;""="","",IFERROR(INDEX('الخطط'!$B$6:$B$505,MATCH(B666&amp;"",'الخطط'!$A$6:$A$505,0))&amp;"","خطة غير موجودة"))</f>
        <v/>
      </c>
      <c r="F666" s="6">
        <f>IF(E666="","",IFERROR(INDEX('المرضى'!$B$6:$B$305,MATCH(E666,'المرضى'!$A$6:$A$305,0))&amp;"",""))</f>
        <v/>
      </c>
      <c r="G666" s="22">
        <f>IF(OR(C666&lt;&gt;"تمت",E666="",NOT(ISNUMBER(A666))),"",IF(COUNTIFS($E$6:$E$2005,E666,$C$6:$C$2005,"تمت",$A$6:$A$2005,"&gt;"&amp;A666)=0,1,0))</f>
        <v/>
      </c>
    </row>
    <row r="667">
      <c r="A667" s="13" t="n"/>
      <c r="B667" s="5" t="n"/>
      <c r="C667" s="5" t="n"/>
      <c r="D667" s="5" t="n"/>
      <c r="E667" s="6">
        <f>IF(B667&amp;""="","",IFERROR(INDEX('الخطط'!$B$6:$B$505,MATCH(B667&amp;"",'الخطط'!$A$6:$A$505,0))&amp;"","خطة غير موجودة"))</f>
        <v/>
      </c>
      <c r="F667" s="6">
        <f>IF(E667="","",IFERROR(INDEX('المرضى'!$B$6:$B$305,MATCH(E667,'المرضى'!$A$6:$A$305,0))&amp;"",""))</f>
        <v/>
      </c>
      <c r="G667" s="22">
        <f>IF(OR(C667&lt;&gt;"تمت",E667="",NOT(ISNUMBER(A667))),"",IF(COUNTIFS($E$6:$E$2005,E667,$C$6:$C$2005,"تمت",$A$6:$A$2005,"&gt;"&amp;A667)=0,1,0))</f>
        <v/>
      </c>
    </row>
    <row r="668">
      <c r="A668" s="13" t="n"/>
      <c r="B668" s="5" t="n"/>
      <c r="C668" s="5" t="n"/>
      <c r="D668" s="5" t="n"/>
      <c r="E668" s="6">
        <f>IF(B668&amp;""="","",IFERROR(INDEX('الخطط'!$B$6:$B$505,MATCH(B668&amp;"",'الخطط'!$A$6:$A$505,0))&amp;"","خطة غير موجودة"))</f>
        <v/>
      </c>
      <c r="F668" s="6">
        <f>IF(E668="","",IFERROR(INDEX('المرضى'!$B$6:$B$305,MATCH(E668,'المرضى'!$A$6:$A$305,0))&amp;"",""))</f>
        <v/>
      </c>
      <c r="G668" s="22">
        <f>IF(OR(C668&lt;&gt;"تمت",E668="",NOT(ISNUMBER(A668))),"",IF(COUNTIFS($E$6:$E$2005,E668,$C$6:$C$2005,"تمت",$A$6:$A$2005,"&gt;"&amp;A668)=0,1,0))</f>
        <v/>
      </c>
    </row>
    <row r="669">
      <c r="A669" s="13" t="n"/>
      <c r="B669" s="5" t="n"/>
      <c r="C669" s="5" t="n"/>
      <c r="D669" s="5" t="n"/>
      <c r="E669" s="6">
        <f>IF(B669&amp;""="","",IFERROR(INDEX('الخطط'!$B$6:$B$505,MATCH(B669&amp;"",'الخطط'!$A$6:$A$505,0))&amp;"","خطة غير موجودة"))</f>
        <v/>
      </c>
      <c r="F669" s="6">
        <f>IF(E669="","",IFERROR(INDEX('المرضى'!$B$6:$B$305,MATCH(E669,'المرضى'!$A$6:$A$305,0))&amp;"",""))</f>
        <v/>
      </c>
      <c r="G669" s="22">
        <f>IF(OR(C669&lt;&gt;"تمت",E669="",NOT(ISNUMBER(A669))),"",IF(COUNTIFS($E$6:$E$2005,E669,$C$6:$C$2005,"تمت",$A$6:$A$2005,"&gt;"&amp;A669)=0,1,0))</f>
        <v/>
      </c>
    </row>
    <row r="670">
      <c r="A670" s="13" t="n"/>
      <c r="B670" s="5" t="n"/>
      <c r="C670" s="5" t="n"/>
      <c r="D670" s="5" t="n"/>
      <c r="E670" s="6">
        <f>IF(B670&amp;""="","",IFERROR(INDEX('الخطط'!$B$6:$B$505,MATCH(B670&amp;"",'الخطط'!$A$6:$A$505,0))&amp;"","خطة غير موجودة"))</f>
        <v/>
      </c>
      <c r="F670" s="6">
        <f>IF(E670="","",IFERROR(INDEX('المرضى'!$B$6:$B$305,MATCH(E670,'المرضى'!$A$6:$A$305,0))&amp;"",""))</f>
        <v/>
      </c>
      <c r="G670" s="22">
        <f>IF(OR(C670&lt;&gt;"تمت",E670="",NOT(ISNUMBER(A670))),"",IF(COUNTIFS($E$6:$E$2005,E670,$C$6:$C$2005,"تمت",$A$6:$A$2005,"&gt;"&amp;A670)=0,1,0))</f>
        <v/>
      </c>
    </row>
    <row r="671">
      <c r="A671" s="13" t="n"/>
      <c r="B671" s="5" t="n"/>
      <c r="C671" s="5" t="n"/>
      <c r="D671" s="5" t="n"/>
      <c r="E671" s="6">
        <f>IF(B671&amp;""="","",IFERROR(INDEX('الخطط'!$B$6:$B$505,MATCH(B671&amp;"",'الخطط'!$A$6:$A$505,0))&amp;"","خطة غير موجودة"))</f>
        <v/>
      </c>
      <c r="F671" s="6">
        <f>IF(E671="","",IFERROR(INDEX('المرضى'!$B$6:$B$305,MATCH(E671,'المرضى'!$A$6:$A$305,0))&amp;"",""))</f>
        <v/>
      </c>
      <c r="G671" s="22">
        <f>IF(OR(C671&lt;&gt;"تمت",E671="",NOT(ISNUMBER(A671))),"",IF(COUNTIFS($E$6:$E$2005,E671,$C$6:$C$2005,"تمت",$A$6:$A$2005,"&gt;"&amp;A671)=0,1,0))</f>
        <v/>
      </c>
    </row>
    <row r="672">
      <c r="A672" s="13" t="n"/>
      <c r="B672" s="5" t="n"/>
      <c r="C672" s="5" t="n"/>
      <c r="D672" s="5" t="n"/>
      <c r="E672" s="6">
        <f>IF(B672&amp;""="","",IFERROR(INDEX('الخطط'!$B$6:$B$505,MATCH(B672&amp;"",'الخطط'!$A$6:$A$505,0))&amp;"","خطة غير موجودة"))</f>
        <v/>
      </c>
      <c r="F672" s="6">
        <f>IF(E672="","",IFERROR(INDEX('المرضى'!$B$6:$B$305,MATCH(E672,'المرضى'!$A$6:$A$305,0))&amp;"",""))</f>
        <v/>
      </c>
      <c r="G672" s="22">
        <f>IF(OR(C672&lt;&gt;"تمت",E672="",NOT(ISNUMBER(A672))),"",IF(COUNTIFS($E$6:$E$2005,E672,$C$6:$C$2005,"تمت",$A$6:$A$2005,"&gt;"&amp;A672)=0,1,0))</f>
        <v/>
      </c>
    </row>
    <row r="673">
      <c r="A673" s="13" t="n"/>
      <c r="B673" s="5" t="n"/>
      <c r="C673" s="5" t="n"/>
      <c r="D673" s="5" t="n"/>
      <c r="E673" s="6">
        <f>IF(B673&amp;""="","",IFERROR(INDEX('الخطط'!$B$6:$B$505,MATCH(B673&amp;"",'الخطط'!$A$6:$A$505,0))&amp;"","خطة غير موجودة"))</f>
        <v/>
      </c>
      <c r="F673" s="6">
        <f>IF(E673="","",IFERROR(INDEX('المرضى'!$B$6:$B$305,MATCH(E673,'المرضى'!$A$6:$A$305,0))&amp;"",""))</f>
        <v/>
      </c>
      <c r="G673" s="22">
        <f>IF(OR(C673&lt;&gt;"تمت",E673="",NOT(ISNUMBER(A673))),"",IF(COUNTIFS($E$6:$E$2005,E673,$C$6:$C$2005,"تمت",$A$6:$A$2005,"&gt;"&amp;A673)=0,1,0))</f>
        <v/>
      </c>
    </row>
    <row r="674">
      <c r="A674" s="13" t="n"/>
      <c r="B674" s="5" t="n"/>
      <c r="C674" s="5" t="n"/>
      <c r="D674" s="5" t="n"/>
      <c r="E674" s="6">
        <f>IF(B674&amp;""="","",IFERROR(INDEX('الخطط'!$B$6:$B$505,MATCH(B674&amp;"",'الخطط'!$A$6:$A$505,0))&amp;"","خطة غير موجودة"))</f>
        <v/>
      </c>
      <c r="F674" s="6">
        <f>IF(E674="","",IFERROR(INDEX('المرضى'!$B$6:$B$305,MATCH(E674,'المرضى'!$A$6:$A$305,0))&amp;"",""))</f>
        <v/>
      </c>
      <c r="G674" s="22">
        <f>IF(OR(C674&lt;&gt;"تمت",E674="",NOT(ISNUMBER(A674))),"",IF(COUNTIFS($E$6:$E$2005,E674,$C$6:$C$2005,"تمت",$A$6:$A$2005,"&gt;"&amp;A674)=0,1,0))</f>
        <v/>
      </c>
    </row>
    <row r="675">
      <c r="A675" s="13" t="n"/>
      <c r="B675" s="5" t="n"/>
      <c r="C675" s="5" t="n"/>
      <c r="D675" s="5" t="n"/>
      <c r="E675" s="6">
        <f>IF(B675&amp;""="","",IFERROR(INDEX('الخطط'!$B$6:$B$505,MATCH(B675&amp;"",'الخطط'!$A$6:$A$505,0))&amp;"","خطة غير موجودة"))</f>
        <v/>
      </c>
      <c r="F675" s="6">
        <f>IF(E675="","",IFERROR(INDEX('المرضى'!$B$6:$B$305,MATCH(E675,'المرضى'!$A$6:$A$305,0))&amp;"",""))</f>
        <v/>
      </c>
      <c r="G675" s="22">
        <f>IF(OR(C675&lt;&gt;"تمت",E675="",NOT(ISNUMBER(A675))),"",IF(COUNTIFS($E$6:$E$2005,E675,$C$6:$C$2005,"تمت",$A$6:$A$2005,"&gt;"&amp;A675)=0,1,0))</f>
        <v/>
      </c>
    </row>
    <row r="676">
      <c r="A676" s="13" t="n"/>
      <c r="B676" s="5" t="n"/>
      <c r="C676" s="5" t="n"/>
      <c r="D676" s="5" t="n"/>
      <c r="E676" s="6">
        <f>IF(B676&amp;""="","",IFERROR(INDEX('الخطط'!$B$6:$B$505,MATCH(B676&amp;"",'الخطط'!$A$6:$A$505,0))&amp;"","خطة غير موجودة"))</f>
        <v/>
      </c>
      <c r="F676" s="6">
        <f>IF(E676="","",IFERROR(INDEX('المرضى'!$B$6:$B$305,MATCH(E676,'المرضى'!$A$6:$A$305,0))&amp;"",""))</f>
        <v/>
      </c>
      <c r="G676" s="22">
        <f>IF(OR(C676&lt;&gt;"تمت",E676="",NOT(ISNUMBER(A676))),"",IF(COUNTIFS($E$6:$E$2005,E676,$C$6:$C$2005,"تمت",$A$6:$A$2005,"&gt;"&amp;A676)=0,1,0))</f>
        <v/>
      </c>
    </row>
    <row r="677">
      <c r="A677" s="13" t="n"/>
      <c r="B677" s="5" t="n"/>
      <c r="C677" s="5" t="n"/>
      <c r="D677" s="5" t="n"/>
      <c r="E677" s="6">
        <f>IF(B677&amp;""="","",IFERROR(INDEX('الخطط'!$B$6:$B$505,MATCH(B677&amp;"",'الخطط'!$A$6:$A$505,0))&amp;"","خطة غير موجودة"))</f>
        <v/>
      </c>
      <c r="F677" s="6">
        <f>IF(E677="","",IFERROR(INDEX('المرضى'!$B$6:$B$305,MATCH(E677,'المرضى'!$A$6:$A$305,0))&amp;"",""))</f>
        <v/>
      </c>
      <c r="G677" s="22">
        <f>IF(OR(C677&lt;&gt;"تمت",E677="",NOT(ISNUMBER(A677))),"",IF(COUNTIFS($E$6:$E$2005,E677,$C$6:$C$2005,"تمت",$A$6:$A$2005,"&gt;"&amp;A677)=0,1,0))</f>
        <v/>
      </c>
    </row>
    <row r="678">
      <c r="A678" s="13" t="n"/>
      <c r="B678" s="5" t="n"/>
      <c r="C678" s="5" t="n"/>
      <c r="D678" s="5" t="n"/>
      <c r="E678" s="6">
        <f>IF(B678&amp;""="","",IFERROR(INDEX('الخطط'!$B$6:$B$505,MATCH(B678&amp;"",'الخطط'!$A$6:$A$505,0))&amp;"","خطة غير موجودة"))</f>
        <v/>
      </c>
      <c r="F678" s="6">
        <f>IF(E678="","",IFERROR(INDEX('المرضى'!$B$6:$B$305,MATCH(E678,'المرضى'!$A$6:$A$305,0))&amp;"",""))</f>
        <v/>
      </c>
      <c r="G678" s="22">
        <f>IF(OR(C678&lt;&gt;"تمت",E678="",NOT(ISNUMBER(A678))),"",IF(COUNTIFS($E$6:$E$2005,E678,$C$6:$C$2005,"تمت",$A$6:$A$2005,"&gt;"&amp;A678)=0,1,0))</f>
        <v/>
      </c>
    </row>
    <row r="679">
      <c r="A679" s="13" t="n"/>
      <c r="B679" s="5" t="n"/>
      <c r="C679" s="5" t="n"/>
      <c r="D679" s="5" t="n"/>
      <c r="E679" s="6">
        <f>IF(B679&amp;""="","",IFERROR(INDEX('الخطط'!$B$6:$B$505,MATCH(B679&amp;"",'الخطط'!$A$6:$A$505,0))&amp;"","خطة غير موجودة"))</f>
        <v/>
      </c>
      <c r="F679" s="6">
        <f>IF(E679="","",IFERROR(INDEX('المرضى'!$B$6:$B$305,MATCH(E679,'المرضى'!$A$6:$A$305,0))&amp;"",""))</f>
        <v/>
      </c>
      <c r="G679" s="22">
        <f>IF(OR(C679&lt;&gt;"تمت",E679="",NOT(ISNUMBER(A679))),"",IF(COUNTIFS($E$6:$E$2005,E679,$C$6:$C$2005,"تمت",$A$6:$A$2005,"&gt;"&amp;A679)=0,1,0))</f>
        <v/>
      </c>
    </row>
    <row r="680">
      <c r="A680" s="13" t="n"/>
      <c r="B680" s="5" t="n"/>
      <c r="C680" s="5" t="n"/>
      <c r="D680" s="5" t="n"/>
      <c r="E680" s="6">
        <f>IF(B680&amp;""="","",IFERROR(INDEX('الخطط'!$B$6:$B$505,MATCH(B680&amp;"",'الخطط'!$A$6:$A$505,0))&amp;"","خطة غير موجودة"))</f>
        <v/>
      </c>
      <c r="F680" s="6">
        <f>IF(E680="","",IFERROR(INDEX('المرضى'!$B$6:$B$305,MATCH(E680,'المرضى'!$A$6:$A$305,0))&amp;"",""))</f>
        <v/>
      </c>
      <c r="G680" s="22">
        <f>IF(OR(C680&lt;&gt;"تمت",E680="",NOT(ISNUMBER(A680))),"",IF(COUNTIFS($E$6:$E$2005,E680,$C$6:$C$2005,"تمت",$A$6:$A$2005,"&gt;"&amp;A680)=0,1,0))</f>
        <v/>
      </c>
    </row>
    <row r="681">
      <c r="A681" s="13" t="n"/>
      <c r="B681" s="5" t="n"/>
      <c r="C681" s="5" t="n"/>
      <c r="D681" s="5" t="n"/>
      <c r="E681" s="6">
        <f>IF(B681&amp;""="","",IFERROR(INDEX('الخطط'!$B$6:$B$505,MATCH(B681&amp;"",'الخطط'!$A$6:$A$505,0))&amp;"","خطة غير موجودة"))</f>
        <v/>
      </c>
      <c r="F681" s="6">
        <f>IF(E681="","",IFERROR(INDEX('المرضى'!$B$6:$B$305,MATCH(E681,'المرضى'!$A$6:$A$305,0))&amp;"",""))</f>
        <v/>
      </c>
      <c r="G681" s="22">
        <f>IF(OR(C681&lt;&gt;"تمت",E681="",NOT(ISNUMBER(A681))),"",IF(COUNTIFS($E$6:$E$2005,E681,$C$6:$C$2005,"تمت",$A$6:$A$2005,"&gt;"&amp;A681)=0,1,0))</f>
        <v/>
      </c>
    </row>
    <row r="682">
      <c r="A682" s="13" t="n"/>
      <c r="B682" s="5" t="n"/>
      <c r="C682" s="5" t="n"/>
      <c r="D682" s="5" t="n"/>
      <c r="E682" s="6">
        <f>IF(B682&amp;""="","",IFERROR(INDEX('الخطط'!$B$6:$B$505,MATCH(B682&amp;"",'الخطط'!$A$6:$A$505,0))&amp;"","خطة غير موجودة"))</f>
        <v/>
      </c>
      <c r="F682" s="6">
        <f>IF(E682="","",IFERROR(INDEX('المرضى'!$B$6:$B$305,MATCH(E682,'المرضى'!$A$6:$A$305,0))&amp;"",""))</f>
        <v/>
      </c>
      <c r="G682" s="22">
        <f>IF(OR(C682&lt;&gt;"تمت",E682="",NOT(ISNUMBER(A682))),"",IF(COUNTIFS($E$6:$E$2005,E682,$C$6:$C$2005,"تمت",$A$6:$A$2005,"&gt;"&amp;A682)=0,1,0))</f>
        <v/>
      </c>
    </row>
    <row r="683">
      <c r="A683" s="13" t="n"/>
      <c r="B683" s="5" t="n"/>
      <c r="C683" s="5" t="n"/>
      <c r="D683" s="5" t="n"/>
      <c r="E683" s="6">
        <f>IF(B683&amp;""="","",IFERROR(INDEX('الخطط'!$B$6:$B$505,MATCH(B683&amp;"",'الخطط'!$A$6:$A$505,0))&amp;"","خطة غير موجودة"))</f>
        <v/>
      </c>
      <c r="F683" s="6">
        <f>IF(E683="","",IFERROR(INDEX('المرضى'!$B$6:$B$305,MATCH(E683,'المرضى'!$A$6:$A$305,0))&amp;"",""))</f>
        <v/>
      </c>
      <c r="G683" s="22">
        <f>IF(OR(C683&lt;&gt;"تمت",E683="",NOT(ISNUMBER(A683))),"",IF(COUNTIFS($E$6:$E$2005,E683,$C$6:$C$2005,"تمت",$A$6:$A$2005,"&gt;"&amp;A683)=0,1,0))</f>
        <v/>
      </c>
    </row>
    <row r="684">
      <c r="A684" s="13" t="n"/>
      <c r="B684" s="5" t="n"/>
      <c r="C684" s="5" t="n"/>
      <c r="D684" s="5" t="n"/>
      <c r="E684" s="6">
        <f>IF(B684&amp;""="","",IFERROR(INDEX('الخطط'!$B$6:$B$505,MATCH(B684&amp;"",'الخطط'!$A$6:$A$505,0))&amp;"","خطة غير موجودة"))</f>
        <v/>
      </c>
      <c r="F684" s="6">
        <f>IF(E684="","",IFERROR(INDEX('المرضى'!$B$6:$B$305,MATCH(E684,'المرضى'!$A$6:$A$305,0))&amp;"",""))</f>
        <v/>
      </c>
      <c r="G684" s="22">
        <f>IF(OR(C684&lt;&gt;"تمت",E684="",NOT(ISNUMBER(A684))),"",IF(COUNTIFS($E$6:$E$2005,E684,$C$6:$C$2005,"تمت",$A$6:$A$2005,"&gt;"&amp;A684)=0,1,0))</f>
        <v/>
      </c>
    </row>
    <row r="685">
      <c r="A685" s="13" t="n"/>
      <c r="B685" s="5" t="n"/>
      <c r="C685" s="5" t="n"/>
      <c r="D685" s="5" t="n"/>
      <c r="E685" s="6">
        <f>IF(B685&amp;""="","",IFERROR(INDEX('الخطط'!$B$6:$B$505,MATCH(B685&amp;"",'الخطط'!$A$6:$A$505,0))&amp;"","خطة غير موجودة"))</f>
        <v/>
      </c>
      <c r="F685" s="6">
        <f>IF(E685="","",IFERROR(INDEX('المرضى'!$B$6:$B$305,MATCH(E685,'المرضى'!$A$6:$A$305,0))&amp;"",""))</f>
        <v/>
      </c>
      <c r="G685" s="22">
        <f>IF(OR(C685&lt;&gt;"تمت",E685="",NOT(ISNUMBER(A685))),"",IF(COUNTIFS($E$6:$E$2005,E685,$C$6:$C$2005,"تمت",$A$6:$A$2005,"&gt;"&amp;A685)=0,1,0))</f>
        <v/>
      </c>
    </row>
    <row r="686">
      <c r="A686" s="13" t="n"/>
      <c r="B686" s="5" t="n"/>
      <c r="C686" s="5" t="n"/>
      <c r="D686" s="5" t="n"/>
      <c r="E686" s="6">
        <f>IF(B686&amp;""="","",IFERROR(INDEX('الخطط'!$B$6:$B$505,MATCH(B686&amp;"",'الخطط'!$A$6:$A$505,0))&amp;"","خطة غير موجودة"))</f>
        <v/>
      </c>
      <c r="F686" s="6">
        <f>IF(E686="","",IFERROR(INDEX('المرضى'!$B$6:$B$305,MATCH(E686,'المرضى'!$A$6:$A$305,0))&amp;"",""))</f>
        <v/>
      </c>
      <c r="G686" s="22">
        <f>IF(OR(C686&lt;&gt;"تمت",E686="",NOT(ISNUMBER(A686))),"",IF(COUNTIFS($E$6:$E$2005,E686,$C$6:$C$2005,"تمت",$A$6:$A$2005,"&gt;"&amp;A686)=0,1,0))</f>
        <v/>
      </c>
    </row>
    <row r="687">
      <c r="A687" s="13" t="n"/>
      <c r="B687" s="5" t="n"/>
      <c r="C687" s="5" t="n"/>
      <c r="D687" s="5" t="n"/>
      <c r="E687" s="6">
        <f>IF(B687&amp;""="","",IFERROR(INDEX('الخطط'!$B$6:$B$505,MATCH(B687&amp;"",'الخطط'!$A$6:$A$505,0))&amp;"","خطة غير موجودة"))</f>
        <v/>
      </c>
      <c r="F687" s="6">
        <f>IF(E687="","",IFERROR(INDEX('المرضى'!$B$6:$B$305,MATCH(E687,'المرضى'!$A$6:$A$305,0))&amp;"",""))</f>
        <v/>
      </c>
      <c r="G687" s="22">
        <f>IF(OR(C687&lt;&gt;"تمت",E687="",NOT(ISNUMBER(A687))),"",IF(COUNTIFS($E$6:$E$2005,E687,$C$6:$C$2005,"تمت",$A$6:$A$2005,"&gt;"&amp;A687)=0,1,0))</f>
        <v/>
      </c>
    </row>
    <row r="688">
      <c r="A688" s="13" t="n"/>
      <c r="B688" s="5" t="n"/>
      <c r="C688" s="5" t="n"/>
      <c r="D688" s="5" t="n"/>
      <c r="E688" s="6">
        <f>IF(B688&amp;""="","",IFERROR(INDEX('الخطط'!$B$6:$B$505,MATCH(B688&amp;"",'الخطط'!$A$6:$A$505,0))&amp;"","خطة غير موجودة"))</f>
        <v/>
      </c>
      <c r="F688" s="6">
        <f>IF(E688="","",IFERROR(INDEX('المرضى'!$B$6:$B$305,MATCH(E688,'المرضى'!$A$6:$A$305,0))&amp;"",""))</f>
        <v/>
      </c>
      <c r="G688" s="22">
        <f>IF(OR(C688&lt;&gt;"تمت",E688="",NOT(ISNUMBER(A688))),"",IF(COUNTIFS($E$6:$E$2005,E688,$C$6:$C$2005,"تمت",$A$6:$A$2005,"&gt;"&amp;A688)=0,1,0))</f>
        <v/>
      </c>
    </row>
    <row r="689">
      <c r="A689" s="13" t="n"/>
      <c r="B689" s="5" t="n"/>
      <c r="C689" s="5" t="n"/>
      <c r="D689" s="5" t="n"/>
      <c r="E689" s="6">
        <f>IF(B689&amp;""="","",IFERROR(INDEX('الخطط'!$B$6:$B$505,MATCH(B689&amp;"",'الخطط'!$A$6:$A$505,0))&amp;"","خطة غير موجودة"))</f>
        <v/>
      </c>
      <c r="F689" s="6">
        <f>IF(E689="","",IFERROR(INDEX('المرضى'!$B$6:$B$305,MATCH(E689,'المرضى'!$A$6:$A$305,0))&amp;"",""))</f>
        <v/>
      </c>
      <c r="G689" s="22">
        <f>IF(OR(C689&lt;&gt;"تمت",E689="",NOT(ISNUMBER(A689))),"",IF(COUNTIFS($E$6:$E$2005,E689,$C$6:$C$2005,"تمت",$A$6:$A$2005,"&gt;"&amp;A689)=0,1,0))</f>
        <v/>
      </c>
    </row>
    <row r="690">
      <c r="A690" s="13" t="n"/>
      <c r="B690" s="5" t="n"/>
      <c r="C690" s="5" t="n"/>
      <c r="D690" s="5" t="n"/>
      <c r="E690" s="6">
        <f>IF(B690&amp;""="","",IFERROR(INDEX('الخطط'!$B$6:$B$505,MATCH(B690&amp;"",'الخطط'!$A$6:$A$505,0))&amp;"","خطة غير موجودة"))</f>
        <v/>
      </c>
      <c r="F690" s="6">
        <f>IF(E690="","",IFERROR(INDEX('المرضى'!$B$6:$B$305,MATCH(E690,'المرضى'!$A$6:$A$305,0))&amp;"",""))</f>
        <v/>
      </c>
      <c r="G690" s="22">
        <f>IF(OR(C690&lt;&gt;"تمت",E690="",NOT(ISNUMBER(A690))),"",IF(COUNTIFS($E$6:$E$2005,E690,$C$6:$C$2005,"تمت",$A$6:$A$2005,"&gt;"&amp;A690)=0,1,0))</f>
        <v/>
      </c>
    </row>
    <row r="691">
      <c r="A691" s="13" t="n"/>
      <c r="B691" s="5" t="n"/>
      <c r="C691" s="5" t="n"/>
      <c r="D691" s="5" t="n"/>
      <c r="E691" s="6">
        <f>IF(B691&amp;""="","",IFERROR(INDEX('الخطط'!$B$6:$B$505,MATCH(B691&amp;"",'الخطط'!$A$6:$A$505,0))&amp;"","خطة غير موجودة"))</f>
        <v/>
      </c>
      <c r="F691" s="6">
        <f>IF(E691="","",IFERROR(INDEX('المرضى'!$B$6:$B$305,MATCH(E691,'المرضى'!$A$6:$A$305,0))&amp;"",""))</f>
        <v/>
      </c>
      <c r="G691" s="22">
        <f>IF(OR(C691&lt;&gt;"تمت",E691="",NOT(ISNUMBER(A691))),"",IF(COUNTIFS($E$6:$E$2005,E691,$C$6:$C$2005,"تمت",$A$6:$A$2005,"&gt;"&amp;A691)=0,1,0))</f>
        <v/>
      </c>
    </row>
    <row r="692">
      <c r="A692" s="13" t="n"/>
      <c r="B692" s="5" t="n"/>
      <c r="C692" s="5" t="n"/>
      <c r="D692" s="5" t="n"/>
      <c r="E692" s="6">
        <f>IF(B692&amp;""="","",IFERROR(INDEX('الخطط'!$B$6:$B$505,MATCH(B692&amp;"",'الخطط'!$A$6:$A$505,0))&amp;"","خطة غير موجودة"))</f>
        <v/>
      </c>
      <c r="F692" s="6">
        <f>IF(E692="","",IFERROR(INDEX('المرضى'!$B$6:$B$305,MATCH(E692,'المرضى'!$A$6:$A$305,0))&amp;"",""))</f>
        <v/>
      </c>
      <c r="G692" s="22">
        <f>IF(OR(C692&lt;&gt;"تمت",E692="",NOT(ISNUMBER(A692))),"",IF(COUNTIFS($E$6:$E$2005,E692,$C$6:$C$2005,"تمت",$A$6:$A$2005,"&gt;"&amp;A692)=0,1,0))</f>
        <v/>
      </c>
    </row>
    <row r="693">
      <c r="A693" s="13" t="n"/>
      <c r="B693" s="5" t="n"/>
      <c r="C693" s="5" t="n"/>
      <c r="D693" s="5" t="n"/>
      <c r="E693" s="6">
        <f>IF(B693&amp;""="","",IFERROR(INDEX('الخطط'!$B$6:$B$505,MATCH(B693&amp;"",'الخطط'!$A$6:$A$505,0))&amp;"","خطة غير موجودة"))</f>
        <v/>
      </c>
      <c r="F693" s="6">
        <f>IF(E693="","",IFERROR(INDEX('المرضى'!$B$6:$B$305,MATCH(E693,'المرضى'!$A$6:$A$305,0))&amp;"",""))</f>
        <v/>
      </c>
      <c r="G693" s="22">
        <f>IF(OR(C693&lt;&gt;"تمت",E693="",NOT(ISNUMBER(A693))),"",IF(COUNTIFS($E$6:$E$2005,E693,$C$6:$C$2005,"تمت",$A$6:$A$2005,"&gt;"&amp;A693)=0,1,0))</f>
        <v/>
      </c>
    </row>
    <row r="694">
      <c r="A694" s="13" t="n"/>
      <c r="B694" s="5" t="n"/>
      <c r="C694" s="5" t="n"/>
      <c r="D694" s="5" t="n"/>
      <c r="E694" s="6">
        <f>IF(B694&amp;""="","",IFERROR(INDEX('الخطط'!$B$6:$B$505,MATCH(B694&amp;"",'الخطط'!$A$6:$A$505,0))&amp;"","خطة غير موجودة"))</f>
        <v/>
      </c>
      <c r="F694" s="6">
        <f>IF(E694="","",IFERROR(INDEX('المرضى'!$B$6:$B$305,MATCH(E694,'المرضى'!$A$6:$A$305,0))&amp;"",""))</f>
        <v/>
      </c>
      <c r="G694" s="22">
        <f>IF(OR(C694&lt;&gt;"تمت",E694="",NOT(ISNUMBER(A694))),"",IF(COUNTIFS($E$6:$E$2005,E694,$C$6:$C$2005,"تمت",$A$6:$A$2005,"&gt;"&amp;A694)=0,1,0))</f>
        <v/>
      </c>
    </row>
    <row r="695">
      <c r="A695" s="13" t="n"/>
      <c r="B695" s="5" t="n"/>
      <c r="C695" s="5" t="n"/>
      <c r="D695" s="5" t="n"/>
      <c r="E695" s="6">
        <f>IF(B695&amp;""="","",IFERROR(INDEX('الخطط'!$B$6:$B$505,MATCH(B695&amp;"",'الخطط'!$A$6:$A$505,0))&amp;"","خطة غير موجودة"))</f>
        <v/>
      </c>
      <c r="F695" s="6">
        <f>IF(E695="","",IFERROR(INDEX('المرضى'!$B$6:$B$305,MATCH(E695,'المرضى'!$A$6:$A$305,0))&amp;"",""))</f>
        <v/>
      </c>
      <c r="G695" s="22">
        <f>IF(OR(C695&lt;&gt;"تمت",E695="",NOT(ISNUMBER(A695))),"",IF(COUNTIFS($E$6:$E$2005,E695,$C$6:$C$2005,"تمت",$A$6:$A$2005,"&gt;"&amp;A695)=0,1,0))</f>
        <v/>
      </c>
    </row>
    <row r="696">
      <c r="A696" s="13" t="n"/>
      <c r="B696" s="5" t="n"/>
      <c r="C696" s="5" t="n"/>
      <c r="D696" s="5" t="n"/>
      <c r="E696" s="6">
        <f>IF(B696&amp;""="","",IFERROR(INDEX('الخطط'!$B$6:$B$505,MATCH(B696&amp;"",'الخطط'!$A$6:$A$505,0))&amp;"","خطة غير موجودة"))</f>
        <v/>
      </c>
      <c r="F696" s="6">
        <f>IF(E696="","",IFERROR(INDEX('المرضى'!$B$6:$B$305,MATCH(E696,'المرضى'!$A$6:$A$305,0))&amp;"",""))</f>
        <v/>
      </c>
      <c r="G696" s="22">
        <f>IF(OR(C696&lt;&gt;"تمت",E696="",NOT(ISNUMBER(A696))),"",IF(COUNTIFS($E$6:$E$2005,E696,$C$6:$C$2005,"تمت",$A$6:$A$2005,"&gt;"&amp;A696)=0,1,0))</f>
        <v/>
      </c>
    </row>
    <row r="697">
      <c r="A697" s="13" t="n"/>
      <c r="B697" s="5" t="n"/>
      <c r="C697" s="5" t="n"/>
      <c r="D697" s="5" t="n"/>
      <c r="E697" s="6">
        <f>IF(B697&amp;""="","",IFERROR(INDEX('الخطط'!$B$6:$B$505,MATCH(B697&amp;"",'الخطط'!$A$6:$A$505,0))&amp;"","خطة غير موجودة"))</f>
        <v/>
      </c>
      <c r="F697" s="6">
        <f>IF(E697="","",IFERROR(INDEX('المرضى'!$B$6:$B$305,MATCH(E697,'المرضى'!$A$6:$A$305,0))&amp;"",""))</f>
        <v/>
      </c>
      <c r="G697" s="22">
        <f>IF(OR(C697&lt;&gt;"تمت",E697="",NOT(ISNUMBER(A697))),"",IF(COUNTIFS($E$6:$E$2005,E697,$C$6:$C$2005,"تمت",$A$6:$A$2005,"&gt;"&amp;A697)=0,1,0))</f>
        <v/>
      </c>
    </row>
    <row r="698">
      <c r="A698" s="13" t="n"/>
      <c r="B698" s="5" t="n"/>
      <c r="C698" s="5" t="n"/>
      <c r="D698" s="5" t="n"/>
      <c r="E698" s="6">
        <f>IF(B698&amp;""="","",IFERROR(INDEX('الخطط'!$B$6:$B$505,MATCH(B698&amp;"",'الخطط'!$A$6:$A$505,0))&amp;"","خطة غير موجودة"))</f>
        <v/>
      </c>
      <c r="F698" s="6">
        <f>IF(E698="","",IFERROR(INDEX('المرضى'!$B$6:$B$305,MATCH(E698,'المرضى'!$A$6:$A$305,0))&amp;"",""))</f>
        <v/>
      </c>
      <c r="G698" s="22">
        <f>IF(OR(C698&lt;&gt;"تمت",E698="",NOT(ISNUMBER(A698))),"",IF(COUNTIFS($E$6:$E$2005,E698,$C$6:$C$2005,"تمت",$A$6:$A$2005,"&gt;"&amp;A698)=0,1,0))</f>
        <v/>
      </c>
    </row>
    <row r="699">
      <c r="A699" s="13" t="n"/>
      <c r="B699" s="5" t="n"/>
      <c r="C699" s="5" t="n"/>
      <c r="D699" s="5" t="n"/>
      <c r="E699" s="6">
        <f>IF(B699&amp;""="","",IFERROR(INDEX('الخطط'!$B$6:$B$505,MATCH(B699&amp;"",'الخطط'!$A$6:$A$505,0))&amp;"","خطة غير موجودة"))</f>
        <v/>
      </c>
      <c r="F699" s="6">
        <f>IF(E699="","",IFERROR(INDEX('المرضى'!$B$6:$B$305,MATCH(E699,'المرضى'!$A$6:$A$305,0))&amp;"",""))</f>
        <v/>
      </c>
      <c r="G699" s="22">
        <f>IF(OR(C699&lt;&gt;"تمت",E699="",NOT(ISNUMBER(A699))),"",IF(COUNTIFS($E$6:$E$2005,E699,$C$6:$C$2005,"تمت",$A$6:$A$2005,"&gt;"&amp;A699)=0,1,0))</f>
        <v/>
      </c>
    </row>
    <row r="700">
      <c r="A700" s="13" t="n"/>
      <c r="B700" s="5" t="n"/>
      <c r="C700" s="5" t="n"/>
      <c r="D700" s="5" t="n"/>
      <c r="E700" s="6">
        <f>IF(B700&amp;""="","",IFERROR(INDEX('الخطط'!$B$6:$B$505,MATCH(B700&amp;"",'الخطط'!$A$6:$A$505,0))&amp;"","خطة غير موجودة"))</f>
        <v/>
      </c>
      <c r="F700" s="6">
        <f>IF(E700="","",IFERROR(INDEX('المرضى'!$B$6:$B$305,MATCH(E700,'المرضى'!$A$6:$A$305,0))&amp;"",""))</f>
        <v/>
      </c>
      <c r="G700" s="22">
        <f>IF(OR(C700&lt;&gt;"تمت",E700="",NOT(ISNUMBER(A700))),"",IF(COUNTIFS($E$6:$E$2005,E700,$C$6:$C$2005,"تمت",$A$6:$A$2005,"&gt;"&amp;A700)=0,1,0))</f>
        <v/>
      </c>
    </row>
    <row r="701">
      <c r="A701" s="13" t="n"/>
      <c r="B701" s="5" t="n"/>
      <c r="C701" s="5" t="n"/>
      <c r="D701" s="5" t="n"/>
      <c r="E701" s="6">
        <f>IF(B701&amp;""="","",IFERROR(INDEX('الخطط'!$B$6:$B$505,MATCH(B701&amp;"",'الخطط'!$A$6:$A$505,0))&amp;"","خطة غير موجودة"))</f>
        <v/>
      </c>
      <c r="F701" s="6">
        <f>IF(E701="","",IFERROR(INDEX('المرضى'!$B$6:$B$305,MATCH(E701,'المرضى'!$A$6:$A$305,0))&amp;"",""))</f>
        <v/>
      </c>
      <c r="G701" s="22">
        <f>IF(OR(C701&lt;&gt;"تمت",E701="",NOT(ISNUMBER(A701))),"",IF(COUNTIFS($E$6:$E$2005,E701,$C$6:$C$2005,"تمت",$A$6:$A$2005,"&gt;"&amp;A701)=0,1,0))</f>
        <v/>
      </c>
    </row>
    <row r="702">
      <c r="A702" s="13" t="n"/>
      <c r="B702" s="5" t="n"/>
      <c r="C702" s="5" t="n"/>
      <c r="D702" s="5" t="n"/>
      <c r="E702" s="6">
        <f>IF(B702&amp;""="","",IFERROR(INDEX('الخطط'!$B$6:$B$505,MATCH(B702&amp;"",'الخطط'!$A$6:$A$505,0))&amp;"","خطة غير موجودة"))</f>
        <v/>
      </c>
      <c r="F702" s="6">
        <f>IF(E702="","",IFERROR(INDEX('المرضى'!$B$6:$B$305,MATCH(E702,'المرضى'!$A$6:$A$305,0))&amp;"",""))</f>
        <v/>
      </c>
      <c r="G702" s="22">
        <f>IF(OR(C702&lt;&gt;"تمت",E702="",NOT(ISNUMBER(A702))),"",IF(COUNTIFS($E$6:$E$2005,E702,$C$6:$C$2005,"تمت",$A$6:$A$2005,"&gt;"&amp;A702)=0,1,0))</f>
        <v/>
      </c>
    </row>
    <row r="703">
      <c r="A703" s="13" t="n"/>
      <c r="B703" s="5" t="n"/>
      <c r="C703" s="5" t="n"/>
      <c r="D703" s="5" t="n"/>
      <c r="E703" s="6">
        <f>IF(B703&amp;""="","",IFERROR(INDEX('الخطط'!$B$6:$B$505,MATCH(B703&amp;"",'الخطط'!$A$6:$A$505,0))&amp;"","خطة غير موجودة"))</f>
        <v/>
      </c>
      <c r="F703" s="6">
        <f>IF(E703="","",IFERROR(INDEX('المرضى'!$B$6:$B$305,MATCH(E703,'المرضى'!$A$6:$A$305,0))&amp;"",""))</f>
        <v/>
      </c>
      <c r="G703" s="22">
        <f>IF(OR(C703&lt;&gt;"تمت",E703="",NOT(ISNUMBER(A703))),"",IF(COUNTIFS($E$6:$E$2005,E703,$C$6:$C$2005,"تمت",$A$6:$A$2005,"&gt;"&amp;A703)=0,1,0))</f>
        <v/>
      </c>
    </row>
    <row r="704">
      <c r="A704" s="13" t="n"/>
      <c r="B704" s="5" t="n"/>
      <c r="C704" s="5" t="n"/>
      <c r="D704" s="5" t="n"/>
      <c r="E704" s="6">
        <f>IF(B704&amp;""="","",IFERROR(INDEX('الخطط'!$B$6:$B$505,MATCH(B704&amp;"",'الخطط'!$A$6:$A$505,0))&amp;"","خطة غير موجودة"))</f>
        <v/>
      </c>
      <c r="F704" s="6">
        <f>IF(E704="","",IFERROR(INDEX('المرضى'!$B$6:$B$305,MATCH(E704,'المرضى'!$A$6:$A$305,0))&amp;"",""))</f>
        <v/>
      </c>
      <c r="G704" s="22">
        <f>IF(OR(C704&lt;&gt;"تمت",E704="",NOT(ISNUMBER(A704))),"",IF(COUNTIFS($E$6:$E$2005,E704,$C$6:$C$2005,"تمت",$A$6:$A$2005,"&gt;"&amp;A704)=0,1,0))</f>
        <v/>
      </c>
    </row>
    <row r="705">
      <c r="A705" s="13" t="n"/>
      <c r="B705" s="5" t="n"/>
      <c r="C705" s="5" t="n"/>
      <c r="D705" s="5" t="n"/>
      <c r="E705" s="6">
        <f>IF(B705&amp;""="","",IFERROR(INDEX('الخطط'!$B$6:$B$505,MATCH(B705&amp;"",'الخطط'!$A$6:$A$505,0))&amp;"","خطة غير موجودة"))</f>
        <v/>
      </c>
      <c r="F705" s="6">
        <f>IF(E705="","",IFERROR(INDEX('المرضى'!$B$6:$B$305,MATCH(E705,'المرضى'!$A$6:$A$305,0))&amp;"",""))</f>
        <v/>
      </c>
      <c r="G705" s="22">
        <f>IF(OR(C705&lt;&gt;"تمت",E705="",NOT(ISNUMBER(A705))),"",IF(COUNTIFS($E$6:$E$2005,E705,$C$6:$C$2005,"تمت",$A$6:$A$2005,"&gt;"&amp;A705)=0,1,0))</f>
        <v/>
      </c>
    </row>
    <row r="706">
      <c r="A706" s="13" t="n"/>
      <c r="B706" s="5" t="n"/>
      <c r="C706" s="5" t="n"/>
      <c r="D706" s="5" t="n"/>
      <c r="E706" s="6">
        <f>IF(B706&amp;""="","",IFERROR(INDEX('الخطط'!$B$6:$B$505,MATCH(B706&amp;"",'الخطط'!$A$6:$A$505,0))&amp;"","خطة غير موجودة"))</f>
        <v/>
      </c>
      <c r="F706" s="6">
        <f>IF(E706="","",IFERROR(INDEX('المرضى'!$B$6:$B$305,MATCH(E706,'المرضى'!$A$6:$A$305,0))&amp;"",""))</f>
        <v/>
      </c>
      <c r="G706" s="22">
        <f>IF(OR(C706&lt;&gt;"تمت",E706="",NOT(ISNUMBER(A706))),"",IF(COUNTIFS($E$6:$E$2005,E706,$C$6:$C$2005,"تمت",$A$6:$A$2005,"&gt;"&amp;A706)=0,1,0))</f>
        <v/>
      </c>
    </row>
    <row r="707">
      <c r="A707" s="13" t="n"/>
      <c r="B707" s="5" t="n"/>
      <c r="C707" s="5" t="n"/>
      <c r="D707" s="5" t="n"/>
      <c r="E707" s="6">
        <f>IF(B707&amp;""="","",IFERROR(INDEX('الخطط'!$B$6:$B$505,MATCH(B707&amp;"",'الخطط'!$A$6:$A$505,0))&amp;"","خطة غير موجودة"))</f>
        <v/>
      </c>
      <c r="F707" s="6">
        <f>IF(E707="","",IFERROR(INDEX('المرضى'!$B$6:$B$305,MATCH(E707,'المرضى'!$A$6:$A$305,0))&amp;"",""))</f>
        <v/>
      </c>
      <c r="G707" s="22">
        <f>IF(OR(C707&lt;&gt;"تمت",E707="",NOT(ISNUMBER(A707))),"",IF(COUNTIFS($E$6:$E$2005,E707,$C$6:$C$2005,"تمت",$A$6:$A$2005,"&gt;"&amp;A707)=0,1,0))</f>
        <v/>
      </c>
    </row>
    <row r="708">
      <c r="A708" s="13" t="n"/>
      <c r="B708" s="5" t="n"/>
      <c r="C708" s="5" t="n"/>
      <c r="D708" s="5" t="n"/>
      <c r="E708" s="6">
        <f>IF(B708&amp;""="","",IFERROR(INDEX('الخطط'!$B$6:$B$505,MATCH(B708&amp;"",'الخطط'!$A$6:$A$505,0))&amp;"","خطة غير موجودة"))</f>
        <v/>
      </c>
      <c r="F708" s="6">
        <f>IF(E708="","",IFERROR(INDEX('المرضى'!$B$6:$B$305,MATCH(E708,'المرضى'!$A$6:$A$305,0))&amp;"",""))</f>
        <v/>
      </c>
      <c r="G708" s="22">
        <f>IF(OR(C708&lt;&gt;"تمت",E708="",NOT(ISNUMBER(A708))),"",IF(COUNTIFS($E$6:$E$2005,E708,$C$6:$C$2005,"تمت",$A$6:$A$2005,"&gt;"&amp;A708)=0,1,0))</f>
        <v/>
      </c>
    </row>
    <row r="709">
      <c r="A709" s="13" t="n"/>
      <c r="B709" s="5" t="n"/>
      <c r="C709" s="5" t="n"/>
      <c r="D709" s="5" t="n"/>
      <c r="E709" s="6">
        <f>IF(B709&amp;""="","",IFERROR(INDEX('الخطط'!$B$6:$B$505,MATCH(B709&amp;"",'الخطط'!$A$6:$A$505,0))&amp;"","خطة غير موجودة"))</f>
        <v/>
      </c>
      <c r="F709" s="6">
        <f>IF(E709="","",IFERROR(INDEX('المرضى'!$B$6:$B$305,MATCH(E709,'المرضى'!$A$6:$A$305,0))&amp;"",""))</f>
        <v/>
      </c>
      <c r="G709" s="22">
        <f>IF(OR(C709&lt;&gt;"تمت",E709="",NOT(ISNUMBER(A709))),"",IF(COUNTIFS($E$6:$E$2005,E709,$C$6:$C$2005,"تمت",$A$6:$A$2005,"&gt;"&amp;A709)=0,1,0))</f>
        <v/>
      </c>
    </row>
    <row r="710">
      <c r="A710" s="13" t="n"/>
      <c r="B710" s="5" t="n"/>
      <c r="C710" s="5" t="n"/>
      <c r="D710" s="5" t="n"/>
      <c r="E710" s="6">
        <f>IF(B710&amp;""="","",IFERROR(INDEX('الخطط'!$B$6:$B$505,MATCH(B710&amp;"",'الخطط'!$A$6:$A$505,0))&amp;"","خطة غير موجودة"))</f>
        <v/>
      </c>
      <c r="F710" s="6">
        <f>IF(E710="","",IFERROR(INDEX('المرضى'!$B$6:$B$305,MATCH(E710,'المرضى'!$A$6:$A$305,0))&amp;"",""))</f>
        <v/>
      </c>
      <c r="G710" s="22">
        <f>IF(OR(C710&lt;&gt;"تمت",E710="",NOT(ISNUMBER(A710))),"",IF(COUNTIFS($E$6:$E$2005,E710,$C$6:$C$2005,"تمت",$A$6:$A$2005,"&gt;"&amp;A710)=0,1,0))</f>
        <v/>
      </c>
    </row>
    <row r="711">
      <c r="A711" s="13" t="n"/>
      <c r="B711" s="5" t="n"/>
      <c r="C711" s="5" t="n"/>
      <c r="D711" s="5" t="n"/>
      <c r="E711" s="6">
        <f>IF(B711&amp;""="","",IFERROR(INDEX('الخطط'!$B$6:$B$505,MATCH(B711&amp;"",'الخطط'!$A$6:$A$505,0))&amp;"","خطة غير موجودة"))</f>
        <v/>
      </c>
      <c r="F711" s="6">
        <f>IF(E711="","",IFERROR(INDEX('المرضى'!$B$6:$B$305,MATCH(E711,'المرضى'!$A$6:$A$305,0))&amp;"",""))</f>
        <v/>
      </c>
      <c r="G711" s="22">
        <f>IF(OR(C711&lt;&gt;"تمت",E711="",NOT(ISNUMBER(A711))),"",IF(COUNTIFS($E$6:$E$2005,E711,$C$6:$C$2005,"تمت",$A$6:$A$2005,"&gt;"&amp;A711)=0,1,0))</f>
        <v/>
      </c>
    </row>
    <row r="712">
      <c r="A712" s="13" t="n"/>
      <c r="B712" s="5" t="n"/>
      <c r="C712" s="5" t="n"/>
      <c r="D712" s="5" t="n"/>
      <c r="E712" s="6">
        <f>IF(B712&amp;""="","",IFERROR(INDEX('الخطط'!$B$6:$B$505,MATCH(B712&amp;"",'الخطط'!$A$6:$A$505,0))&amp;"","خطة غير موجودة"))</f>
        <v/>
      </c>
      <c r="F712" s="6">
        <f>IF(E712="","",IFERROR(INDEX('المرضى'!$B$6:$B$305,MATCH(E712,'المرضى'!$A$6:$A$305,0))&amp;"",""))</f>
        <v/>
      </c>
      <c r="G712" s="22">
        <f>IF(OR(C712&lt;&gt;"تمت",E712="",NOT(ISNUMBER(A712))),"",IF(COUNTIFS($E$6:$E$2005,E712,$C$6:$C$2005,"تمت",$A$6:$A$2005,"&gt;"&amp;A712)=0,1,0))</f>
        <v/>
      </c>
    </row>
    <row r="713">
      <c r="A713" s="13" t="n"/>
      <c r="B713" s="5" t="n"/>
      <c r="C713" s="5" t="n"/>
      <c r="D713" s="5" t="n"/>
      <c r="E713" s="6">
        <f>IF(B713&amp;""="","",IFERROR(INDEX('الخطط'!$B$6:$B$505,MATCH(B713&amp;"",'الخطط'!$A$6:$A$505,0))&amp;"","خطة غير موجودة"))</f>
        <v/>
      </c>
      <c r="F713" s="6">
        <f>IF(E713="","",IFERROR(INDEX('المرضى'!$B$6:$B$305,MATCH(E713,'المرضى'!$A$6:$A$305,0))&amp;"",""))</f>
        <v/>
      </c>
      <c r="G713" s="22">
        <f>IF(OR(C713&lt;&gt;"تمت",E713="",NOT(ISNUMBER(A713))),"",IF(COUNTIFS($E$6:$E$2005,E713,$C$6:$C$2005,"تمت",$A$6:$A$2005,"&gt;"&amp;A713)=0,1,0))</f>
        <v/>
      </c>
    </row>
    <row r="714">
      <c r="A714" s="13" t="n"/>
      <c r="B714" s="5" t="n"/>
      <c r="C714" s="5" t="n"/>
      <c r="D714" s="5" t="n"/>
      <c r="E714" s="6">
        <f>IF(B714&amp;""="","",IFERROR(INDEX('الخطط'!$B$6:$B$505,MATCH(B714&amp;"",'الخطط'!$A$6:$A$505,0))&amp;"","خطة غير موجودة"))</f>
        <v/>
      </c>
      <c r="F714" s="6">
        <f>IF(E714="","",IFERROR(INDEX('المرضى'!$B$6:$B$305,MATCH(E714,'المرضى'!$A$6:$A$305,0))&amp;"",""))</f>
        <v/>
      </c>
      <c r="G714" s="22">
        <f>IF(OR(C714&lt;&gt;"تمت",E714="",NOT(ISNUMBER(A714))),"",IF(COUNTIFS($E$6:$E$2005,E714,$C$6:$C$2005,"تمت",$A$6:$A$2005,"&gt;"&amp;A714)=0,1,0))</f>
        <v/>
      </c>
    </row>
    <row r="715">
      <c r="A715" s="13" t="n"/>
      <c r="B715" s="5" t="n"/>
      <c r="C715" s="5" t="n"/>
      <c r="D715" s="5" t="n"/>
      <c r="E715" s="6">
        <f>IF(B715&amp;""="","",IFERROR(INDEX('الخطط'!$B$6:$B$505,MATCH(B715&amp;"",'الخطط'!$A$6:$A$505,0))&amp;"","خطة غير موجودة"))</f>
        <v/>
      </c>
      <c r="F715" s="6">
        <f>IF(E715="","",IFERROR(INDEX('المرضى'!$B$6:$B$305,MATCH(E715,'المرضى'!$A$6:$A$305,0))&amp;"",""))</f>
        <v/>
      </c>
      <c r="G715" s="22">
        <f>IF(OR(C715&lt;&gt;"تمت",E715="",NOT(ISNUMBER(A715))),"",IF(COUNTIFS($E$6:$E$2005,E715,$C$6:$C$2005,"تمت",$A$6:$A$2005,"&gt;"&amp;A715)=0,1,0))</f>
        <v/>
      </c>
    </row>
    <row r="716">
      <c r="A716" s="13" t="n"/>
      <c r="B716" s="5" t="n"/>
      <c r="C716" s="5" t="n"/>
      <c r="D716" s="5" t="n"/>
      <c r="E716" s="6">
        <f>IF(B716&amp;""="","",IFERROR(INDEX('الخطط'!$B$6:$B$505,MATCH(B716&amp;"",'الخطط'!$A$6:$A$505,0))&amp;"","خطة غير موجودة"))</f>
        <v/>
      </c>
      <c r="F716" s="6">
        <f>IF(E716="","",IFERROR(INDEX('المرضى'!$B$6:$B$305,MATCH(E716,'المرضى'!$A$6:$A$305,0))&amp;"",""))</f>
        <v/>
      </c>
      <c r="G716" s="22">
        <f>IF(OR(C716&lt;&gt;"تمت",E716="",NOT(ISNUMBER(A716))),"",IF(COUNTIFS($E$6:$E$2005,E716,$C$6:$C$2005,"تمت",$A$6:$A$2005,"&gt;"&amp;A716)=0,1,0))</f>
        <v/>
      </c>
    </row>
    <row r="717">
      <c r="A717" s="13" t="n"/>
      <c r="B717" s="5" t="n"/>
      <c r="C717" s="5" t="n"/>
      <c r="D717" s="5" t="n"/>
      <c r="E717" s="6">
        <f>IF(B717&amp;""="","",IFERROR(INDEX('الخطط'!$B$6:$B$505,MATCH(B717&amp;"",'الخطط'!$A$6:$A$505,0))&amp;"","خطة غير موجودة"))</f>
        <v/>
      </c>
      <c r="F717" s="6">
        <f>IF(E717="","",IFERROR(INDEX('المرضى'!$B$6:$B$305,MATCH(E717,'المرضى'!$A$6:$A$305,0))&amp;"",""))</f>
        <v/>
      </c>
      <c r="G717" s="22">
        <f>IF(OR(C717&lt;&gt;"تمت",E717="",NOT(ISNUMBER(A717))),"",IF(COUNTIFS($E$6:$E$2005,E717,$C$6:$C$2005,"تمت",$A$6:$A$2005,"&gt;"&amp;A717)=0,1,0))</f>
        <v/>
      </c>
    </row>
    <row r="718">
      <c r="A718" s="13" t="n"/>
      <c r="B718" s="5" t="n"/>
      <c r="C718" s="5" t="n"/>
      <c r="D718" s="5" t="n"/>
      <c r="E718" s="6">
        <f>IF(B718&amp;""="","",IFERROR(INDEX('الخطط'!$B$6:$B$505,MATCH(B718&amp;"",'الخطط'!$A$6:$A$505,0))&amp;"","خطة غير موجودة"))</f>
        <v/>
      </c>
      <c r="F718" s="6">
        <f>IF(E718="","",IFERROR(INDEX('المرضى'!$B$6:$B$305,MATCH(E718,'المرضى'!$A$6:$A$305,0))&amp;"",""))</f>
        <v/>
      </c>
      <c r="G718" s="22">
        <f>IF(OR(C718&lt;&gt;"تمت",E718="",NOT(ISNUMBER(A718))),"",IF(COUNTIFS($E$6:$E$2005,E718,$C$6:$C$2005,"تمت",$A$6:$A$2005,"&gt;"&amp;A718)=0,1,0))</f>
        <v/>
      </c>
    </row>
    <row r="719">
      <c r="A719" s="13" t="n"/>
      <c r="B719" s="5" t="n"/>
      <c r="C719" s="5" t="n"/>
      <c r="D719" s="5" t="n"/>
      <c r="E719" s="6">
        <f>IF(B719&amp;""="","",IFERROR(INDEX('الخطط'!$B$6:$B$505,MATCH(B719&amp;"",'الخطط'!$A$6:$A$505,0))&amp;"","خطة غير موجودة"))</f>
        <v/>
      </c>
      <c r="F719" s="6">
        <f>IF(E719="","",IFERROR(INDEX('المرضى'!$B$6:$B$305,MATCH(E719,'المرضى'!$A$6:$A$305,0))&amp;"",""))</f>
        <v/>
      </c>
      <c r="G719" s="22">
        <f>IF(OR(C719&lt;&gt;"تمت",E719="",NOT(ISNUMBER(A719))),"",IF(COUNTIFS($E$6:$E$2005,E719,$C$6:$C$2005,"تمت",$A$6:$A$2005,"&gt;"&amp;A719)=0,1,0))</f>
        <v/>
      </c>
    </row>
    <row r="720">
      <c r="A720" s="13" t="n"/>
      <c r="B720" s="5" t="n"/>
      <c r="C720" s="5" t="n"/>
      <c r="D720" s="5" t="n"/>
      <c r="E720" s="6">
        <f>IF(B720&amp;""="","",IFERROR(INDEX('الخطط'!$B$6:$B$505,MATCH(B720&amp;"",'الخطط'!$A$6:$A$505,0))&amp;"","خطة غير موجودة"))</f>
        <v/>
      </c>
      <c r="F720" s="6">
        <f>IF(E720="","",IFERROR(INDEX('المرضى'!$B$6:$B$305,MATCH(E720,'المرضى'!$A$6:$A$305,0))&amp;"",""))</f>
        <v/>
      </c>
      <c r="G720" s="22">
        <f>IF(OR(C720&lt;&gt;"تمت",E720="",NOT(ISNUMBER(A720))),"",IF(COUNTIFS($E$6:$E$2005,E720,$C$6:$C$2005,"تمت",$A$6:$A$2005,"&gt;"&amp;A720)=0,1,0))</f>
        <v/>
      </c>
    </row>
    <row r="721">
      <c r="A721" s="13" t="n"/>
      <c r="B721" s="5" t="n"/>
      <c r="C721" s="5" t="n"/>
      <c r="D721" s="5" t="n"/>
      <c r="E721" s="6">
        <f>IF(B721&amp;""="","",IFERROR(INDEX('الخطط'!$B$6:$B$505,MATCH(B721&amp;"",'الخطط'!$A$6:$A$505,0))&amp;"","خطة غير موجودة"))</f>
        <v/>
      </c>
      <c r="F721" s="6">
        <f>IF(E721="","",IFERROR(INDEX('المرضى'!$B$6:$B$305,MATCH(E721,'المرضى'!$A$6:$A$305,0))&amp;"",""))</f>
        <v/>
      </c>
      <c r="G721" s="22">
        <f>IF(OR(C721&lt;&gt;"تمت",E721="",NOT(ISNUMBER(A721))),"",IF(COUNTIFS($E$6:$E$2005,E721,$C$6:$C$2005,"تمت",$A$6:$A$2005,"&gt;"&amp;A721)=0,1,0))</f>
        <v/>
      </c>
    </row>
    <row r="722">
      <c r="A722" s="13" t="n"/>
      <c r="B722" s="5" t="n"/>
      <c r="C722" s="5" t="n"/>
      <c r="D722" s="5" t="n"/>
      <c r="E722" s="6">
        <f>IF(B722&amp;""="","",IFERROR(INDEX('الخطط'!$B$6:$B$505,MATCH(B722&amp;"",'الخطط'!$A$6:$A$505,0))&amp;"","خطة غير موجودة"))</f>
        <v/>
      </c>
      <c r="F722" s="6">
        <f>IF(E722="","",IFERROR(INDEX('المرضى'!$B$6:$B$305,MATCH(E722,'المرضى'!$A$6:$A$305,0))&amp;"",""))</f>
        <v/>
      </c>
      <c r="G722" s="22">
        <f>IF(OR(C722&lt;&gt;"تمت",E722="",NOT(ISNUMBER(A722))),"",IF(COUNTIFS($E$6:$E$2005,E722,$C$6:$C$2005,"تمت",$A$6:$A$2005,"&gt;"&amp;A722)=0,1,0))</f>
        <v/>
      </c>
    </row>
    <row r="723">
      <c r="A723" s="13" t="n"/>
      <c r="B723" s="5" t="n"/>
      <c r="C723" s="5" t="n"/>
      <c r="D723" s="5" t="n"/>
      <c r="E723" s="6">
        <f>IF(B723&amp;""="","",IFERROR(INDEX('الخطط'!$B$6:$B$505,MATCH(B723&amp;"",'الخطط'!$A$6:$A$505,0))&amp;"","خطة غير موجودة"))</f>
        <v/>
      </c>
      <c r="F723" s="6">
        <f>IF(E723="","",IFERROR(INDEX('المرضى'!$B$6:$B$305,MATCH(E723,'المرضى'!$A$6:$A$305,0))&amp;"",""))</f>
        <v/>
      </c>
      <c r="G723" s="22">
        <f>IF(OR(C723&lt;&gt;"تمت",E723="",NOT(ISNUMBER(A723))),"",IF(COUNTIFS($E$6:$E$2005,E723,$C$6:$C$2005,"تمت",$A$6:$A$2005,"&gt;"&amp;A723)=0,1,0))</f>
        <v/>
      </c>
    </row>
    <row r="724">
      <c r="A724" s="13" t="n"/>
      <c r="B724" s="5" t="n"/>
      <c r="C724" s="5" t="n"/>
      <c r="D724" s="5" t="n"/>
      <c r="E724" s="6">
        <f>IF(B724&amp;""="","",IFERROR(INDEX('الخطط'!$B$6:$B$505,MATCH(B724&amp;"",'الخطط'!$A$6:$A$505,0))&amp;"","خطة غير موجودة"))</f>
        <v/>
      </c>
      <c r="F724" s="6">
        <f>IF(E724="","",IFERROR(INDEX('المرضى'!$B$6:$B$305,MATCH(E724,'المرضى'!$A$6:$A$305,0))&amp;"",""))</f>
        <v/>
      </c>
      <c r="G724" s="22">
        <f>IF(OR(C724&lt;&gt;"تمت",E724="",NOT(ISNUMBER(A724))),"",IF(COUNTIFS($E$6:$E$2005,E724,$C$6:$C$2005,"تمت",$A$6:$A$2005,"&gt;"&amp;A724)=0,1,0))</f>
        <v/>
      </c>
    </row>
    <row r="725">
      <c r="A725" s="13" t="n"/>
      <c r="B725" s="5" t="n"/>
      <c r="C725" s="5" t="n"/>
      <c r="D725" s="5" t="n"/>
      <c r="E725" s="6">
        <f>IF(B725&amp;""="","",IFERROR(INDEX('الخطط'!$B$6:$B$505,MATCH(B725&amp;"",'الخطط'!$A$6:$A$505,0))&amp;"","خطة غير موجودة"))</f>
        <v/>
      </c>
      <c r="F725" s="6">
        <f>IF(E725="","",IFERROR(INDEX('المرضى'!$B$6:$B$305,MATCH(E725,'المرضى'!$A$6:$A$305,0))&amp;"",""))</f>
        <v/>
      </c>
      <c r="G725" s="22">
        <f>IF(OR(C725&lt;&gt;"تمت",E725="",NOT(ISNUMBER(A725))),"",IF(COUNTIFS($E$6:$E$2005,E725,$C$6:$C$2005,"تمت",$A$6:$A$2005,"&gt;"&amp;A725)=0,1,0))</f>
        <v/>
      </c>
    </row>
    <row r="726">
      <c r="A726" s="13" t="n"/>
      <c r="B726" s="5" t="n"/>
      <c r="C726" s="5" t="n"/>
      <c r="D726" s="5" t="n"/>
      <c r="E726" s="6">
        <f>IF(B726&amp;""="","",IFERROR(INDEX('الخطط'!$B$6:$B$505,MATCH(B726&amp;"",'الخطط'!$A$6:$A$505,0))&amp;"","خطة غير موجودة"))</f>
        <v/>
      </c>
      <c r="F726" s="6">
        <f>IF(E726="","",IFERROR(INDEX('المرضى'!$B$6:$B$305,MATCH(E726,'المرضى'!$A$6:$A$305,0))&amp;"",""))</f>
        <v/>
      </c>
      <c r="G726" s="22">
        <f>IF(OR(C726&lt;&gt;"تمت",E726="",NOT(ISNUMBER(A726))),"",IF(COUNTIFS($E$6:$E$2005,E726,$C$6:$C$2005,"تمت",$A$6:$A$2005,"&gt;"&amp;A726)=0,1,0))</f>
        <v/>
      </c>
    </row>
    <row r="727">
      <c r="A727" s="13" t="n"/>
      <c r="B727" s="5" t="n"/>
      <c r="C727" s="5" t="n"/>
      <c r="D727" s="5" t="n"/>
      <c r="E727" s="6">
        <f>IF(B727&amp;""="","",IFERROR(INDEX('الخطط'!$B$6:$B$505,MATCH(B727&amp;"",'الخطط'!$A$6:$A$505,0))&amp;"","خطة غير موجودة"))</f>
        <v/>
      </c>
      <c r="F727" s="6">
        <f>IF(E727="","",IFERROR(INDEX('المرضى'!$B$6:$B$305,MATCH(E727,'المرضى'!$A$6:$A$305,0))&amp;"",""))</f>
        <v/>
      </c>
      <c r="G727" s="22">
        <f>IF(OR(C727&lt;&gt;"تمت",E727="",NOT(ISNUMBER(A727))),"",IF(COUNTIFS($E$6:$E$2005,E727,$C$6:$C$2005,"تمت",$A$6:$A$2005,"&gt;"&amp;A727)=0,1,0))</f>
        <v/>
      </c>
    </row>
    <row r="728">
      <c r="A728" s="13" t="n"/>
      <c r="B728" s="5" t="n"/>
      <c r="C728" s="5" t="n"/>
      <c r="D728" s="5" t="n"/>
      <c r="E728" s="6">
        <f>IF(B728&amp;""="","",IFERROR(INDEX('الخطط'!$B$6:$B$505,MATCH(B728&amp;"",'الخطط'!$A$6:$A$505,0))&amp;"","خطة غير موجودة"))</f>
        <v/>
      </c>
      <c r="F728" s="6">
        <f>IF(E728="","",IFERROR(INDEX('المرضى'!$B$6:$B$305,MATCH(E728,'المرضى'!$A$6:$A$305,0))&amp;"",""))</f>
        <v/>
      </c>
      <c r="G728" s="22">
        <f>IF(OR(C728&lt;&gt;"تمت",E728="",NOT(ISNUMBER(A728))),"",IF(COUNTIFS($E$6:$E$2005,E728,$C$6:$C$2005,"تمت",$A$6:$A$2005,"&gt;"&amp;A728)=0,1,0))</f>
        <v/>
      </c>
    </row>
    <row r="729">
      <c r="A729" s="13" t="n"/>
      <c r="B729" s="5" t="n"/>
      <c r="C729" s="5" t="n"/>
      <c r="D729" s="5" t="n"/>
      <c r="E729" s="6">
        <f>IF(B729&amp;""="","",IFERROR(INDEX('الخطط'!$B$6:$B$505,MATCH(B729&amp;"",'الخطط'!$A$6:$A$505,0))&amp;"","خطة غير موجودة"))</f>
        <v/>
      </c>
      <c r="F729" s="6">
        <f>IF(E729="","",IFERROR(INDEX('المرضى'!$B$6:$B$305,MATCH(E729,'المرضى'!$A$6:$A$305,0))&amp;"",""))</f>
        <v/>
      </c>
      <c r="G729" s="22">
        <f>IF(OR(C729&lt;&gt;"تمت",E729="",NOT(ISNUMBER(A729))),"",IF(COUNTIFS($E$6:$E$2005,E729,$C$6:$C$2005,"تمت",$A$6:$A$2005,"&gt;"&amp;A729)=0,1,0))</f>
        <v/>
      </c>
    </row>
    <row r="730">
      <c r="A730" s="13" t="n"/>
      <c r="B730" s="5" t="n"/>
      <c r="C730" s="5" t="n"/>
      <c r="D730" s="5" t="n"/>
      <c r="E730" s="6">
        <f>IF(B730&amp;""="","",IFERROR(INDEX('الخطط'!$B$6:$B$505,MATCH(B730&amp;"",'الخطط'!$A$6:$A$505,0))&amp;"","خطة غير موجودة"))</f>
        <v/>
      </c>
      <c r="F730" s="6">
        <f>IF(E730="","",IFERROR(INDEX('المرضى'!$B$6:$B$305,MATCH(E730,'المرضى'!$A$6:$A$305,0))&amp;"",""))</f>
        <v/>
      </c>
      <c r="G730" s="22">
        <f>IF(OR(C730&lt;&gt;"تمت",E730="",NOT(ISNUMBER(A730))),"",IF(COUNTIFS($E$6:$E$2005,E730,$C$6:$C$2005,"تمت",$A$6:$A$2005,"&gt;"&amp;A730)=0,1,0))</f>
        <v/>
      </c>
    </row>
    <row r="731">
      <c r="A731" s="13" t="n"/>
      <c r="B731" s="5" t="n"/>
      <c r="C731" s="5" t="n"/>
      <c r="D731" s="5" t="n"/>
      <c r="E731" s="6">
        <f>IF(B731&amp;""="","",IFERROR(INDEX('الخطط'!$B$6:$B$505,MATCH(B731&amp;"",'الخطط'!$A$6:$A$505,0))&amp;"","خطة غير موجودة"))</f>
        <v/>
      </c>
      <c r="F731" s="6">
        <f>IF(E731="","",IFERROR(INDEX('المرضى'!$B$6:$B$305,MATCH(E731,'المرضى'!$A$6:$A$305,0))&amp;"",""))</f>
        <v/>
      </c>
      <c r="G731" s="22">
        <f>IF(OR(C731&lt;&gt;"تمت",E731="",NOT(ISNUMBER(A731))),"",IF(COUNTIFS($E$6:$E$2005,E731,$C$6:$C$2005,"تمت",$A$6:$A$2005,"&gt;"&amp;A731)=0,1,0))</f>
        <v/>
      </c>
    </row>
    <row r="732">
      <c r="A732" s="13" t="n"/>
      <c r="B732" s="5" t="n"/>
      <c r="C732" s="5" t="n"/>
      <c r="D732" s="5" t="n"/>
      <c r="E732" s="6">
        <f>IF(B732&amp;""="","",IFERROR(INDEX('الخطط'!$B$6:$B$505,MATCH(B732&amp;"",'الخطط'!$A$6:$A$505,0))&amp;"","خطة غير موجودة"))</f>
        <v/>
      </c>
      <c r="F732" s="6">
        <f>IF(E732="","",IFERROR(INDEX('المرضى'!$B$6:$B$305,MATCH(E732,'المرضى'!$A$6:$A$305,0))&amp;"",""))</f>
        <v/>
      </c>
      <c r="G732" s="22">
        <f>IF(OR(C732&lt;&gt;"تمت",E732="",NOT(ISNUMBER(A732))),"",IF(COUNTIFS($E$6:$E$2005,E732,$C$6:$C$2005,"تمت",$A$6:$A$2005,"&gt;"&amp;A732)=0,1,0))</f>
        <v/>
      </c>
    </row>
    <row r="733">
      <c r="A733" s="13" t="n"/>
      <c r="B733" s="5" t="n"/>
      <c r="C733" s="5" t="n"/>
      <c r="D733" s="5" t="n"/>
      <c r="E733" s="6">
        <f>IF(B733&amp;""="","",IFERROR(INDEX('الخطط'!$B$6:$B$505,MATCH(B733&amp;"",'الخطط'!$A$6:$A$505,0))&amp;"","خطة غير موجودة"))</f>
        <v/>
      </c>
      <c r="F733" s="6">
        <f>IF(E733="","",IFERROR(INDEX('المرضى'!$B$6:$B$305,MATCH(E733,'المرضى'!$A$6:$A$305,0))&amp;"",""))</f>
        <v/>
      </c>
      <c r="G733" s="22">
        <f>IF(OR(C733&lt;&gt;"تمت",E733="",NOT(ISNUMBER(A733))),"",IF(COUNTIFS($E$6:$E$2005,E733,$C$6:$C$2005,"تمت",$A$6:$A$2005,"&gt;"&amp;A733)=0,1,0))</f>
        <v/>
      </c>
    </row>
    <row r="734">
      <c r="A734" s="13" t="n"/>
      <c r="B734" s="5" t="n"/>
      <c r="C734" s="5" t="n"/>
      <c r="D734" s="5" t="n"/>
      <c r="E734" s="6">
        <f>IF(B734&amp;""="","",IFERROR(INDEX('الخطط'!$B$6:$B$505,MATCH(B734&amp;"",'الخطط'!$A$6:$A$505,0))&amp;"","خطة غير موجودة"))</f>
        <v/>
      </c>
      <c r="F734" s="6">
        <f>IF(E734="","",IFERROR(INDEX('المرضى'!$B$6:$B$305,MATCH(E734,'المرضى'!$A$6:$A$305,0))&amp;"",""))</f>
        <v/>
      </c>
      <c r="G734" s="22">
        <f>IF(OR(C734&lt;&gt;"تمت",E734="",NOT(ISNUMBER(A734))),"",IF(COUNTIFS($E$6:$E$2005,E734,$C$6:$C$2005,"تمت",$A$6:$A$2005,"&gt;"&amp;A734)=0,1,0))</f>
        <v/>
      </c>
    </row>
    <row r="735">
      <c r="A735" s="13" t="n"/>
      <c r="B735" s="5" t="n"/>
      <c r="C735" s="5" t="n"/>
      <c r="D735" s="5" t="n"/>
      <c r="E735" s="6">
        <f>IF(B735&amp;""="","",IFERROR(INDEX('الخطط'!$B$6:$B$505,MATCH(B735&amp;"",'الخطط'!$A$6:$A$505,0))&amp;"","خطة غير موجودة"))</f>
        <v/>
      </c>
      <c r="F735" s="6">
        <f>IF(E735="","",IFERROR(INDEX('المرضى'!$B$6:$B$305,MATCH(E735,'المرضى'!$A$6:$A$305,0))&amp;"",""))</f>
        <v/>
      </c>
      <c r="G735" s="22">
        <f>IF(OR(C735&lt;&gt;"تمت",E735="",NOT(ISNUMBER(A735))),"",IF(COUNTIFS($E$6:$E$2005,E735,$C$6:$C$2005,"تمت",$A$6:$A$2005,"&gt;"&amp;A735)=0,1,0))</f>
        <v/>
      </c>
    </row>
    <row r="736">
      <c r="A736" s="13" t="n"/>
      <c r="B736" s="5" t="n"/>
      <c r="C736" s="5" t="n"/>
      <c r="D736" s="5" t="n"/>
      <c r="E736" s="6">
        <f>IF(B736&amp;""="","",IFERROR(INDEX('الخطط'!$B$6:$B$505,MATCH(B736&amp;"",'الخطط'!$A$6:$A$505,0))&amp;"","خطة غير موجودة"))</f>
        <v/>
      </c>
      <c r="F736" s="6">
        <f>IF(E736="","",IFERROR(INDEX('المرضى'!$B$6:$B$305,MATCH(E736,'المرضى'!$A$6:$A$305,0))&amp;"",""))</f>
        <v/>
      </c>
      <c r="G736" s="22">
        <f>IF(OR(C736&lt;&gt;"تمت",E736="",NOT(ISNUMBER(A736))),"",IF(COUNTIFS($E$6:$E$2005,E736,$C$6:$C$2005,"تمت",$A$6:$A$2005,"&gt;"&amp;A736)=0,1,0))</f>
        <v/>
      </c>
    </row>
    <row r="737">
      <c r="A737" s="13" t="n"/>
      <c r="B737" s="5" t="n"/>
      <c r="C737" s="5" t="n"/>
      <c r="D737" s="5" t="n"/>
      <c r="E737" s="6">
        <f>IF(B737&amp;""="","",IFERROR(INDEX('الخطط'!$B$6:$B$505,MATCH(B737&amp;"",'الخطط'!$A$6:$A$505,0))&amp;"","خطة غير موجودة"))</f>
        <v/>
      </c>
      <c r="F737" s="6">
        <f>IF(E737="","",IFERROR(INDEX('المرضى'!$B$6:$B$305,MATCH(E737,'المرضى'!$A$6:$A$305,0))&amp;"",""))</f>
        <v/>
      </c>
      <c r="G737" s="22">
        <f>IF(OR(C737&lt;&gt;"تمت",E737="",NOT(ISNUMBER(A737))),"",IF(COUNTIFS($E$6:$E$2005,E737,$C$6:$C$2005,"تمت",$A$6:$A$2005,"&gt;"&amp;A737)=0,1,0))</f>
        <v/>
      </c>
    </row>
    <row r="738">
      <c r="A738" s="13" t="n"/>
      <c r="B738" s="5" t="n"/>
      <c r="C738" s="5" t="n"/>
      <c r="D738" s="5" t="n"/>
      <c r="E738" s="6">
        <f>IF(B738&amp;""="","",IFERROR(INDEX('الخطط'!$B$6:$B$505,MATCH(B738&amp;"",'الخطط'!$A$6:$A$505,0))&amp;"","خطة غير موجودة"))</f>
        <v/>
      </c>
      <c r="F738" s="6">
        <f>IF(E738="","",IFERROR(INDEX('المرضى'!$B$6:$B$305,MATCH(E738,'المرضى'!$A$6:$A$305,0))&amp;"",""))</f>
        <v/>
      </c>
      <c r="G738" s="22">
        <f>IF(OR(C738&lt;&gt;"تمت",E738="",NOT(ISNUMBER(A738))),"",IF(COUNTIFS($E$6:$E$2005,E738,$C$6:$C$2005,"تمت",$A$6:$A$2005,"&gt;"&amp;A738)=0,1,0))</f>
        <v/>
      </c>
    </row>
    <row r="739">
      <c r="A739" s="13" t="n"/>
      <c r="B739" s="5" t="n"/>
      <c r="C739" s="5" t="n"/>
      <c r="D739" s="5" t="n"/>
      <c r="E739" s="6">
        <f>IF(B739&amp;""="","",IFERROR(INDEX('الخطط'!$B$6:$B$505,MATCH(B739&amp;"",'الخطط'!$A$6:$A$505,0))&amp;"","خطة غير موجودة"))</f>
        <v/>
      </c>
      <c r="F739" s="6">
        <f>IF(E739="","",IFERROR(INDEX('المرضى'!$B$6:$B$305,MATCH(E739,'المرضى'!$A$6:$A$305,0))&amp;"",""))</f>
        <v/>
      </c>
      <c r="G739" s="22">
        <f>IF(OR(C739&lt;&gt;"تمت",E739="",NOT(ISNUMBER(A739))),"",IF(COUNTIFS($E$6:$E$2005,E739,$C$6:$C$2005,"تمت",$A$6:$A$2005,"&gt;"&amp;A739)=0,1,0))</f>
        <v/>
      </c>
    </row>
    <row r="740">
      <c r="A740" s="13" t="n"/>
      <c r="B740" s="5" t="n"/>
      <c r="C740" s="5" t="n"/>
      <c r="D740" s="5" t="n"/>
      <c r="E740" s="6">
        <f>IF(B740&amp;""="","",IFERROR(INDEX('الخطط'!$B$6:$B$505,MATCH(B740&amp;"",'الخطط'!$A$6:$A$505,0))&amp;"","خطة غير موجودة"))</f>
        <v/>
      </c>
      <c r="F740" s="6">
        <f>IF(E740="","",IFERROR(INDEX('المرضى'!$B$6:$B$305,MATCH(E740,'المرضى'!$A$6:$A$305,0))&amp;"",""))</f>
        <v/>
      </c>
      <c r="G740" s="22">
        <f>IF(OR(C740&lt;&gt;"تمت",E740="",NOT(ISNUMBER(A740))),"",IF(COUNTIFS($E$6:$E$2005,E740,$C$6:$C$2005,"تمت",$A$6:$A$2005,"&gt;"&amp;A740)=0,1,0))</f>
        <v/>
      </c>
    </row>
    <row r="741">
      <c r="A741" s="13" t="n"/>
      <c r="B741" s="5" t="n"/>
      <c r="C741" s="5" t="n"/>
      <c r="D741" s="5" t="n"/>
      <c r="E741" s="6">
        <f>IF(B741&amp;""="","",IFERROR(INDEX('الخطط'!$B$6:$B$505,MATCH(B741&amp;"",'الخطط'!$A$6:$A$505,0))&amp;"","خطة غير موجودة"))</f>
        <v/>
      </c>
      <c r="F741" s="6">
        <f>IF(E741="","",IFERROR(INDEX('المرضى'!$B$6:$B$305,MATCH(E741,'المرضى'!$A$6:$A$305,0))&amp;"",""))</f>
        <v/>
      </c>
      <c r="G741" s="22">
        <f>IF(OR(C741&lt;&gt;"تمت",E741="",NOT(ISNUMBER(A741))),"",IF(COUNTIFS($E$6:$E$2005,E741,$C$6:$C$2005,"تمت",$A$6:$A$2005,"&gt;"&amp;A741)=0,1,0))</f>
        <v/>
      </c>
    </row>
    <row r="742">
      <c r="A742" s="13" t="n"/>
      <c r="B742" s="5" t="n"/>
      <c r="C742" s="5" t="n"/>
      <c r="D742" s="5" t="n"/>
      <c r="E742" s="6">
        <f>IF(B742&amp;""="","",IFERROR(INDEX('الخطط'!$B$6:$B$505,MATCH(B742&amp;"",'الخطط'!$A$6:$A$505,0))&amp;"","خطة غير موجودة"))</f>
        <v/>
      </c>
      <c r="F742" s="6">
        <f>IF(E742="","",IFERROR(INDEX('المرضى'!$B$6:$B$305,MATCH(E742,'المرضى'!$A$6:$A$305,0))&amp;"",""))</f>
        <v/>
      </c>
      <c r="G742" s="22">
        <f>IF(OR(C742&lt;&gt;"تمت",E742="",NOT(ISNUMBER(A742))),"",IF(COUNTIFS($E$6:$E$2005,E742,$C$6:$C$2005,"تمت",$A$6:$A$2005,"&gt;"&amp;A742)=0,1,0))</f>
        <v/>
      </c>
    </row>
    <row r="743">
      <c r="A743" s="13" t="n"/>
      <c r="B743" s="5" t="n"/>
      <c r="C743" s="5" t="n"/>
      <c r="D743" s="5" t="n"/>
      <c r="E743" s="6">
        <f>IF(B743&amp;""="","",IFERROR(INDEX('الخطط'!$B$6:$B$505,MATCH(B743&amp;"",'الخطط'!$A$6:$A$505,0))&amp;"","خطة غير موجودة"))</f>
        <v/>
      </c>
      <c r="F743" s="6">
        <f>IF(E743="","",IFERROR(INDEX('المرضى'!$B$6:$B$305,MATCH(E743,'المرضى'!$A$6:$A$305,0))&amp;"",""))</f>
        <v/>
      </c>
      <c r="G743" s="22">
        <f>IF(OR(C743&lt;&gt;"تمت",E743="",NOT(ISNUMBER(A743))),"",IF(COUNTIFS($E$6:$E$2005,E743,$C$6:$C$2005,"تمت",$A$6:$A$2005,"&gt;"&amp;A743)=0,1,0))</f>
        <v/>
      </c>
    </row>
    <row r="744">
      <c r="A744" s="13" t="n"/>
      <c r="B744" s="5" t="n"/>
      <c r="C744" s="5" t="n"/>
      <c r="D744" s="5" t="n"/>
      <c r="E744" s="6">
        <f>IF(B744&amp;""="","",IFERROR(INDEX('الخطط'!$B$6:$B$505,MATCH(B744&amp;"",'الخطط'!$A$6:$A$505,0))&amp;"","خطة غير موجودة"))</f>
        <v/>
      </c>
      <c r="F744" s="6">
        <f>IF(E744="","",IFERROR(INDEX('المرضى'!$B$6:$B$305,MATCH(E744,'المرضى'!$A$6:$A$305,0))&amp;"",""))</f>
        <v/>
      </c>
      <c r="G744" s="22">
        <f>IF(OR(C744&lt;&gt;"تمت",E744="",NOT(ISNUMBER(A744))),"",IF(COUNTIFS($E$6:$E$2005,E744,$C$6:$C$2005,"تمت",$A$6:$A$2005,"&gt;"&amp;A744)=0,1,0))</f>
        <v/>
      </c>
    </row>
    <row r="745">
      <c r="A745" s="13" t="n"/>
      <c r="B745" s="5" t="n"/>
      <c r="C745" s="5" t="n"/>
      <c r="D745" s="5" t="n"/>
      <c r="E745" s="6">
        <f>IF(B745&amp;""="","",IFERROR(INDEX('الخطط'!$B$6:$B$505,MATCH(B745&amp;"",'الخطط'!$A$6:$A$505,0))&amp;"","خطة غير موجودة"))</f>
        <v/>
      </c>
      <c r="F745" s="6">
        <f>IF(E745="","",IFERROR(INDEX('المرضى'!$B$6:$B$305,MATCH(E745,'المرضى'!$A$6:$A$305,0))&amp;"",""))</f>
        <v/>
      </c>
      <c r="G745" s="22">
        <f>IF(OR(C745&lt;&gt;"تمت",E745="",NOT(ISNUMBER(A745))),"",IF(COUNTIFS($E$6:$E$2005,E745,$C$6:$C$2005,"تمت",$A$6:$A$2005,"&gt;"&amp;A745)=0,1,0))</f>
        <v/>
      </c>
    </row>
    <row r="746">
      <c r="A746" s="13" t="n"/>
      <c r="B746" s="5" t="n"/>
      <c r="C746" s="5" t="n"/>
      <c r="D746" s="5" t="n"/>
      <c r="E746" s="6">
        <f>IF(B746&amp;""="","",IFERROR(INDEX('الخطط'!$B$6:$B$505,MATCH(B746&amp;"",'الخطط'!$A$6:$A$505,0))&amp;"","خطة غير موجودة"))</f>
        <v/>
      </c>
      <c r="F746" s="6">
        <f>IF(E746="","",IFERROR(INDEX('المرضى'!$B$6:$B$305,MATCH(E746,'المرضى'!$A$6:$A$305,0))&amp;"",""))</f>
        <v/>
      </c>
      <c r="G746" s="22">
        <f>IF(OR(C746&lt;&gt;"تمت",E746="",NOT(ISNUMBER(A746))),"",IF(COUNTIFS($E$6:$E$2005,E746,$C$6:$C$2005,"تمت",$A$6:$A$2005,"&gt;"&amp;A746)=0,1,0))</f>
        <v/>
      </c>
    </row>
    <row r="747">
      <c r="A747" s="13" t="n"/>
      <c r="B747" s="5" t="n"/>
      <c r="C747" s="5" t="n"/>
      <c r="D747" s="5" t="n"/>
      <c r="E747" s="6">
        <f>IF(B747&amp;""="","",IFERROR(INDEX('الخطط'!$B$6:$B$505,MATCH(B747&amp;"",'الخطط'!$A$6:$A$505,0))&amp;"","خطة غير موجودة"))</f>
        <v/>
      </c>
      <c r="F747" s="6">
        <f>IF(E747="","",IFERROR(INDEX('المرضى'!$B$6:$B$305,MATCH(E747,'المرضى'!$A$6:$A$305,0))&amp;"",""))</f>
        <v/>
      </c>
      <c r="G747" s="22">
        <f>IF(OR(C747&lt;&gt;"تمت",E747="",NOT(ISNUMBER(A747))),"",IF(COUNTIFS($E$6:$E$2005,E747,$C$6:$C$2005,"تمت",$A$6:$A$2005,"&gt;"&amp;A747)=0,1,0))</f>
        <v/>
      </c>
    </row>
    <row r="748">
      <c r="A748" s="13" t="n"/>
      <c r="B748" s="5" t="n"/>
      <c r="C748" s="5" t="n"/>
      <c r="D748" s="5" t="n"/>
      <c r="E748" s="6">
        <f>IF(B748&amp;""="","",IFERROR(INDEX('الخطط'!$B$6:$B$505,MATCH(B748&amp;"",'الخطط'!$A$6:$A$505,0))&amp;"","خطة غير موجودة"))</f>
        <v/>
      </c>
      <c r="F748" s="6">
        <f>IF(E748="","",IFERROR(INDEX('المرضى'!$B$6:$B$305,MATCH(E748,'المرضى'!$A$6:$A$305,0))&amp;"",""))</f>
        <v/>
      </c>
      <c r="G748" s="22">
        <f>IF(OR(C748&lt;&gt;"تمت",E748="",NOT(ISNUMBER(A748))),"",IF(COUNTIFS($E$6:$E$2005,E748,$C$6:$C$2005,"تمت",$A$6:$A$2005,"&gt;"&amp;A748)=0,1,0))</f>
        <v/>
      </c>
    </row>
    <row r="749">
      <c r="A749" s="13" t="n"/>
      <c r="B749" s="5" t="n"/>
      <c r="C749" s="5" t="n"/>
      <c r="D749" s="5" t="n"/>
      <c r="E749" s="6">
        <f>IF(B749&amp;""="","",IFERROR(INDEX('الخطط'!$B$6:$B$505,MATCH(B749&amp;"",'الخطط'!$A$6:$A$505,0))&amp;"","خطة غير موجودة"))</f>
        <v/>
      </c>
      <c r="F749" s="6">
        <f>IF(E749="","",IFERROR(INDEX('المرضى'!$B$6:$B$305,MATCH(E749,'المرضى'!$A$6:$A$305,0))&amp;"",""))</f>
        <v/>
      </c>
      <c r="G749" s="22">
        <f>IF(OR(C749&lt;&gt;"تمت",E749="",NOT(ISNUMBER(A749))),"",IF(COUNTIFS($E$6:$E$2005,E749,$C$6:$C$2005,"تمت",$A$6:$A$2005,"&gt;"&amp;A749)=0,1,0))</f>
        <v/>
      </c>
    </row>
    <row r="750">
      <c r="A750" s="13" t="n"/>
      <c r="B750" s="5" t="n"/>
      <c r="C750" s="5" t="n"/>
      <c r="D750" s="5" t="n"/>
      <c r="E750" s="6">
        <f>IF(B750&amp;""="","",IFERROR(INDEX('الخطط'!$B$6:$B$505,MATCH(B750&amp;"",'الخطط'!$A$6:$A$505,0))&amp;"","خطة غير موجودة"))</f>
        <v/>
      </c>
      <c r="F750" s="6">
        <f>IF(E750="","",IFERROR(INDEX('المرضى'!$B$6:$B$305,MATCH(E750,'المرضى'!$A$6:$A$305,0))&amp;"",""))</f>
        <v/>
      </c>
      <c r="G750" s="22">
        <f>IF(OR(C750&lt;&gt;"تمت",E750="",NOT(ISNUMBER(A750))),"",IF(COUNTIFS($E$6:$E$2005,E750,$C$6:$C$2005,"تمت",$A$6:$A$2005,"&gt;"&amp;A750)=0,1,0))</f>
        <v/>
      </c>
    </row>
    <row r="751">
      <c r="A751" s="13" t="n"/>
      <c r="B751" s="5" t="n"/>
      <c r="C751" s="5" t="n"/>
      <c r="D751" s="5" t="n"/>
      <c r="E751" s="6">
        <f>IF(B751&amp;""="","",IFERROR(INDEX('الخطط'!$B$6:$B$505,MATCH(B751&amp;"",'الخطط'!$A$6:$A$505,0))&amp;"","خطة غير موجودة"))</f>
        <v/>
      </c>
      <c r="F751" s="6">
        <f>IF(E751="","",IFERROR(INDEX('المرضى'!$B$6:$B$305,MATCH(E751,'المرضى'!$A$6:$A$305,0))&amp;"",""))</f>
        <v/>
      </c>
      <c r="G751" s="22">
        <f>IF(OR(C751&lt;&gt;"تمت",E751="",NOT(ISNUMBER(A751))),"",IF(COUNTIFS($E$6:$E$2005,E751,$C$6:$C$2005,"تمت",$A$6:$A$2005,"&gt;"&amp;A751)=0,1,0))</f>
        <v/>
      </c>
    </row>
    <row r="752">
      <c r="A752" s="13" t="n"/>
      <c r="B752" s="5" t="n"/>
      <c r="C752" s="5" t="n"/>
      <c r="D752" s="5" t="n"/>
      <c r="E752" s="6">
        <f>IF(B752&amp;""="","",IFERROR(INDEX('الخطط'!$B$6:$B$505,MATCH(B752&amp;"",'الخطط'!$A$6:$A$505,0))&amp;"","خطة غير موجودة"))</f>
        <v/>
      </c>
      <c r="F752" s="6">
        <f>IF(E752="","",IFERROR(INDEX('المرضى'!$B$6:$B$305,MATCH(E752,'المرضى'!$A$6:$A$305,0))&amp;"",""))</f>
        <v/>
      </c>
      <c r="G752" s="22">
        <f>IF(OR(C752&lt;&gt;"تمت",E752="",NOT(ISNUMBER(A752))),"",IF(COUNTIFS($E$6:$E$2005,E752,$C$6:$C$2005,"تمت",$A$6:$A$2005,"&gt;"&amp;A752)=0,1,0))</f>
        <v/>
      </c>
    </row>
    <row r="753">
      <c r="A753" s="13" t="n"/>
      <c r="B753" s="5" t="n"/>
      <c r="C753" s="5" t="n"/>
      <c r="D753" s="5" t="n"/>
      <c r="E753" s="6">
        <f>IF(B753&amp;""="","",IFERROR(INDEX('الخطط'!$B$6:$B$505,MATCH(B753&amp;"",'الخطط'!$A$6:$A$505,0))&amp;"","خطة غير موجودة"))</f>
        <v/>
      </c>
      <c r="F753" s="6">
        <f>IF(E753="","",IFERROR(INDEX('المرضى'!$B$6:$B$305,MATCH(E753,'المرضى'!$A$6:$A$305,0))&amp;"",""))</f>
        <v/>
      </c>
      <c r="G753" s="22">
        <f>IF(OR(C753&lt;&gt;"تمت",E753="",NOT(ISNUMBER(A753))),"",IF(COUNTIFS($E$6:$E$2005,E753,$C$6:$C$2005,"تمت",$A$6:$A$2005,"&gt;"&amp;A753)=0,1,0))</f>
        <v/>
      </c>
    </row>
    <row r="754">
      <c r="A754" s="13" t="n"/>
      <c r="B754" s="5" t="n"/>
      <c r="C754" s="5" t="n"/>
      <c r="D754" s="5" t="n"/>
      <c r="E754" s="6">
        <f>IF(B754&amp;""="","",IFERROR(INDEX('الخطط'!$B$6:$B$505,MATCH(B754&amp;"",'الخطط'!$A$6:$A$505,0))&amp;"","خطة غير موجودة"))</f>
        <v/>
      </c>
      <c r="F754" s="6">
        <f>IF(E754="","",IFERROR(INDEX('المرضى'!$B$6:$B$305,MATCH(E754,'المرضى'!$A$6:$A$305,0))&amp;"",""))</f>
        <v/>
      </c>
      <c r="G754" s="22">
        <f>IF(OR(C754&lt;&gt;"تمت",E754="",NOT(ISNUMBER(A754))),"",IF(COUNTIFS($E$6:$E$2005,E754,$C$6:$C$2005,"تمت",$A$6:$A$2005,"&gt;"&amp;A754)=0,1,0))</f>
        <v/>
      </c>
    </row>
    <row r="755">
      <c r="A755" s="13" t="n"/>
      <c r="B755" s="5" t="n"/>
      <c r="C755" s="5" t="n"/>
      <c r="D755" s="5" t="n"/>
      <c r="E755" s="6">
        <f>IF(B755&amp;""="","",IFERROR(INDEX('الخطط'!$B$6:$B$505,MATCH(B755&amp;"",'الخطط'!$A$6:$A$505,0))&amp;"","خطة غير موجودة"))</f>
        <v/>
      </c>
      <c r="F755" s="6">
        <f>IF(E755="","",IFERROR(INDEX('المرضى'!$B$6:$B$305,MATCH(E755,'المرضى'!$A$6:$A$305,0))&amp;"",""))</f>
        <v/>
      </c>
      <c r="G755" s="22">
        <f>IF(OR(C755&lt;&gt;"تمت",E755="",NOT(ISNUMBER(A755))),"",IF(COUNTIFS($E$6:$E$2005,E755,$C$6:$C$2005,"تمت",$A$6:$A$2005,"&gt;"&amp;A755)=0,1,0))</f>
        <v/>
      </c>
    </row>
    <row r="756">
      <c r="A756" s="13" t="n"/>
      <c r="B756" s="5" t="n"/>
      <c r="C756" s="5" t="n"/>
      <c r="D756" s="5" t="n"/>
      <c r="E756" s="6">
        <f>IF(B756&amp;""="","",IFERROR(INDEX('الخطط'!$B$6:$B$505,MATCH(B756&amp;"",'الخطط'!$A$6:$A$505,0))&amp;"","خطة غير موجودة"))</f>
        <v/>
      </c>
      <c r="F756" s="6">
        <f>IF(E756="","",IFERROR(INDEX('المرضى'!$B$6:$B$305,MATCH(E756,'المرضى'!$A$6:$A$305,0))&amp;"",""))</f>
        <v/>
      </c>
      <c r="G756" s="22">
        <f>IF(OR(C756&lt;&gt;"تمت",E756="",NOT(ISNUMBER(A756))),"",IF(COUNTIFS($E$6:$E$2005,E756,$C$6:$C$2005,"تمت",$A$6:$A$2005,"&gt;"&amp;A756)=0,1,0))</f>
        <v/>
      </c>
    </row>
    <row r="757">
      <c r="A757" s="13" t="n"/>
      <c r="B757" s="5" t="n"/>
      <c r="C757" s="5" t="n"/>
      <c r="D757" s="5" t="n"/>
      <c r="E757" s="6">
        <f>IF(B757&amp;""="","",IFERROR(INDEX('الخطط'!$B$6:$B$505,MATCH(B757&amp;"",'الخطط'!$A$6:$A$505,0))&amp;"","خطة غير موجودة"))</f>
        <v/>
      </c>
      <c r="F757" s="6">
        <f>IF(E757="","",IFERROR(INDEX('المرضى'!$B$6:$B$305,MATCH(E757,'المرضى'!$A$6:$A$305,0))&amp;"",""))</f>
        <v/>
      </c>
      <c r="G757" s="22">
        <f>IF(OR(C757&lt;&gt;"تمت",E757="",NOT(ISNUMBER(A757))),"",IF(COUNTIFS($E$6:$E$2005,E757,$C$6:$C$2005,"تمت",$A$6:$A$2005,"&gt;"&amp;A757)=0,1,0))</f>
        <v/>
      </c>
    </row>
    <row r="758">
      <c r="A758" s="13" t="n"/>
      <c r="B758" s="5" t="n"/>
      <c r="C758" s="5" t="n"/>
      <c r="D758" s="5" t="n"/>
      <c r="E758" s="6">
        <f>IF(B758&amp;""="","",IFERROR(INDEX('الخطط'!$B$6:$B$505,MATCH(B758&amp;"",'الخطط'!$A$6:$A$505,0))&amp;"","خطة غير موجودة"))</f>
        <v/>
      </c>
      <c r="F758" s="6">
        <f>IF(E758="","",IFERROR(INDEX('المرضى'!$B$6:$B$305,MATCH(E758,'المرضى'!$A$6:$A$305,0))&amp;"",""))</f>
        <v/>
      </c>
      <c r="G758" s="22">
        <f>IF(OR(C758&lt;&gt;"تمت",E758="",NOT(ISNUMBER(A758))),"",IF(COUNTIFS($E$6:$E$2005,E758,$C$6:$C$2005,"تمت",$A$6:$A$2005,"&gt;"&amp;A758)=0,1,0))</f>
        <v/>
      </c>
    </row>
    <row r="759">
      <c r="A759" s="13" t="n"/>
      <c r="B759" s="5" t="n"/>
      <c r="C759" s="5" t="n"/>
      <c r="D759" s="5" t="n"/>
      <c r="E759" s="6">
        <f>IF(B759&amp;""="","",IFERROR(INDEX('الخطط'!$B$6:$B$505,MATCH(B759&amp;"",'الخطط'!$A$6:$A$505,0))&amp;"","خطة غير موجودة"))</f>
        <v/>
      </c>
      <c r="F759" s="6">
        <f>IF(E759="","",IFERROR(INDEX('المرضى'!$B$6:$B$305,MATCH(E759,'المرضى'!$A$6:$A$305,0))&amp;"",""))</f>
        <v/>
      </c>
      <c r="G759" s="22">
        <f>IF(OR(C759&lt;&gt;"تمت",E759="",NOT(ISNUMBER(A759))),"",IF(COUNTIFS($E$6:$E$2005,E759,$C$6:$C$2005,"تمت",$A$6:$A$2005,"&gt;"&amp;A759)=0,1,0))</f>
        <v/>
      </c>
    </row>
    <row r="760">
      <c r="A760" s="13" t="n"/>
      <c r="B760" s="5" t="n"/>
      <c r="C760" s="5" t="n"/>
      <c r="D760" s="5" t="n"/>
      <c r="E760" s="6">
        <f>IF(B760&amp;""="","",IFERROR(INDEX('الخطط'!$B$6:$B$505,MATCH(B760&amp;"",'الخطط'!$A$6:$A$505,0))&amp;"","خطة غير موجودة"))</f>
        <v/>
      </c>
      <c r="F760" s="6">
        <f>IF(E760="","",IFERROR(INDEX('المرضى'!$B$6:$B$305,MATCH(E760,'المرضى'!$A$6:$A$305,0))&amp;"",""))</f>
        <v/>
      </c>
      <c r="G760" s="22">
        <f>IF(OR(C760&lt;&gt;"تمت",E760="",NOT(ISNUMBER(A760))),"",IF(COUNTIFS($E$6:$E$2005,E760,$C$6:$C$2005,"تمت",$A$6:$A$2005,"&gt;"&amp;A760)=0,1,0))</f>
        <v/>
      </c>
    </row>
    <row r="761">
      <c r="A761" s="13" t="n"/>
      <c r="B761" s="5" t="n"/>
      <c r="C761" s="5" t="n"/>
      <c r="D761" s="5" t="n"/>
      <c r="E761" s="6">
        <f>IF(B761&amp;""="","",IFERROR(INDEX('الخطط'!$B$6:$B$505,MATCH(B761&amp;"",'الخطط'!$A$6:$A$505,0))&amp;"","خطة غير موجودة"))</f>
        <v/>
      </c>
      <c r="F761" s="6">
        <f>IF(E761="","",IFERROR(INDEX('المرضى'!$B$6:$B$305,MATCH(E761,'المرضى'!$A$6:$A$305,0))&amp;"",""))</f>
        <v/>
      </c>
      <c r="G761" s="22">
        <f>IF(OR(C761&lt;&gt;"تمت",E761="",NOT(ISNUMBER(A761))),"",IF(COUNTIFS($E$6:$E$2005,E761,$C$6:$C$2005,"تمت",$A$6:$A$2005,"&gt;"&amp;A761)=0,1,0))</f>
        <v/>
      </c>
    </row>
    <row r="762">
      <c r="A762" s="13" t="n"/>
      <c r="B762" s="5" t="n"/>
      <c r="C762" s="5" t="n"/>
      <c r="D762" s="5" t="n"/>
      <c r="E762" s="6">
        <f>IF(B762&amp;""="","",IFERROR(INDEX('الخطط'!$B$6:$B$505,MATCH(B762&amp;"",'الخطط'!$A$6:$A$505,0))&amp;"","خطة غير موجودة"))</f>
        <v/>
      </c>
      <c r="F762" s="6">
        <f>IF(E762="","",IFERROR(INDEX('المرضى'!$B$6:$B$305,MATCH(E762,'المرضى'!$A$6:$A$305,0))&amp;"",""))</f>
        <v/>
      </c>
      <c r="G762" s="22">
        <f>IF(OR(C762&lt;&gt;"تمت",E762="",NOT(ISNUMBER(A762))),"",IF(COUNTIFS($E$6:$E$2005,E762,$C$6:$C$2005,"تمت",$A$6:$A$2005,"&gt;"&amp;A762)=0,1,0))</f>
        <v/>
      </c>
    </row>
    <row r="763">
      <c r="A763" s="13" t="n"/>
      <c r="B763" s="5" t="n"/>
      <c r="C763" s="5" t="n"/>
      <c r="D763" s="5" t="n"/>
      <c r="E763" s="6">
        <f>IF(B763&amp;""="","",IFERROR(INDEX('الخطط'!$B$6:$B$505,MATCH(B763&amp;"",'الخطط'!$A$6:$A$505,0))&amp;"","خطة غير موجودة"))</f>
        <v/>
      </c>
      <c r="F763" s="6">
        <f>IF(E763="","",IFERROR(INDEX('المرضى'!$B$6:$B$305,MATCH(E763,'المرضى'!$A$6:$A$305,0))&amp;"",""))</f>
        <v/>
      </c>
      <c r="G763" s="22">
        <f>IF(OR(C763&lt;&gt;"تمت",E763="",NOT(ISNUMBER(A763))),"",IF(COUNTIFS($E$6:$E$2005,E763,$C$6:$C$2005,"تمت",$A$6:$A$2005,"&gt;"&amp;A763)=0,1,0))</f>
        <v/>
      </c>
    </row>
    <row r="764">
      <c r="A764" s="13" t="n"/>
      <c r="B764" s="5" t="n"/>
      <c r="C764" s="5" t="n"/>
      <c r="D764" s="5" t="n"/>
      <c r="E764" s="6">
        <f>IF(B764&amp;""="","",IFERROR(INDEX('الخطط'!$B$6:$B$505,MATCH(B764&amp;"",'الخطط'!$A$6:$A$505,0))&amp;"","خطة غير موجودة"))</f>
        <v/>
      </c>
      <c r="F764" s="6">
        <f>IF(E764="","",IFERROR(INDEX('المرضى'!$B$6:$B$305,MATCH(E764,'المرضى'!$A$6:$A$305,0))&amp;"",""))</f>
        <v/>
      </c>
      <c r="G764" s="22">
        <f>IF(OR(C764&lt;&gt;"تمت",E764="",NOT(ISNUMBER(A764))),"",IF(COUNTIFS($E$6:$E$2005,E764,$C$6:$C$2005,"تمت",$A$6:$A$2005,"&gt;"&amp;A764)=0,1,0))</f>
        <v/>
      </c>
    </row>
    <row r="765">
      <c r="A765" s="13" t="n"/>
      <c r="B765" s="5" t="n"/>
      <c r="C765" s="5" t="n"/>
      <c r="D765" s="5" t="n"/>
      <c r="E765" s="6">
        <f>IF(B765&amp;""="","",IFERROR(INDEX('الخطط'!$B$6:$B$505,MATCH(B765&amp;"",'الخطط'!$A$6:$A$505,0))&amp;"","خطة غير موجودة"))</f>
        <v/>
      </c>
      <c r="F765" s="6">
        <f>IF(E765="","",IFERROR(INDEX('المرضى'!$B$6:$B$305,MATCH(E765,'المرضى'!$A$6:$A$305,0))&amp;"",""))</f>
        <v/>
      </c>
      <c r="G765" s="22">
        <f>IF(OR(C765&lt;&gt;"تمت",E765="",NOT(ISNUMBER(A765))),"",IF(COUNTIFS($E$6:$E$2005,E765,$C$6:$C$2005,"تمت",$A$6:$A$2005,"&gt;"&amp;A765)=0,1,0))</f>
        <v/>
      </c>
    </row>
    <row r="766">
      <c r="A766" s="13" t="n"/>
      <c r="B766" s="5" t="n"/>
      <c r="C766" s="5" t="n"/>
      <c r="D766" s="5" t="n"/>
      <c r="E766" s="6">
        <f>IF(B766&amp;""="","",IFERROR(INDEX('الخطط'!$B$6:$B$505,MATCH(B766&amp;"",'الخطط'!$A$6:$A$505,0))&amp;"","خطة غير موجودة"))</f>
        <v/>
      </c>
      <c r="F766" s="6">
        <f>IF(E766="","",IFERROR(INDEX('المرضى'!$B$6:$B$305,MATCH(E766,'المرضى'!$A$6:$A$305,0))&amp;"",""))</f>
        <v/>
      </c>
      <c r="G766" s="22">
        <f>IF(OR(C766&lt;&gt;"تمت",E766="",NOT(ISNUMBER(A766))),"",IF(COUNTIFS($E$6:$E$2005,E766,$C$6:$C$2005,"تمت",$A$6:$A$2005,"&gt;"&amp;A766)=0,1,0))</f>
        <v/>
      </c>
    </row>
    <row r="767">
      <c r="A767" s="13" t="n"/>
      <c r="B767" s="5" t="n"/>
      <c r="C767" s="5" t="n"/>
      <c r="D767" s="5" t="n"/>
      <c r="E767" s="6">
        <f>IF(B767&amp;""="","",IFERROR(INDEX('الخطط'!$B$6:$B$505,MATCH(B767&amp;"",'الخطط'!$A$6:$A$505,0))&amp;"","خطة غير موجودة"))</f>
        <v/>
      </c>
      <c r="F767" s="6">
        <f>IF(E767="","",IFERROR(INDEX('المرضى'!$B$6:$B$305,MATCH(E767,'المرضى'!$A$6:$A$305,0))&amp;"",""))</f>
        <v/>
      </c>
      <c r="G767" s="22">
        <f>IF(OR(C767&lt;&gt;"تمت",E767="",NOT(ISNUMBER(A767))),"",IF(COUNTIFS($E$6:$E$2005,E767,$C$6:$C$2005,"تمت",$A$6:$A$2005,"&gt;"&amp;A767)=0,1,0))</f>
        <v/>
      </c>
    </row>
    <row r="768">
      <c r="A768" s="13" t="n"/>
      <c r="B768" s="5" t="n"/>
      <c r="C768" s="5" t="n"/>
      <c r="D768" s="5" t="n"/>
      <c r="E768" s="6">
        <f>IF(B768&amp;""="","",IFERROR(INDEX('الخطط'!$B$6:$B$505,MATCH(B768&amp;"",'الخطط'!$A$6:$A$505,0))&amp;"","خطة غير موجودة"))</f>
        <v/>
      </c>
      <c r="F768" s="6">
        <f>IF(E768="","",IFERROR(INDEX('المرضى'!$B$6:$B$305,MATCH(E768,'المرضى'!$A$6:$A$305,0))&amp;"",""))</f>
        <v/>
      </c>
      <c r="G768" s="22">
        <f>IF(OR(C768&lt;&gt;"تمت",E768="",NOT(ISNUMBER(A768))),"",IF(COUNTIFS($E$6:$E$2005,E768,$C$6:$C$2005,"تمت",$A$6:$A$2005,"&gt;"&amp;A768)=0,1,0))</f>
        <v/>
      </c>
    </row>
    <row r="769">
      <c r="A769" s="13" t="n"/>
      <c r="B769" s="5" t="n"/>
      <c r="C769" s="5" t="n"/>
      <c r="D769" s="5" t="n"/>
      <c r="E769" s="6">
        <f>IF(B769&amp;""="","",IFERROR(INDEX('الخطط'!$B$6:$B$505,MATCH(B769&amp;"",'الخطط'!$A$6:$A$505,0))&amp;"","خطة غير موجودة"))</f>
        <v/>
      </c>
      <c r="F769" s="6">
        <f>IF(E769="","",IFERROR(INDEX('المرضى'!$B$6:$B$305,MATCH(E769,'المرضى'!$A$6:$A$305,0))&amp;"",""))</f>
        <v/>
      </c>
      <c r="G769" s="22">
        <f>IF(OR(C769&lt;&gt;"تمت",E769="",NOT(ISNUMBER(A769))),"",IF(COUNTIFS($E$6:$E$2005,E769,$C$6:$C$2005,"تمت",$A$6:$A$2005,"&gt;"&amp;A769)=0,1,0))</f>
        <v/>
      </c>
    </row>
    <row r="770">
      <c r="A770" s="13" t="n"/>
      <c r="B770" s="5" t="n"/>
      <c r="C770" s="5" t="n"/>
      <c r="D770" s="5" t="n"/>
      <c r="E770" s="6">
        <f>IF(B770&amp;""="","",IFERROR(INDEX('الخطط'!$B$6:$B$505,MATCH(B770&amp;"",'الخطط'!$A$6:$A$505,0))&amp;"","خطة غير موجودة"))</f>
        <v/>
      </c>
      <c r="F770" s="6">
        <f>IF(E770="","",IFERROR(INDEX('المرضى'!$B$6:$B$305,MATCH(E770,'المرضى'!$A$6:$A$305,0))&amp;"",""))</f>
        <v/>
      </c>
      <c r="G770" s="22">
        <f>IF(OR(C770&lt;&gt;"تمت",E770="",NOT(ISNUMBER(A770))),"",IF(COUNTIFS($E$6:$E$2005,E770,$C$6:$C$2005,"تمت",$A$6:$A$2005,"&gt;"&amp;A770)=0,1,0))</f>
        <v/>
      </c>
    </row>
    <row r="771">
      <c r="A771" s="13" t="n"/>
      <c r="B771" s="5" t="n"/>
      <c r="C771" s="5" t="n"/>
      <c r="D771" s="5" t="n"/>
      <c r="E771" s="6">
        <f>IF(B771&amp;""="","",IFERROR(INDEX('الخطط'!$B$6:$B$505,MATCH(B771&amp;"",'الخطط'!$A$6:$A$505,0))&amp;"","خطة غير موجودة"))</f>
        <v/>
      </c>
      <c r="F771" s="6">
        <f>IF(E771="","",IFERROR(INDEX('المرضى'!$B$6:$B$305,MATCH(E771,'المرضى'!$A$6:$A$305,0))&amp;"",""))</f>
        <v/>
      </c>
      <c r="G771" s="22">
        <f>IF(OR(C771&lt;&gt;"تمت",E771="",NOT(ISNUMBER(A771))),"",IF(COUNTIFS($E$6:$E$2005,E771,$C$6:$C$2005,"تمت",$A$6:$A$2005,"&gt;"&amp;A771)=0,1,0))</f>
        <v/>
      </c>
    </row>
    <row r="772">
      <c r="A772" s="13" t="n"/>
      <c r="B772" s="5" t="n"/>
      <c r="C772" s="5" t="n"/>
      <c r="D772" s="5" t="n"/>
      <c r="E772" s="6">
        <f>IF(B772&amp;""="","",IFERROR(INDEX('الخطط'!$B$6:$B$505,MATCH(B772&amp;"",'الخطط'!$A$6:$A$505,0))&amp;"","خطة غير موجودة"))</f>
        <v/>
      </c>
      <c r="F772" s="6">
        <f>IF(E772="","",IFERROR(INDEX('المرضى'!$B$6:$B$305,MATCH(E772,'المرضى'!$A$6:$A$305,0))&amp;"",""))</f>
        <v/>
      </c>
      <c r="G772" s="22">
        <f>IF(OR(C772&lt;&gt;"تمت",E772="",NOT(ISNUMBER(A772))),"",IF(COUNTIFS($E$6:$E$2005,E772,$C$6:$C$2005,"تمت",$A$6:$A$2005,"&gt;"&amp;A772)=0,1,0))</f>
        <v/>
      </c>
    </row>
    <row r="773">
      <c r="A773" s="13" t="n"/>
      <c r="B773" s="5" t="n"/>
      <c r="C773" s="5" t="n"/>
      <c r="D773" s="5" t="n"/>
      <c r="E773" s="6">
        <f>IF(B773&amp;""="","",IFERROR(INDEX('الخطط'!$B$6:$B$505,MATCH(B773&amp;"",'الخطط'!$A$6:$A$505,0))&amp;"","خطة غير موجودة"))</f>
        <v/>
      </c>
      <c r="F773" s="6">
        <f>IF(E773="","",IFERROR(INDEX('المرضى'!$B$6:$B$305,MATCH(E773,'المرضى'!$A$6:$A$305,0))&amp;"",""))</f>
        <v/>
      </c>
      <c r="G773" s="22">
        <f>IF(OR(C773&lt;&gt;"تمت",E773="",NOT(ISNUMBER(A773))),"",IF(COUNTIFS($E$6:$E$2005,E773,$C$6:$C$2005,"تمت",$A$6:$A$2005,"&gt;"&amp;A773)=0,1,0))</f>
        <v/>
      </c>
    </row>
    <row r="774">
      <c r="A774" s="13" t="n"/>
      <c r="B774" s="5" t="n"/>
      <c r="C774" s="5" t="n"/>
      <c r="D774" s="5" t="n"/>
      <c r="E774" s="6">
        <f>IF(B774&amp;""="","",IFERROR(INDEX('الخطط'!$B$6:$B$505,MATCH(B774&amp;"",'الخطط'!$A$6:$A$505,0))&amp;"","خطة غير موجودة"))</f>
        <v/>
      </c>
      <c r="F774" s="6">
        <f>IF(E774="","",IFERROR(INDEX('المرضى'!$B$6:$B$305,MATCH(E774,'المرضى'!$A$6:$A$305,0))&amp;"",""))</f>
        <v/>
      </c>
      <c r="G774" s="22">
        <f>IF(OR(C774&lt;&gt;"تمت",E774="",NOT(ISNUMBER(A774))),"",IF(COUNTIFS($E$6:$E$2005,E774,$C$6:$C$2005,"تمت",$A$6:$A$2005,"&gt;"&amp;A774)=0,1,0))</f>
        <v/>
      </c>
    </row>
    <row r="775">
      <c r="A775" s="13" t="n"/>
      <c r="B775" s="5" t="n"/>
      <c r="C775" s="5" t="n"/>
      <c r="D775" s="5" t="n"/>
      <c r="E775" s="6">
        <f>IF(B775&amp;""="","",IFERROR(INDEX('الخطط'!$B$6:$B$505,MATCH(B775&amp;"",'الخطط'!$A$6:$A$505,0))&amp;"","خطة غير موجودة"))</f>
        <v/>
      </c>
      <c r="F775" s="6">
        <f>IF(E775="","",IFERROR(INDEX('المرضى'!$B$6:$B$305,MATCH(E775,'المرضى'!$A$6:$A$305,0))&amp;"",""))</f>
        <v/>
      </c>
      <c r="G775" s="22">
        <f>IF(OR(C775&lt;&gt;"تمت",E775="",NOT(ISNUMBER(A775))),"",IF(COUNTIFS($E$6:$E$2005,E775,$C$6:$C$2005,"تمت",$A$6:$A$2005,"&gt;"&amp;A775)=0,1,0))</f>
        <v/>
      </c>
    </row>
    <row r="776">
      <c r="A776" s="13" t="n"/>
      <c r="B776" s="5" t="n"/>
      <c r="C776" s="5" t="n"/>
      <c r="D776" s="5" t="n"/>
      <c r="E776" s="6">
        <f>IF(B776&amp;""="","",IFERROR(INDEX('الخطط'!$B$6:$B$505,MATCH(B776&amp;"",'الخطط'!$A$6:$A$505,0))&amp;"","خطة غير موجودة"))</f>
        <v/>
      </c>
      <c r="F776" s="6">
        <f>IF(E776="","",IFERROR(INDEX('المرضى'!$B$6:$B$305,MATCH(E776,'المرضى'!$A$6:$A$305,0))&amp;"",""))</f>
        <v/>
      </c>
      <c r="G776" s="22">
        <f>IF(OR(C776&lt;&gt;"تمت",E776="",NOT(ISNUMBER(A776))),"",IF(COUNTIFS($E$6:$E$2005,E776,$C$6:$C$2005,"تمت",$A$6:$A$2005,"&gt;"&amp;A776)=0,1,0))</f>
        <v/>
      </c>
    </row>
    <row r="777">
      <c r="A777" s="13" t="n"/>
      <c r="B777" s="5" t="n"/>
      <c r="C777" s="5" t="n"/>
      <c r="D777" s="5" t="n"/>
      <c r="E777" s="6">
        <f>IF(B777&amp;""="","",IFERROR(INDEX('الخطط'!$B$6:$B$505,MATCH(B777&amp;"",'الخطط'!$A$6:$A$505,0))&amp;"","خطة غير موجودة"))</f>
        <v/>
      </c>
      <c r="F777" s="6">
        <f>IF(E777="","",IFERROR(INDEX('المرضى'!$B$6:$B$305,MATCH(E777,'المرضى'!$A$6:$A$305,0))&amp;"",""))</f>
        <v/>
      </c>
      <c r="G777" s="22">
        <f>IF(OR(C777&lt;&gt;"تمت",E777="",NOT(ISNUMBER(A777))),"",IF(COUNTIFS($E$6:$E$2005,E777,$C$6:$C$2005,"تمت",$A$6:$A$2005,"&gt;"&amp;A777)=0,1,0))</f>
        <v/>
      </c>
    </row>
    <row r="778">
      <c r="A778" s="13" t="n"/>
      <c r="B778" s="5" t="n"/>
      <c r="C778" s="5" t="n"/>
      <c r="D778" s="5" t="n"/>
      <c r="E778" s="6">
        <f>IF(B778&amp;""="","",IFERROR(INDEX('الخطط'!$B$6:$B$505,MATCH(B778&amp;"",'الخطط'!$A$6:$A$505,0))&amp;"","خطة غير موجودة"))</f>
        <v/>
      </c>
      <c r="F778" s="6">
        <f>IF(E778="","",IFERROR(INDEX('المرضى'!$B$6:$B$305,MATCH(E778,'المرضى'!$A$6:$A$305,0))&amp;"",""))</f>
        <v/>
      </c>
      <c r="G778" s="22">
        <f>IF(OR(C778&lt;&gt;"تمت",E778="",NOT(ISNUMBER(A778))),"",IF(COUNTIFS($E$6:$E$2005,E778,$C$6:$C$2005,"تمت",$A$6:$A$2005,"&gt;"&amp;A778)=0,1,0))</f>
        <v/>
      </c>
    </row>
    <row r="779">
      <c r="A779" s="13" t="n"/>
      <c r="B779" s="5" t="n"/>
      <c r="C779" s="5" t="n"/>
      <c r="D779" s="5" t="n"/>
      <c r="E779" s="6">
        <f>IF(B779&amp;""="","",IFERROR(INDEX('الخطط'!$B$6:$B$505,MATCH(B779&amp;"",'الخطط'!$A$6:$A$505,0))&amp;"","خطة غير موجودة"))</f>
        <v/>
      </c>
      <c r="F779" s="6">
        <f>IF(E779="","",IFERROR(INDEX('المرضى'!$B$6:$B$305,MATCH(E779,'المرضى'!$A$6:$A$305,0))&amp;"",""))</f>
        <v/>
      </c>
      <c r="G779" s="22">
        <f>IF(OR(C779&lt;&gt;"تمت",E779="",NOT(ISNUMBER(A779))),"",IF(COUNTIFS($E$6:$E$2005,E779,$C$6:$C$2005,"تمت",$A$6:$A$2005,"&gt;"&amp;A779)=0,1,0))</f>
        <v/>
      </c>
    </row>
    <row r="780">
      <c r="A780" s="13" t="n"/>
      <c r="B780" s="5" t="n"/>
      <c r="C780" s="5" t="n"/>
      <c r="D780" s="5" t="n"/>
      <c r="E780" s="6">
        <f>IF(B780&amp;""="","",IFERROR(INDEX('الخطط'!$B$6:$B$505,MATCH(B780&amp;"",'الخطط'!$A$6:$A$505,0))&amp;"","خطة غير موجودة"))</f>
        <v/>
      </c>
      <c r="F780" s="6">
        <f>IF(E780="","",IFERROR(INDEX('المرضى'!$B$6:$B$305,MATCH(E780,'المرضى'!$A$6:$A$305,0))&amp;"",""))</f>
        <v/>
      </c>
      <c r="G780" s="22">
        <f>IF(OR(C780&lt;&gt;"تمت",E780="",NOT(ISNUMBER(A780))),"",IF(COUNTIFS($E$6:$E$2005,E780,$C$6:$C$2005,"تمت",$A$6:$A$2005,"&gt;"&amp;A780)=0,1,0))</f>
        <v/>
      </c>
    </row>
    <row r="781">
      <c r="A781" s="13" t="n"/>
      <c r="B781" s="5" t="n"/>
      <c r="C781" s="5" t="n"/>
      <c r="D781" s="5" t="n"/>
      <c r="E781" s="6">
        <f>IF(B781&amp;""="","",IFERROR(INDEX('الخطط'!$B$6:$B$505,MATCH(B781&amp;"",'الخطط'!$A$6:$A$505,0))&amp;"","خطة غير موجودة"))</f>
        <v/>
      </c>
      <c r="F781" s="6">
        <f>IF(E781="","",IFERROR(INDEX('المرضى'!$B$6:$B$305,MATCH(E781,'المرضى'!$A$6:$A$305,0))&amp;"",""))</f>
        <v/>
      </c>
      <c r="G781" s="22">
        <f>IF(OR(C781&lt;&gt;"تمت",E781="",NOT(ISNUMBER(A781))),"",IF(COUNTIFS($E$6:$E$2005,E781,$C$6:$C$2005,"تمت",$A$6:$A$2005,"&gt;"&amp;A781)=0,1,0))</f>
        <v/>
      </c>
    </row>
    <row r="782">
      <c r="A782" s="13" t="n"/>
      <c r="B782" s="5" t="n"/>
      <c r="C782" s="5" t="n"/>
      <c r="D782" s="5" t="n"/>
      <c r="E782" s="6">
        <f>IF(B782&amp;""="","",IFERROR(INDEX('الخطط'!$B$6:$B$505,MATCH(B782&amp;"",'الخطط'!$A$6:$A$505,0))&amp;"","خطة غير موجودة"))</f>
        <v/>
      </c>
      <c r="F782" s="6">
        <f>IF(E782="","",IFERROR(INDEX('المرضى'!$B$6:$B$305,MATCH(E782,'المرضى'!$A$6:$A$305,0))&amp;"",""))</f>
        <v/>
      </c>
      <c r="G782" s="22">
        <f>IF(OR(C782&lt;&gt;"تمت",E782="",NOT(ISNUMBER(A782))),"",IF(COUNTIFS($E$6:$E$2005,E782,$C$6:$C$2005,"تمت",$A$6:$A$2005,"&gt;"&amp;A782)=0,1,0))</f>
        <v/>
      </c>
    </row>
    <row r="783">
      <c r="A783" s="13" t="n"/>
      <c r="B783" s="5" t="n"/>
      <c r="C783" s="5" t="n"/>
      <c r="D783" s="5" t="n"/>
      <c r="E783" s="6">
        <f>IF(B783&amp;""="","",IFERROR(INDEX('الخطط'!$B$6:$B$505,MATCH(B783&amp;"",'الخطط'!$A$6:$A$505,0))&amp;"","خطة غير موجودة"))</f>
        <v/>
      </c>
      <c r="F783" s="6">
        <f>IF(E783="","",IFERROR(INDEX('المرضى'!$B$6:$B$305,MATCH(E783,'المرضى'!$A$6:$A$305,0))&amp;"",""))</f>
        <v/>
      </c>
      <c r="G783" s="22">
        <f>IF(OR(C783&lt;&gt;"تمت",E783="",NOT(ISNUMBER(A783))),"",IF(COUNTIFS($E$6:$E$2005,E783,$C$6:$C$2005,"تمت",$A$6:$A$2005,"&gt;"&amp;A783)=0,1,0))</f>
        <v/>
      </c>
    </row>
    <row r="784">
      <c r="A784" s="13" t="n"/>
      <c r="B784" s="5" t="n"/>
      <c r="C784" s="5" t="n"/>
      <c r="D784" s="5" t="n"/>
      <c r="E784" s="6">
        <f>IF(B784&amp;""="","",IFERROR(INDEX('الخطط'!$B$6:$B$505,MATCH(B784&amp;"",'الخطط'!$A$6:$A$505,0))&amp;"","خطة غير موجودة"))</f>
        <v/>
      </c>
      <c r="F784" s="6">
        <f>IF(E784="","",IFERROR(INDEX('المرضى'!$B$6:$B$305,MATCH(E784,'المرضى'!$A$6:$A$305,0))&amp;"",""))</f>
        <v/>
      </c>
      <c r="G784" s="22">
        <f>IF(OR(C784&lt;&gt;"تمت",E784="",NOT(ISNUMBER(A784))),"",IF(COUNTIFS($E$6:$E$2005,E784,$C$6:$C$2005,"تمت",$A$6:$A$2005,"&gt;"&amp;A784)=0,1,0))</f>
        <v/>
      </c>
    </row>
    <row r="785">
      <c r="A785" s="13" t="n"/>
      <c r="B785" s="5" t="n"/>
      <c r="C785" s="5" t="n"/>
      <c r="D785" s="5" t="n"/>
      <c r="E785" s="6">
        <f>IF(B785&amp;""="","",IFERROR(INDEX('الخطط'!$B$6:$B$505,MATCH(B785&amp;"",'الخطط'!$A$6:$A$505,0))&amp;"","خطة غير موجودة"))</f>
        <v/>
      </c>
      <c r="F785" s="6">
        <f>IF(E785="","",IFERROR(INDEX('المرضى'!$B$6:$B$305,MATCH(E785,'المرضى'!$A$6:$A$305,0))&amp;"",""))</f>
        <v/>
      </c>
      <c r="G785" s="22">
        <f>IF(OR(C785&lt;&gt;"تمت",E785="",NOT(ISNUMBER(A785))),"",IF(COUNTIFS($E$6:$E$2005,E785,$C$6:$C$2005,"تمت",$A$6:$A$2005,"&gt;"&amp;A785)=0,1,0))</f>
        <v/>
      </c>
    </row>
    <row r="786">
      <c r="A786" s="13" t="n"/>
      <c r="B786" s="5" t="n"/>
      <c r="C786" s="5" t="n"/>
      <c r="D786" s="5" t="n"/>
      <c r="E786" s="6">
        <f>IF(B786&amp;""="","",IFERROR(INDEX('الخطط'!$B$6:$B$505,MATCH(B786&amp;"",'الخطط'!$A$6:$A$505,0))&amp;"","خطة غير موجودة"))</f>
        <v/>
      </c>
      <c r="F786" s="6">
        <f>IF(E786="","",IFERROR(INDEX('المرضى'!$B$6:$B$305,MATCH(E786,'المرضى'!$A$6:$A$305,0))&amp;"",""))</f>
        <v/>
      </c>
      <c r="G786" s="22">
        <f>IF(OR(C786&lt;&gt;"تمت",E786="",NOT(ISNUMBER(A786))),"",IF(COUNTIFS($E$6:$E$2005,E786,$C$6:$C$2005,"تمت",$A$6:$A$2005,"&gt;"&amp;A786)=0,1,0))</f>
        <v/>
      </c>
    </row>
    <row r="787">
      <c r="A787" s="13" t="n"/>
      <c r="B787" s="5" t="n"/>
      <c r="C787" s="5" t="n"/>
      <c r="D787" s="5" t="n"/>
      <c r="E787" s="6">
        <f>IF(B787&amp;""="","",IFERROR(INDEX('الخطط'!$B$6:$B$505,MATCH(B787&amp;"",'الخطط'!$A$6:$A$505,0))&amp;"","خطة غير موجودة"))</f>
        <v/>
      </c>
      <c r="F787" s="6">
        <f>IF(E787="","",IFERROR(INDEX('المرضى'!$B$6:$B$305,MATCH(E787,'المرضى'!$A$6:$A$305,0))&amp;"",""))</f>
        <v/>
      </c>
      <c r="G787" s="22">
        <f>IF(OR(C787&lt;&gt;"تمت",E787="",NOT(ISNUMBER(A787))),"",IF(COUNTIFS($E$6:$E$2005,E787,$C$6:$C$2005,"تمت",$A$6:$A$2005,"&gt;"&amp;A787)=0,1,0))</f>
        <v/>
      </c>
    </row>
    <row r="788">
      <c r="A788" s="13" t="n"/>
      <c r="B788" s="5" t="n"/>
      <c r="C788" s="5" t="n"/>
      <c r="D788" s="5" t="n"/>
      <c r="E788" s="6">
        <f>IF(B788&amp;""="","",IFERROR(INDEX('الخطط'!$B$6:$B$505,MATCH(B788&amp;"",'الخطط'!$A$6:$A$505,0))&amp;"","خطة غير موجودة"))</f>
        <v/>
      </c>
      <c r="F788" s="6">
        <f>IF(E788="","",IFERROR(INDEX('المرضى'!$B$6:$B$305,MATCH(E788,'المرضى'!$A$6:$A$305,0))&amp;"",""))</f>
        <v/>
      </c>
      <c r="G788" s="22">
        <f>IF(OR(C788&lt;&gt;"تمت",E788="",NOT(ISNUMBER(A788))),"",IF(COUNTIFS($E$6:$E$2005,E788,$C$6:$C$2005,"تمت",$A$6:$A$2005,"&gt;"&amp;A788)=0,1,0))</f>
        <v/>
      </c>
    </row>
    <row r="789">
      <c r="A789" s="13" t="n"/>
      <c r="B789" s="5" t="n"/>
      <c r="C789" s="5" t="n"/>
      <c r="D789" s="5" t="n"/>
      <c r="E789" s="6">
        <f>IF(B789&amp;""="","",IFERROR(INDEX('الخطط'!$B$6:$B$505,MATCH(B789&amp;"",'الخطط'!$A$6:$A$505,0))&amp;"","خطة غير موجودة"))</f>
        <v/>
      </c>
      <c r="F789" s="6">
        <f>IF(E789="","",IFERROR(INDEX('المرضى'!$B$6:$B$305,MATCH(E789,'المرضى'!$A$6:$A$305,0))&amp;"",""))</f>
        <v/>
      </c>
      <c r="G789" s="22">
        <f>IF(OR(C789&lt;&gt;"تمت",E789="",NOT(ISNUMBER(A789))),"",IF(COUNTIFS($E$6:$E$2005,E789,$C$6:$C$2005,"تمت",$A$6:$A$2005,"&gt;"&amp;A789)=0,1,0))</f>
        <v/>
      </c>
    </row>
    <row r="790">
      <c r="A790" s="13" t="n"/>
      <c r="B790" s="5" t="n"/>
      <c r="C790" s="5" t="n"/>
      <c r="D790" s="5" t="n"/>
      <c r="E790" s="6">
        <f>IF(B790&amp;""="","",IFERROR(INDEX('الخطط'!$B$6:$B$505,MATCH(B790&amp;"",'الخطط'!$A$6:$A$505,0))&amp;"","خطة غير موجودة"))</f>
        <v/>
      </c>
      <c r="F790" s="6">
        <f>IF(E790="","",IFERROR(INDEX('المرضى'!$B$6:$B$305,MATCH(E790,'المرضى'!$A$6:$A$305,0))&amp;"",""))</f>
        <v/>
      </c>
      <c r="G790" s="22">
        <f>IF(OR(C790&lt;&gt;"تمت",E790="",NOT(ISNUMBER(A790))),"",IF(COUNTIFS($E$6:$E$2005,E790,$C$6:$C$2005,"تمت",$A$6:$A$2005,"&gt;"&amp;A790)=0,1,0))</f>
        <v/>
      </c>
    </row>
    <row r="791">
      <c r="A791" s="13" t="n"/>
      <c r="B791" s="5" t="n"/>
      <c r="C791" s="5" t="n"/>
      <c r="D791" s="5" t="n"/>
      <c r="E791" s="6">
        <f>IF(B791&amp;""="","",IFERROR(INDEX('الخطط'!$B$6:$B$505,MATCH(B791&amp;"",'الخطط'!$A$6:$A$505,0))&amp;"","خطة غير موجودة"))</f>
        <v/>
      </c>
      <c r="F791" s="6">
        <f>IF(E791="","",IFERROR(INDEX('المرضى'!$B$6:$B$305,MATCH(E791,'المرضى'!$A$6:$A$305,0))&amp;"",""))</f>
        <v/>
      </c>
      <c r="G791" s="22">
        <f>IF(OR(C791&lt;&gt;"تمت",E791="",NOT(ISNUMBER(A791))),"",IF(COUNTIFS($E$6:$E$2005,E791,$C$6:$C$2005,"تمت",$A$6:$A$2005,"&gt;"&amp;A791)=0,1,0))</f>
        <v/>
      </c>
    </row>
    <row r="792">
      <c r="A792" s="13" t="n"/>
      <c r="B792" s="5" t="n"/>
      <c r="C792" s="5" t="n"/>
      <c r="D792" s="5" t="n"/>
      <c r="E792" s="6">
        <f>IF(B792&amp;""="","",IFERROR(INDEX('الخطط'!$B$6:$B$505,MATCH(B792&amp;"",'الخطط'!$A$6:$A$505,0))&amp;"","خطة غير موجودة"))</f>
        <v/>
      </c>
      <c r="F792" s="6">
        <f>IF(E792="","",IFERROR(INDEX('المرضى'!$B$6:$B$305,MATCH(E792,'المرضى'!$A$6:$A$305,0))&amp;"",""))</f>
        <v/>
      </c>
      <c r="G792" s="22">
        <f>IF(OR(C792&lt;&gt;"تمت",E792="",NOT(ISNUMBER(A792))),"",IF(COUNTIFS($E$6:$E$2005,E792,$C$6:$C$2005,"تمت",$A$6:$A$2005,"&gt;"&amp;A792)=0,1,0))</f>
        <v/>
      </c>
    </row>
    <row r="793">
      <c r="A793" s="13" t="n"/>
      <c r="B793" s="5" t="n"/>
      <c r="C793" s="5" t="n"/>
      <c r="D793" s="5" t="n"/>
      <c r="E793" s="6">
        <f>IF(B793&amp;""="","",IFERROR(INDEX('الخطط'!$B$6:$B$505,MATCH(B793&amp;"",'الخطط'!$A$6:$A$505,0))&amp;"","خطة غير موجودة"))</f>
        <v/>
      </c>
      <c r="F793" s="6">
        <f>IF(E793="","",IFERROR(INDEX('المرضى'!$B$6:$B$305,MATCH(E793,'المرضى'!$A$6:$A$305,0))&amp;"",""))</f>
        <v/>
      </c>
      <c r="G793" s="22">
        <f>IF(OR(C793&lt;&gt;"تمت",E793="",NOT(ISNUMBER(A793))),"",IF(COUNTIFS($E$6:$E$2005,E793,$C$6:$C$2005,"تمت",$A$6:$A$2005,"&gt;"&amp;A793)=0,1,0))</f>
        <v/>
      </c>
    </row>
    <row r="794">
      <c r="A794" s="13" t="n"/>
      <c r="B794" s="5" t="n"/>
      <c r="C794" s="5" t="n"/>
      <c r="D794" s="5" t="n"/>
      <c r="E794" s="6">
        <f>IF(B794&amp;""="","",IFERROR(INDEX('الخطط'!$B$6:$B$505,MATCH(B794&amp;"",'الخطط'!$A$6:$A$505,0))&amp;"","خطة غير موجودة"))</f>
        <v/>
      </c>
      <c r="F794" s="6">
        <f>IF(E794="","",IFERROR(INDEX('المرضى'!$B$6:$B$305,MATCH(E794,'المرضى'!$A$6:$A$305,0))&amp;"",""))</f>
        <v/>
      </c>
      <c r="G794" s="22">
        <f>IF(OR(C794&lt;&gt;"تمت",E794="",NOT(ISNUMBER(A794))),"",IF(COUNTIFS($E$6:$E$2005,E794,$C$6:$C$2005,"تمت",$A$6:$A$2005,"&gt;"&amp;A794)=0,1,0))</f>
        <v/>
      </c>
    </row>
    <row r="795">
      <c r="A795" s="13" t="n"/>
      <c r="B795" s="5" t="n"/>
      <c r="C795" s="5" t="n"/>
      <c r="D795" s="5" t="n"/>
      <c r="E795" s="6">
        <f>IF(B795&amp;""="","",IFERROR(INDEX('الخطط'!$B$6:$B$505,MATCH(B795&amp;"",'الخطط'!$A$6:$A$505,0))&amp;"","خطة غير موجودة"))</f>
        <v/>
      </c>
      <c r="F795" s="6">
        <f>IF(E795="","",IFERROR(INDEX('المرضى'!$B$6:$B$305,MATCH(E795,'المرضى'!$A$6:$A$305,0))&amp;"",""))</f>
        <v/>
      </c>
      <c r="G795" s="22">
        <f>IF(OR(C795&lt;&gt;"تمت",E795="",NOT(ISNUMBER(A795))),"",IF(COUNTIFS($E$6:$E$2005,E795,$C$6:$C$2005,"تمت",$A$6:$A$2005,"&gt;"&amp;A795)=0,1,0))</f>
        <v/>
      </c>
    </row>
    <row r="796">
      <c r="A796" s="13" t="n"/>
      <c r="B796" s="5" t="n"/>
      <c r="C796" s="5" t="n"/>
      <c r="D796" s="5" t="n"/>
      <c r="E796" s="6">
        <f>IF(B796&amp;""="","",IFERROR(INDEX('الخطط'!$B$6:$B$505,MATCH(B796&amp;"",'الخطط'!$A$6:$A$505,0))&amp;"","خطة غير موجودة"))</f>
        <v/>
      </c>
      <c r="F796" s="6">
        <f>IF(E796="","",IFERROR(INDEX('المرضى'!$B$6:$B$305,MATCH(E796,'المرضى'!$A$6:$A$305,0))&amp;"",""))</f>
        <v/>
      </c>
      <c r="G796" s="22">
        <f>IF(OR(C796&lt;&gt;"تمت",E796="",NOT(ISNUMBER(A796))),"",IF(COUNTIFS($E$6:$E$2005,E796,$C$6:$C$2005,"تمت",$A$6:$A$2005,"&gt;"&amp;A796)=0,1,0))</f>
        <v/>
      </c>
    </row>
    <row r="797">
      <c r="A797" s="13" t="n"/>
      <c r="B797" s="5" t="n"/>
      <c r="C797" s="5" t="n"/>
      <c r="D797" s="5" t="n"/>
      <c r="E797" s="6">
        <f>IF(B797&amp;""="","",IFERROR(INDEX('الخطط'!$B$6:$B$505,MATCH(B797&amp;"",'الخطط'!$A$6:$A$505,0))&amp;"","خطة غير موجودة"))</f>
        <v/>
      </c>
      <c r="F797" s="6">
        <f>IF(E797="","",IFERROR(INDEX('المرضى'!$B$6:$B$305,MATCH(E797,'المرضى'!$A$6:$A$305,0))&amp;"",""))</f>
        <v/>
      </c>
      <c r="G797" s="22">
        <f>IF(OR(C797&lt;&gt;"تمت",E797="",NOT(ISNUMBER(A797))),"",IF(COUNTIFS($E$6:$E$2005,E797,$C$6:$C$2005,"تمت",$A$6:$A$2005,"&gt;"&amp;A797)=0,1,0))</f>
        <v/>
      </c>
    </row>
    <row r="798">
      <c r="A798" s="13" t="n"/>
      <c r="B798" s="5" t="n"/>
      <c r="C798" s="5" t="n"/>
      <c r="D798" s="5" t="n"/>
      <c r="E798" s="6">
        <f>IF(B798&amp;""="","",IFERROR(INDEX('الخطط'!$B$6:$B$505,MATCH(B798&amp;"",'الخطط'!$A$6:$A$505,0))&amp;"","خطة غير موجودة"))</f>
        <v/>
      </c>
      <c r="F798" s="6">
        <f>IF(E798="","",IFERROR(INDEX('المرضى'!$B$6:$B$305,MATCH(E798,'المرضى'!$A$6:$A$305,0))&amp;"",""))</f>
        <v/>
      </c>
      <c r="G798" s="22">
        <f>IF(OR(C798&lt;&gt;"تمت",E798="",NOT(ISNUMBER(A798))),"",IF(COUNTIFS($E$6:$E$2005,E798,$C$6:$C$2005,"تمت",$A$6:$A$2005,"&gt;"&amp;A798)=0,1,0))</f>
        <v/>
      </c>
    </row>
    <row r="799">
      <c r="A799" s="13" t="n"/>
      <c r="B799" s="5" t="n"/>
      <c r="C799" s="5" t="n"/>
      <c r="D799" s="5" t="n"/>
      <c r="E799" s="6">
        <f>IF(B799&amp;""="","",IFERROR(INDEX('الخطط'!$B$6:$B$505,MATCH(B799&amp;"",'الخطط'!$A$6:$A$505,0))&amp;"","خطة غير موجودة"))</f>
        <v/>
      </c>
      <c r="F799" s="6">
        <f>IF(E799="","",IFERROR(INDEX('المرضى'!$B$6:$B$305,MATCH(E799,'المرضى'!$A$6:$A$305,0))&amp;"",""))</f>
        <v/>
      </c>
      <c r="G799" s="22">
        <f>IF(OR(C799&lt;&gt;"تمت",E799="",NOT(ISNUMBER(A799))),"",IF(COUNTIFS($E$6:$E$2005,E799,$C$6:$C$2005,"تمت",$A$6:$A$2005,"&gt;"&amp;A799)=0,1,0))</f>
        <v/>
      </c>
    </row>
    <row r="800">
      <c r="A800" s="13" t="n"/>
      <c r="B800" s="5" t="n"/>
      <c r="C800" s="5" t="n"/>
      <c r="D800" s="5" t="n"/>
      <c r="E800" s="6">
        <f>IF(B800&amp;""="","",IFERROR(INDEX('الخطط'!$B$6:$B$505,MATCH(B800&amp;"",'الخطط'!$A$6:$A$505,0))&amp;"","خطة غير موجودة"))</f>
        <v/>
      </c>
      <c r="F800" s="6">
        <f>IF(E800="","",IFERROR(INDEX('المرضى'!$B$6:$B$305,MATCH(E800,'المرضى'!$A$6:$A$305,0))&amp;"",""))</f>
        <v/>
      </c>
      <c r="G800" s="22">
        <f>IF(OR(C800&lt;&gt;"تمت",E800="",NOT(ISNUMBER(A800))),"",IF(COUNTIFS($E$6:$E$2005,E800,$C$6:$C$2005,"تمت",$A$6:$A$2005,"&gt;"&amp;A800)=0,1,0))</f>
        <v/>
      </c>
    </row>
    <row r="801">
      <c r="A801" s="13" t="n"/>
      <c r="B801" s="5" t="n"/>
      <c r="C801" s="5" t="n"/>
      <c r="D801" s="5" t="n"/>
      <c r="E801" s="6">
        <f>IF(B801&amp;""="","",IFERROR(INDEX('الخطط'!$B$6:$B$505,MATCH(B801&amp;"",'الخطط'!$A$6:$A$505,0))&amp;"","خطة غير موجودة"))</f>
        <v/>
      </c>
      <c r="F801" s="6">
        <f>IF(E801="","",IFERROR(INDEX('المرضى'!$B$6:$B$305,MATCH(E801,'المرضى'!$A$6:$A$305,0))&amp;"",""))</f>
        <v/>
      </c>
      <c r="G801" s="22">
        <f>IF(OR(C801&lt;&gt;"تمت",E801="",NOT(ISNUMBER(A801))),"",IF(COUNTIFS($E$6:$E$2005,E801,$C$6:$C$2005,"تمت",$A$6:$A$2005,"&gt;"&amp;A801)=0,1,0))</f>
        <v/>
      </c>
    </row>
    <row r="802">
      <c r="A802" s="13" t="n"/>
      <c r="B802" s="5" t="n"/>
      <c r="C802" s="5" t="n"/>
      <c r="D802" s="5" t="n"/>
      <c r="E802" s="6">
        <f>IF(B802&amp;""="","",IFERROR(INDEX('الخطط'!$B$6:$B$505,MATCH(B802&amp;"",'الخطط'!$A$6:$A$505,0))&amp;"","خطة غير موجودة"))</f>
        <v/>
      </c>
      <c r="F802" s="6">
        <f>IF(E802="","",IFERROR(INDEX('المرضى'!$B$6:$B$305,MATCH(E802,'المرضى'!$A$6:$A$305,0))&amp;"",""))</f>
        <v/>
      </c>
      <c r="G802" s="22">
        <f>IF(OR(C802&lt;&gt;"تمت",E802="",NOT(ISNUMBER(A802))),"",IF(COUNTIFS($E$6:$E$2005,E802,$C$6:$C$2005,"تمت",$A$6:$A$2005,"&gt;"&amp;A802)=0,1,0))</f>
        <v/>
      </c>
    </row>
    <row r="803">
      <c r="A803" s="13" t="n"/>
      <c r="B803" s="5" t="n"/>
      <c r="C803" s="5" t="n"/>
      <c r="D803" s="5" t="n"/>
      <c r="E803" s="6">
        <f>IF(B803&amp;""="","",IFERROR(INDEX('الخطط'!$B$6:$B$505,MATCH(B803&amp;"",'الخطط'!$A$6:$A$505,0))&amp;"","خطة غير موجودة"))</f>
        <v/>
      </c>
      <c r="F803" s="6">
        <f>IF(E803="","",IFERROR(INDEX('المرضى'!$B$6:$B$305,MATCH(E803,'المرضى'!$A$6:$A$305,0))&amp;"",""))</f>
        <v/>
      </c>
      <c r="G803" s="22">
        <f>IF(OR(C803&lt;&gt;"تمت",E803="",NOT(ISNUMBER(A803))),"",IF(COUNTIFS($E$6:$E$2005,E803,$C$6:$C$2005,"تمت",$A$6:$A$2005,"&gt;"&amp;A803)=0,1,0))</f>
        <v/>
      </c>
    </row>
    <row r="804">
      <c r="A804" s="13" t="n"/>
      <c r="B804" s="5" t="n"/>
      <c r="C804" s="5" t="n"/>
      <c r="D804" s="5" t="n"/>
      <c r="E804" s="6">
        <f>IF(B804&amp;""="","",IFERROR(INDEX('الخطط'!$B$6:$B$505,MATCH(B804&amp;"",'الخطط'!$A$6:$A$505,0))&amp;"","خطة غير موجودة"))</f>
        <v/>
      </c>
      <c r="F804" s="6">
        <f>IF(E804="","",IFERROR(INDEX('المرضى'!$B$6:$B$305,MATCH(E804,'المرضى'!$A$6:$A$305,0))&amp;"",""))</f>
        <v/>
      </c>
      <c r="G804" s="22">
        <f>IF(OR(C804&lt;&gt;"تمت",E804="",NOT(ISNUMBER(A804))),"",IF(COUNTIFS($E$6:$E$2005,E804,$C$6:$C$2005,"تمت",$A$6:$A$2005,"&gt;"&amp;A804)=0,1,0))</f>
        <v/>
      </c>
    </row>
    <row r="805">
      <c r="A805" s="13" t="n"/>
      <c r="B805" s="5" t="n"/>
      <c r="C805" s="5" t="n"/>
      <c r="D805" s="5" t="n"/>
      <c r="E805" s="6">
        <f>IF(B805&amp;""="","",IFERROR(INDEX('الخطط'!$B$6:$B$505,MATCH(B805&amp;"",'الخطط'!$A$6:$A$505,0))&amp;"","خطة غير موجودة"))</f>
        <v/>
      </c>
      <c r="F805" s="6">
        <f>IF(E805="","",IFERROR(INDEX('المرضى'!$B$6:$B$305,MATCH(E805,'المرضى'!$A$6:$A$305,0))&amp;"",""))</f>
        <v/>
      </c>
      <c r="G805" s="22">
        <f>IF(OR(C805&lt;&gt;"تمت",E805="",NOT(ISNUMBER(A805))),"",IF(COUNTIFS($E$6:$E$2005,E805,$C$6:$C$2005,"تمت",$A$6:$A$2005,"&gt;"&amp;A805)=0,1,0))</f>
        <v/>
      </c>
    </row>
    <row r="806">
      <c r="A806" s="13" t="n"/>
      <c r="B806" s="5" t="n"/>
      <c r="C806" s="5" t="n"/>
      <c r="D806" s="5" t="n"/>
      <c r="E806" s="6">
        <f>IF(B806&amp;""="","",IFERROR(INDEX('الخطط'!$B$6:$B$505,MATCH(B806&amp;"",'الخطط'!$A$6:$A$505,0))&amp;"","خطة غير موجودة"))</f>
        <v/>
      </c>
      <c r="F806" s="6">
        <f>IF(E806="","",IFERROR(INDEX('المرضى'!$B$6:$B$305,MATCH(E806,'المرضى'!$A$6:$A$305,0))&amp;"",""))</f>
        <v/>
      </c>
      <c r="G806" s="22">
        <f>IF(OR(C806&lt;&gt;"تمت",E806="",NOT(ISNUMBER(A806))),"",IF(COUNTIFS($E$6:$E$2005,E806,$C$6:$C$2005,"تمت",$A$6:$A$2005,"&gt;"&amp;A806)=0,1,0))</f>
        <v/>
      </c>
    </row>
    <row r="807">
      <c r="A807" s="13" t="n"/>
      <c r="B807" s="5" t="n"/>
      <c r="C807" s="5" t="n"/>
      <c r="D807" s="5" t="n"/>
      <c r="E807" s="6">
        <f>IF(B807&amp;""="","",IFERROR(INDEX('الخطط'!$B$6:$B$505,MATCH(B807&amp;"",'الخطط'!$A$6:$A$505,0))&amp;"","خطة غير موجودة"))</f>
        <v/>
      </c>
      <c r="F807" s="6">
        <f>IF(E807="","",IFERROR(INDEX('المرضى'!$B$6:$B$305,MATCH(E807,'المرضى'!$A$6:$A$305,0))&amp;"",""))</f>
        <v/>
      </c>
      <c r="G807" s="22">
        <f>IF(OR(C807&lt;&gt;"تمت",E807="",NOT(ISNUMBER(A807))),"",IF(COUNTIFS($E$6:$E$2005,E807,$C$6:$C$2005,"تمت",$A$6:$A$2005,"&gt;"&amp;A807)=0,1,0))</f>
        <v/>
      </c>
    </row>
    <row r="808">
      <c r="A808" s="13" t="n"/>
      <c r="B808" s="5" t="n"/>
      <c r="C808" s="5" t="n"/>
      <c r="D808" s="5" t="n"/>
      <c r="E808" s="6">
        <f>IF(B808&amp;""="","",IFERROR(INDEX('الخطط'!$B$6:$B$505,MATCH(B808&amp;"",'الخطط'!$A$6:$A$505,0))&amp;"","خطة غير موجودة"))</f>
        <v/>
      </c>
      <c r="F808" s="6">
        <f>IF(E808="","",IFERROR(INDEX('المرضى'!$B$6:$B$305,MATCH(E808,'المرضى'!$A$6:$A$305,0))&amp;"",""))</f>
        <v/>
      </c>
      <c r="G808" s="22">
        <f>IF(OR(C808&lt;&gt;"تمت",E808="",NOT(ISNUMBER(A808))),"",IF(COUNTIFS($E$6:$E$2005,E808,$C$6:$C$2005,"تمت",$A$6:$A$2005,"&gt;"&amp;A808)=0,1,0))</f>
        <v/>
      </c>
    </row>
    <row r="809">
      <c r="A809" s="13" t="n"/>
      <c r="B809" s="5" t="n"/>
      <c r="C809" s="5" t="n"/>
      <c r="D809" s="5" t="n"/>
      <c r="E809" s="6">
        <f>IF(B809&amp;""="","",IFERROR(INDEX('الخطط'!$B$6:$B$505,MATCH(B809&amp;"",'الخطط'!$A$6:$A$505,0))&amp;"","خطة غير موجودة"))</f>
        <v/>
      </c>
      <c r="F809" s="6">
        <f>IF(E809="","",IFERROR(INDEX('المرضى'!$B$6:$B$305,MATCH(E809,'المرضى'!$A$6:$A$305,0))&amp;"",""))</f>
        <v/>
      </c>
      <c r="G809" s="22">
        <f>IF(OR(C809&lt;&gt;"تمت",E809="",NOT(ISNUMBER(A809))),"",IF(COUNTIFS($E$6:$E$2005,E809,$C$6:$C$2005,"تمت",$A$6:$A$2005,"&gt;"&amp;A809)=0,1,0))</f>
        <v/>
      </c>
    </row>
    <row r="810">
      <c r="A810" s="13" t="n"/>
      <c r="B810" s="5" t="n"/>
      <c r="C810" s="5" t="n"/>
      <c r="D810" s="5" t="n"/>
      <c r="E810" s="6">
        <f>IF(B810&amp;""="","",IFERROR(INDEX('الخطط'!$B$6:$B$505,MATCH(B810&amp;"",'الخطط'!$A$6:$A$505,0))&amp;"","خطة غير موجودة"))</f>
        <v/>
      </c>
      <c r="F810" s="6">
        <f>IF(E810="","",IFERROR(INDEX('المرضى'!$B$6:$B$305,MATCH(E810,'المرضى'!$A$6:$A$305,0))&amp;"",""))</f>
        <v/>
      </c>
      <c r="G810" s="22">
        <f>IF(OR(C810&lt;&gt;"تمت",E810="",NOT(ISNUMBER(A810))),"",IF(COUNTIFS($E$6:$E$2005,E810,$C$6:$C$2005,"تمت",$A$6:$A$2005,"&gt;"&amp;A810)=0,1,0))</f>
        <v/>
      </c>
    </row>
    <row r="811">
      <c r="A811" s="13" t="n"/>
      <c r="B811" s="5" t="n"/>
      <c r="C811" s="5" t="n"/>
      <c r="D811" s="5" t="n"/>
      <c r="E811" s="6">
        <f>IF(B811&amp;""="","",IFERROR(INDEX('الخطط'!$B$6:$B$505,MATCH(B811&amp;"",'الخطط'!$A$6:$A$505,0))&amp;"","خطة غير موجودة"))</f>
        <v/>
      </c>
      <c r="F811" s="6">
        <f>IF(E811="","",IFERROR(INDEX('المرضى'!$B$6:$B$305,MATCH(E811,'المرضى'!$A$6:$A$305,0))&amp;"",""))</f>
        <v/>
      </c>
      <c r="G811" s="22">
        <f>IF(OR(C811&lt;&gt;"تمت",E811="",NOT(ISNUMBER(A811))),"",IF(COUNTIFS($E$6:$E$2005,E811,$C$6:$C$2005,"تمت",$A$6:$A$2005,"&gt;"&amp;A811)=0,1,0))</f>
        <v/>
      </c>
    </row>
    <row r="812">
      <c r="A812" s="13" t="n"/>
      <c r="B812" s="5" t="n"/>
      <c r="C812" s="5" t="n"/>
      <c r="D812" s="5" t="n"/>
      <c r="E812" s="6">
        <f>IF(B812&amp;""="","",IFERROR(INDEX('الخطط'!$B$6:$B$505,MATCH(B812&amp;"",'الخطط'!$A$6:$A$505,0))&amp;"","خطة غير موجودة"))</f>
        <v/>
      </c>
      <c r="F812" s="6">
        <f>IF(E812="","",IFERROR(INDEX('المرضى'!$B$6:$B$305,MATCH(E812,'المرضى'!$A$6:$A$305,0))&amp;"",""))</f>
        <v/>
      </c>
      <c r="G812" s="22">
        <f>IF(OR(C812&lt;&gt;"تمت",E812="",NOT(ISNUMBER(A812))),"",IF(COUNTIFS($E$6:$E$2005,E812,$C$6:$C$2005,"تمت",$A$6:$A$2005,"&gt;"&amp;A812)=0,1,0))</f>
        <v/>
      </c>
    </row>
    <row r="813">
      <c r="A813" s="13" t="n"/>
      <c r="B813" s="5" t="n"/>
      <c r="C813" s="5" t="n"/>
      <c r="D813" s="5" t="n"/>
      <c r="E813" s="6">
        <f>IF(B813&amp;""="","",IFERROR(INDEX('الخطط'!$B$6:$B$505,MATCH(B813&amp;"",'الخطط'!$A$6:$A$505,0))&amp;"","خطة غير موجودة"))</f>
        <v/>
      </c>
      <c r="F813" s="6">
        <f>IF(E813="","",IFERROR(INDEX('المرضى'!$B$6:$B$305,MATCH(E813,'المرضى'!$A$6:$A$305,0))&amp;"",""))</f>
        <v/>
      </c>
      <c r="G813" s="22">
        <f>IF(OR(C813&lt;&gt;"تمت",E813="",NOT(ISNUMBER(A813))),"",IF(COUNTIFS($E$6:$E$2005,E813,$C$6:$C$2005,"تمت",$A$6:$A$2005,"&gt;"&amp;A813)=0,1,0))</f>
        <v/>
      </c>
    </row>
    <row r="814">
      <c r="A814" s="13" t="n"/>
      <c r="B814" s="5" t="n"/>
      <c r="C814" s="5" t="n"/>
      <c r="D814" s="5" t="n"/>
      <c r="E814" s="6">
        <f>IF(B814&amp;""="","",IFERROR(INDEX('الخطط'!$B$6:$B$505,MATCH(B814&amp;"",'الخطط'!$A$6:$A$505,0))&amp;"","خطة غير موجودة"))</f>
        <v/>
      </c>
      <c r="F814" s="6">
        <f>IF(E814="","",IFERROR(INDEX('المرضى'!$B$6:$B$305,MATCH(E814,'المرضى'!$A$6:$A$305,0))&amp;"",""))</f>
        <v/>
      </c>
      <c r="G814" s="22">
        <f>IF(OR(C814&lt;&gt;"تمت",E814="",NOT(ISNUMBER(A814))),"",IF(COUNTIFS($E$6:$E$2005,E814,$C$6:$C$2005,"تمت",$A$6:$A$2005,"&gt;"&amp;A814)=0,1,0))</f>
        <v/>
      </c>
    </row>
    <row r="815">
      <c r="A815" s="13" t="n"/>
      <c r="B815" s="5" t="n"/>
      <c r="C815" s="5" t="n"/>
      <c r="D815" s="5" t="n"/>
      <c r="E815" s="6">
        <f>IF(B815&amp;""="","",IFERROR(INDEX('الخطط'!$B$6:$B$505,MATCH(B815&amp;"",'الخطط'!$A$6:$A$505,0))&amp;"","خطة غير موجودة"))</f>
        <v/>
      </c>
      <c r="F815" s="6">
        <f>IF(E815="","",IFERROR(INDEX('المرضى'!$B$6:$B$305,MATCH(E815,'المرضى'!$A$6:$A$305,0))&amp;"",""))</f>
        <v/>
      </c>
      <c r="G815" s="22">
        <f>IF(OR(C815&lt;&gt;"تمت",E815="",NOT(ISNUMBER(A815))),"",IF(COUNTIFS($E$6:$E$2005,E815,$C$6:$C$2005,"تمت",$A$6:$A$2005,"&gt;"&amp;A815)=0,1,0))</f>
        <v/>
      </c>
    </row>
    <row r="816">
      <c r="A816" s="13" t="n"/>
      <c r="B816" s="5" t="n"/>
      <c r="C816" s="5" t="n"/>
      <c r="D816" s="5" t="n"/>
      <c r="E816" s="6">
        <f>IF(B816&amp;""="","",IFERROR(INDEX('الخطط'!$B$6:$B$505,MATCH(B816&amp;"",'الخطط'!$A$6:$A$505,0))&amp;"","خطة غير موجودة"))</f>
        <v/>
      </c>
      <c r="F816" s="6">
        <f>IF(E816="","",IFERROR(INDEX('المرضى'!$B$6:$B$305,MATCH(E816,'المرضى'!$A$6:$A$305,0))&amp;"",""))</f>
        <v/>
      </c>
      <c r="G816" s="22">
        <f>IF(OR(C816&lt;&gt;"تمت",E816="",NOT(ISNUMBER(A816))),"",IF(COUNTIFS($E$6:$E$2005,E816,$C$6:$C$2005,"تمت",$A$6:$A$2005,"&gt;"&amp;A816)=0,1,0))</f>
        <v/>
      </c>
    </row>
    <row r="817">
      <c r="A817" s="13" t="n"/>
      <c r="B817" s="5" t="n"/>
      <c r="C817" s="5" t="n"/>
      <c r="D817" s="5" t="n"/>
      <c r="E817" s="6">
        <f>IF(B817&amp;""="","",IFERROR(INDEX('الخطط'!$B$6:$B$505,MATCH(B817&amp;"",'الخطط'!$A$6:$A$505,0))&amp;"","خطة غير موجودة"))</f>
        <v/>
      </c>
      <c r="F817" s="6">
        <f>IF(E817="","",IFERROR(INDEX('المرضى'!$B$6:$B$305,MATCH(E817,'المرضى'!$A$6:$A$305,0))&amp;"",""))</f>
        <v/>
      </c>
      <c r="G817" s="22">
        <f>IF(OR(C817&lt;&gt;"تمت",E817="",NOT(ISNUMBER(A817))),"",IF(COUNTIFS($E$6:$E$2005,E817,$C$6:$C$2005,"تمت",$A$6:$A$2005,"&gt;"&amp;A817)=0,1,0))</f>
        <v/>
      </c>
    </row>
    <row r="818">
      <c r="A818" s="13" t="n"/>
      <c r="B818" s="5" t="n"/>
      <c r="C818" s="5" t="n"/>
      <c r="D818" s="5" t="n"/>
      <c r="E818" s="6">
        <f>IF(B818&amp;""="","",IFERROR(INDEX('الخطط'!$B$6:$B$505,MATCH(B818&amp;"",'الخطط'!$A$6:$A$505,0))&amp;"","خطة غير موجودة"))</f>
        <v/>
      </c>
      <c r="F818" s="6">
        <f>IF(E818="","",IFERROR(INDEX('المرضى'!$B$6:$B$305,MATCH(E818,'المرضى'!$A$6:$A$305,0))&amp;"",""))</f>
        <v/>
      </c>
      <c r="G818" s="22">
        <f>IF(OR(C818&lt;&gt;"تمت",E818="",NOT(ISNUMBER(A818))),"",IF(COUNTIFS($E$6:$E$2005,E818,$C$6:$C$2005,"تمت",$A$6:$A$2005,"&gt;"&amp;A818)=0,1,0))</f>
        <v/>
      </c>
    </row>
    <row r="819">
      <c r="A819" s="13" t="n"/>
      <c r="B819" s="5" t="n"/>
      <c r="C819" s="5" t="n"/>
      <c r="D819" s="5" t="n"/>
      <c r="E819" s="6">
        <f>IF(B819&amp;""="","",IFERROR(INDEX('الخطط'!$B$6:$B$505,MATCH(B819&amp;"",'الخطط'!$A$6:$A$505,0))&amp;"","خطة غير موجودة"))</f>
        <v/>
      </c>
      <c r="F819" s="6">
        <f>IF(E819="","",IFERROR(INDEX('المرضى'!$B$6:$B$305,MATCH(E819,'المرضى'!$A$6:$A$305,0))&amp;"",""))</f>
        <v/>
      </c>
      <c r="G819" s="22">
        <f>IF(OR(C819&lt;&gt;"تمت",E819="",NOT(ISNUMBER(A819))),"",IF(COUNTIFS($E$6:$E$2005,E819,$C$6:$C$2005,"تمت",$A$6:$A$2005,"&gt;"&amp;A819)=0,1,0))</f>
        <v/>
      </c>
    </row>
    <row r="820">
      <c r="A820" s="13" t="n"/>
      <c r="B820" s="5" t="n"/>
      <c r="C820" s="5" t="n"/>
      <c r="D820" s="5" t="n"/>
      <c r="E820" s="6">
        <f>IF(B820&amp;""="","",IFERROR(INDEX('الخطط'!$B$6:$B$505,MATCH(B820&amp;"",'الخطط'!$A$6:$A$505,0))&amp;"","خطة غير موجودة"))</f>
        <v/>
      </c>
      <c r="F820" s="6">
        <f>IF(E820="","",IFERROR(INDEX('المرضى'!$B$6:$B$305,MATCH(E820,'المرضى'!$A$6:$A$305,0))&amp;"",""))</f>
        <v/>
      </c>
      <c r="G820" s="22">
        <f>IF(OR(C820&lt;&gt;"تمت",E820="",NOT(ISNUMBER(A820))),"",IF(COUNTIFS($E$6:$E$2005,E820,$C$6:$C$2005,"تمت",$A$6:$A$2005,"&gt;"&amp;A820)=0,1,0))</f>
        <v/>
      </c>
    </row>
    <row r="821">
      <c r="A821" s="13" t="n"/>
      <c r="B821" s="5" t="n"/>
      <c r="C821" s="5" t="n"/>
      <c r="D821" s="5" t="n"/>
      <c r="E821" s="6">
        <f>IF(B821&amp;""="","",IFERROR(INDEX('الخطط'!$B$6:$B$505,MATCH(B821&amp;"",'الخطط'!$A$6:$A$505,0))&amp;"","خطة غير موجودة"))</f>
        <v/>
      </c>
      <c r="F821" s="6">
        <f>IF(E821="","",IFERROR(INDEX('المرضى'!$B$6:$B$305,MATCH(E821,'المرضى'!$A$6:$A$305,0))&amp;"",""))</f>
        <v/>
      </c>
      <c r="G821" s="22">
        <f>IF(OR(C821&lt;&gt;"تمت",E821="",NOT(ISNUMBER(A821))),"",IF(COUNTIFS($E$6:$E$2005,E821,$C$6:$C$2005,"تمت",$A$6:$A$2005,"&gt;"&amp;A821)=0,1,0))</f>
        <v/>
      </c>
    </row>
    <row r="822">
      <c r="A822" s="13" t="n"/>
      <c r="B822" s="5" t="n"/>
      <c r="C822" s="5" t="n"/>
      <c r="D822" s="5" t="n"/>
      <c r="E822" s="6">
        <f>IF(B822&amp;""="","",IFERROR(INDEX('الخطط'!$B$6:$B$505,MATCH(B822&amp;"",'الخطط'!$A$6:$A$505,0))&amp;"","خطة غير موجودة"))</f>
        <v/>
      </c>
      <c r="F822" s="6">
        <f>IF(E822="","",IFERROR(INDEX('المرضى'!$B$6:$B$305,MATCH(E822,'المرضى'!$A$6:$A$305,0))&amp;"",""))</f>
        <v/>
      </c>
      <c r="G822" s="22">
        <f>IF(OR(C822&lt;&gt;"تمت",E822="",NOT(ISNUMBER(A822))),"",IF(COUNTIFS($E$6:$E$2005,E822,$C$6:$C$2005,"تمت",$A$6:$A$2005,"&gt;"&amp;A822)=0,1,0))</f>
        <v/>
      </c>
    </row>
    <row r="823">
      <c r="A823" s="13" t="n"/>
      <c r="B823" s="5" t="n"/>
      <c r="C823" s="5" t="n"/>
      <c r="D823" s="5" t="n"/>
      <c r="E823" s="6">
        <f>IF(B823&amp;""="","",IFERROR(INDEX('الخطط'!$B$6:$B$505,MATCH(B823&amp;"",'الخطط'!$A$6:$A$505,0))&amp;"","خطة غير موجودة"))</f>
        <v/>
      </c>
      <c r="F823" s="6">
        <f>IF(E823="","",IFERROR(INDEX('المرضى'!$B$6:$B$305,MATCH(E823,'المرضى'!$A$6:$A$305,0))&amp;"",""))</f>
        <v/>
      </c>
      <c r="G823" s="22">
        <f>IF(OR(C823&lt;&gt;"تمت",E823="",NOT(ISNUMBER(A823))),"",IF(COUNTIFS($E$6:$E$2005,E823,$C$6:$C$2005,"تمت",$A$6:$A$2005,"&gt;"&amp;A823)=0,1,0))</f>
        <v/>
      </c>
    </row>
    <row r="824">
      <c r="A824" s="13" t="n"/>
      <c r="B824" s="5" t="n"/>
      <c r="C824" s="5" t="n"/>
      <c r="D824" s="5" t="n"/>
      <c r="E824" s="6">
        <f>IF(B824&amp;""="","",IFERROR(INDEX('الخطط'!$B$6:$B$505,MATCH(B824&amp;"",'الخطط'!$A$6:$A$505,0))&amp;"","خطة غير موجودة"))</f>
        <v/>
      </c>
      <c r="F824" s="6">
        <f>IF(E824="","",IFERROR(INDEX('المرضى'!$B$6:$B$305,MATCH(E824,'المرضى'!$A$6:$A$305,0))&amp;"",""))</f>
        <v/>
      </c>
      <c r="G824" s="22">
        <f>IF(OR(C824&lt;&gt;"تمت",E824="",NOT(ISNUMBER(A824))),"",IF(COUNTIFS($E$6:$E$2005,E824,$C$6:$C$2005,"تمت",$A$6:$A$2005,"&gt;"&amp;A824)=0,1,0))</f>
        <v/>
      </c>
    </row>
    <row r="825">
      <c r="A825" s="13" t="n"/>
      <c r="B825" s="5" t="n"/>
      <c r="C825" s="5" t="n"/>
      <c r="D825" s="5" t="n"/>
      <c r="E825" s="6">
        <f>IF(B825&amp;""="","",IFERROR(INDEX('الخطط'!$B$6:$B$505,MATCH(B825&amp;"",'الخطط'!$A$6:$A$505,0))&amp;"","خطة غير موجودة"))</f>
        <v/>
      </c>
      <c r="F825" s="6">
        <f>IF(E825="","",IFERROR(INDEX('المرضى'!$B$6:$B$305,MATCH(E825,'المرضى'!$A$6:$A$305,0))&amp;"",""))</f>
        <v/>
      </c>
      <c r="G825" s="22">
        <f>IF(OR(C825&lt;&gt;"تمت",E825="",NOT(ISNUMBER(A825))),"",IF(COUNTIFS($E$6:$E$2005,E825,$C$6:$C$2005,"تمت",$A$6:$A$2005,"&gt;"&amp;A825)=0,1,0))</f>
        <v/>
      </c>
    </row>
    <row r="826">
      <c r="A826" s="13" t="n"/>
      <c r="B826" s="5" t="n"/>
      <c r="C826" s="5" t="n"/>
      <c r="D826" s="5" t="n"/>
      <c r="E826" s="6">
        <f>IF(B826&amp;""="","",IFERROR(INDEX('الخطط'!$B$6:$B$505,MATCH(B826&amp;"",'الخطط'!$A$6:$A$505,0))&amp;"","خطة غير موجودة"))</f>
        <v/>
      </c>
      <c r="F826" s="6">
        <f>IF(E826="","",IFERROR(INDEX('المرضى'!$B$6:$B$305,MATCH(E826,'المرضى'!$A$6:$A$305,0))&amp;"",""))</f>
        <v/>
      </c>
      <c r="G826" s="22">
        <f>IF(OR(C826&lt;&gt;"تمت",E826="",NOT(ISNUMBER(A826))),"",IF(COUNTIFS($E$6:$E$2005,E826,$C$6:$C$2005,"تمت",$A$6:$A$2005,"&gt;"&amp;A826)=0,1,0))</f>
        <v/>
      </c>
    </row>
    <row r="827">
      <c r="A827" s="13" t="n"/>
      <c r="B827" s="5" t="n"/>
      <c r="C827" s="5" t="n"/>
      <c r="D827" s="5" t="n"/>
      <c r="E827" s="6">
        <f>IF(B827&amp;""="","",IFERROR(INDEX('الخطط'!$B$6:$B$505,MATCH(B827&amp;"",'الخطط'!$A$6:$A$505,0))&amp;"","خطة غير موجودة"))</f>
        <v/>
      </c>
      <c r="F827" s="6">
        <f>IF(E827="","",IFERROR(INDEX('المرضى'!$B$6:$B$305,MATCH(E827,'المرضى'!$A$6:$A$305,0))&amp;"",""))</f>
        <v/>
      </c>
      <c r="G827" s="22">
        <f>IF(OR(C827&lt;&gt;"تمت",E827="",NOT(ISNUMBER(A827))),"",IF(COUNTIFS($E$6:$E$2005,E827,$C$6:$C$2005,"تمت",$A$6:$A$2005,"&gt;"&amp;A827)=0,1,0))</f>
        <v/>
      </c>
    </row>
    <row r="828">
      <c r="A828" s="13" t="n"/>
      <c r="B828" s="5" t="n"/>
      <c r="C828" s="5" t="n"/>
      <c r="D828" s="5" t="n"/>
      <c r="E828" s="6">
        <f>IF(B828&amp;""="","",IFERROR(INDEX('الخطط'!$B$6:$B$505,MATCH(B828&amp;"",'الخطط'!$A$6:$A$505,0))&amp;"","خطة غير موجودة"))</f>
        <v/>
      </c>
      <c r="F828" s="6">
        <f>IF(E828="","",IFERROR(INDEX('المرضى'!$B$6:$B$305,MATCH(E828,'المرضى'!$A$6:$A$305,0))&amp;"",""))</f>
        <v/>
      </c>
      <c r="G828" s="22">
        <f>IF(OR(C828&lt;&gt;"تمت",E828="",NOT(ISNUMBER(A828))),"",IF(COUNTIFS($E$6:$E$2005,E828,$C$6:$C$2005,"تمت",$A$6:$A$2005,"&gt;"&amp;A828)=0,1,0))</f>
        <v/>
      </c>
    </row>
    <row r="829">
      <c r="A829" s="13" t="n"/>
      <c r="B829" s="5" t="n"/>
      <c r="C829" s="5" t="n"/>
      <c r="D829" s="5" t="n"/>
      <c r="E829" s="6">
        <f>IF(B829&amp;""="","",IFERROR(INDEX('الخطط'!$B$6:$B$505,MATCH(B829&amp;"",'الخطط'!$A$6:$A$505,0))&amp;"","خطة غير موجودة"))</f>
        <v/>
      </c>
      <c r="F829" s="6">
        <f>IF(E829="","",IFERROR(INDEX('المرضى'!$B$6:$B$305,MATCH(E829,'المرضى'!$A$6:$A$305,0))&amp;"",""))</f>
        <v/>
      </c>
      <c r="G829" s="22">
        <f>IF(OR(C829&lt;&gt;"تمت",E829="",NOT(ISNUMBER(A829))),"",IF(COUNTIFS($E$6:$E$2005,E829,$C$6:$C$2005,"تمت",$A$6:$A$2005,"&gt;"&amp;A829)=0,1,0))</f>
        <v/>
      </c>
    </row>
    <row r="830">
      <c r="A830" s="13" t="n"/>
      <c r="B830" s="5" t="n"/>
      <c r="C830" s="5" t="n"/>
      <c r="D830" s="5" t="n"/>
      <c r="E830" s="6">
        <f>IF(B830&amp;""="","",IFERROR(INDEX('الخطط'!$B$6:$B$505,MATCH(B830&amp;"",'الخطط'!$A$6:$A$505,0))&amp;"","خطة غير موجودة"))</f>
        <v/>
      </c>
      <c r="F830" s="6">
        <f>IF(E830="","",IFERROR(INDEX('المرضى'!$B$6:$B$305,MATCH(E830,'المرضى'!$A$6:$A$305,0))&amp;"",""))</f>
        <v/>
      </c>
      <c r="G830" s="22">
        <f>IF(OR(C830&lt;&gt;"تمت",E830="",NOT(ISNUMBER(A830))),"",IF(COUNTIFS($E$6:$E$2005,E830,$C$6:$C$2005,"تمت",$A$6:$A$2005,"&gt;"&amp;A830)=0,1,0))</f>
        <v/>
      </c>
    </row>
    <row r="831">
      <c r="A831" s="13" t="n"/>
      <c r="B831" s="5" t="n"/>
      <c r="C831" s="5" t="n"/>
      <c r="D831" s="5" t="n"/>
      <c r="E831" s="6">
        <f>IF(B831&amp;""="","",IFERROR(INDEX('الخطط'!$B$6:$B$505,MATCH(B831&amp;"",'الخطط'!$A$6:$A$505,0))&amp;"","خطة غير موجودة"))</f>
        <v/>
      </c>
      <c r="F831" s="6">
        <f>IF(E831="","",IFERROR(INDEX('المرضى'!$B$6:$B$305,MATCH(E831,'المرضى'!$A$6:$A$305,0))&amp;"",""))</f>
        <v/>
      </c>
      <c r="G831" s="22">
        <f>IF(OR(C831&lt;&gt;"تمت",E831="",NOT(ISNUMBER(A831))),"",IF(COUNTIFS($E$6:$E$2005,E831,$C$6:$C$2005,"تمت",$A$6:$A$2005,"&gt;"&amp;A831)=0,1,0))</f>
        <v/>
      </c>
    </row>
    <row r="832">
      <c r="A832" s="13" t="n"/>
      <c r="B832" s="5" t="n"/>
      <c r="C832" s="5" t="n"/>
      <c r="D832" s="5" t="n"/>
      <c r="E832" s="6">
        <f>IF(B832&amp;""="","",IFERROR(INDEX('الخطط'!$B$6:$B$505,MATCH(B832&amp;"",'الخطط'!$A$6:$A$505,0))&amp;"","خطة غير موجودة"))</f>
        <v/>
      </c>
      <c r="F832" s="6">
        <f>IF(E832="","",IFERROR(INDEX('المرضى'!$B$6:$B$305,MATCH(E832,'المرضى'!$A$6:$A$305,0))&amp;"",""))</f>
        <v/>
      </c>
      <c r="G832" s="22">
        <f>IF(OR(C832&lt;&gt;"تمت",E832="",NOT(ISNUMBER(A832))),"",IF(COUNTIFS($E$6:$E$2005,E832,$C$6:$C$2005,"تمت",$A$6:$A$2005,"&gt;"&amp;A832)=0,1,0))</f>
        <v/>
      </c>
    </row>
    <row r="833">
      <c r="A833" s="13" t="n"/>
      <c r="B833" s="5" t="n"/>
      <c r="C833" s="5" t="n"/>
      <c r="D833" s="5" t="n"/>
      <c r="E833" s="6">
        <f>IF(B833&amp;""="","",IFERROR(INDEX('الخطط'!$B$6:$B$505,MATCH(B833&amp;"",'الخطط'!$A$6:$A$505,0))&amp;"","خطة غير موجودة"))</f>
        <v/>
      </c>
      <c r="F833" s="6">
        <f>IF(E833="","",IFERROR(INDEX('المرضى'!$B$6:$B$305,MATCH(E833,'المرضى'!$A$6:$A$305,0))&amp;"",""))</f>
        <v/>
      </c>
      <c r="G833" s="22">
        <f>IF(OR(C833&lt;&gt;"تمت",E833="",NOT(ISNUMBER(A833))),"",IF(COUNTIFS($E$6:$E$2005,E833,$C$6:$C$2005,"تمت",$A$6:$A$2005,"&gt;"&amp;A833)=0,1,0))</f>
        <v/>
      </c>
    </row>
    <row r="834">
      <c r="A834" s="13" t="n"/>
      <c r="B834" s="5" t="n"/>
      <c r="C834" s="5" t="n"/>
      <c r="D834" s="5" t="n"/>
      <c r="E834" s="6">
        <f>IF(B834&amp;""="","",IFERROR(INDEX('الخطط'!$B$6:$B$505,MATCH(B834&amp;"",'الخطط'!$A$6:$A$505,0))&amp;"","خطة غير موجودة"))</f>
        <v/>
      </c>
      <c r="F834" s="6">
        <f>IF(E834="","",IFERROR(INDEX('المرضى'!$B$6:$B$305,MATCH(E834,'المرضى'!$A$6:$A$305,0))&amp;"",""))</f>
        <v/>
      </c>
      <c r="G834" s="22">
        <f>IF(OR(C834&lt;&gt;"تمت",E834="",NOT(ISNUMBER(A834))),"",IF(COUNTIFS($E$6:$E$2005,E834,$C$6:$C$2005,"تمت",$A$6:$A$2005,"&gt;"&amp;A834)=0,1,0))</f>
        <v/>
      </c>
    </row>
    <row r="835">
      <c r="A835" s="13" t="n"/>
      <c r="B835" s="5" t="n"/>
      <c r="C835" s="5" t="n"/>
      <c r="D835" s="5" t="n"/>
      <c r="E835" s="6">
        <f>IF(B835&amp;""="","",IFERROR(INDEX('الخطط'!$B$6:$B$505,MATCH(B835&amp;"",'الخطط'!$A$6:$A$505,0))&amp;"","خطة غير موجودة"))</f>
        <v/>
      </c>
      <c r="F835" s="6">
        <f>IF(E835="","",IFERROR(INDEX('المرضى'!$B$6:$B$305,MATCH(E835,'المرضى'!$A$6:$A$305,0))&amp;"",""))</f>
        <v/>
      </c>
      <c r="G835" s="22">
        <f>IF(OR(C835&lt;&gt;"تمت",E835="",NOT(ISNUMBER(A835))),"",IF(COUNTIFS($E$6:$E$2005,E835,$C$6:$C$2005,"تمت",$A$6:$A$2005,"&gt;"&amp;A835)=0,1,0))</f>
        <v/>
      </c>
    </row>
    <row r="836">
      <c r="A836" s="13" t="n"/>
      <c r="B836" s="5" t="n"/>
      <c r="C836" s="5" t="n"/>
      <c r="D836" s="5" t="n"/>
      <c r="E836" s="6">
        <f>IF(B836&amp;""="","",IFERROR(INDEX('الخطط'!$B$6:$B$505,MATCH(B836&amp;"",'الخطط'!$A$6:$A$505,0))&amp;"","خطة غير موجودة"))</f>
        <v/>
      </c>
      <c r="F836" s="6">
        <f>IF(E836="","",IFERROR(INDEX('المرضى'!$B$6:$B$305,MATCH(E836,'المرضى'!$A$6:$A$305,0))&amp;"",""))</f>
        <v/>
      </c>
      <c r="G836" s="22">
        <f>IF(OR(C836&lt;&gt;"تمت",E836="",NOT(ISNUMBER(A836))),"",IF(COUNTIFS($E$6:$E$2005,E836,$C$6:$C$2005,"تمت",$A$6:$A$2005,"&gt;"&amp;A836)=0,1,0))</f>
        <v/>
      </c>
    </row>
    <row r="837">
      <c r="A837" s="13" t="n"/>
      <c r="B837" s="5" t="n"/>
      <c r="C837" s="5" t="n"/>
      <c r="D837" s="5" t="n"/>
      <c r="E837" s="6">
        <f>IF(B837&amp;""="","",IFERROR(INDEX('الخطط'!$B$6:$B$505,MATCH(B837&amp;"",'الخطط'!$A$6:$A$505,0))&amp;"","خطة غير موجودة"))</f>
        <v/>
      </c>
      <c r="F837" s="6">
        <f>IF(E837="","",IFERROR(INDEX('المرضى'!$B$6:$B$305,MATCH(E837,'المرضى'!$A$6:$A$305,0))&amp;"",""))</f>
        <v/>
      </c>
      <c r="G837" s="22">
        <f>IF(OR(C837&lt;&gt;"تمت",E837="",NOT(ISNUMBER(A837))),"",IF(COUNTIFS($E$6:$E$2005,E837,$C$6:$C$2005,"تمت",$A$6:$A$2005,"&gt;"&amp;A837)=0,1,0))</f>
        <v/>
      </c>
    </row>
    <row r="838">
      <c r="A838" s="13" t="n"/>
      <c r="B838" s="5" t="n"/>
      <c r="C838" s="5" t="n"/>
      <c r="D838" s="5" t="n"/>
      <c r="E838" s="6">
        <f>IF(B838&amp;""="","",IFERROR(INDEX('الخطط'!$B$6:$B$505,MATCH(B838&amp;"",'الخطط'!$A$6:$A$505,0))&amp;"","خطة غير موجودة"))</f>
        <v/>
      </c>
      <c r="F838" s="6">
        <f>IF(E838="","",IFERROR(INDEX('المرضى'!$B$6:$B$305,MATCH(E838,'المرضى'!$A$6:$A$305,0))&amp;"",""))</f>
        <v/>
      </c>
      <c r="G838" s="22">
        <f>IF(OR(C838&lt;&gt;"تمت",E838="",NOT(ISNUMBER(A838))),"",IF(COUNTIFS($E$6:$E$2005,E838,$C$6:$C$2005,"تمت",$A$6:$A$2005,"&gt;"&amp;A838)=0,1,0))</f>
        <v/>
      </c>
    </row>
    <row r="839">
      <c r="A839" s="13" t="n"/>
      <c r="B839" s="5" t="n"/>
      <c r="C839" s="5" t="n"/>
      <c r="D839" s="5" t="n"/>
      <c r="E839" s="6">
        <f>IF(B839&amp;""="","",IFERROR(INDEX('الخطط'!$B$6:$B$505,MATCH(B839&amp;"",'الخطط'!$A$6:$A$505,0))&amp;"","خطة غير موجودة"))</f>
        <v/>
      </c>
      <c r="F839" s="6">
        <f>IF(E839="","",IFERROR(INDEX('المرضى'!$B$6:$B$305,MATCH(E839,'المرضى'!$A$6:$A$305,0))&amp;"",""))</f>
        <v/>
      </c>
      <c r="G839" s="22">
        <f>IF(OR(C839&lt;&gt;"تمت",E839="",NOT(ISNUMBER(A839))),"",IF(COUNTIFS($E$6:$E$2005,E839,$C$6:$C$2005,"تمت",$A$6:$A$2005,"&gt;"&amp;A839)=0,1,0))</f>
        <v/>
      </c>
    </row>
    <row r="840">
      <c r="A840" s="13" t="n"/>
      <c r="B840" s="5" t="n"/>
      <c r="C840" s="5" t="n"/>
      <c r="D840" s="5" t="n"/>
      <c r="E840" s="6">
        <f>IF(B840&amp;""="","",IFERROR(INDEX('الخطط'!$B$6:$B$505,MATCH(B840&amp;"",'الخطط'!$A$6:$A$505,0))&amp;"","خطة غير موجودة"))</f>
        <v/>
      </c>
      <c r="F840" s="6">
        <f>IF(E840="","",IFERROR(INDEX('المرضى'!$B$6:$B$305,MATCH(E840,'المرضى'!$A$6:$A$305,0))&amp;"",""))</f>
        <v/>
      </c>
      <c r="G840" s="22">
        <f>IF(OR(C840&lt;&gt;"تمت",E840="",NOT(ISNUMBER(A840))),"",IF(COUNTIFS($E$6:$E$2005,E840,$C$6:$C$2005,"تمت",$A$6:$A$2005,"&gt;"&amp;A840)=0,1,0))</f>
        <v/>
      </c>
    </row>
    <row r="841">
      <c r="A841" s="13" t="n"/>
      <c r="B841" s="5" t="n"/>
      <c r="C841" s="5" t="n"/>
      <c r="D841" s="5" t="n"/>
      <c r="E841" s="6">
        <f>IF(B841&amp;""="","",IFERROR(INDEX('الخطط'!$B$6:$B$505,MATCH(B841&amp;"",'الخطط'!$A$6:$A$505,0))&amp;"","خطة غير موجودة"))</f>
        <v/>
      </c>
      <c r="F841" s="6">
        <f>IF(E841="","",IFERROR(INDEX('المرضى'!$B$6:$B$305,MATCH(E841,'المرضى'!$A$6:$A$305,0))&amp;"",""))</f>
        <v/>
      </c>
      <c r="G841" s="22">
        <f>IF(OR(C841&lt;&gt;"تمت",E841="",NOT(ISNUMBER(A841))),"",IF(COUNTIFS($E$6:$E$2005,E841,$C$6:$C$2005,"تمت",$A$6:$A$2005,"&gt;"&amp;A841)=0,1,0))</f>
        <v/>
      </c>
    </row>
    <row r="842">
      <c r="A842" s="13" t="n"/>
      <c r="B842" s="5" t="n"/>
      <c r="C842" s="5" t="n"/>
      <c r="D842" s="5" t="n"/>
      <c r="E842" s="6">
        <f>IF(B842&amp;""="","",IFERROR(INDEX('الخطط'!$B$6:$B$505,MATCH(B842&amp;"",'الخطط'!$A$6:$A$505,0))&amp;"","خطة غير موجودة"))</f>
        <v/>
      </c>
      <c r="F842" s="6">
        <f>IF(E842="","",IFERROR(INDEX('المرضى'!$B$6:$B$305,MATCH(E842,'المرضى'!$A$6:$A$305,0))&amp;"",""))</f>
        <v/>
      </c>
      <c r="G842" s="22">
        <f>IF(OR(C842&lt;&gt;"تمت",E842="",NOT(ISNUMBER(A842))),"",IF(COUNTIFS($E$6:$E$2005,E842,$C$6:$C$2005,"تمت",$A$6:$A$2005,"&gt;"&amp;A842)=0,1,0))</f>
        <v/>
      </c>
    </row>
    <row r="843">
      <c r="A843" s="13" t="n"/>
      <c r="B843" s="5" t="n"/>
      <c r="C843" s="5" t="n"/>
      <c r="D843" s="5" t="n"/>
      <c r="E843" s="6">
        <f>IF(B843&amp;""="","",IFERROR(INDEX('الخطط'!$B$6:$B$505,MATCH(B843&amp;"",'الخطط'!$A$6:$A$505,0))&amp;"","خطة غير موجودة"))</f>
        <v/>
      </c>
      <c r="F843" s="6">
        <f>IF(E843="","",IFERROR(INDEX('المرضى'!$B$6:$B$305,MATCH(E843,'المرضى'!$A$6:$A$305,0))&amp;"",""))</f>
        <v/>
      </c>
      <c r="G843" s="22">
        <f>IF(OR(C843&lt;&gt;"تمت",E843="",NOT(ISNUMBER(A843))),"",IF(COUNTIFS($E$6:$E$2005,E843,$C$6:$C$2005,"تمت",$A$6:$A$2005,"&gt;"&amp;A843)=0,1,0))</f>
        <v/>
      </c>
    </row>
    <row r="844">
      <c r="A844" s="13" t="n"/>
      <c r="B844" s="5" t="n"/>
      <c r="C844" s="5" t="n"/>
      <c r="D844" s="5" t="n"/>
      <c r="E844" s="6">
        <f>IF(B844&amp;""="","",IFERROR(INDEX('الخطط'!$B$6:$B$505,MATCH(B844&amp;"",'الخطط'!$A$6:$A$505,0))&amp;"","خطة غير موجودة"))</f>
        <v/>
      </c>
      <c r="F844" s="6">
        <f>IF(E844="","",IFERROR(INDEX('المرضى'!$B$6:$B$305,MATCH(E844,'المرضى'!$A$6:$A$305,0))&amp;"",""))</f>
        <v/>
      </c>
      <c r="G844" s="22">
        <f>IF(OR(C844&lt;&gt;"تمت",E844="",NOT(ISNUMBER(A844))),"",IF(COUNTIFS($E$6:$E$2005,E844,$C$6:$C$2005,"تمت",$A$6:$A$2005,"&gt;"&amp;A844)=0,1,0))</f>
        <v/>
      </c>
    </row>
    <row r="845">
      <c r="A845" s="13" t="n"/>
      <c r="B845" s="5" t="n"/>
      <c r="C845" s="5" t="n"/>
      <c r="D845" s="5" t="n"/>
      <c r="E845" s="6">
        <f>IF(B845&amp;""="","",IFERROR(INDEX('الخطط'!$B$6:$B$505,MATCH(B845&amp;"",'الخطط'!$A$6:$A$505,0))&amp;"","خطة غير موجودة"))</f>
        <v/>
      </c>
      <c r="F845" s="6">
        <f>IF(E845="","",IFERROR(INDEX('المرضى'!$B$6:$B$305,MATCH(E845,'المرضى'!$A$6:$A$305,0))&amp;"",""))</f>
        <v/>
      </c>
      <c r="G845" s="22">
        <f>IF(OR(C845&lt;&gt;"تمت",E845="",NOT(ISNUMBER(A845))),"",IF(COUNTIFS($E$6:$E$2005,E845,$C$6:$C$2005,"تمت",$A$6:$A$2005,"&gt;"&amp;A845)=0,1,0))</f>
        <v/>
      </c>
    </row>
    <row r="846">
      <c r="A846" s="13" t="n"/>
      <c r="B846" s="5" t="n"/>
      <c r="C846" s="5" t="n"/>
      <c r="D846" s="5" t="n"/>
      <c r="E846" s="6">
        <f>IF(B846&amp;""="","",IFERROR(INDEX('الخطط'!$B$6:$B$505,MATCH(B846&amp;"",'الخطط'!$A$6:$A$505,0))&amp;"","خطة غير موجودة"))</f>
        <v/>
      </c>
      <c r="F846" s="6">
        <f>IF(E846="","",IFERROR(INDEX('المرضى'!$B$6:$B$305,MATCH(E846,'المرضى'!$A$6:$A$305,0))&amp;"",""))</f>
        <v/>
      </c>
      <c r="G846" s="22">
        <f>IF(OR(C846&lt;&gt;"تمت",E846="",NOT(ISNUMBER(A846))),"",IF(COUNTIFS($E$6:$E$2005,E846,$C$6:$C$2005,"تمت",$A$6:$A$2005,"&gt;"&amp;A846)=0,1,0))</f>
        <v/>
      </c>
    </row>
    <row r="847">
      <c r="A847" s="13" t="n"/>
      <c r="B847" s="5" t="n"/>
      <c r="C847" s="5" t="n"/>
      <c r="D847" s="5" t="n"/>
      <c r="E847" s="6">
        <f>IF(B847&amp;""="","",IFERROR(INDEX('الخطط'!$B$6:$B$505,MATCH(B847&amp;"",'الخطط'!$A$6:$A$505,0))&amp;"","خطة غير موجودة"))</f>
        <v/>
      </c>
      <c r="F847" s="6">
        <f>IF(E847="","",IFERROR(INDEX('المرضى'!$B$6:$B$305,MATCH(E847,'المرضى'!$A$6:$A$305,0))&amp;"",""))</f>
        <v/>
      </c>
      <c r="G847" s="22">
        <f>IF(OR(C847&lt;&gt;"تمت",E847="",NOT(ISNUMBER(A847))),"",IF(COUNTIFS($E$6:$E$2005,E847,$C$6:$C$2005,"تمت",$A$6:$A$2005,"&gt;"&amp;A847)=0,1,0))</f>
        <v/>
      </c>
    </row>
    <row r="848">
      <c r="A848" s="13" t="n"/>
      <c r="B848" s="5" t="n"/>
      <c r="C848" s="5" t="n"/>
      <c r="D848" s="5" t="n"/>
      <c r="E848" s="6">
        <f>IF(B848&amp;""="","",IFERROR(INDEX('الخطط'!$B$6:$B$505,MATCH(B848&amp;"",'الخطط'!$A$6:$A$505,0))&amp;"","خطة غير موجودة"))</f>
        <v/>
      </c>
      <c r="F848" s="6">
        <f>IF(E848="","",IFERROR(INDEX('المرضى'!$B$6:$B$305,MATCH(E848,'المرضى'!$A$6:$A$305,0))&amp;"",""))</f>
        <v/>
      </c>
      <c r="G848" s="22">
        <f>IF(OR(C848&lt;&gt;"تمت",E848="",NOT(ISNUMBER(A848))),"",IF(COUNTIFS($E$6:$E$2005,E848,$C$6:$C$2005,"تمت",$A$6:$A$2005,"&gt;"&amp;A848)=0,1,0))</f>
        <v/>
      </c>
    </row>
    <row r="849">
      <c r="A849" s="13" t="n"/>
      <c r="B849" s="5" t="n"/>
      <c r="C849" s="5" t="n"/>
      <c r="D849" s="5" t="n"/>
      <c r="E849" s="6">
        <f>IF(B849&amp;""="","",IFERROR(INDEX('الخطط'!$B$6:$B$505,MATCH(B849&amp;"",'الخطط'!$A$6:$A$505,0))&amp;"","خطة غير موجودة"))</f>
        <v/>
      </c>
      <c r="F849" s="6">
        <f>IF(E849="","",IFERROR(INDEX('المرضى'!$B$6:$B$305,MATCH(E849,'المرضى'!$A$6:$A$305,0))&amp;"",""))</f>
        <v/>
      </c>
      <c r="G849" s="22">
        <f>IF(OR(C849&lt;&gt;"تمت",E849="",NOT(ISNUMBER(A849))),"",IF(COUNTIFS($E$6:$E$2005,E849,$C$6:$C$2005,"تمت",$A$6:$A$2005,"&gt;"&amp;A849)=0,1,0))</f>
        <v/>
      </c>
    </row>
    <row r="850">
      <c r="A850" s="13" t="n"/>
      <c r="B850" s="5" t="n"/>
      <c r="C850" s="5" t="n"/>
      <c r="D850" s="5" t="n"/>
      <c r="E850" s="6">
        <f>IF(B850&amp;""="","",IFERROR(INDEX('الخطط'!$B$6:$B$505,MATCH(B850&amp;"",'الخطط'!$A$6:$A$505,0))&amp;"","خطة غير موجودة"))</f>
        <v/>
      </c>
      <c r="F850" s="6">
        <f>IF(E850="","",IFERROR(INDEX('المرضى'!$B$6:$B$305,MATCH(E850,'المرضى'!$A$6:$A$305,0))&amp;"",""))</f>
        <v/>
      </c>
      <c r="G850" s="22">
        <f>IF(OR(C850&lt;&gt;"تمت",E850="",NOT(ISNUMBER(A850))),"",IF(COUNTIFS($E$6:$E$2005,E850,$C$6:$C$2005,"تمت",$A$6:$A$2005,"&gt;"&amp;A850)=0,1,0))</f>
        <v/>
      </c>
    </row>
    <row r="851">
      <c r="A851" s="13" t="n"/>
      <c r="B851" s="5" t="n"/>
      <c r="C851" s="5" t="n"/>
      <c r="D851" s="5" t="n"/>
      <c r="E851" s="6">
        <f>IF(B851&amp;""="","",IFERROR(INDEX('الخطط'!$B$6:$B$505,MATCH(B851&amp;"",'الخطط'!$A$6:$A$505,0))&amp;"","خطة غير موجودة"))</f>
        <v/>
      </c>
      <c r="F851" s="6">
        <f>IF(E851="","",IFERROR(INDEX('المرضى'!$B$6:$B$305,MATCH(E851,'المرضى'!$A$6:$A$305,0))&amp;"",""))</f>
        <v/>
      </c>
      <c r="G851" s="22">
        <f>IF(OR(C851&lt;&gt;"تمت",E851="",NOT(ISNUMBER(A851))),"",IF(COUNTIFS($E$6:$E$2005,E851,$C$6:$C$2005,"تمت",$A$6:$A$2005,"&gt;"&amp;A851)=0,1,0))</f>
        <v/>
      </c>
    </row>
    <row r="852">
      <c r="A852" s="13" t="n"/>
      <c r="B852" s="5" t="n"/>
      <c r="C852" s="5" t="n"/>
      <c r="D852" s="5" t="n"/>
      <c r="E852" s="6">
        <f>IF(B852&amp;""="","",IFERROR(INDEX('الخطط'!$B$6:$B$505,MATCH(B852&amp;"",'الخطط'!$A$6:$A$505,0))&amp;"","خطة غير موجودة"))</f>
        <v/>
      </c>
      <c r="F852" s="6">
        <f>IF(E852="","",IFERROR(INDEX('المرضى'!$B$6:$B$305,MATCH(E852,'المرضى'!$A$6:$A$305,0))&amp;"",""))</f>
        <v/>
      </c>
      <c r="G852" s="22">
        <f>IF(OR(C852&lt;&gt;"تمت",E852="",NOT(ISNUMBER(A852))),"",IF(COUNTIFS($E$6:$E$2005,E852,$C$6:$C$2005,"تمت",$A$6:$A$2005,"&gt;"&amp;A852)=0,1,0))</f>
        <v/>
      </c>
    </row>
    <row r="853">
      <c r="A853" s="13" t="n"/>
      <c r="B853" s="5" t="n"/>
      <c r="C853" s="5" t="n"/>
      <c r="D853" s="5" t="n"/>
      <c r="E853" s="6">
        <f>IF(B853&amp;""="","",IFERROR(INDEX('الخطط'!$B$6:$B$505,MATCH(B853&amp;"",'الخطط'!$A$6:$A$505,0))&amp;"","خطة غير موجودة"))</f>
        <v/>
      </c>
      <c r="F853" s="6">
        <f>IF(E853="","",IFERROR(INDEX('المرضى'!$B$6:$B$305,MATCH(E853,'المرضى'!$A$6:$A$305,0))&amp;"",""))</f>
        <v/>
      </c>
      <c r="G853" s="22">
        <f>IF(OR(C853&lt;&gt;"تمت",E853="",NOT(ISNUMBER(A853))),"",IF(COUNTIFS($E$6:$E$2005,E853,$C$6:$C$2005,"تمت",$A$6:$A$2005,"&gt;"&amp;A853)=0,1,0))</f>
        <v/>
      </c>
    </row>
    <row r="854">
      <c r="A854" s="13" t="n"/>
      <c r="B854" s="5" t="n"/>
      <c r="C854" s="5" t="n"/>
      <c r="D854" s="5" t="n"/>
      <c r="E854" s="6">
        <f>IF(B854&amp;""="","",IFERROR(INDEX('الخطط'!$B$6:$B$505,MATCH(B854&amp;"",'الخطط'!$A$6:$A$505,0))&amp;"","خطة غير موجودة"))</f>
        <v/>
      </c>
      <c r="F854" s="6">
        <f>IF(E854="","",IFERROR(INDEX('المرضى'!$B$6:$B$305,MATCH(E854,'المرضى'!$A$6:$A$305,0))&amp;"",""))</f>
        <v/>
      </c>
      <c r="G854" s="22">
        <f>IF(OR(C854&lt;&gt;"تمت",E854="",NOT(ISNUMBER(A854))),"",IF(COUNTIFS($E$6:$E$2005,E854,$C$6:$C$2005,"تمت",$A$6:$A$2005,"&gt;"&amp;A854)=0,1,0))</f>
        <v/>
      </c>
    </row>
    <row r="855">
      <c r="A855" s="13" t="n"/>
      <c r="B855" s="5" t="n"/>
      <c r="C855" s="5" t="n"/>
      <c r="D855" s="5" t="n"/>
      <c r="E855" s="6">
        <f>IF(B855&amp;""="","",IFERROR(INDEX('الخطط'!$B$6:$B$505,MATCH(B855&amp;"",'الخطط'!$A$6:$A$505,0))&amp;"","خطة غير موجودة"))</f>
        <v/>
      </c>
      <c r="F855" s="6">
        <f>IF(E855="","",IFERROR(INDEX('المرضى'!$B$6:$B$305,MATCH(E855,'المرضى'!$A$6:$A$305,0))&amp;"",""))</f>
        <v/>
      </c>
      <c r="G855" s="22">
        <f>IF(OR(C855&lt;&gt;"تمت",E855="",NOT(ISNUMBER(A855))),"",IF(COUNTIFS($E$6:$E$2005,E855,$C$6:$C$2005,"تمت",$A$6:$A$2005,"&gt;"&amp;A855)=0,1,0))</f>
        <v/>
      </c>
    </row>
    <row r="856">
      <c r="A856" s="13" t="n"/>
      <c r="B856" s="5" t="n"/>
      <c r="C856" s="5" t="n"/>
      <c r="D856" s="5" t="n"/>
      <c r="E856" s="6">
        <f>IF(B856&amp;""="","",IFERROR(INDEX('الخطط'!$B$6:$B$505,MATCH(B856&amp;"",'الخطط'!$A$6:$A$505,0))&amp;"","خطة غير موجودة"))</f>
        <v/>
      </c>
      <c r="F856" s="6">
        <f>IF(E856="","",IFERROR(INDEX('المرضى'!$B$6:$B$305,MATCH(E856,'المرضى'!$A$6:$A$305,0))&amp;"",""))</f>
        <v/>
      </c>
      <c r="G856" s="22">
        <f>IF(OR(C856&lt;&gt;"تمت",E856="",NOT(ISNUMBER(A856))),"",IF(COUNTIFS($E$6:$E$2005,E856,$C$6:$C$2005,"تمت",$A$6:$A$2005,"&gt;"&amp;A856)=0,1,0))</f>
        <v/>
      </c>
    </row>
    <row r="857">
      <c r="A857" s="13" t="n"/>
      <c r="B857" s="5" t="n"/>
      <c r="C857" s="5" t="n"/>
      <c r="D857" s="5" t="n"/>
      <c r="E857" s="6">
        <f>IF(B857&amp;""="","",IFERROR(INDEX('الخطط'!$B$6:$B$505,MATCH(B857&amp;"",'الخطط'!$A$6:$A$505,0))&amp;"","خطة غير موجودة"))</f>
        <v/>
      </c>
      <c r="F857" s="6">
        <f>IF(E857="","",IFERROR(INDEX('المرضى'!$B$6:$B$305,MATCH(E857,'المرضى'!$A$6:$A$305,0))&amp;"",""))</f>
        <v/>
      </c>
      <c r="G857" s="22">
        <f>IF(OR(C857&lt;&gt;"تمت",E857="",NOT(ISNUMBER(A857))),"",IF(COUNTIFS($E$6:$E$2005,E857,$C$6:$C$2005,"تمت",$A$6:$A$2005,"&gt;"&amp;A857)=0,1,0))</f>
        <v/>
      </c>
    </row>
    <row r="858">
      <c r="A858" s="13" t="n"/>
      <c r="B858" s="5" t="n"/>
      <c r="C858" s="5" t="n"/>
      <c r="D858" s="5" t="n"/>
      <c r="E858" s="6">
        <f>IF(B858&amp;""="","",IFERROR(INDEX('الخطط'!$B$6:$B$505,MATCH(B858&amp;"",'الخطط'!$A$6:$A$505,0))&amp;"","خطة غير موجودة"))</f>
        <v/>
      </c>
      <c r="F858" s="6">
        <f>IF(E858="","",IFERROR(INDEX('المرضى'!$B$6:$B$305,MATCH(E858,'المرضى'!$A$6:$A$305,0))&amp;"",""))</f>
        <v/>
      </c>
      <c r="G858" s="22">
        <f>IF(OR(C858&lt;&gt;"تمت",E858="",NOT(ISNUMBER(A858))),"",IF(COUNTIFS($E$6:$E$2005,E858,$C$6:$C$2005,"تمت",$A$6:$A$2005,"&gt;"&amp;A858)=0,1,0))</f>
        <v/>
      </c>
    </row>
    <row r="859">
      <c r="A859" s="13" t="n"/>
      <c r="B859" s="5" t="n"/>
      <c r="C859" s="5" t="n"/>
      <c r="D859" s="5" t="n"/>
      <c r="E859" s="6">
        <f>IF(B859&amp;""="","",IFERROR(INDEX('الخطط'!$B$6:$B$505,MATCH(B859&amp;"",'الخطط'!$A$6:$A$505,0))&amp;"","خطة غير موجودة"))</f>
        <v/>
      </c>
      <c r="F859" s="6">
        <f>IF(E859="","",IFERROR(INDEX('المرضى'!$B$6:$B$305,MATCH(E859,'المرضى'!$A$6:$A$305,0))&amp;"",""))</f>
        <v/>
      </c>
      <c r="G859" s="22">
        <f>IF(OR(C859&lt;&gt;"تمت",E859="",NOT(ISNUMBER(A859))),"",IF(COUNTIFS($E$6:$E$2005,E859,$C$6:$C$2005,"تمت",$A$6:$A$2005,"&gt;"&amp;A859)=0,1,0))</f>
        <v/>
      </c>
    </row>
    <row r="860">
      <c r="A860" s="13" t="n"/>
      <c r="B860" s="5" t="n"/>
      <c r="C860" s="5" t="n"/>
      <c r="D860" s="5" t="n"/>
      <c r="E860" s="6">
        <f>IF(B860&amp;""="","",IFERROR(INDEX('الخطط'!$B$6:$B$505,MATCH(B860&amp;"",'الخطط'!$A$6:$A$505,0))&amp;"","خطة غير موجودة"))</f>
        <v/>
      </c>
      <c r="F860" s="6">
        <f>IF(E860="","",IFERROR(INDEX('المرضى'!$B$6:$B$305,MATCH(E860,'المرضى'!$A$6:$A$305,0))&amp;"",""))</f>
        <v/>
      </c>
      <c r="G860" s="22">
        <f>IF(OR(C860&lt;&gt;"تمت",E860="",NOT(ISNUMBER(A860))),"",IF(COUNTIFS($E$6:$E$2005,E860,$C$6:$C$2005,"تمت",$A$6:$A$2005,"&gt;"&amp;A860)=0,1,0))</f>
        <v/>
      </c>
    </row>
    <row r="861">
      <c r="A861" s="13" t="n"/>
      <c r="B861" s="5" t="n"/>
      <c r="C861" s="5" t="n"/>
      <c r="D861" s="5" t="n"/>
      <c r="E861" s="6">
        <f>IF(B861&amp;""="","",IFERROR(INDEX('الخطط'!$B$6:$B$505,MATCH(B861&amp;"",'الخطط'!$A$6:$A$505,0))&amp;"","خطة غير موجودة"))</f>
        <v/>
      </c>
      <c r="F861" s="6">
        <f>IF(E861="","",IFERROR(INDEX('المرضى'!$B$6:$B$305,MATCH(E861,'المرضى'!$A$6:$A$305,0))&amp;"",""))</f>
        <v/>
      </c>
      <c r="G861" s="22">
        <f>IF(OR(C861&lt;&gt;"تمت",E861="",NOT(ISNUMBER(A861))),"",IF(COUNTIFS($E$6:$E$2005,E861,$C$6:$C$2005,"تمت",$A$6:$A$2005,"&gt;"&amp;A861)=0,1,0))</f>
        <v/>
      </c>
    </row>
    <row r="862">
      <c r="A862" s="13" t="n"/>
      <c r="B862" s="5" t="n"/>
      <c r="C862" s="5" t="n"/>
      <c r="D862" s="5" t="n"/>
      <c r="E862" s="6">
        <f>IF(B862&amp;""="","",IFERROR(INDEX('الخطط'!$B$6:$B$505,MATCH(B862&amp;"",'الخطط'!$A$6:$A$505,0))&amp;"","خطة غير موجودة"))</f>
        <v/>
      </c>
      <c r="F862" s="6">
        <f>IF(E862="","",IFERROR(INDEX('المرضى'!$B$6:$B$305,MATCH(E862,'المرضى'!$A$6:$A$305,0))&amp;"",""))</f>
        <v/>
      </c>
      <c r="G862" s="22">
        <f>IF(OR(C862&lt;&gt;"تمت",E862="",NOT(ISNUMBER(A862))),"",IF(COUNTIFS($E$6:$E$2005,E862,$C$6:$C$2005,"تمت",$A$6:$A$2005,"&gt;"&amp;A862)=0,1,0))</f>
        <v/>
      </c>
    </row>
    <row r="863">
      <c r="A863" s="13" t="n"/>
      <c r="B863" s="5" t="n"/>
      <c r="C863" s="5" t="n"/>
      <c r="D863" s="5" t="n"/>
      <c r="E863" s="6">
        <f>IF(B863&amp;""="","",IFERROR(INDEX('الخطط'!$B$6:$B$505,MATCH(B863&amp;"",'الخطط'!$A$6:$A$505,0))&amp;"","خطة غير موجودة"))</f>
        <v/>
      </c>
      <c r="F863" s="6">
        <f>IF(E863="","",IFERROR(INDEX('المرضى'!$B$6:$B$305,MATCH(E863,'المرضى'!$A$6:$A$305,0))&amp;"",""))</f>
        <v/>
      </c>
      <c r="G863" s="22">
        <f>IF(OR(C863&lt;&gt;"تمت",E863="",NOT(ISNUMBER(A863))),"",IF(COUNTIFS($E$6:$E$2005,E863,$C$6:$C$2005,"تمت",$A$6:$A$2005,"&gt;"&amp;A863)=0,1,0))</f>
        <v/>
      </c>
    </row>
    <row r="864">
      <c r="A864" s="13" t="n"/>
      <c r="B864" s="5" t="n"/>
      <c r="C864" s="5" t="n"/>
      <c r="D864" s="5" t="n"/>
      <c r="E864" s="6">
        <f>IF(B864&amp;""="","",IFERROR(INDEX('الخطط'!$B$6:$B$505,MATCH(B864&amp;"",'الخطط'!$A$6:$A$505,0))&amp;"","خطة غير موجودة"))</f>
        <v/>
      </c>
      <c r="F864" s="6">
        <f>IF(E864="","",IFERROR(INDEX('المرضى'!$B$6:$B$305,MATCH(E864,'المرضى'!$A$6:$A$305,0))&amp;"",""))</f>
        <v/>
      </c>
      <c r="G864" s="22">
        <f>IF(OR(C864&lt;&gt;"تمت",E864="",NOT(ISNUMBER(A864))),"",IF(COUNTIFS($E$6:$E$2005,E864,$C$6:$C$2005,"تمت",$A$6:$A$2005,"&gt;"&amp;A864)=0,1,0))</f>
        <v/>
      </c>
    </row>
    <row r="865">
      <c r="A865" s="13" t="n"/>
      <c r="B865" s="5" t="n"/>
      <c r="C865" s="5" t="n"/>
      <c r="D865" s="5" t="n"/>
      <c r="E865" s="6">
        <f>IF(B865&amp;""="","",IFERROR(INDEX('الخطط'!$B$6:$B$505,MATCH(B865&amp;"",'الخطط'!$A$6:$A$505,0))&amp;"","خطة غير موجودة"))</f>
        <v/>
      </c>
      <c r="F865" s="6">
        <f>IF(E865="","",IFERROR(INDEX('المرضى'!$B$6:$B$305,MATCH(E865,'المرضى'!$A$6:$A$305,0))&amp;"",""))</f>
        <v/>
      </c>
      <c r="G865" s="22">
        <f>IF(OR(C865&lt;&gt;"تمت",E865="",NOT(ISNUMBER(A865))),"",IF(COUNTIFS($E$6:$E$2005,E865,$C$6:$C$2005,"تمت",$A$6:$A$2005,"&gt;"&amp;A865)=0,1,0))</f>
        <v/>
      </c>
    </row>
    <row r="866">
      <c r="A866" s="13" t="n"/>
      <c r="B866" s="5" t="n"/>
      <c r="C866" s="5" t="n"/>
      <c r="D866" s="5" t="n"/>
      <c r="E866" s="6">
        <f>IF(B866&amp;""="","",IFERROR(INDEX('الخطط'!$B$6:$B$505,MATCH(B866&amp;"",'الخطط'!$A$6:$A$505,0))&amp;"","خطة غير موجودة"))</f>
        <v/>
      </c>
      <c r="F866" s="6">
        <f>IF(E866="","",IFERROR(INDEX('المرضى'!$B$6:$B$305,MATCH(E866,'المرضى'!$A$6:$A$305,0))&amp;"",""))</f>
        <v/>
      </c>
      <c r="G866" s="22">
        <f>IF(OR(C866&lt;&gt;"تمت",E866="",NOT(ISNUMBER(A866))),"",IF(COUNTIFS($E$6:$E$2005,E866,$C$6:$C$2005,"تمت",$A$6:$A$2005,"&gt;"&amp;A866)=0,1,0))</f>
        <v/>
      </c>
    </row>
    <row r="867">
      <c r="A867" s="13" t="n"/>
      <c r="B867" s="5" t="n"/>
      <c r="C867" s="5" t="n"/>
      <c r="D867" s="5" t="n"/>
      <c r="E867" s="6">
        <f>IF(B867&amp;""="","",IFERROR(INDEX('الخطط'!$B$6:$B$505,MATCH(B867&amp;"",'الخطط'!$A$6:$A$505,0))&amp;"","خطة غير موجودة"))</f>
        <v/>
      </c>
      <c r="F867" s="6">
        <f>IF(E867="","",IFERROR(INDEX('المرضى'!$B$6:$B$305,MATCH(E867,'المرضى'!$A$6:$A$305,0))&amp;"",""))</f>
        <v/>
      </c>
      <c r="G867" s="22">
        <f>IF(OR(C867&lt;&gt;"تمت",E867="",NOT(ISNUMBER(A867))),"",IF(COUNTIFS($E$6:$E$2005,E867,$C$6:$C$2005,"تمت",$A$6:$A$2005,"&gt;"&amp;A867)=0,1,0))</f>
        <v/>
      </c>
    </row>
    <row r="868">
      <c r="A868" s="13" t="n"/>
      <c r="B868" s="5" t="n"/>
      <c r="C868" s="5" t="n"/>
      <c r="D868" s="5" t="n"/>
      <c r="E868" s="6">
        <f>IF(B868&amp;""="","",IFERROR(INDEX('الخطط'!$B$6:$B$505,MATCH(B868&amp;"",'الخطط'!$A$6:$A$505,0))&amp;"","خطة غير موجودة"))</f>
        <v/>
      </c>
      <c r="F868" s="6">
        <f>IF(E868="","",IFERROR(INDEX('المرضى'!$B$6:$B$305,MATCH(E868,'المرضى'!$A$6:$A$305,0))&amp;"",""))</f>
        <v/>
      </c>
      <c r="G868" s="22">
        <f>IF(OR(C868&lt;&gt;"تمت",E868="",NOT(ISNUMBER(A868))),"",IF(COUNTIFS($E$6:$E$2005,E868,$C$6:$C$2005,"تمت",$A$6:$A$2005,"&gt;"&amp;A868)=0,1,0))</f>
        <v/>
      </c>
    </row>
    <row r="869">
      <c r="A869" s="13" t="n"/>
      <c r="B869" s="5" t="n"/>
      <c r="C869" s="5" t="n"/>
      <c r="D869" s="5" t="n"/>
      <c r="E869" s="6">
        <f>IF(B869&amp;""="","",IFERROR(INDEX('الخطط'!$B$6:$B$505,MATCH(B869&amp;"",'الخطط'!$A$6:$A$505,0))&amp;"","خطة غير موجودة"))</f>
        <v/>
      </c>
      <c r="F869" s="6">
        <f>IF(E869="","",IFERROR(INDEX('المرضى'!$B$6:$B$305,MATCH(E869,'المرضى'!$A$6:$A$305,0))&amp;"",""))</f>
        <v/>
      </c>
      <c r="G869" s="22">
        <f>IF(OR(C869&lt;&gt;"تمت",E869="",NOT(ISNUMBER(A869))),"",IF(COUNTIFS($E$6:$E$2005,E869,$C$6:$C$2005,"تمت",$A$6:$A$2005,"&gt;"&amp;A869)=0,1,0))</f>
        <v/>
      </c>
    </row>
    <row r="870">
      <c r="A870" s="13" t="n"/>
      <c r="B870" s="5" t="n"/>
      <c r="C870" s="5" t="n"/>
      <c r="D870" s="5" t="n"/>
      <c r="E870" s="6">
        <f>IF(B870&amp;""="","",IFERROR(INDEX('الخطط'!$B$6:$B$505,MATCH(B870&amp;"",'الخطط'!$A$6:$A$505,0))&amp;"","خطة غير موجودة"))</f>
        <v/>
      </c>
      <c r="F870" s="6">
        <f>IF(E870="","",IFERROR(INDEX('المرضى'!$B$6:$B$305,MATCH(E870,'المرضى'!$A$6:$A$305,0))&amp;"",""))</f>
        <v/>
      </c>
      <c r="G870" s="22">
        <f>IF(OR(C870&lt;&gt;"تمت",E870="",NOT(ISNUMBER(A870))),"",IF(COUNTIFS($E$6:$E$2005,E870,$C$6:$C$2005,"تمت",$A$6:$A$2005,"&gt;"&amp;A870)=0,1,0))</f>
        <v/>
      </c>
    </row>
    <row r="871">
      <c r="A871" s="13" t="n"/>
      <c r="B871" s="5" t="n"/>
      <c r="C871" s="5" t="n"/>
      <c r="D871" s="5" t="n"/>
      <c r="E871" s="6">
        <f>IF(B871&amp;""="","",IFERROR(INDEX('الخطط'!$B$6:$B$505,MATCH(B871&amp;"",'الخطط'!$A$6:$A$505,0))&amp;"","خطة غير موجودة"))</f>
        <v/>
      </c>
      <c r="F871" s="6">
        <f>IF(E871="","",IFERROR(INDEX('المرضى'!$B$6:$B$305,MATCH(E871,'المرضى'!$A$6:$A$305,0))&amp;"",""))</f>
        <v/>
      </c>
      <c r="G871" s="22">
        <f>IF(OR(C871&lt;&gt;"تمت",E871="",NOT(ISNUMBER(A871))),"",IF(COUNTIFS($E$6:$E$2005,E871,$C$6:$C$2005,"تمت",$A$6:$A$2005,"&gt;"&amp;A871)=0,1,0))</f>
        <v/>
      </c>
    </row>
    <row r="872">
      <c r="A872" s="13" t="n"/>
      <c r="B872" s="5" t="n"/>
      <c r="C872" s="5" t="n"/>
      <c r="D872" s="5" t="n"/>
      <c r="E872" s="6">
        <f>IF(B872&amp;""="","",IFERROR(INDEX('الخطط'!$B$6:$B$505,MATCH(B872&amp;"",'الخطط'!$A$6:$A$505,0))&amp;"","خطة غير موجودة"))</f>
        <v/>
      </c>
      <c r="F872" s="6">
        <f>IF(E872="","",IFERROR(INDEX('المرضى'!$B$6:$B$305,MATCH(E872,'المرضى'!$A$6:$A$305,0))&amp;"",""))</f>
        <v/>
      </c>
      <c r="G872" s="22">
        <f>IF(OR(C872&lt;&gt;"تمت",E872="",NOT(ISNUMBER(A872))),"",IF(COUNTIFS($E$6:$E$2005,E872,$C$6:$C$2005,"تمت",$A$6:$A$2005,"&gt;"&amp;A872)=0,1,0))</f>
        <v/>
      </c>
    </row>
    <row r="873">
      <c r="A873" s="13" t="n"/>
      <c r="B873" s="5" t="n"/>
      <c r="C873" s="5" t="n"/>
      <c r="D873" s="5" t="n"/>
      <c r="E873" s="6">
        <f>IF(B873&amp;""="","",IFERROR(INDEX('الخطط'!$B$6:$B$505,MATCH(B873&amp;"",'الخطط'!$A$6:$A$505,0))&amp;"","خطة غير موجودة"))</f>
        <v/>
      </c>
      <c r="F873" s="6">
        <f>IF(E873="","",IFERROR(INDEX('المرضى'!$B$6:$B$305,MATCH(E873,'المرضى'!$A$6:$A$305,0))&amp;"",""))</f>
        <v/>
      </c>
      <c r="G873" s="22">
        <f>IF(OR(C873&lt;&gt;"تمت",E873="",NOT(ISNUMBER(A873))),"",IF(COUNTIFS($E$6:$E$2005,E873,$C$6:$C$2005,"تمت",$A$6:$A$2005,"&gt;"&amp;A873)=0,1,0))</f>
        <v/>
      </c>
    </row>
    <row r="874">
      <c r="A874" s="13" t="n"/>
      <c r="B874" s="5" t="n"/>
      <c r="C874" s="5" t="n"/>
      <c r="D874" s="5" t="n"/>
      <c r="E874" s="6">
        <f>IF(B874&amp;""="","",IFERROR(INDEX('الخطط'!$B$6:$B$505,MATCH(B874&amp;"",'الخطط'!$A$6:$A$505,0))&amp;"","خطة غير موجودة"))</f>
        <v/>
      </c>
      <c r="F874" s="6">
        <f>IF(E874="","",IFERROR(INDEX('المرضى'!$B$6:$B$305,MATCH(E874,'المرضى'!$A$6:$A$305,0))&amp;"",""))</f>
        <v/>
      </c>
      <c r="G874" s="22">
        <f>IF(OR(C874&lt;&gt;"تمت",E874="",NOT(ISNUMBER(A874))),"",IF(COUNTIFS($E$6:$E$2005,E874,$C$6:$C$2005,"تمت",$A$6:$A$2005,"&gt;"&amp;A874)=0,1,0))</f>
        <v/>
      </c>
    </row>
    <row r="875">
      <c r="A875" s="13" t="n"/>
      <c r="B875" s="5" t="n"/>
      <c r="C875" s="5" t="n"/>
      <c r="D875" s="5" t="n"/>
      <c r="E875" s="6">
        <f>IF(B875&amp;""="","",IFERROR(INDEX('الخطط'!$B$6:$B$505,MATCH(B875&amp;"",'الخطط'!$A$6:$A$505,0))&amp;"","خطة غير موجودة"))</f>
        <v/>
      </c>
      <c r="F875" s="6">
        <f>IF(E875="","",IFERROR(INDEX('المرضى'!$B$6:$B$305,MATCH(E875,'المرضى'!$A$6:$A$305,0))&amp;"",""))</f>
        <v/>
      </c>
      <c r="G875" s="22">
        <f>IF(OR(C875&lt;&gt;"تمت",E875="",NOT(ISNUMBER(A875))),"",IF(COUNTIFS($E$6:$E$2005,E875,$C$6:$C$2005,"تمت",$A$6:$A$2005,"&gt;"&amp;A875)=0,1,0))</f>
        <v/>
      </c>
    </row>
    <row r="876">
      <c r="A876" s="13" t="n"/>
      <c r="B876" s="5" t="n"/>
      <c r="C876" s="5" t="n"/>
      <c r="D876" s="5" t="n"/>
      <c r="E876" s="6">
        <f>IF(B876&amp;""="","",IFERROR(INDEX('الخطط'!$B$6:$B$505,MATCH(B876&amp;"",'الخطط'!$A$6:$A$505,0))&amp;"","خطة غير موجودة"))</f>
        <v/>
      </c>
      <c r="F876" s="6">
        <f>IF(E876="","",IFERROR(INDEX('المرضى'!$B$6:$B$305,MATCH(E876,'المرضى'!$A$6:$A$305,0))&amp;"",""))</f>
        <v/>
      </c>
      <c r="G876" s="22">
        <f>IF(OR(C876&lt;&gt;"تمت",E876="",NOT(ISNUMBER(A876))),"",IF(COUNTIFS($E$6:$E$2005,E876,$C$6:$C$2005,"تمت",$A$6:$A$2005,"&gt;"&amp;A876)=0,1,0))</f>
        <v/>
      </c>
    </row>
    <row r="877">
      <c r="A877" s="13" t="n"/>
      <c r="B877" s="5" t="n"/>
      <c r="C877" s="5" t="n"/>
      <c r="D877" s="5" t="n"/>
      <c r="E877" s="6">
        <f>IF(B877&amp;""="","",IFERROR(INDEX('الخطط'!$B$6:$B$505,MATCH(B877&amp;"",'الخطط'!$A$6:$A$505,0))&amp;"","خطة غير موجودة"))</f>
        <v/>
      </c>
      <c r="F877" s="6">
        <f>IF(E877="","",IFERROR(INDEX('المرضى'!$B$6:$B$305,MATCH(E877,'المرضى'!$A$6:$A$305,0))&amp;"",""))</f>
        <v/>
      </c>
      <c r="G877" s="22">
        <f>IF(OR(C877&lt;&gt;"تمت",E877="",NOT(ISNUMBER(A877))),"",IF(COUNTIFS($E$6:$E$2005,E877,$C$6:$C$2005,"تمت",$A$6:$A$2005,"&gt;"&amp;A877)=0,1,0))</f>
        <v/>
      </c>
    </row>
    <row r="878">
      <c r="A878" s="13" t="n"/>
      <c r="B878" s="5" t="n"/>
      <c r="C878" s="5" t="n"/>
      <c r="D878" s="5" t="n"/>
      <c r="E878" s="6">
        <f>IF(B878&amp;""="","",IFERROR(INDEX('الخطط'!$B$6:$B$505,MATCH(B878&amp;"",'الخطط'!$A$6:$A$505,0))&amp;"","خطة غير موجودة"))</f>
        <v/>
      </c>
      <c r="F878" s="6">
        <f>IF(E878="","",IFERROR(INDEX('المرضى'!$B$6:$B$305,MATCH(E878,'المرضى'!$A$6:$A$305,0))&amp;"",""))</f>
        <v/>
      </c>
      <c r="G878" s="22">
        <f>IF(OR(C878&lt;&gt;"تمت",E878="",NOT(ISNUMBER(A878))),"",IF(COUNTIFS($E$6:$E$2005,E878,$C$6:$C$2005,"تمت",$A$6:$A$2005,"&gt;"&amp;A878)=0,1,0))</f>
        <v/>
      </c>
    </row>
    <row r="879">
      <c r="A879" s="13" t="n"/>
      <c r="B879" s="5" t="n"/>
      <c r="C879" s="5" t="n"/>
      <c r="D879" s="5" t="n"/>
      <c r="E879" s="6">
        <f>IF(B879&amp;""="","",IFERROR(INDEX('الخطط'!$B$6:$B$505,MATCH(B879&amp;"",'الخطط'!$A$6:$A$505,0))&amp;"","خطة غير موجودة"))</f>
        <v/>
      </c>
      <c r="F879" s="6">
        <f>IF(E879="","",IFERROR(INDEX('المرضى'!$B$6:$B$305,MATCH(E879,'المرضى'!$A$6:$A$305,0))&amp;"",""))</f>
        <v/>
      </c>
      <c r="G879" s="22">
        <f>IF(OR(C879&lt;&gt;"تمت",E879="",NOT(ISNUMBER(A879))),"",IF(COUNTIFS($E$6:$E$2005,E879,$C$6:$C$2005,"تمت",$A$6:$A$2005,"&gt;"&amp;A879)=0,1,0))</f>
        <v/>
      </c>
    </row>
    <row r="880">
      <c r="A880" s="13" t="n"/>
      <c r="B880" s="5" t="n"/>
      <c r="C880" s="5" t="n"/>
      <c r="D880" s="5" t="n"/>
      <c r="E880" s="6">
        <f>IF(B880&amp;""="","",IFERROR(INDEX('الخطط'!$B$6:$B$505,MATCH(B880&amp;"",'الخطط'!$A$6:$A$505,0))&amp;"","خطة غير موجودة"))</f>
        <v/>
      </c>
      <c r="F880" s="6">
        <f>IF(E880="","",IFERROR(INDEX('المرضى'!$B$6:$B$305,MATCH(E880,'المرضى'!$A$6:$A$305,0))&amp;"",""))</f>
        <v/>
      </c>
      <c r="G880" s="22">
        <f>IF(OR(C880&lt;&gt;"تمت",E880="",NOT(ISNUMBER(A880))),"",IF(COUNTIFS($E$6:$E$2005,E880,$C$6:$C$2005,"تمت",$A$6:$A$2005,"&gt;"&amp;A880)=0,1,0))</f>
        <v/>
      </c>
    </row>
    <row r="881">
      <c r="A881" s="13" t="n"/>
      <c r="B881" s="5" t="n"/>
      <c r="C881" s="5" t="n"/>
      <c r="D881" s="5" t="n"/>
      <c r="E881" s="6">
        <f>IF(B881&amp;""="","",IFERROR(INDEX('الخطط'!$B$6:$B$505,MATCH(B881&amp;"",'الخطط'!$A$6:$A$505,0))&amp;"","خطة غير موجودة"))</f>
        <v/>
      </c>
      <c r="F881" s="6">
        <f>IF(E881="","",IFERROR(INDEX('المرضى'!$B$6:$B$305,MATCH(E881,'المرضى'!$A$6:$A$305,0))&amp;"",""))</f>
        <v/>
      </c>
      <c r="G881" s="22">
        <f>IF(OR(C881&lt;&gt;"تمت",E881="",NOT(ISNUMBER(A881))),"",IF(COUNTIFS($E$6:$E$2005,E881,$C$6:$C$2005,"تمت",$A$6:$A$2005,"&gt;"&amp;A881)=0,1,0))</f>
        <v/>
      </c>
    </row>
    <row r="882">
      <c r="A882" s="13" t="n"/>
      <c r="B882" s="5" t="n"/>
      <c r="C882" s="5" t="n"/>
      <c r="D882" s="5" t="n"/>
      <c r="E882" s="6">
        <f>IF(B882&amp;""="","",IFERROR(INDEX('الخطط'!$B$6:$B$505,MATCH(B882&amp;"",'الخطط'!$A$6:$A$505,0))&amp;"","خطة غير موجودة"))</f>
        <v/>
      </c>
      <c r="F882" s="6">
        <f>IF(E882="","",IFERROR(INDEX('المرضى'!$B$6:$B$305,MATCH(E882,'المرضى'!$A$6:$A$305,0))&amp;"",""))</f>
        <v/>
      </c>
      <c r="G882" s="22">
        <f>IF(OR(C882&lt;&gt;"تمت",E882="",NOT(ISNUMBER(A882))),"",IF(COUNTIFS($E$6:$E$2005,E882,$C$6:$C$2005,"تمت",$A$6:$A$2005,"&gt;"&amp;A882)=0,1,0))</f>
        <v/>
      </c>
    </row>
    <row r="883">
      <c r="A883" s="13" t="n"/>
      <c r="B883" s="5" t="n"/>
      <c r="C883" s="5" t="n"/>
      <c r="D883" s="5" t="n"/>
      <c r="E883" s="6">
        <f>IF(B883&amp;""="","",IFERROR(INDEX('الخطط'!$B$6:$B$505,MATCH(B883&amp;"",'الخطط'!$A$6:$A$505,0))&amp;"","خطة غير موجودة"))</f>
        <v/>
      </c>
      <c r="F883" s="6">
        <f>IF(E883="","",IFERROR(INDEX('المرضى'!$B$6:$B$305,MATCH(E883,'المرضى'!$A$6:$A$305,0))&amp;"",""))</f>
        <v/>
      </c>
      <c r="G883" s="22">
        <f>IF(OR(C883&lt;&gt;"تمت",E883="",NOT(ISNUMBER(A883))),"",IF(COUNTIFS($E$6:$E$2005,E883,$C$6:$C$2005,"تمت",$A$6:$A$2005,"&gt;"&amp;A883)=0,1,0))</f>
        <v/>
      </c>
    </row>
    <row r="884">
      <c r="A884" s="13" t="n"/>
      <c r="B884" s="5" t="n"/>
      <c r="C884" s="5" t="n"/>
      <c r="D884" s="5" t="n"/>
      <c r="E884" s="6">
        <f>IF(B884&amp;""="","",IFERROR(INDEX('الخطط'!$B$6:$B$505,MATCH(B884&amp;"",'الخطط'!$A$6:$A$505,0))&amp;"","خطة غير موجودة"))</f>
        <v/>
      </c>
      <c r="F884" s="6">
        <f>IF(E884="","",IFERROR(INDEX('المرضى'!$B$6:$B$305,MATCH(E884,'المرضى'!$A$6:$A$305,0))&amp;"",""))</f>
        <v/>
      </c>
      <c r="G884" s="22">
        <f>IF(OR(C884&lt;&gt;"تمت",E884="",NOT(ISNUMBER(A884))),"",IF(COUNTIFS($E$6:$E$2005,E884,$C$6:$C$2005,"تمت",$A$6:$A$2005,"&gt;"&amp;A884)=0,1,0))</f>
        <v/>
      </c>
    </row>
    <row r="885">
      <c r="A885" s="13" t="n"/>
      <c r="B885" s="5" t="n"/>
      <c r="C885" s="5" t="n"/>
      <c r="D885" s="5" t="n"/>
      <c r="E885" s="6">
        <f>IF(B885&amp;""="","",IFERROR(INDEX('الخطط'!$B$6:$B$505,MATCH(B885&amp;"",'الخطط'!$A$6:$A$505,0))&amp;"","خطة غير موجودة"))</f>
        <v/>
      </c>
      <c r="F885" s="6">
        <f>IF(E885="","",IFERROR(INDEX('المرضى'!$B$6:$B$305,MATCH(E885,'المرضى'!$A$6:$A$305,0))&amp;"",""))</f>
        <v/>
      </c>
      <c r="G885" s="22">
        <f>IF(OR(C885&lt;&gt;"تمت",E885="",NOT(ISNUMBER(A885))),"",IF(COUNTIFS($E$6:$E$2005,E885,$C$6:$C$2005,"تمت",$A$6:$A$2005,"&gt;"&amp;A885)=0,1,0))</f>
        <v/>
      </c>
    </row>
    <row r="886">
      <c r="A886" s="13" t="n"/>
      <c r="B886" s="5" t="n"/>
      <c r="C886" s="5" t="n"/>
      <c r="D886" s="5" t="n"/>
      <c r="E886" s="6">
        <f>IF(B886&amp;""="","",IFERROR(INDEX('الخطط'!$B$6:$B$505,MATCH(B886&amp;"",'الخطط'!$A$6:$A$505,0))&amp;"","خطة غير موجودة"))</f>
        <v/>
      </c>
      <c r="F886" s="6">
        <f>IF(E886="","",IFERROR(INDEX('المرضى'!$B$6:$B$305,MATCH(E886,'المرضى'!$A$6:$A$305,0))&amp;"",""))</f>
        <v/>
      </c>
      <c r="G886" s="22">
        <f>IF(OR(C886&lt;&gt;"تمت",E886="",NOT(ISNUMBER(A886))),"",IF(COUNTIFS($E$6:$E$2005,E886,$C$6:$C$2005,"تمت",$A$6:$A$2005,"&gt;"&amp;A886)=0,1,0))</f>
        <v/>
      </c>
    </row>
    <row r="887">
      <c r="A887" s="13" t="n"/>
      <c r="B887" s="5" t="n"/>
      <c r="C887" s="5" t="n"/>
      <c r="D887" s="5" t="n"/>
      <c r="E887" s="6">
        <f>IF(B887&amp;""="","",IFERROR(INDEX('الخطط'!$B$6:$B$505,MATCH(B887&amp;"",'الخطط'!$A$6:$A$505,0))&amp;"","خطة غير موجودة"))</f>
        <v/>
      </c>
      <c r="F887" s="6">
        <f>IF(E887="","",IFERROR(INDEX('المرضى'!$B$6:$B$305,MATCH(E887,'المرضى'!$A$6:$A$305,0))&amp;"",""))</f>
        <v/>
      </c>
      <c r="G887" s="22">
        <f>IF(OR(C887&lt;&gt;"تمت",E887="",NOT(ISNUMBER(A887))),"",IF(COUNTIFS($E$6:$E$2005,E887,$C$6:$C$2005,"تمت",$A$6:$A$2005,"&gt;"&amp;A887)=0,1,0))</f>
        <v/>
      </c>
    </row>
    <row r="888">
      <c r="A888" s="13" t="n"/>
      <c r="B888" s="5" t="n"/>
      <c r="C888" s="5" t="n"/>
      <c r="D888" s="5" t="n"/>
      <c r="E888" s="6">
        <f>IF(B888&amp;""="","",IFERROR(INDEX('الخطط'!$B$6:$B$505,MATCH(B888&amp;"",'الخطط'!$A$6:$A$505,0))&amp;"","خطة غير موجودة"))</f>
        <v/>
      </c>
      <c r="F888" s="6">
        <f>IF(E888="","",IFERROR(INDEX('المرضى'!$B$6:$B$305,MATCH(E888,'المرضى'!$A$6:$A$305,0))&amp;"",""))</f>
        <v/>
      </c>
      <c r="G888" s="22">
        <f>IF(OR(C888&lt;&gt;"تمت",E888="",NOT(ISNUMBER(A888))),"",IF(COUNTIFS($E$6:$E$2005,E888,$C$6:$C$2005,"تمت",$A$6:$A$2005,"&gt;"&amp;A888)=0,1,0))</f>
        <v/>
      </c>
    </row>
    <row r="889">
      <c r="A889" s="13" t="n"/>
      <c r="B889" s="5" t="n"/>
      <c r="C889" s="5" t="n"/>
      <c r="D889" s="5" t="n"/>
      <c r="E889" s="6">
        <f>IF(B889&amp;""="","",IFERROR(INDEX('الخطط'!$B$6:$B$505,MATCH(B889&amp;"",'الخطط'!$A$6:$A$505,0))&amp;"","خطة غير موجودة"))</f>
        <v/>
      </c>
      <c r="F889" s="6">
        <f>IF(E889="","",IFERROR(INDEX('المرضى'!$B$6:$B$305,MATCH(E889,'المرضى'!$A$6:$A$305,0))&amp;"",""))</f>
        <v/>
      </c>
      <c r="G889" s="22">
        <f>IF(OR(C889&lt;&gt;"تمت",E889="",NOT(ISNUMBER(A889))),"",IF(COUNTIFS($E$6:$E$2005,E889,$C$6:$C$2005,"تمت",$A$6:$A$2005,"&gt;"&amp;A889)=0,1,0))</f>
        <v/>
      </c>
    </row>
    <row r="890">
      <c r="A890" s="13" t="n"/>
      <c r="B890" s="5" t="n"/>
      <c r="C890" s="5" t="n"/>
      <c r="D890" s="5" t="n"/>
      <c r="E890" s="6">
        <f>IF(B890&amp;""="","",IFERROR(INDEX('الخطط'!$B$6:$B$505,MATCH(B890&amp;"",'الخطط'!$A$6:$A$505,0))&amp;"","خطة غير موجودة"))</f>
        <v/>
      </c>
      <c r="F890" s="6">
        <f>IF(E890="","",IFERROR(INDEX('المرضى'!$B$6:$B$305,MATCH(E890,'المرضى'!$A$6:$A$305,0))&amp;"",""))</f>
        <v/>
      </c>
      <c r="G890" s="22">
        <f>IF(OR(C890&lt;&gt;"تمت",E890="",NOT(ISNUMBER(A890))),"",IF(COUNTIFS($E$6:$E$2005,E890,$C$6:$C$2005,"تمت",$A$6:$A$2005,"&gt;"&amp;A890)=0,1,0))</f>
        <v/>
      </c>
    </row>
    <row r="891">
      <c r="A891" s="13" t="n"/>
      <c r="B891" s="5" t="n"/>
      <c r="C891" s="5" t="n"/>
      <c r="D891" s="5" t="n"/>
      <c r="E891" s="6">
        <f>IF(B891&amp;""="","",IFERROR(INDEX('الخطط'!$B$6:$B$505,MATCH(B891&amp;"",'الخطط'!$A$6:$A$505,0))&amp;"","خطة غير موجودة"))</f>
        <v/>
      </c>
      <c r="F891" s="6">
        <f>IF(E891="","",IFERROR(INDEX('المرضى'!$B$6:$B$305,MATCH(E891,'المرضى'!$A$6:$A$305,0))&amp;"",""))</f>
        <v/>
      </c>
      <c r="G891" s="22">
        <f>IF(OR(C891&lt;&gt;"تمت",E891="",NOT(ISNUMBER(A891))),"",IF(COUNTIFS($E$6:$E$2005,E891,$C$6:$C$2005,"تمت",$A$6:$A$2005,"&gt;"&amp;A891)=0,1,0))</f>
        <v/>
      </c>
    </row>
    <row r="892">
      <c r="A892" s="13" t="n"/>
      <c r="B892" s="5" t="n"/>
      <c r="C892" s="5" t="n"/>
      <c r="D892" s="5" t="n"/>
      <c r="E892" s="6">
        <f>IF(B892&amp;""="","",IFERROR(INDEX('الخطط'!$B$6:$B$505,MATCH(B892&amp;"",'الخطط'!$A$6:$A$505,0))&amp;"","خطة غير موجودة"))</f>
        <v/>
      </c>
      <c r="F892" s="6">
        <f>IF(E892="","",IFERROR(INDEX('المرضى'!$B$6:$B$305,MATCH(E892,'المرضى'!$A$6:$A$305,0))&amp;"",""))</f>
        <v/>
      </c>
      <c r="G892" s="22">
        <f>IF(OR(C892&lt;&gt;"تمت",E892="",NOT(ISNUMBER(A892))),"",IF(COUNTIFS($E$6:$E$2005,E892,$C$6:$C$2005,"تمت",$A$6:$A$2005,"&gt;"&amp;A892)=0,1,0))</f>
        <v/>
      </c>
    </row>
    <row r="893">
      <c r="A893" s="13" t="n"/>
      <c r="B893" s="5" t="n"/>
      <c r="C893" s="5" t="n"/>
      <c r="D893" s="5" t="n"/>
      <c r="E893" s="6">
        <f>IF(B893&amp;""="","",IFERROR(INDEX('الخطط'!$B$6:$B$505,MATCH(B893&amp;"",'الخطط'!$A$6:$A$505,0))&amp;"","خطة غير موجودة"))</f>
        <v/>
      </c>
      <c r="F893" s="6">
        <f>IF(E893="","",IFERROR(INDEX('المرضى'!$B$6:$B$305,MATCH(E893,'المرضى'!$A$6:$A$305,0))&amp;"",""))</f>
        <v/>
      </c>
      <c r="G893" s="22">
        <f>IF(OR(C893&lt;&gt;"تمت",E893="",NOT(ISNUMBER(A893))),"",IF(COUNTIFS($E$6:$E$2005,E893,$C$6:$C$2005,"تمت",$A$6:$A$2005,"&gt;"&amp;A893)=0,1,0))</f>
        <v/>
      </c>
    </row>
    <row r="894">
      <c r="A894" s="13" t="n"/>
      <c r="B894" s="5" t="n"/>
      <c r="C894" s="5" t="n"/>
      <c r="D894" s="5" t="n"/>
      <c r="E894" s="6">
        <f>IF(B894&amp;""="","",IFERROR(INDEX('الخطط'!$B$6:$B$505,MATCH(B894&amp;"",'الخطط'!$A$6:$A$505,0))&amp;"","خطة غير موجودة"))</f>
        <v/>
      </c>
      <c r="F894" s="6">
        <f>IF(E894="","",IFERROR(INDEX('المرضى'!$B$6:$B$305,MATCH(E894,'المرضى'!$A$6:$A$305,0))&amp;"",""))</f>
        <v/>
      </c>
      <c r="G894" s="22">
        <f>IF(OR(C894&lt;&gt;"تمت",E894="",NOT(ISNUMBER(A894))),"",IF(COUNTIFS($E$6:$E$2005,E894,$C$6:$C$2005,"تمت",$A$6:$A$2005,"&gt;"&amp;A894)=0,1,0))</f>
        <v/>
      </c>
    </row>
    <row r="895">
      <c r="A895" s="13" t="n"/>
      <c r="B895" s="5" t="n"/>
      <c r="C895" s="5" t="n"/>
      <c r="D895" s="5" t="n"/>
      <c r="E895" s="6">
        <f>IF(B895&amp;""="","",IFERROR(INDEX('الخطط'!$B$6:$B$505,MATCH(B895&amp;"",'الخطط'!$A$6:$A$505,0))&amp;"","خطة غير موجودة"))</f>
        <v/>
      </c>
      <c r="F895" s="6">
        <f>IF(E895="","",IFERROR(INDEX('المرضى'!$B$6:$B$305,MATCH(E895,'المرضى'!$A$6:$A$305,0))&amp;"",""))</f>
        <v/>
      </c>
      <c r="G895" s="22">
        <f>IF(OR(C895&lt;&gt;"تمت",E895="",NOT(ISNUMBER(A895))),"",IF(COUNTIFS($E$6:$E$2005,E895,$C$6:$C$2005,"تمت",$A$6:$A$2005,"&gt;"&amp;A895)=0,1,0))</f>
        <v/>
      </c>
    </row>
    <row r="896">
      <c r="A896" s="13" t="n"/>
      <c r="B896" s="5" t="n"/>
      <c r="C896" s="5" t="n"/>
      <c r="D896" s="5" t="n"/>
      <c r="E896" s="6">
        <f>IF(B896&amp;""="","",IFERROR(INDEX('الخطط'!$B$6:$B$505,MATCH(B896&amp;"",'الخطط'!$A$6:$A$505,0))&amp;"","خطة غير موجودة"))</f>
        <v/>
      </c>
      <c r="F896" s="6">
        <f>IF(E896="","",IFERROR(INDEX('المرضى'!$B$6:$B$305,MATCH(E896,'المرضى'!$A$6:$A$305,0))&amp;"",""))</f>
        <v/>
      </c>
      <c r="G896" s="22">
        <f>IF(OR(C896&lt;&gt;"تمت",E896="",NOT(ISNUMBER(A896))),"",IF(COUNTIFS($E$6:$E$2005,E896,$C$6:$C$2005,"تمت",$A$6:$A$2005,"&gt;"&amp;A896)=0,1,0))</f>
        <v/>
      </c>
    </row>
    <row r="897">
      <c r="A897" s="13" t="n"/>
      <c r="B897" s="5" t="n"/>
      <c r="C897" s="5" t="n"/>
      <c r="D897" s="5" t="n"/>
      <c r="E897" s="6">
        <f>IF(B897&amp;""="","",IFERROR(INDEX('الخطط'!$B$6:$B$505,MATCH(B897&amp;"",'الخطط'!$A$6:$A$505,0))&amp;"","خطة غير موجودة"))</f>
        <v/>
      </c>
      <c r="F897" s="6">
        <f>IF(E897="","",IFERROR(INDEX('المرضى'!$B$6:$B$305,MATCH(E897,'المرضى'!$A$6:$A$305,0))&amp;"",""))</f>
        <v/>
      </c>
      <c r="G897" s="22">
        <f>IF(OR(C897&lt;&gt;"تمت",E897="",NOT(ISNUMBER(A897))),"",IF(COUNTIFS($E$6:$E$2005,E897,$C$6:$C$2005,"تمت",$A$6:$A$2005,"&gt;"&amp;A897)=0,1,0))</f>
        <v/>
      </c>
    </row>
    <row r="898">
      <c r="A898" s="13" t="n"/>
      <c r="B898" s="5" t="n"/>
      <c r="C898" s="5" t="n"/>
      <c r="D898" s="5" t="n"/>
      <c r="E898" s="6">
        <f>IF(B898&amp;""="","",IFERROR(INDEX('الخطط'!$B$6:$B$505,MATCH(B898&amp;"",'الخطط'!$A$6:$A$505,0))&amp;"","خطة غير موجودة"))</f>
        <v/>
      </c>
      <c r="F898" s="6">
        <f>IF(E898="","",IFERROR(INDEX('المرضى'!$B$6:$B$305,MATCH(E898,'المرضى'!$A$6:$A$305,0))&amp;"",""))</f>
        <v/>
      </c>
      <c r="G898" s="22">
        <f>IF(OR(C898&lt;&gt;"تمت",E898="",NOT(ISNUMBER(A898))),"",IF(COUNTIFS($E$6:$E$2005,E898,$C$6:$C$2005,"تمت",$A$6:$A$2005,"&gt;"&amp;A898)=0,1,0))</f>
        <v/>
      </c>
    </row>
    <row r="899">
      <c r="A899" s="13" t="n"/>
      <c r="B899" s="5" t="n"/>
      <c r="C899" s="5" t="n"/>
      <c r="D899" s="5" t="n"/>
      <c r="E899" s="6">
        <f>IF(B899&amp;""="","",IFERROR(INDEX('الخطط'!$B$6:$B$505,MATCH(B899&amp;"",'الخطط'!$A$6:$A$505,0))&amp;"","خطة غير موجودة"))</f>
        <v/>
      </c>
      <c r="F899" s="6">
        <f>IF(E899="","",IFERROR(INDEX('المرضى'!$B$6:$B$305,MATCH(E899,'المرضى'!$A$6:$A$305,0))&amp;"",""))</f>
        <v/>
      </c>
      <c r="G899" s="22">
        <f>IF(OR(C899&lt;&gt;"تمت",E899="",NOT(ISNUMBER(A899))),"",IF(COUNTIFS($E$6:$E$2005,E899,$C$6:$C$2005,"تمت",$A$6:$A$2005,"&gt;"&amp;A899)=0,1,0))</f>
        <v/>
      </c>
    </row>
    <row r="900">
      <c r="A900" s="13" t="n"/>
      <c r="B900" s="5" t="n"/>
      <c r="C900" s="5" t="n"/>
      <c r="D900" s="5" t="n"/>
      <c r="E900" s="6">
        <f>IF(B900&amp;""="","",IFERROR(INDEX('الخطط'!$B$6:$B$505,MATCH(B900&amp;"",'الخطط'!$A$6:$A$505,0))&amp;"","خطة غير موجودة"))</f>
        <v/>
      </c>
      <c r="F900" s="6">
        <f>IF(E900="","",IFERROR(INDEX('المرضى'!$B$6:$B$305,MATCH(E900,'المرضى'!$A$6:$A$305,0))&amp;"",""))</f>
        <v/>
      </c>
      <c r="G900" s="22">
        <f>IF(OR(C900&lt;&gt;"تمت",E900="",NOT(ISNUMBER(A900))),"",IF(COUNTIFS($E$6:$E$2005,E900,$C$6:$C$2005,"تمت",$A$6:$A$2005,"&gt;"&amp;A900)=0,1,0))</f>
        <v/>
      </c>
    </row>
    <row r="901">
      <c r="A901" s="13" t="n"/>
      <c r="B901" s="5" t="n"/>
      <c r="C901" s="5" t="n"/>
      <c r="D901" s="5" t="n"/>
      <c r="E901" s="6">
        <f>IF(B901&amp;""="","",IFERROR(INDEX('الخطط'!$B$6:$B$505,MATCH(B901&amp;"",'الخطط'!$A$6:$A$505,0))&amp;"","خطة غير موجودة"))</f>
        <v/>
      </c>
      <c r="F901" s="6">
        <f>IF(E901="","",IFERROR(INDEX('المرضى'!$B$6:$B$305,MATCH(E901,'المرضى'!$A$6:$A$305,0))&amp;"",""))</f>
        <v/>
      </c>
      <c r="G901" s="22">
        <f>IF(OR(C901&lt;&gt;"تمت",E901="",NOT(ISNUMBER(A901))),"",IF(COUNTIFS($E$6:$E$2005,E901,$C$6:$C$2005,"تمت",$A$6:$A$2005,"&gt;"&amp;A901)=0,1,0))</f>
        <v/>
      </c>
    </row>
    <row r="902">
      <c r="A902" s="13" t="n"/>
      <c r="B902" s="5" t="n"/>
      <c r="C902" s="5" t="n"/>
      <c r="D902" s="5" t="n"/>
      <c r="E902" s="6">
        <f>IF(B902&amp;""="","",IFERROR(INDEX('الخطط'!$B$6:$B$505,MATCH(B902&amp;"",'الخطط'!$A$6:$A$505,0))&amp;"","خطة غير موجودة"))</f>
        <v/>
      </c>
      <c r="F902" s="6">
        <f>IF(E902="","",IFERROR(INDEX('المرضى'!$B$6:$B$305,MATCH(E902,'المرضى'!$A$6:$A$305,0))&amp;"",""))</f>
        <v/>
      </c>
      <c r="G902" s="22">
        <f>IF(OR(C902&lt;&gt;"تمت",E902="",NOT(ISNUMBER(A902))),"",IF(COUNTIFS($E$6:$E$2005,E902,$C$6:$C$2005,"تمت",$A$6:$A$2005,"&gt;"&amp;A902)=0,1,0))</f>
        <v/>
      </c>
    </row>
    <row r="903">
      <c r="A903" s="13" t="n"/>
      <c r="B903" s="5" t="n"/>
      <c r="C903" s="5" t="n"/>
      <c r="D903" s="5" t="n"/>
      <c r="E903" s="6">
        <f>IF(B903&amp;""="","",IFERROR(INDEX('الخطط'!$B$6:$B$505,MATCH(B903&amp;"",'الخطط'!$A$6:$A$505,0))&amp;"","خطة غير موجودة"))</f>
        <v/>
      </c>
      <c r="F903" s="6">
        <f>IF(E903="","",IFERROR(INDEX('المرضى'!$B$6:$B$305,MATCH(E903,'المرضى'!$A$6:$A$305,0))&amp;"",""))</f>
        <v/>
      </c>
      <c r="G903" s="22">
        <f>IF(OR(C903&lt;&gt;"تمت",E903="",NOT(ISNUMBER(A903))),"",IF(COUNTIFS($E$6:$E$2005,E903,$C$6:$C$2005,"تمت",$A$6:$A$2005,"&gt;"&amp;A903)=0,1,0))</f>
        <v/>
      </c>
    </row>
    <row r="904">
      <c r="A904" s="13" t="n"/>
      <c r="B904" s="5" t="n"/>
      <c r="C904" s="5" t="n"/>
      <c r="D904" s="5" t="n"/>
      <c r="E904" s="6">
        <f>IF(B904&amp;""="","",IFERROR(INDEX('الخطط'!$B$6:$B$505,MATCH(B904&amp;"",'الخطط'!$A$6:$A$505,0))&amp;"","خطة غير موجودة"))</f>
        <v/>
      </c>
      <c r="F904" s="6">
        <f>IF(E904="","",IFERROR(INDEX('المرضى'!$B$6:$B$305,MATCH(E904,'المرضى'!$A$6:$A$305,0))&amp;"",""))</f>
        <v/>
      </c>
      <c r="G904" s="22">
        <f>IF(OR(C904&lt;&gt;"تمت",E904="",NOT(ISNUMBER(A904))),"",IF(COUNTIFS($E$6:$E$2005,E904,$C$6:$C$2005,"تمت",$A$6:$A$2005,"&gt;"&amp;A904)=0,1,0))</f>
        <v/>
      </c>
    </row>
    <row r="905">
      <c r="A905" s="13" t="n"/>
      <c r="B905" s="5" t="n"/>
      <c r="C905" s="5" t="n"/>
      <c r="D905" s="5" t="n"/>
      <c r="E905" s="6">
        <f>IF(B905&amp;""="","",IFERROR(INDEX('الخطط'!$B$6:$B$505,MATCH(B905&amp;"",'الخطط'!$A$6:$A$505,0))&amp;"","خطة غير موجودة"))</f>
        <v/>
      </c>
      <c r="F905" s="6">
        <f>IF(E905="","",IFERROR(INDEX('المرضى'!$B$6:$B$305,MATCH(E905,'المرضى'!$A$6:$A$305,0))&amp;"",""))</f>
        <v/>
      </c>
      <c r="G905" s="22">
        <f>IF(OR(C905&lt;&gt;"تمت",E905="",NOT(ISNUMBER(A905))),"",IF(COUNTIFS($E$6:$E$2005,E905,$C$6:$C$2005,"تمت",$A$6:$A$2005,"&gt;"&amp;A905)=0,1,0))</f>
        <v/>
      </c>
    </row>
    <row r="906">
      <c r="A906" s="13" t="n"/>
      <c r="B906" s="5" t="n"/>
      <c r="C906" s="5" t="n"/>
      <c r="D906" s="5" t="n"/>
      <c r="E906" s="6">
        <f>IF(B906&amp;""="","",IFERROR(INDEX('الخطط'!$B$6:$B$505,MATCH(B906&amp;"",'الخطط'!$A$6:$A$505,0))&amp;"","خطة غير موجودة"))</f>
        <v/>
      </c>
      <c r="F906" s="6">
        <f>IF(E906="","",IFERROR(INDEX('المرضى'!$B$6:$B$305,MATCH(E906,'المرضى'!$A$6:$A$305,0))&amp;"",""))</f>
        <v/>
      </c>
      <c r="G906" s="22">
        <f>IF(OR(C906&lt;&gt;"تمت",E906="",NOT(ISNUMBER(A906))),"",IF(COUNTIFS($E$6:$E$2005,E906,$C$6:$C$2005,"تمت",$A$6:$A$2005,"&gt;"&amp;A906)=0,1,0))</f>
        <v/>
      </c>
    </row>
    <row r="907">
      <c r="A907" s="13" t="n"/>
      <c r="B907" s="5" t="n"/>
      <c r="C907" s="5" t="n"/>
      <c r="D907" s="5" t="n"/>
      <c r="E907" s="6">
        <f>IF(B907&amp;""="","",IFERROR(INDEX('الخطط'!$B$6:$B$505,MATCH(B907&amp;"",'الخطط'!$A$6:$A$505,0))&amp;"","خطة غير موجودة"))</f>
        <v/>
      </c>
      <c r="F907" s="6">
        <f>IF(E907="","",IFERROR(INDEX('المرضى'!$B$6:$B$305,MATCH(E907,'المرضى'!$A$6:$A$305,0))&amp;"",""))</f>
        <v/>
      </c>
      <c r="G907" s="22">
        <f>IF(OR(C907&lt;&gt;"تمت",E907="",NOT(ISNUMBER(A907))),"",IF(COUNTIFS($E$6:$E$2005,E907,$C$6:$C$2005,"تمت",$A$6:$A$2005,"&gt;"&amp;A907)=0,1,0))</f>
        <v/>
      </c>
    </row>
    <row r="908">
      <c r="A908" s="13" t="n"/>
      <c r="B908" s="5" t="n"/>
      <c r="C908" s="5" t="n"/>
      <c r="D908" s="5" t="n"/>
      <c r="E908" s="6">
        <f>IF(B908&amp;""="","",IFERROR(INDEX('الخطط'!$B$6:$B$505,MATCH(B908&amp;"",'الخطط'!$A$6:$A$505,0))&amp;"","خطة غير موجودة"))</f>
        <v/>
      </c>
      <c r="F908" s="6">
        <f>IF(E908="","",IFERROR(INDEX('المرضى'!$B$6:$B$305,MATCH(E908,'المرضى'!$A$6:$A$305,0))&amp;"",""))</f>
        <v/>
      </c>
      <c r="G908" s="22">
        <f>IF(OR(C908&lt;&gt;"تمت",E908="",NOT(ISNUMBER(A908))),"",IF(COUNTIFS($E$6:$E$2005,E908,$C$6:$C$2005,"تمت",$A$6:$A$2005,"&gt;"&amp;A908)=0,1,0))</f>
        <v/>
      </c>
    </row>
    <row r="909">
      <c r="A909" s="13" t="n"/>
      <c r="B909" s="5" t="n"/>
      <c r="C909" s="5" t="n"/>
      <c r="D909" s="5" t="n"/>
      <c r="E909" s="6">
        <f>IF(B909&amp;""="","",IFERROR(INDEX('الخطط'!$B$6:$B$505,MATCH(B909&amp;"",'الخطط'!$A$6:$A$505,0))&amp;"","خطة غير موجودة"))</f>
        <v/>
      </c>
      <c r="F909" s="6">
        <f>IF(E909="","",IFERROR(INDEX('المرضى'!$B$6:$B$305,MATCH(E909,'المرضى'!$A$6:$A$305,0))&amp;"",""))</f>
        <v/>
      </c>
      <c r="G909" s="22">
        <f>IF(OR(C909&lt;&gt;"تمت",E909="",NOT(ISNUMBER(A909))),"",IF(COUNTIFS($E$6:$E$2005,E909,$C$6:$C$2005,"تمت",$A$6:$A$2005,"&gt;"&amp;A909)=0,1,0))</f>
        <v/>
      </c>
    </row>
    <row r="910">
      <c r="A910" s="13" t="n"/>
      <c r="B910" s="5" t="n"/>
      <c r="C910" s="5" t="n"/>
      <c r="D910" s="5" t="n"/>
      <c r="E910" s="6">
        <f>IF(B910&amp;""="","",IFERROR(INDEX('الخطط'!$B$6:$B$505,MATCH(B910&amp;"",'الخطط'!$A$6:$A$505,0))&amp;"","خطة غير موجودة"))</f>
        <v/>
      </c>
      <c r="F910" s="6">
        <f>IF(E910="","",IFERROR(INDEX('المرضى'!$B$6:$B$305,MATCH(E910,'المرضى'!$A$6:$A$305,0))&amp;"",""))</f>
        <v/>
      </c>
      <c r="G910" s="22">
        <f>IF(OR(C910&lt;&gt;"تمت",E910="",NOT(ISNUMBER(A910))),"",IF(COUNTIFS($E$6:$E$2005,E910,$C$6:$C$2005,"تمت",$A$6:$A$2005,"&gt;"&amp;A910)=0,1,0))</f>
        <v/>
      </c>
    </row>
    <row r="911">
      <c r="A911" s="13" t="n"/>
      <c r="B911" s="5" t="n"/>
      <c r="C911" s="5" t="n"/>
      <c r="D911" s="5" t="n"/>
      <c r="E911" s="6">
        <f>IF(B911&amp;""="","",IFERROR(INDEX('الخطط'!$B$6:$B$505,MATCH(B911&amp;"",'الخطط'!$A$6:$A$505,0))&amp;"","خطة غير موجودة"))</f>
        <v/>
      </c>
      <c r="F911" s="6">
        <f>IF(E911="","",IFERROR(INDEX('المرضى'!$B$6:$B$305,MATCH(E911,'المرضى'!$A$6:$A$305,0))&amp;"",""))</f>
        <v/>
      </c>
      <c r="G911" s="22">
        <f>IF(OR(C911&lt;&gt;"تمت",E911="",NOT(ISNUMBER(A911))),"",IF(COUNTIFS($E$6:$E$2005,E911,$C$6:$C$2005,"تمت",$A$6:$A$2005,"&gt;"&amp;A911)=0,1,0))</f>
        <v/>
      </c>
    </row>
    <row r="912">
      <c r="A912" s="13" t="n"/>
      <c r="B912" s="5" t="n"/>
      <c r="C912" s="5" t="n"/>
      <c r="D912" s="5" t="n"/>
      <c r="E912" s="6">
        <f>IF(B912&amp;""="","",IFERROR(INDEX('الخطط'!$B$6:$B$505,MATCH(B912&amp;"",'الخطط'!$A$6:$A$505,0))&amp;"","خطة غير موجودة"))</f>
        <v/>
      </c>
      <c r="F912" s="6">
        <f>IF(E912="","",IFERROR(INDEX('المرضى'!$B$6:$B$305,MATCH(E912,'المرضى'!$A$6:$A$305,0))&amp;"",""))</f>
        <v/>
      </c>
      <c r="G912" s="22">
        <f>IF(OR(C912&lt;&gt;"تمت",E912="",NOT(ISNUMBER(A912))),"",IF(COUNTIFS($E$6:$E$2005,E912,$C$6:$C$2005,"تمت",$A$6:$A$2005,"&gt;"&amp;A912)=0,1,0))</f>
        <v/>
      </c>
    </row>
    <row r="913">
      <c r="A913" s="13" t="n"/>
      <c r="B913" s="5" t="n"/>
      <c r="C913" s="5" t="n"/>
      <c r="D913" s="5" t="n"/>
      <c r="E913" s="6">
        <f>IF(B913&amp;""="","",IFERROR(INDEX('الخطط'!$B$6:$B$505,MATCH(B913&amp;"",'الخطط'!$A$6:$A$505,0))&amp;"","خطة غير موجودة"))</f>
        <v/>
      </c>
      <c r="F913" s="6">
        <f>IF(E913="","",IFERROR(INDEX('المرضى'!$B$6:$B$305,MATCH(E913,'المرضى'!$A$6:$A$305,0))&amp;"",""))</f>
        <v/>
      </c>
      <c r="G913" s="22">
        <f>IF(OR(C913&lt;&gt;"تمت",E913="",NOT(ISNUMBER(A913))),"",IF(COUNTIFS($E$6:$E$2005,E913,$C$6:$C$2005,"تمت",$A$6:$A$2005,"&gt;"&amp;A913)=0,1,0))</f>
        <v/>
      </c>
    </row>
    <row r="914">
      <c r="A914" s="13" t="n"/>
      <c r="B914" s="5" t="n"/>
      <c r="C914" s="5" t="n"/>
      <c r="D914" s="5" t="n"/>
      <c r="E914" s="6">
        <f>IF(B914&amp;""="","",IFERROR(INDEX('الخطط'!$B$6:$B$505,MATCH(B914&amp;"",'الخطط'!$A$6:$A$505,0))&amp;"","خطة غير موجودة"))</f>
        <v/>
      </c>
      <c r="F914" s="6">
        <f>IF(E914="","",IFERROR(INDEX('المرضى'!$B$6:$B$305,MATCH(E914,'المرضى'!$A$6:$A$305,0))&amp;"",""))</f>
        <v/>
      </c>
      <c r="G914" s="22">
        <f>IF(OR(C914&lt;&gt;"تمت",E914="",NOT(ISNUMBER(A914))),"",IF(COUNTIFS($E$6:$E$2005,E914,$C$6:$C$2005,"تمت",$A$6:$A$2005,"&gt;"&amp;A914)=0,1,0))</f>
        <v/>
      </c>
    </row>
    <row r="915">
      <c r="A915" s="13" t="n"/>
      <c r="B915" s="5" t="n"/>
      <c r="C915" s="5" t="n"/>
      <c r="D915" s="5" t="n"/>
      <c r="E915" s="6">
        <f>IF(B915&amp;""="","",IFERROR(INDEX('الخطط'!$B$6:$B$505,MATCH(B915&amp;"",'الخطط'!$A$6:$A$505,0))&amp;"","خطة غير موجودة"))</f>
        <v/>
      </c>
      <c r="F915" s="6">
        <f>IF(E915="","",IFERROR(INDEX('المرضى'!$B$6:$B$305,MATCH(E915,'المرضى'!$A$6:$A$305,0))&amp;"",""))</f>
        <v/>
      </c>
      <c r="G915" s="22">
        <f>IF(OR(C915&lt;&gt;"تمت",E915="",NOT(ISNUMBER(A915))),"",IF(COUNTIFS($E$6:$E$2005,E915,$C$6:$C$2005,"تمت",$A$6:$A$2005,"&gt;"&amp;A915)=0,1,0))</f>
        <v/>
      </c>
    </row>
    <row r="916">
      <c r="A916" s="13" t="n"/>
      <c r="B916" s="5" t="n"/>
      <c r="C916" s="5" t="n"/>
      <c r="D916" s="5" t="n"/>
      <c r="E916" s="6">
        <f>IF(B916&amp;""="","",IFERROR(INDEX('الخطط'!$B$6:$B$505,MATCH(B916&amp;"",'الخطط'!$A$6:$A$505,0))&amp;"","خطة غير موجودة"))</f>
        <v/>
      </c>
      <c r="F916" s="6">
        <f>IF(E916="","",IFERROR(INDEX('المرضى'!$B$6:$B$305,MATCH(E916,'المرضى'!$A$6:$A$305,0))&amp;"",""))</f>
        <v/>
      </c>
      <c r="G916" s="22">
        <f>IF(OR(C916&lt;&gt;"تمت",E916="",NOT(ISNUMBER(A916))),"",IF(COUNTIFS($E$6:$E$2005,E916,$C$6:$C$2005,"تمت",$A$6:$A$2005,"&gt;"&amp;A916)=0,1,0))</f>
        <v/>
      </c>
    </row>
    <row r="917">
      <c r="A917" s="13" t="n"/>
      <c r="B917" s="5" t="n"/>
      <c r="C917" s="5" t="n"/>
      <c r="D917" s="5" t="n"/>
      <c r="E917" s="6">
        <f>IF(B917&amp;""="","",IFERROR(INDEX('الخطط'!$B$6:$B$505,MATCH(B917&amp;"",'الخطط'!$A$6:$A$505,0))&amp;"","خطة غير موجودة"))</f>
        <v/>
      </c>
      <c r="F917" s="6">
        <f>IF(E917="","",IFERROR(INDEX('المرضى'!$B$6:$B$305,MATCH(E917,'المرضى'!$A$6:$A$305,0))&amp;"",""))</f>
        <v/>
      </c>
      <c r="G917" s="22">
        <f>IF(OR(C917&lt;&gt;"تمت",E917="",NOT(ISNUMBER(A917))),"",IF(COUNTIFS($E$6:$E$2005,E917,$C$6:$C$2005,"تمت",$A$6:$A$2005,"&gt;"&amp;A917)=0,1,0))</f>
        <v/>
      </c>
    </row>
    <row r="918">
      <c r="A918" s="13" t="n"/>
      <c r="B918" s="5" t="n"/>
      <c r="C918" s="5" t="n"/>
      <c r="D918" s="5" t="n"/>
      <c r="E918" s="6">
        <f>IF(B918&amp;""="","",IFERROR(INDEX('الخطط'!$B$6:$B$505,MATCH(B918&amp;"",'الخطط'!$A$6:$A$505,0))&amp;"","خطة غير موجودة"))</f>
        <v/>
      </c>
      <c r="F918" s="6">
        <f>IF(E918="","",IFERROR(INDEX('المرضى'!$B$6:$B$305,MATCH(E918,'المرضى'!$A$6:$A$305,0))&amp;"",""))</f>
        <v/>
      </c>
      <c r="G918" s="22">
        <f>IF(OR(C918&lt;&gt;"تمت",E918="",NOT(ISNUMBER(A918))),"",IF(COUNTIFS($E$6:$E$2005,E918,$C$6:$C$2005,"تمت",$A$6:$A$2005,"&gt;"&amp;A918)=0,1,0))</f>
        <v/>
      </c>
    </row>
    <row r="919">
      <c r="A919" s="13" t="n"/>
      <c r="B919" s="5" t="n"/>
      <c r="C919" s="5" t="n"/>
      <c r="D919" s="5" t="n"/>
      <c r="E919" s="6">
        <f>IF(B919&amp;""="","",IFERROR(INDEX('الخطط'!$B$6:$B$505,MATCH(B919&amp;"",'الخطط'!$A$6:$A$505,0))&amp;"","خطة غير موجودة"))</f>
        <v/>
      </c>
      <c r="F919" s="6">
        <f>IF(E919="","",IFERROR(INDEX('المرضى'!$B$6:$B$305,MATCH(E919,'المرضى'!$A$6:$A$305,0))&amp;"",""))</f>
        <v/>
      </c>
      <c r="G919" s="22">
        <f>IF(OR(C919&lt;&gt;"تمت",E919="",NOT(ISNUMBER(A919))),"",IF(COUNTIFS($E$6:$E$2005,E919,$C$6:$C$2005,"تمت",$A$6:$A$2005,"&gt;"&amp;A919)=0,1,0))</f>
        <v/>
      </c>
    </row>
    <row r="920">
      <c r="A920" s="13" t="n"/>
      <c r="B920" s="5" t="n"/>
      <c r="C920" s="5" t="n"/>
      <c r="D920" s="5" t="n"/>
      <c r="E920" s="6">
        <f>IF(B920&amp;""="","",IFERROR(INDEX('الخطط'!$B$6:$B$505,MATCH(B920&amp;"",'الخطط'!$A$6:$A$505,0))&amp;"","خطة غير موجودة"))</f>
        <v/>
      </c>
      <c r="F920" s="6">
        <f>IF(E920="","",IFERROR(INDEX('المرضى'!$B$6:$B$305,MATCH(E920,'المرضى'!$A$6:$A$305,0))&amp;"",""))</f>
        <v/>
      </c>
      <c r="G920" s="22">
        <f>IF(OR(C920&lt;&gt;"تمت",E920="",NOT(ISNUMBER(A920))),"",IF(COUNTIFS($E$6:$E$2005,E920,$C$6:$C$2005,"تمت",$A$6:$A$2005,"&gt;"&amp;A920)=0,1,0))</f>
        <v/>
      </c>
    </row>
    <row r="921">
      <c r="A921" s="13" t="n"/>
      <c r="B921" s="5" t="n"/>
      <c r="C921" s="5" t="n"/>
      <c r="D921" s="5" t="n"/>
      <c r="E921" s="6">
        <f>IF(B921&amp;""="","",IFERROR(INDEX('الخطط'!$B$6:$B$505,MATCH(B921&amp;"",'الخطط'!$A$6:$A$505,0))&amp;"","خطة غير موجودة"))</f>
        <v/>
      </c>
      <c r="F921" s="6">
        <f>IF(E921="","",IFERROR(INDEX('المرضى'!$B$6:$B$305,MATCH(E921,'المرضى'!$A$6:$A$305,0))&amp;"",""))</f>
        <v/>
      </c>
      <c r="G921" s="22">
        <f>IF(OR(C921&lt;&gt;"تمت",E921="",NOT(ISNUMBER(A921))),"",IF(COUNTIFS($E$6:$E$2005,E921,$C$6:$C$2005,"تمت",$A$6:$A$2005,"&gt;"&amp;A921)=0,1,0))</f>
        <v/>
      </c>
    </row>
    <row r="922">
      <c r="A922" s="13" t="n"/>
      <c r="B922" s="5" t="n"/>
      <c r="C922" s="5" t="n"/>
      <c r="D922" s="5" t="n"/>
      <c r="E922" s="6">
        <f>IF(B922&amp;""="","",IFERROR(INDEX('الخطط'!$B$6:$B$505,MATCH(B922&amp;"",'الخطط'!$A$6:$A$505,0))&amp;"","خطة غير موجودة"))</f>
        <v/>
      </c>
      <c r="F922" s="6">
        <f>IF(E922="","",IFERROR(INDEX('المرضى'!$B$6:$B$305,MATCH(E922,'المرضى'!$A$6:$A$305,0))&amp;"",""))</f>
        <v/>
      </c>
      <c r="G922" s="22">
        <f>IF(OR(C922&lt;&gt;"تمت",E922="",NOT(ISNUMBER(A922))),"",IF(COUNTIFS($E$6:$E$2005,E922,$C$6:$C$2005,"تمت",$A$6:$A$2005,"&gt;"&amp;A922)=0,1,0))</f>
        <v/>
      </c>
    </row>
    <row r="923">
      <c r="A923" s="13" t="n"/>
      <c r="B923" s="5" t="n"/>
      <c r="C923" s="5" t="n"/>
      <c r="D923" s="5" t="n"/>
      <c r="E923" s="6">
        <f>IF(B923&amp;""="","",IFERROR(INDEX('الخطط'!$B$6:$B$505,MATCH(B923&amp;"",'الخطط'!$A$6:$A$505,0))&amp;"","خطة غير موجودة"))</f>
        <v/>
      </c>
      <c r="F923" s="6">
        <f>IF(E923="","",IFERROR(INDEX('المرضى'!$B$6:$B$305,MATCH(E923,'المرضى'!$A$6:$A$305,0))&amp;"",""))</f>
        <v/>
      </c>
      <c r="G923" s="22">
        <f>IF(OR(C923&lt;&gt;"تمت",E923="",NOT(ISNUMBER(A923))),"",IF(COUNTIFS($E$6:$E$2005,E923,$C$6:$C$2005,"تمت",$A$6:$A$2005,"&gt;"&amp;A923)=0,1,0))</f>
        <v/>
      </c>
    </row>
    <row r="924">
      <c r="A924" s="13" t="n"/>
      <c r="B924" s="5" t="n"/>
      <c r="C924" s="5" t="n"/>
      <c r="D924" s="5" t="n"/>
      <c r="E924" s="6">
        <f>IF(B924&amp;""="","",IFERROR(INDEX('الخطط'!$B$6:$B$505,MATCH(B924&amp;"",'الخطط'!$A$6:$A$505,0))&amp;"","خطة غير موجودة"))</f>
        <v/>
      </c>
      <c r="F924" s="6">
        <f>IF(E924="","",IFERROR(INDEX('المرضى'!$B$6:$B$305,MATCH(E924,'المرضى'!$A$6:$A$305,0))&amp;"",""))</f>
        <v/>
      </c>
      <c r="G924" s="22">
        <f>IF(OR(C924&lt;&gt;"تمت",E924="",NOT(ISNUMBER(A924))),"",IF(COUNTIFS($E$6:$E$2005,E924,$C$6:$C$2005,"تمت",$A$6:$A$2005,"&gt;"&amp;A924)=0,1,0))</f>
        <v/>
      </c>
    </row>
    <row r="925">
      <c r="A925" s="13" t="n"/>
      <c r="B925" s="5" t="n"/>
      <c r="C925" s="5" t="n"/>
      <c r="D925" s="5" t="n"/>
      <c r="E925" s="6">
        <f>IF(B925&amp;""="","",IFERROR(INDEX('الخطط'!$B$6:$B$505,MATCH(B925&amp;"",'الخطط'!$A$6:$A$505,0))&amp;"","خطة غير موجودة"))</f>
        <v/>
      </c>
      <c r="F925" s="6">
        <f>IF(E925="","",IFERROR(INDEX('المرضى'!$B$6:$B$305,MATCH(E925,'المرضى'!$A$6:$A$305,0))&amp;"",""))</f>
        <v/>
      </c>
      <c r="G925" s="22">
        <f>IF(OR(C925&lt;&gt;"تمت",E925="",NOT(ISNUMBER(A925))),"",IF(COUNTIFS($E$6:$E$2005,E925,$C$6:$C$2005,"تمت",$A$6:$A$2005,"&gt;"&amp;A925)=0,1,0))</f>
        <v/>
      </c>
    </row>
    <row r="926">
      <c r="A926" s="13" t="n"/>
      <c r="B926" s="5" t="n"/>
      <c r="C926" s="5" t="n"/>
      <c r="D926" s="5" t="n"/>
      <c r="E926" s="6">
        <f>IF(B926&amp;""="","",IFERROR(INDEX('الخطط'!$B$6:$B$505,MATCH(B926&amp;"",'الخطط'!$A$6:$A$505,0))&amp;"","خطة غير موجودة"))</f>
        <v/>
      </c>
      <c r="F926" s="6">
        <f>IF(E926="","",IFERROR(INDEX('المرضى'!$B$6:$B$305,MATCH(E926,'المرضى'!$A$6:$A$305,0))&amp;"",""))</f>
        <v/>
      </c>
      <c r="G926" s="22">
        <f>IF(OR(C926&lt;&gt;"تمت",E926="",NOT(ISNUMBER(A926))),"",IF(COUNTIFS($E$6:$E$2005,E926,$C$6:$C$2005,"تمت",$A$6:$A$2005,"&gt;"&amp;A926)=0,1,0))</f>
        <v/>
      </c>
    </row>
    <row r="927">
      <c r="A927" s="13" t="n"/>
      <c r="B927" s="5" t="n"/>
      <c r="C927" s="5" t="n"/>
      <c r="D927" s="5" t="n"/>
      <c r="E927" s="6">
        <f>IF(B927&amp;""="","",IFERROR(INDEX('الخطط'!$B$6:$B$505,MATCH(B927&amp;"",'الخطط'!$A$6:$A$505,0))&amp;"","خطة غير موجودة"))</f>
        <v/>
      </c>
      <c r="F927" s="6">
        <f>IF(E927="","",IFERROR(INDEX('المرضى'!$B$6:$B$305,MATCH(E927,'المرضى'!$A$6:$A$305,0))&amp;"",""))</f>
        <v/>
      </c>
      <c r="G927" s="22">
        <f>IF(OR(C927&lt;&gt;"تمت",E927="",NOT(ISNUMBER(A927))),"",IF(COUNTIFS($E$6:$E$2005,E927,$C$6:$C$2005,"تمت",$A$6:$A$2005,"&gt;"&amp;A927)=0,1,0))</f>
        <v/>
      </c>
    </row>
    <row r="928">
      <c r="A928" s="13" t="n"/>
      <c r="B928" s="5" t="n"/>
      <c r="C928" s="5" t="n"/>
      <c r="D928" s="5" t="n"/>
      <c r="E928" s="6">
        <f>IF(B928&amp;""="","",IFERROR(INDEX('الخطط'!$B$6:$B$505,MATCH(B928&amp;"",'الخطط'!$A$6:$A$505,0))&amp;"","خطة غير موجودة"))</f>
        <v/>
      </c>
      <c r="F928" s="6">
        <f>IF(E928="","",IFERROR(INDEX('المرضى'!$B$6:$B$305,MATCH(E928,'المرضى'!$A$6:$A$305,0))&amp;"",""))</f>
        <v/>
      </c>
      <c r="G928" s="22">
        <f>IF(OR(C928&lt;&gt;"تمت",E928="",NOT(ISNUMBER(A928))),"",IF(COUNTIFS($E$6:$E$2005,E928,$C$6:$C$2005,"تمت",$A$6:$A$2005,"&gt;"&amp;A928)=0,1,0))</f>
        <v/>
      </c>
    </row>
    <row r="929">
      <c r="A929" s="13" t="n"/>
      <c r="B929" s="5" t="n"/>
      <c r="C929" s="5" t="n"/>
      <c r="D929" s="5" t="n"/>
      <c r="E929" s="6">
        <f>IF(B929&amp;""="","",IFERROR(INDEX('الخطط'!$B$6:$B$505,MATCH(B929&amp;"",'الخطط'!$A$6:$A$505,0))&amp;"","خطة غير موجودة"))</f>
        <v/>
      </c>
      <c r="F929" s="6">
        <f>IF(E929="","",IFERROR(INDEX('المرضى'!$B$6:$B$305,MATCH(E929,'المرضى'!$A$6:$A$305,0))&amp;"",""))</f>
        <v/>
      </c>
      <c r="G929" s="22">
        <f>IF(OR(C929&lt;&gt;"تمت",E929="",NOT(ISNUMBER(A929))),"",IF(COUNTIFS($E$6:$E$2005,E929,$C$6:$C$2005,"تمت",$A$6:$A$2005,"&gt;"&amp;A929)=0,1,0))</f>
        <v/>
      </c>
    </row>
    <row r="930">
      <c r="A930" s="13" t="n"/>
      <c r="B930" s="5" t="n"/>
      <c r="C930" s="5" t="n"/>
      <c r="D930" s="5" t="n"/>
      <c r="E930" s="6">
        <f>IF(B930&amp;""="","",IFERROR(INDEX('الخطط'!$B$6:$B$505,MATCH(B930&amp;"",'الخطط'!$A$6:$A$505,0))&amp;"","خطة غير موجودة"))</f>
        <v/>
      </c>
      <c r="F930" s="6">
        <f>IF(E930="","",IFERROR(INDEX('المرضى'!$B$6:$B$305,MATCH(E930,'المرضى'!$A$6:$A$305,0))&amp;"",""))</f>
        <v/>
      </c>
      <c r="G930" s="22">
        <f>IF(OR(C930&lt;&gt;"تمت",E930="",NOT(ISNUMBER(A930))),"",IF(COUNTIFS($E$6:$E$2005,E930,$C$6:$C$2005,"تمت",$A$6:$A$2005,"&gt;"&amp;A930)=0,1,0))</f>
        <v/>
      </c>
    </row>
    <row r="931">
      <c r="A931" s="13" t="n"/>
      <c r="B931" s="5" t="n"/>
      <c r="C931" s="5" t="n"/>
      <c r="D931" s="5" t="n"/>
      <c r="E931" s="6">
        <f>IF(B931&amp;""="","",IFERROR(INDEX('الخطط'!$B$6:$B$505,MATCH(B931&amp;"",'الخطط'!$A$6:$A$505,0))&amp;"","خطة غير موجودة"))</f>
        <v/>
      </c>
      <c r="F931" s="6">
        <f>IF(E931="","",IFERROR(INDEX('المرضى'!$B$6:$B$305,MATCH(E931,'المرضى'!$A$6:$A$305,0))&amp;"",""))</f>
        <v/>
      </c>
      <c r="G931" s="22">
        <f>IF(OR(C931&lt;&gt;"تمت",E931="",NOT(ISNUMBER(A931))),"",IF(COUNTIFS($E$6:$E$2005,E931,$C$6:$C$2005,"تمت",$A$6:$A$2005,"&gt;"&amp;A931)=0,1,0))</f>
        <v/>
      </c>
    </row>
    <row r="932">
      <c r="A932" s="13" t="n"/>
      <c r="B932" s="5" t="n"/>
      <c r="C932" s="5" t="n"/>
      <c r="D932" s="5" t="n"/>
      <c r="E932" s="6">
        <f>IF(B932&amp;""="","",IFERROR(INDEX('الخطط'!$B$6:$B$505,MATCH(B932&amp;"",'الخطط'!$A$6:$A$505,0))&amp;"","خطة غير موجودة"))</f>
        <v/>
      </c>
      <c r="F932" s="6">
        <f>IF(E932="","",IFERROR(INDEX('المرضى'!$B$6:$B$305,MATCH(E932,'المرضى'!$A$6:$A$305,0))&amp;"",""))</f>
        <v/>
      </c>
      <c r="G932" s="22">
        <f>IF(OR(C932&lt;&gt;"تمت",E932="",NOT(ISNUMBER(A932))),"",IF(COUNTIFS($E$6:$E$2005,E932,$C$6:$C$2005,"تمت",$A$6:$A$2005,"&gt;"&amp;A932)=0,1,0))</f>
        <v/>
      </c>
    </row>
    <row r="933">
      <c r="A933" s="13" t="n"/>
      <c r="B933" s="5" t="n"/>
      <c r="C933" s="5" t="n"/>
      <c r="D933" s="5" t="n"/>
      <c r="E933" s="6">
        <f>IF(B933&amp;""="","",IFERROR(INDEX('الخطط'!$B$6:$B$505,MATCH(B933&amp;"",'الخطط'!$A$6:$A$505,0))&amp;"","خطة غير موجودة"))</f>
        <v/>
      </c>
      <c r="F933" s="6">
        <f>IF(E933="","",IFERROR(INDEX('المرضى'!$B$6:$B$305,MATCH(E933,'المرضى'!$A$6:$A$305,0))&amp;"",""))</f>
        <v/>
      </c>
      <c r="G933" s="22">
        <f>IF(OR(C933&lt;&gt;"تمت",E933="",NOT(ISNUMBER(A933))),"",IF(COUNTIFS($E$6:$E$2005,E933,$C$6:$C$2005,"تمت",$A$6:$A$2005,"&gt;"&amp;A933)=0,1,0))</f>
        <v/>
      </c>
    </row>
    <row r="934">
      <c r="A934" s="13" t="n"/>
      <c r="B934" s="5" t="n"/>
      <c r="C934" s="5" t="n"/>
      <c r="D934" s="5" t="n"/>
      <c r="E934" s="6">
        <f>IF(B934&amp;""="","",IFERROR(INDEX('الخطط'!$B$6:$B$505,MATCH(B934&amp;"",'الخطط'!$A$6:$A$505,0))&amp;"","خطة غير موجودة"))</f>
        <v/>
      </c>
      <c r="F934" s="6">
        <f>IF(E934="","",IFERROR(INDEX('المرضى'!$B$6:$B$305,MATCH(E934,'المرضى'!$A$6:$A$305,0))&amp;"",""))</f>
        <v/>
      </c>
      <c r="G934" s="22">
        <f>IF(OR(C934&lt;&gt;"تمت",E934="",NOT(ISNUMBER(A934))),"",IF(COUNTIFS($E$6:$E$2005,E934,$C$6:$C$2005,"تمت",$A$6:$A$2005,"&gt;"&amp;A934)=0,1,0))</f>
        <v/>
      </c>
    </row>
    <row r="935">
      <c r="A935" s="13" t="n"/>
      <c r="B935" s="5" t="n"/>
      <c r="C935" s="5" t="n"/>
      <c r="D935" s="5" t="n"/>
      <c r="E935" s="6">
        <f>IF(B935&amp;""="","",IFERROR(INDEX('الخطط'!$B$6:$B$505,MATCH(B935&amp;"",'الخطط'!$A$6:$A$505,0))&amp;"","خطة غير موجودة"))</f>
        <v/>
      </c>
      <c r="F935" s="6">
        <f>IF(E935="","",IFERROR(INDEX('المرضى'!$B$6:$B$305,MATCH(E935,'المرضى'!$A$6:$A$305,0))&amp;"",""))</f>
        <v/>
      </c>
      <c r="G935" s="22">
        <f>IF(OR(C935&lt;&gt;"تمت",E935="",NOT(ISNUMBER(A935))),"",IF(COUNTIFS($E$6:$E$2005,E935,$C$6:$C$2005,"تمت",$A$6:$A$2005,"&gt;"&amp;A935)=0,1,0))</f>
        <v/>
      </c>
    </row>
    <row r="936">
      <c r="A936" s="13" t="n"/>
      <c r="B936" s="5" t="n"/>
      <c r="C936" s="5" t="n"/>
      <c r="D936" s="5" t="n"/>
      <c r="E936" s="6">
        <f>IF(B936&amp;""="","",IFERROR(INDEX('الخطط'!$B$6:$B$505,MATCH(B936&amp;"",'الخطط'!$A$6:$A$505,0))&amp;"","خطة غير موجودة"))</f>
        <v/>
      </c>
      <c r="F936" s="6">
        <f>IF(E936="","",IFERROR(INDEX('المرضى'!$B$6:$B$305,MATCH(E936,'المرضى'!$A$6:$A$305,0))&amp;"",""))</f>
        <v/>
      </c>
      <c r="G936" s="22">
        <f>IF(OR(C936&lt;&gt;"تمت",E936="",NOT(ISNUMBER(A936))),"",IF(COUNTIFS($E$6:$E$2005,E936,$C$6:$C$2005,"تمت",$A$6:$A$2005,"&gt;"&amp;A936)=0,1,0))</f>
        <v/>
      </c>
    </row>
    <row r="937">
      <c r="A937" s="13" t="n"/>
      <c r="B937" s="5" t="n"/>
      <c r="C937" s="5" t="n"/>
      <c r="D937" s="5" t="n"/>
      <c r="E937" s="6">
        <f>IF(B937&amp;""="","",IFERROR(INDEX('الخطط'!$B$6:$B$505,MATCH(B937&amp;"",'الخطط'!$A$6:$A$505,0))&amp;"","خطة غير موجودة"))</f>
        <v/>
      </c>
      <c r="F937" s="6">
        <f>IF(E937="","",IFERROR(INDEX('المرضى'!$B$6:$B$305,MATCH(E937,'المرضى'!$A$6:$A$305,0))&amp;"",""))</f>
        <v/>
      </c>
      <c r="G937" s="22">
        <f>IF(OR(C937&lt;&gt;"تمت",E937="",NOT(ISNUMBER(A937))),"",IF(COUNTIFS($E$6:$E$2005,E937,$C$6:$C$2005,"تمت",$A$6:$A$2005,"&gt;"&amp;A937)=0,1,0))</f>
        <v/>
      </c>
    </row>
    <row r="938">
      <c r="A938" s="13" t="n"/>
      <c r="B938" s="5" t="n"/>
      <c r="C938" s="5" t="n"/>
      <c r="D938" s="5" t="n"/>
      <c r="E938" s="6">
        <f>IF(B938&amp;""="","",IFERROR(INDEX('الخطط'!$B$6:$B$505,MATCH(B938&amp;"",'الخطط'!$A$6:$A$505,0))&amp;"","خطة غير موجودة"))</f>
        <v/>
      </c>
      <c r="F938" s="6">
        <f>IF(E938="","",IFERROR(INDEX('المرضى'!$B$6:$B$305,MATCH(E938,'المرضى'!$A$6:$A$305,0))&amp;"",""))</f>
        <v/>
      </c>
      <c r="G938" s="22">
        <f>IF(OR(C938&lt;&gt;"تمت",E938="",NOT(ISNUMBER(A938))),"",IF(COUNTIFS($E$6:$E$2005,E938,$C$6:$C$2005,"تمت",$A$6:$A$2005,"&gt;"&amp;A938)=0,1,0))</f>
        <v/>
      </c>
    </row>
    <row r="939">
      <c r="A939" s="13" t="n"/>
      <c r="B939" s="5" t="n"/>
      <c r="C939" s="5" t="n"/>
      <c r="D939" s="5" t="n"/>
      <c r="E939" s="6">
        <f>IF(B939&amp;""="","",IFERROR(INDEX('الخطط'!$B$6:$B$505,MATCH(B939&amp;"",'الخطط'!$A$6:$A$505,0))&amp;"","خطة غير موجودة"))</f>
        <v/>
      </c>
      <c r="F939" s="6">
        <f>IF(E939="","",IFERROR(INDEX('المرضى'!$B$6:$B$305,MATCH(E939,'المرضى'!$A$6:$A$305,0))&amp;"",""))</f>
        <v/>
      </c>
      <c r="G939" s="22">
        <f>IF(OR(C939&lt;&gt;"تمت",E939="",NOT(ISNUMBER(A939))),"",IF(COUNTIFS($E$6:$E$2005,E939,$C$6:$C$2005,"تمت",$A$6:$A$2005,"&gt;"&amp;A939)=0,1,0))</f>
        <v/>
      </c>
    </row>
    <row r="940">
      <c r="A940" s="13" t="n"/>
      <c r="B940" s="5" t="n"/>
      <c r="C940" s="5" t="n"/>
      <c r="D940" s="5" t="n"/>
      <c r="E940" s="6">
        <f>IF(B940&amp;""="","",IFERROR(INDEX('الخطط'!$B$6:$B$505,MATCH(B940&amp;"",'الخطط'!$A$6:$A$505,0))&amp;"","خطة غير موجودة"))</f>
        <v/>
      </c>
      <c r="F940" s="6">
        <f>IF(E940="","",IFERROR(INDEX('المرضى'!$B$6:$B$305,MATCH(E940,'المرضى'!$A$6:$A$305,0))&amp;"",""))</f>
        <v/>
      </c>
      <c r="G940" s="22">
        <f>IF(OR(C940&lt;&gt;"تمت",E940="",NOT(ISNUMBER(A940))),"",IF(COUNTIFS($E$6:$E$2005,E940,$C$6:$C$2005,"تمت",$A$6:$A$2005,"&gt;"&amp;A940)=0,1,0))</f>
        <v/>
      </c>
    </row>
    <row r="941">
      <c r="A941" s="13" t="n"/>
      <c r="B941" s="5" t="n"/>
      <c r="C941" s="5" t="n"/>
      <c r="D941" s="5" t="n"/>
      <c r="E941" s="6">
        <f>IF(B941&amp;""="","",IFERROR(INDEX('الخطط'!$B$6:$B$505,MATCH(B941&amp;"",'الخطط'!$A$6:$A$505,0))&amp;"","خطة غير موجودة"))</f>
        <v/>
      </c>
      <c r="F941" s="6">
        <f>IF(E941="","",IFERROR(INDEX('المرضى'!$B$6:$B$305,MATCH(E941,'المرضى'!$A$6:$A$305,0))&amp;"",""))</f>
        <v/>
      </c>
      <c r="G941" s="22">
        <f>IF(OR(C941&lt;&gt;"تمت",E941="",NOT(ISNUMBER(A941))),"",IF(COUNTIFS($E$6:$E$2005,E941,$C$6:$C$2005,"تمت",$A$6:$A$2005,"&gt;"&amp;A941)=0,1,0))</f>
        <v/>
      </c>
    </row>
    <row r="942">
      <c r="A942" s="13" t="n"/>
      <c r="B942" s="5" t="n"/>
      <c r="C942" s="5" t="n"/>
      <c r="D942" s="5" t="n"/>
      <c r="E942" s="6">
        <f>IF(B942&amp;""="","",IFERROR(INDEX('الخطط'!$B$6:$B$505,MATCH(B942&amp;"",'الخطط'!$A$6:$A$505,0))&amp;"","خطة غير موجودة"))</f>
        <v/>
      </c>
      <c r="F942" s="6">
        <f>IF(E942="","",IFERROR(INDEX('المرضى'!$B$6:$B$305,MATCH(E942,'المرضى'!$A$6:$A$305,0))&amp;"",""))</f>
        <v/>
      </c>
      <c r="G942" s="22">
        <f>IF(OR(C942&lt;&gt;"تمت",E942="",NOT(ISNUMBER(A942))),"",IF(COUNTIFS($E$6:$E$2005,E942,$C$6:$C$2005,"تمت",$A$6:$A$2005,"&gt;"&amp;A942)=0,1,0))</f>
        <v/>
      </c>
    </row>
    <row r="943">
      <c r="A943" s="13" t="n"/>
      <c r="B943" s="5" t="n"/>
      <c r="C943" s="5" t="n"/>
      <c r="D943" s="5" t="n"/>
      <c r="E943" s="6">
        <f>IF(B943&amp;""="","",IFERROR(INDEX('الخطط'!$B$6:$B$505,MATCH(B943&amp;"",'الخطط'!$A$6:$A$505,0))&amp;"","خطة غير موجودة"))</f>
        <v/>
      </c>
      <c r="F943" s="6">
        <f>IF(E943="","",IFERROR(INDEX('المرضى'!$B$6:$B$305,MATCH(E943,'المرضى'!$A$6:$A$305,0))&amp;"",""))</f>
        <v/>
      </c>
      <c r="G943" s="22">
        <f>IF(OR(C943&lt;&gt;"تمت",E943="",NOT(ISNUMBER(A943))),"",IF(COUNTIFS($E$6:$E$2005,E943,$C$6:$C$2005,"تمت",$A$6:$A$2005,"&gt;"&amp;A943)=0,1,0))</f>
        <v/>
      </c>
    </row>
    <row r="944">
      <c r="A944" s="13" t="n"/>
      <c r="B944" s="5" t="n"/>
      <c r="C944" s="5" t="n"/>
      <c r="D944" s="5" t="n"/>
      <c r="E944" s="6">
        <f>IF(B944&amp;""="","",IFERROR(INDEX('الخطط'!$B$6:$B$505,MATCH(B944&amp;"",'الخطط'!$A$6:$A$505,0))&amp;"","خطة غير موجودة"))</f>
        <v/>
      </c>
      <c r="F944" s="6">
        <f>IF(E944="","",IFERROR(INDEX('المرضى'!$B$6:$B$305,MATCH(E944,'المرضى'!$A$6:$A$305,0))&amp;"",""))</f>
        <v/>
      </c>
      <c r="G944" s="22">
        <f>IF(OR(C944&lt;&gt;"تمت",E944="",NOT(ISNUMBER(A944))),"",IF(COUNTIFS($E$6:$E$2005,E944,$C$6:$C$2005,"تمت",$A$6:$A$2005,"&gt;"&amp;A944)=0,1,0))</f>
        <v/>
      </c>
    </row>
    <row r="945">
      <c r="A945" s="13" t="n"/>
      <c r="B945" s="5" t="n"/>
      <c r="C945" s="5" t="n"/>
      <c r="D945" s="5" t="n"/>
      <c r="E945" s="6">
        <f>IF(B945&amp;""="","",IFERROR(INDEX('الخطط'!$B$6:$B$505,MATCH(B945&amp;"",'الخطط'!$A$6:$A$505,0))&amp;"","خطة غير موجودة"))</f>
        <v/>
      </c>
      <c r="F945" s="6">
        <f>IF(E945="","",IFERROR(INDEX('المرضى'!$B$6:$B$305,MATCH(E945,'المرضى'!$A$6:$A$305,0))&amp;"",""))</f>
        <v/>
      </c>
      <c r="G945" s="22">
        <f>IF(OR(C945&lt;&gt;"تمت",E945="",NOT(ISNUMBER(A945))),"",IF(COUNTIFS($E$6:$E$2005,E945,$C$6:$C$2005,"تمت",$A$6:$A$2005,"&gt;"&amp;A945)=0,1,0))</f>
        <v/>
      </c>
    </row>
    <row r="946">
      <c r="A946" s="13" t="n"/>
      <c r="B946" s="5" t="n"/>
      <c r="C946" s="5" t="n"/>
      <c r="D946" s="5" t="n"/>
      <c r="E946" s="6">
        <f>IF(B946&amp;""="","",IFERROR(INDEX('الخطط'!$B$6:$B$505,MATCH(B946&amp;"",'الخطط'!$A$6:$A$505,0))&amp;"","خطة غير موجودة"))</f>
        <v/>
      </c>
      <c r="F946" s="6">
        <f>IF(E946="","",IFERROR(INDEX('المرضى'!$B$6:$B$305,MATCH(E946,'المرضى'!$A$6:$A$305,0))&amp;"",""))</f>
        <v/>
      </c>
      <c r="G946" s="22">
        <f>IF(OR(C946&lt;&gt;"تمت",E946="",NOT(ISNUMBER(A946))),"",IF(COUNTIFS($E$6:$E$2005,E946,$C$6:$C$2005,"تمت",$A$6:$A$2005,"&gt;"&amp;A946)=0,1,0))</f>
        <v/>
      </c>
    </row>
    <row r="947">
      <c r="A947" s="13" t="n"/>
      <c r="B947" s="5" t="n"/>
      <c r="C947" s="5" t="n"/>
      <c r="D947" s="5" t="n"/>
      <c r="E947" s="6">
        <f>IF(B947&amp;""="","",IFERROR(INDEX('الخطط'!$B$6:$B$505,MATCH(B947&amp;"",'الخطط'!$A$6:$A$505,0))&amp;"","خطة غير موجودة"))</f>
        <v/>
      </c>
      <c r="F947" s="6">
        <f>IF(E947="","",IFERROR(INDEX('المرضى'!$B$6:$B$305,MATCH(E947,'المرضى'!$A$6:$A$305,0))&amp;"",""))</f>
        <v/>
      </c>
      <c r="G947" s="22">
        <f>IF(OR(C947&lt;&gt;"تمت",E947="",NOT(ISNUMBER(A947))),"",IF(COUNTIFS($E$6:$E$2005,E947,$C$6:$C$2005,"تمت",$A$6:$A$2005,"&gt;"&amp;A947)=0,1,0))</f>
        <v/>
      </c>
    </row>
    <row r="948">
      <c r="A948" s="13" t="n"/>
      <c r="B948" s="5" t="n"/>
      <c r="C948" s="5" t="n"/>
      <c r="D948" s="5" t="n"/>
      <c r="E948" s="6">
        <f>IF(B948&amp;""="","",IFERROR(INDEX('الخطط'!$B$6:$B$505,MATCH(B948&amp;"",'الخطط'!$A$6:$A$505,0))&amp;"","خطة غير موجودة"))</f>
        <v/>
      </c>
      <c r="F948" s="6">
        <f>IF(E948="","",IFERROR(INDEX('المرضى'!$B$6:$B$305,MATCH(E948,'المرضى'!$A$6:$A$305,0))&amp;"",""))</f>
        <v/>
      </c>
      <c r="G948" s="22">
        <f>IF(OR(C948&lt;&gt;"تمت",E948="",NOT(ISNUMBER(A948))),"",IF(COUNTIFS($E$6:$E$2005,E948,$C$6:$C$2005,"تمت",$A$6:$A$2005,"&gt;"&amp;A948)=0,1,0))</f>
        <v/>
      </c>
    </row>
    <row r="949">
      <c r="A949" s="13" t="n"/>
      <c r="B949" s="5" t="n"/>
      <c r="C949" s="5" t="n"/>
      <c r="D949" s="5" t="n"/>
      <c r="E949" s="6">
        <f>IF(B949&amp;""="","",IFERROR(INDEX('الخطط'!$B$6:$B$505,MATCH(B949&amp;"",'الخطط'!$A$6:$A$505,0))&amp;"","خطة غير موجودة"))</f>
        <v/>
      </c>
      <c r="F949" s="6">
        <f>IF(E949="","",IFERROR(INDEX('المرضى'!$B$6:$B$305,MATCH(E949,'المرضى'!$A$6:$A$305,0))&amp;"",""))</f>
        <v/>
      </c>
      <c r="G949" s="22">
        <f>IF(OR(C949&lt;&gt;"تمت",E949="",NOT(ISNUMBER(A949))),"",IF(COUNTIFS($E$6:$E$2005,E949,$C$6:$C$2005,"تمت",$A$6:$A$2005,"&gt;"&amp;A949)=0,1,0))</f>
        <v/>
      </c>
    </row>
    <row r="950">
      <c r="A950" s="13" t="n"/>
      <c r="B950" s="5" t="n"/>
      <c r="C950" s="5" t="n"/>
      <c r="D950" s="5" t="n"/>
      <c r="E950" s="6">
        <f>IF(B950&amp;""="","",IFERROR(INDEX('الخطط'!$B$6:$B$505,MATCH(B950&amp;"",'الخطط'!$A$6:$A$505,0))&amp;"","خطة غير موجودة"))</f>
        <v/>
      </c>
      <c r="F950" s="6">
        <f>IF(E950="","",IFERROR(INDEX('المرضى'!$B$6:$B$305,MATCH(E950,'المرضى'!$A$6:$A$305,0))&amp;"",""))</f>
        <v/>
      </c>
      <c r="G950" s="22">
        <f>IF(OR(C950&lt;&gt;"تمت",E950="",NOT(ISNUMBER(A950))),"",IF(COUNTIFS($E$6:$E$2005,E950,$C$6:$C$2005,"تمت",$A$6:$A$2005,"&gt;"&amp;A950)=0,1,0))</f>
        <v/>
      </c>
    </row>
    <row r="951">
      <c r="A951" s="13" t="n"/>
      <c r="B951" s="5" t="n"/>
      <c r="C951" s="5" t="n"/>
      <c r="D951" s="5" t="n"/>
      <c r="E951" s="6">
        <f>IF(B951&amp;""="","",IFERROR(INDEX('الخطط'!$B$6:$B$505,MATCH(B951&amp;"",'الخطط'!$A$6:$A$505,0))&amp;"","خطة غير موجودة"))</f>
        <v/>
      </c>
      <c r="F951" s="6">
        <f>IF(E951="","",IFERROR(INDEX('المرضى'!$B$6:$B$305,MATCH(E951,'المرضى'!$A$6:$A$305,0))&amp;"",""))</f>
        <v/>
      </c>
      <c r="G951" s="22">
        <f>IF(OR(C951&lt;&gt;"تمت",E951="",NOT(ISNUMBER(A951))),"",IF(COUNTIFS($E$6:$E$2005,E951,$C$6:$C$2005,"تمت",$A$6:$A$2005,"&gt;"&amp;A951)=0,1,0))</f>
        <v/>
      </c>
    </row>
    <row r="952">
      <c r="A952" s="13" t="n"/>
      <c r="B952" s="5" t="n"/>
      <c r="C952" s="5" t="n"/>
      <c r="D952" s="5" t="n"/>
      <c r="E952" s="6">
        <f>IF(B952&amp;""="","",IFERROR(INDEX('الخطط'!$B$6:$B$505,MATCH(B952&amp;"",'الخطط'!$A$6:$A$505,0))&amp;"","خطة غير موجودة"))</f>
        <v/>
      </c>
      <c r="F952" s="6">
        <f>IF(E952="","",IFERROR(INDEX('المرضى'!$B$6:$B$305,MATCH(E952,'المرضى'!$A$6:$A$305,0))&amp;"",""))</f>
        <v/>
      </c>
      <c r="G952" s="22">
        <f>IF(OR(C952&lt;&gt;"تمت",E952="",NOT(ISNUMBER(A952))),"",IF(COUNTIFS($E$6:$E$2005,E952,$C$6:$C$2005,"تمت",$A$6:$A$2005,"&gt;"&amp;A952)=0,1,0))</f>
        <v/>
      </c>
    </row>
    <row r="953">
      <c r="A953" s="13" t="n"/>
      <c r="B953" s="5" t="n"/>
      <c r="C953" s="5" t="n"/>
      <c r="D953" s="5" t="n"/>
      <c r="E953" s="6">
        <f>IF(B953&amp;""="","",IFERROR(INDEX('الخطط'!$B$6:$B$505,MATCH(B953&amp;"",'الخطط'!$A$6:$A$505,0))&amp;"","خطة غير موجودة"))</f>
        <v/>
      </c>
      <c r="F953" s="6">
        <f>IF(E953="","",IFERROR(INDEX('المرضى'!$B$6:$B$305,MATCH(E953,'المرضى'!$A$6:$A$305,0))&amp;"",""))</f>
        <v/>
      </c>
      <c r="G953" s="22">
        <f>IF(OR(C953&lt;&gt;"تمت",E953="",NOT(ISNUMBER(A953))),"",IF(COUNTIFS($E$6:$E$2005,E953,$C$6:$C$2005,"تمت",$A$6:$A$2005,"&gt;"&amp;A953)=0,1,0))</f>
        <v/>
      </c>
    </row>
    <row r="954">
      <c r="A954" s="13" t="n"/>
      <c r="B954" s="5" t="n"/>
      <c r="C954" s="5" t="n"/>
      <c r="D954" s="5" t="n"/>
      <c r="E954" s="6">
        <f>IF(B954&amp;""="","",IFERROR(INDEX('الخطط'!$B$6:$B$505,MATCH(B954&amp;"",'الخطط'!$A$6:$A$505,0))&amp;"","خطة غير موجودة"))</f>
        <v/>
      </c>
      <c r="F954" s="6">
        <f>IF(E954="","",IFERROR(INDEX('المرضى'!$B$6:$B$305,MATCH(E954,'المرضى'!$A$6:$A$305,0))&amp;"",""))</f>
        <v/>
      </c>
      <c r="G954" s="22">
        <f>IF(OR(C954&lt;&gt;"تمت",E954="",NOT(ISNUMBER(A954))),"",IF(COUNTIFS($E$6:$E$2005,E954,$C$6:$C$2005,"تمت",$A$6:$A$2005,"&gt;"&amp;A954)=0,1,0))</f>
        <v/>
      </c>
    </row>
    <row r="955">
      <c r="A955" s="13" t="n"/>
      <c r="B955" s="5" t="n"/>
      <c r="C955" s="5" t="n"/>
      <c r="D955" s="5" t="n"/>
      <c r="E955" s="6">
        <f>IF(B955&amp;""="","",IFERROR(INDEX('الخطط'!$B$6:$B$505,MATCH(B955&amp;"",'الخطط'!$A$6:$A$505,0))&amp;"","خطة غير موجودة"))</f>
        <v/>
      </c>
      <c r="F955" s="6">
        <f>IF(E955="","",IFERROR(INDEX('المرضى'!$B$6:$B$305,MATCH(E955,'المرضى'!$A$6:$A$305,0))&amp;"",""))</f>
        <v/>
      </c>
      <c r="G955" s="22">
        <f>IF(OR(C955&lt;&gt;"تمت",E955="",NOT(ISNUMBER(A955))),"",IF(COUNTIFS($E$6:$E$2005,E955,$C$6:$C$2005,"تمت",$A$6:$A$2005,"&gt;"&amp;A955)=0,1,0))</f>
        <v/>
      </c>
    </row>
    <row r="956">
      <c r="A956" s="13" t="n"/>
      <c r="B956" s="5" t="n"/>
      <c r="C956" s="5" t="n"/>
      <c r="D956" s="5" t="n"/>
      <c r="E956" s="6">
        <f>IF(B956&amp;""="","",IFERROR(INDEX('الخطط'!$B$6:$B$505,MATCH(B956&amp;"",'الخطط'!$A$6:$A$505,0))&amp;"","خطة غير موجودة"))</f>
        <v/>
      </c>
      <c r="F956" s="6">
        <f>IF(E956="","",IFERROR(INDEX('المرضى'!$B$6:$B$305,MATCH(E956,'المرضى'!$A$6:$A$305,0))&amp;"",""))</f>
        <v/>
      </c>
      <c r="G956" s="22">
        <f>IF(OR(C956&lt;&gt;"تمت",E956="",NOT(ISNUMBER(A956))),"",IF(COUNTIFS($E$6:$E$2005,E956,$C$6:$C$2005,"تمت",$A$6:$A$2005,"&gt;"&amp;A956)=0,1,0))</f>
        <v/>
      </c>
    </row>
    <row r="957">
      <c r="A957" s="13" t="n"/>
      <c r="B957" s="5" t="n"/>
      <c r="C957" s="5" t="n"/>
      <c r="D957" s="5" t="n"/>
      <c r="E957" s="6">
        <f>IF(B957&amp;""="","",IFERROR(INDEX('الخطط'!$B$6:$B$505,MATCH(B957&amp;"",'الخطط'!$A$6:$A$505,0))&amp;"","خطة غير موجودة"))</f>
        <v/>
      </c>
      <c r="F957" s="6">
        <f>IF(E957="","",IFERROR(INDEX('المرضى'!$B$6:$B$305,MATCH(E957,'المرضى'!$A$6:$A$305,0))&amp;"",""))</f>
        <v/>
      </c>
      <c r="G957" s="22">
        <f>IF(OR(C957&lt;&gt;"تمت",E957="",NOT(ISNUMBER(A957))),"",IF(COUNTIFS($E$6:$E$2005,E957,$C$6:$C$2005,"تمت",$A$6:$A$2005,"&gt;"&amp;A957)=0,1,0))</f>
        <v/>
      </c>
    </row>
    <row r="958">
      <c r="A958" s="13" t="n"/>
      <c r="B958" s="5" t="n"/>
      <c r="C958" s="5" t="n"/>
      <c r="D958" s="5" t="n"/>
      <c r="E958" s="6">
        <f>IF(B958&amp;""="","",IFERROR(INDEX('الخطط'!$B$6:$B$505,MATCH(B958&amp;"",'الخطط'!$A$6:$A$505,0))&amp;"","خطة غير موجودة"))</f>
        <v/>
      </c>
      <c r="F958" s="6">
        <f>IF(E958="","",IFERROR(INDEX('المرضى'!$B$6:$B$305,MATCH(E958,'المرضى'!$A$6:$A$305,0))&amp;"",""))</f>
        <v/>
      </c>
      <c r="G958" s="22">
        <f>IF(OR(C958&lt;&gt;"تمت",E958="",NOT(ISNUMBER(A958))),"",IF(COUNTIFS($E$6:$E$2005,E958,$C$6:$C$2005,"تمت",$A$6:$A$2005,"&gt;"&amp;A958)=0,1,0))</f>
        <v/>
      </c>
    </row>
    <row r="959">
      <c r="A959" s="13" t="n"/>
      <c r="B959" s="5" t="n"/>
      <c r="C959" s="5" t="n"/>
      <c r="D959" s="5" t="n"/>
      <c r="E959" s="6">
        <f>IF(B959&amp;""="","",IFERROR(INDEX('الخطط'!$B$6:$B$505,MATCH(B959&amp;"",'الخطط'!$A$6:$A$505,0))&amp;"","خطة غير موجودة"))</f>
        <v/>
      </c>
      <c r="F959" s="6">
        <f>IF(E959="","",IFERROR(INDEX('المرضى'!$B$6:$B$305,MATCH(E959,'المرضى'!$A$6:$A$305,0))&amp;"",""))</f>
        <v/>
      </c>
      <c r="G959" s="22">
        <f>IF(OR(C959&lt;&gt;"تمت",E959="",NOT(ISNUMBER(A959))),"",IF(COUNTIFS($E$6:$E$2005,E959,$C$6:$C$2005,"تمت",$A$6:$A$2005,"&gt;"&amp;A959)=0,1,0))</f>
        <v/>
      </c>
    </row>
    <row r="960">
      <c r="A960" s="13" t="n"/>
      <c r="B960" s="5" t="n"/>
      <c r="C960" s="5" t="n"/>
      <c r="D960" s="5" t="n"/>
      <c r="E960" s="6">
        <f>IF(B960&amp;""="","",IFERROR(INDEX('الخطط'!$B$6:$B$505,MATCH(B960&amp;"",'الخطط'!$A$6:$A$505,0))&amp;"","خطة غير موجودة"))</f>
        <v/>
      </c>
      <c r="F960" s="6">
        <f>IF(E960="","",IFERROR(INDEX('المرضى'!$B$6:$B$305,MATCH(E960,'المرضى'!$A$6:$A$305,0))&amp;"",""))</f>
        <v/>
      </c>
      <c r="G960" s="22">
        <f>IF(OR(C960&lt;&gt;"تمت",E960="",NOT(ISNUMBER(A960))),"",IF(COUNTIFS($E$6:$E$2005,E960,$C$6:$C$2005,"تمت",$A$6:$A$2005,"&gt;"&amp;A960)=0,1,0))</f>
        <v/>
      </c>
    </row>
    <row r="961">
      <c r="A961" s="13" t="n"/>
      <c r="B961" s="5" t="n"/>
      <c r="C961" s="5" t="n"/>
      <c r="D961" s="5" t="n"/>
      <c r="E961" s="6">
        <f>IF(B961&amp;""="","",IFERROR(INDEX('الخطط'!$B$6:$B$505,MATCH(B961&amp;"",'الخطط'!$A$6:$A$505,0))&amp;"","خطة غير موجودة"))</f>
        <v/>
      </c>
      <c r="F961" s="6">
        <f>IF(E961="","",IFERROR(INDEX('المرضى'!$B$6:$B$305,MATCH(E961,'المرضى'!$A$6:$A$305,0))&amp;"",""))</f>
        <v/>
      </c>
      <c r="G961" s="22">
        <f>IF(OR(C961&lt;&gt;"تمت",E961="",NOT(ISNUMBER(A961))),"",IF(COUNTIFS($E$6:$E$2005,E961,$C$6:$C$2005,"تمت",$A$6:$A$2005,"&gt;"&amp;A961)=0,1,0))</f>
        <v/>
      </c>
    </row>
    <row r="962">
      <c r="A962" s="13" t="n"/>
      <c r="B962" s="5" t="n"/>
      <c r="C962" s="5" t="n"/>
      <c r="D962" s="5" t="n"/>
      <c r="E962" s="6">
        <f>IF(B962&amp;""="","",IFERROR(INDEX('الخطط'!$B$6:$B$505,MATCH(B962&amp;"",'الخطط'!$A$6:$A$505,0))&amp;"","خطة غير موجودة"))</f>
        <v/>
      </c>
      <c r="F962" s="6">
        <f>IF(E962="","",IFERROR(INDEX('المرضى'!$B$6:$B$305,MATCH(E962,'المرضى'!$A$6:$A$305,0))&amp;"",""))</f>
        <v/>
      </c>
      <c r="G962" s="22">
        <f>IF(OR(C962&lt;&gt;"تمت",E962="",NOT(ISNUMBER(A962))),"",IF(COUNTIFS($E$6:$E$2005,E962,$C$6:$C$2005,"تمت",$A$6:$A$2005,"&gt;"&amp;A962)=0,1,0))</f>
        <v/>
      </c>
    </row>
    <row r="963">
      <c r="A963" s="13" t="n"/>
      <c r="B963" s="5" t="n"/>
      <c r="C963" s="5" t="n"/>
      <c r="D963" s="5" t="n"/>
      <c r="E963" s="6">
        <f>IF(B963&amp;""="","",IFERROR(INDEX('الخطط'!$B$6:$B$505,MATCH(B963&amp;"",'الخطط'!$A$6:$A$505,0))&amp;"","خطة غير موجودة"))</f>
        <v/>
      </c>
      <c r="F963" s="6">
        <f>IF(E963="","",IFERROR(INDEX('المرضى'!$B$6:$B$305,MATCH(E963,'المرضى'!$A$6:$A$305,0))&amp;"",""))</f>
        <v/>
      </c>
      <c r="G963" s="22">
        <f>IF(OR(C963&lt;&gt;"تمت",E963="",NOT(ISNUMBER(A963))),"",IF(COUNTIFS($E$6:$E$2005,E963,$C$6:$C$2005,"تمت",$A$6:$A$2005,"&gt;"&amp;A963)=0,1,0))</f>
        <v/>
      </c>
    </row>
    <row r="964">
      <c r="A964" s="13" t="n"/>
      <c r="B964" s="5" t="n"/>
      <c r="C964" s="5" t="n"/>
      <c r="D964" s="5" t="n"/>
      <c r="E964" s="6">
        <f>IF(B964&amp;""="","",IFERROR(INDEX('الخطط'!$B$6:$B$505,MATCH(B964&amp;"",'الخطط'!$A$6:$A$505,0))&amp;"","خطة غير موجودة"))</f>
        <v/>
      </c>
      <c r="F964" s="6">
        <f>IF(E964="","",IFERROR(INDEX('المرضى'!$B$6:$B$305,MATCH(E964,'المرضى'!$A$6:$A$305,0))&amp;"",""))</f>
        <v/>
      </c>
      <c r="G964" s="22">
        <f>IF(OR(C964&lt;&gt;"تمت",E964="",NOT(ISNUMBER(A964))),"",IF(COUNTIFS($E$6:$E$2005,E964,$C$6:$C$2005,"تمت",$A$6:$A$2005,"&gt;"&amp;A964)=0,1,0))</f>
        <v/>
      </c>
    </row>
    <row r="965">
      <c r="A965" s="13" t="n"/>
      <c r="B965" s="5" t="n"/>
      <c r="C965" s="5" t="n"/>
      <c r="D965" s="5" t="n"/>
      <c r="E965" s="6">
        <f>IF(B965&amp;""="","",IFERROR(INDEX('الخطط'!$B$6:$B$505,MATCH(B965&amp;"",'الخطط'!$A$6:$A$505,0))&amp;"","خطة غير موجودة"))</f>
        <v/>
      </c>
      <c r="F965" s="6">
        <f>IF(E965="","",IFERROR(INDEX('المرضى'!$B$6:$B$305,MATCH(E965,'المرضى'!$A$6:$A$305,0))&amp;"",""))</f>
        <v/>
      </c>
      <c r="G965" s="22">
        <f>IF(OR(C965&lt;&gt;"تمت",E965="",NOT(ISNUMBER(A965))),"",IF(COUNTIFS($E$6:$E$2005,E965,$C$6:$C$2005,"تمت",$A$6:$A$2005,"&gt;"&amp;A965)=0,1,0))</f>
        <v/>
      </c>
    </row>
    <row r="966">
      <c r="A966" s="13" t="n"/>
      <c r="B966" s="5" t="n"/>
      <c r="C966" s="5" t="n"/>
      <c r="D966" s="5" t="n"/>
      <c r="E966" s="6">
        <f>IF(B966&amp;""="","",IFERROR(INDEX('الخطط'!$B$6:$B$505,MATCH(B966&amp;"",'الخطط'!$A$6:$A$505,0))&amp;"","خطة غير موجودة"))</f>
        <v/>
      </c>
      <c r="F966" s="6">
        <f>IF(E966="","",IFERROR(INDEX('المرضى'!$B$6:$B$305,MATCH(E966,'المرضى'!$A$6:$A$305,0))&amp;"",""))</f>
        <v/>
      </c>
      <c r="G966" s="22">
        <f>IF(OR(C966&lt;&gt;"تمت",E966="",NOT(ISNUMBER(A966))),"",IF(COUNTIFS($E$6:$E$2005,E966,$C$6:$C$2005,"تمت",$A$6:$A$2005,"&gt;"&amp;A966)=0,1,0))</f>
        <v/>
      </c>
    </row>
    <row r="967">
      <c r="A967" s="13" t="n"/>
      <c r="B967" s="5" t="n"/>
      <c r="C967" s="5" t="n"/>
      <c r="D967" s="5" t="n"/>
      <c r="E967" s="6">
        <f>IF(B967&amp;""="","",IFERROR(INDEX('الخطط'!$B$6:$B$505,MATCH(B967&amp;"",'الخطط'!$A$6:$A$505,0))&amp;"","خطة غير موجودة"))</f>
        <v/>
      </c>
      <c r="F967" s="6">
        <f>IF(E967="","",IFERROR(INDEX('المرضى'!$B$6:$B$305,MATCH(E967,'المرضى'!$A$6:$A$305,0))&amp;"",""))</f>
        <v/>
      </c>
      <c r="G967" s="22">
        <f>IF(OR(C967&lt;&gt;"تمت",E967="",NOT(ISNUMBER(A967))),"",IF(COUNTIFS($E$6:$E$2005,E967,$C$6:$C$2005,"تمت",$A$6:$A$2005,"&gt;"&amp;A967)=0,1,0))</f>
        <v/>
      </c>
    </row>
    <row r="968">
      <c r="A968" s="13" t="n"/>
      <c r="B968" s="5" t="n"/>
      <c r="C968" s="5" t="n"/>
      <c r="D968" s="5" t="n"/>
      <c r="E968" s="6">
        <f>IF(B968&amp;""="","",IFERROR(INDEX('الخطط'!$B$6:$B$505,MATCH(B968&amp;"",'الخطط'!$A$6:$A$505,0))&amp;"","خطة غير موجودة"))</f>
        <v/>
      </c>
      <c r="F968" s="6">
        <f>IF(E968="","",IFERROR(INDEX('المرضى'!$B$6:$B$305,MATCH(E968,'المرضى'!$A$6:$A$305,0))&amp;"",""))</f>
        <v/>
      </c>
      <c r="G968" s="22">
        <f>IF(OR(C968&lt;&gt;"تمت",E968="",NOT(ISNUMBER(A968))),"",IF(COUNTIFS($E$6:$E$2005,E968,$C$6:$C$2005,"تمت",$A$6:$A$2005,"&gt;"&amp;A968)=0,1,0))</f>
        <v/>
      </c>
    </row>
    <row r="969">
      <c r="A969" s="13" t="n"/>
      <c r="B969" s="5" t="n"/>
      <c r="C969" s="5" t="n"/>
      <c r="D969" s="5" t="n"/>
      <c r="E969" s="6">
        <f>IF(B969&amp;""="","",IFERROR(INDEX('الخطط'!$B$6:$B$505,MATCH(B969&amp;"",'الخطط'!$A$6:$A$505,0))&amp;"","خطة غير موجودة"))</f>
        <v/>
      </c>
      <c r="F969" s="6">
        <f>IF(E969="","",IFERROR(INDEX('المرضى'!$B$6:$B$305,MATCH(E969,'المرضى'!$A$6:$A$305,0))&amp;"",""))</f>
        <v/>
      </c>
      <c r="G969" s="22">
        <f>IF(OR(C969&lt;&gt;"تمت",E969="",NOT(ISNUMBER(A969))),"",IF(COUNTIFS($E$6:$E$2005,E969,$C$6:$C$2005,"تمت",$A$6:$A$2005,"&gt;"&amp;A969)=0,1,0))</f>
        <v/>
      </c>
    </row>
    <row r="970">
      <c r="A970" s="13" t="n"/>
      <c r="B970" s="5" t="n"/>
      <c r="C970" s="5" t="n"/>
      <c r="D970" s="5" t="n"/>
      <c r="E970" s="6">
        <f>IF(B970&amp;""="","",IFERROR(INDEX('الخطط'!$B$6:$B$505,MATCH(B970&amp;"",'الخطط'!$A$6:$A$505,0))&amp;"","خطة غير موجودة"))</f>
        <v/>
      </c>
      <c r="F970" s="6">
        <f>IF(E970="","",IFERROR(INDEX('المرضى'!$B$6:$B$305,MATCH(E970,'المرضى'!$A$6:$A$305,0))&amp;"",""))</f>
        <v/>
      </c>
      <c r="G970" s="22">
        <f>IF(OR(C970&lt;&gt;"تمت",E970="",NOT(ISNUMBER(A970))),"",IF(COUNTIFS($E$6:$E$2005,E970,$C$6:$C$2005,"تمت",$A$6:$A$2005,"&gt;"&amp;A970)=0,1,0))</f>
        <v/>
      </c>
    </row>
    <row r="971">
      <c r="A971" s="13" t="n"/>
      <c r="B971" s="5" t="n"/>
      <c r="C971" s="5" t="n"/>
      <c r="D971" s="5" t="n"/>
      <c r="E971" s="6">
        <f>IF(B971&amp;""="","",IFERROR(INDEX('الخطط'!$B$6:$B$505,MATCH(B971&amp;"",'الخطط'!$A$6:$A$505,0))&amp;"","خطة غير موجودة"))</f>
        <v/>
      </c>
      <c r="F971" s="6">
        <f>IF(E971="","",IFERROR(INDEX('المرضى'!$B$6:$B$305,MATCH(E971,'المرضى'!$A$6:$A$305,0))&amp;"",""))</f>
        <v/>
      </c>
      <c r="G971" s="22">
        <f>IF(OR(C971&lt;&gt;"تمت",E971="",NOT(ISNUMBER(A971))),"",IF(COUNTIFS($E$6:$E$2005,E971,$C$6:$C$2005,"تمت",$A$6:$A$2005,"&gt;"&amp;A971)=0,1,0))</f>
        <v/>
      </c>
    </row>
    <row r="972">
      <c r="A972" s="13" t="n"/>
      <c r="B972" s="5" t="n"/>
      <c r="C972" s="5" t="n"/>
      <c r="D972" s="5" t="n"/>
      <c r="E972" s="6">
        <f>IF(B972&amp;""="","",IFERROR(INDEX('الخطط'!$B$6:$B$505,MATCH(B972&amp;"",'الخطط'!$A$6:$A$505,0))&amp;"","خطة غير موجودة"))</f>
        <v/>
      </c>
      <c r="F972" s="6">
        <f>IF(E972="","",IFERROR(INDEX('المرضى'!$B$6:$B$305,MATCH(E972,'المرضى'!$A$6:$A$305,0))&amp;"",""))</f>
        <v/>
      </c>
      <c r="G972" s="22">
        <f>IF(OR(C972&lt;&gt;"تمت",E972="",NOT(ISNUMBER(A972))),"",IF(COUNTIFS($E$6:$E$2005,E972,$C$6:$C$2005,"تمت",$A$6:$A$2005,"&gt;"&amp;A972)=0,1,0))</f>
        <v/>
      </c>
    </row>
    <row r="973">
      <c r="A973" s="13" t="n"/>
      <c r="B973" s="5" t="n"/>
      <c r="C973" s="5" t="n"/>
      <c r="D973" s="5" t="n"/>
      <c r="E973" s="6">
        <f>IF(B973&amp;""="","",IFERROR(INDEX('الخطط'!$B$6:$B$505,MATCH(B973&amp;"",'الخطط'!$A$6:$A$505,0))&amp;"","خطة غير موجودة"))</f>
        <v/>
      </c>
      <c r="F973" s="6">
        <f>IF(E973="","",IFERROR(INDEX('المرضى'!$B$6:$B$305,MATCH(E973,'المرضى'!$A$6:$A$305,0))&amp;"",""))</f>
        <v/>
      </c>
      <c r="G973" s="22">
        <f>IF(OR(C973&lt;&gt;"تمت",E973="",NOT(ISNUMBER(A973))),"",IF(COUNTIFS($E$6:$E$2005,E973,$C$6:$C$2005,"تمت",$A$6:$A$2005,"&gt;"&amp;A973)=0,1,0))</f>
        <v/>
      </c>
    </row>
    <row r="974">
      <c r="A974" s="13" t="n"/>
      <c r="B974" s="5" t="n"/>
      <c r="C974" s="5" t="n"/>
      <c r="D974" s="5" t="n"/>
      <c r="E974" s="6">
        <f>IF(B974&amp;""="","",IFERROR(INDEX('الخطط'!$B$6:$B$505,MATCH(B974&amp;"",'الخطط'!$A$6:$A$505,0))&amp;"","خطة غير موجودة"))</f>
        <v/>
      </c>
      <c r="F974" s="6">
        <f>IF(E974="","",IFERROR(INDEX('المرضى'!$B$6:$B$305,MATCH(E974,'المرضى'!$A$6:$A$305,0))&amp;"",""))</f>
        <v/>
      </c>
      <c r="G974" s="22">
        <f>IF(OR(C974&lt;&gt;"تمت",E974="",NOT(ISNUMBER(A974))),"",IF(COUNTIFS($E$6:$E$2005,E974,$C$6:$C$2005,"تمت",$A$6:$A$2005,"&gt;"&amp;A974)=0,1,0))</f>
        <v/>
      </c>
    </row>
    <row r="975">
      <c r="A975" s="13" t="n"/>
      <c r="B975" s="5" t="n"/>
      <c r="C975" s="5" t="n"/>
      <c r="D975" s="5" t="n"/>
      <c r="E975" s="6">
        <f>IF(B975&amp;""="","",IFERROR(INDEX('الخطط'!$B$6:$B$505,MATCH(B975&amp;"",'الخطط'!$A$6:$A$505,0))&amp;"","خطة غير موجودة"))</f>
        <v/>
      </c>
      <c r="F975" s="6">
        <f>IF(E975="","",IFERROR(INDEX('المرضى'!$B$6:$B$305,MATCH(E975,'المرضى'!$A$6:$A$305,0))&amp;"",""))</f>
        <v/>
      </c>
      <c r="G975" s="22">
        <f>IF(OR(C975&lt;&gt;"تمت",E975="",NOT(ISNUMBER(A975))),"",IF(COUNTIFS($E$6:$E$2005,E975,$C$6:$C$2005,"تمت",$A$6:$A$2005,"&gt;"&amp;A975)=0,1,0))</f>
        <v/>
      </c>
    </row>
    <row r="976">
      <c r="A976" s="13" t="n"/>
      <c r="B976" s="5" t="n"/>
      <c r="C976" s="5" t="n"/>
      <c r="D976" s="5" t="n"/>
      <c r="E976" s="6">
        <f>IF(B976&amp;""="","",IFERROR(INDEX('الخطط'!$B$6:$B$505,MATCH(B976&amp;"",'الخطط'!$A$6:$A$505,0))&amp;"","خطة غير موجودة"))</f>
        <v/>
      </c>
      <c r="F976" s="6">
        <f>IF(E976="","",IFERROR(INDEX('المرضى'!$B$6:$B$305,MATCH(E976,'المرضى'!$A$6:$A$305,0))&amp;"",""))</f>
        <v/>
      </c>
      <c r="G976" s="22">
        <f>IF(OR(C976&lt;&gt;"تمت",E976="",NOT(ISNUMBER(A976))),"",IF(COUNTIFS($E$6:$E$2005,E976,$C$6:$C$2005,"تمت",$A$6:$A$2005,"&gt;"&amp;A976)=0,1,0))</f>
        <v/>
      </c>
    </row>
    <row r="977">
      <c r="A977" s="13" t="n"/>
      <c r="B977" s="5" t="n"/>
      <c r="C977" s="5" t="n"/>
      <c r="D977" s="5" t="n"/>
      <c r="E977" s="6">
        <f>IF(B977&amp;""="","",IFERROR(INDEX('الخطط'!$B$6:$B$505,MATCH(B977&amp;"",'الخطط'!$A$6:$A$505,0))&amp;"","خطة غير موجودة"))</f>
        <v/>
      </c>
      <c r="F977" s="6">
        <f>IF(E977="","",IFERROR(INDEX('المرضى'!$B$6:$B$305,MATCH(E977,'المرضى'!$A$6:$A$305,0))&amp;"",""))</f>
        <v/>
      </c>
      <c r="G977" s="22">
        <f>IF(OR(C977&lt;&gt;"تمت",E977="",NOT(ISNUMBER(A977))),"",IF(COUNTIFS($E$6:$E$2005,E977,$C$6:$C$2005,"تمت",$A$6:$A$2005,"&gt;"&amp;A977)=0,1,0))</f>
        <v/>
      </c>
    </row>
    <row r="978">
      <c r="A978" s="13" t="n"/>
      <c r="B978" s="5" t="n"/>
      <c r="C978" s="5" t="n"/>
      <c r="D978" s="5" t="n"/>
      <c r="E978" s="6">
        <f>IF(B978&amp;""="","",IFERROR(INDEX('الخطط'!$B$6:$B$505,MATCH(B978&amp;"",'الخطط'!$A$6:$A$505,0))&amp;"","خطة غير موجودة"))</f>
        <v/>
      </c>
      <c r="F978" s="6">
        <f>IF(E978="","",IFERROR(INDEX('المرضى'!$B$6:$B$305,MATCH(E978,'المرضى'!$A$6:$A$305,0))&amp;"",""))</f>
        <v/>
      </c>
      <c r="G978" s="22">
        <f>IF(OR(C978&lt;&gt;"تمت",E978="",NOT(ISNUMBER(A978))),"",IF(COUNTIFS($E$6:$E$2005,E978,$C$6:$C$2005,"تمت",$A$6:$A$2005,"&gt;"&amp;A978)=0,1,0))</f>
        <v/>
      </c>
    </row>
    <row r="979">
      <c r="A979" s="13" t="n"/>
      <c r="B979" s="5" t="n"/>
      <c r="C979" s="5" t="n"/>
      <c r="D979" s="5" t="n"/>
      <c r="E979" s="6">
        <f>IF(B979&amp;""="","",IFERROR(INDEX('الخطط'!$B$6:$B$505,MATCH(B979&amp;"",'الخطط'!$A$6:$A$505,0))&amp;"","خطة غير موجودة"))</f>
        <v/>
      </c>
      <c r="F979" s="6">
        <f>IF(E979="","",IFERROR(INDEX('المرضى'!$B$6:$B$305,MATCH(E979,'المرضى'!$A$6:$A$305,0))&amp;"",""))</f>
        <v/>
      </c>
      <c r="G979" s="22">
        <f>IF(OR(C979&lt;&gt;"تمت",E979="",NOT(ISNUMBER(A979))),"",IF(COUNTIFS($E$6:$E$2005,E979,$C$6:$C$2005,"تمت",$A$6:$A$2005,"&gt;"&amp;A979)=0,1,0))</f>
        <v/>
      </c>
    </row>
    <row r="980">
      <c r="A980" s="13" t="n"/>
      <c r="B980" s="5" t="n"/>
      <c r="C980" s="5" t="n"/>
      <c r="D980" s="5" t="n"/>
      <c r="E980" s="6">
        <f>IF(B980&amp;""="","",IFERROR(INDEX('الخطط'!$B$6:$B$505,MATCH(B980&amp;"",'الخطط'!$A$6:$A$505,0))&amp;"","خطة غير موجودة"))</f>
        <v/>
      </c>
      <c r="F980" s="6">
        <f>IF(E980="","",IFERROR(INDEX('المرضى'!$B$6:$B$305,MATCH(E980,'المرضى'!$A$6:$A$305,0))&amp;"",""))</f>
        <v/>
      </c>
      <c r="G980" s="22">
        <f>IF(OR(C980&lt;&gt;"تمت",E980="",NOT(ISNUMBER(A980))),"",IF(COUNTIFS($E$6:$E$2005,E980,$C$6:$C$2005,"تمت",$A$6:$A$2005,"&gt;"&amp;A980)=0,1,0))</f>
        <v/>
      </c>
    </row>
    <row r="981">
      <c r="A981" s="13" t="n"/>
      <c r="B981" s="5" t="n"/>
      <c r="C981" s="5" t="n"/>
      <c r="D981" s="5" t="n"/>
      <c r="E981" s="6">
        <f>IF(B981&amp;""="","",IFERROR(INDEX('الخطط'!$B$6:$B$505,MATCH(B981&amp;"",'الخطط'!$A$6:$A$505,0))&amp;"","خطة غير موجودة"))</f>
        <v/>
      </c>
      <c r="F981" s="6">
        <f>IF(E981="","",IFERROR(INDEX('المرضى'!$B$6:$B$305,MATCH(E981,'المرضى'!$A$6:$A$305,0))&amp;"",""))</f>
        <v/>
      </c>
      <c r="G981" s="22">
        <f>IF(OR(C981&lt;&gt;"تمت",E981="",NOT(ISNUMBER(A981))),"",IF(COUNTIFS($E$6:$E$2005,E981,$C$6:$C$2005,"تمت",$A$6:$A$2005,"&gt;"&amp;A981)=0,1,0))</f>
        <v/>
      </c>
    </row>
    <row r="982">
      <c r="A982" s="13" t="n"/>
      <c r="B982" s="5" t="n"/>
      <c r="C982" s="5" t="n"/>
      <c r="D982" s="5" t="n"/>
      <c r="E982" s="6">
        <f>IF(B982&amp;""="","",IFERROR(INDEX('الخطط'!$B$6:$B$505,MATCH(B982&amp;"",'الخطط'!$A$6:$A$505,0))&amp;"","خطة غير موجودة"))</f>
        <v/>
      </c>
      <c r="F982" s="6">
        <f>IF(E982="","",IFERROR(INDEX('المرضى'!$B$6:$B$305,MATCH(E982,'المرضى'!$A$6:$A$305,0))&amp;"",""))</f>
        <v/>
      </c>
      <c r="G982" s="22">
        <f>IF(OR(C982&lt;&gt;"تمت",E982="",NOT(ISNUMBER(A982))),"",IF(COUNTIFS($E$6:$E$2005,E982,$C$6:$C$2005,"تمت",$A$6:$A$2005,"&gt;"&amp;A982)=0,1,0))</f>
        <v/>
      </c>
    </row>
    <row r="983">
      <c r="A983" s="13" t="n"/>
      <c r="B983" s="5" t="n"/>
      <c r="C983" s="5" t="n"/>
      <c r="D983" s="5" t="n"/>
      <c r="E983" s="6">
        <f>IF(B983&amp;""="","",IFERROR(INDEX('الخطط'!$B$6:$B$505,MATCH(B983&amp;"",'الخطط'!$A$6:$A$505,0))&amp;"","خطة غير موجودة"))</f>
        <v/>
      </c>
      <c r="F983" s="6">
        <f>IF(E983="","",IFERROR(INDEX('المرضى'!$B$6:$B$305,MATCH(E983,'المرضى'!$A$6:$A$305,0))&amp;"",""))</f>
        <v/>
      </c>
      <c r="G983" s="22">
        <f>IF(OR(C983&lt;&gt;"تمت",E983="",NOT(ISNUMBER(A983))),"",IF(COUNTIFS($E$6:$E$2005,E983,$C$6:$C$2005,"تمت",$A$6:$A$2005,"&gt;"&amp;A983)=0,1,0))</f>
        <v/>
      </c>
    </row>
    <row r="984">
      <c r="A984" s="13" t="n"/>
      <c r="B984" s="5" t="n"/>
      <c r="C984" s="5" t="n"/>
      <c r="D984" s="5" t="n"/>
      <c r="E984" s="6">
        <f>IF(B984&amp;""="","",IFERROR(INDEX('الخطط'!$B$6:$B$505,MATCH(B984&amp;"",'الخطط'!$A$6:$A$505,0))&amp;"","خطة غير موجودة"))</f>
        <v/>
      </c>
      <c r="F984" s="6">
        <f>IF(E984="","",IFERROR(INDEX('المرضى'!$B$6:$B$305,MATCH(E984,'المرضى'!$A$6:$A$305,0))&amp;"",""))</f>
        <v/>
      </c>
      <c r="G984" s="22">
        <f>IF(OR(C984&lt;&gt;"تمت",E984="",NOT(ISNUMBER(A984))),"",IF(COUNTIFS($E$6:$E$2005,E984,$C$6:$C$2005,"تمت",$A$6:$A$2005,"&gt;"&amp;A984)=0,1,0))</f>
        <v/>
      </c>
    </row>
    <row r="985">
      <c r="A985" s="13" t="n"/>
      <c r="B985" s="5" t="n"/>
      <c r="C985" s="5" t="n"/>
      <c r="D985" s="5" t="n"/>
      <c r="E985" s="6">
        <f>IF(B985&amp;""="","",IFERROR(INDEX('الخطط'!$B$6:$B$505,MATCH(B985&amp;"",'الخطط'!$A$6:$A$505,0))&amp;"","خطة غير موجودة"))</f>
        <v/>
      </c>
      <c r="F985" s="6">
        <f>IF(E985="","",IFERROR(INDEX('المرضى'!$B$6:$B$305,MATCH(E985,'المرضى'!$A$6:$A$305,0))&amp;"",""))</f>
        <v/>
      </c>
      <c r="G985" s="22">
        <f>IF(OR(C985&lt;&gt;"تمت",E985="",NOT(ISNUMBER(A985))),"",IF(COUNTIFS($E$6:$E$2005,E985,$C$6:$C$2005,"تمت",$A$6:$A$2005,"&gt;"&amp;A985)=0,1,0))</f>
        <v/>
      </c>
    </row>
    <row r="986">
      <c r="A986" s="13" t="n"/>
      <c r="B986" s="5" t="n"/>
      <c r="C986" s="5" t="n"/>
      <c r="D986" s="5" t="n"/>
      <c r="E986" s="6">
        <f>IF(B986&amp;""="","",IFERROR(INDEX('الخطط'!$B$6:$B$505,MATCH(B986&amp;"",'الخطط'!$A$6:$A$505,0))&amp;"","خطة غير موجودة"))</f>
        <v/>
      </c>
      <c r="F986" s="6">
        <f>IF(E986="","",IFERROR(INDEX('المرضى'!$B$6:$B$305,MATCH(E986,'المرضى'!$A$6:$A$305,0))&amp;"",""))</f>
        <v/>
      </c>
      <c r="G986" s="22">
        <f>IF(OR(C986&lt;&gt;"تمت",E986="",NOT(ISNUMBER(A986))),"",IF(COUNTIFS($E$6:$E$2005,E986,$C$6:$C$2005,"تمت",$A$6:$A$2005,"&gt;"&amp;A986)=0,1,0))</f>
        <v/>
      </c>
    </row>
    <row r="987">
      <c r="A987" s="13" t="n"/>
      <c r="B987" s="5" t="n"/>
      <c r="C987" s="5" t="n"/>
      <c r="D987" s="5" t="n"/>
      <c r="E987" s="6">
        <f>IF(B987&amp;""="","",IFERROR(INDEX('الخطط'!$B$6:$B$505,MATCH(B987&amp;"",'الخطط'!$A$6:$A$505,0))&amp;"","خطة غير موجودة"))</f>
        <v/>
      </c>
      <c r="F987" s="6">
        <f>IF(E987="","",IFERROR(INDEX('المرضى'!$B$6:$B$305,MATCH(E987,'المرضى'!$A$6:$A$305,0))&amp;"",""))</f>
        <v/>
      </c>
      <c r="G987" s="22">
        <f>IF(OR(C987&lt;&gt;"تمت",E987="",NOT(ISNUMBER(A987))),"",IF(COUNTIFS($E$6:$E$2005,E987,$C$6:$C$2005,"تمت",$A$6:$A$2005,"&gt;"&amp;A987)=0,1,0))</f>
        <v/>
      </c>
    </row>
    <row r="988">
      <c r="A988" s="13" t="n"/>
      <c r="B988" s="5" t="n"/>
      <c r="C988" s="5" t="n"/>
      <c r="D988" s="5" t="n"/>
      <c r="E988" s="6">
        <f>IF(B988&amp;""="","",IFERROR(INDEX('الخطط'!$B$6:$B$505,MATCH(B988&amp;"",'الخطط'!$A$6:$A$505,0))&amp;"","خطة غير موجودة"))</f>
        <v/>
      </c>
      <c r="F988" s="6">
        <f>IF(E988="","",IFERROR(INDEX('المرضى'!$B$6:$B$305,MATCH(E988,'المرضى'!$A$6:$A$305,0))&amp;"",""))</f>
        <v/>
      </c>
      <c r="G988" s="22">
        <f>IF(OR(C988&lt;&gt;"تمت",E988="",NOT(ISNUMBER(A988))),"",IF(COUNTIFS($E$6:$E$2005,E988,$C$6:$C$2005,"تمت",$A$6:$A$2005,"&gt;"&amp;A988)=0,1,0))</f>
        <v/>
      </c>
    </row>
    <row r="989">
      <c r="A989" s="13" t="n"/>
      <c r="B989" s="5" t="n"/>
      <c r="C989" s="5" t="n"/>
      <c r="D989" s="5" t="n"/>
      <c r="E989" s="6">
        <f>IF(B989&amp;""="","",IFERROR(INDEX('الخطط'!$B$6:$B$505,MATCH(B989&amp;"",'الخطط'!$A$6:$A$505,0))&amp;"","خطة غير موجودة"))</f>
        <v/>
      </c>
      <c r="F989" s="6">
        <f>IF(E989="","",IFERROR(INDEX('المرضى'!$B$6:$B$305,MATCH(E989,'المرضى'!$A$6:$A$305,0))&amp;"",""))</f>
        <v/>
      </c>
      <c r="G989" s="22">
        <f>IF(OR(C989&lt;&gt;"تمت",E989="",NOT(ISNUMBER(A989))),"",IF(COUNTIFS($E$6:$E$2005,E989,$C$6:$C$2005,"تمت",$A$6:$A$2005,"&gt;"&amp;A989)=0,1,0))</f>
        <v/>
      </c>
    </row>
    <row r="990">
      <c r="A990" s="13" t="n"/>
      <c r="B990" s="5" t="n"/>
      <c r="C990" s="5" t="n"/>
      <c r="D990" s="5" t="n"/>
      <c r="E990" s="6">
        <f>IF(B990&amp;""="","",IFERROR(INDEX('الخطط'!$B$6:$B$505,MATCH(B990&amp;"",'الخطط'!$A$6:$A$505,0))&amp;"","خطة غير موجودة"))</f>
        <v/>
      </c>
      <c r="F990" s="6">
        <f>IF(E990="","",IFERROR(INDEX('المرضى'!$B$6:$B$305,MATCH(E990,'المرضى'!$A$6:$A$305,0))&amp;"",""))</f>
        <v/>
      </c>
      <c r="G990" s="22">
        <f>IF(OR(C990&lt;&gt;"تمت",E990="",NOT(ISNUMBER(A990))),"",IF(COUNTIFS($E$6:$E$2005,E990,$C$6:$C$2005,"تمت",$A$6:$A$2005,"&gt;"&amp;A990)=0,1,0))</f>
        <v/>
      </c>
    </row>
    <row r="991">
      <c r="A991" s="13" t="n"/>
      <c r="B991" s="5" t="n"/>
      <c r="C991" s="5" t="n"/>
      <c r="D991" s="5" t="n"/>
      <c r="E991" s="6">
        <f>IF(B991&amp;""="","",IFERROR(INDEX('الخطط'!$B$6:$B$505,MATCH(B991&amp;"",'الخطط'!$A$6:$A$505,0))&amp;"","خطة غير موجودة"))</f>
        <v/>
      </c>
      <c r="F991" s="6">
        <f>IF(E991="","",IFERROR(INDEX('المرضى'!$B$6:$B$305,MATCH(E991,'المرضى'!$A$6:$A$305,0))&amp;"",""))</f>
        <v/>
      </c>
      <c r="G991" s="22">
        <f>IF(OR(C991&lt;&gt;"تمت",E991="",NOT(ISNUMBER(A991))),"",IF(COUNTIFS($E$6:$E$2005,E991,$C$6:$C$2005,"تمت",$A$6:$A$2005,"&gt;"&amp;A991)=0,1,0))</f>
        <v/>
      </c>
    </row>
    <row r="992">
      <c r="A992" s="13" t="n"/>
      <c r="B992" s="5" t="n"/>
      <c r="C992" s="5" t="n"/>
      <c r="D992" s="5" t="n"/>
      <c r="E992" s="6">
        <f>IF(B992&amp;""="","",IFERROR(INDEX('الخطط'!$B$6:$B$505,MATCH(B992&amp;"",'الخطط'!$A$6:$A$505,0))&amp;"","خطة غير موجودة"))</f>
        <v/>
      </c>
      <c r="F992" s="6">
        <f>IF(E992="","",IFERROR(INDEX('المرضى'!$B$6:$B$305,MATCH(E992,'المرضى'!$A$6:$A$305,0))&amp;"",""))</f>
        <v/>
      </c>
      <c r="G992" s="22">
        <f>IF(OR(C992&lt;&gt;"تمت",E992="",NOT(ISNUMBER(A992))),"",IF(COUNTIFS($E$6:$E$2005,E992,$C$6:$C$2005,"تمت",$A$6:$A$2005,"&gt;"&amp;A992)=0,1,0))</f>
        <v/>
      </c>
    </row>
    <row r="993">
      <c r="A993" s="13" t="n"/>
      <c r="B993" s="5" t="n"/>
      <c r="C993" s="5" t="n"/>
      <c r="D993" s="5" t="n"/>
      <c r="E993" s="6">
        <f>IF(B993&amp;""="","",IFERROR(INDEX('الخطط'!$B$6:$B$505,MATCH(B993&amp;"",'الخطط'!$A$6:$A$505,0))&amp;"","خطة غير موجودة"))</f>
        <v/>
      </c>
      <c r="F993" s="6">
        <f>IF(E993="","",IFERROR(INDEX('المرضى'!$B$6:$B$305,MATCH(E993,'المرضى'!$A$6:$A$305,0))&amp;"",""))</f>
        <v/>
      </c>
      <c r="G993" s="22">
        <f>IF(OR(C993&lt;&gt;"تمت",E993="",NOT(ISNUMBER(A993))),"",IF(COUNTIFS($E$6:$E$2005,E993,$C$6:$C$2005,"تمت",$A$6:$A$2005,"&gt;"&amp;A993)=0,1,0))</f>
        <v/>
      </c>
    </row>
    <row r="994">
      <c r="A994" s="13" t="n"/>
      <c r="B994" s="5" t="n"/>
      <c r="C994" s="5" t="n"/>
      <c r="D994" s="5" t="n"/>
      <c r="E994" s="6">
        <f>IF(B994&amp;""="","",IFERROR(INDEX('الخطط'!$B$6:$B$505,MATCH(B994&amp;"",'الخطط'!$A$6:$A$505,0))&amp;"","خطة غير موجودة"))</f>
        <v/>
      </c>
      <c r="F994" s="6">
        <f>IF(E994="","",IFERROR(INDEX('المرضى'!$B$6:$B$305,MATCH(E994,'المرضى'!$A$6:$A$305,0))&amp;"",""))</f>
        <v/>
      </c>
      <c r="G994" s="22">
        <f>IF(OR(C994&lt;&gt;"تمت",E994="",NOT(ISNUMBER(A994))),"",IF(COUNTIFS($E$6:$E$2005,E994,$C$6:$C$2005,"تمت",$A$6:$A$2005,"&gt;"&amp;A994)=0,1,0))</f>
        <v/>
      </c>
    </row>
    <row r="995">
      <c r="A995" s="13" t="n"/>
      <c r="B995" s="5" t="n"/>
      <c r="C995" s="5" t="n"/>
      <c r="D995" s="5" t="n"/>
      <c r="E995" s="6">
        <f>IF(B995&amp;""="","",IFERROR(INDEX('الخطط'!$B$6:$B$505,MATCH(B995&amp;"",'الخطط'!$A$6:$A$505,0))&amp;"","خطة غير موجودة"))</f>
        <v/>
      </c>
      <c r="F995" s="6">
        <f>IF(E995="","",IFERROR(INDEX('المرضى'!$B$6:$B$305,MATCH(E995,'المرضى'!$A$6:$A$305,0))&amp;"",""))</f>
        <v/>
      </c>
      <c r="G995" s="22">
        <f>IF(OR(C995&lt;&gt;"تمت",E995="",NOT(ISNUMBER(A995))),"",IF(COUNTIFS($E$6:$E$2005,E995,$C$6:$C$2005,"تمت",$A$6:$A$2005,"&gt;"&amp;A995)=0,1,0))</f>
        <v/>
      </c>
    </row>
    <row r="996">
      <c r="A996" s="13" t="n"/>
      <c r="B996" s="5" t="n"/>
      <c r="C996" s="5" t="n"/>
      <c r="D996" s="5" t="n"/>
      <c r="E996" s="6">
        <f>IF(B996&amp;""="","",IFERROR(INDEX('الخطط'!$B$6:$B$505,MATCH(B996&amp;"",'الخطط'!$A$6:$A$505,0))&amp;"","خطة غير موجودة"))</f>
        <v/>
      </c>
      <c r="F996" s="6">
        <f>IF(E996="","",IFERROR(INDEX('المرضى'!$B$6:$B$305,MATCH(E996,'المرضى'!$A$6:$A$305,0))&amp;"",""))</f>
        <v/>
      </c>
      <c r="G996" s="22">
        <f>IF(OR(C996&lt;&gt;"تمت",E996="",NOT(ISNUMBER(A996))),"",IF(COUNTIFS($E$6:$E$2005,E996,$C$6:$C$2005,"تمت",$A$6:$A$2005,"&gt;"&amp;A996)=0,1,0))</f>
        <v/>
      </c>
    </row>
    <row r="997">
      <c r="A997" s="13" t="n"/>
      <c r="B997" s="5" t="n"/>
      <c r="C997" s="5" t="n"/>
      <c r="D997" s="5" t="n"/>
      <c r="E997" s="6">
        <f>IF(B997&amp;""="","",IFERROR(INDEX('الخطط'!$B$6:$B$505,MATCH(B997&amp;"",'الخطط'!$A$6:$A$505,0))&amp;"","خطة غير موجودة"))</f>
        <v/>
      </c>
      <c r="F997" s="6">
        <f>IF(E997="","",IFERROR(INDEX('المرضى'!$B$6:$B$305,MATCH(E997,'المرضى'!$A$6:$A$305,0))&amp;"",""))</f>
        <v/>
      </c>
      <c r="G997" s="22">
        <f>IF(OR(C997&lt;&gt;"تمت",E997="",NOT(ISNUMBER(A997))),"",IF(COUNTIFS($E$6:$E$2005,E997,$C$6:$C$2005,"تمت",$A$6:$A$2005,"&gt;"&amp;A997)=0,1,0))</f>
        <v/>
      </c>
    </row>
    <row r="998">
      <c r="A998" s="13" t="n"/>
      <c r="B998" s="5" t="n"/>
      <c r="C998" s="5" t="n"/>
      <c r="D998" s="5" t="n"/>
      <c r="E998" s="6">
        <f>IF(B998&amp;""="","",IFERROR(INDEX('الخطط'!$B$6:$B$505,MATCH(B998&amp;"",'الخطط'!$A$6:$A$505,0))&amp;"","خطة غير موجودة"))</f>
        <v/>
      </c>
      <c r="F998" s="6">
        <f>IF(E998="","",IFERROR(INDEX('المرضى'!$B$6:$B$305,MATCH(E998,'المرضى'!$A$6:$A$305,0))&amp;"",""))</f>
        <v/>
      </c>
      <c r="G998" s="22">
        <f>IF(OR(C998&lt;&gt;"تمت",E998="",NOT(ISNUMBER(A998))),"",IF(COUNTIFS($E$6:$E$2005,E998,$C$6:$C$2005,"تمت",$A$6:$A$2005,"&gt;"&amp;A998)=0,1,0))</f>
        <v/>
      </c>
    </row>
    <row r="999">
      <c r="A999" s="13" t="n"/>
      <c r="B999" s="5" t="n"/>
      <c r="C999" s="5" t="n"/>
      <c r="D999" s="5" t="n"/>
      <c r="E999" s="6">
        <f>IF(B999&amp;""="","",IFERROR(INDEX('الخطط'!$B$6:$B$505,MATCH(B999&amp;"",'الخطط'!$A$6:$A$505,0))&amp;"","خطة غير موجودة"))</f>
        <v/>
      </c>
      <c r="F999" s="6">
        <f>IF(E999="","",IFERROR(INDEX('المرضى'!$B$6:$B$305,MATCH(E999,'المرضى'!$A$6:$A$305,0))&amp;"",""))</f>
        <v/>
      </c>
      <c r="G999" s="22">
        <f>IF(OR(C999&lt;&gt;"تمت",E999="",NOT(ISNUMBER(A999))),"",IF(COUNTIFS($E$6:$E$2005,E999,$C$6:$C$2005,"تمت",$A$6:$A$2005,"&gt;"&amp;A999)=0,1,0))</f>
        <v/>
      </c>
    </row>
    <row r="1000">
      <c r="A1000" s="13" t="n"/>
      <c r="B1000" s="5" t="n"/>
      <c r="C1000" s="5" t="n"/>
      <c r="D1000" s="5" t="n"/>
      <c r="E1000" s="6">
        <f>IF(B1000&amp;""="","",IFERROR(INDEX('الخطط'!$B$6:$B$505,MATCH(B1000&amp;"",'الخطط'!$A$6:$A$505,0))&amp;"","خطة غير موجودة"))</f>
        <v/>
      </c>
      <c r="F1000" s="6">
        <f>IF(E1000="","",IFERROR(INDEX('المرضى'!$B$6:$B$305,MATCH(E1000,'المرضى'!$A$6:$A$305,0))&amp;"",""))</f>
        <v/>
      </c>
      <c r="G1000" s="22">
        <f>IF(OR(C1000&lt;&gt;"تمت",E1000="",NOT(ISNUMBER(A1000))),"",IF(COUNTIFS($E$6:$E$2005,E1000,$C$6:$C$2005,"تمت",$A$6:$A$2005,"&gt;"&amp;A1000)=0,1,0))</f>
        <v/>
      </c>
    </row>
    <row r="1001">
      <c r="A1001" s="13" t="n"/>
      <c r="B1001" s="5" t="n"/>
      <c r="C1001" s="5" t="n"/>
      <c r="D1001" s="5" t="n"/>
      <c r="E1001" s="6">
        <f>IF(B1001&amp;""="","",IFERROR(INDEX('الخطط'!$B$6:$B$505,MATCH(B1001&amp;"",'الخطط'!$A$6:$A$505,0))&amp;"","خطة غير موجودة"))</f>
        <v/>
      </c>
      <c r="F1001" s="6">
        <f>IF(E1001="","",IFERROR(INDEX('المرضى'!$B$6:$B$305,MATCH(E1001,'المرضى'!$A$6:$A$305,0))&amp;"",""))</f>
        <v/>
      </c>
      <c r="G1001" s="22">
        <f>IF(OR(C1001&lt;&gt;"تمت",E1001="",NOT(ISNUMBER(A1001))),"",IF(COUNTIFS($E$6:$E$2005,E1001,$C$6:$C$2005,"تمت",$A$6:$A$2005,"&gt;"&amp;A1001)=0,1,0))</f>
        <v/>
      </c>
    </row>
    <row r="1002">
      <c r="A1002" s="13" t="n"/>
      <c r="B1002" s="5" t="n"/>
      <c r="C1002" s="5" t="n"/>
      <c r="D1002" s="5" t="n"/>
      <c r="E1002" s="6">
        <f>IF(B1002&amp;""="","",IFERROR(INDEX('الخطط'!$B$6:$B$505,MATCH(B1002&amp;"",'الخطط'!$A$6:$A$505,0))&amp;"","خطة غير موجودة"))</f>
        <v/>
      </c>
      <c r="F1002" s="6">
        <f>IF(E1002="","",IFERROR(INDEX('المرضى'!$B$6:$B$305,MATCH(E1002,'المرضى'!$A$6:$A$305,0))&amp;"",""))</f>
        <v/>
      </c>
      <c r="G1002" s="22">
        <f>IF(OR(C1002&lt;&gt;"تمت",E1002="",NOT(ISNUMBER(A1002))),"",IF(COUNTIFS($E$6:$E$2005,E1002,$C$6:$C$2005,"تمت",$A$6:$A$2005,"&gt;"&amp;A1002)=0,1,0))</f>
        <v/>
      </c>
    </row>
    <row r="1003">
      <c r="A1003" s="13" t="n"/>
      <c r="B1003" s="5" t="n"/>
      <c r="C1003" s="5" t="n"/>
      <c r="D1003" s="5" t="n"/>
      <c r="E1003" s="6">
        <f>IF(B1003&amp;""="","",IFERROR(INDEX('الخطط'!$B$6:$B$505,MATCH(B1003&amp;"",'الخطط'!$A$6:$A$505,0))&amp;"","خطة غير موجودة"))</f>
        <v/>
      </c>
      <c r="F1003" s="6">
        <f>IF(E1003="","",IFERROR(INDEX('المرضى'!$B$6:$B$305,MATCH(E1003,'المرضى'!$A$6:$A$305,0))&amp;"",""))</f>
        <v/>
      </c>
      <c r="G1003" s="22">
        <f>IF(OR(C1003&lt;&gt;"تمت",E1003="",NOT(ISNUMBER(A1003))),"",IF(COUNTIFS($E$6:$E$2005,E1003,$C$6:$C$2005,"تمت",$A$6:$A$2005,"&gt;"&amp;A1003)=0,1,0))</f>
        <v/>
      </c>
    </row>
    <row r="1004">
      <c r="A1004" s="13" t="n"/>
      <c r="B1004" s="5" t="n"/>
      <c r="C1004" s="5" t="n"/>
      <c r="D1004" s="5" t="n"/>
      <c r="E1004" s="6">
        <f>IF(B1004&amp;""="","",IFERROR(INDEX('الخطط'!$B$6:$B$505,MATCH(B1004&amp;"",'الخطط'!$A$6:$A$505,0))&amp;"","خطة غير موجودة"))</f>
        <v/>
      </c>
      <c r="F1004" s="6">
        <f>IF(E1004="","",IFERROR(INDEX('المرضى'!$B$6:$B$305,MATCH(E1004,'المرضى'!$A$6:$A$305,0))&amp;"",""))</f>
        <v/>
      </c>
      <c r="G1004" s="22">
        <f>IF(OR(C1004&lt;&gt;"تمت",E1004="",NOT(ISNUMBER(A1004))),"",IF(COUNTIFS($E$6:$E$2005,E1004,$C$6:$C$2005,"تمت",$A$6:$A$2005,"&gt;"&amp;A1004)=0,1,0))</f>
        <v/>
      </c>
    </row>
    <row r="1005">
      <c r="A1005" s="13" t="n"/>
      <c r="B1005" s="5" t="n"/>
      <c r="C1005" s="5" t="n"/>
      <c r="D1005" s="5" t="n"/>
      <c r="E1005" s="6">
        <f>IF(B1005&amp;""="","",IFERROR(INDEX('الخطط'!$B$6:$B$505,MATCH(B1005&amp;"",'الخطط'!$A$6:$A$505,0))&amp;"","خطة غير موجودة"))</f>
        <v/>
      </c>
      <c r="F1005" s="6">
        <f>IF(E1005="","",IFERROR(INDEX('المرضى'!$B$6:$B$305,MATCH(E1005,'المرضى'!$A$6:$A$305,0))&amp;"",""))</f>
        <v/>
      </c>
      <c r="G1005" s="22">
        <f>IF(OR(C1005&lt;&gt;"تمت",E1005="",NOT(ISNUMBER(A1005))),"",IF(COUNTIFS($E$6:$E$2005,E1005,$C$6:$C$2005,"تمت",$A$6:$A$2005,"&gt;"&amp;A1005)=0,1,0))</f>
        <v/>
      </c>
    </row>
    <row r="1006">
      <c r="A1006" s="13" t="n"/>
      <c r="B1006" s="5" t="n"/>
      <c r="C1006" s="5" t="n"/>
      <c r="D1006" s="5" t="n"/>
      <c r="E1006" s="6">
        <f>IF(B1006&amp;""="","",IFERROR(INDEX('الخطط'!$B$6:$B$505,MATCH(B1006&amp;"",'الخطط'!$A$6:$A$505,0))&amp;"","خطة غير موجودة"))</f>
        <v/>
      </c>
      <c r="F1006" s="6">
        <f>IF(E1006="","",IFERROR(INDEX('المرضى'!$B$6:$B$305,MATCH(E1006,'المرضى'!$A$6:$A$305,0))&amp;"",""))</f>
        <v/>
      </c>
      <c r="G1006" s="22">
        <f>IF(OR(C1006&lt;&gt;"تمت",E1006="",NOT(ISNUMBER(A1006))),"",IF(COUNTIFS($E$6:$E$2005,E1006,$C$6:$C$2005,"تمت",$A$6:$A$2005,"&gt;"&amp;A1006)=0,1,0))</f>
        <v/>
      </c>
    </row>
    <row r="1007">
      <c r="A1007" s="13" t="n"/>
      <c r="B1007" s="5" t="n"/>
      <c r="C1007" s="5" t="n"/>
      <c r="D1007" s="5" t="n"/>
      <c r="E1007" s="6">
        <f>IF(B1007&amp;""="","",IFERROR(INDEX('الخطط'!$B$6:$B$505,MATCH(B1007&amp;"",'الخطط'!$A$6:$A$505,0))&amp;"","خطة غير موجودة"))</f>
        <v/>
      </c>
      <c r="F1007" s="6">
        <f>IF(E1007="","",IFERROR(INDEX('المرضى'!$B$6:$B$305,MATCH(E1007,'المرضى'!$A$6:$A$305,0))&amp;"",""))</f>
        <v/>
      </c>
      <c r="G1007" s="22">
        <f>IF(OR(C1007&lt;&gt;"تمت",E1007="",NOT(ISNUMBER(A1007))),"",IF(COUNTIFS($E$6:$E$2005,E1007,$C$6:$C$2005,"تمت",$A$6:$A$2005,"&gt;"&amp;A1007)=0,1,0))</f>
        <v/>
      </c>
    </row>
    <row r="1008">
      <c r="A1008" s="13" t="n"/>
      <c r="B1008" s="5" t="n"/>
      <c r="C1008" s="5" t="n"/>
      <c r="D1008" s="5" t="n"/>
      <c r="E1008" s="6">
        <f>IF(B1008&amp;""="","",IFERROR(INDEX('الخطط'!$B$6:$B$505,MATCH(B1008&amp;"",'الخطط'!$A$6:$A$505,0))&amp;"","خطة غير موجودة"))</f>
        <v/>
      </c>
      <c r="F1008" s="6">
        <f>IF(E1008="","",IFERROR(INDEX('المرضى'!$B$6:$B$305,MATCH(E1008,'المرضى'!$A$6:$A$305,0))&amp;"",""))</f>
        <v/>
      </c>
      <c r="G1008" s="22">
        <f>IF(OR(C1008&lt;&gt;"تمت",E1008="",NOT(ISNUMBER(A1008))),"",IF(COUNTIFS($E$6:$E$2005,E1008,$C$6:$C$2005,"تمت",$A$6:$A$2005,"&gt;"&amp;A1008)=0,1,0))</f>
        <v/>
      </c>
    </row>
    <row r="1009">
      <c r="A1009" s="13" t="n"/>
      <c r="B1009" s="5" t="n"/>
      <c r="C1009" s="5" t="n"/>
      <c r="D1009" s="5" t="n"/>
      <c r="E1009" s="6">
        <f>IF(B1009&amp;""="","",IFERROR(INDEX('الخطط'!$B$6:$B$505,MATCH(B1009&amp;"",'الخطط'!$A$6:$A$505,0))&amp;"","خطة غير موجودة"))</f>
        <v/>
      </c>
      <c r="F1009" s="6">
        <f>IF(E1009="","",IFERROR(INDEX('المرضى'!$B$6:$B$305,MATCH(E1009,'المرضى'!$A$6:$A$305,0))&amp;"",""))</f>
        <v/>
      </c>
      <c r="G1009" s="22">
        <f>IF(OR(C1009&lt;&gt;"تمت",E1009="",NOT(ISNUMBER(A1009))),"",IF(COUNTIFS($E$6:$E$2005,E1009,$C$6:$C$2005,"تمت",$A$6:$A$2005,"&gt;"&amp;A1009)=0,1,0))</f>
        <v/>
      </c>
    </row>
    <row r="1010">
      <c r="A1010" s="13" t="n"/>
      <c r="B1010" s="5" t="n"/>
      <c r="C1010" s="5" t="n"/>
      <c r="D1010" s="5" t="n"/>
      <c r="E1010" s="6">
        <f>IF(B1010&amp;""="","",IFERROR(INDEX('الخطط'!$B$6:$B$505,MATCH(B1010&amp;"",'الخطط'!$A$6:$A$505,0))&amp;"","خطة غير موجودة"))</f>
        <v/>
      </c>
      <c r="F1010" s="6">
        <f>IF(E1010="","",IFERROR(INDEX('المرضى'!$B$6:$B$305,MATCH(E1010,'المرضى'!$A$6:$A$305,0))&amp;"",""))</f>
        <v/>
      </c>
      <c r="G1010" s="22">
        <f>IF(OR(C1010&lt;&gt;"تمت",E1010="",NOT(ISNUMBER(A1010))),"",IF(COUNTIFS($E$6:$E$2005,E1010,$C$6:$C$2005,"تمت",$A$6:$A$2005,"&gt;"&amp;A1010)=0,1,0))</f>
        <v/>
      </c>
    </row>
    <row r="1011">
      <c r="A1011" s="13" t="n"/>
      <c r="B1011" s="5" t="n"/>
      <c r="C1011" s="5" t="n"/>
      <c r="D1011" s="5" t="n"/>
      <c r="E1011" s="6">
        <f>IF(B1011&amp;""="","",IFERROR(INDEX('الخطط'!$B$6:$B$505,MATCH(B1011&amp;"",'الخطط'!$A$6:$A$505,0))&amp;"","خطة غير موجودة"))</f>
        <v/>
      </c>
      <c r="F1011" s="6">
        <f>IF(E1011="","",IFERROR(INDEX('المرضى'!$B$6:$B$305,MATCH(E1011,'المرضى'!$A$6:$A$305,0))&amp;"",""))</f>
        <v/>
      </c>
      <c r="G1011" s="22">
        <f>IF(OR(C1011&lt;&gt;"تمت",E1011="",NOT(ISNUMBER(A1011))),"",IF(COUNTIFS($E$6:$E$2005,E1011,$C$6:$C$2005,"تمت",$A$6:$A$2005,"&gt;"&amp;A1011)=0,1,0))</f>
        <v/>
      </c>
    </row>
    <row r="1012">
      <c r="A1012" s="13" t="n"/>
      <c r="B1012" s="5" t="n"/>
      <c r="C1012" s="5" t="n"/>
      <c r="D1012" s="5" t="n"/>
      <c r="E1012" s="6">
        <f>IF(B1012&amp;""="","",IFERROR(INDEX('الخطط'!$B$6:$B$505,MATCH(B1012&amp;"",'الخطط'!$A$6:$A$505,0))&amp;"","خطة غير موجودة"))</f>
        <v/>
      </c>
      <c r="F1012" s="6">
        <f>IF(E1012="","",IFERROR(INDEX('المرضى'!$B$6:$B$305,MATCH(E1012,'المرضى'!$A$6:$A$305,0))&amp;"",""))</f>
        <v/>
      </c>
      <c r="G1012" s="22">
        <f>IF(OR(C1012&lt;&gt;"تمت",E1012="",NOT(ISNUMBER(A1012))),"",IF(COUNTIFS($E$6:$E$2005,E1012,$C$6:$C$2005,"تمت",$A$6:$A$2005,"&gt;"&amp;A1012)=0,1,0))</f>
        <v/>
      </c>
    </row>
    <row r="1013">
      <c r="A1013" s="13" t="n"/>
      <c r="B1013" s="5" t="n"/>
      <c r="C1013" s="5" t="n"/>
      <c r="D1013" s="5" t="n"/>
      <c r="E1013" s="6">
        <f>IF(B1013&amp;""="","",IFERROR(INDEX('الخطط'!$B$6:$B$505,MATCH(B1013&amp;"",'الخطط'!$A$6:$A$505,0))&amp;"","خطة غير موجودة"))</f>
        <v/>
      </c>
      <c r="F1013" s="6">
        <f>IF(E1013="","",IFERROR(INDEX('المرضى'!$B$6:$B$305,MATCH(E1013,'المرضى'!$A$6:$A$305,0))&amp;"",""))</f>
        <v/>
      </c>
      <c r="G1013" s="22">
        <f>IF(OR(C1013&lt;&gt;"تمت",E1013="",NOT(ISNUMBER(A1013))),"",IF(COUNTIFS($E$6:$E$2005,E1013,$C$6:$C$2005,"تمت",$A$6:$A$2005,"&gt;"&amp;A1013)=0,1,0))</f>
        <v/>
      </c>
    </row>
    <row r="1014">
      <c r="A1014" s="13" t="n"/>
      <c r="B1014" s="5" t="n"/>
      <c r="C1014" s="5" t="n"/>
      <c r="D1014" s="5" t="n"/>
      <c r="E1014" s="6">
        <f>IF(B1014&amp;""="","",IFERROR(INDEX('الخطط'!$B$6:$B$505,MATCH(B1014&amp;"",'الخطط'!$A$6:$A$505,0))&amp;"","خطة غير موجودة"))</f>
        <v/>
      </c>
      <c r="F1014" s="6">
        <f>IF(E1014="","",IFERROR(INDEX('المرضى'!$B$6:$B$305,MATCH(E1014,'المرضى'!$A$6:$A$305,0))&amp;"",""))</f>
        <v/>
      </c>
      <c r="G1014" s="22">
        <f>IF(OR(C1014&lt;&gt;"تمت",E1014="",NOT(ISNUMBER(A1014))),"",IF(COUNTIFS($E$6:$E$2005,E1014,$C$6:$C$2005,"تمت",$A$6:$A$2005,"&gt;"&amp;A1014)=0,1,0))</f>
        <v/>
      </c>
    </row>
    <row r="1015">
      <c r="A1015" s="13" t="n"/>
      <c r="B1015" s="5" t="n"/>
      <c r="C1015" s="5" t="n"/>
      <c r="D1015" s="5" t="n"/>
      <c r="E1015" s="6">
        <f>IF(B1015&amp;""="","",IFERROR(INDEX('الخطط'!$B$6:$B$505,MATCH(B1015&amp;"",'الخطط'!$A$6:$A$505,0))&amp;"","خطة غير موجودة"))</f>
        <v/>
      </c>
      <c r="F1015" s="6">
        <f>IF(E1015="","",IFERROR(INDEX('المرضى'!$B$6:$B$305,MATCH(E1015,'المرضى'!$A$6:$A$305,0))&amp;"",""))</f>
        <v/>
      </c>
      <c r="G1015" s="22">
        <f>IF(OR(C1015&lt;&gt;"تمت",E1015="",NOT(ISNUMBER(A1015))),"",IF(COUNTIFS($E$6:$E$2005,E1015,$C$6:$C$2005,"تمت",$A$6:$A$2005,"&gt;"&amp;A1015)=0,1,0))</f>
        <v/>
      </c>
    </row>
    <row r="1016">
      <c r="A1016" s="13" t="n"/>
      <c r="B1016" s="5" t="n"/>
      <c r="C1016" s="5" t="n"/>
      <c r="D1016" s="5" t="n"/>
      <c r="E1016" s="6">
        <f>IF(B1016&amp;""="","",IFERROR(INDEX('الخطط'!$B$6:$B$505,MATCH(B1016&amp;"",'الخطط'!$A$6:$A$505,0))&amp;"","خطة غير موجودة"))</f>
        <v/>
      </c>
      <c r="F1016" s="6">
        <f>IF(E1016="","",IFERROR(INDEX('المرضى'!$B$6:$B$305,MATCH(E1016,'المرضى'!$A$6:$A$305,0))&amp;"",""))</f>
        <v/>
      </c>
      <c r="G1016" s="22">
        <f>IF(OR(C1016&lt;&gt;"تمت",E1016="",NOT(ISNUMBER(A1016))),"",IF(COUNTIFS($E$6:$E$2005,E1016,$C$6:$C$2005,"تمت",$A$6:$A$2005,"&gt;"&amp;A1016)=0,1,0))</f>
        <v/>
      </c>
    </row>
    <row r="1017">
      <c r="A1017" s="13" t="n"/>
      <c r="B1017" s="5" t="n"/>
      <c r="C1017" s="5" t="n"/>
      <c r="D1017" s="5" t="n"/>
      <c r="E1017" s="6">
        <f>IF(B1017&amp;""="","",IFERROR(INDEX('الخطط'!$B$6:$B$505,MATCH(B1017&amp;"",'الخطط'!$A$6:$A$505,0))&amp;"","خطة غير موجودة"))</f>
        <v/>
      </c>
      <c r="F1017" s="6">
        <f>IF(E1017="","",IFERROR(INDEX('المرضى'!$B$6:$B$305,MATCH(E1017,'المرضى'!$A$6:$A$305,0))&amp;"",""))</f>
        <v/>
      </c>
      <c r="G1017" s="22">
        <f>IF(OR(C1017&lt;&gt;"تمت",E1017="",NOT(ISNUMBER(A1017))),"",IF(COUNTIFS($E$6:$E$2005,E1017,$C$6:$C$2005,"تمت",$A$6:$A$2005,"&gt;"&amp;A1017)=0,1,0))</f>
        <v/>
      </c>
    </row>
    <row r="1018">
      <c r="A1018" s="13" t="n"/>
      <c r="B1018" s="5" t="n"/>
      <c r="C1018" s="5" t="n"/>
      <c r="D1018" s="5" t="n"/>
      <c r="E1018" s="6">
        <f>IF(B1018&amp;""="","",IFERROR(INDEX('الخطط'!$B$6:$B$505,MATCH(B1018&amp;"",'الخطط'!$A$6:$A$505,0))&amp;"","خطة غير موجودة"))</f>
        <v/>
      </c>
      <c r="F1018" s="6">
        <f>IF(E1018="","",IFERROR(INDEX('المرضى'!$B$6:$B$305,MATCH(E1018,'المرضى'!$A$6:$A$305,0))&amp;"",""))</f>
        <v/>
      </c>
      <c r="G1018" s="22">
        <f>IF(OR(C1018&lt;&gt;"تمت",E1018="",NOT(ISNUMBER(A1018))),"",IF(COUNTIFS($E$6:$E$2005,E1018,$C$6:$C$2005,"تمت",$A$6:$A$2005,"&gt;"&amp;A1018)=0,1,0))</f>
        <v/>
      </c>
    </row>
    <row r="1019">
      <c r="A1019" s="13" t="n"/>
      <c r="B1019" s="5" t="n"/>
      <c r="C1019" s="5" t="n"/>
      <c r="D1019" s="5" t="n"/>
      <c r="E1019" s="6">
        <f>IF(B1019&amp;""="","",IFERROR(INDEX('الخطط'!$B$6:$B$505,MATCH(B1019&amp;"",'الخطط'!$A$6:$A$505,0))&amp;"","خطة غير موجودة"))</f>
        <v/>
      </c>
      <c r="F1019" s="6">
        <f>IF(E1019="","",IFERROR(INDEX('المرضى'!$B$6:$B$305,MATCH(E1019,'المرضى'!$A$6:$A$305,0))&amp;"",""))</f>
        <v/>
      </c>
      <c r="G1019" s="22">
        <f>IF(OR(C1019&lt;&gt;"تمت",E1019="",NOT(ISNUMBER(A1019))),"",IF(COUNTIFS($E$6:$E$2005,E1019,$C$6:$C$2005,"تمت",$A$6:$A$2005,"&gt;"&amp;A1019)=0,1,0))</f>
        <v/>
      </c>
    </row>
    <row r="1020">
      <c r="A1020" s="13" t="n"/>
      <c r="B1020" s="5" t="n"/>
      <c r="C1020" s="5" t="n"/>
      <c r="D1020" s="5" t="n"/>
      <c r="E1020" s="6">
        <f>IF(B1020&amp;""="","",IFERROR(INDEX('الخطط'!$B$6:$B$505,MATCH(B1020&amp;"",'الخطط'!$A$6:$A$505,0))&amp;"","خطة غير موجودة"))</f>
        <v/>
      </c>
      <c r="F1020" s="6">
        <f>IF(E1020="","",IFERROR(INDEX('المرضى'!$B$6:$B$305,MATCH(E1020,'المرضى'!$A$6:$A$305,0))&amp;"",""))</f>
        <v/>
      </c>
      <c r="G1020" s="22">
        <f>IF(OR(C1020&lt;&gt;"تمت",E1020="",NOT(ISNUMBER(A1020))),"",IF(COUNTIFS($E$6:$E$2005,E1020,$C$6:$C$2005,"تمت",$A$6:$A$2005,"&gt;"&amp;A1020)=0,1,0))</f>
        <v/>
      </c>
    </row>
    <row r="1021">
      <c r="A1021" s="13" t="n"/>
      <c r="B1021" s="5" t="n"/>
      <c r="C1021" s="5" t="n"/>
      <c r="D1021" s="5" t="n"/>
      <c r="E1021" s="6">
        <f>IF(B1021&amp;""="","",IFERROR(INDEX('الخطط'!$B$6:$B$505,MATCH(B1021&amp;"",'الخطط'!$A$6:$A$505,0))&amp;"","خطة غير موجودة"))</f>
        <v/>
      </c>
      <c r="F1021" s="6">
        <f>IF(E1021="","",IFERROR(INDEX('المرضى'!$B$6:$B$305,MATCH(E1021,'المرضى'!$A$6:$A$305,0))&amp;"",""))</f>
        <v/>
      </c>
      <c r="G1021" s="22">
        <f>IF(OR(C1021&lt;&gt;"تمت",E1021="",NOT(ISNUMBER(A1021))),"",IF(COUNTIFS($E$6:$E$2005,E1021,$C$6:$C$2005,"تمت",$A$6:$A$2005,"&gt;"&amp;A1021)=0,1,0))</f>
        <v/>
      </c>
    </row>
    <row r="1022">
      <c r="A1022" s="13" t="n"/>
      <c r="B1022" s="5" t="n"/>
      <c r="C1022" s="5" t="n"/>
      <c r="D1022" s="5" t="n"/>
      <c r="E1022" s="6">
        <f>IF(B1022&amp;""="","",IFERROR(INDEX('الخطط'!$B$6:$B$505,MATCH(B1022&amp;"",'الخطط'!$A$6:$A$505,0))&amp;"","خطة غير موجودة"))</f>
        <v/>
      </c>
      <c r="F1022" s="6">
        <f>IF(E1022="","",IFERROR(INDEX('المرضى'!$B$6:$B$305,MATCH(E1022,'المرضى'!$A$6:$A$305,0))&amp;"",""))</f>
        <v/>
      </c>
      <c r="G1022" s="22">
        <f>IF(OR(C1022&lt;&gt;"تمت",E1022="",NOT(ISNUMBER(A1022))),"",IF(COUNTIFS($E$6:$E$2005,E1022,$C$6:$C$2005,"تمت",$A$6:$A$2005,"&gt;"&amp;A1022)=0,1,0))</f>
        <v/>
      </c>
    </row>
    <row r="1023">
      <c r="A1023" s="13" t="n"/>
      <c r="B1023" s="5" t="n"/>
      <c r="C1023" s="5" t="n"/>
      <c r="D1023" s="5" t="n"/>
      <c r="E1023" s="6">
        <f>IF(B1023&amp;""="","",IFERROR(INDEX('الخطط'!$B$6:$B$505,MATCH(B1023&amp;"",'الخطط'!$A$6:$A$505,0))&amp;"","خطة غير موجودة"))</f>
        <v/>
      </c>
      <c r="F1023" s="6">
        <f>IF(E1023="","",IFERROR(INDEX('المرضى'!$B$6:$B$305,MATCH(E1023,'المرضى'!$A$6:$A$305,0))&amp;"",""))</f>
        <v/>
      </c>
      <c r="G1023" s="22">
        <f>IF(OR(C1023&lt;&gt;"تمت",E1023="",NOT(ISNUMBER(A1023))),"",IF(COUNTIFS($E$6:$E$2005,E1023,$C$6:$C$2005,"تمت",$A$6:$A$2005,"&gt;"&amp;A1023)=0,1,0))</f>
        <v/>
      </c>
    </row>
    <row r="1024">
      <c r="A1024" s="13" t="n"/>
      <c r="B1024" s="5" t="n"/>
      <c r="C1024" s="5" t="n"/>
      <c r="D1024" s="5" t="n"/>
      <c r="E1024" s="6">
        <f>IF(B1024&amp;""="","",IFERROR(INDEX('الخطط'!$B$6:$B$505,MATCH(B1024&amp;"",'الخطط'!$A$6:$A$505,0))&amp;"","خطة غير موجودة"))</f>
        <v/>
      </c>
      <c r="F1024" s="6">
        <f>IF(E1024="","",IFERROR(INDEX('المرضى'!$B$6:$B$305,MATCH(E1024,'المرضى'!$A$6:$A$305,0))&amp;"",""))</f>
        <v/>
      </c>
      <c r="G1024" s="22">
        <f>IF(OR(C1024&lt;&gt;"تمت",E1024="",NOT(ISNUMBER(A1024))),"",IF(COUNTIFS($E$6:$E$2005,E1024,$C$6:$C$2005,"تمت",$A$6:$A$2005,"&gt;"&amp;A1024)=0,1,0))</f>
        <v/>
      </c>
    </row>
    <row r="1025">
      <c r="A1025" s="13" t="n"/>
      <c r="B1025" s="5" t="n"/>
      <c r="C1025" s="5" t="n"/>
      <c r="D1025" s="5" t="n"/>
      <c r="E1025" s="6">
        <f>IF(B1025&amp;""="","",IFERROR(INDEX('الخطط'!$B$6:$B$505,MATCH(B1025&amp;"",'الخطط'!$A$6:$A$505,0))&amp;"","خطة غير موجودة"))</f>
        <v/>
      </c>
      <c r="F1025" s="6">
        <f>IF(E1025="","",IFERROR(INDEX('المرضى'!$B$6:$B$305,MATCH(E1025,'المرضى'!$A$6:$A$305,0))&amp;"",""))</f>
        <v/>
      </c>
      <c r="G1025" s="22">
        <f>IF(OR(C1025&lt;&gt;"تمت",E1025="",NOT(ISNUMBER(A1025))),"",IF(COUNTIFS($E$6:$E$2005,E1025,$C$6:$C$2005,"تمت",$A$6:$A$2005,"&gt;"&amp;A1025)=0,1,0))</f>
        <v/>
      </c>
    </row>
    <row r="1026">
      <c r="A1026" s="13" t="n"/>
      <c r="B1026" s="5" t="n"/>
      <c r="C1026" s="5" t="n"/>
      <c r="D1026" s="5" t="n"/>
      <c r="E1026" s="6">
        <f>IF(B1026&amp;""="","",IFERROR(INDEX('الخطط'!$B$6:$B$505,MATCH(B1026&amp;"",'الخطط'!$A$6:$A$505,0))&amp;"","خطة غير موجودة"))</f>
        <v/>
      </c>
      <c r="F1026" s="6">
        <f>IF(E1026="","",IFERROR(INDEX('المرضى'!$B$6:$B$305,MATCH(E1026,'المرضى'!$A$6:$A$305,0))&amp;"",""))</f>
        <v/>
      </c>
      <c r="G1026" s="22">
        <f>IF(OR(C1026&lt;&gt;"تمت",E1026="",NOT(ISNUMBER(A1026))),"",IF(COUNTIFS($E$6:$E$2005,E1026,$C$6:$C$2005,"تمت",$A$6:$A$2005,"&gt;"&amp;A1026)=0,1,0))</f>
        <v/>
      </c>
    </row>
    <row r="1027">
      <c r="A1027" s="13" t="n"/>
      <c r="B1027" s="5" t="n"/>
      <c r="C1027" s="5" t="n"/>
      <c r="D1027" s="5" t="n"/>
      <c r="E1027" s="6">
        <f>IF(B1027&amp;""="","",IFERROR(INDEX('الخطط'!$B$6:$B$505,MATCH(B1027&amp;"",'الخطط'!$A$6:$A$505,0))&amp;"","خطة غير موجودة"))</f>
        <v/>
      </c>
      <c r="F1027" s="6">
        <f>IF(E1027="","",IFERROR(INDEX('المرضى'!$B$6:$B$305,MATCH(E1027,'المرضى'!$A$6:$A$305,0))&amp;"",""))</f>
        <v/>
      </c>
      <c r="G1027" s="22">
        <f>IF(OR(C1027&lt;&gt;"تمت",E1027="",NOT(ISNUMBER(A1027))),"",IF(COUNTIFS($E$6:$E$2005,E1027,$C$6:$C$2005,"تمت",$A$6:$A$2005,"&gt;"&amp;A1027)=0,1,0))</f>
        <v/>
      </c>
    </row>
    <row r="1028">
      <c r="A1028" s="13" t="n"/>
      <c r="B1028" s="5" t="n"/>
      <c r="C1028" s="5" t="n"/>
      <c r="D1028" s="5" t="n"/>
      <c r="E1028" s="6">
        <f>IF(B1028&amp;""="","",IFERROR(INDEX('الخطط'!$B$6:$B$505,MATCH(B1028&amp;"",'الخطط'!$A$6:$A$505,0))&amp;"","خطة غير موجودة"))</f>
        <v/>
      </c>
      <c r="F1028" s="6">
        <f>IF(E1028="","",IFERROR(INDEX('المرضى'!$B$6:$B$305,MATCH(E1028,'المرضى'!$A$6:$A$305,0))&amp;"",""))</f>
        <v/>
      </c>
      <c r="G1028" s="22">
        <f>IF(OR(C1028&lt;&gt;"تمت",E1028="",NOT(ISNUMBER(A1028))),"",IF(COUNTIFS($E$6:$E$2005,E1028,$C$6:$C$2005,"تمت",$A$6:$A$2005,"&gt;"&amp;A1028)=0,1,0))</f>
        <v/>
      </c>
    </row>
    <row r="1029">
      <c r="A1029" s="13" t="n"/>
      <c r="B1029" s="5" t="n"/>
      <c r="C1029" s="5" t="n"/>
      <c r="D1029" s="5" t="n"/>
      <c r="E1029" s="6">
        <f>IF(B1029&amp;""="","",IFERROR(INDEX('الخطط'!$B$6:$B$505,MATCH(B1029&amp;"",'الخطط'!$A$6:$A$505,0))&amp;"","خطة غير موجودة"))</f>
        <v/>
      </c>
      <c r="F1029" s="6">
        <f>IF(E1029="","",IFERROR(INDEX('المرضى'!$B$6:$B$305,MATCH(E1029,'المرضى'!$A$6:$A$305,0))&amp;"",""))</f>
        <v/>
      </c>
      <c r="G1029" s="22">
        <f>IF(OR(C1029&lt;&gt;"تمت",E1029="",NOT(ISNUMBER(A1029))),"",IF(COUNTIFS($E$6:$E$2005,E1029,$C$6:$C$2005,"تمت",$A$6:$A$2005,"&gt;"&amp;A1029)=0,1,0))</f>
        <v/>
      </c>
    </row>
    <row r="1030">
      <c r="A1030" s="13" t="n"/>
      <c r="B1030" s="5" t="n"/>
      <c r="C1030" s="5" t="n"/>
      <c r="D1030" s="5" t="n"/>
      <c r="E1030" s="6">
        <f>IF(B1030&amp;""="","",IFERROR(INDEX('الخطط'!$B$6:$B$505,MATCH(B1030&amp;"",'الخطط'!$A$6:$A$505,0))&amp;"","خطة غير موجودة"))</f>
        <v/>
      </c>
      <c r="F1030" s="6">
        <f>IF(E1030="","",IFERROR(INDEX('المرضى'!$B$6:$B$305,MATCH(E1030,'المرضى'!$A$6:$A$305,0))&amp;"",""))</f>
        <v/>
      </c>
      <c r="G1030" s="22">
        <f>IF(OR(C1030&lt;&gt;"تمت",E1030="",NOT(ISNUMBER(A1030))),"",IF(COUNTIFS($E$6:$E$2005,E1030,$C$6:$C$2005,"تمت",$A$6:$A$2005,"&gt;"&amp;A1030)=0,1,0))</f>
        <v/>
      </c>
    </row>
    <row r="1031">
      <c r="A1031" s="13" t="n"/>
      <c r="B1031" s="5" t="n"/>
      <c r="C1031" s="5" t="n"/>
      <c r="D1031" s="5" t="n"/>
      <c r="E1031" s="6">
        <f>IF(B1031&amp;""="","",IFERROR(INDEX('الخطط'!$B$6:$B$505,MATCH(B1031&amp;"",'الخطط'!$A$6:$A$505,0))&amp;"","خطة غير موجودة"))</f>
        <v/>
      </c>
      <c r="F1031" s="6">
        <f>IF(E1031="","",IFERROR(INDEX('المرضى'!$B$6:$B$305,MATCH(E1031,'المرضى'!$A$6:$A$305,0))&amp;"",""))</f>
        <v/>
      </c>
      <c r="G1031" s="22">
        <f>IF(OR(C1031&lt;&gt;"تمت",E1031="",NOT(ISNUMBER(A1031))),"",IF(COUNTIFS($E$6:$E$2005,E1031,$C$6:$C$2005,"تمت",$A$6:$A$2005,"&gt;"&amp;A1031)=0,1,0))</f>
        <v/>
      </c>
    </row>
    <row r="1032">
      <c r="A1032" s="13" t="n"/>
      <c r="B1032" s="5" t="n"/>
      <c r="C1032" s="5" t="n"/>
      <c r="D1032" s="5" t="n"/>
      <c r="E1032" s="6">
        <f>IF(B1032&amp;""="","",IFERROR(INDEX('الخطط'!$B$6:$B$505,MATCH(B1032&amp;"",'الخطط'!$A$6:$A$505,0))&amp;"","خطة غير موجودة"))</f>
        <v/>
      </c>
      <c r="F1032" s="6">
        <f>IF(E1032="","",IFERROR(INDEX('المرضى'!$B$6:$B$305,MATCH(E1032,'المرضى'!$A$6:$A$305,0))&amp;"",""))</f>
        <v/>
      </c>
      <c r="G1032" s="22">
        <f>IF(OR(C1032&lt;&gt;"تمت",E1032="",NOT(ISNUMBER(A1032))),"",IF(COUNTIFS($E$6:$E$2005,E1032,$C$6:$C$2005,"تمت",$A$6:$A$2005,"&gt;"&amp;A1032)=0,1,0))</f>
        <v/>
      </c>
    </row>
    <row r="1033">
      <c r="A1033" s="13" t="n"/>
      <c r="B1033" s="5" t="n"/>
      <c r="C1033" s="5" t="n"/>
      <c r="D1033" s="5" t="n"/>
      <c r="E1033" s="6">
        <f>IF(B1033&amp;""="","",IFERROR(INDEX('الخطط'!$B$6:$B$505,MATCH(B1033&amp;"",'الخطط'!$A$6:$A$505,0))&amp;"","خطة غير موجودة"))</f>
        <v/>
      </c>
      <c r="F1033" s="6">
        <f>IF(E1033="","",IFERROR(INDEX('المرضى'!$B$6:$B$305,MATCH(E1033,'المرضى'!$A$6:$A$305,0))&amp;"",""))</f>
        <v/>
      </c>
      <c r="G1033" s="22">
        <f>IF(OR(C1033&lt;&gt;"تمت",E1033="",NOT(ISNUMBER(A1033))),"",IF(COUNTIFS($E$6:$E$2005,E1033,$C$6:$C$2005,"تمت",$A$6:$A$2005,"&gt;"&amp;A1033)=0,1,0))</f>
        <v/>
      </c>
    </row>
    <row r="1034">
      <c r="A1034" s="13" t="n"/>
      <c r="B1034" s="5" t="n"/>
      <c r="C1034" s="5" t="n"/>
      <c r="D1034" s="5" t="n"/>
      <c r="E1034" s="6">
        <f>IF(B1034&amp;""="","",IFERROR(INDEX('الخطط'!$B$6:$B$505,MATCH(B1034&amp;"",'الخطط'!$A$6:$A$505,0))&amp;"","خطة غير موجودة"))</f>
        <v/>
      </c>
      <c r="F1034" s="6">
        <f>IF(E1034="","",IFERROR(INDEX('المرضى'!$B$6:$B$305,MATCH(E1034,'المرضى'!$A$6:$A$305,0))&amp;"",""))</f>
        <v/>
      </c>
      <c r="G1034" s="22">
        <f>IF(OR(C1034&lt;&gt;"تمت",E1034="",NOT(ISNUMBER(A1034))),"",IF(COUNTIFS($E$6:$E$2005,E1034,$C$6:$C$2005,"تمت",$A$6:$A$2005,"&gt;"&amp;A1034)=0,1,0))</f>
        <v/>
      </c>
    </row>
    <row r="1035">
      <c r="A1035" s="13" t="n"/>
      <c r="B1035" s="5" t="n"/>
      <c r="C1035" s="5" t="n"/>
      <c r="D1035" s="5" t="n"/>
      <c r="E1035" s="6">
        <f>IF(B1035&amp;""="","",IFERROR(INDEX('الخطط'!$B$6:$B$505,MATCH(B1035&amp;"",'الخطط'!$A$6:$A$505,0))&amp;"","خطة غير موجودة"))</f>
        <v/>
      </c>
      <c r="F1035" s="6">
        <f>IF(E1035="","",IFERROR(INDEX('المرضى'!$B$6:$B$305,MATCH(E1035,'المرضى'!$A$6:$A$305,0))&amp;"",""))</f>
        <v/>
      </c>
      <c r="G1035" s="22">
        <f>IF(OR(C1035&lt;&gt;"تمت",E1035="",NOT(ISNUMBER(A1035))),"",IF(COUNTIFS($E$6:$E$2005,E1035,$C$6:$C$2005,"تمت",$A$6:$A$2005,"&gt;"&amp;A1035)=0,1,0))</f>
        <v/>
      </c>
    </row>
    <row r="1036">
      <c r="A1036" s="13" t="n"/>
      <c r="B1036" s="5" t="n"/>
      <c r="C1036" s="5" t="n"/>
      <c r="D1036" s="5" t="n"/>
      <c r="E1036" s="6">
        <f>IF(B1036&amp;""="","",IFERROR(INDEX('الخطط'!$B$6:$B$505,MATCH(B1036&amp;"",'الخطط'!$A$6:$A$505,0))&amp;"","خطة غير موجودة"))</f>
        <v/>
      </c>
      <c r="F1036" s="6">
        <f>IF(E1036="","",IFERROR(INDEX('المرضى'!$B$6:$B$305,MATCH(E1036,'المرضى'!$A$6:$A$305,0))&amp;"",""))</f>
        <v/>
      </c>
      <c r="G1036" s="22">
        <f>IF(OR(C1036&lt;&gt;"تمت",E1036="",NOT(ISNUMBER(A1036))),"",IF(COUNTIFS($E$6:$E$2005,E1036,$C$6:$C$2005,"تمت",$A$6:$A$2005,"&gt;"&amp;A1036)=0,1,0))</f>
        <v/>
      </c>
    </row>
    <row r="1037">
      <c r="A1037" s="13" t="n"/>
      <c r="B1037" s="5" t="n"/>
      <c r="C1037" s="5" t="n"/>
      <c r="D1037" s="5" t="n"/>
      <c r="E1037" s="6">
        <f>IF(B1037&amp;""="","",IFERROR(INDEX('الخطط'!$B$6:$B$505,MATCH(B1037&amp;"",'الخطط'!$A$6:$A$505,0))&amp;"","خطة غير موجودة"))</f>
        <v/>
      </c>
      <c r="F1037" s="6">
        <f>IF(E1037="","",IFERROR(INDEX('المرضى'!$B$6:$B$305,MATCH(E1037,'المرضى'!$A$6:$A$305,0))&amp;"",""))</f>
        <v/>
      </c>
      <c r="G1037" s="22">
        <f>IF(OR(C1037&lt;&gt;"تمت",E1037="",NOT(ISNUMBER(A1037))),"",IF(COUNTIFS($E$6:$E$2005,E1037,$C$6:$C$2005,"تمت",$A$6:$A$2005,"&gt;"&amp;A1037)=0,1,0))</f>
        <v/>
      </c>
    </row>
    <row r="1038">
      <c r="A1038" s="13" t="n"/>
      <c r="B1038" s="5" t="n"/>
      <c r="C1038" s="5" t="n"/>
      <c r="D1038" s="5" t="n"/>
      <c r="E1038" s="6">
        <f>IF(B1038&amp;""="","",IFERROR(INDEX('الخطط'!$B$6:$B$505,MATCH(B1038&amp;"",'الخطط'!$A$6:$A$505,0))&amp;"","خطة غير موجودة"))</f>
        <v/>
      </c>
      <c r="F1038" s="6">
        <f>IF(E1038="","",IFERROR(INDEX('المرضى'!$B$6:$B$305,MATCH(E1038,'المرضى'!$A$6:$A$305,0))&amp;"",""))</f>
        <v/>
      </c>
      <c r="G1038" s="22">
        <f>IF(OR(C1038&lt;&gt;"تمت",E1038="",NOT(ISNUMBER(A1038))),"",IF(COUNTIFS($E$6:$E$2005,E1038,$C$6:$C$2005,"تمت",$A$6:$A$2005,"&gt;"&amp;A1038)=0,1,0))</f>
        <v/>
      </c>
    </row>
    <row r="1039">
      <c r="A1039" s="13" t="n"/>
      <c r="B1039" s="5" t="n"/>
      <c r="C1039" s="5" t="n"/>
      <c r="D1039" s="5" t="n"/>
      <c r="E1039" s="6">
        <f>IF(B1039&amp;""="","",IFERROR(INDEX('الخطط'!$B$6:$B$505,MATCH(B1039&amp;"",'الخطط'!$A$6:$A$505,0))&amp;"","خطة غير موجودة"))</f>
        <v/>
      </c>
      <c r="F1039" s="6">
        <f>IF(E1039="","",IFERROR(INDEX('المرضى'!$B$6:$B$305,MATCH(E1039,'المرضى'!$A$6:$A$305,0))&amp;"",""))</f>
        <v/>
      </c>
      <c r="G1039" s="22">
        <f>IF(OR(C1039&lt;&gt;"تمت",E1039="",NOT(ISNUMBER(A1039))),"",IF(COUNTIFS($E$6:$E$2005,E1039,$C$6:$C$2005,"تمت",$A$6:$A$2005,"&gt;"&amp;A1039)=0,1,0))</f>
        <v/>
      </c>
    </row>
    <row r="1040">
      <c r="A1040" s="13" t="n"/>
      <c r="B1040" s="5" t="n"/>
      <c r="C1040" s="5" t="n"/>
      <c r="D1040" s="5" t="n"/>
      <c r="E1040" s="6">
        <f>IF(B1040&amp;""="","",IFERROR(INDEX('الخطط'!$B$6:$B$505,MATCH(B1040&amp;"",'الخطط'!$A$6:$A$505,0))&amp;"","خطة غير موجودة"))</f>
        <v/>
      </c>
      <c r="F1040" s="6">
        <f>IF(E1040="","",IFERROR(INDEX('المرضى'!$B$6:$B$305,MATCH(E1040,'المرضى'!$A$6:$A$305,0))&amp;"",""))</f>
        <v/>
      </c>
      <c r="G1040" s="22">
        <f>IF(OR(C1040&lt;&gt;"تمت",E1040="",NOT(ISNUMBER(A1040))),"",IF(COUNTIFS($E$6:$E$2005,E1040,$C$6:$C$2005,"تمت",$A$6:$A$2005,"&gt;"&amp;A1040)=0,1,0))</f>
        <v/>
      </c>
    </row>
    <row r="1041">
      <c r="A1041" s="13" t="n"/>
      <c r="B1041" s="5" t="n"/>
      <c r="C1041" s="5" t="n"/>
      <c r="D1041" s="5" t="n"/>
      <c r="E1041" s="6">
        <f>IF(B1041&amp;""="","",IFERROR(INDEX('الخطط'!$B$6:$B$505,MATCH(B1041&amp;"",'الخطط'!$A$6:$A$505,0))&amp;"","خطة غير موجودة"))</f>
        <v/>
      </c>
      <c r="F1041" s="6">
        <f>IF(E1041="","",IFERROR(INDEX('المرضى'!$B$6:$B$305,MATCH(E1041,'المرضى'!$A$6:$A$305,0))&amp;"",""))</f>
        <v/>
      </c>
      <c r="G1041" s="22">
        <f>IF(OR(C1041&lt;&gt;"تمت",E1041="",NOT(ISNUMBER(A1041))),"",IF(COUNTIFS($E$6:$E$2005,E1041,$C$6:$C$2005,"تمت",$A$6:$A$2005,"&gt;"&amp;A1041)=0,1,0))</f>
        <v/>
      </c>
    </row>
    <row r="1042">
      <c r="A1042" s="13" t="n"/>
      <c r="B1042" s="5" t="n"/>
      <c r="C1042" s="5" t="n"/>
      <c r="D1042" s="5" t="n"/>
      <c r="E1042" s="6">
        <f>IF(B1042&amp;""="","",IFERROR(INDEX('الخطط'!$B$6:$B$505,MATCH(B1042&amp;"",'الخطط'!$A$6:$A$505,0))&amp;"","خطة غير موجودة"))</f>
        <v/>
      </c>
      <c r="F1042" s="6">
        <f>IF(E1042="","",IFERROR(INDEX('المرضى'!$B$6:$B$305,MATCH(E1042,'المرضى'!$A$6:$A$305,0))&amp;"",""))</f>
        <v/>
      </c>
      <c r="G1042" s="22">
        <f>IF(OR(C1042&lt;&gt;"تمت",E1042="",NOT(ISNUMBER(A1042))),"",IF(COUNTIFS($E$6:$E$2005,E1042,$C$6:$C$2005,"تمت",$A$6:$A$2005,"&gt;"&amp;A1042)=0,1,0))</f>
        <v/>
      </c>
    </row>
    <row r="1043">
      <c r="A1043" s="13" t="n"/>
      <c r="B1043" s="5" t="n"/>
      <c r="C1043" s="5" t="n"/>
      <c r="D1043" s="5" t="n"/>
      <c r="E1043" s="6">
        <f>IF(B1043&amp;""="","",IFERROR(INDEX('الخطط'!$B$6:$B$505,MATCH(B1043&amp;"",'الخطط'!$A$6:$A$505,0))&amp;"","خطة غير موجودة"))</f>
        <v/>
      </c>
      <c r="F1043" s="6">
        <f>IF(E1043="","",IFERROR(INDEX('المرضى'!$B$6:$B$305,MATCH(E1043,'المرضى'!$A$6:$A$305,0))&amp;"",""))</f>
        <v/>
      </c>
      <c r="G1043" s="22">
        <f>IF(OR(C1043&lt;&gt;"تمت",E1043="",NOT(ISNUMBER(A1043))),"",IF(COUNTIFS($E$6:$E$2005,E1043,$C$6:$C$2005,"تمت",$A$6:$A$2005,"&gt;"&amp;A1043)=0,1,0))</f>
        <v/>
      </c>
    </row>
    <row r="1044">
      <c r="A1044" s="13" t="n"/>
      <c r="B1044" s="5" t="n"/>
      <c r="C1044" s="5" t="n"/>
      <c r="D1044" s="5" t="n"/>
      <c r="E1044" s="6">
        <f>IF(B1044&amp;""="","",IFERROR(INDEX('الخطط'!$B$6:$B$505,MATCH(B1044&amp;"",'الخطط'!$A$6:$A$505,0))&amp;"","خطة غير موجودة"))</f>
        <v/>
      </c>
      <c r="F1044" s="6">
        <f>IF(E1044="","",IFERROR(INDEX('المرضى'!$B$6:$B$305,MATCH(E1044,'المرضى'!$A$6:$A$305,0))&amp;"",""))</f>
        <v/>
      </c>
      <c r="G1044" s="22">
        <f>IF(OR(C1044&lt;&gt;"تمت",E1044="",NOT(ISNUMBER(A1044))),"",IF(COUNTIFS($E$6:$E$2005,E1044,$C$6:$C$2005,"تمت",$A$6:$A$2005,"&gt;"&amp;A1044)=0,1,0))</f>
        <v/>
      </c>
    </row>
    <row r="1045">
      <c r="A1045" s="13" t="n"/>
      <c r="B1045" s="5" t="n"/>
      <c r="C1045" s="5" t="n"/>
      <c r="D1045" s="5" t="n"/>
      <c r="E1045" s="6">
        <f>IF(B1045&amp;""="","",IFERROR(INDEX('الخطط'!$B$6:$B$505,MATCH(B1045&amp;"",'الخطط'!$A$6:$A$505,0))&amp;"","خطة غير موجودة"))</f>
        <v/>
      </c>
      <c r="F1045" s="6">
        <f>IF(E1045="","",IFERROR(INDEX('المرضى'!$B$6:$B$305,MATCH(E1045,'المرضى'!$A$6:$A$305,0))&amp;"",""))</f>
        <v/>
      </c>
      <c r="G1045" s="22">
        <f>IF(OR(C1045&lt;&gt;"تمت",E1045="",NOT(ISNUMBER(A1045))),"",IF(COUNTIFS($E$6:$E$2005,E1045,$C$6:$C$2005,"تمت",$A$6:$A$2005,"&gt;"&amp;A1045)=0,1,0))</f>
        <v/>
      </c>
    </row>
    <row r="1046">
      <c r="A1046" s="13" t="n"/>
      <c r="B1046" s="5" t="n"/>
      <c r="C1046" s="5" t="n"/>
      <c r="D1046" s="5" t="n"/>
      <c r="E1046" s="6">
        <f>IF(B1046&amp;""="","",IFERROR(INDEX('الخطط'!$B$6:$B$505,MATCH(B1046&amp;"",'الخطط'!$A$6:$A$505,0))&amp;"","خطة غير موجودة"))</f>
        <v/>
      </c>
      <c r="F1046" s="6">
        <f>IF(E1046="","",IFERROR(INDEX('المرضى'!$B$6:$B$305,MATCH(E1046,'المرضى'!$A$6:$A$305,0))&amp;"",""))</f>
        <v/>
      </c>
      <c r="G1046" s="22">
        <f>IF(OR(C1046&lt;&gt;"تمت",E1046="",NOT(ISNUMBER(A1046))),"",IF(COUNTIFS($E$6:$E$2005,E1046,$C$6:$C$2005,"تمت",$A$6:$A$2005,"&gt;"&amp;A1046)=0,1,0))</f>
        <v/>
      </c>
    </row>
    <row r="1047">
      <c r="A1047" s="13" t="n"/>
      <c r="B1047" s="5" t="n"/>
      <c r="C1047" s="5" t="n"/>
      <c r="D1047" s="5" t="n"/>
      <c r="E1047" s="6">
        <f>IF(B1047&amp;""="","",IFERROR(INDEX('الخطط'!$B$6:$B$505,MATCH(B1047&amp;"",'الخطط'!$A$6:$A$505,0))&amp;"","خطة غير موجودة"))</f>
        <v/>
      </c>
      <c r="F1047" s="6">
        <f>IF(E1047="","",IFERROR(INDEX('المرضى'!$B$6:$B$305,MATCH(E1047,'المرضى'!$A$6:$A$305,0))&amp;"",""))</f>
        <v/>
      </c>
      <c r="G1047" s="22">
        <f>IF(OR(C1047&lt;&gt;"تمت",E1047="",NOT(ISNUMBER(A1047))),"",IF(COUNTIFS($E$6:$E$2005,E1047,$C$6:$C$2005,"تمت",$A$6:$A$2005,"&gt;"&amp;A1047)=0,1,0))</f>
        <v/>
      </c>
    </row>
    <row r="1048">
      <c r="A1048" s="13" t="n"/>
      <c r="B1048" s="5" t="n"/>
      <c r="C1048" s="5" t="n"/>
      <c r="D1048" s="5" t="n"/>
      <c r="E1048" s="6">
        <f>IF(B1048&amp;""="","",IFERROR(INDEX('الخطط'!$B$6:$B$505,MATCH(B1048&amp;"",'الخطط'!$A$6:$A$505,0))&amp;"","خطة غير موجودة"))</f>
        <v/>
      </c>
      <c r="F1048" s="6">
        <f>IF(E1048="","",IFERROR(INDEX('المرضى'!$B$6:$B$305,MATCH(E1048,'المرضى'!$A$6:$A$305,0))&amp;"",""))</f>
        <v/>
      </c>
      <c r="G1048" s="22">
        <f>IF(OR(C1048&lt;&gt;"تمت",E1048="",NOT(ISNUMBER(A1048))),"",IF(COUNTIFS($E$6:$E$2005,E1048,$C$6:$C$2005,"تمت",$A$6:$A$2005,"&gt;"&amp;A1048)=0,1,0))</f>
        <v/>
      </c>
    </row>
    <row r="1049">
      <c r="A1049" s="13" t="n"/>
      <c r="B1049" s="5" t="n"/>
      <c r="C1049" s="5" t="n"/>
      <c r="D1049" s="5" t="n"/>
      <c r="E1049" s="6">
        <f>IF(B1049&amp;""="","",IFERROR(INDEX('الخطط'!$B$6:$B$505,MATCH(B1049&amp;"",'الخطط'!$A$6:$A$505,0))&amp;"","خطة غير موجودة"))</f>
        <v/>
      </c>
      <c r="F1049" s="6">
        <f>IF(E1049="","",IFERROR(INDEX('المرضى'!$B$6:$B$305,MATCH(E1049,'المرضى'!$A$6:$A$305,0))&amp;"",""))</f>
        <v/>
      </c>
      <c r="G1049" s="22">
        <f>IF(OR(C1049&lt;&gt;"تمت",E1049="",NOT(ISNUMBER(A1049))),"",IF(COUNTIFS($E$6:$E$2005,E1049,$C$6:$C$2005,"تمت",$A$6:$A$2005,"&gt;"&amp;A1049)=0,1,0))</f>
        <v/>
      </c>
    </row>
    <row r="1050">
      <c r="A1050" s="13" t="n"/>
      <c r="B1050" s="5" t="n"/>
      <c r="C1050" s="5" t="n"/>
      <c r="D1050" s="5" t="n"/>
      <c r="E1050" s="6">
        <f>IF(B1050&amp;""="","",IFERROR(INDEX('الخطط'!$B$6:$B$505,MATCH(B1050&amp;"",'الخطط'!$A$6:$A$505,0))&amp;"","خطة غير موجودة"))</f>
        <v/>
      </c>
      <c r="F1050" s="6">
        <f>IF(E1050="","",IFERROR(INDEX('المرضى'!$B$6:$B$305,MATCH(E1050,'المرضى'!$A$6:$A$305,0))&amp;"",""))</f>
        <v/>
      </c>
      <c r="G1050" s="22">
        <f>IF(OR(C1050&lt;&gt;"تمت",E1050="",NOT(ISNUMBER(A1050))),"",IF(COUNTIFS($E$6:$E$2005,E1050,$C$6:$C$2005,"تمت",$A$6:$A$2005,"&gt;"&amp;A1050)=0,1,0))</f>
        <v/>
      </c>
    </row>
    <row r="1051">
      <c r="A1051" s="13" t="n"/>
      <c r="B1051" s="5" t="n"/>
      <c r="C1051" s="5" t="n"/>
      <c r="D1051" s="5" t="n"/>
      <c r="E1051" s="6">
        <f>IF(B1051&amp;""="","",IFERROR(INDEX('الخطط'!$B$6:$B$505,MATCH(B1051&amp;"",'الخطط'!$A$6:$A$505,0))&amp;"","خطة غير موجودة"))</f>
        <v/>
      </c>
      <c r="F1051" s="6">
        <f>IF(E1051="","",IFERROR(INDEX('المرضى'!$B$6:$B$305,MATCH(E1051,'المرضى'!$A$6:$A$305,0))&amp;"",""))</f>
        <v/>
      </c>
      <c r="G1051" s="22">
        <f>IF(OR(C1051&lt;&gt;"تمت",E1051="",NOT(ISNUMBER(A1051))),"",IF(COUNTIFS($E$6:$E$2005,E1051,$C$6:$C$2005,"تمت",$A$6:$A$2005,"&gt;"&amp;A1051)=0,1,0))</f>
        <v/>
      </c>
    </row>
    <row r="1052">
      <c r="A1052" s="13" t="n"/>
      <c r="B1052" s="5" t="n"/>
      <c r="C1052" s="5" t="n"/>
      <c r="D1052" s="5" t="n"/>
      <c r="E1052" s="6">
        <f>IF(B1052&amp;""="","",IFERROR(INDEX('الخطط'!$B$6:$B$505,MATCH(B1052&amp;"",'الخطط'!$A$6:$A$505,0))&amp;"","خطة غير موجودة"))</f>
        <v/>
      </c>
      <c r="F1052" s="6">
        <f>IF(E1052="","",IFERROR(INDEX('المرضى'!$B$6:$B$305,MATCH(E1052,'المرضى'!$A$6:$A$305,0))&amp;"",""))</f>
        <v/>
      </c>
      <c r="G1052" s="22">
        <f>IF(OR(C1052&lt;&gt;"تمت",E1052="",NOT(ISNUMBER(A1052))),"",IF(COUNTIFS($E$6:$E$2005,E1052,$C$6:$C$2005,"تمت",$A$6:$A$2005,"&gt;"&amp;A1052)=0,1,0))</f>
        <v/>
      </c>
    </row>
    <row r="1053">
      <c r="A1053" s="13" t="n"/>
      <c r="B1053" s="5" t="n"/>
      <c r="C1053" s="5" t="n"/>
      <c r="D1053" s="5" t="n"/>
      <c r="E1053" s="6">
        <f>IF(B1053&amp;""="","",IFERROR(INDEX('الخطط'!$B$6:$B$505,MATCH(B1053&amp;"",'الخطط'!$A$6:$A$505,0))&amp;"","خطة غير موجودة"))</f>
        <v/>
      </c>
      <c r="F1053" s="6">
        <f>IF(E1053="","",IFERROR(INDEX('المرضى'!$B$6:$B$305,MATCH(E1053,'المرضى'!$A$6:$A$305,0))&amp;"",""))</f>
        <v/>
      </c>
      <c r="G1053" s="22">
        <f>IF(OR(C1053&lt;&gt;"تمت",E1053="",NOT(ISNUMBER(A1053))),"",IF(COUNTIFS($E$6:$E$2005,E1053,$C$6:$C$2005,"تمت",$A$6:$A$2005,"&gt;"&amp;A1053)=0,1,0))</f>
        <v/>
      </c>
    </row>
    <row r="1054">
      <c r="A1054" s="13" t="n"/>
      <c r="B1054" s="5" t="n"/>
      <c r="C1054" s="5" t="n"/>
      <c r="D1054" s="5" t="n"/>
      <c r="E1054" s="6">
        <f>IF(B1054&amp;""="","",IFERROR(INDEX('الخطط'!$B$6:$B$505,MATCH(B1054&amp;"",'الخطط'!$A$6:$A$505,0))&amp;"","خطة غير موجودة"))</f>
        <v/>
      </c>
      <c r="F1054" s="6">
        <f>IF(E1054="","",IFERROR(INDEX('المرضى'!$B$6:$B$305,MATCH(E1054,'المرضى'!$A$6:$A$305,0))&amp;"",""))</f>
        <v/>
      </c>
      <c r="G1054" s="22">
        <f>IF(OR(C1054&lt;&gt;"تمت",E1054="",NOT(ISNUMBER(A1054))),"",IF(COUNTIFS($E$6:$E$2005,E1054,$C$6:$C$2005,"تمت",$A$6:$A$2005,"&gt;"&amp;A1054)=0,1,0))</f>
        <v/>
      </c>
    </row>
    <row r="1055">
      <c r="A1055" s="13" t="n"/>
      <c r="B1055" s="5" t="n"/>
      <c r="C1055" s="5" t="n"/>
      <c r="D1055" s="5" t="n"/>
      <c r="E1055" s="6">
        <f>IF(B1055&amp;""="","",IFERROR(INDEX('الخطط'!$B$6:$B$505,MATCH(B1055&amp;"",'الخطط'!$A$6:$A$505,0))&amp;"","خطة غير موجودة"))</f>
        <v/>
      </c>
      <c r="F1055" s="6">
        <f>IF(E1055="","",IFERROR(INDEX('المرضى'!$B$6:$B$305,MATCH(E1055,'المرضى'!$A$6:$A$305,0))&amp;"",""))</f>
        <v/>
      </c>
      <c r="G1055" s="22">
        <f>IF(OR(C1055&lt;&gt;"تمت",E1055="",NOT(ISNUMBER(A1055))),"",IF(COUNTIFS($E$6:$E$2005,E1055,$C$6:$C$2005,"تمت",$A$6:$A$2005,"&gt;"&amp;A1055)=0,1,0))</f>
        <v/>
      </c>
    </row>
    <row r="1056">
      <c r="A1056" s="13" t="n"/>
      <c r="B1056" s="5" t="n"/>
      <c r="C1056" s="5" t="n"/>
      <c r="D1056" s="5" t="n"/>
      <c r="E1056" s="6">
        <f>IF(B1056&amp;""="","",IFERROR(INDEX('الخطط'!$B$6:$B$505,MATCH(B1056&amp;"",'الخطط'!$A$6:$A$505,0))&amp;"","خطة غير موجودة"))</f>
        <v/>
      </c>
      <c r="F1056" s="6">
        <f>IF(E1056="","",IFERROR(INDEX('المرضى'!$B$6:$B$305,MATCH(E1056,'المرضى'!$A$6:$A$305,0))&amp;"",""))</f>
        <v/>
      </c>
      <c r="G1056" s="22">
        <f>IF(OR(C1056&lt;&gt;"تمت",E1056="",NOT(ISNUMBER(A1056))),"",IF(COUNTIFS($E$6:$E$2005,E1056,$C$6:$C$2005,"تمت",$A$6:$A$2005,"&gt;"&amp;A1056)=0,1,0))</f>
        <v/>
      </c>
    </row>
    <row r="1057">
      <c r="A1057" s="13" t="n"/>
      <c r="B1057" s="5" t="n"/>
      <c r="C1057" s="5" t="n"/>
      <c r="D1057" s="5" t="n"/>
      <c r="E1057" s="6">
        <f>IF(B1057&amp;""="","",IFERROR(INDEX('الخطط'!$B$6:$B$505,MATCH(B1057&amp;"",'الخطط'!$A$6:$A$505,0))&amp;"","خطة غير موجودة"))</f>
        <v/>
      </c>
      <c r="F1057" s="6">
        <f>IF(E1057="","",IFERROR(INDEX('المرضى'!$B$6:$B$305,MATCH(E1057,'المرضى'!$A$6:$A$305,0))&amp;"",""))</f>
        <v/>
      </c>
      <c r="G1057" s="22">
        <f>IF(OR(C1057&lt;&gt;"تمت",E1057="",NOT(ISNUMBER(A1057))),"",IF(COUNTIFS($E$6:$E$2005,E1057,$C$6:$C$2005,"تمت",$A$6:$A$2005,"&gt;"&amp;A1057)=0,1,0))</f>
        <v/>
      </c>
    </row>
    <row r="1058">
      <c r="A1058" s="13" t="n"/>
      <c r="B1058" s="5" t="n"/>
      <c r="C1058" s="5" t="n"/>
      <c r="D1058" s="5" t="n"/>
      <c r="E1058" s="6">
        <f>IF(B1058&amp;""="","",IFERROR(INDEX('الخطط'!$B$6:$B$505,MATCH(B1058&amp;"",'الخطط'!$A$6:$A$505,0))&amp;"","خطة غير موجودة"))</f>
        <v/>
      </c>
      <c r="F1058" s="6">
        <f>IF(E1058="","",IFERROR(INDEX('المرضى'!$B$6:$B$305,MATCH(E1058,'المرضى'!$A$6:$A$305,0))&amp;"",""))</f>
        <v/>
      </c>
      <c r="G1058" s="22">
        <f>IF(OR(C1058&lt;&gt;"تمت",E1058="",NOT(ISNUMBER(A1058))),"",IF(COUNTIFS($E$6:$E$2005,E1058,$C$6:$C$2005,"تمت",$A$6:$A$2005,"&gt;"&amp;A1058)=0,1,0))</f>
        <v/>
      </c>
    </row>
    <row r="1059">
      <c r="A1059" s="13" t="n"/>
      <c r="B1059" s="5" t="n"/>
      <c r="C1059" s="5" t="n"/>
      <c r="D1059" s="5" t="n"/>
      <c r="E1059" s="6">
        <f>IF(B1059&amp;""="","",IFERROR(INDEX('الخطط'!$B$6:$B$505,MATCH(B1059&amp;"",'الخطط'!$A$6:$A$505,0))&amp;"","خطة غير موجودة"))</f>
        <v/>
      </c>
      <c r="F1059" s="6">
        <f>IF(E1059="","",IFERROR(INDEX('المرضى'!$B$6:$B$305,MATCH(E1059,'المرضى'!$A$6:$A$305,0))&amp;"",""))</f>
        <v/>
      </c>
      <c r="G1059" s="22">
        <f>IF(OR(C1059&lt;&gt;"تمت",E1059="",NOT(ISNUMBER(A1059))),"",IF(COUNTIFS($E$6:$E$2005,E1059,$C$6:$C$2005,"تمت",$A$6:$A$2005,"&gt;"&amp;A1059)=0,1,0))</f>
        <v/>
      </c>
    </row>
    <row r="1060">
      <c r="A1060" s="13" t="n"/>
      <c r="B1060" s="5" t="n"/>
      <c r="C1060" s="5" t="n"/>
      <c r="D1060" s="5" t="n"/>
      <c r="E1060" s="6">
        <f>IF(B1060&amp;""="","",IFERROR(INDEX('الخطط'!$B$6:$B$505,MATCH(B1060&amp;"",'الخطط'!$A$6:$A$505,0))&amp;"","خطة غير موجودة"))</f>
        <v/>
      </c>
      <c r="F1060" s="6">
        <f>IF(E1060="","",IFERROR(INDEX('المرضى'!$B$6:$B$305,MATCH(E1060,'المرضى'!$A$6:$A$305,0))&amp;"",""))</f>
        <v/>
      </c>
      <c r="G1060" s="22">
        <f>IF(OR(C1060&lt;&gt;"تمت",E1060="",NOT(ISNUMBER(A1060))),"",IF(COUNTIFS($E$6:$E$2005,E1060,$C$6:$C$2005,"تمت",$A$6:$A$2005,"&gt;"&amp;A1060)=0,1,0))</f>
        <v/>
      </c>
    </row>
    <row r="1061">
      <c r="A1061" s="13" t="n"/>
      <c r="B1061" s="5" t="n"/>
      <c r="C1061" s="5" t="n"/>
      <c r="D1061" s="5" t="n"/>
      <c r="E1061" s="6">
        <f>IF(B1061&amp;""="","",IFERROR(INDEX('الخطط'!$B$6:$B$505,MATCH(B1061&amp;"",'الخطط'!$A$6:$A$505,0))&amp;"","خطة غير موجودة"))</f>
        <v/>
      </c>
      <c r="F1061" s="6">
        <f>IF(E1061="","",IFERROR(INDEX('المرضى'!$B$6:$B$305,MATCH(E1061,'المرضى'!$A$6:$A$305,0))&amp;"",""))</f>
        <v/>
      </c>
      <c r="G1061" s="22">
        <f>IF(OR(C1061&lt;&gt;"تمت",E1061="",NOT(ISNUMBER(A1061))),"",IF(COUNTIFS($E$6:$E$2005,E1061,$C$6:$C$2005,"تمت",$A$6:$A$2005,"&gt;"&amp;A1061)=0,1,0))</f>
        <v/>
      </c>
    </row>
    <row r="1062">
      <c r="A1062" s="13" t="n"/>
      <c r="B1062" s="5" t="n"/>
      <c r="C1062" s="5" t="n"/>
      <c r="D1062" s="5" t="n"/>
      <c r="E1062" s="6">
        <f>IF(B1062&amp;""="","",IFERROR(INDEX('الخطط'!$B$6:$B$505,MATCH(B1062&amp;"",'الخطط'!$A$6:$A$505,0))&amp;"","خطة غير موجودة"))</f>
        <v/>
      </c>
      <c r="F1062" s="6">
        <f>IF(E1062="","",IFERROR(INDEX('المرضى'!$B$6:$B$305,MATCH(E1062,'المرضى'!$A$6:$A$305,0))&amp;"",""))</f>
        <v/>
      </c>
      <c r="G1062" s="22">
        <f>IF(OR(C1062&lt;&gt;"تمت",E1062="",NOT(ISNUMBER(A1062))),"",IF(COUNTIFS($E$6:$E$2005,E1062,$C$6:$C$2005,"تمت",$A$6:$A$2005,"&gt;"&amp;A1062)=0,1,0))</f>
        <v/>
      </c>
    </row>
    <row r="1063">
      <c r="A1063" s="13" t="n"/>
      <c r="B1063" s="5" t="n"/>
      <c r="C1063" s="5" t="n"/>
      <c r="D1063" s="5" t="n"/>
      <c r="E1063" s="6">
        <f>IF(B1063&amp;""="","",IFERROR(INDEX('الخطط'!$B$6:$B$505,MATCH(B1063&amp;"",'الخطط'!$A$6:$A$505,0))&amp;"","خطة غير موجودة"))</f>
        <v/>
      </c>
      <c r="F1063" s="6">
        <f>IF(E1063="","",IFERROR(INDEX('المرضى'!$B$6:$B$305,MATCH(E1063,'المرضى'!$A$6:$A$305,0))&amp;"",""))</f>
        <v/>
      </c>
      <c r="G1063" s="22">
        <f>IF(OR(C1063&lt;&gt;"تمت",E1063="",NOT(ISNUMBER(A1063))),"",IF(COUNTIFS($E$6:$E$2005,E1063,$C$6:$C$2005,"تمت",$A$6:$A$2005,"&gt;"&amp;A1063)=0,1,0))</f>
        <v/>
      </c>
    </row>
    <row r="1064">
      <c r="A1064" s="13" t="n"/>
      <c r="B1064" s="5" t="n"/>
      <c r="C1064" s="5" t="n"/>
      <c r="D1064" s="5" t="n"/>
      <c r="E1064" s="6">
        <f>IF(B1064&amp;""="","",IFERROR(INDEX('الخطط'!$B$6:$B$505,MATCH(B1064&amp;"",'الخطط'!$A$6:$A$505,0))&amp;"","خطة غير موجودة"))</f>
        <v/>
      </c>
      <c r="F1064" s="6">
        <f>IF(E1064="","",IFERROR(INDEX('المرضى'!$B$6:$B$305,MATCH(E1064,'المرضى'!$A$6:$A$305,0))&amp;"",""))</f>
        <v/>
      </c>
      <c r="G1064" s="22">
        <f>IF(OR(C1064&lt;&gt;"تمت",E1064="",NOT(ISNUMBER(A1064))),"",IF(COUNTIFS($E$6:$E$2005,E1064,$C$6:$C$2005,"تمت",$A$6:$A$2005,"&gt;"&amp;A1064)=0,1,0))</f>
        <v/>
      </c>
    </row>
    <row r="1065">
      <c r="A1065" s="13" t="n"/>
      <c r="B1065" s="5" t="n"/>
      <c r="C1065" s="5" t="n"/>
      <c r="D1065" s="5" t="n"/>
      <c r="E1065" s="6">
        <f>IF(B1065&amp;""="","",IFERROR(INDEX('الخطط'!$B$6:$B$505,MATCH(B1065&amp;"",'الخطط'!$A$6:$A$505,0))&amp;"","خطة غير موجودة"))</f>
        <v/>
      </c>
      <c r="F1065" s="6">
        <f>IF(E1065="","",IFERROR(INDEX('المرضى'!$B$6:$B$305,MATCH(E1065,'المرضى'!$A$6:$A$305,0))&amp;"",""))</f>
        <v/>
      </c>
      <c r="G1065" s="22">
        <f>IF(OR(C1065&lt;&gt;"تمت",E1065="",NOT(ISNUMBER(A1065))),"",IF(COUNTIFS($E$6:$E$2005,E1065,$C$6:$C$2005,"تمت",$A$6:$A$2005,"&gt;"&amp;A1065)=0,1,0))</f>
        <v/>
      </c>
    </row>
    <row r="1066">
      <c r="A1066" s="13" t="n"/>
      <c r="B1066" s="5" t="n"/>
      <c r="C1066" s="5" t="n"/>
      <c r="D1066" s="5" t="n"/>
      <c r="E1066" s="6">
        <f>IF(B1066&amp;""="","",IFERROR(INDEX('الخطط'!$B$6:$B$505,MATCH(B1066&amp;"",'الخطط'!$A$6:$A$505,0))&amp;"","خطة غير موجودة"))</f>
        <v/>
      </c>
      <c r="F1066" s="6">
        <f>IF(E1066="","",IFERROR(INDEX('المرضى'!$B$6:$B$305,MATCH(E1066,'المرضى'!$A$6:$A$305,0))&amp;"",""))</f>
        <v/>
      </c>
      <c r="G1066" s="22">
        <f>IF(OR(C1066&lt;&gt;"تمت",E1066="",NOT(ISNUMBER(A1066))),"",IF(COUNTIFS($E$6:$E$2005,E1066,$C$6:$C$2005,"تمت",$A$6:$A$2005,"&gt;"&amp;A1066)=0,1,0))</f>
        <v/>
      </c>
    </row>
    <row r="1067">
      <c r="A1067" s="13" t="n"/>
      <c r="B1067" s="5" t="n"/>
      <c r="C1067" s="5" t="n"/>
      <c r="D1067" s="5" t="n"/>
      <c r="E1067" s="6">
        <f>IF(B1067&amp;""="","",IFERROR(INDEX('الخطط'!$B$6:$B$505,MATCH(B1067&amp;"",'الخطط'!$A$6:$A$505,0))&amp;"","خطة غير موجودة"))</f>
        <v/>
      </c>
      <c r="F1067" s="6">
        <f>IF(E1067="","",IFERROR(INDEX('المرضى'!$B$6:$B$305,MATCH(E1067,'المرضى'!$A$6:$A$305,0))&amp;"",""))</f>
        <v/>
      </c>
      <c r="G1067" s="22">
        <f>IF(OR(C1067&lt;&gt;"تمت",E1067="",NOT(ISNUMBER(A1067))),"",IF(COUNTIFS($E$6:$E$2005,E1067,$C$6:$C$2005,"تمت",$A$6:$A$2005,"&gt;"&amp;A1067)=0,1,0))</f>
        <v/>
      </c>
    </row>
    <row r="1068">
      <c r="A1068" s="13" t="n"/>
      <c r="B1068" s="5" t="n"/>
      <c r="C1068" s="5" t="n"/>
      <c r="D1068" s="5" t="n"/>
      <c r="E1068" s="6">
        <f>IF(B1068&amp;""="","",IFERROR(INDEX('الخطط'!$B$6:$B$505,MATCH(B1068&amp;"",'الخطط'!$A$6:$A$505,0))&amp;"","خطة غير موجودة"))</f>
        <v/>
      </c>
      <c r="F1068" s="6">
        <f>IF(E1068="","",IFERROR(INDEX('المرضى'!$B$6:$B$305,MATCH(E1068,'المرضى'!$A$6:$A$305,0))&amp;"",""))</f>
        <v/>
      </c>
      <c r="G1068" s="22">
        <f>IF(OR(C1068&lt;&gt;"تمت",E1068="",NOT(ISNUMBER(A1068))),"",IF(COUNTIFS($E$6:$E$2005,E1068,$C$6:$C$2005,"تمت",$A$6:$A$2005,"&gt;"&amp;A1068)=0,1,0))</f>
        <v/>
      </c>
    </row>
    <row r="1069">
      <c r="A1069" s="13" t="n"/>
      <c r="B1069" s="5" t="n"/>
      <c r="C1069" s="5" t="n"/>
      <c r="D1069" s="5" t="n"/>
      <c r="E1069" s="6">
        <f>IF(B1069&amp;""="","",IFERROR(INDEX('الخطط'!$B$6:$B$505,MATCH(B1069&amp;"",'الخطط'!$A$6:$A$505,0))&amp;"","خطة غير موجودة"))</f>
        <v/>
      </c>
      <c r="F1069" s="6">
        <f>IF(E1069="","",IFERROR(INDEX('المرضى'!$B$6:$B$305,MATCH(E1069,'المرضى'!$A$6:$A$305,0))&amp;"",""))</f>
        <v/>
      </c>
      <c r="G1069" s="22">
        <f>IF(OR(C1069&lt;&gt;"تمت",E1069="",NOT(ISNUMBER(A1069))),"",IF(COUNTIFS($E$6:$E$2005,E1069,$C$6:$C$2005,"تمت",$A$6:$A$2005,"&gt;"&amp;A1069)=0,1,0))</f>
        <v/>
      </c>
    </row>
    <row r="1070">
      <c r="A1070" s="13" t="n"/>
      <c r="B1070" s="5" t="n"/>
      <c r="C1070" s="5" t="n"/>
      <c r="D1070" s="5" t="n"/>
      <c r="E1070" s="6">
        <f>IF(B1070&amp;""="","",IFERROR(INDEX('الخطط'!$B$6:$B$505,MATCH(B1070&amp;"",'الخطط'!$A$6:$A$505,0))&amp;"","خطة غير موجودة"))</f>
        <v/>
      </c>
      <c r="F1070" s="6">
        <f>IF(E1070="","",IFERROR(INDEX('المرضى'!$B$6:$B$305,MATCH(E1070,'المرضى'!$A$6:$A$305,0))&amp;"",""))</f>
        <v/>
      </c>
      <c r="G1070" s="22">
        <f>IF(OR(C1070&lt;&gt;"تمت",E1070="",NOT(ISNUMBER(A1070))),"",IF(COUNTIFS($E$6:$E$2005,E1070,$C$6:$C$2005,"تمت",$A$6:$A$2005,"&gt;"&amp;A1070)=0,1,0))</f>
        <v/>
      </c>
    </row>
    <row r="1071">
      <c r="A1071" s="13" t="n"/>
      <c r="B1071" s="5" t="n"/>
      <c r="C1071" s="5" t="n"/>
      <c r="D1071" s="5" t="n"/>
      <c r="E1071" s="6">
        <f>IF(B1071&amp;""="","",IFERROR(INDEX('الخطط'!$B$6:$B$505,MATCH(B1071&amp;"",'الخطط'!$A$6:$A$505,0))&amp;"","خطة غير موجودة"))</f>
        <v/>
      </c>
      <c r="F1071" s="6">
        <f>IF(E1071="","",IFERROR(INDEX('المرضى'!$B$6:$B$305,MATCH(E1071,'المرضى'!$A$6:$A$305,0))&amp;"",""))</f>
        <v/>
      </c>
      <c r="G1071" s="22">
        <f>IF(OR(C1071&lt;&gt;"تمت",E1071="",NOT(ISNUMBER(A1071))),"",IF(COUNTIFS($E$6:$E$2005,E1071,$C$6:$C$2005,"تمت",$A$6:$A$2005,"&gt;"&amp;A1071)=0,1,0))</f>
        <v/>
      </c>
    </row>
    <row r="1072">
      <c r="A1072" s="13" t="n"/>
      <c r="B1072" s="5" t="n"/>
      <c r="C1072" s="5" t="n"/>
      <c r="D1072" s="5" t="n"/>
      <c r="E1072" s="6">
        <f>IF(B1072&amp;""="","",IFERROR(INDEX('الخطط'!$B$6:$B$505,MATCH(B1072&amp;"",'الخطط'!$A$6:$A$505,0))&amp;"","خطة غير موجودة"))</f>
        <v/>
      </c>
      <c r="F1072" s="6">
        <f>IF(E1072="","",IFERROR(INDEX('المرضى'!$B$6:$B$305,MATCH(E1072,'المرضى'!$A$6:$A$305,0))&amp;"",""))</f>
        <v/>
      </c>
      <c r="G1072" s="22">
        <f>IF(OR(C1072&lt;&gt;"تمت",E1072="",NOT(ISNUMBER(A1072))),"",IF(COUNTIFS($E$6:$E$2005,E1072,$C$6:$C$2005,"تمت",$A$6:$A$2005,"&gt;"&amp;A1072)=0,1,0))</f>
        <v/>
      </c>
    </row>
    <row r="1073">
      <c r="A1073" s="13" t="n"/>
      <c r="B1073" s="5" t="n"/>
      <c r="C1073" s="5" t="n"/>
      <c r="D1073" s="5" t="n"/>
      <c r="E1073" s="6">
        <f>IF(B1073&amp;""="","",IFERROR(INDEX('الخطط'!$B$6:$B$505,MATCH(B1073&amp;"",'الخطط'!$A$6:$A$505,0))&amp;"","خطة غير موجودة"))</f>
        <v/>
      </c>
      <c r="F1073" s="6">
        <f>IF(E1073="","",IFERROR(INDEX('المرضى'!$B$6:$B$305,MATCH(E1073,'المرضى'!$A$6:$A$305,0))&amp;"",""))</f>
        <v/>
      </c>
      <c r="G1073" s="22">
        <f>IF(OR(C1073&lt;&gt;"تمت",E1073="",NOT(ISNUMBER(A1073))),"",IF(COUNTIFS($E$6:$E$2005,E1073,$C$6:$C$2005,"تمت",$A$6:$A$2005,"&gt;"&amp;A1073)=0,1,0))</f>
        <v/>
      </c>
    </row>
    <row r="1074">
      <c r="A1074" s="13" t="n"/>
      <c r="B1074" s="5" t="n"/>
      <c r="C1074" s="5" t="n"/>
      <c r="D1074" s="5" t="n"/>
      <c r="E1074" s="6">
        <f>IF(B1074&amp;""="","",IFERROR(INDEX('الخطط'!$B$6:$B$505,MATCH(B1074&amp;"",'الخطط'!$A$6:$A$505,0))&amp;"","خطة غير موجودة"))</f>
        <v/>
      </c>
      <c r="F1074" s="6">
        <f>IF(E1074="","",IFERROR(INDEX('المرضى'!$B$6:$B$305,MATCH(E1074,'المرضى'!$A$6:$A$305,0))&amp;"",""))</f>
        <v/>
      </c>
      <c r="G1074" s="22">
        <f>IF(OR(C1074&lt;&gt;"تمت",E1074="",NOT(ISNUMBER(A1074))),"",IF(COUNTIFS($E$6:$E$2005,E1074,$C$6:$C$2005,"تمت",$A$6:$A$2005,"&gt;"&amp;A1074)=0,1,0))</f>
        <v/>
      </c>
    </row>
    <row r="1075">
      <c r="A1075" s="13" t="n"/>
      <c r="B1075" s="5" t="n"/>
      <c r="C1075" s="5" t="n"/>
      <c r="D1075" s="5" t="n"/>
      <c r="E1075" s="6">
        <f>IF(B1075&amp;""="","",IFERROR(INDEX('الخطط'!$B$6:$B$505,MATCH(B1075&amp;"",'الخطط'!$A$6:$A$505,0))&amp;"","خطة غير موجودة"))</f>
        <v/>
      </c>
      <c r="F1075" s="6">
        <f>IF(E1075="","",IFERROR(INDEX('المرضى'!$B$6:$B$305,MATCH(E1075,'المرضى'!$A$6:$A$305,0))&amp;"",""))</f>
        <v/>
      </c>
      <c r="G1075" s="22">
        <f>IF(OR(C1075&lt;&gt;"تمت",E1075="",NOT(ISNUMBER(A1075))),"",IF(COUNTIFS($E$6:$E$2005,E1075,$C$6:$C$2005,"تمت",$A$6:$A$2005,"&gt;"&amp;A1075)=0,1,0))</f>
        <v/>
      </c>
    </row>
    <row r="1076">
      <c r="A1076" s="13" t="n"/>
      <c r="B1076" s="5" t="n"/>
      <c r="C1076" s="5" t="n"/>
      <c r="D1076" s="5" t="n"/>
      <c r="E1076" s="6">
        <f>IF(B1076&amp;""="","",IFERROR(INDEX('الخطط'!$B$6:$B$505,MATCH(B1076&amp;"",'الخطط'!$A$6:$A$505,0))&amp;"","خطة غير موجودة"))</f>
        <v/>
      </c>
      <c r="F1076" s="6">
        <f>IF(E1076="","",IFERROR(INDEX('المرضى'!$B$6:$B$305,MATCH(E1076,'المرضى'!$A$6:$A$305,0))&amp;"",""))</f>
        <v/>
      </c>
      <c r="G1076" s="22">
        <f>IF(OR(C1076&lt;&gt;"تمت",E1076="",NOT(ISNUMBER(A1076))),"",IF(COUNTIFS($E$6:$E$2005,E1076,$C$6:$C$2005,"تمت",$A$6:$A$2005,"&gt;"&amp;A1076)=0,1,0))</f>
        <v/>
      </c>
    </row>
    <row r="1077">
      <c r="A1077" s="13" t="n"/>
      <c r="B1077" s="5" t="n"/>
      <c r="C1077" s="5" t="n"/>
      <c r="D1077" s="5" t="n"/>
      <c r="E1077" s="6">
        <f>IF(B1077&amp;""="","",IFERROR(INDEX('الخطط'!$B$6:$B$505,MATCH(B1077&amp;"",'الخطط'!$A$6:$A$505,0))&amp;"","خطة غير موجودة"))</f>
        <v/>
      </c>
      <c r="F1077" s="6">
        <f>IF(E1077="","",IFERROR(INDEX('المرضى'!$B$6:$B$305,MATCH(E1077,'المرضى'!$A$6:$A$305,0))&amp;"",""))</f>
        <v/>
      </c>
      <c r="G1077" s="22">
        <f>IF(OR(C1077&lt;&gt;"تمت",E1077="",NOT(ISNUMBER(A1077))),"",IF(COUNTIFS($E$6:$E$2005,E1077,$C$6:$C$2005,"تمت",$A$6:$A$2005,"&gt;"&amp;A1077)=0,1,0))</f>
        <v/>
      </c>
    </row>
    <row r="1078">
      <c r="A1078" s="13" t="n"/>
      <c r="B1078" s="5" t="n"/>
      <c r="C1078" s="5" t="n"/>
      <c r="D1078" s="5" t="n"/>
      <c r="E1078" s="6">
        <f>IF(B1078&amp;""="","",IFERROR(INDEX('الخطط'!$B$6:$B$505,MATCH(B1078&amp;"",'الخطط'!$A$6:$A$505,0))&amp;"","خطة غير موجودة"))</f>
        <v/>
      </c>
      <c r="F1078" s="6">
        <f>IF(E1078="","",IFERROR(INDEX('المرضى'!$B$6:$B$305,MATCH(E1078,'المرضى'!$A$6:$A$305,0))&amp;"",""))</f>
        <v/>
      </c>
      <c r="G1078" s="22">
        <f>IF(OR(C1078&lt;&gt;"تمت",E1078="",NOT(ISNUMBER(A1078))),"",IF(COUNTIFS($E$6:$E$2005,E1078,$C$6:$C$2005,"تمت",$A$6:$A$2005,"&gt;"&amp;A1078)=0,1,0))</f>
        <v/>
      </c>
    </row>
    <row r="1079">
      <c r="A1079" s="13" t="n"/>
      <c r="B1079" s="5" t="n"/>
      <c r="C1079" s="5" t="n"/>
      <c r="D1079" s="5" t="n"/>
      <c r="E1079" s="6">
        <f>IF(B1079&amp;""="","",IFERROR(INDEX('الخطط'!$B$6:$B$505,MATCH(B1079&amp;"",'الخطط'!$A$6:$A$505,0))&amp;"","خطة غير موجودة"))</f>
        <v/>
      </c>
      <c r="F1079" s="6">
        <f>IF(E1079="","",IFERROR(INDEX('المرضى'!$B$6:$B$305,MATCH(E1079,'المرضى'!$A$6:$A$305,0))&amp;"",""))</f>
        <v/>
      </c>
      <c r="G1079" s="22">
        <f>IF(OR(C1079&lt;&gt;"تمت",E1079="",NOT(ISNUMBER(A1079))),"",IF(COUNTIFS($E$6:$E$2005,E1079,$C$6:$C$2005,"تمت",$A$6:$A$2005,"&gt;"&amp;A1079)=0,1,0))</f>
        <v/>
      </c>
    </row>
    <row r="1080">
      <c r="A1080" s="13" t="n"/>
      <c r="B1080" s="5" t="n"/>
      <c r="C1080" s="5" t="n"/>
      <c r="D1080" s="5" t="n"/>
      <c r="E1080" s="6">
        <f>IF(B1080&amp;""="","",IFERROR(INDEX('الخطط'!$B$6:$B$505,MATCH(B1080&amp;"",'الخطط'!$A$6:$A$505,0))&amp;"","خطة غير موجودة"))</f>
        <v/>
      </c>
      <c r="F1080" s="6">
        <f>IF(E1080="","",IFERROR(INDEX('المرضى'!$B$6:$B$305,MATCH(E1080,'المرضى'!$A$6:$A$305,0))&amp;"",""))</f>
        <v/>
      </c>
      <c r="G1080" s="22">
        <f>IF(OR(C1080&lt;&gt;"تمت",E1080="",NOT(ISNUMBER(A1080))),"",IF(COUNTIFS($E$6:$E$2005,E1080,$C$6:$C$2005,"تمت",$A$6:$A$2005,"&gt;"&amp;A1080)=0,1,0))</f>
        <v/>
      </c>
    </row>
    <row r="1081">
      <c r="A1081" s="13" t="n"/>
      <c r="B1081" s="5" t="n"/>
      <c r="C1081" s="5" t="n"/>
      <c r="D1081" s="5" t="n"/>
      <c r="E1081" s="6">
        <f>IF(B1081&amp;""="","",IFERROR(INDEX('الخطط'!$B$6:$B$505,MATCH(B1081&amp;"",'الخطط'!$A$6:$A$505,0))&amp;"","خطة غير موجودة"))</f>
        <v/>
      </c>
      <c r="F1081" s="6">
        <f>IF(E1081="","",IFERROR(INDEX('المرضى'!$B$6:$B$305,MATCH(E1081,'المرضى'!$A$6:$A$305,0))&amp;"",""))</f>
        <v/>
      </c>
      <c r="G1081" s="22">
        <f>IF(OR(C1081&lt;&gt;"تمت",E1081="",NOT(ISNUMBER(A1081))),"",IF(COUNTIFS($E$6:$E$2005,E1081,$C$6:$C$2005,"تمت",$A$6:$A$2005,"&gt;"&amp;A1081)=0,1,0))</f>
        <v/>
      </c>
    </row>
    <row r="1082">
      <c r="A1082" s="13" t="n"/>
      <c r="B1082" s="5" t="n"/>
      <c r="C1082" s="5" t="n"/>
      <c r="D1082" s="5" t="n"/>
      <c r="E1082" s="6">
        <f>IF(B1082&amp;""="","",IFERROR(INDEX('الخطط'!$B$6:$B$505,MATCH(B1082&amp;"",'الخطط'!$A$6:$A$505,0))&amp;"","خطة غير موجودة"))</f>
        <v/>
      </c>
      <c r="F1082" s="6">
        <f>IF(E1082="","",IFERROR(INDEX('المرضى'!$B$6:$B$305,MATCH(E1082,'المرضى'!$A$6:$A$305,0))&amp;"",""))</f>
        <v/>
      </c>
      <c r="G1082" s="22">
        <f>IF(OR(C1082&lt;&gt;"تمت",E1082="",NOT(ISNUMBER(A1082))),"",IF(COUNTIFS($E$6:$E$2005,E1082,$C$6:$C$2005,"تمت",$A$6:$A$2005,"&gt;"&amp;A1082)=0,1,0))</f>
        <v/>
      </c>
    </row>
    <row r="1083">
      <c r="A1083" s="13" t="n"/>
      <c r="B1083" s="5" t="n"/>
      <c r="C1083" s="5" t="n"/>
      <c r="D1083" s="5" t="n"/>
      <c r="E1083" s="6">
        <f>IF(B1083&amp;""="","",IFERROR(INDEX('الخطط'!$B$6:$B$505,MATCH(B1083&amp;"",'الخطط'!$A$6:$A$505,0))&amp;"","خطة غير موجودة"))</f>
        <v/>
      </c>
      <c r="F1083" s="6">
        <f>IF(E1083="","",IFERROR(INDEX('المرضى'!$B$6:$B$305,MATCH(E1083,'المرضى'!$A$6:$A$305,0))&amp;"",""))</f>
        <v/>
      </c>
      <c r="G1083" s="22">
        <f>IF(OR(C1083&lt;&gt;"تمت",E1083="",NOT(ISNUMBER(A1083))),"",IF(COUNTIFS($E$6:$E$2005,E1083,$C$6:$C$2005,"تمت",$A$6:$A$2005,"&gt;"&amp;A1083)=0,1,0))</f>
        <v/>
      </c>
    </row>
    <row r="1084">
      <c r="A1084" s="13" t="n"/>
      <c r="B1084" s="5" t="n"/>
      <c r="C1084" s="5" t="n"/>
      <c r="D1084" s="5" t="n"/>
      <c r="E1084" s="6">
        <f>IF(B1084&amp;""="","",IFERROR(INDEX('الخطط'!$B$6:$B$505,MATCH(B1084&amp;"",'الخطط'!$A$6:$A$505,0))&amp;"","خطة غير موجودة"))</f>
        <v/>
      </c>
      <c r="F1084" s="6">
        <f>IF(E1084="","",IFERROR(INDEX('المرضى'!$B$6:$B$305,MATCH(E1084,'المرضى'!$A$6:$A$305,0))&amp;"",""))</f>
        <v/>
      </c>
      <c r="G1084" s="22">
        <f>IF(OR(C1084&lt;&gt;"تمت",E1084="",NOT(ISNUMBER(A1084))),"",IF(COUNTIFS($E$6:$E$2005,E1084,$C$6:$C$2005,"تمت",$A$6:$A$2005,"&gt;"&amp;A1084)=0,1,0))</f>
        <v/>
      </c>
    </row>
    <row r="1085">
      <c r="A1085" s="13" t="n"/>
      <c r="B1085" s="5" t="n"/>
      <c r="C1085" s="5" t="n"/>
      <c r="D1085" s="5" t="n"/>
      <c r="E1085" s="6">
        <f>IF(B1085&amp;""="","",IFERROR(INDEX('الخطط'!$B$6:$B$505,MATCH(B1085&amp;"",'الخطط'!$A$6:$A$505,0))&amp;"","خطة غير موجودة"))</f>
        <v/>
      </c>
      <c r="F1085" s="6">
        <f>IF(E1085="","",IFERROR(INDEX('المرضى'!$B$6:$B$305,MATCH(E1085,'المرضى'!$A$6:$A$305,0))&amp;"",""))</f>
        <v/>
      </c>
      <c r="G1085" s="22">
        <f>IF(OR(C1085&lt;&gt;"تمت",E1085="",NOT(ISNUMBER(A1085))),"",IF(COUNTIFS($E$6:$E$2005,E1085,$C$6:$C$2005,"تمت",$A$6:$A$2005,"&gt;"&amp;A1085)=0,1,0))</f>
        <v/>
      </c>
    </row>
    <row r="1086">
      <c r="A1086" s="13" t="n"/>
      <c r="B1086" s="5" t="n"/>
      <c r="C1086" s="5" t="n"/>
      <c r="D1086" s="5" t="n"/>
      <c r="E1086" s="6">
        <f>IF(B1086&amp;""="","",IFERROR(INDEX('الخطط'!$B$6:$B$505,MATCH(B1086&amp;"",'الخطط'!$A$6:$A$505,0))&amp;"","خطة غير موجودة"))</f>
        <v/>
      </c>
      <c r="F1086" s="6">
        <f>IF(E1086="","",IFERROR(INDEX('المرضى'!$B$6:$B$305,MATCH(E1086,'المرضى'!$A$6:$A$305,0))&amp;"",""))</f>
        <v/>
      </c>
      <c r="G1086" s="22">
        <f>IF(OR(C1086&lt;&gt;"تمت",E1086="",NOT(ISNUMBER(A1086))),"",IF(COUNTIFS($E$6:$E$2005,E1086,$C$6:$C$2005,"تمت",$A$6:$A$2005,"&gt;"&amp;A1086)=0,1,0))</f>
        <v/>
      </c>
    </row>
    <row r="1087">
      <c r="A1087" s="13" t="n"/>
      <c r="B1087" s="5" t="n"/>
      <c r="C1087" s="5" t="n"/>
      <c r="D1087" s="5" t="n"/>
      <c r="E1087" s="6">
        <f>IF(B1087&amp;""="","",IFERROR(INDEX('الخطط'!$B$6:$B$505,MATCH(B1087&amp;"",'الخطط'!$A$6:$A$505,0))&amp;"","خطة غير موجودة"))</f>
        <v/>
      </c>
      <c r="F1087" s="6">
        <f>IF(E1087="","",IFERROR(INDEX('المرضى'!$B$6:$B$305,MATCH(E1087,'المرضى'!$A$6:$A$305,0))&amp;"",""))</f>
        <v/>
      </c>
      <c r="G1087" s="22">
        <f>IF(OR(C1087&lt;&gt;"تمت",E1087="",NOT(ISNUMBER(A1087))),"",IF(COUNTIFS($E$6:$E$2005,E1087,$C$6:$C$2005,"تمت",$A$6:$A$2005,"&gt;"&amp;A1087)=0,1,0))</f>
        <v/>
      </c>
    </row>
    <row r="1088">
      <c r="A1088" s="13" t="n"/>
      <c r="B1088" s="5" t="n"/>
      <c r="C1088" s="5" t="n"/>
      <c r="D1088" s="5" t="n"/>
      <c r="E1088" s="6">
        <f>IF(B1088&amp;""="","",IFERROR(INDEX('الخطط'!$B$6:$B$505,MATCH(B1088&amp;"",'الخطط'!$A$6:$A$505,0))&amp;"","خطة غير موجودة"))</f>
        <v/>
      </c>
      <c r="F1088" s="6">
        <f>IF(E1088="","",IFERROR(INDEX('المرضى'!$B$6:$B$305,MATCH(E1088,'المرضى'!$A$6:$A$305,0))&amp;"",""))</f>
        <v/>
      </c>
      <c r="G1088" s="22">
        <f>IF(OR(C1088&lt;&gt;"تمت",E1088="",NOT(ISNUMBER(A1088))),"",IF(COUNTIFS($E$6:$E$2005,E1088,$C$6:$C$2005,"تمت",$A$6:$A$2005,"&gt;"&amp;A1088)=0,1,0))</f>
        <v/>
      </c>
    </row>
    <row r="1089">
      <c r="A1089" s="13" t="n"/>
      <c r="B1089" s="5" t="n"/>
      <c r="C1089" s="5" t="n"/>
      <c r="D1089" s="5" t="n"/>
      <c r="E1089" s="6">
        <f>IF(B1089&amp;""="","",IFERROR(INDEX('الخطط'!$B$6:$B$505,MATCH(B1089&amp;"",'الخطط'!$A$6:$A$505,0))&amp;"","خطة غير موجودة"))</f>
        <v/>
      </c>
      <c r="F1089" s="6">
        <f>IF(E1089="","",IFERROR(INDEX('المرضى'!$B$6:$B$305,MATCH(E1089,'المرضى'!$A$6:$A$305,0))&amp;"",""))</f>
        <v/>
      </c>
      <c r="G1089" s="22">
        <f>IF(OR(C1089&lt;&gt;"تمت",E1089="",NOT(ISNUMBER(A1089))),"",IF(COUNTIFS($E$6:$E$2005,E1089,$C$6:$C$2005,"تمت",$A$6:$A$2005,"&gt;"&amp;A1089)=0,1,0))</f>
        <v/>
      </c>
    </row>
    <row r="1090">
      <c r="A1090" s="13" t="n"/>
      <c r="B1090" s="5" t="n"/>
      <c r="C1090" s="5" t="n"/>
      <c r="D1090" s="5" t="n"/>
      <c r="E1090" s="6">
        <f>IF(B1090&amp;""="","",IFERROR(INDEX('الخطط'!$B$6:$B$505,MATCH(B1090&amp;"",'الخطط'!$A$6:$A$505,0))&amp;"","خطة غير موجودة"))</f>
        <v/>
      </c>
      <c r="F1090" s="6">
        <f>IF(E1090="","",IFERROR(INDEX('المرضى'!$B$6:$B$305,MATCH(E1090,'المرضى'!$A$6:$A$305,0))&amp;"",""))</f>
        <v/>
      </c>
      <c r="G1090" s="22">
        <f>IF(OR(C1090&lt;&gt;"تمت",E1090="",NOT(ISNUMBER(A1090))),"",IF(COUNTIFS($E$6:$E$2005,E1090,$C$6:$C$2005,"تمت",$A$6:$A$2005,"&gt;"&amp;A1090)=0,1,0))</f>
        <v/>
      </c>
    </row>
    <row r="1091">
      <c r="A1091" s="13" t="n"/>
      <c r="B1091" s="5" t="n"/>
      <c r="C1091" s="5" t="n"/>
      <c r="D1091" s="5" t="n"/>
      <c r="E1091" s="6">
        <f>IF(B1091&amp;""="","",IFERROR(INDEX('الخطط'!$B$6:$B$505,MATCH(B1091&amp;"",'الخطط'!$A$6:$A$505,0))&amp;"","خطة غير موجودة"))</f>
        <v/>
      </c>
      <c r="F1091" s="6">
        <f>IF(E1091="","",IFERROR(INDEX('المرضى'!$B$6:$B$305,MATCH(E1091,'المرضى'!$A$6:$A$305,0))&amp;"",""))</f>
        <v/>
      </c>
      <c r="G1091" s="22">
        <f>IF(OR(C1091&lt;&gt;"تمت",E1091="",NOT(ISNUMBER(A1091))),"",IF(COUNTIFS($E$6:$E$2005,E1091,$C$6:$C$2005,"تمت",$A$6:$A$2005,"&gt;"&amp;A1091)=0,1,0))</f>
        <v/>
      </c>
    </row>
    <row r="1092">
      <c r="A1092" s="13" t="n"/>
      <c r="B1092" s="5" t="n"/>
      <c r="C1092" s="5" t="n"/>
      <c r="D1092" s="5" t="n"/>
      <c r="E1092" s="6">
        <f>IF(B1092&amp;""="","",IFERROR(INDEX('الخطط'!$B$6:$B$505,MATCH(B1092&amp;"",'الخطط'!$A$6:$A$505,0))&amp;"","خطة غير موجودة"))</f>
        <v/>
      </c>
      <c r="F1092" s="6">
        <f>IF(E1092="","",IFERROR(INDEX('المرضى'!$B$6:$B$305,MATCH(E1092,'المرضى'!$A$6:$A$305,0))&amp;"",""))</f>
        <v/>
      </c>
      <c r="G1092" s="22">
        <f>IF(OR(C1092&lt;&gt;"تمت",E1092="",NOT(ISNUMBER(A1092))),"",IF(COUNTIFS($E$6:$E$2005,E1092,$C$6:$C$2005,"تمت",$A$6:$A$2005,"&gt;"&amp;A1092)=0,1,0))</f>
        <v/>
      </c>
    </row>
    <row r="1093">
      <c r="A1093" s="13" t="n"/>
      <c r="B1093" s="5" t="n"/>
      <c r="C1093" s="5" t="n"/>
      <c r="D1093" s="5" t="n"/>
      <c r="E1093" s="6">
        <f>IF(B1093&amp;""="","",IFERROR(INDEX('الخطط'!$B$6:$B$505,MATCH(B1093&amp;"",'الخطط'!$A$6:$A$505,0))&amp;"","خطة غير موجودة"))</f>
        <v/>
      </c>
      <c r="F1093" s="6">
        <f>IF(E1093="","",IFERROR(INDEX('المرضى'!$B$6:$B$305,MATCH(E1093,'المرضى'!$A$6:$A$305,0))&amp;"",""))</f>
        <v/>
      </c>
      <c r="G1093" s="22">
        <f>IF(OR(C1093&lt;&gt;"تمت",E1093="",NOT(ISNUMBER(A1093))),"",IF(COUNTIFS($E$6:$E$2005,E1093,$C$6:$C$2005,"تمت",$A$6:$A$2005,"&gt;"&amp;A1093)=0,1,0))</f>
        <v/>
      </c>
    </row>
    <row r="1094">
      <c r="A1094" s="13" t="n"/>
      <c r="B1094" s="5" t="n"/>
      <c r="C1094" s="5" t="n"/>
      <c r="D1094" s="5" t="n"/>
      <c r="E1094" s="6">
        <f>IF(B1094&amp;""="","",IFERROR(INDEX('الخطط'!$B$6:$B$505,MATCH(B1094&amp;"",'الخطط'!$A$6:$A$505,0))&amp;"","خطة غير موجودة"))</f>
        <v/>
      </c>
      <c r="F1094" s="6">
        <f>IF(E1094="","",IFERROR(INDEX('المرضى'!$B$6:$B$305,MATCH(E1094,'المرضى'!$A$6:$A$305,0))&amp;"",""))</f>
        <v/>
      </c>
      <c r="G1094" s="22">
        <f>IF(OR(C1094&lt;&gt;"تمت",E1094="",NOT(ISNUMBER(A1094))),"",IF(COUNTIFS($E$6:$E$2005,E1094,$C$6:$C$2005,"تمت",$A$6:$A$2005,"&gt;"&amp;A1094)=0,1,0))</f>
        <v/>
      </c>
    </row>
    <row r="1095">
      <c r="A1095" s="13" t="n"/>
      <c r="B1095" s="5" t="n"/>
      <c r="C1095" s="5" t="n"/>
      <c r="D1095" s="5" t="n"/>
      <c r="E1095" s="6">
        <f>IF(B1095&amp;""="","",IFERROR(INDEX('الخطط'!$B$6:$B$505,MATCH(B1095&amp;"",'الخطط'!$A$6:$A$505,0))&amp;"","خطة غير موجودة"))</f>
        <v/>
      </c>
      <c r="F1095" s="6">
        <f>IF(E1095="","",IFERROR(INDEX('المرضى'!$B$6:$B$305,MATCH(E1095,'المرضى'!$A$6:$A$305,0))&amp;"",""))</f>
        <v/>
      </c>
      <c r="G1095" s="22">
        <f>IF(OR(C1095&lt;&gt;"تمت",E1095="",NOT(ISNUMBER(A1095))),"",IF(COUNTIFS($E$6:$E$2005,E1095,$C$6:$C$2005,"تمت",$A$6:$A$2005,"&gt;"&amp;A1095)=0,1,0))</f>
        <v/>
      </c>
    </row>
    <row r="1096">
      <c r="A1096" s="13" t="n"/>
      <c r="B1096" s="5" t="n"/>
      <c r="C1096" s="5" t="n"/>
      <c r="D1096" s="5" t="n"/>
      <c r="E1096" s="6">
        <f>IF(B1096&amp;""="","",IFERROR(INDEX('الخطط'!$B$6:$B$505,MATCH(B1096&amp;"",'الخطط'!$A$6:$A$505,0))&amp;"","خطة غير موجودة"))</f>
        <v/>
      </c>
      <c r="F1096" s="6">
        <f>IF(E1096="","",IFERROR(INDEX('المرضى'!$B$6:$B$305,MATCH(E1096,'المرضى'!$A$6:$A$305,0))&amp;"",""))</f>
        <v/>
      </c>
      <c r="G1096" s="22">
        <f>IF(OR(C1096&lt;&gt;"تمت",E1096="",NOT(ISNUMBER(A1096))),"",IF(COUNTIFS($E$6:$E$2005,E1096,$C$6:$C$2005,"تمت",$A$6:$A$2005,"&gt;"&amp;A1096)=0,1,0))</f>
        <v/>
      </c>
    </row>
    <row r="1097">
      <c r="A1097" s="13" t="n"/>
      <c r="B1097" s="5" t="n"/>
      <c r="C1097" s="5" t="n"/>
      <c r="D1097" s="5" t="n"/>
      <c r="E1097" s="6">
        <f>IF(B1097&amp;""="","",IFERROR(INDEX('الخطط'!$B$6:$B$505,MATCH(B1097&amp;"",'الخطط'!$A$6:$A$505,0))&amp;"","خطة غير موجودة"))</f>
        <v/>
      </c>
      <c r="F1097" s="6">
        <f>IF(E1097="","",IFERROR(INDEX('المرضى'!$B$6:$B$305,MATCH(E1097,'المرضى'!$A$6:$A$305,0))&amp;"",""))</f>
        <v/>
      </c>
      <c r="G1097" s="22">
        <f>IF(OR(C1097&lt;&gt;"تمت",E1097="",NOT(ISNUMBER(A1097))),"",IF(COUNTIFS($E$6:$E$2005,E1097,$C$6:$C$2005,"تمت",$A$6:$A$2005,"&gt;"&amp;A1097)=0,1,0))</f>
        <v/>
      </c>
    </row>
    <row r="1098">
      <c r="A1098" s="13" t="n"/>
      <c r="B1098" s="5" t="n"/>
      <c r="C1098" s="5" t="n"/>
      <c r="D1098" s="5" t="n"/>
      <c r="E1098" s="6">
        <f>IF(B1098&amp;""="","",IFERROR(INDEX('الخطط'!$B$6:$B$505,MATCH(B1098&amp;"",'الخطط'!$A$6:$A$505,0))&amp;"","خطة غير موجودة"))</f>
        <v/>
      </c>
      <c r="F1098" s="6">
        <f>IF(E1098="","",IFERROR(INDEX('المرضى'!$B$6:$B$305,MATCH(E1098,'المرضى'!$A$6:$A$305,0))&amp;"",""))</f>
        <v/>
      </c>
      <c r="G1098" s="22">
        <f>IF(OR(C1098&lt;&gt;"تمت",E1098="",NOT(ISNUMBER(A1098))),"",IF(COUNTIFS($E$6:$E$2005,E1098,$C$6:$C$2005,"تمت",$A$6:$A$2005,"&gt;"&amp;A1098)=0,1,0))</f>
        <v/>
      </c>
    </row>
    <row r="1099">
      <c r="A1099" s="13" t="n"/>
      <c r="B1099" s="5" t="n"/>
      <c r="C1099" s="5" t="n"/>
      <c r="D1099" s="5" t="n"/>
      <c r="E1099" s="6">
        <f>IF(B1099&amp;""="","",IFERROR(INDEX('الخطط'!$B$6:$B$505,MATCH(B1099&amp;"",'الخطط'!$A$6:$A$505,0))&amp;"","خطة غير موجودة"))</f>
        <v/>
      </c>
      <c r="F1099" s="6">
        <f>IF(E1099="","",IFERROR(INDEX('المرضى'!$B$6:$B$305,MATCH(E1099,'المرضى'!$A$6:$A$305,0))&amp;"",""))</f>
        <v/>
      </c>
      <c r="G1099" s="22">
        <f>IF(OR(C1099&lt;&gt;"تمت",E1099="",NOT(ISNUMBER(A1099))),"",IF(COUNTIFS($E$6:$E$2005,E1099,$C$6:$C$2005,"تمت",$A$6:$A$2005,"&gt;"&amp;A1099)=0,1,0))</f>
        <v/>
      </c>
    </row>
    <row r="1100">
      <c r="A1100" s="13" t="n"/>
      <c r="B1100" s="5" t="n"/>
      <c r="C1100" s="5" t="n"/>
      <c r="D1100" s="5" t="n"/>
      <c r="E1100" s="6">
        <f>IF(B1100&amp;""="","",IFERROR(INDEX('الخطط'!$B$6:$B$505,MATCH(B1100&amp;"",'الخطط'!$A$6:$A$505,0))&amp;"","خطة غير موجودة"))</f>
        <v/>
      </c>
      <c r="F1100" s="6">
        <f>IF(E1100="","",IFERROR(INDEX('المرضى'!$B$6:$B$305,MATCH(E1100,'المرضى'!$A$6:$A$305,0))&amp;"",""))</f>
        <v/>
      </c>
      <c r="G1100" s="22">
        <f>IF(OR(C1100&lt;&gt;"تمت",E1100="",NOT(ISNUMBER(A1100))),"",IF(COUNTIFS($E$6:$E$2005,E1100,$C$6:$C$2005,"تمت",$A$6:$A$2005,"&gt;"&amp;A1100)=0,1,0))</f>
        <v/>
      </c>
    </row>
    <row r="1101">
      <c r="A1101" s="13" t="n"/>
      <c r="B1101" s="5" t="n"/>
      <c r="C1101" s="5" t="n"/>
      <c r="D1101" s="5" t="n"/>
      <c r="E1101" s="6">
        <f>IF(B1101&amp;""="","",IFERROR(INDEX('الخطط'!$B$6:$B$505,MATCH(B1101&amp;"",'الخطط'!$A$6:$A$505,0))&amp;"","خطة غير موجودة"))</f>
        <v/>
      </c>
      <c r="F1101" s="6">
        <f>IF(E1101="","",IFERROR(INDEX('المرضى'!$B$6:$B$305,MATCH(E1101,'المرضى'!$A$6:$A$305,0))&amp;"",""))</f>
        <v/>
      </c>
      <c r="G1101" s="22">
        <f>IF(OR(C1101&lt;&gt;"تمت",E1101="",NOT(ISNUMBER(A1101))),"",IF(COUNTIFS($E$6:$E$2005,E1101,$C$6:$C$2005,"تمت",$A$6:$A$2005,"&gt;"&amp;A1101)=0,1,0))</f>
        <v/>
      </c>
    </row>
    <row r="1102">
      <c r="A1102" s="13" t="n"/>
      <c r="B1102" s="5" t="n"/>
      <c r="C1102" s="5" t="n"/>
      <c r="D1102" s="5" t="n"/>
      <c r="E1102" s="6">
        <f>IF(B1102&amp;""="","",IFERROR(INDEX('الخطط'!$B$6:$B$505,MATCH(B1102&amp;"",'الخطط'!$A$6:$A$505,0))&amp;"","خطة غير موجودة"))</f>
        <v/>
      </c>
      <c r="F1102" s="6">
        <f>IF(E1102="","",IFERROR(INDEX('المرضى'!$B$6:$B$305,MATCH(E1102,'المرضى'!$A$6:$A$305,0))&amp;"",""))</f>
        <v/>
      </c>
      <c r="G1102" s="22">
        <f>IF(OR(C1102&lt;&gt;"تمت",E1102="",NOT(ISNUMBER(A1102))),"",IF(COUNTIFS($E$6:$E$2005,E1102,$C$6:$C$2005,"تمت",$A$6:$A$2005,"&gt;"&amp;A1102)=0,1,0))</f>
        <v/>
      </c>
    </row>
    <row r="1103">
      <c r="A1103" s="13" t="n"/>
      <c r="B1103" s="5" t="n"/>
      <c r="C1103" s="5" t="n"/>
      <c r="D1103" s="5" t="n"/>
      <c r="E1103" s="6">
        <f>IF(B1103&amp;""="","",IFERROR(INDEX('الخطط'!$B$6:$B$505,MATCH(B1103&amp;"",'الخطط'!$A$6:$A$505,0))&amp;"","خطة غير موجودة"))</f>
        <v/>
      </c>
      <c r="F1103" s="6">
        <f>IF(E1103="","",IFERROR(INDEX('المرضى'!$B$6:$B$305,MATCH(E1103,'المرضى'!$A$6:$A$305,0))&amp;"",""))</f>
        <v/>
      </c>
      <c r="G1103" s="22">
        <f>IF(OR(C1103&lt;&gt;"تمت",E1103="",NOT(ISNUMBER(A1103))),"",IF(COUNTIFS($E$6:$E$2005,E1103,$C$6:$C$2005,"تمت",$A$6:$A$2005,"&gt;"&amp;A1103)=0,1,0))</f>
        <v/>
      </c>
    </row>
    <row r="1104">
      <c r="A1104" s="13" t="n"/>
      <c r="B1104" s="5" t="n"/>
      <c r="C1104" s="5" t="n"/>
      <c r="D1104" s="5" t="n"/>
      <c r="E1104" s="6">
        <f>IF(B1104&amp;""="","",IFERROR(INDEX('الخطط'!$B$6:$B$505,MATCH(B1104&amp;"",'الخطط'!$A$6:$A$505,0))&amp;"","خطة غير موجودة"))</f>
        <v/>
      </c>
      <c r="F1104" s="6">
        <f>IF(E1104="","",IFERROR(INDEX('المرضى'!$B$6:$B$305,MATCH(E1104,'المرضى'!$A$6:$A$305,0))&amp;"",""))</f>
        <v/>
      </c>
      <c r="G1104" s="22">
        <f>IF(OR(C1104&lt;&gt;"تمت",E1104="",NOT(ISNUMBER(A1104))),"",IF(COUNTIFS($E$6:$E$2005,E1104,$C$6:$C$2005,"تمت",$A$6:$A$2005,"&gt;"&amp;A1104)=0,1,0))</f>
        <v/>
      </c>
    </row>
    <row r="1105">
      <c r="A1105" s="13" t="n"/>
      <c r="B1105" s="5" t="n"/>
      <c r="C1105" s="5" t="n"/>
      <c r="D1105" s="5" t="n"/>
      <c r="E1105" s="6">
        <f>IF(B1105&amp;""="","",IFERROR(INDEX('الخطط'!$B$6:$B$505,MATCH(B1105&amp;"",'الخطط'!$A$6:$A$505,0))&amp;"","خطة غير موجودة"))</f>
        <v/>
      </c>
      <c r="F1105" s="6">
        <f>IF(E1105="","",IFERROR(INDEX('المرضى'!$B$6:$B$305,MATCH(E1105,'المرضى'!$A$6:$A$305,0))&amp;"",""))</f>
        <v/>
      </c>
      <c r="G1105" s="22">
        <f>IF(OR(C1105&lt;&gt;"تمت",E1105="",NOT(ISNUMBER(A1105))),"",IF(COUNTIFS($E$6:$E$2005,E1105,$C$6:$C$2005,"تمت",$A$6:$A$2005,"&gt;"&amp;A1105)=0,1,0))</f>
        <v/>
      </c>
    </row>
    <row r="1106">
      <c r="A1106" s="13" t="n"/>
      <c r="B1106" s="5" t="n"/>
      <c r="C1106" s="5" t="n"/>
      <c r="D1106" s="5" t="n"/>
      <c r="E1106" s="6">
        <f>IF(B1106&amp;""="","",IFERROR(INDEX('الخطط'!$B$6:$B$505,MATCH(B1106&amp;"",'الخطط'!$A$6:$A$505,0))&amp;"","خطة غير موجودة"))</f>
        <v/>
      </c>
      <c r="F1106" s="6">
        <f>IF(E1106="","",IFERROR(INDEX('المرضى'!$B$6:$B$305,MATCH(E1106,'المرضى'!$A$6:$A$305,0))&amp;"",""))</f>
        <v/>
      </c>
      <c r="G1106" s="22">
        <f>IF(OR(C1106&lt;&gt;"تمت",E1106="",NOT(ISNUMBER(A1106))),"",IF(COUNTIFS($E$6:$E$2005,E1106,$C$6:$C$2005,"تمت",$A$6:$A$2005,"&gt;"&amp;A1106)=0,1,0))</f>
        <v/>
      </c>
    </row>
    <row r="1107">
      <c r="A1107" s="13" t="n"/>
      <c r="B1107" s="5" t="n"/>
      <c r="C1107" s="5" t="n"/>
      <c r="D1107" s="5" t="n"/>
      <c r="E1107" s="6">
        <f>IF(B1107&amp;""="","",IFERROR(INDEX('الخطط'!$B$6:$B$505,MATCH(B1107&amp;"",'الخطط'!$A$6:$A$505,0))&amp;"","خطة غير موجودة"))</f>
        <v/>
      </c>
      <c r="F1107" s="6">
        <f>IF(E1107="","",IFERROR(INDEX('المرضى'!$B$6:$B$305,MATCH(E1107,'المرضى'!$A$6:$A$305,0))&amp;"",""))</f>
        <v/>
      </c>
      <c r="G1107" s="22">
        <f>IF(OR(C1107&lt;&gt;"تمت",E1107="",NOT(ISNUMBER(A1107))),"",IF(COUNTIFS($E$6:$E$2005,E1107,$C$6:$C$2005,"تمت",$A$6:$A$2005,"&gt;"&amp;A1107)=0,1,0))</f>
        <v/>
      </c>
    </row>
    <row r="1108">
      <c r="A1108" s="13" t="n"/>
      <c r="B1108" s="5" t="n"/>
      <c r="C1108" s="5" t="n"/>
      <c r="D1108" s="5" t="n"/>
      <c r="E1108" s="6">
        <f>IF(B1108&amp;""="","",IFERROR(INDEX('الخطط'!$B$6:$B$505,MATCH(B1108&amp;"",'الخطط'!$A$6:$A$505,0))&amp;"","خطة غير موجودة"))</f>
        <v/>
      </c>
      <c r="F1108" s="6">
        <f>IF(E1108="","",IFERROR(INDEX('المرضى'!$B$6:$B$305,MATCH(E1108,'المرضى'!$A$6:$A$305,0))&amp;"",""))</f>
        <v/>
      </c>
      <c r="G1108" s="22">
        <f>IF(OR(C1108&lt;&gt;"تمت",E1108="",NOT(ISNUMBER(A1108))),"",IF(COUNTIFS($E$6:$E$2005,E1108,$C$6:$C$2005,"تمت",$A$6:$A$2005,"&gt;"&amp;A1108)=0,1,0))</f>
        <v/>
      </c>
    </row>
    <row r="1109">
      <c r="A1109" s="13" t="n"/>
      <c r="B1109" s="5" t="n"/>
      <c r="C1109" s="5" t="n"/>
      <c r="D1109" s="5" t="n"/>
      <c r="E1109" s="6">
        <f>IF(B1109&amp;""="","",IFERROR(INDEX('الخطط'!$B$6:$B$505,MATCH(B1109&amp;"",'الخطط'!$A$6:$A$505,0))&amp;"","خطة غير موجودة"))</f>
        <v/>
      </c>
      <c r="F1109" s="6">
        <f>IF(E1109="","",IFERROR(INDEX('المرضى'!$B$6:$B$305,MATCH(E1109,'المرضى'!$A$6:$A$305,0))&amp;"",""))</f>
        <v/>
      </c>
      <c r="G1109" s="22">
        <f>IF(OR(C1109&lt;&gt;"تمت",E1109="",NOT(ISNUMBER(A1109))),"",IF(COUNTIFS($E$6:$E$2005,E1109,$C$6:$C$2005,"تمت",$A$6:$A$2005,"&gt;"&amp;A1109)=0,1,0))</f>
        <v/>
      </c>
    </row>
    <row r="1110">
      <c r="A1110" s="13" t="n"/>
      <c r="B1110" s="5" t="n"/>
      <c r="C1110" s="5" t="n"/>
      <c r="D1110" s="5" t="n"/>
      <c r="E1110" s="6">
        <f>IF(B1110&amp;""="","",IFERROR(INDEX('الخطط'!$B$6:$B$505,MATCH(B1110&amp;"",'الخطط'!$A$6:$A$505,0))&amp;"","خطة غير موجودة"))</f>
        <v/>
      </c>
      <c r="F1110" s="6">
        <f>IF(E1110="","",IFERROR(INDEX('المرضى'!$B$6:$B$305,MATCH(E1110,'المرضى'!$A$6:$A$305,0))&amp;"",""))</f>
        <v/>
      </c>
      <c r="G1110" s="22">
        <f>IF(OR(C1110&lt;&gt;"تمت",E1110="",NOT(ISNUMBER(A1110))),"",IF(COUNTIFS($E$6:$E$2005,E1110,$C$6:$C$2005,"تمت",$A$6:$A$2005,"&gt;"&amp;A1110)=0,1,0))</f>
        <v/>
      </c>
    </row>
    <row r="1111">
      <c r="A1111" s="13" t="n"/>
      <c r="B1111" s="5" t="n"/>
      <c r="C1111" s="5" t="n"/>
      <c r="D1111" s="5" t="n"/>
      <c r="E1111" s="6">
        <f>IF(B1111&amp;""="","",IFERROR(INDEX('الخطط'!$B$6:$B$505,MATCH(B1111&amp;"",'الخطط'!$A$6:$A$505,0))&amp;"","خطة غير موجودة"))</f>
        <v/>
      </c>
      <c r="F1111" s="6">
        <f>IF(E1111="","",IFERROR(INDEX('المرضى'!$B$6:$B$305,MATCH(E1111,'المرضى'!$A$6:$A$305,0))&amp;"",""))</f>
        <v/>
      </c>
      <c r="G1111" s="22">
        <f>IF(OR(C1111&lt;&gt;"تمت",E1111="",NOT(ISNUMBER(A1111))),"",IF(COUNTIFS($E$6:$E$2005,E1111,$C$6:$C$2005,"تمت",$A$6:$A$2005,"&gt;"&amp;A1111)=0,1,0))</f>
        <v/>
      </c>
    </row>
    <row r="1112">
      <c r="A1112" s="13" t="n"/>
      <c r="B1112" s="5" t="n"/>
      <c r="C1112" s="5" t="n"/>
      <c r="D1112" s="5" t="n"/>
      <c r="E1112" s="6">
        <f>IF(B1112&amp;""="","",IFERROR(INDEX('الخطط'!$B$6:$B$505,MATCH(B1112&amp;"",'الخطط'!$A$6:$A$505,0))&amp;"","خطة غير موجودة"))</f>
        <v/>
      </c>
      <c r="F1112" s="6">
        <f>IF(E1112="","",IFERROR(INDEX('المرضى'!$B$6:$B$305,MATCH(E1112,'المرضى'!$A$6:$A$305,0))&amp;"",""))</f>
        <v/>
      </c>
      <c r="G1112" s="22">
        <f>IF(OR(C1112&lt;&gt;"تمت",E1112="",NOT(ISNUMBER(A1112))),"",IF(COUNTIFS($E$6:$E$2005,E1112,$C$6:$C$2005,"تمت",$A$6:$A$2005,"&gt;"&amp;A1112)=0,1,0))</f>
        <v/>
      </c>
    </row>
    <row r="1113">
      <c r="A1113" s="13" t="n"/>
      <c r="B1113" s="5" t="n"/>
      <c r="C1113" s="5" t="n"/>
      <c r="D1113" s="5" t="n"/>
      <c r="E1113" s="6">
        <f>IF(B1113&amp;""="","",IFERROR(INDEX('الخطط'!$B$6:$B$505,MATCH(B1113&amp;"",'الخطط'!$A$6:$A$505,0))&amp;"","خطة غير موجودة"))</f>
        <v/>
      </c>
      <c r="F1113" s="6">
        <f>IF(E1113="","",IFERROR(INDEX('المرضى'!$B$6:$B$305,MATCH(E1113,'المرضى'!$A$6:$A$305,0))&amp;"",""))</f>
        <v/>
      </c>
      <c r="G1113" s="22">
        <f>IF(OR(C1113&lt;&gt;"تمت",E1113="",NOT(ISNUMBER(A1113))),"",IF(COUNTIFS($E$6:$E$2005,E1113,$C$6:$C$2005,"تمت",$A$6:$A$2005,"&gt;"&amp;A1113)=0,1,0))</f>
        <v/>
      </c>
    </row>
    <row r="1114">
      <c r="A1114" s="13" t="n"/>
      <c r="B1114" s="5" t="n"/>
      <c r="C1114" s="5" t="n"/>
      <c r="D1114" s="5" t="n"/>
      <c r="E1114" s="6">
        <f>IF(B1114&amp;""="","",IFERROR(INDEX('الخطط'!$B$6:$B$505,MATCH(B1114&amp;"",'الخطط'!$A$6:$A$505,0))&amp;"","خطة غير موجودة"))</f>
        <v/>
      </c>
      <c r="F1114" s="6">
        <f>IF(E1114="","",IFERROR(INDEX('المرضى'!$B$6:$B$305,MATCH(E1114,'المرضى'!$A$6:$A$305,0))&amp;"",""))</f>
        <v/>
      </c>
      <c r="G1114" s="22">
        <f>IF(OR(C1114&lt;&gt;"تمت",E1114="",NOT(ISNUMBER(A1114))),"",IF(COUNTIFS($E$6:$E$2005,E1114,$C$6:$C$2005,"تمت",$A$6:$A$2005,"&gt;"&amp;A1114)=0,1,0))</f>
        <v/>
      </c>
    </row>
    <row r="1115">
      <c r="A1115" s="13" t="n"/>
      <c r="B1115" s="5" t="n"/>
      <c r="C1115" s="5" t="n"/>
      <c r="D1115" s="5" t="n"/>
      <c r="E1115" s="6">
        <f>IF(B1115&amp;""="","",IFERROR(INDEX('الخطط'!$B$6:$B$505,MATCH(B1115&amp;"",'الخطط'!$A$6:$A$505,0))&amp;"","خطة غير موجودة"))</f>
        <v/>
      </c>
      <c r="F1115" s="6">
        <f>IF(E1115="","",IFERROR(INDEX('المرضى'!$B$6:$B$305,MATCH(E1115,'المرضى'!$A$6:$A$305,0))&amp;"",""))</f>
        <v/>
      </c>
      <c r="G1115" s="22">
        <f>IF(OR(C1115&lt;&gt;"تمت",E1115="",NOT(ISNUMBER(A1115))),"",IF(COUNTIFS($E$6:$E$2005,E1115,$C$6:$C$2005,"تمت",$A$6:$A$2005,"&gt;"&amp;A1115)=0,1,0))</f>
        <v/>
      </c>
    </row>
    <row r="1116">
      <c r="A1116" s="13" t="n"/>
      <c r="B1116" s="5" t="n"/>
      <c r="C1116" s="5" t="n"/>
      <c r="D1116" s="5" t="n"/>
      <c r="E1116" s="6">
        <f>IF(B1116&amp;""="","",IFERROR(INDEX('الخطط'!$B$6:$B$505,MATCH(B1116&amp;"",'الخطط'!$A$6:$A$505,0))&amp;"","خطة غير موجودة"))</f>
        <v/>
      </c>
      <c r="F1116" s="6">
        <f>IF(E1116="","",IFERROR(INDEX('المرضى'!$B$6:$B$305,MATCH(E1116,'المرضى'!$A$6:$A$305,0))&amp;"",""))</f>
        <v/>
      </c>
      <c r="G1116" s="22">
        <f>IF(OR(C1116&lt;&gt;"تمت",E1116="",NOT(ISNUMBER(A1116))),"",IF(COUNTIFS($E$6:$E$2005,E1116,$C$6:$C$2005,"تمت",$A$6:$A$2005,"&gt;"&amp;A1116)=0,1,0))</f>
        <v/>
      </c>
    </row>
    <row r="1117">
      <c r="A1117" s="13" t="n"/>
      <c r="B1117" s="5" t="n"/>
      <c r="C1117" s="5" t="n"/>
      <c r="D1117" s="5" t="n"/>
      <c r="E1117" s="6">
        <f>IF(B1117&amp;""="","",IFERROR(INDEX('الخطط'!$B$6:$B$505,MATCH(B1117&amp;"",'الخطط'!$A$6:$A$505,0))&amp;"","خطة غير موجودة"))</f>
        <v/>
      </c>
      <c r="F1117" s="6">
        <f>IF(E1117="","",IFERROR(INDEX('المرضى'!$B$6:$B$305,MATCH(E1117,'المرضى'!$A$6:$A$305,0))&amp;"",""))</f>
        <v/>
      </c>
      <c r="G1117" s="22">
        <f>IF(OR(C1117&lt;&gt;"تمت",E1117="",NOT(ISNUMBER(A1117))),"",IF(COUNTIFS($E$6:$E$2005,E1117,$C$6:$C$2005,"تمت",$A$6:$A$2005,"&gt;"&amp;A1117)=0,1,0))</f>
        <v/>
      </c>
    </row>
    <row r="1118">
      <c r="A1118" s="13" t="n"/>
      <c r="B1118" s="5" t="n"/>
      <c r="C1118" s="5" t="n"/>
      <c r="D1118" s="5" t="n"/>
      <c r="E1118" s="6">
        <f>IF(B1118&amp;""="","",IFERROR(INDEX('الخطط'!$B$6:$B$505,MATCH(B1118&amp;"",'الخطط'!$A$6:$A$505,0))&amp;"","خطة غير موجودة"))</f>
        <v/>
      </c>
      <c r="F1118" s="6">
        <f>IF(E1118="","",IFERROR(INDEX('المرضى'!$B$6:$B$305,MATCH(E1118,'المرضى'!$A$6:$A$305,0))&amp;"",""))</f>
        <v/>
      </c>
      <c r="G1118" s="22">
        <f>IF(OR(C1118&lt;&gt;"تمت",E1118="",NOT(ISNUMBER(A1118))),"",IF(COUNTIFS($E$6:$E$2005,E1118,$C$6:$C$2005,"تمت",$A$6:$A$2005,"&gt;"&amp;A1118)=0,1,0))</f>
        <v/>
      </c>
    </row>
    <row r="1119">
      <c r="A1119" s="13" t="n"/>
      <c r="B1119" s="5" t="n"/>
      <c r="C1119" s="5" t="n"/>
      <c r="D1119" s="5" t="n"/>
      <c r="E1119" s="6">
        <f>IF(B1119&amp;""="","",IFERROR(INDEX('الخطط'!$B$6:$B$505,MATCH(B1119&amp;"",'الخطط'!$A$6:$A$505,0))&amp;"","خطة غير موجودة"))</f>
        <v/>
      </c>
      <c r="F1119" s="6">
        <f>IF(E1119="","",IFERROR(INDEX('المرضى'!$B$6:$B$305,MATCH(E1119,'المرضى'!$A$6:$A$305,0))&amp;"",""))</f>
        <v/>
      </c>
      <c r="G1119" s="22">
        <f>IF(OR(C1119&lt;&gt;"تمت",E1119="",NOT(ISNUMBER(A1119))),"",IF(COUNTIFS($E$6:$E$2005,E1119,$C$6:$C$2005,"تمت",$A$6:$A$2005,"&gt;"&amp;A1119)=0,1,0))</f>
        <v/>
      </c>
    </row>
    <row r="1120">
      <c r="A1120" s="13" t="n"/>
      <c r="B1120" s="5" t="n"/>
      <c r="C1120" s="5" t="n"/>
      <c r="D1120" s="5" t="n"/>
      <c r="E1120" s="6">
        <f>IF(B1120&amp;""="","",IFERROR(INDEX('الخطط'!$B$6:$B$505,MATCH(B1120&amp;"",'الخطط'!$A$6:$A$505,0))&amp;"","خطة غير موجودة"))</f>
        <v/>
      </c>
      <c r="F1120" s="6">
        <f>IF(E1120="","",IFERROR(INDEX('المرضى'!$B$6:$B$305,MATCH(E1120,'المرضى'!$A$6:$A$305,0))&amp;"",""))</f>
        <v/>
      </c>
      <c r="G1120" s="22">
        <f>IF(OR(C1120&lt;&gt;"تمت",E1120="",NOT(ISNUMBER(A1120))),"",IF(COUNTIFS($E$6:$E$2005,E1120,$C$6:$C$2005,"تمت",$A$6:$A$2005,"&gt;"&amp;A1120)=0,1,0))</f>
        <v/>
      </c>
    </row>
    <row r="1121">
      <c r="A1121" s="13" t="n"/>
      <c r="B1121" s="5" t="n"/>
      <c r="C1121" s="5" t="n"/>
      <c r="D1121" s="5" t="n"/>
      <c r="E1121" s="6">
        <f>IF(B1121&amp;""="","",IFERROR(INDEX('الخطط'!$B$6:$B$505,MATCH(B1121&amp;"",'الخطط'!$A$6:$A$505,0))&amp;"","خطة غير موجودة"))</f>
        <v/>
      </c>
      <c r="F1121" s="6">
        <f>IF(E1121="","",IFERROR(INDEX('المرضى'!$B$6:$B$305,MATCH(E1121,'المرضى'!$A$6:$A$305,0))&amp;"",""))</f>
        <v/>
      </c>
      <c r="G1121" s="22">
        <f>IF(OR(C1121&lt;&gt;"تمت",E1121="",NOT(ISNUMBER(A1121))),"",IF(COUNTIFS($E$6:$E$2005,E1121,$C$6:$C$2005,"تمت",$A$6:$A$2005,"&gt;"&amp;A1121)=0,1,0))</f>
        <v/>
      </c>
    </row>
    <row r="1122">
      <c r="A1122" s="13" t="n"/>
      <c r="B1122" s="5" t="n"/>
      <c r="C1122" s="5" t="n"/>
      <c r="D1122" s="5" t="n"/>
      <c r="E1122" s="6">
        <f>IF(B1122&amp;""="","",IFERROR(INDEX('الخطط'!$B$6:$B$505,MATCH(B1122&amp;"",'الخطط'!$A$6:$A$505,0))&amp;"","خطة غير موجودة"))</f>
        <v/>
      </c>
      <c r="F1122" s="6">
        <f>IF(E1122="","",IFERROR(INDEX('المرضى'!$B$6:$B$305,MATCH(E1122,'المرضى'!$A$6:$A$305,0))&amp;"",""))</f>
        <v/>
      </c>
      <c r="G1122" s="22">
        <f>IF(OR(C1122&lt;&gt;"تمت",E1122="",NOT(ISNUMBER(A1122))),"",IF(COUNTIFS($E$6:$E$2005,E1122,$C$6:$C$2005,"تمت",$A$6:$A$2005,"&gt;"&amp;A1122)=0,1,0))</f>
        <v/>
      </c>
    </row>
    <row r="1123">
      <c r="A1123" s="13" t="n"/>
      <c r="B1123" s="5" t="n"/>
      <c r="C1123" s="5" t="n"/>
      <c r="D1123" s="5" t="n"/>
      <c r="E1123" s="6">
        <f>IF(B1123&amp;""="","",IFERROR(INDEX('الخطط'!$B$6:$B$505,MATCH(B1123&amp;"",'الخطط'!$A$6:$A$505,0))&amp;"","خطة غير موجودة"))</f>
        <v/>
      </c>
      <c r="F1123" s="6">
        <f>IF(E1123="","",IFERROR(INDEX('المرضى'!$B$6:$B$305,MATCH(E1123,'المرضى'!$A$6:$A$305,0))&amp;"",""))</f>
        <v/>
      </c>
      <c r="G1123" s="22">
        <f>IF(OR(C1123&lt;&gt;"تمت",E1123="",NOT(ISNUMBER(A1123))),"",IF(COUNTIFS($E$6:$E$2005,E1123,$C$6:$C$2005,"تمت",$A$6:$A$2005,"&gt;"&amp;A1123)=0,1,0))</f>
        <v/>
      </c>
    </row>
    <row r="1124">
      <c r="A1124" s="13" t="n"/>
      <c r="B1124" s="5" t="n"/>
      <c r="C1124" s="5" t="n"/>
      <c r="D1124" s="5" t="n"/>
      <c r="E1124" s="6">
        <f>IF(B1124&amp;""="","",IFERROR(INDEX('الخطط'!$B$6:$B$505,MATCH(B1124&amp;"",'الخطط'!$A$6:$A$505,0))&amp;"","خطة غير موجودة"))</f>
        <v/>
      </c>
      <c r="F1124" s="6">
        <f>IF(E1124="","",IFERROR(INDEX('المرضى'!$B$6:$B$305,MATCH(E1124,'المرضى'!$A$6:$A$305,0))&amp;"",""))</f>
        <v/>
      </c>
      <c r="G1124" s="22">
        <f>IF(OR(C1124&lt;&gt;"تمت",E1124="",NOT(ISNUMBER(A1124))),"",IF(COUNTIFS($E$6:$E$2005,E1124,$C$6:$C$2005,"تمت",$A$6:$A$2005,"&gt;"&amp;A1124)=0,1,0))</f>
        <v/>
      </c>
    </row>
    <row r="1125">
      <c r="A1125" s="13" t="n"/>
      <c r="B1125" s="5" t="n"/>
      <c r="C1125" s="5" t="n"/>
      <c r="D1125" s="5" t="n"/>
      <c r="E1125" s="6">
        <f>IF(B1125&amp;""="","",IFERROR(INDEX('الخطط'!$B$6:$B$505,MATCH(B1125&amp;"",'الخطط'!$A$6:$A$505,0))&amp;"","خطة غير موجودة"))</f>
        <v/>
      </c>
      <c r="F1125" s="6">
        <f>IF(E1125="","",IFERROR(INDEX('المرضى'!$B$6:$B$305,MATCH(E1125,'المرضى'!$A$6:$A$305,0))&amp;"",""))</f>
        <v/>
      </c>
      <c r="G1125" s="22">
        <f>IF(OR(C1125&lt;&gt;"تمت",E1125="",NOT(ISNUMBER(A1125))),"",IF(COUNTIFS($E$6:$E$2005,E1125,$C$6:$C$2005,"تمت",$A$6:$A$2005,"&gt;"&amp;A1125)=0,1,0))</f>
        <v/>
      </c>
    </row>
    <row r="1126">
      <c r="A1126" s="13" t="n"/>
      <c r="B1126" s="5" t="n"/>
      <c r="C1126" s="5" t="n"/>
      <c r="D1126" s="5" t="n"/>
      <c r="E1126" s="6">
        <f>IF(B1126&amp;""="","",IFERROR(INDEX('الخطط'!$B$6:$B$505,MATCH(B1126&amp;"",'الخطط'!$A$6:$A$505,0))&amp;"","خطة غير موجودة"))</f>
        <v/>
      </c>
      <c r="F1126" s="6">
        <f>IF(E1126="","",IFERROR(INDEX('المرضى'!$B$6:$B$305,MATCH(E1126,'المرضى'!$A$6:$A$305,0))&amp;"",""))</f>
        <v/>
      </c>
      <c r="G1126" s="22">
        <f>IF(OR(C1126&lt;&gt;"تمت",E1126="",NOT(ISNUMBER(A1126))),"",IF(COUNTIFS($E$6:$E$2005,E1126,$C$6:$C$2005,"تمت",$A$6:$A$2005,"&gt;"&amp;A1126)=0,1,0))</f>
        <v/>
      </c>
    </row>
    <row r="1127">
      <c r="A1127" s="13" t="n"/>
      <c r="B1127" s="5" t="n"/>
      <c r="C1127" s="5" t="n"/>
      <c r="D1127" s="5" t="n"/>
      <c r="E1127" s="6">
        <f>IF(B1127&amp;""="","",IFERROR(INDEX('الخطط'!$B$6:$B$505,MATCH(B1127&amp;"",'الخطط'!$A$6:$A$505,0))&amp;"","خطة غير موجودة"))</f>
        <v/>
      </c>
      <c r="F1127" s="6">
        <f>IF(E1127="","",IFERROR(INDEX('المرضى'!$B$6:$B$305,MATCH(E1127,'المرضى'!$A$6:$A$305,0))&amp;"",""))</f>
        <v/>
      </c>
      <c r="G1127" s="22">
        <f>IF(OR(C1127&lt;&gt;"تمت",E1127="",NOT(ISNUMBER(A1127))),"",IF(COUNTIFS($E$6:$E$2005,E1127,$C$6:$C$2005,"تمت",$A$6:$A$2005,"&gt;"&amp;A1127)=0,1,0))</f>
        <v/>
      </c>
    </row>
    <row r="1128">
      <c r="A1128" s="13" t="n"/>
      <c r="B1128" s="5" t="n"/>
      <c r="C1128" s="5" t="n"/>
      <c r="D1128" s="5" t="n"/>
      <c r="E1128" s="6">
        <f>IF(B1128&amp;""="","",IFERROR(INDEX('الخطط'!$B$6:$B$505,MATCH(B1128&amp;"",'الخطط'!$A$6:$A$505,0))&amp;"","خطة غير موجودة"))</f>
        <v/>
      </c>
      <c r="F1128" s="6">
        <f>IF(E1128="","",IFERROR(INDEX('المرضى'!$B$6:$B$305,MATCH(E1128,'المرضى'!$A$6:$A$305,0))&amp;"",""))</f>
        <v/>
      </c>
      <c r="G1128" s="22">
        <f>IF(OR(C1128&lt;&gt;"تمت",E1128="",NOT(ISNUMBER(A1128))),"",IF(COUNTIFS($E$6:$E$2005,E1128,$C$6:$C$2005,"تمت",$A$6:$A$2005,"&gt;"&amp;A1128)=0,1,0))</f>
        <v/>
      </c>
    </row>
    <row r="1129">
      <c r="A1129" s="13" t="n"/>
      <c r="B1129" s="5" t="n"/>
      <c r="C1129" s="5" t="n"/>
      <c r="D1129" s="5" t="n"/>
      <c r="E1129" s="6">
        <f>IF(B1129&amp;""="","",IFERROR(INDEX('الخطط'!$B$6:$B$505,MATCH(B1129&amp;"",'الخطط'!$A$6:$A$505,0))&amp;"","خطة غير موجودة"))</f>
        <v/>
      </c>
      <c r="F1129" s="6">
        <f>IF(E1129="","",IFERROR(INDEX('المرضى'!$B$6:$B$305,MATCH(E1129,'المرضى'!$A$6:$A$305,0))&amp;"",""))</f>
        <v/>
      </c>
      <c r="G1129" s="22">
        <f>IF(OR(C1129&lt;&gt;"تمت",E1129="",NOT(ISNUMBER(A1129))),"",IF(COUNTIFS($E$6:$E$2005,E1129,$C$6:$C$2005,"تمت",$A$6:$A$2005,"&gt;"&amp;A1129)=0,1,0))</f>
        <v/>
      </c>
    </row>
    <row r="1130">
      <c r="A1130" s="13" t="n"/>
      <c r="B1130" s="5" t="n"/>
      <c r="C1130" s="5" t="n"/>
      <c r="D1130" s="5" t="n"/>
      <c r="E1130" s="6">
        <f>IF(B1130&amp;""="","",IFERROR(INDEX('الخطط'!$B$6:$B$505,MATCH(B1130&amp;"",'الخطط'!$A$6:$A$505,0))&amp;"","خطة غير موجودة"))</f>
        <v/>
      </c>
      <c r="F1130" s="6">
        <f>IF(E1130="","",IFERROR(INDEX('المرضى'!$B$6:$B$305,MATCH(E1130,'المرضى'!$A$6:$A$305,0))&amp;"",""))</f>
        <v/>
      </c>
      <c r="G1130" s="22">
        <f>IF(OR(C1130&lt;&gt;"تمت",E1130="",NOT(ISNUMBER(A1130))),"",IF(COUNTIFS($E$6:$E$2005,E1130,$C$6:$C$2005,"تمت",$A$6:$A$2005,"&gt;"&amp;A1130)=0,1,0))</f>
        <v/>
      </c>
    </row>
    <row r="1131">
      <c r="A1131" s="13" t="n"/>
      <c r="B1131" s="5" t="n"/>
      <c r="C1131" s="5" t="n"/>
      <c r="D1131" s="5" t="n"/>
      <c r="E1131" s="6">
        <f>IF(B1131&amp;""="","",IFERROR(INDEX('الخطط'!$B$6:$B$505,MATCH(B1131&amp;"",'الخطط'!$A$6:$A$505,0))&amp;"","خطة غير موجودة"))</f>
        <v/>
      </c>
      <c r="F1131" s="6">
        <f>IF(E1131="","",IFERROR(INDEX('المرضى'!$B$6:$B$305,MATCH(E1131,'المرضى'!$A$6:$A$305,0))&amp;"",""))</f>
        <v/>
      </c>
      <c r="G1131" s="22">
        <f>IF(OR(C1131&lt;&gt;"تمت",E1131="",NOT(ISNUMBER(A1131))),"",IF(COUNTIFS($E$6:$E$2005,E1131,$C$6:$C$2005,"تمت",$A$6:$A$2005,"&gt;"&amp;A1131)=0,1,0))</f>
        <v/>
      </c>
    </row>
    <row r="1132">
      <c r="A1132" s="13" t="n"/>
      <c r="B1132" s="5" t="n"/>
      <c r="C1132" s="5" t="n"/>
      <c r="D1132" s="5" t="n"/>
      <c r="E1132" s="6">
        <f>IF(B1132&amp;""="","",IFERROR(INDEX('الخطط'!$B$6:$B$505,MATCH(B1132&amp;"",'الخطط'!$A$6:$A$505,0))&amp;"","خطة غير موجودة"))</f>
        <v/>
      </c>
      <c r="F1132" s="6">
        <f>IF(E1132="","",IFERROR(INDEX('المرضى'!$B$6:$B$305,MATCH(E1132,'المرضى'!$A$6:$A$305,0))&amp;"",""))</f>
        <v/>
      </c>
      <c r="G1132" s="22">
        <f>IF(OR(C1132&lt;&gt;"تمت",E1132="",NOT(ISNUMBER(A1132))),"",IF(COUNTIFS($E$6:$E$2005,E1132,$C$6:$C$2005,"تمت",$A$6:$A$2005,"&gt;"&amp;A1132)=0,1,0))</f>
        <v/>
      </c>
    </row>
    <row r="1133">
      <c r="A1133" s="13" t="n"/>
      <c r="B1133" s="5" t="n"/>
      <c r="C1133" s="5" t="n"/>
      <c r="D1133" s="5" t="n"/>
      <c r="E1133" s="6">
        <f>IF(B1133&amp;""="","",IFERROR(INDEX('الخطط'!$B$6:$B$505,MATCH(B1133&amp;"",'الخطط'!$A$6:$A$505,0))&amp;"","خطة غير موجودة"))</f>
        <v/>
      </c>
      <c r="F1133" s="6">
        <f>IF(E1133="","",IFERROR(INDEX('المرضى'!$B$6:$B$305,MATCH(E1133,'المرضى'!$A$6:$A$305,0))&amp;"",""))</f>
        <v/>
      </c>
      <c r="G1133" s="22">
        <f>IF(OR(C1133&lt;&gt;"تمت",E1133="",NOT(ISNUMBER(A1133))),"",IF(COUNTIFS($E$6:$E$2005,E1133,$C$6:$C$2005,"تمت",$A$6:$A$2005,"&gt;"&amp;A1133)=0,1,0))</f>
        <v/>
      </c>
    </row>
    <row r="1134">
      <c r="A1134" s="13" t="n"/>
      <c r="B1134" s="5" t="n"/>
      <c r="C1134" s="5" t="n"/>
      <c r="D1134" s="5" t="n"/>
      <c r="E1134" s="6">
        <f>IF(B1134&amp;""="","",IFERROR(INDEX('الخطط'!$B$6:$B$505,MATCH(B1134&amp;"",'الخطط'!$A$6:$A$505,0))&amp;"","خطة غير موجودة"))</f>
        <v/>
      </c>
      <c r="F1134" s="6">
        <f>IF(E1134="","",IFERROR(INDEX('المرضى'!$B$6:$B$305,MATCH(E1134,'المرضى'!$A$6:$A$305,0))&amp;"",""))</f>
        <v/>
      </c>
      <c r="G1134" s="22">
        <f>IF(OR(C1134&lt;&gt;"تمت",E1134="",NOT(ISNUMBER(A1134))),"",IF(COUNTIFS($E$6:$E$2005,E1134,$C$6:$C$2005,"تمت",$A$6:$A$2005,"&gt;"&amp;A1134)=0,1,0))</f>
        <v/>
      </c>
    </row>
    <row r="1135">
      <c r="A1135" s="13" t="n"/>
      <c r="B1135" s="5" t="n"/>
      <c r="C1135" s="5" t="n"/>
      <c r="D1135" s="5" t="n"/>
      <c r="E1135" s="6">
        <f>IF(B1135&amp;""="","",IFERROR(INDEX('الخطط'!$B$6:$B$505,MATCH(B1135&amp;"",'الخطط'!$A$6:$A$505,0))&amp;"","خطة غير موجودة"))</f>
        <v/>
      </c>
      <c r="F1135" s="6">
        <f>IF(E1135="","",IFERROR(INDEX('المرضى'!$B$6:$B$305,MATCH(E1135,'المرضى'!$A$6:$A$305,0))&amp;"",""))</f>
        <v/>
      </c>
      <c r="G1135" s="22">
        <f>IF(OR(C1135&lt;&gt;"تمت",E1135="",NOT(ISNUMBER(A1135))),"",IF(COUNTIFS($E$6:$E$2005,E1135,$C$6:$C$2005,"تمت",$A$6:$A$2005,"&gt;"&amp;A1135)=0,1,0))</f>
        <v/>
      </c>
    </row>
    <row r="1136">
      <c r="A1136" s="13" t="n"/>
      <c r="B1136" s="5" t="n"/>
      <c r="C1136" s="5" t="n"/>
      <c r="D1136" s="5" t="n"/>
      <c r="E1136" s="6">
        <f>IF(B1136&amp;""="","",IFERROR(INDEX('الخطط'!$B$6:$B$505,MATCH(B1136&amp;"",'الخطط'!$A$6:$A$505,0))&amp;"","خطة غير موجودة"))</f>
        <v/>
      </c>
      <c r="F1136" s="6">
        <f>IF(E1136="","",IFERROR(INDEX('المرضى'!$B$6:$B$305,MATCH(E1136,'المرضى'!$A$6:$A$305,0))&amp;"",""))</f>
        <v/>
      </c>
      <c r="G1136" s="22">
        <f>IF(OR(C1136&lt;&gt;"تمت",E1136="",NOT(ISNUMBER(A1136))),"",IF(COUNTIFS($E$6:$E$2005,E1136,$C$6:$C$2005,"تمت",$A$6:$A$2005,"&gt;"&amp;A1136)=0,1,0))</f>
        <v/>
      </c>
    </row>
    <row r="1137">
      <c r="A1137" s="13" t="n"/>
      <c r="B1137" s="5" t="n"/>
      <c r="C1137" s="5" t="n"/>
      <c r="D1137" s="5" t="n"/>
      <c r="E1137" s="6">
        <f>IF(B1137&amp;""="","",IFERROR(INDEX('الخطط'!$B$6:$B$505,MATCH(B1137&amp;"",'الخطط'!$A$6:$A$505,0))&amp;"","خطة غير موجودة"))</f>
        <v/>
      </c>
      <c r="F1137" s="6">
        <f>IF(E1137="","",IFERROR(INDEX('المرضى'!$B$6:$B$305,MATCH(E1137,'المرضى'!$A$6:$A$305,0))&amp;"",""))</f>
        <v/>
      </c>
      <c r="G1137" s="22">
        <f>IF(OR(C1137&lt;&gt;"تمت",E1137="",NOT(ISNUMBER(A1137))),"",IF(COUNTIFS($E$6:$E$2005,E1137,$C$6:$C$2005,"تمت",$A$6:$A$2005,"&gt;"&amp;A1137)=0,1,0))</f>
        <v/>
      </c>
    </row>
    <row r="1138">
      <c r="A1138" s="13" t="n"/>
      <c r="B1138" s="5" t="n"/>
      <c r="C1138" s="5" t="n"/>
      <c r="D1138" s="5" t="n"/>
      <c r="E1138" s="6">
        <f>IF(B1138&amp;""="","",IFERROR(INDEX('الخطط'!$B$6:$B$505,MATCH(B1138&amp;"",'الخطط'!$A$6:$A$505,0))&amp;"","خطة غير موجودة"))</f>
        <v/>
      </c>
      <c r="F1138" s="6">
        <f>IF(E1138="","",IFERROR(INDEX('المرضى'!$B$6:$B$305,MATCH(E1138,'المرضى'!$A$6:$A$305,0))&amp;"",""))</f>
        <v/>
      </c>
      <c r="G1138" s="22">
        <f>IF(OR(C1138&lt;&gt;"تمت",E1138="",NOT(ISNUMBER(A1138))),"",IF(COUNTIFS($E$6:$E$2005,E1138,$C$6:$C$2005,"تمت",$A$6:$A$2005,"&gt;"&amp;A1138)=0,1,0))</f>
        <v/>
      </c>
    </row>
    <row r="1139">
      <c r="A1139" s="13" t="n"/>
      <c r="B1139" s="5" t="n"/>
      <c r="C1139" s="5" t="n"/>
      <c r="D1139" s="5" t="n"/>
      <c r="E1139" s="6">
        <f>IF(B1139&amp;""="","",IFERROR(INDEX('الخطط'!$B$6:$B$505,MATCH(B1139&amp;"",'الخطط'!$A$6:$A$505,0))&amp;"","خطة غير موجودة"))</f>
        <v/>
      </c>
      <c r="F1139" s="6">
        <f>IF(E1139="","",IFERROR(INDEX('المرضى'!$B$6:$B$305,MATCH(E1139,'المرضى'!$A$6:$A$305,0))&amp;"",""))</f>
        <v/>
      </c>
      <c r="G1139" s="22">
        <f>IF(OR(C1139&lt;&gt;"تمت",E1139="",NOT(ISNUMBER(A1139))),"",IF(COUNTIFS($E$6:$E$2005,E1139,$C$6:$C$2005,"تمت",$A$6:$A$2005,"&gt;"&amp;A1139)=0,1,0))</f>
        <v/>
      </c>
    </row>
    <row r="1140">
      <c r="A1140" s="13" t="n"/>
      <c r="B1140" s="5" t="n"/>
      <c r="C1140" s="5" t="n"/>
      <c r="D1140" s="5" t="n"/>
      <c r="E1140" s="6">
        <f>IF(B1140&amp;""="","",IFERROR(INDEX('الخطط'!$B$6:$B$505,MATCH(B1140&amp;"",'الخطط'!$A$6:$A$505,0))&amp;"","خطة غير موجودة"))</f>
        <v/>
      </c>
      <c r="F1140" s="6">
        <f>IF(E1140="","",IFERROR(INDEX('المرضى'!$B$6:$B$305,MATCH(E1140,'المرضى'!$A$6:$A$305,0))&amp;"",""))</f>
        <v/>
      </c>
      <c r="G1140" s="22">
        <f>IF(OR(C1140&lt;&gt;"تمت",E1140="",NOT(ISNUMBER(A1140))),"",IF(COUNTIFS($E$6:$E$2005,E1140,$C$6:$C$2005,"تمت",$A$6:$A$2005,"&gt;"&amp;A1140)=0,1,0))</f>
        <v/>
      </c>
    </row>
    <row r="1141">
      <c r="A1141" s="13" t="n"/>
      <c r="B1141" s="5" t="n"/>
      <c r="C1141" s="5" t="n"/>
      <c r="D1141" s="5" t="n"/>
      <c r="E1141" s="6">
        <f>IF(B1141&amp;""="","",IFERROR(INDEX('الخطط'!$B$6:$B$505,MATCH(B1141&amp;"",'الخطط'!$A$6:$A$505,0))&amp;"","خطة غير موجودة"))</f>
        <v/>
      </c>
      <c r="F1141" s="6">
        <f>IF(E1141="","",IFERROR(INDEX('المرضى'!$B$6:$B$305,MATCH(E1141,'المرضى'!$A$6:$A$305,0))&amp;"",""))</f>
        <v/>
      </c>
      <c r="G1141" s="22">
        <f>IF(OR(C1141&lt;&gt;"تمت",E1141="",NOT(ISNUMBER(A1141))),"",IF(COUNTIFS($E$6:$E$2005,E1141,$C$6:$C$2005,"تمت",$A$6:$A$2005,"&gt;"&amp;A1141)=0,1,0))</f>
        <v/>
      </c>
    </row>
    <row r="1142">
      <c r="A1142" s="13" t="n"/>
      <c r="B1142" s="5" t="n"/>
      <c r="C1142" s="5" t="n"/>
      <c r="D1142" s="5" t="n"/>
      <c r="E1142" s="6">
        <f>IF(B1142&amp;""="","",IFERROR(INDEX('الخطط'!$B$6:$B$505,MATCH(B1142&amp;"",'الخطط'!$A$6:$A$505,0))&amp;"","خطة غير موجودة"))</f>
        <v/>
      </c>
      <c r="F1142" s="6">
        <f>IF(E1142="","",IFERROR(INDEX('المرضى'!$B$6:$B$305,MATCH(E1142,'المرضى'!$A$6:$A$305,0))&amp;"",""))</f>
        <v/>
      </c>
      <c r="G1142" s="22">
        <f>IF(OR(C1142&lt;&gt;"تمت",E1142="",NOT(ISNUMBER(A1142))),"",IF(COUNTIFS($E$6:$E$2005,E1142,$C$6:$C$2005,"تمت",$A$6:$A$2005,"&gt;"&amp;A1142)=0,1,0))</f>
        <v/>
      </c>
    </row>
    <row r="1143">
      <c r="A1143" s="13" t="n"/>
      <c r="B1143" s="5" t="n"/>
      <c r="C1143" s="5" t="n"/>
      <c r="D1143" s="5" t="n"/>
      <c r="E1143" s="6">
        <f>IF(B1143&amp;""="","",IFERROR(INDEX('الخطط'!$B$6:$B$505,MATCH(B1143&amp;"",'الخطط'!$A$6:$A$505,0))&amp;"","خطة غير موجودة"))</f>
        <v/>
      </c>
      <c r="F1143" s="6">
        <f>IF(E1143="","",IFERROR(INDEX('المرضى'!$B$6:$B$305,MATCH(E1143,'المرضى'!$A$6:$A$305,0))&amp;"",""))</f>
        <v/>
      </c>
      <c r="G1143" s="22">
        <f>IF(OR(C1143&lt;&gt;"تمت",E1143="",NOT(ISNUMBER(A1143))),"",IF(COUNTIFS($E$6:$E$2005,E1143,$C$6:$C$2005,"تمت",$A$6:$A$2005,"&gt;"&amp;A1143)=0,1,0))</f>
        <v/>
      </c>
    </row>
    <row r="1144">
      <c r="A1144" s="13" t="n"/>
      <c r="B1144" s="5" t="n"/>
      <c r="C1144" s="5" t="n"/>
      <c r="D1144" s="5" t="n"/>
      <c r="E1144" s="6">
        <f>IF(B1144&amp;""="","",IFERROR(INDEX('الخطط'!$B$6:$B$505,MATCH(B1144&amp;"",'الخطط'!$A$6:$A$505,0))&amp;"","خطة غير موجودة"))</f>
        <v/>
      </c>
      <c r="F1144" s="6">
        <f>IF(E1144="","",IFERROR(INDEX('المرضى'!$B$6:$B$305,MATCH(E1144,'المرضى'!$A$6:$A$305,0))&amp;"",""))</f>
        <v/>
      </c>
      <c r="G1144" s="22">
        <f>IF(OR(C1144&lt;&gt;"تمت",E1144="",NOT(ISNUMBER(A1144))),"",IF(COUNTIFS($E$6:$E$2005,E1144,$C$6:$C$2005,"تمت",$A$6:$A$2005,"&gt;"&amp;A1144)=0,1,0))</f>
        <v/>
      </c>
    </row>
    <row r="1145">
      <c r="A1145" s="13" t="n"/>
      <c r="B1145" s="5" t="n"/>
      <c r="C1145" s="5" t="n"/>
      <c r="D1145" s="5" t="n"/>
      <c r="E1145" s="6">
        <f>IF(B1145&amp;""="","",IFERROR(INDEX('الخطط'!$B$6:$B$505,MATCH(B1145&amp;"",'الخطط'!$A$6:$A$505,0))&amp;"","خطة غير موجودة"))</f>
        <v/>
      </c>
      <c r="F1145" s="6">
        <f>IF(E1145="","",IFERROR(INDEX('المرضى'!$B$6:$B$305,MATCH(E1145,'المرضى'!$A$6:$A$305,0))&amp;"",""))</f>
        <v/>
      </c>
      <c r="G1145" s="22">
        <f>IF(OR(C1145&lt;&gt;"تمت",E1145="",NOT(ISNUMBER(A1145))),"",IF(COUNTIFS($E$6:$E$2005,E1145,$C$6:$C$2005,"تمت",$A$6:$A$2005,"&gt;"&amp;A1145)=0,1,0))</f>
        <v/>
      </c>
    </row>
    <row r="1146">
      <c r="A1146" s="13" t="n"/>
      <c r="B1146" s="5" t="n"/>
      <c r="C1146" s="5" t="n"/>
      <c r="D1146" s="5" t="n"/>
      <c r="E1146" s="6">
        <f>IF(B1146&amp;""="","",IFERROR(INDEX('الخطط'!$B$6:$B$505,MATCH(B1146&amp;"",'الخطط'!$A$6:$A$505,0))&amp;"","خطة غير موجودة"))</f>
        <v/>
      </c>
      <c r="F1146" s="6">
        <f>IF(E1146="","",IFERROR(INDEX('المرضى'!$B$6:$B$305,MATCH(E1146,'المرضى'!$A$6:$A$305,0))&amp;"",""))</f>
        <v/>
      </c>
      <c r="G1146" s="22">
        <f>IF(OR(C1146&lt;&gt;"تمت",E1146="",NOT(ISNUMBER(A1146))),"",IF(COUNTIFS($E$6:$E$2005,E1146,$C$6:$C$2005,"تمت",$A$6:$A$2005,"&gt;"&amp;A1146)=0,1,0))</f>
        <v/>
      </c>
    </row>
    <row r="1147">
      <c r="A1147" s="13" t="n"/>
      <c r="B1147" s="5" t="n"/>
      <c r="C1147" s="5" t="n"/>
      <c r="D1147" s="5" t="n"/>
      <c r="E1147" s="6">
        <f>IF(B1147&amp;""="","",IFERROR(INDEX('الخطط'!$B$6:$B$505,MATCH(B1147&amp;"",'الخطط'!$A$6:$A$505,0))&amp;"","خطة غير موجودة"))</f>
        <v/>
      </c>
      <c r="F1147" s="6">
        <f>IF(E1147="","",IFERROR(INDEX('المرضى'!$B$6:$B$305,MATCH(E1147,'المرضى'!$A$6:$A$305,0))&amp;"",""))</f>
        <v/>
      </c>
      <c r="G1147" s="22">
        <f>IF(OR(C1147&lt;&gt;"تمت",E1147="",NOT(ISNUMBER(A1147))),"",IF(COUNTIFS($E$6:$E$2005,E1147,$C$6:$C$2005,"تمت",$A$6:$A$2005,"&gt;"&amp;A1147)=0,1,0))</f>
        <v/>
      </c>
    </row>
    <row r="1148">
      <c r="A1148" s="13" t="n"/>
      <c r="B1148" s="5" t="n"/>
      <c r="C1148" s="5" t="n"/>
      <c r="D1148" s="5" t="n"/>
      <c r="E1148" s="6">
        <f>IF(B1148&amp;""="","",IFERROR(INDEX('الخطط'!$B$6:$B$505,MATCH(B1148&amp;"",'الخطط'!$A$6:$A$505,0))&amp;"","خطة غير موجودة"))</f>
        <v/>
      </c>
      <c r="F1148" s="6">
        <f>IF(E1148="","",IFERROR(INDEX('المرضى'!$B$6:$B$305,MATCH(E1148,'المرضى'!$A$6:$A$305,0))&amp;"",""))</f>
        <v/>
      </c>
      <c r="G1148" s="22">
        <f>IF(OR(C1148&lt;&gt;"تمت",E1148="",NOT(ISNUMBER(A1148))),"",IF(COUNTIFS($E$6:$E$2005,E1148,$C$6:$C$2005,"تمت",$A$6:$A$2005,"&gt;"&amp;A1148)=0,1,0))</f>
        <v/>
      </c>
    </row>
    <row r="1149">
      <c r="A1149" s="13" t="n"/>
      <c r="B1149" s="5" t="n"/>
      <c r="C1149" s="5" t="n"/>
      <c r="D1149" s="5" t="n"/>
      <c r="E1149" s="6">
        <f>IF(B1149&amp;""="","",IFERROR(INDEX('الخطط'!$B$6:$B$505,MATCH(B1149&amp;"",'الخطط'!$A$6:$A$505,0))&amp;"","خطة غير موجودة"))</f>
        <v/>
      </c>
      <c r="F1149" s="6">
        <f>IF(E1149="","",IFERROR(INDEX('المرضى'!$B$6:$B$305,MATCH(E1149,'المرضى'!$A$6:$A$305,0))&amp;"",""))</f>
        <v/>
      </c>
      <c r="G1149" s="22">
        <f>IF(OR(C1149&lt;&gt;"تمت",E1149="",NOT(ISNUMBER(A1149))),"",IF(COUNTIFS($E$6:$E$2005,E1149,$C$6:$C$2005,"تمت",$A$6:$A$2005,"&gt;"&amp;A1149)=0,1,0))</f>
        <v/>
      </c>
    </row>
    <row r="1150">
      <c r="A1150" s="13" t="n"/>
      <c r="B1150" s="5" t="n"/>
      <c r="C1150" s="5" t="n"/>
      <c r="D1150" s="5" t="n"/>
      <c r="E1150" s="6">
        <f>IF(B1150&amp;""="","",IFERROR(INDEX('الخطط'!$B$6:$B$505,MATCH(B1150&amp;"",'الخطط'!$A$6:$A$505,0))&amp;"","خطة غير موجودة"))</f>
        <v/>
      </c>
      <c r="F1150" s="6">
        <f>IF(E1150="","",IFERROR(INDEX('المرضى'!$B$6:$B$305,MATCH(E1150,'المرضى'!$A$6:$A$305,0))&amp;"",""))</f>
        <v/>
      </c>
      <c r="G1150" s="22">
        <f>IF(OR(C1150&lt;&gt;"تمت",E1150="",NOT(ISNUMBER(A1150))),"",IF(COUNTIFS($E$6:$E$2005,E1150,$C$6:$C$2005,"تمت",$A$6:$A$2005,"&gt;"&amp;A1150)=0,1,0))</f>
        <v/>
      </c>
    </row>
    <row r="1151">
      <c r="A1151" s="13" t="n"/>
      <c r="B1151" s="5" t="n"/>
      <c r="C1151" s="5" t="n"/>
      <c r="D1151" s="5" t="n"/>
      <c r="E1151" s="6">
        <f>IF(B1151&amp;""="","",IFERROR(INDEX('الخطط'!$B$6:$B$505,MATCH(B1151&amp;"",'الخطط'!$A$6:$A$505,0))&amp;"","خطة غير موجودة"))</f>
        <v/>
      </c>
      <c r="F1151" s="6">
        <f>IF(E1151="","",IFERROR(INDEX('المرضى'!$B$6:$B$305,MATCH(E1151,'المرضى'!$A$6:$A$305,0))&amp;"",""))</f>
        <v/>
      </c>
      <c r="G1151" s="22">
        <f>IF(OR(C1151&lt;&gt;"تمت",E1151="",NOT(ISNUMBER(A1151))),"",IF(COUNTIFS($E$6:$E$2005,E1151,$C$6:$C$2005,"تمت",$A$6:$A$2005,"&gt;"&amp;A1151)=0,1,0))</f>
        <v/>
      </c>
    </row>
    <row r="1152">
      <c r="A1152" s="13" t="n"/>
      <c r="B1152" s="5" t="n"/>
      <c r="C1152" s="5" t="n"/>
      <c r="D1152" s="5" t="n"/>
      <c r="E1152" s="6">
        <f>IF(B1152&amp;""="","",IFERROR(INDEX('الخطط'!$B$6:$B$505,MATCH(B1152&amp;"",'الخطط'!$A$6:$A$505,0))&amp;"","خطة غير موجودة"))</f>
        <v/>
      </c>
      <c r="F1152" s="6">
        <f>IF(E1152="","",IFERROR(INDEX('المرضى'!$B$6:$B$305,MATCH(E1152,'المرضى'!$A$6:$A$305,0))&amp;"",""))</f>
        <v/>
      </c>
      <c r="G1152" s="22">
        <f>IF(OR(C1152&lt;&gt;"تمت",E1152="",NOT(ISNUMBER(A1152))),"",IF(COUNTIFS($E$6:$E$2005,E1152,$C$6:$C$2005,"تمت",$A$6:$A$2005,"&gt;"&amp;A1152)=0,1,0))</f>
        <v/>
      </c>
    </row>
    <row r="1153">
      <c r="A1153" s="13" t="n"/>
      <c r="B1153" s="5" t="n"/>
      <c r="C1153" s="5" t="n"/>
      <c r="D1153" s="5" t="n"/>
      <c r="E1153" s="6">
        <f>IF(B1153&amp;""="","",IFERROR(INDEX('الخطط'!$B$6:$B$505,MATCH(B1153&amp;"",'الخطط'!$A$6:$A$505,0))&amp;"","خطة غير موجودة"))</f>
        <v/>
      </c>
      <c r="F1153" s="6">
        <f>IF(E1153="","",IFERROR(INDEX('المرضى'!$B$6:$B$305,MATCH(E1153,'المرضى'!$A$6:$A$305,0))&amp;"",""))</f>
        <v/>
      </c>
      <c r="G1153" s="22">
        <f>IF(OR(C1153&lt;&gt;"تمت",E1153="",NOT(ISNUMBER(A1153))),"",IF(COUNTIFS($E$6:$E$2005,E1153,$C$6:$C$2005,"تمت",$A$6:$A$2005,"&gt;"&amp;A1153)=0,1,0))</f>
        <v/>
      </c>
    </row>
    <row r="1154">
      <c r="A1154" s="13" t="n"/>
      <c r="B1154" s="5" t="n"/>
      <c r="C1154" s="5" t="n"/>
      <c r="D1154" s="5" t="n"/>
      <c r="E1154" s="6">
        <f>IF(B1154&amp;""="","",IFERROR(INDEX('الخطط'!$B$6:$B$505,MATCH(B1154&amp;"",'الخطط'!$A$6:$A$505,0))&amp;"","خطة غير موجودة"))</f>
        <v/>
      </c>
      <c r="F1154" s="6">
        <f>IF(E1154="","",IFERROR(INDEX('المرضى'!$B$6:$B$305,MATCH(E1154,'المرضى'!$A$6:$A$305,0))&amp;"",""))</f>
        <v/>
      </c>
      <c r="G1154" s="22">
        <f>IF(OR(C1154&lt;&gt;"تمت",E1154="",NOT(ISNUMBER(A1154))),"",IF(COUNTIFS($E$6:$E$2005,E1154,$C$6:$C$2005,"تمت",$A$6:$A$2005,"&gt;"&amp;A1154)=0,1,0))</f>
        <v/>
      </c>
    </row>
    <row r="1155">
      <c r="A1155" s="13" t="n"/>
      <c r="B1155" s="5" t="n"/>
      <c r="C1155" s="5" t="n"/>
      <c r="D1155" s="5" t="n"/>
      <c r="E1155" s="6">
        <f>IF(B1155&amp;""="","",IFERROR(INDEX('الخطط'!$B$6:$B$505,MATCH(B1155&amp;"",'الخطط'!$A$6:$A$505,0))&amp;"","خطة غير موجودة"))</f>
        <v/>
      </c>
      <c r="F1155" s="6">
        <f>IF(E1155="","",IFERROR(INDEX('المرضى'!$B$6:$B$305,MATCH(E1155,'المرضى'!$A$6:$A$305,0))&amp;"",""))</f>
        <v/>
      </c>
      <c r="G1155" s="22">
        <f>IF(OR(C1155&lt;&gt;"تمت",E1155="",NOT(ISNUMBER(A1155))),"",IF(COUNTIFS($E$6:$E$2005,E1155,$C$6:$C$2005,"تمت",$A$6:$A$2005,"&gt;"&amp;A1155)=0,1,0))</f>
        <v/>
      </c>
    </row>
    <row r="1156">
      <c r="A1156" s="13" t="n"/>
      <c r="B1156" s="5" t="n"/>
      <c r="C1156" s="5" t="n"/>
      <c r="D1156" s="5" t="n"/>
      <c r="E1156" s="6">
        <f>IF(B1156&amp;""="","",IFERROR(INDEX('الخطط'!$B$6:$B$505,MATCH(B1156&amp;"",'الخطط'!$A$6:$A$505,0))&amp;"","خطة غير موجودة"))</f>
        <v/>
      </c>
      <c r="F1156" s="6">
        <f>IF(E1156="","",IFERROR(INDEX('المرضى'!$B$6:$B$305,MATCH(E1156,'المرضى'!$A$6:$A$305,0))&amp;"",""))</f>
        <v/>
      </c>
      <c r="G1156" s="22">
        <f>IF(OR(C1156&lt;&gt;"تمت",E1156="",NOT(ISNUMBER(A1156))),"",IF(COUNTIFS($E$6:$E$2005,E1156,$C$6:$C$2005,"تمت",$A$6:$A$2005,"&gt;"&amp;A1156)=0,1,0))</f>
        <v/>
      </c>
    </row>
    <row r="1157">
      <c r="A1157" s="13" t="n"/>
      <c r="B1157" s="5" t="n"/>
      <c r="C1157" s="5" t="n"/>
      <c r="D1157" s="5" t="n"/>
      <c r="E1157" s="6">
        <f>IF(B1157&amp;""="","",IFERROR(INDEX('الخطط'!$B$6:$B$505,MATCH(B1157&amp;"",'الخطط'!$A$6:$A$505,0))&amp;"","خطة غير موجودة"))</f>
        <v/>
      </c>
      <c r="F1157" s="6">
        <f>IF(E1157="","",IFERROR(INDEX('المرضى'!$B$6:$B$305,MATCH(E1157,'المرضى'!$A$6:$A$305,0))&amp;"",""))</f>
        <v/>
      </c>
      <c r="G1157" s="22">
        <f>IF(OR(C1157&lt;&gt;"تمت",E1157="",NOT(ISNUMBER(A1157))),"",IF(COUNTIFS($E$6:$E$2005,E1157,$C$6:$C$2005,"تمت",$A$6:$A$2005,"&gt;"&amp;A1157)=0,1,0))</f>
        <v/>
      </c>
    </row>
    <row r="1158">
      <c r="A1158" s="13" t="n"/>
      <c r="B1158" s="5" t="n"/>
      <c r="C1158" s="5" t="n"/>
      <c r="D1158" s="5" t="n"/>
      <c r="E1158" s="6">
        <f>IF(B1158&amp;""="","",IFERROR(INDEX('الخطط'!$B$6:$B$505,MATCH(B1158&amp;"",'الخطط'!$A$6:$A$505,0))&amp;"","خطة غير موجودة"))</f>
        <v/>
      </c>
      <c r="F1158" s="6">
        <f>IF(E1158="","",IFERROR(INDEX('المرضى'!$B$6:$B$305,MATCH(E1158,'المرضى'!$A$6:$A$305,0))&amp;"",""))</f>
        <v/>
      </c>
      <c r="G1158" s="22">
        <f>IF(OR(C1158&lt;&gt;"تمت",E1158="",NOT(ISNUMBER(A1158))),"",IF(COUNTIFS($E$6:$E$2005,E1158,$C$6:$C$2005,"تمت",$A$6:$A$2005,"&gt;"&amp;A1158)=0,1,0))</f>
        <v/>
      </c>
    </row>
    <row r="1159">
      <c r="A1159" s="13" t="n"/>
      <c r="B1159" s="5" t="n"/>
      <c r="C1159" s="5" t="n"/>
      <c r="D1159" s="5" t="n"/>
      <c r="E1159" s="6">
        <f>IF(B1159&amp;""="","",IFERROR(INDEX('الخطط'!$B$6:$B$505,MATCH(B1159&amp;"",'الخطط'!$A$6:$A$505,0))&amp;"","خطة غير موجودة"))</f>
        <v/>
      </c>
      <c r="F1159" s="6">
        <f>IF(E1159="","",IFERROR(INDEX('المرضى'!$B$6:$B$305,MATCH(E1159,'المرضى'!$A$6:$A$305,0))&amp;"",""))</f>
        <v/>
      </c>
      <c r="G1159" s="22">
        <f>IF(OR(C1159&lt;&gt;"تمت",E1159="",NOT(ISNUMBER(A1159))),"",IF(COUNTIFS($E$6:$E$2005,E1159,$C$6:$C$2005,"تمت",$A$6:$A$2005,"&gt;"&amp;A1159)=0,1,0))</f>
        <v/>
      </c>
    </row>
    <row r="1160">
      <c r="A1160" s="13" t="n"/>
      <c r="B1160" s="5" t="n"/>
      <c r="C1160" s="5" t="n"/>
      <c r="D1160" s="5" t="n"/>
      <c r="E1160" s="6">
        <f>IF(B1160&amp;""="","",IFERROR(INDEX('الخطط'!$B$6:$B$505,MATCH(B1160&amp;"",'الخطط'!$A$6:$A$505,0))&amp;"","خطة غير موجودة"))</f>
        <v/>
      </c>
      <c r="F1160" s="6">
        <f>IF(E1160="","",IFERROR(INDEX('المرضى'!$B$6:$B$305,MATCH(E1160,'المرضى'!$A$6:$A$305,0))&amp;"",""))</f>
        <v/>
      </c>
      <c r="G1160" s="22">
        <f>IF(OR(C1160&lt;&gt;"تمت",E1160="",NOT(ISNUMBER(A1160))),"",IF(COUNTIFS($E$6:$E$2005,E1160,$C$6:$C$2005,"تمت",$A$6:$A$2005,"&gt;"&amp;A1160)=0,1,0))</f>
        <v/>
      </c>
    </row>
    <row r="1161">
      <c r="A1161" s="13" t="n"/>
      <c r="B1161" s="5" t="n"/>
      <c r="C1161" s="5" t="n"/>
      <c r="D1161" s="5" t="n"/>
      <c r="E1161" s="6">
        <f>IF(B1161&amp;""="","",IFERROR(INDEX('الخطط'!$B$6:$B$505,MATCH(B1161&amp;"",'الخطط'!$A$6:$A$505,0))&amp;"","خطة غير موجودة"))</f>
        <v/>
      </c>
      <c r="F1161" s="6">
        <f>IF(E1161="","",IFERROR(INDEX('المرضى'!$B$6:$B$305,MATCH(E1161,'المرضى'!$A$6:$A$305,0))&amp;"",""))</f>
        <v/>
      </c>
      <c r="G1161" s="22">
        <f>IF(OR(C1161&lt;&gt;"تمت",E1161="",NOT(ISNUMBER(A1161))),"",IF(COUNTIFS($E$6:$E$2005,E1161,$C$6:$C$2005,"تمت",$A$6:$A$2005,"&gt;"&amp;A1161)=0,1,0))</f>
        <v/>
      </c>
    </row>
    <row r="1162">
      <c r="A1162" s="13" t="n"/>
      <c r="B1162" s="5" t="n"/>
      <c r="C1162" s="5" t="n"/>
      <c r="D1162" s="5" t="n"/>
      <c r="E1162" s="6">
        <f>IF(B1162&amp;""="","",IFERROR(INDEX('الخطط'!$B$6:$B$505,MATCH(B1162&amp;"",'الخطط'!$A$6:$A$505,0))&amp;"","خطة غير موجودة"))</f>
        <v/>
      </c>
      <c r="F1162" s="6">
        <f>IF(E1162="","",IFERROR(INDEX('المرضى'!$B$6:$B$305,MATCH(E1162,'المرضى'!$A$6:$A$305,0))&amp;"",""))</f>
        <v/>
      </c>
      <c r="G1162" s="22">
        <f>IF(OR(C1162&lt;&gt;"تمت",E1162="",NOT(ISNUMBER(A1162))),"",IF(COUNTIFS($E$6:$E$2005,E1162,$C$6:$C$2005,"تمت",$A$6:$A$2005,"&gt;"&amp;A1162)=0,1,0))</f>
        <v/>
      </c>
    </row>
    <row r="1163">
      <c r="A1163" s="13" t="n"/>
      <c r="B1163" s="5" t="n"/>
      <c r="C1163" s="5" t="n"/>
      <c r="D1163" s="5" t="n"/>
      <c r="E1163" s="6">
        <f>IF(B1163&amp;""="","",IFERROR(INDEX('الخطط'!$B$6:$B$505,MATCH(B1163&amp;"",'الخطط'!$A$6:$A$505,0))&amp;"","خطة غير موجودة"))</f>
        <v/>
      </c>
      <c r="F1163" s="6">
        <f>IF(E1163="","",IFERROR(INDEX('المرضى'!$B$6:$B$305,MATCH(E1163,'المرضى'!$A$6:$A$305,0))&amp;"",""))</f>
        <v/>
      </c>
      <c r="G1163" s="22">
        <f>IF(OR(C1163&lt;&gt;"تمت",E1163="",NOT(ISNUMBER(A1163))),"",IF(COUNTIFS($E$6:$E$2005,E1163,$C$6:$C$2005,"تمت",$A$6:$A$2005,"&gt;"&amp;A1163)=0,1,0))</f>
        <v/>
      </c>
    </row>
    <row r="1164">
      <c r="A1164" s="13" t="n"/>
      <c r="B1164" s="5" t="n"/>
      <c r="C1164" s="5" t="n"/>
      <c r="D1164" s="5" t="n"/>
      <c r="E1164" s="6">
        <f>IF(B1164&amp;""="","",IFERROR(INDEX('الخطط'!$B$6:$B$505,MATCH(B1164&amp;"",'الخطط'!$A$6:$A$505,0))&amp;"","خطة غير موجودة"))</f>
        <v/>
      </c>
      <c r="F1164" s="6">
        <f>IF(E1164="","",IFERROR(INDEX('المرضى'!$B$6:$B$305,MATCH(E1164,'المرضى'!$A$6:$A$305,0))&amp;"",""))</f>
        <v/>
      </c>
      <c r="G1164" s="22">
        <f>IF(OR(C1164&lt;&gt;"تمت",E1164="",NOT(ISNUMBER(A1164))),"",IF(COUNTIFS($E$6:$E$2005,E1164,$C$6:$C$2005,"تمت",$A$6:$A$2005,"&gt;"&amp;A1164)=0,1,0))</f>
        <v/>
      </c>
    </row>
    <row r="1165">
      <c r="A1165" s="13" t="n"/>
      <c r="B1165" s="5" t="n"/>
      <c r="C1165" s="5" t="n"/>
      <c r="D1165" s="5" t="n"/>
      <c r="E1165" s="6">
        <f>IF(B1165&amp;""="","",IFERROR(INDEX('الخطط'!$B$6:$B$505,MATCH(B1165&amp;"",'الخطط'!$A$6:$A$505,0))&amp;"","خطة غير موجودة"))</f>
        <v/>
      </c>
      <c r="F1165" s="6">
        <f>IF(E1165="","",IFERROR(INDEX('المرضى'!$B$6:$B$305,MATCH(E1165,'المرضى'!$A$6:$A$305,0))&amp;"",""))</f>
        <v/>
      </c>
      <c r="G1165" s="22">
        <f>IF(OR(C1165&lt;&gt;"تمت",E1165="",NOT(ISNUMBER(A1165))),"",IF(COUNTIFS($E$6:$E$2005,E1165,$C$6:$C$2005,"تمت",$A$6:$A$2005,"&gt;"&amp;A1165)=0,1,0))</f>
        <v/>
      </c>
    </row>
    <row r="1166">
      <c r="A1166" s="13" t="n"/>
      <c r="B1166" s="5" t="n"/>
      <c r="C1166" s="5" t="n"/>
      <c r="D1166" s="5" t="n"/>
      <c r="E1166" s="6">
        <f>IF(B1166&amp;""="","",IFERROR(INDEX('الخطط'!$B$6:$B$505,MATCH(B1166&amp;"",'الخطط'!$A$6:$A$505,0))&amp;"","خطة غير موجودة"))</f>
        <v/>
      </c>
      <c r="F1166" s="6">
        <f>IF(E1166="","",IFERROR(INDEX('المرضى'!$B$6:$B$305,MATCH(E1166,'المرضى'!$A$6:$A$305,0))&amp;"",""))</f>
        <v/>
      </c>
      <c r="G1166" s="22">
        <f>IF(OR(C1166&lt;&gt;"تمت",E1166="",NOT(ISNUMBER(A1166))),"",IF(COUNTIFS($E$6:$E$2005,E1166,$C$6:$C$2005,"تمت",$A$6:$A$2005,"&gt;"&amp;A1166)=0,1,0))</f>
        <v/>
      </c>
    </row>
    <row r="1167">
      <c r="A1167" s="13" t="n"/>
      <c r="B1167" s="5" t="n"/>
      <c r="C1167" s="5" t="n"/>
      <c r="D1167" s="5" t="n"/>
      <c r="E1167" s="6">
        <f>IF(B1167&amp;""="","",IFERROR(INDEX('الخطط'!$B$6:$B$505,MATCH(B1167&amp;"",'الخطط'!$A$6:$A$505,0))&amp;"","خطة غير موجودة"))</f>
        <v/>
      </c>
      <c r="F1167" s="6">
        <f>IF(E1167="","",IFERROR(INDEX('المرضى'!$B$6:$B$305,MATCH(E1167,'المرضى'!$A$6:$A$305,0))&amp;"",""))</f>
        <v/>
      </c>
      <c r="G1167" s="22">
        <f>IF(OR(C1167&lt;&gt;"تمت",E1167="",NOT(ISNUMBER(A1167))),"",IF(COUNTIFS($E$6:$E$2005,E1167,$C$6:$C$2005,"تمت",$A$6:$A$2005,"&gt;"&amp;A1167)=0,1,0))</f>
        <v/>
      </c>
    </row>
    <row r="1168">
      <c r="A1168" s="13" t="n"/>
      <c r="B1168" s="5" t="n"/>
      <c r="C1168" s="5" t="n"/>
      <c r="D1168" s="5" t="n"/>
      <c r="E1168" s="6">
        <f>IF(B1168&amp;""="","",IFERROR(INDEX('الخطط'!$B$6:$B$505,MATCH(B1168&amp;"",'الخطط'!$A$6:$A$505,0))&amp;"","خطة غير موجودة"))</f>
        <v/>
      </c>
      <c r="F1168" s="6">
        <f>IF(E1168="","",IFERROR(INDEX('المرضى'!$B$6:$B$305,MATCH(E1168,'المرضى'!$A$6:$A$305,0))&amp;"",""))</f>
        <v/>
      </c>
      <c r="G1168" s="22">
        <f>IF(OR(C1168&lt;&gt;"تمت",E1168="",NOT(ISNUMBER(A1168))),"",IF(COUNTIFS($E$6:$E$2005,E1168,$C$6:$C$2005,"تمت",$A$6:$A$2005,"&gt;"&amp;A1168)=0,1,0))</f>
        <v/>
      </c>
    </row>
    <row r="1169">
      <c r="A1169" s="13" t="n"/>
      <c r="B1169" s="5" t="n"/>
      <c r="C1169" s="5" t="n"/>
      <c r="D1169" s="5" t="n"/>
      <c r="E1169" s="6">
        <f>IF(B1169&amp;""="","",IFERROR(INDEX('الخطط'!$B$6:$B$505,MATCH(B1169&amp;"",'الخطط'!$A$6:$A$505,0))&amp;"","خطة غير موجودة"))</f>
        <v/>
      </c>
      <c r="F1169" s="6">
        <f>IF(E1169="","",IFERROR(INDEX('المرضى'!$B$6:$B$305,MATCH(E1169,'المرضى'!$A$6:$A$305,0))&amp;"",""))</f>
        <v/>
      </c>
      <c r="G1169" s="22">
        <f>IF(OR(C1169&lt;&gt;"تمت",E1169="",NOT(ISNUMBER(A1169))),"",IF(COUNTIFS($E$6:$E$2005,E1169,$C$6:$C$2005,"تمت",$A$6:$A$2005,"&gt;"&amp;A1169)=0,1,0))</f>
        <v/>
      </c>
    </row>
    <row r="1170">
      <c r="A1170" s="13" t="n"/>
      <c r="B1170" s="5" t="n"/>
      <c r="C1170" s="5" t="n"/>
      <c r="D1170" s="5" t="n"/>
      <c r="E1170" s="6">
        <f>IF(B1170&amp;""="","",IFERROR(INDEX('الخطط'!$B$6:$B$505,MATCH(B1170&amp;"",'الخطط'!$A$6:$A$505,0))&amp;"","خطة غير موجودة"))</f>
        <v/>
      </c>
      <c r="F1170" s="6">
        <f>IF(E1170="","",IFERROR(INDEX('المرضى'!$B$6:$B$305,MATCH(E1170,'المرضى'!$A$6:$A$305,0))&amp;"",""))</f>
        <v/>
      </c>
      <c r="G1170" s="22">
        <f>IF(OR(C1170&lt;&gt;"تمت",E1170="",NOT(ISNUMBER(A1170))),"",IF(COUNTIFS($E$6:$E$2005,E1170,$C$6:$C$2005,"تمت",$A$6:$A$2005,"&gt;"&amp;A1170)=0,1,0))</f>
        <v/>
      </c>
    </row>
    <row r="1171">
      <c r="A1171" s="13" t="n"/>
      <c r="B1171" s="5" t="n"/>
      <c r="C1171" s="5" t="n"/>
      <c r="D1171" s="5" t="n"/>
      <c r="E1171" s="6">
        <f>IF(B1171&amp;""="","",IFERROR(INDEX('الخطط'!$B$6:$B$505,MATCH(B1171&amp;"",'الخطط'!$A$6:$A$505,0))&amp;"","خطة غير موجودة"))</f>
        <v/>
      </c>
      <c r="F1171" s="6">
        <f>IF(E1171="","",IFERROR(INDEX('المرضى'!$B$6:$B$305,MATCH(E1171,'المرضى'!$A$6:$A$305,0))&amp;"",""))</f>
        <v/>
      </c>
      <c r="G1171" s="22">
        <f>IF(OR(C1171&lt;&gt;"تمت",E1171="",NOT(ISNUMBER(A1171))),"",IF(COUNTIFS($E$6:$E$2005,E1171,$C$6:$C$2005,"تمت",$A$6:$A$2005,"&gt;"&amp;A1171)=0,1,0))</f>
        <v/>
      </c>
    </row>
    <row r="1172">
      <c r="A1172" s="13" t="n"/>
      <c r="B1172" s="5" t="n"/>
      <c r="C1172" s="5" t="n"/>
      <c r="D1172" s="5" t="n"/>
      <c r="E1172" s="6">
        <f>IF(B1172&amp;""="","",IFERROR(INDEX('الخطط'!$B$6:$B$505,MATCH(B1172&amp;"",'الخطط'!$A$6:$A$505,0))&amp;"","خطة غير موجودة"))</f>
        <v/>
      </c>
      <c r="F1172" s="6">
        <f>IF(E1172="","",IFERROR(INDEX('المرضى'!$B$6:$B$305,MATCH(E1172,'المرضى'!$A$6:$A$305,0))&amp;"",""))</f>
        <v/>
      </c>
      <c r="G1172" s="22">
        <f>IF(OR(C1172&lt;&gt;"تمت",E1172="",NOT(ISNUMBER(A1172))),"",IF(COUNTIFS($E$6:$E$2005,E1172,$C$6:$C$2005,"تمت",$A$6:$A$2005,"&gt;"&amp;A1172)=0,1,0))</f>
        <v/>
      </c>
    </row>
    <row r="1173">
      <c r="A1173" s="13" t="n"/>
      <c r="B1173" s="5" t="n"/>
      <c r="C1173" s="5" t="n"/>
      <c r="D1173" s="5" t="n"/>
      <c r="E1173" s="6">
        <f>IF(B1173&amp;""="","",IFERROR(INDEX('الخطط'!$B$6:$B$505,MATCH(B1173&amp;"",'الخطط'!$A$6:$A$505,0))&amp;"","خطة غير موجودة"))</f>
        <v/>
      </c>
      <c r="F1173" s="6">
        <f>IF(E1173="","",IFERROR(INDEX('المرضى'!$B$6:$B$305,MATCH(E1173,'المرضى'!$A$6:$A$305,0))&amp;"",""))</f>
        <v/>
      </c>
      <c r="G1173" s="22">
        <f>IF(OR(C1173&lt;&gt;"تمت",E1173="",NOT(ISNUMBER(A1173))),"",IF(COUNTIFS($E$6:$E$2005,E1173,$C$6:$C$2005,"تمت",$A$6:$A$2005,"&gt;"&amp;A1173)=0,1,0))</f>
        <v/>
      </c>
    </row>
    <row r="1174">
      <c r="A1174" s="13" t="n"/>
      <c r="B1174" s="5" t="n"/>
      <c r="C1174" s="5" t="n"/>
      <c r="D1174" s="5" t="n"/>
      <c r="E1174" s="6">
        <f>IF(B1174&amp;""="","",IFERROR(INDEX('الخطط'!$B$6:$B$505,MATCH(B1174&amp;"",'الخطط'!$A$6:$A$505,0))&amp;"","خطة غير موجودة"))</f>
        <v/>
      </c>
      <c r="F1174" s="6">
        <f>IF(E1174="","",IFERROR(INDEX('المرضى'!$B$6:$B$305,MATCH(E1174,'المرضى'!$A$6:$A$305,0))&amp;"",""))</f>
        <v/>
      </c>
      <c r="G1174" s="22">
        <f>IF(OR(C1174&lt;&gt;"تمت",E1174="",NOT(ISNUMBER(A1174))),"",IF(COUNTIFS($E$6:$E$2005,E1174,$C$6:$C$2005,"تمت",$A$6:$A$2005,"&gt;"&amp;A1174)=0,1,0))</f>
        <v/>
      </c>
    </row>
    <row r="1175">
      <c r="A1175" s="13" t="n"/>
      <c r="B1175" s="5" t="n"/>
      <c r="C1175" s="5" t="n"/>
      <c r="D1175" s="5" t="n"/>
      <c r="E1175" s="6">
        <f>IF(B1175&amp;""="","",IFERROR(INDEX('الخطط'!$B$6:$B$505,MATCH(B1175&amp;"",'الخطط'!$A$6:$A$505,0))&amp;"","خطة غير موجودة"))</f>
        <v/>
      </c>
      <c r="F1175" s="6">
        <f>IF(E1175="","",IFERROR(INDEX('المرضى'!$B$6:$B$305,MATCH(E1175,'المرضى'!$A$6:$A$305,0))&amp;"",""))</f>
        <v/>
      </c>
      <c r="G1175" s="22">
        <f>IF(OR(C1175&lt;&gt;"تمت",E1175="",NOT(ISNUMBER(A1175))),"",IF(COUNTIFS($E$6:$E$2005,E1175,$C$6:$C$2005,"تمت",$A$6:$A$2005,"&gt;"&amp;A1175)=0,1,0))</f>
        <v/>
      </c>
    </row>
    <row r="1176">
      <c r="A1176" s="13" t="n"/>
      <c r="B1176" s="5" t="n"/>
      <c r="C1176" s="5" t="n"/>
      <c r="D1176" s="5" t="n"/>
      <c r="E1176" s="6">
        <f>IF(B1176&amp;""="","",IFERROR(INDEX('الخطط'!$B$6:$B$505,MATCH(B1176&amp;"",'الخطط'!$A$6:$A$505,0))&amp;"","خطة غير موجودة"))</f>
        <v/>
      </c>
      <c r="F1176" s="6">
        <f>IF(E1176="","",IFERROR(INDEX('المرضى'!$B$6:$B$305,MATCH(E1176,'المرضى'!$A$6:$A$305,0))&amp;"",""))</f>
        <v/>
      </c>
      <c r="G1176" s="22">
        <f>IF(OR(C1176&lt;&gt;"تمت",E1176="",NOT(ISNUMBER(A1176))),"",IF(COUNTIFS($E$6:$E$2005,E1176,$C$6:$C$2005,"تمت",$A$6:$A$2005,"&gt;"&amp;A1176)=0,1,0))</f>
        <v/>
      </c>
    </row>
    <row r="1177">
      <c r="A1177" s="13" t="n"/>
      <c r="B1177" s="5" t="n"/>
      <c r="C1177" s="5" t="n"/>
      <c r="D1177" s="5" t="n"/>
      <c r="E1177" s="6">
        <f>IF(B1177&amp;""="","",IFERROR(INDEX('الخطط'!$B$6:$B$505,MATCH(B1177&amp;"",'الخطط'!$A$6:$A$505,0))&amp;"","خطة غير موجودة"))</f>
        <v/>
      </c>
      <c r="F1177" s="6">
        <f>IF(E1177="","",IFERROR(INDEX('المرضى'!$B$6:$B$305,MATCH(E1177,'المرضى'!$A$6:$A$305,0))&amp;"",""))</f>
        <v/>
      </c>
      <c r="G1177" s="22">
        <f>IF(OR(C1177&lt;&gt;"تمت",E1177="",NOT(ISNUMBER(A1177))),"",IF(COUNTIFS($E$6:$E$2005,E1177,$C$6:$C$2005,"تمت",$A$6:$A$2005,"&gt;"&amp;A1177)=0,1,0))</f>
        <v/>
      </c>
    </row>
    <row r="1178">
      <c r="A1178" s="13" t="n"/>
      <c r="B1178" s="5" t="n"/>
      <c r="C1178" s="5" t="n"/>
      <c r="D1178" s="5" t="n"/>
      <c r="E1178" s="6">
        <f>IF(B1178&amp;""="","",IFERROR(INDEX('الخطط'!$B$6:$B$505,MATCH(B1178&amp;"",'الخطط'!$A$6:$A$505,0))&amp;"","خطة غير موجودة"))</f>
        <v/>
      </c>
      <c r="F1178" s="6">
        <f>IF(E1178="","",IFERROR(INDEX('المرضى'!$B$6:$B$305,MATCH(E1178,'المرضى'!$A$6:$A$305,0))&amp;"",""))</f>
        <v/>
      </c>
      <c r="G1178" s="22">
        <f>IF(OR(C1178&lt;&gt;"تمت",E1178="",NOT(ISNUMBER(A1178))),"",IF(COUNTIFS($E$6:$E$2005,E1178,$C$6:$C$2005,"تمت",$A$6:$A$2005,"&gt;"&amp;A1178)=0,1,0))</f>
        <v/>
      </c>
    </row>
    <row r="1179">
      <c r="A1179" s="13" t="n"/>
      <c r="B1179" s="5" t="n"/>
      <c r="C1179" s="5" t="n"/>
      <c r="D1179" s="5" t="n"/>
      <c r="E1179" s="6">
        <f>IF(B1179&amp;""="","",IFERROR(INDEX('الخطط'!$B$6:$B$505,MATCH(B1179&amp;"",'الخطط'!$A$6:$A$505,0))&amp;"","خطة غير موجودة"))</f>
        <v/>
      </c>
      <c r="F1179" s="6">
        <f>IF(E1179="","",IFERROR(INDEX('المرضى'!$B$6:$B$305,MATCH(E1179,'المرضى'!$A$6:$A$305,0))&amp;"",""))</f>
        <v/>
      </c>
      <c r="G1179" s="22">
        <f>IF(OR(C1179&lt;&gt;"تمت",E1179="",NOT(ISNUMBER(A1179))),"",IF(COUNTIFS($E$6:$E$2005,E1179,$C$6:$C$2005,"تمت",$A$6:$A$2005,"&gt;"&amp;A1179)=0,1,0))</f>
        <v/>
      </c>
    </row>
    <row r="1180">
      <c r="A1180" s="13" t="n"/>
      <c r="B1180" s="5" t="n"/>
      <c r="C1180" s="5" t="n"/>
      <c r="D1180" s="5" t="n"/>
      <c r="E1180" s="6">
        <f>IF(B1180&amp;""="","",IFERROR(INDEX('الخطط'!$B$6:$B$505,MATCH(B1180&amp;"",'الخطط'!$A$6:$A$505,0))&amp;"","خطة غير موجودة"))</f>
        <v/>
      </c>
      <c r="F1180" s="6">
        <f>IF(E1180="","",IFERROR(INDEX('المرضى'!$B$6:$B$305,MATCH(E1180,'المرضى'!$A$6:$A$305,0))&amp;"",""))</f>
        <v/>
      </c>
      <c r="G1180" s="22">
        <f>IF(OR(C1180&lt;&gt;"تمت",E1180="",NOT(ISNUMBER(A1180))),"",IF(COUNTIFS($E$6:$E$2005,E1180,$C$6:$C$2005,"تمت",$A$6:$A$2005,"&gt;"&amp;A1180)=0,1,0))</f>
        <v/>
      </c>
    </row>
    <row r="1181">
      <c r="A1181" s="13" t="n"/>
      <c r="B1181" s="5" t="n"/>
      <c r="C1181" s="5" t="n"/>
      <c r="D1181" s="5" t="n"/>
      <c r="E1181" s="6">
        <f>IF(B1181&amp;""="","",IFERROR(INDEX('الخطط'!$B$6:$B$505,MATCH(B1181&amp;"",'الخطط'!$A$6:$A$505,0))&amp;"","خطة غير موجودة"))</f>
        <v/>
      </c>
      <c r="F1181" s="6">
        <f>IF(E1181="","",IFERROR(INDEX('المرضى'!$B$6:$B$305,MATCH(E1181,'المرضى'!$A$6:$A$305,0))&amp;"",""))</f>
        <v/>
      </c>
      <c r="G1181" s="22">
        <f>IF(OR(C1181&lt;&gt;"تمت",E1181="",NOT(ISNUMBER(A1181))),"",IF(COUNTIFS($E$6:$E$2005,E1181,$C$6:$C$2005,"تمت",$A$6:$A$2005,"&gt;"&amp;A1181)=0,1,0))</f>
        <v/>
      </c>
    </row>
    <row r="1182">
      <c r="A1182" s="13" t="n"/>
      <c r="B1182" s="5" t="n"/>
      <c r="C1182" s="5" t="n"/>
      <c r="D1182" s="5" t="n"/>
      <c r="E1182" s="6">
        <f>IF(B1182&amp;""="","",IFERROR(INDEX('الخطط'!$B$6:$B$505,MATCH(B1182&amp;"",'الخطط'!$A$6:$A$505,0))&amp;"","خطة غير موجودة"))</f>
        <v/>
      </c>
      <c r="F1182" s="6">
        <f>IF(E1182="","",IFERROR(INDEX('المرضى'!$B$6:$B$305,MATCH(E1182,'المرضى'!$A$6:$A$305,0))&amp;"",""))</f>
        <v/>
      </c>
      <c r="G1182" s="22">
        <f>IF(OR(C1182&lt;&gt;"تمت",E1182="",NOT(ISNUMBER(A1182))),"",IF(COUNTIFS($E$6:$E$2005,E1182,$C$6:$C$2005,"تمت",$A$6:$A$2005,"&gt;"&amp;A1182)=0,1,0))</f>
        <v/>
      </c>
    </row>
    <row r="1183">
      <c r="A1183" s="13" t="n"/>
      <c r="B1183" s="5" t="n"/>
      <c r="C1183" s="5" t="n"/>
      <c r="D1183" s="5" t="n"/>
      <c r="E1183" s="6">
        <f>IF(B1183&amp;""="","",IFERROR(INDEX('الخطط'!$B$6:$B$505,MATCH(B1183&amp;"",'الخطط'!$A$6:$A$505,0))&amp;"","خطة غير موجودة"))</f>
        <v/>
      </c>
      <c r="F1183" s="6">
        <f>IF(E1183="","",IFERROR(INDEX('المرضى'!$B$6:$B$305,MATCH(E1183,'المرضى'!$A$6:$A$305,0))&amp;"",""))</f>
        <v/>
      </c>
      <c r="G1183" s="22">
        <f>IF(OR(C1183&lt;&gt;"تمت",E1183="",NOT(ISNUMBER(A1183))),"",IF(COUNTIFS($E$6:$E$2005,E1183,$C$6:$C$2005,"تمت",$A$6:$A$2005,"&gt;"&amp;A1183)=0,1,0))</f>
        <v/>
      </c>
    </row>
    <row r="1184">
      <c r="A1184" s="13" t="n"/>
      <c r="B1184" s="5" t="n"/>
      <c r="C1184" s="5" t="n"/>
      <c r="D1184" s="5" t="n"/>
      <c r="E1184" s="6">
        <f>IF(B1184&amp;""="","",IFERROR(INDEX('الخطط'!$B$6:$B$505,MATCH(B1184&amp;"",'الخطط'!$A$6:$A$505,0))&amp;"","خطة غير موجودة"))</f>
        <v/>
      </c>
      <c r="F1184" s="6">
        <f>IF(E1184="","",IFERROR(INDEX('المرضى'!$B$6:$B$305,MATCH(E1184,'المرضى'!$A$6:$A$305,0))&amp;"",""))</f>
        <v/>
      </c>
      <c r="G1184" s="22">
        <f>IF(OR(C1184&lt;&gt;"تمت",E1184="",NOT(ISNUMBER(A1184))),"",IF(COUNTIFS($E$6:$E$2005,E1184,$C$6:$C$2005,"تمت",$A$6:$A$2005,"&gt;"&amp;A1184)=0,1,0))</f>
        <v/>
      </c>
    </row>
    <row r="1185">
      <c r="A1185" s="13" t="n"/>
      <c r="B1185" s="5" t="n"/>
      <c r="C1185" s="5" t="n"/>
      <c r="D1185" s="5" t="n"/>
      <c r="E1185" s="6">
        <f>IF(B1185&amp;""="","",IFERROR(INDEX('الخطط'!$B$6:$B$505,MATCH(B1185&amp;"",'الخطط'!$A$6:$A$505,0))&amp;"","خطة غير موجودة"))</f>
        <v/>
      </c>
      <c r="F1185" s="6">
        <f>IF(E1185="","",IFERROR(INDEX('المرضى'!$B$6:$B$305,MATCH(E1185,'المرضى'!$A$6:$A$305,0))&amp;"",""))</f>
        <v/>
      </c>
      <c r="G1185" s="22">
        <f>IF(OR(C1185&lt;&gt;"تمت",E1185="",NOT(ISNUMBER(A1185))),"",IF(COUNTIFS($E$6:$E$2005,E1185,$C$6:$C$2005,"تمت",$A$6:$A$2005,"&gt;"&amp;A1185)=0,1,0))</f>
        <v/>
      </c>
    </row>
    <row r="1186">
      <c r="A1186" s="13" t="n"/>
      <c r="B1186" s="5" t="n"/>
      <c r="C1186" s="5" t="n"/>
      <c r="D1186" s="5" t="n"/>
      <c r="E1186" s="6">
        <f>IF(B1186&amp;""="","",IFERROR(INDEX('الخطط'!$B$6:$B$505,MATCH(B1186&amp;"",'الخطط'!$A$6:$A$505,0))&amp;"","خطة غير موجودة"))</f>
        <v/>
      </c>
      <c r="F1186" s="6">
        <f>IF(E1186="","",IFERROR(INDEX('المرضى'!$B$6:$B$305,MATCH(E1186,'المرضى'!$A$6:$A$305,0))&amp;"",""))</f>
        <v/>
      </c>
      <c r="G1186" s="22">
        <f>IF(OR(C1186&lt;&gt;"تمت",E1186="",NOT(ISNUMBER(A1186))),"",IF(COUNTIFS($E$6:$E$2005,E1186,$C$6:$C$2005,"تمت",$A$6:$A$2005,"&gt;"&amp;A1186)=0,1,0))</f>
        <v/>
      </c>
    </row>
    <row r="1187">
      <c r="A1187" s="13" t="n"/>
      <c r="B1187" s="5" t="n"/>
      <c r="C1187" s="5" t="n"/>
      <c r="D1187" s="5" t="n"/>
      <c r="E1187" s="6">
        <f>IF(B1187&amp;""="","",IFERROR(INDEX('الخطط'!$B$6:$B$505,MATCH(B1187&amp;"",'الخطط'!$A$6:$A$505,0))&amp;"","خطة غير موجودة"))</f>
        <v/>
      </c>
      <c r="F1187" s="6">
        <f>IF(E1187="","",IFERROR(INDEX('المرضى'!$B$6:$B$305,MATCH(E1187,'المرضى'!$A$6:$A$305,0))&amp;"",""))</f>
        <v/>
      </c>
      <c r="G1187" s="22">
        <f>IF(OR(C1187&lt;&gt;"تمت",E1187="",NOT(ISNUMBER(A1187))),"",IF(COUNTIFS($E$6:$E$2005,E1187,$C$6:$C$2005,"تمت",$A$6:$A$2005,"&gt;"&amp;A1187)=0,1,0))</f>
        <v/>
      </c>
    </row>
    <row r="1188">
      <c r="A1188" s="13" t="n"/>
      <c r="B1188" s="5" t="n"/>
      <c r="C1188" s="5" t="n"/>
      <c r="D1188" s="5" t="n"/>
      <c r="E1188" s="6">
        <f>IF(B1188&amp;""="","",IFERROR(INDEX('الخطط'!$B$6:$B$505,MATCH(B1188&amp;"",'الخطط'!$A$6:$A$505,0))&amp;"","خطة غير موجودة"))</f>
        <v/>
      </c>
      <c r="F1188" s="6">
        <f>IF(E1188="","",IFERROR(INDEX('المرضى'!$B$6:$B$305,MATCH(E1188,'المرضى'!$A$6:$A$305,0))&amp;"",""))</f>
        <v/>
      </c>
      <c r="G1188" s="22">
        <f>IF(OR(C1188&lt;&gt;"تمت",E1188="",NOT(ISNUMBER(A1188))),"",IF(COUNTIFS($E$6:$E$2005,E1188,$C$6:$C$2005,"تمت",$A$6:$A$2005,"&gt;"&amp;A1188)=0,1,0))</f>
        <v/>
      </c>
    </row>
    <row r="1189">
      <c r="A1189" s="13" t="n"/>
      <c r="B1189" s="5" t="n"/>
      <c r="C1189" s="5" t="n"/>
      <c r="D1189" s="5" t="n"/>
      <c r="E1189" s="6">
        <f>IF(B1189&amp;""="","",IFERROR(INDEX('الخطط'!$B$6:$B$505,MATCH(B1189&amp;"",'الخطط'!$A$6:$A$505,0))&amp;"","خطة غير موجودة"))</f>
        <v/>
      </c>
      <c r="F1189" s="6">
        <f>IF(E1189="","",IFERROR(INDEX('المرضى'!$B$6:$B$305,MATCH(E1189,'المرضى'!$A$6:$A$305,0))&amp;"",""))</f>
        <v/>
      </c>
      <c r="G1189" s="22">
        <f>IF(OR(C1189&lt;&gt;"تمت",E1189="",NOT(ISNUMBER(A1189))),"",IF(COUNTIFS($E$6:$E$2005,E1189,$C$6:$C$2005,"تمت",$A$6:$A$2005,"&gt;"&amp;A1189)=0,1,0))</f>
        <v/>
      </c>
    </row>
    <row r="1190">
      <c r="A1190" s="13" t="n"/>
      <c r="B1190" s="5" t="n"/>
      <c r="C1190" s="5" t="n"/>
      <c r="D1190" s="5" t="n"/>
      <c r="E1190" s="6">
        <f>IF(B1190&amp;""="","",IFERROR(INDEX('الخطط'!$B$6:$B$505,MATCH(B1190&amp;"",'الخطط'!$A$6:$A$505,0))&amp;"","خطة غير موجودة"))</f>
        <v/>
      </c>
      <c r="F1190" s="6">
        <f>IF(E1190="","",IFERROR(INDEX('المرضى'!$B$6:$B$305,MATCH(E1190,'المرضى'!$A$6:$A$305,0))&amp;"",""))</f>
        <v/>
      </c>
      <c r="G1190" s="22">
        <f>IF(OR(C1190&lt;&gt;"تمت",E1190="",NOT(ISNUMBER(A1190))),"",IF(COUNTIFS($E$6:$E$2005,E1190,$C$6:$C$2005,"تمت",$A$6:$A$2005,"&gt;"&amp;A1190)=0,1,0))</f>
        <v/>
      </c>
    </row>
    <row r="1191">
      <c r="A1191" s="13" t="n"/>
      <c r="B1191" s="5" t="n"/>
      <c r="C1191" s="5" t="n"/>
      <c r="D1191" s="5" t="n"/>
      <c r="E1191" s="6">
        <f>IF(B1191&amp;""="","",IFERROR(INDEX('الخطط'!$B$6:$B$505,MATCH(B1191&amp;"",'الخطط'!$A$6:$A$505,0))&amp;"","خطة غير موجودة"))</f>
        <v/>
      </c>
      <c r="F1191" s="6">
        <f>IF(E1191="","",IFERROR(INDEX('المرضى'!$B$6:$B$305,MATCH(E1191,'المرضى'!$A$6:$A$305,0))&amp;"",""))</f>
        <v/>
      </c>
      <c r="G1191" s="22">
        <f>IF(OR(C1191&lt;&gt;"تمت",E1191="",NOT(ISNUMBER(A1191))),"",IF(COUNTIFS($E$6:$E$2005,E1191,$C$6:$C$2005,"تمت",$A$6:$A$2005,"&gt;"&amp;A1191)=0,1,0))</f>
        <v/>
      </c>
    </row>
    <row r="1192">
      <c r="A1192" s="13" t="n"/>
      <c r="B1192" s="5" t="n"/>
      <c r="C1192" s="5" t="n"/>
      <c r="D1192" s="5" t="n"/>
      <c r="E1192" s="6">
        <f>IF(B1192&amp;""="","",IFERROR(INDEX('الخطط'!$B$6:$B$505,MATCH(B1192&amp;"",'الخطط'!$A$6:$A$505,0))&amp;"","خطة غير موجودة"))</f>
        <v/>
      </c>
      <c r="F1192" s="6">
        <f>IF(E1192="","",IFERROR(INDEX('المرضى'!$B$6:$B$305,MATCH(E1192,'المرضى'!$A$6:$A$305,0))&amp;"",""))</f>
        <v/>
      </c>
      <c r="G1192" s="22">
        <f>IF(OR(C1192&lt;&gt;"تمت",E1192="",NOT(ISNUMBER(A1192))),"",IF(COUNTIFS($E$6:$E$2005,E1192,$C$6:$C$2005,"تمت",$A$6:$A$2005,"&gt;"&amp;A1192)=0,1,0))</f>
        <v/>
      </c>
    </row>
    <row r="1193">
      <c r="A1193" s="13" t="n"/>
      <c r="B1193" s="5" t="n"/>
      <c r="C1193" s="5" t="n"/>
      <c r="D1193" s="5" t="n"/>
      <c r="E1193" s="6">
        <f>IF(B1193&amp;""="","",IFERROR(INDEX('الخطط'!$B$6:$B$505,MATCH(B1193&amp;"",'الخطط'!$A$6:$A$505,0))&amp;"","خطة غير موجودة"))</f>
        <v/>
      </c>
      <c r="F1193" s="6">
        <f>IF(E1193="","",IFERROR(INDEX('المرضى'!$B$6:$B$305,MATCH(E1193,'المرضى'!$A$6:$A$305,0))&amp;"",""))</f>
        <v/>
      </c>
      <c r="G1193" s="22">
        <f>IF(OR(C1193&lt;&gt;"تمت",E1193="",NOT(ISNUMBER(A1193))),"",IF(COUNTIFS($E$6:$E$2005,E1193,$C$6:$C$2005,"تمت",$A$6:$A$2005,"&gt;"&amp;A1193)=0,1,0))</f>
        <v/>
      </c>
    </row>
    <row r="1194">
      <c r="A1194" s="13" t="n"/>
      <c r="B1194" s="5" t="n"/>
      <c r="C1194" s="5" t="n"/>
      <c r="D1194" s="5" t="n"/>
      <c r="E1194" s="6">
        <f>IF(B1194&amp;""="","",IFERROR(INDEX('الخطط'!$B$6:$B$505,MATCH(B1194&amp;"",'الخطط'!$A$6:$A$505,0))&amp;"","خطة غير موجودة"))</f>
        <v/>
      </c>
      <c r="F1194" s="6">
        <f>IF(E1194="","",IFERROR(INDEX('المرضى'!$B$6:$B$305,MATCH(E1194,'المرضى'!$A$6:$A$305,0))&amp;"",""))</f>
        <v/>
      </c>
      <c r="G1194" s="22">
        <f>IF(OR(C1194&lt;&gt;"تمت",E1194="",NOT(ISNUMBER(A1194))),"",IF(COUNTIFS($E$6:$E$2005,E1194,$C$6:$C$2005,"تمت",$A$6:$A$2005,"&gt;"&amp;A1194)=0,1,0))</f>
        <v/>
      </c>
    </row>
    <row r="1195">
      <c r="A1195" s="13" t="n"/>
      <c r="B1195" s="5" t="n"/>
      <c r="C1195" s="5" t="n"/>
      <c r="D1195" s="5" t="n"/>
      <c r="E1195" s="6">
        <f>IF(B1195&amp;""="","",IFERROR(INDEX('الخطط'!$B$6:$B$505,MATCH(B1195&amp;"",'الخطط'!$A$6:$A$505,0))&amp;"","خطة غير موجودة"))</f>
        <v/>
      </c>
      <c r="F1195" s="6">
        <f>IF(E1195="","",IFERROR(INDEX('المرضى'!$B$6:$B$305,MATCH(E1195,'المرضى'!$A$6:$A$305,0))&amp;"",""))</f>
        <v/>
      </c>
      <c r="G1195" s="22">
        <f>IF(OR(C1195&lt;&gt;"تمت",E1195="",NOT(ISNUMBER(A1195))),"",IF(COUNTIFS($E$6:$E$2005,E1195,$C$6:$C$2005,"تمت",$A$6:$A$2005,"&gt;"&amp;A1195)=0,1,0))</f>
        <v/>
      </c>
    </row>
    <row r="1196">
      <c r="A1196" s="13" t="n"/>
      <c r="B1196" s="5" t="n"/>
      <c r="C1196" s="5" t="n"/>
      <c r="D1196" s="5" t="n"/>
      <c r="E1196" s="6">
        <f>IF(B1196&amp;""="","",IFERROR(INDEX('الخطط'!$B$6:$B$505,MATCH(B1196&amp;"",'الخطط'!$A$6:$A$505,0))&amp;"","خطة غير موجودة"))</f>
        <v/>
      </c>
      <c r="F1196" s="6">
        <f>IF(E1196="","",IFERROR(INDEX('المرضى'!$B$6:$B$305,MATCH(E1196,'المرضى'!$A$6:$A$305,0))&amp;"",""))</f>
        <v/>
      </c>
      <c r="G1196" s="22">
        <f>IF(OR(C1196&lt;&gt;"تمت",E1196="",NOT(ISNUMBER(A1196))),"",IF(COUNTIFS($E$6:$E$2005,E1196,$C$6:$C$2005,"تمت",$A$6:$A$2005,"&gt;"&amp;A1196)=0,1,0))</f>
        <v/>
      </c>
    </row>
    <row r="1197">
      <c r="A1197" s="13" t="n"/>
      <c r="B1197" s="5" t="n"/>
      <c r="C1197" s="5" t="n"/>
      <c r="D1197" s="5" t="n"/>
      <c r="E1197" s="6">
        <f>IF(B1197&amp;""="","",IFERROR(INDEX('الخطط'!$B$6:$B$505,MATCH(B1197&amp;"",'الخطط'!$A$6:$A$505,0))&amp;"","خطة غير موجودة"))</f>
        <v/>
      </c>
      <c r="F1197" s="6">
        <f>IF(E1197="","",IFERROR(INDEX('المرضى'!$B$6:$B$305,MATCH(E1197,'المرضى'!$A$6:$A$305,0))&amp;"",""))</f>
        <v/>
      </c>
      <c r="G1197" s="22">
        <f>IF(OR(C1197&lt;&gt;"تمت",E1197="",NOT(ISNUMBER(A1197))),"",IF(COUNTIFS($E$6:$E$2005,E1197,$C$6:$C$2005,"تمت",$A$6:$A$2005,"&gt;"&amp;A1197)=0,1,0))</f>
        <v/>
      </c>
    </row>
    <row r="1198">
      <c r="A1198" s="13" t="n"/>
      <c r="B1198" s="5" t="n"/>
      <c r="C1198" s="5" t="n"/>
      <c r="D1198" s="5" t="n"/>
      <c r="E1198" s="6">
        <f>IF(B1198&amp;""="","",IFERROR(INDEX('الخطط'!$B$6:$B$505,MATCH(B1198&amp;"",'الخطط'!$A$6:$A$505,0))&amp;"","خطة غير موجودة"))</f>
        <v/>
      </c>
      <c r="F1198" s="6">
        <f>IF(E1198="","",IFERROR(INDEX('المرضى'!$B$6:$B$305,MATCH(E1198,'المرضى'!$A$6:$A$305,0))&amp;"",""))</f>
        <v/>
      </c>
      <c r="G1198" s="22">
        <f>IF(OR(C1198&lt;&gt;"تمت",E1198="",NOT(ISNUMBER(A1198))),"",IF(COUNTIFS($E$6:$E$2005,E1198,$C$6:$C$2005,"تمت",$A$6:$A$2005,"&gt;"&amp;A1198)=0,1,0))</f>
        <v/>
      </c>
    </row>
    <row r="1199">
      <c r="A1199" s="13" t="n"/>
      <c r="B1199" s="5" t="n"/>
      <c r="C1199" s="5" t="n"/>
      <c r="D1199" s="5" t="n"/>
      <c r="E1199" s="6">
        <f>IF(B1199&amp;""="","",IFERROR(INDEX('الخطط'!$B$6:$B$505,MATCH(B1199&amp;"",'الخطط'!$A$6:$A$505,0))&amp;"","خطة غير موجودة"))</f>
        <v/>
      </c>
      <c r="F1199" s="6">
        <f>IF(E1199="","",IFERROR(INDEX('المرضى'!$B$6:$B$305,MATCH(E1199,'المرضى'!$A$6:$A$305,0))&amp;"",""))</f>
        <v/>
      </c>
      <c r="G1199" s="22">
        <f>IF(OR(C1199&lt;&gt;"تمت",E1199="",NOT(ISNUMBER(A1199))),"",IF(COUNTIFS($E$6:$E$2005,E1199,$C$6:$C$2005,"تمت",$A$6:$A$2005,"&gt;"&amp;A1199)=0,1,0))</f>
        <v/>
      </c>
    </row>
    <row r="1200">
      <c r="A1200" s="13" t="n"/>
      <c r="B1200" s="5" t="n"/>
      <c r="C1200" s="5" t="n"/>
      <c r="D1200" s="5" t="n"/>
      <c r="E1200" s="6">
        <f>IF(B1200&amp;""="","",IFERROR(INDEX('الخطط'!$B$6:$B$505,MATCH(B1200&amp;"",'الخطط'!$A$6:$A$505,0))&amp;"","خطة غير موجودة"))</f>
        <v/>
      </c>
      <c r="F1200" s="6">
        <f>IF(E1200="","",IFERROR(INDEX('المرضى'!$B$6:$B$305,MATCH(E1200,'المرضى'!$A$6:$A$305,0))&amp;"",""))</f>
        <v/>
      </c>
      <c r="G1200" s="22">
        <f>IF(OR(C1200&lt;&gt;"تمت",E1200="",NOT(ISNUMBER(A1200))),"",IF(COUNTIFS($E$6:$E$2005,E1200,$C$6:$C$2005,"تمت",$A$6:$A$2005,"&gt;"&amp;A1200)=0,1,0))</f>
        <v/>
      </c>
    </row>
    <row r="1201">
      <c r="A1201" s="13" t="n"/>
      <c r="B1201" s="5" t="n"/>
      <c r="C1201" s="5" t="n"/>
      <c r="D1201" s="5" t="n"/>
      <c r="E1201" s="6">
        <f>IF(B1201&amp;""="","",IFERROR(INDEX('الخطط'!$B$6:$B$505,MATCH(B1201&amp;"",'الخطط'!$A$6:$A$505,0))&amp;"","خطة غير موجودة"))</f>
        <v/>
      </c>
      <c r="F1201" s="6">
        <f>IF(E1201="","",IFERROR(INDEX('المرضى'!$B$6:$B$305,MATCH(E1201,'المرضى'!$A$6:$A$305,0))&amp;"",""))</f>
        <v/>
      </c>
      <c r="G1201" s="22">
        <f>IF(OR(C1201&lt;&gt;"تمت",E1201="",NOT(ISNUMBER(A1201))),"",IF(COUNTIFS($E$6:$E$2005,E1201,$C$6:$C$2005,"تمت",$A$6:$A$2005,"&gt;"&amp;A1201)=0,1,0))</f>
        <v/>
      </c>
    </row>
    <row r="1202">
      <c r="A1202" s="13" t="n"/>
      <c r="B1202" s="5" t="n"/>
      <c r="C1202" s="5" t="n"/>
      <c r="D1202" s="5" t="n"/>
      <c r="E1202" s="6">
        <f>IF(B1202&amp;""="","",IFERROR(INDEX('الخطط'!$B$6:$B$505,MATCH(B1202&amp;"",'الخطط'!$A$6:$A$505,0))&amp;"","خطة غير موجودة"))</f>
        <v/>
      </c>
      <c r="F1202" s="6">
        <f>IF(E1202="","",IFERROR(INDEX('المرضى'!$B$6:$B$305,MATCH(E1202,'المرضى'!$A$6:$A$305,0))&amp;"",""))</f>
        <v/>
      </c>
      <c r="G1202" s="22">
        <f>IF(OR(C1202&lt;&gt;"تمت",E1202="",NOT(ISNUMBER(A1202))),"",IF(COUNTIFS($E$6:$E$2005,E1202,$C$6:$C$2005,"تمت",$A$6:$A$2005,"&gt;"&amp;A1202)=0,1,0))</f>
        <v/>
      </c>
    </row>
    <row r="1203">
      <c r="A1203" s="13" t="n"/>
      <c r="B1203" s="5" t="n"/>
      <c r="C1203" s="5" t="n"/>
      <c r="D1203" s="5" t="n"/>
      <c r="E1203" s="6">
        <f>IF(B1203&amp;""="","",IFERROR(INDEX('الخطط'!$B$6:$B$505,MATCH(B1203&amp;"",'الخطط'!$A$6:$A$505,0))&amp;"","خطة غير موجودة"))</f>
        <v/>
      </c>
      <c r="F1203" s="6">
        <f>IF(E1203="","",IFERROR(INDEX('المرضى'!$B$6:$B$305,MATCH(E1203,'المرضى'!$A$6:$A$305,0))&amp;"",""))</f>
        <v/>
      </c>
      <c r="G1203" s="22">
        <f>IF(OR(C1203&lt;&gt;"تمت",E1203="",NOT(ISNUMBER(A1203))),"",IF(COUNTIFS($E$6:$E$2005,E1203,$C$6:$C$2005,"تمت",$A$6:$A$2005,"&gt;"&amp;A1203)=0,1,0))</f>
        <v/>
      </c>
    </row>
    <row r="1204">
      <c r="A1204" s="13" t="n"/>
      <c r="B1204" s="5" t="n"/>
      <c r="C1204" s="5" t="n"/>
      <c r="D1204" s="5" t="n"/>
      <c r="E1204" s="6">
        <f>IF(B1204&amp;""="","",IFERROR(INDEX('الخطط'!$B$6:$B$505,MATCH(B1204&amp;"",'الخطط'!$A$6:$A$505,0))&amp;"","خطة غير موجودة"))</f>
        <v/>
      </c>
      <c r="F1204" s="6">
        <f>IF(E1204="","",IFERROR(INDEX('المرضى'!$B$6:$B$305,MATCH(E1204,'المرضى'!$A$6:$A$305,0))&amp;"",""))</f>
        <v/>
      </c>
      <c r="G1204" s="22">
        <f>IF(OR(C1204&lt;&gt;"تمت",E1204="",NOT(ISNUMBER(A1204))),"",IF(COUNTIFS($E$6:$E$2005,E1204,$C$6:$C$2005,"تمت",$A$6:$A$2005,"&gt;"&amp;A1204)=0,1,0))</f>
        <v/>
      </c>
    </row>
    <row r="1205">
      <c r="A1205" s="13" t="n"/>
      <c r="B1205" s="5" t="n"/>
      <c r="C1205" s="5" t="n"/>
      <c r="D1205" s="5" t="n"/>
      <c r="E1205" s="6">
        <f>IF(B1205&amp;""="","",IFERROR(INDEX('الخطط'!$B$6:$B$505,MATCH(B1205&amp;"",'الخطط'!$A$6:$A$505,0))&amp;"","خطة غير موجودة"))</f>
        <v/>
      </c>
      <c r="F1205" s="6">
        <f>IF(E1205="","",IFERROR(INDEX('المرضى'!$B$6:$B$305,MATCH(E1205,'المرضى'!$A$6:$A$305,0))&amp;"",""))</f>
        <v/>
      </c>
      <c r="G1205" s="22">
        <f>IF(OR(C1205&lt;&gt;"تمت",E1205="",NOT(ISNUMBER(A1205))),"",IF(COUNTIFS($E$6:$E$2005,E1205,$C$6:$C$2005,"تمت",$A$6:$A$2005,"&gt;"&amp;A1205)=0,1,0))</f>
        <v/>
      </c>
    </row>
    <row r="1206">
      <c r="A1206" s="13" t="n"/>
      <c r="B1206" s="5" t="n"/>
      <c r="C1206" s="5" t="n"/>
      <c r="D1206" s="5" t="n"/>
      <c r="E1206" s="6">
        <f>IF(B1206&amp;""="","",IFERROR(INDEX('الخطط'!$B$6:$B$505,MATCH(B1206&amp;"",'الخطط'!$A$6:$A$505,0))&amp;"","خطة غير موجودة"))</f>
        <v/>
      </c>
      <c r="F1206" s="6">
        <f>IF(E1206="","",IFERROR(INDEX('المرضى'!$B$6:$B$305,MATCH(E1206,'المرضى'!$A$6:$A$305,0))&amp;"",""))</f>
        <v/>
      </c>
      <c r="G1206" s="22">
        <f>IF(OR(C1206&lt;&gt;"تمت",E1206="",NOT(ISNUMBER(A1206))),"",IF(COUNTIFS($E$6:$E$2005,E1206,$C$6:$C$2005,"تمت",$A$6:$A$2005,"&gt;"&amp;A1206)=0,1,0))</f>
        <v/>
      </c>
    </row>
    <row r="1207">
      <c r="A1207" s="13" t="n"/>
      <c r="B1207" s="5" t="n"/>
      <c r="C1207" s="5" t="n"/>
      <c r="D1207" s="5" t="n"/>
      <c r="E1207" s="6">
        <f>IF(B1207&amp;""="","",IFERROR(INDEX('الخطط'!$B$6:$B$505,MATCH(B1207&amp;"",'الخطط'!$A$6:$A$505,0))&amp;"","خطة غير موجودة"))</f>
        <v/>
      </c>
      <c r="F1207" s="6">
        <f>IF(E1207="","",IFERROR(INDEX('المرضى'!$B$6:$B$305,MATCH(E1207,'المرضى'!$A$6:$A$305,0))&amp;"",""))</f>
        <v/>
      </c>
      <c r="G1207" s="22">
        <f>IF(OR(C1207&lt;&gt;"تمت",E1207="",NOT(ISNUMBER(A1207))),"",IF(COUNTIFS($E$6:$E$2005,E1207,$C$6:$C$2005,"تمت",$A$6:$A$2005,"&gt;"&amp;A1207)=0,1,0))</f>
        <v/>
      </c>
    </row>
    <row r="1208">
      <c r="A1208" s="13" t="n"/>
      <c r="B1208" s="5" t="n"/>
      <c r="C1208" s="5" t="n"/>
      <c r="D1208" s="5" t="n"/>
      <c r="E1208" s="6">
        <f>IF(B1208&amp;""="","",IFERROR(INDEX('الخطط'!$B$6:$B$505,MATCH(B1208&amp;"",'الخطط'!$A$6:$A$505,0))&amp;"","خطة غير موجودة"))</f>
        <v/>
      </c>
      <c r="F1208" s="6">
        <f>IF(E1208="","",IFERROR(INDEX('المرضى'!$B$6:$B$305,MATCH(E1208,'المرضى'!$A$6:$A$305,0))&amp;"",""))</f>
        <v/>
      </c>
      <c r="G1208" s="22">
        <f>IF(OR(C1208&lt;&gt;"تمت",E1208="",NOT(ISNUMBER(A1208))),"",IF(COUNTIFS($E$6:$E$2005,E1208,$C$6:$C$2005,"تمت",$A$6:$A$2005,"&gt;"&amp;A1208)=0,1,0))</f>
        <v/>
      </c>
    </row>
    <row r="1209">
      <c r="A1209" s="13" t="n"/>
      <c r="B1209" s="5" t="n"/>
      <c r="C1209" s="5" t="n"/>
      <c r="D1209" s="5" t="n"/>
      <c r="E1209" s="6">
        <f>IF(B1209&amp;""="","",IFERROR(INDEX('الخطط'!$B$6:$B$505,MATCH(B1209&amp;"",'الخطط'!$A$6:$A$505,0))&amp;"","خطة غير موجودة"))</f>
        <v/>
      </c>
      <c r="F1209" s="6">
        <f>IF(E1209="","",IFERROR(INDEX('المرضى'!$B$6:$B$305,MATCH(E1209,'المرضى'!$A$6:$A$305,0))&amp;"",""))</f>
        <v/>
      </c>
      <c r="G1209" s="22">
        <f>IF(OR(C1209&lt;&gt;"تمت",E1209="",NOT(ISNUMBER(A1209))),"",IF(COUNTIFS($E$6:$E$2005,E1209,$C$6:$C$2005,"تمت",$A$6:$A$2005,"&gt;"&amp;A1209)=0,1,0))</f>
        <v/>
      </c>
    </row>
    <row r="1210">
      <c r="A1210" s="13" t="n"/>
      <c r="B1210" s="5" t="n"/>
      <c r="C1210" s="5" t="n"/>
      <c r="D1210" s="5" t="n"/>
      <c r="E1210" s="6">
        <f>IF(B1210&amp;""="","",IFERROR(INDEX('الخطط'!$B$6:$B$505,MATCH(B1210&amp;"",'الخطط'!$A$6:$A$505,0))&amp;"","خطة غير موجودة"))</f>
        <v/>
      </c>
      <c r="F1210" s="6">
        <f>IF(E1210="","",IFERROR(INDEX('المرضى'!$B$6:$B$305,MATCH(E1210,'المرضى'!$A$6:$A$305,0))&amp;"",""))</f>
        <v/>
      </c>
      <c r="G1210" s="22">
        <f>IF(OR(C1210&lt;&gt;"تمت",E1210="",NOT(ISNUMBER(A1210))),"",IF(COUNTIFS($E$6:$E$2005,E1210,$C$6:$C$2005,"تمت",$A$6:$A$2005,"&gt;"&amp;A1210)=0,1,0))</f>
        <v/>
      </c>
    </row>
    <row r="1211">
      <c r="A1211" s="13" t="n"/>
      <c r="B1211" s="5" t="n"/>
      <c r="C1211" s="5" t="n"/>
      <c r="D1211" s="5" t="n"/>
      <c r="E1211" s="6">
        <f>IF(B1211&amp;""="","",IFERROR(INDEX('الخطط'!$B$6:$B$505,MATCH(B1211&amp;"",'الخطط'!$A$6:$A$505,0))&amp;"","خطة غير موجودة"))</f>
        <v/>
      </c>
      <c r="F1211" s="6">
        <f>IF(E1211="","",IFERROR(INDEX('المرضى'!$B$6:$B$305,MATCH(E1211,'المرضى'!$A$6:$A$305,0))&amp;"",""))</f>
        <v/>
      </c>
      <c r="G1211" s="22">
        <f>IF(OR(C1211&lt;&gt;"تمت",E1211="",NOT(ISNUMBER(A1211))),"",IF(COUNTIFS($E$6:$E$2005,E1211,$C$6:$C$2005,"تمت",$A$6:$A$2005,"&gt;"&amp;A1211)=0,1,0))</f>
        <v/>
      </c>
    </row>
    <row r="1212">
      <c r="A1212" s="13" t="n"/>
      <c r="B1212" s="5" t="n"/>
      <c r="C1212" s="5" t="n"/>
      <c r="D1212" s="5" t="n"/>
      <c r="E1212" s="6">
        <f>IF(B1212&amp;""="","",IFERROR(INDEX('الخطط'!$B$6:$B$505,MATCH(B1212&amp;"",'الخطط'!$A$6:$A$505,0))&amp;"","خطة غير موجودة"))</f>
        <v/>
      </c>
      <c r="F1212" s="6">
        <f>IF(E1212="","",IFERROR(INDEX('المرضى'!$B$6:$B$305,MATCH(E1212,'المرضى'!$A$6:$A$305,0))&amp;"",""))</f>
        <v/>
      </c>
      <c r="G1212" s="22">
        <f>IF(OR(C1212&lt;&gt;"تمت",E1212="",NOT(ISNUMBER(A1212))),"",IF(COUNTIFS($E$6:$E$2005,E1212,$C$6:$C$2005,"تمت",$A$6:$A$2005,"&gt;"&amp;A1212)=0,1,0))</f>
        <v/>
      </c>
    </row>
    <row r="1213">
      <c r="A1213" s="13" t="n"/>
      <c r="B1213" s="5" t="n"/>
      <c r="C1213" s="5" t="n"/>
      <c r="D1213" s="5" t="n"/>
      <c r="E1213" s="6">
        <f>IF(B1213&amp;""="","",IFERROR(INDEX('الخطط'!$B$6:$B$505,MATCH(B1213&amp;"",'الخطط'!$A$6:$A$505,0))&amp;"","خطة غير موجودة"))</f>
        <v/>
      </c>
      <c r="F1213" s="6">
        <f>IF(E1213="","",IFERROR(INDEX('المرضى'!$B$6:$B$305,MATCH(E1213,'المرضى'!$A$6:$A$305,0))&amp;"",""))</f>
        <v/>
      </c>
      <c r="G1213" s="22">
        <f>IF(OR(C1213&lt;&gt;"تمت",E1213="",NOT(ISNUMBER(A1213))),"",IF(COUNTIFS($E$6:$E$2005,E1213,$C$6:$C$2005,"تمت",$A$6:$A$2005,"&gt;"&amp;A1213)=0,1,0))</f>
        <v/>
      </c>
    </row>
    <row r="1214">
      <c r="A1214" s="13" t="n"/>
      <c r="B1214" s="5" t="n"/>
      <c r="C1214" s="5" t="n"/>
      <c r="D1214" s="5" t="n"/>
      <c r="E1214" s="6">
        <f>IF(B1214&amp;""="","",IFERROR(INDEX('الخطط'!$B$6:$B$505,MATCH(B1214&amp;"",'الخطط'!$A$6:$A$505,0))&amp;"","خطة غير موجودة"))</f>
        <v/>
      </c>
      <c r="F1214" s="6">
        <f>IF(E1214="","",IFERROR(INDEX('المرضى'!$B$6:$B$305,MATCH(E1214,'المرضى'!$A$6:$A$305,0))&amp;"",""))</f>
        <v/>
      </c>
      <c r="G1214" s="22">
        <f>IF(OR(C1214&lt;&gt;"تمت",E1214="",NOT(ISNUMBER(A1214))),"",IF(COUNTIFS($E$6:$E$2005,E1214,$C$6:$C$2005,"تمت",$A$6:$A$2005,"&gt;"&amp;A1214)=0,1,0))</f>
        <v/>
      </c>
    </row>
    <row r="1215">
      <c r="A1215" s="13" t="n"/>
      <c r="B1215" s="5" t="n"/>
      <c r="C1215" s="5" t="n"/>
      <c r="D1215" s="5" t="n"/>
      <c r="E1215" s="6">
        <f>IF(B1215&amp;""="","",IFERROR(INDEX('الخطط'!$B$6:$B$505,MATCH(B1215&amp;"",'الخطط'!$A$6:$A$505,0))&amp;"","خطة غير موجودة"))</f>
        <v/>
      </c>
      <c r="F1215" s="6">
        <f>IF(E1215="","",IFERROR(INDEX('المرضى'!$B$6:$B$305,MATCH(E1215,'المرضى'!$A$6:$A$305,0))&amp;"",""))</f>
        <v/>
      </c>
      <c r="G1215" s="22">
        <f>IF(OR(C1215&lt;&gt;"تمت",E1215="",NOT(ISNUMBER(A1215))),"",IF(COUNTIFS($E$6:$E$2005,E1215,$C$6:$C$2005,"تمت",$A$6:$A$2005,"&gt;"&amp;A1215)=0,1,0))</f>
        <v/>
      </c>
    </row>
    <row r="1216">
      <c r="A1216" s="13" t="n"/>
      <c r="B1216" s="5" t="n"/>
      <c r="C1216" s="5" t="n"/>
      <c r="D1216" s="5" t="n"/>
      <c r="E1216" s="6">
        <f>IF(B1216&amp;""="","",IFERROR(INDEX('الخطط'!$B$6:$B$505,MATCH(B1216&amp;"",'الخطط'!$A$6:$A$505,0))&amp;"","خطة غير موجودة"))</f>
        <v/>
      </c>
      <c r="F1216" s="6">
        <f>IF(E1216="","",IFERROR(INDEX('المرضى'!$B$6:$B$305,MATCH(E1216,'المرضى'!$A$6:$A$305,0))&amp;"",""))</f>
        <v/>
      </c>
      <c r="G1216" s="22">
        <f>IF(OR(C1216&lt;&gt;"تمت",E1216="",NOT(ISNUMBER(A1216))),"",IF(COUNTIFS($E$6:$E$2005,E1216,$C$6:$C$2005,"تمت",$A$6:$A$2005,"&gt;"&amp;A1216)=0,1,0))</f>
        <v/>
      </c>
    </row>
    <row r="1217">
      <c r="A1217" s="13" t="n"/>
      <c r="B1217" s="5" t="n"/>
      <c r="C1217" s="5" t="n"/>
      <c r="D1217" s="5" t="n"/>
      <c r="E1217" s="6">
        <f>IF(B1217&amp;""="","",IFERROR(INDEX('الخطط'!$B$6:$B$505,MATCH(B1217&amp;"",'الخطط'!$A$6:$A$505,0))&amp;"","خطة غير موجودة"))</f>
        <v/>
      </c>
      <c r="F1217" s="6">
        <f>IF(E1217="","",IFERROR(INDEX('المرضى'!$B$6:$B$305,MATCH(E1217,'المرضى'!$A$6:$A$305,0))&amp;"",""))</f>
        <v/>
      </c>
      <c r="G1217" s="22">
        <f>IF(OR(C1217&lt;&gt;"تمت",E1217="",NOT(ISNUMBER(A1217))),"",IF(COUNTIFS($E$6:$E$2005,E1217,$C$6:$C$2005,"تمت",$A$6:$A$2005,"&gt;"&amp;A1217)=0,1,0))</f>
        <v/>
      </c>
    </row>
    <row r="1218">
      <c r="A1218" s="13" t="n"/>
      <c r="B1218" s="5" t="n"/>
      <c r="C1218" s="5" t="n"/>
      <c r="D1218" s="5" t="n"/>
      <c r="E1218" s="6">
        <f>IF(B1218&amp;""="","",IFERROR(INDEX('الخطط'!$B$6:$B$505,MATCH(B1218&amp;"",'الخطط'!$A$6:$A$505,0))&amp;"","خطة غير موجودة"))</f>
        <v/>
      </c>
      <c r="F1218" s="6">
        <f>IF(E1218="","",IFERROR(INDEX('المرضى'!$B$6:$B$305,MATCH(E1218,'المرضى'!$A$6:$A$305,0))&amp;"",""))</f>
        <v/>
      </c>
      <c r="G1218" s="22">
        <f>IF(OR(C1218&lt;&gt;"تمت",E1218="",NOT(ISNUMBER(A1218))),"",IF(COUNTIFS($E$6:$E$2005,E1218,$C$6:$C$2005,"تمت",$A$6:$A$2005,"&gt;"&amp;A1218)=0,1,0))</f>
        <v/>
      </c>
    </row>
    <row r="1219">
      <c r="A1219" s="13" t="n"/>
      <c r="B1219" s="5" t="n"/>
      <c r="C1219" s="5" t="n"/>
      <c r="D1219" s="5" t="n"/>
      <c r="E1219" s="6">
        <f>IF(B1219&amp;""="","",IFERROR(INDEX('الخطط'!$B$6:$B$505,MATCH(B1219&amp;"",'الخطط'!$A$6:$A$505,0))&amp;"","خطة غير موجودة"))</f>
        <v/>
      </c>
      <c r="F1219" s="6">
        <f>IF(E1219="","",IFERROR(INDEX('المرضى'!$B$6:$B$305,MATCH(E1219,'المرضى'!$A$6:$A$305,0))&amp;"",""))</f>
        <v/>
      </c>
      <c r="G1219" s="22">
        <f>IF(OR(C1219&lt;&gt;"تمت",E1219="",NOT(ISNUMBER(A1219))),"",IF(COUNTIFS($E$6:$E$2005,E1219,$C$6:$C$2005,"تمت",$A$6:$A$2005,"&gt;"&amp;A1219)=0,1,0))</f>
        <v/>
      </c>
    </row>
    <row r="1220">
      <c r="A1220" s="13" t="n"/>
      <c r="B1220" s="5" t="n"/>
      <c r="C1220" s="5" t="n"/>
      <c r="D1220" s="5" t="n"/>
      <c r="E1220" s="6">
        <f>IF(B1220&amp;""="","",IFERROR(INDEX('الخطط'!$B$6:$B$505,MATCH(B1220&amp;"",'الخطط'!$A$6:$A$505,0))&amp;"","خطة غير موجودة"))</f>
        <v/>
      </c>
      <c r="F1220" s="6">
        <f>IF(E1220="","",IFERROR(INDEX('المرضى'!$B$6:$B$305,MATCH(E1220,'المرضى'!$A$6:$A$305,0))&amp;"",""))</f>
        <v/>
      </c>
      <c r="G1220" s="22">
        <f>IF(OR(C1220&lt;&gt;"تمت",E1220="",NOT(ISNUMBER(A1220))),"",IF(COUNTIFS($E$6:$E$2005,E1220,$C$6:$C$2005,"تمت",$A$6:$A$2005,"&gt;"&amp;A1220)=0,1,0))</f>
        <v/>
      </c>
    </row>
    <row r="1221">
      <c r="A1221" s="13" t="n"/>
      <c r="B1221" s="5" t="n"/>
      <c r="C1221" s="5" t="n"/>
      <c r="D1221" s="5" t="n"/>
      <c r="E1221" s="6">
        <f>IF(B1221&amp;""="","",IFERROR(INDEX('الخطط'!$B$6:$B$505,MATCH(B1221&amp;"",'الخطط'!$A$6:$A$505,0))&amp;"","خطة غير موجودة"))</f>
        <v/>
      </c>
      <c r="F1221" s="6">
        <f>IF(E1221="","",IFERROR(INDEX('المرضى'!$B$6:$B$305,MATCH(E1221,'المرضى'!$A$6:$A$305,0))&amp;"",""))</f>
        <v/>
      </c>
      <c r="G1221" s="22">
        <f>IF(OR(C1221&lt;&gt;"تمت",E1221="",NOT(ISNUMBER(A1221))),"",IF(COUNTIFS($E$6:$E$2005,E1221,$C$6:$C$2005,"تمت",$A$6:$A$2005,"&gt;"&amp;A1221)=0,1,0))</f>
        <v/>
      </c>
    </row>
    <row r="1222">
      <c r="A1222" s="13" t="n"/>
      <c r="B1222" s="5" t="n"/>
      <c r="C1222" s="5" t="n"/>
      <c r="D1222" s="5" t="n"/>
      <c r="E1222" s="6">
        <f>IF(B1222&amp;""="","",IFERROR(INDEX('الخطط'!$B$6:$B$505,MATCH(B1222&amp;"",'الخطط'!$A$6:$A$505,0))&amp;"","خطة غير موجودة"))</f>
        <v/>
      </c>
      <c r="F1222" s="6">
        <f>IF(E1222="","",IFERROR(INDEX('المرضى'!$B$6:$B$305,MATCH(E1222,'المرضى'!$A$6:$A$305,0))&amp;"",""))</f>
        <v/>
      </c>
      <c r="G1222" s="22">
        <f>IF(OR(C1222&lt;&gt;"تمت",E1222="",NOT(ISNUMBER(A1222))),"",IF(COUNTIFS($E$6:$E$2005,E1222,$C$6:$C$2005,"تمت",$A$6:$A$2005,"&gt;"&amp;A1222)=0,1,0))</f>
        <v/>
      </c>
    </row>
    <row r="1223">
      <c r="A1223" s="13" t="n"/>
      <c r="B1223" s="5" t="n"/>
      <c r="C1223" s="5" t="n"/>
      <c r="D1223" s="5" t="n"/>
      <c r="E1223" s="6">
        <f>IF(B1223&amp;""="","",IFERROR(INDEX('الخطط'!$B$6:$B$505,MATCH(B1223&amp;"",'الخطط'!$A$6:$A$505,0))&amp;"","خطة غير موجودة"))</f>
        <v/>
      </c>
      <c r="F1223" s="6">
        <f>IF(E1223="","",IFERROR(INDEX('المرضى'!$B$6:$B$305,MATCH(E1223,'المرضى'!$A$6:$A$305,0))&amp;"",""))</f>
        <v/>
      </c>
      <c r="G1223" s="22">
        <f>IF(OR(C1223&lt;&gt;"تمت",E1223="",NOT(ISNUMBER(A1223))),"",IF(COUNTIFS($E$6:$E$2005,E1223,$C$6:$C$2005,"تمت",$A$6:$A$2005,"&gt;"&amp;A1223)=0,1,0))</f>
        <v/>
      </c>
    </row>
    <row r="1224">
      <c r="A1224" s="13" t="n"/>
      <c r="B1224" s="5" t="n"/>
      <c r="C1224" s="5" t="n"/>
      <c r="D1224" s="5" t="n"/>
      <c r="E1224" s="6">
        <f>IF(B1224&amp;""="","",IFERROR(INDEX('الخطط'!$B$6:$B$505,MATCH(B1224&amp;"",'الخطط'!$A$6:$A$505,0))&amp;"","خطة غير موجودة"))</f>
        <v/>
      </c>
      <c r="F1224" s="6">
        <f>IF(E1224="","",IFERROR(INDEX('المرضى'!$B$6:$B$305,MATCH(E1224,'المرضى'!$A$6:$A$305,0))&amp;"",""))</f>
        <v/>
      </c>
      <c r="G1224" s="22">
        <f>IF(OR(C1224&lt;&gt;"تمت",E1224="",NOT(ISNUMBER(A1224))),"",IF(COUNTIFS($E$6:$E$2005,E1224,$C$6:$C$2005,"تمت",$A$6:$A$2005,"&gt;"&amp;A1224)=0,1,0))</f>
        <v/>
      </c>
    </row>
    <row r="1225">
      <c r="A1225" s="13" t="n"/>
      <c r="B1225" s="5" t="n"/>
      <c r="C1225" s="5" t="n"/>
      <c r="D1225" s="5" t="n"/>
      <c r="E1225" s="6">
        <f>IF(B1225&amp;""="","",IFERROR(INDEX('الخطط'!$B$6:$B$505,MATCH(B1225&amp;"",'الخطط'!$A$6:$A$505,0))&amp;"","خطة غير موجودة"))</f>
        <v/>
      </c>
      <c r="F1225" s="6">
        <f>IF(E1225="","",IFERROR(INDEX('المرضى'!$B$6:$B$305,MATCH(E1225,'المرضى'!$A$6:$A$305,0))&amp;"",""))</f>
        <v/>
      </c>
      <c r="G1225" s="22">
        <f>IF(OR(C1225&lt;&gt;"تمت",E1225="",NOT(ISNUMBER(A1225))),"",IF(COUNTIFS($E$6:$E$2005,E1225,$C$6:$C$2005,"تمت",$A$6:$A$2005,"&gt;"&amp;A1225)=0,1,0))</f>
        <v/>
      </c>
    </row>
    <row r="1226">
      <c r="A1226" s="13" t="n"/>
      <c r="B1226" s="5" t="n"/>
      <c r="C1226" s="5" t="n"/>
      <c r="D1226" s="5" t="n"/>
      <c r="E1226" s="6">
        <f>IF(B1226&amp;""="","",IFERROR(INDEX('الخطط'!$B$6:$B$505,MATCH(B1226&amp;"",'الخطط'!$A$6:$A$505,0))&amp;"","خطة غير موجودة"))</f>
        <v/>
      </c>
      <c r="F1226" s="6">
        <f>IF(E1226="","",IFERROR(INDEX('المرضى'!$B$6:$B$305,MATCH(E1226,'المرضى'!$A$6:$A$305,0))&amp;"",""))</f>
        <v/>
      </c>
      <c r="G1226" s="22">
        <f>IF(OR(C1226&lt;&gt;"تمت",E1226="",NOT(ISNUMBER(A1226))),"",IF(COUNTIFS($E$6:$E$2005,E1226,$C$6:$C$2005,"تمت",$A$6:$A$2005,"&gt;"&amp;A1226)=0,1,0))</f>
        <v/>
      </c>
    </row>
    <row r="1227">
      <c r="A1227" s="13" t="n"/>
      <c r="B1227" s="5" t="n"/>
      <c r="C1227" s="5" t="n"/>
      <c r="D1227" s="5" t="n"/>
      <c r="E1227" s="6">
        <f>IF(B1227&amp;""="","",IFERROR(INDEX('الخطط'!$B$6:$B$505,MATCH(B1227&amp;"",'الخطط'!$A$6:$A$505,0))&amp;"","خطة غير موجودة"))</f>
        <v/>
      </c>
      <c r="F1227" s="6">
        <f>IF(E1227="","",IFERROR(INDEX('المرضى'!$B$6:$B$305,MATCH(E1227,'المرضى'!$A$6:$A$305,0))&amp;"",""))</f>
        <v/>
      </c>
      <c r="G1227" s="22">
        <f>IF(OR(C1227&lt;&gt;"تمت",E1227="",NOT(ISNUMBER(A1227))),"",IF(COUNTIFS($E$6:$E$2005,E1227,$C$6:$C$2005,"تمت",$A$6:$A$2005,"&gt;"&amp;A1227)=0,1,0))</f>
        <v/>
      </c>
    </row>
    <row r="1228">
      <c r="A1228" s="13" t="n"/>
      <c r="B1228" s="5" t="n"/>
      <c r="C1228" s="5" t="n"/>
      <c r="D1228" s="5" t="n"/>
      <c r="E1228" s="6">
        <f>IF(B1228&amp;""="","",IFERROR(INDEX('الخطط'!$B$6:$B$505,MATCH(B1228&amp;"",'الخطط'!$A$6:$A$505,0))&amp;"","خطة غير موجودة"))</f>
        <v/>
      </c>
      <c r="F1228" s="6">
        <f>IF(E1228="","",IFERROR(INDEX('المرضى'!$B$6:$B$305,MATCH(E1228,'المرضى'!$A$6:$A$305,0))&amp;"",""))</f>
        <v/>
      </c>
      <c r="G1228" s="22">
        <f>IF(OR(C1228&lt;&gt;"تمت",E1228="",NOT(ISNUMBER(A1228))),"",IF(COUNTIFS($E$6:$E$2005,E1228,$C$6:$C$2005,"تمت",$A$6:$A$2005,"&gt;"&amp;A1228)=0,1,0))</f>
        <v/>
      </c>
    </row>
    <row r="1229">
      <c r="A1229" s="13" t="n"/>
      <c r="B1229" s="5" t="n"/>
      <c r="C1229" s="5" t="n"/>
      <c r="D1229" s="5" t="n"/>
      <c r="E1229" s="6">
        <f>IF(B1229&amp;""="","",IFERROR(INDEX('الخطط'!$B$6:$B$505,MATCH(B1229&amp;"",'الخطط'!$A$6:$A$505,0))&amp;"","خطة غير موجودة"))</f>
        <v/>
      </c>
      <c r="F1229" s="6">
        <f>IF(E1229="","",IFERROR(INDEX('المرضى'!$B$6:$B$305,MATCH(E1229,'المرضى'!$A$6:$A$305,0))&amp;"",""))</f>
        <v/>
      </c>
      <c r="G1229" s="22">
        <f>IF(OR(C1229&lt;&gt;"تمت",E1229="",NOT(ISNUMBER(A1229))),"",IF(COUNTIFS($E$6:$E$2005,E1229,$C$6:$C$2005,"تمت",$A$6:$A$2005,"&gt;"&amp;A1229)=0,1,0))</f>
        <v/>
      </c>
    </row>
    <row r="1230">
      <c r="A1230" s="13" t="n"/>
      <c r="B1230" s="5" t="n"/>
      <c r="C1230" s="5" t="n"/>
      <c r="D1230" s="5" t="n"/>
      <c r="E1230" s="6">
        <f>IF(B1230&amp;""="","",IFERROR(INDEX('الخطط'!$B$6:$B$505,MATCH(B1230&amp;"",'الخطط'!$A$6:$A$505,0))&amp;"","خطة غير موجودة"))</f>
        <v/>
      </c>
      <c r="F1230" s="6">
        <f>IF(E1230="","",IFERROR(INDEX('المرضى'!$B$6:$B$305,MATCH(E1230,'المرضى'!$A$6:$A$305,0))&amp;"",""))</f>
        <v/>
      </c>
      <c r="G1230" s="22">
        <f>IF(OR(C1230&lt;&gt;"تمت",E1230="",NOT(ISNUMBER(A1230))),"",IF(COUNTIFS($E$6:$E$2005,E1230,$C$6:$C$2005,"تمت",$A$6:$A$2005,"&gt;"&amp;A1230)=0,1,0))</f>
        <v/>
      </c>
    </row>
    <row r="1231">
      <c r="A1231" s="13" t="n"/>
      <c r="B1231" s="5" t="n"/>
      <c r="C1231" s="5" t="n"/>
      <c r="D1231" s="5" t="n"/>
      <c r="E1231" s="6">
        <f>IF(B1231&amp;""="","",IFERROR(INDEX('الخطط'!$B$6:$B$505,MATCH(B1231&amp;"",'الخطط'!$A$6:$A$505,0))&amp;"","خطة غير موجودة"))</f>
        <v/>
      </c>
      <c r="F1231" s="6">
        <f>IF(E1231="","",IFERROR(INDEX('المرضى'!$B$6:$B$305,MATCH(E1231,'المرضى'!$A$6:$A$305,0))&amp;"",""))</f>
        <v/>
      </c>
      <c r="G1231" s="22">
        <f>IF(OR(C1231&lt;&gt;"تمت",E1231="",NOT(ISNUMBER(A1231))),"",IF(COUNTIFS($E$6:$E$2005,E1231,$C$6:$C$2005,"تمت",$A$6:$A$2005,"&gt;"&amp;A1231)=0,1,0))</f>
        <v/>
      </c>
    </row>
    <row r="1232">
      <c r="A1232" s="13" t="n"/>
      <c r="B1232" s="5" t="n"/>
      <c r="C1232" s="5" t="n"/>
      <c r="D1232" s="5" t="n"/>
      <c r="E1232" s="6">
        <f>IF(B1232&amp;""="","",IFERROR(INDEX('الخطط'!$B$6:$B$505,MATCH(B1232&amp;"",'الخطط'!$A$6:$A$505,0))&amp;"","خطة غير موجودة"))</f>
        <v/>
      </c>
      <c r="F1232" s="6">
        <f>IF(E1232="","",IFERROR(INDEX('المرضى'!$B$6:$B$305,MATCH(E1232,'المرضى'!$A$6:$A$305,0))&amp;"",""))</f>
        <v/>
      </c>
      <c r="G1232" s="22">
        <f>IF(OR(C1232&lt;&gt;"تمت",E1232="",NOT(ISNUMBER(A1232))),"",IF(COUNTIFS($E$6:$E$2005,E1232,$C$6:$C$2005,"تمت",$A$6:$A$2005,"&gt;"&amp;A1232)=0,1,0))</f>
        <v/>
      </c>
    </row>
    <row r="1233">
      <c r="A1233" s="13" t="n"/>
      <c r="B1233" s="5" t="n"/>
      <c r="C1233" s="5" t="n"/>
      <c r="D1233" s="5" t="n"/>
      <c r="E1233" s="6">
        <f>IF(B1233&amp;""="","",IFERROR(INDEX('الخطط'!$B$6:$B$505,MATCH(B1233&amp;"",'الخطط'!$A$6:$A$505,0))&amp;"","خطة غير موجودة"))</f>
        <v/>
      </c>
      <c r="F1233" s="6">
        <f>IF(E1233="","",IFERROR(INDEX('المرضى'!$B$6:$B$305,MATCH(E1233,'المرضى'!$A$6:$A$305,0))&amp;"",""))</f>
        <v/>
      </c>
      <c r="G1233" s="22">
        <f>IF(OR(C1233&lt;&gt;"تمت",E1233="",NOT(ISNUMBER(A1233))),"",IF(COUNTIFS($E$6:$E$2005,E1233,$C$6:$C$2005,"تمت",$A$6:$A$2005,"&gt;"&amp;A1233)=0,1,0))</f>
        <v/>
      </c>
    </row>
    <row r="1234">
      <c r="A1234" s="13" t="n"/>
      <c r="B1234" s="5" t="n"/>
      <c r="C1234" s="5" t="n"/>
      <c r="D1234" s="5" t="n"/>
      <c r="E1234" s="6">
        <f>IF(B1234&amp;""="","",IFERROR(INDEX('الخطط'!$B$6:$B$505,MATCH(B1234&amp;"",'الخطط'!$A$6:$A$505,0))&amp;"","خطة غير موجودة"))</f>
        <v/>
      </c>
      <c r="F1234" s="6">
        <f>IF(E1234="","",IFERROR(INDEX('المرضى'!$B$6:$B$305,MATCH(E1234,'المرضى'!$A$6:$A$305,0))&amp;"",""))</f>
        <v/>
      </c>
      <c r="G1234" s="22">
        <f>IF(OR(C1234&lt;&gt;"تمت",E1234="",NOT(ISNUMBER(A1234))),"",IF(COUNTIFS($E$6:$E$2005,E1234,$C$6:$C$2005,"تمت",$A$6:$A$2005,"&gt;"&amp;A1234)=0,1,0))</f>
        <v/>
      </c>
    </row>
    <row r="1235">
      <c r="A1235" s="13" t="n"/>
      <c r="B1235" s="5" t="n"/>
      <c r="C1235" s="5" t="n"/>
      <c r="D1235" s="5" t="n"/>
      <c r="E1235" s="6">
        <f>IF(B1235&amp;""="","",IFERROR(INDEX('الخطط'!$B$6:$B$505,MATCH(B1235&amp;"",'الخطط'!$A$6:$A$505,0))&amp;"","خطة غير موجودة"))</f>
        <v/>
      </c>
      <c r="F1235" s="6">
        <f>IF(E1235="","",IFERROR(INDEX('المرضى'!$B$6:$B$305,MATCH(E1235,'المرضى'!$A$6:$A$305,0))&amp;"",""))</f>
        <v/>
      </c>
      <c r="G1235" s="22">
        <f>IF(OR(C1235&lt;&gt;"تمت",E1235="",NOT(ISNUMBER(A1235))),"",IF(COUNTIFS($E$6:$E$2005,E1235,$C$6:$C$2005,"تمت",$A$6:$A$2005,"&gt;"&amp;A1235)=0,1,0))</f>
        <v/>
      </c>
    </row>
    <row r="1236">
      <c r="A1236" s="13" t="n"/>
      <c r="B1236" s="5" t="n"/>
      <c r="C1236" s="5" t="n"/>
      <c r="D1236" s="5" t="n"/>
      <c r="E1236" s="6">
        <f>IF(B1236&amp;""="","",IFERROR(INDEX('الخطط'!$B$6:$B$505,MATCH(B1236&amp;"",'الخطط'!$A$6:$A$505,0))&amp;"","خطة غير موجودة"))</f>
        <v/>
      </c>
      <c r="F1236" s="6">
        <f>IF(E1236="","",IFERROR(INDEX('المرضى'!$B$6:$B$305,MATCH(E1236,'المرضى'!$A$6:$A$305,0))&amp;"",""))</f>
        <v/>
      </c>
      <c r="G1236" s="22">
        <f>IF(OR(C1236&lt;&gt;"تمت",E1236="",NOT(ISNUMBER(A1236))),"",IF(COUNTIFS($E$6:$E$2005,E1236,$C$6:$C$2005,"تمت",$A$6:$A$2005,"&gt;"&amp;A1236)=0,1,0))</f>
        <v/>
      </c>
    </row>
    <row r="1237">
      <c r="A1237" s="13" t="n"/>
      <c r="B1237" s="5" t="n"/>
      <c r="C1237" s="5" t="n"/>
      <c r="D1237" s="5" t="n"/>
      <c r="E1237" s="6">
        <f>IF(B1237&amp;""="","",IFERROR(INDEX('الخطط'!$B$6:$B$505,MATCH(B1237&amp;"",'الخطط'!$A$6:$A$505,0))&amp;"","خطة غير موجودة"))</f>
        <v/>
      </c>
      <c r="F1237" s="6">
        <f>IF(E1237="","",IFERROR(INDEX('المرضى'!$B$6:$B$305,MATCH(E1237,'المرضى'!$A$6:$A$305,0))&amp;"",""))</f>
        <v/>
      </c>
      <c r="G1237" s="22">
        <f>IF(OR(C1237&lt;&gt;"تمت",E1237="",NOT(ISNUMBER(A1237))),"",IF(COUNTIFS($E$6:$E$2005,E1237,$C$6:$C$2005,"تمت",$A$6:$A$2005,"&gt;"&amp;A1237)=0,1,0))</f>
        <v/>
      </c>
    </row>
    <row r="1238">
      <c r="A1238" s="13" t="n"/>
      <c r="B1238" s="5" t="n"/>
      <c r="C1238" s="5" t="n"/>
      <c r="D1238" s="5" t="n"/>
      <c r="E1238" s="6">
        <f>IF(B1238&amp;""="","",IFERROR(INDEX('الخطط'!$B$6:$B$505,MATCH(B1238&amp;"",'الخطط'!$A$6:$A$505,0))&amp;"","خطة غير موجودة"))</f>
        <v/>
      </c>
      <c r="F1238" s="6">
        <f>IF(E1238="","",IFERROR(INDEX('المرضى'!$B$6:$B$305,MATCH(E1238,'المرضى'!$A$6:$A$305,0))&amp;"",""))</f>
        <v/>
      </c>
      <c r="G1238" s="22">
        <f>IF(OR(C1238&lt;&gt;"تمت",E1238="",NOT(ISNUMBER(A1238))),"",IF(COUNTIFS($E$6:$E$2005,E1238,$C$6:$C$2005,"تمت",$A$6:$A$2005,"&gt;"&amp;A1238)=0,1,0))</f>
        <v/>
      </c>
    </row>
    <row r="1239">
      <c r="A1239" s="13" t="n"/>
      <c r="B1239" s="5" t="n"/>
      <c r="C1239" s="5" t="n"/>
      <c r="D1239" s="5" t="n"/>
      <c r="E1239" s="6">
        <f>IF(B1239&amp;""="","",IFERROR(INDEX('الخطط'!$B$6:$B$505,MATCH(B1239&amp;"",'الخطط'!$A$6:$A$505,0))&amp;"","خطة غير موجودة"))</f>
        <v/>
      </c>
      <c r="F1239" s="6">
        <f>IF(E1239="","",IFERROR(INDEX('المرضى'!$B$6:$B$305,MATCH(E1239,'المرضى'!$A$6:$A$305,0))&amp;"",""))</f>
        <v/>
      </c>
      <c r="G1239" s="22">
        <f>IF(OR(C1239&lt;&gt;"تمت",E1239="",NOT(ISNUMBER(A1239))),"",IF(COUNTIFS($E$6:$E$2005,E1239,$C$6:$C$2005,"تمت",$A$6:$A$2005,"&gt;"&amp;A1239)=0,1,0))</f>
        <v/>
      </c>
    </row>
    <row r="1240">
      <c r="A1240" s="13" t="n"/>
      <c r="B1240" s="5" t="n"/>
      <c r="C1240" s="5" t="n"/>
      <c r="D1240" s="5" t="n"/>
      <c r="E1240" s="6">
        <f>IF(B1240&amp;""="","",IFERROR(INDEX('الخطط'!$B$6:$B$505,MATCH(B1240&amp;"",'الخطط'!$A$6:$A$505,0))&amp;"","خطة غير موجودة"))</f>
        <v/>
      </c>
      <c r="F1240" s="6">
        <f>IF(E1240="","",IFERROR(INDEX('المرضى'!$B$6:$B$305,MATCH(E1240,'المرضى'!$A$6:$A$305,0))&amp;"",""))</f>
        <v/>
      </c>
      <c r="G1240" s="22">
        <f>IF(OR(C1240&lt;&gt;"تمت",E1240="",NOT(ISNUMBER(A1240))),"",IF(COUNTIFS($E$6:$E$2005,E1240,$C$6:$C$2005,"تمت",$A$6:$A$2005,"&gt;"&amp;A1240)=0,1,0))</f>
        <v/>
      </c>
    </row>
    <row r="1241">
      <c r="A1241" s="13" t="n"/>
      <c r="B1241" s="5" t="n"/>
      <c r="C1241" s="5" t="n"/>
      <c r="D1241" s="5" t="n"/>
      <c r="E1241" s="6">
        <f>IF(B1241&amp;""="","",IFERROR(INDEX('الخطط'!$B$6:$B$505,MATCH(B1241&amp;"",'الخطط'!$A$6:$A$505,0))&amp;"","خطة غير موجودة"))</f>
        <v/>
      </c>
      <c r="F1241" s="6">
        <f>IF(E1241="","",IFERROR(INDEX('المرضى'!$B$6:$B$305,MATCH(E1241,'المرضى'!$A$6:$A$305,0))&amp;"",""))</f>
        <v/>
      </c>
      <c r="G1241" s="22">
        <f>IF(OR(C1241&lt;&gt;"تمت",E1241="",NOT(ISNUMBER(A1241))),"",IF(COUNTIFS($E$6:$E$2005,E1241,$C$6:$C$2005,"تمت",$A$6:$A$2005,"&gt;"&amp;A1241)=0,1,0))</f>
        <v/>
      </c>
    </row>
    <row r="1242">
      <c r="A1242" s="13" t="n"/>
      <c r="B1242" s="5" t="n"/>
      <c r="C1242" s="5" t="n"/>
      <c r="D1242" s="5" t="n"/>
      <c r="E1242" s="6">
        <f>IF(B1242&amp;""="","",IFERROR(INDEX('الخطط'!$B$6:$B$505,MATCH(B1242&amp;"",'الخطط'!$A$6:$A$505,0))&amp;"","خطة غير موجودة"))</f>
        <v/>
      </c>
      <c r="F1242" s="6">
        <f>IF(E1242="","",IFERROR(INDEX('المرضى'!$B$6:$B$305,MATCH(E1242,'المرضى'!$A$6:$A$305,0))&amp;"",""))</f>
        <v/>
      </c>
      <c r="G1242" s="22">
        <f>IF(OR(C1242&lt;&gt;"تمت",E1242="",NOT(ISNUMBER(A1242))),"",IF(COUNTIFS($E$6:$E$2005,E1242,$C$6:$C$2005,"تمت",$A$6:$A$2005,"&gt;"&amp;A1242)=0,1,0))</f>
        <v/>
      </c>
    </row>
    <row r="1243">
      <c r="A1243" s="13" t="n"/>
      <c r="B1243" s="5" t="n"/>
      <c r="C1243" s="5" t="n"/>
      <c r="D1243" s="5" t="n"/>
      <c r="E1243" s="6">
        <f>IF(B1243&amp;""="","",IFERROR(INDEX('الخطط'!$B$6:$B$505,MATCH(B1243&amp;"",'الخطط'!$A$6:$A$505,0))&amp;"","خطة غير موجودة"))</f>
        <v/>
      </c>
      <c r="F1243" s="6">
        <f>IF(E1243="","",IFERROR(INDEX('المرضى'!$B$6:$B$305,MATCH(E1243,'المرضى'!$A$6:$A$305,0))&amp;"",""))</f>
        <v/>
      </c>
      <c r="G1243" s="22">
        <f>IF(OR(C1243&lt;&gt;"تمت",E1243="",NOT(ISNUMBER(A1243))),"",IF(COUNTIFS($E$6:$E$2005,E1243,$C$6:$C$2005,"تمت",$A$6:$A$2005,"&gt;"&amp;A1243)=0,1,0))</f>
        <v/>
      </c>
    </row>
    <row r="1244">
      <c r="A1244" s="13" t="n"/>
      <c r="B1244" s="5" t="n"/>
      <c r="C1244" s="5" t="n"/>
      <c r="D1244" s="5" t="n"/>
      <c r="E1244" s="6">
        <f>IF(B1244&amp;""="","",IFERROR(INDEX('الخطط'!$B$6:$B$505,MATCH(B1244&amp;"",'الخطط'!$A$6:$A$505,0))&amp;"","خطة غير موجودة"))</f>
        <v/>
      </c>
      <c r="F1244" s="6">
        <f>IF(E1244="","",IFERROR(INDEX('المرضى'!$B$6:$B$305,MATCH(E1244,'المرضى'!$A$6:$A$305,0))&amp;"",""))</f>
        <v/>
      </c>
      <c r="G1244" s="22">
        <f>IF(OR(C1244&lt;&gt;"تمت",E1244="",NOT(ISNUMBER(A1244))),"",IF(COUNTIFS($E$6:$E$2005,E1244,$C$6:$C$2005,"تمت",$A$6:$A$2005,"&gt;"&amp;A1244)=0,1,0))</f>
        <v/>
      </c>
    </row>
    <row r="1245">
      <c r="A1245" s="13" t="n"/>
      <c r="B1245" s="5" t="n"/>
      <c r="C1245" s="5" t="n"/>
      <c r="D1245" s="5" t="n"/>
      <c r="E1245" s="6">
        <f>IF(B1245&amp;""="","",IFERROR(INDEX('الخطط'!$B$6:$B$505,MATCH(B1245&amp;"",'الخطط'!$A$6:$A$505,0))&amp;"","خطة غير موجودة"))</f>
        <v/>
      </c>
      <c r="F1245" s="6">
        <f>IF(E1245="","",IFERROR(INDEX('المرضى'!$B$6:$B$305,MATCH(E1245,'المرضى'!$A$6:$A$305,0))&amp;"",""))</f>
        <v/>
      </c>
      <c r="G1245" s="22">
        <f>IF(OR(C1245&lt;&gt;"تمت",E1245="",NOT(ISNUMBER(A1245))),"",IF(COUNTIFS($E$6:$E$2005,E1245,$C$6:$C$2005,"تمت",$A$6:$A$2005,"&gt;"&amp;A1245)=0,1,0))</f>
        <v/>
      </c>
    </row>
    <row r="1246">
      <c r="A1246" s="13" t="n"/>
      <c r="B1246" s="5" t="n"/>
      <c r="C1246" s="5" t="n"/>
      <c r="D1246" s="5" t="n"/>
      <c r="E1246" s="6">
        <f>IF(B1246&amp;""="","",IFERROR(INDEX('الخطط'!$B$6:$B$505,MATCH(B1246&amp;"",'الخطط'!$A$6:$A$505,0))&amp;"","خطة غير موجودة"))</f>
        <v/>
      </c>
      <c r="F1246" s="6">
        <f>IF(E1246="","",IFERROR(INDEX('المرضى'!$B$6:$B$305,MATCH(E1246,'المرضى'!$A$6:$A$305,0))&amp;"",""))</f>
        <v/>
      </c>
      <c r="G1246" s="22">
        <f>IF(OR(C1246&lt;&gt;"تمت",E1246="",NOT(ISNUMBER(A1246))),"",IF(COUNTIFS($E$6:$E$2005,E1246,$C$6:$C$2005,"تمت",$A$6:$A$2005,"&gt;"&amp;A1246)=0,1,0))</f>
        <v/>
      </c>
    </row>
    <row r="1247">
      <c r="A1247" s="13" t="n"/>
      <c r="B1247" s="5" t="n"/>
      <c r="C1247" s="5" t="n"/>
      <c r="D1247" s="5" t="n"/>
      <c r="E1247" s="6">
        <f>IF(B1247&amp;""="","",IFERROR(INDEX('الخطط'!$B$6:$B$505,MATCH(B1247&amp;"",'الخطط'!$A$6:$A$505,0))&amp;"","خطة غير موجودة"))</f>
        <v/>
      </c>
      <c r="F1247" s="6">
        <f>IF(E1247="","",IFERROR(INDEX('المرضى'!$B$6:$B$305,MATCH(E1247,'المرضى'!$A$6:$A$305,0))&amp;"",""))</f>
        <v/>
      </c>
      <c r="G1247" s="22">
        <f>IF(OR(C1247&lt;&gt;"تمت",E1247="",NOT(ISNUMBER(A1247))),"",IF(COUNTIFS($E$6:$E$2005,E1247,$C$6:$C$2005,"تمت",$A$6:$A$2005,"&gt;"&amp;A1247)=0,1,0))</f>
        <v/>
      </c>
    </row>
    <row r="1248">
      <c r="A1248" s="13" t="n"/>
      <c r="B1248" s="5" t="n"/>
      <c r="C1248" s="5" t="n"/>
      <c r="D1248" s="5" t="n"/>
      <c r="E1248" s="6">
        <f>IF(B1248&amp;""="","",IFERROR(INDEX('الخطط'!$B$6:$B$505,MATCH(B1248&amp;"",'الخطط'!$A$6:$A$505,0))&amp;"","خطة غير موجودة"))</f>
        <v/>
      </c>
      <c r="F1248" s="6">
        <f>IF(E1248="","",IFERROR(INDEX('المرضى'!$B$6:$B$305,MATCH(E1248,'المرضى'!$A$6:$A$305,0))&amp;"",""))</f>
        <v/>
      </c>
      <c r="G1248" s="22">
        <f>IF(OR(C1248&lt;&gt;"تمت",E1248="",NOT(ISNUMBER(A1248))),"",IF(COUNTIFS($E$6:$E$2005,E1248,$C$6:$C$2005,"تمت",$A$6:$A$2005,"&gt;"&amp;A1248)=0,1,0))</f>
        <v/>
      </c>
    </row>
    <row r="1249">
      <c r="A1249" s="13" t="n"/>
      <c r="B1249" s="5" t="n"/>
      <c r="C1249" s="5" t="n"/>
      <c r="D1249" s="5" t="n"/>
      <c r="E1249" s="6">
        <f>IF(B1249&amp;""="","",IFERROR(INDEX('الخطط'!$B$6:$B$505,MATCH(B1249&amp;"",'الخطط'!$A$6:$A$505,0))&amp;"","خطة غير موجودة"))</f>
        <v/>
      </c>
      <c r="F1249" s="6">
        <f>IF(E1249="","",IFERROR(INDEX('المرضى'!$B$6:$B$305,MATCH(E1249,'المرضى'!$A$6:$A$305,0))&amp;"",""))</f>
        <v/>
      </c>
      <c r="G1249" s="22">
        <f>IF(OR(C1249&lt;&gt;"تمت",E1249="",NOT(ISNUMBER(A1249))),"",IF(COUNTIFS($E$6:$E$2005,E1249,$C$6:$C$2005,"تمت",$A$6:$A$2005,"&gt;"&amp;A1249)=0,1,0))</f>
        <v/>
      </c>
    </row>
    <row r="1250">
      <c r="A1250" s="13" t="n"/>
      <c r="B1250" s="5" t="n"/>
      <c r="C1250" s="5" t="n"/>
      <c r="D1250" s="5" t="n"/>
      <c r="E1250" s="6">
        <f>IF(B1250&amp;""="","",IFERROR(INDEX('الخطط'!$B$6:$B$505,MATCH(B1250&amp;"",'الخطط'!$A$6:$A$505,0))&amp;"","خطة غير موجودة"))</f>
        <v/>
      </c>
      <c r="F1250" s="6">
        <f>IF(E1250="","",IFERROR(INDEX('المرضى'!$B$6:$B$305,MATCH(E1250,'المرضى'!$A$6:$A$305,0))&amp;"",""))</f>
        <v/>
      </c>
      <c r="G1250" s="22">
        <f>IF(OR(C1250&lt;&gt;"تمت",E1250="",NOT(ISNUMBER(A1250))),"",IF(COUNTIFS($E$6:$E$2005,E1250,$C$6:$C$2005,"تمت",$A$6:$A$2005,"&gt;"&amp;A1250)=0,1,0))</f>
        <v/>
      </c>
    </row>
    <row r="1251">
      <c r="A1251" s="13" t="n"/>
      <c r="B1251" s="5" t="n"/>
      <c r="C1251" s="5" t="n"/>
      <c r="D1251" s="5" t="n"/>
      <c r="E1251" s="6">
        <f>IF(B1251&amp;""="","",IFERROR(INDEX('الخطط'!$B$6:$B$505,MATCH(B1251&amp;"",'الخطط'!$A$6:$A$505,0))&amp;"","خطة غير موجودة"))</f>
        <v/>
      </c>
      <c r="F1251" s="6">
        <f>IF(E1251="","",IFERROR(INDEX('المرضى'!$B$6:$B$305,MATCH(E1251,'المرضى'!$A$6:$A$305,0))&amp;"",""))</f>
        <v/>
      </c>
      <c r="G1251" s="22">
        <f>IF(OR(C1251&lt;&gt;"تمت",E1251="",NOT(ISNUMBER(A1251))),"",IF(COUNTIFS($E$6:$E$2005,E1251,$C$6:$C$2005,"تمت",$A$6:$A$2005,"&gt;"&amp;A1251)=0,1,0))</f>
        <v/>
      </c>
    </row>
    <row r="1252">
      <c r="A1252" s="13" t="n"/>
      <c r="B1252" s="5" t="n"/>
      <c r="C1252" s="5" t="n"/>
      <c r="D1252" s="5" t="n"/>
      <c r="E1252" s="6">
        <f>IF(B1252&amp;""="","",IFERROR(INDEX('الخطط'!$B$6:$B$505,MATCH(B1252&amp;"",'الخطط'!$A$6:$A$505,0))&amp;"","خطة غير موجودة"))</f>
        <v/>
      </c>
      <c r="F1252" s="6">
        <f>IF(E1252="","",IFERROR(INDEX('المرضى'!$B$6:$B$305,MATCH(E1252,'المرضى'!$A$6:$A$305,0))&amp;"",""))</f>
        <v/>
      </c>
      <c r="G1252" s="22">
        <f>IF(OR(C1252&lt;&gt;"تمت",E1252="",NOT(ISNUMBER(A1252))),"",IF(COUNTIFS($E$6:$E$2005,E1252,$C$6:$C$2005,"تمت",$A$6:$A$2005,"&gt;"&amp;A1252)=0,1,0))</f>
        <v/>
      </c>
    </row>
    <row r="1253">
      <c r="A1253" s="13" t="n"/>
      <c r="B1253" s="5" t="n"/>
      <c r="C1253" s="5" t="n"/>
      <c r="D1253" s="5" t="n"/>
      <c r="E1253" s="6">
        <f>IF(B1253&amp;""="","",IFERROR(INDEX('الخطط'!$B$6:$B$505,MATCH(B1253&amp;"",'الخطط'!$A$6:$A$505,0))&amp;"","خطة غير موجودة"))</f>
        <v/>
      </c>
      <c r="F1253" s="6">
        <f>IF(E1253="","",IFERROR(INDEX('المرضى'!$B$6:$B$305,MATCH(E1253,'المرضى'!$A$6:$A$305,0))&amp;"",""))</f>
        <v/>
      </c>
      <c r="G1253" s="22">
        <f>IF(OR(C1253&lt;&gt;"تمت",E1253="",NOT(ISNUMBER(A1253))),"",IF(COUNTIFS($E$6:$E$2005,E1253,$C$6:$C$2005,"تمت",$A$6:$A$2005,"&gt;"&amp;A1253)=0,1,0))</f>
        <v/>
      </c>
    </row>
    <row r="1254">
      <c r="A1254" s="13" t="n"/>
      <c r="B1254" s="5" t="n"/>
      <c r="C1254" s="5" t="n"/>
      <c r="D1254" s="5" t="n"/>
      <c r="E1254" s="6">
        <f>IF(B1254&amp;""="","",IFERROR(INDEX('الخطط'!$B$6:$B$505,MATCH(B1254&amp;"",'الخطط'!$A$6:$A$505,0))&amp;"","خطة غير موجودة"))</f>
        <v/>
      </c>
      <c r="F1254" s="6">
        <f>IF(E1254="","",IFERROR(INDEX('المرضى'!$B$6:$B$305,MATCH(E1254,'المرضى'!$A$6:$A$305,0))&amp;"",""))</f>
        <v/>
      </c>
      <c r="G1254" s="22">
        <f>IF(OR(C1254&lt;&gt;"تمت",E1254="",NOT(ISNUMBER(A1254))),"",IF(COUNTIFS($E$6:$E$2005,E1254,$C$6:$C$2005,"تمت",$A$6:$A$2005,"&gt;"&amp;A1254)=0,1,0))</f>
        <v/>
      </c>
    </row>
    <row r="1255">
      <c r="A1255" s="13" t="n"/>
      <c r="B1255" s="5" t="n"/>
      <c r="C1255" s="5" t="n"/>
      <c r="D1255" s="5" t="n"/>
      <c r="E1255" s="6">
        <f>IF(B1255&amp;""="","",IFERROR(INDEX('الخطط'!$B$6:$B$505,MATCH(B1255&amp;"",'الخطط'!$A$6:$A$505,0))&amp;"","خطة غير موجودة"))</f>
        <v/>
      </c>
      <c r="F1255" s="6">
        <f>IF(E1255="","",IFERROR(INDEX('المرضى'!$B$6:$B$305,MATCH(E1255,'المرضى'!$A$6:$A$305,0))&amp;"",""))</f>
        <v/>
      </c>
      <c r="G1255" s="22">
        <f>IF(OR(C1255&lt;&gt;"تمت",E1255="",NOT(ISNUMBER(A1255))),"",IF(COUNTIFS($E$6:$E$2005,E1255,$C$6:$C$2005,"تمت",$A$6:$A$2005,"&gt;"&amp;A1255)=0,1,0))</f>
        <v/>
      </c>
    </row>
    <row r="1256">
      <c r="A1256" s="13" t="n"/>
      <c r="B1256" s="5" t="n"/>
      <c r="C1256" s="5" t="n"/>
      <c r="D1256" s="5" t="n"/>
      <c r="E1256" s="6">
        <f>IF(B1256&amp;""="","",IFERROR(INDEX('الخطط'!$B$6:$B$505,MATCH(B1256&amp;"",'الخطط'!$A$6:$A$505,0))&amp;"","خطة غير موجودة"))</f>
        <v/>
      </c>
      <c r="F1256" s="6">
        <f>IF(E1256="","",IFERROR(INDEX('المرضى'!$B$6:$B$305,MATCH(E1256,'المرضى'!$A$6:$A$305,0))&amp;"",""))</f>
        <v/>
      </c>
      <c r="G1256" s="22">
        <f>IF(OR(C1256&lt;&gt;"تمت",E1256="",NOT(ISNUMBER(A1256))),"",IF(COUNTIFS($E$6:$E$2005,E1256,$C$6:$C$2005,"تمت",$A$6:$A$2005,"&gt;"&amp;A1256)=0,1,0))</f>
        <v/>
      </c>
    </row>
    <row r="1257">
      <c r="A1257" s="13" t="n"/>
      <c r="B1257" s="5" t="n"/>
      <c r="C1257" s="5" t="n"/>
      <c r="D1257" s="5" t="n"/>
      <c r="E1257" s="6">
        <f>IF(B1257&amp;""="","",IFERROR(INDEX('الخطط'!$B$6:$B$505,MATCH(B1257&amp;"",'الخطط'!$A$6:$A$505,0))&amp;"","خطة غير موجودة"))</f>
        <v/>
      </c>
      <c r="F1257" s="6">
        <f>IF(E1257="","",IFERROR(INDEX('المرضى'!$B$6:$B$305,MATCH(E1257,'المرضى'!$A$6:$A$305,0))&amp;"",""))</f>
        <v/>
      </c>
      <c r="G1257" s="22">
        <f>IF(OR(C1257&lt;&gt;"تمت",E1257="",NOT(ISNUMBER(A1257))),"",IF(COUNTIFS($E$6:$E$2005,E1257,$C$6:$C$2005,"تمت",$A$6:$A$2005,"&gt;"&amp;A1257)=0,1,0))</f>
        <v/>
      </c>
    </row>
    <row r="1258">
      <c r="A1258" s="13" t="n"/>
      <c r="B1258" s="5" t="n"/>
      <c r="C1258" s="5" t="n"/>
      <c r="D1258" s="5" t="n"/>
      <c r="E1258" s="6">
        <f>IF(B1258&amp;""="","",IFERROR(INDEX('الخطط'!$B$6:$B$505,MATCH(B1258&amp;"",'الخطط'!$A$6:$A$505,0))&amp;"","خطة غير موجودة"))</f>
        <v/>
      </c>
      <c r="F1258" s="6">
        <f>IF(E1258="","",IFERROR(INDEX('المرضى'!$B$6:$B$305,MATCH(E1258,'المرضى'!$A$6:$A$305,0))&amp;"",""))</f>
        <v/>
      </c>
      <c r="G1258" s="22">
        <f>IF(OR(C1258&lt;&gt;"تمت",E1258="",NOT(ISNUMBER(A1258))),"",IF(COUNTIFS($E$6:$E$2005,E1258,$C$6:$C$2005,"تمت",$A$6:$A$2005,"&gt;"&amp;A1258)=0,1,0))</f>
        <v/>
      </c>
    </row>
    <row r="1259">
      <c r="A1259" s="13" t="n"/>
      <c r="B1259" s="5" t="n"/>
      <c r="C1259" s="5" t="n"/>
      <c r="D1259" s="5" t="n"/>
      <c r="E1259" s="6">
        <f>IF(B1259&amp;""="","",IFERROR(INDEX('الخطط'!$B$6:$B$505,MATCH(B1259&amp;"",'الخطط'!$A$6:$A$505,0))&amp;"","خطة غير موجودة"))</f>
        <v/>
      </c>
      <c r="F1259" s="6">
        <f>IF(E1259="","",IFERROR(INDEX('المرضى'!$B$6:$B$305,MATCH(E1259,'المرضى'!$A$6:$A$305,0))&amp;"",""))</f>
        <v/>
      </c>
      <c r="G1259" s="22">
        <f>IF(OR(C1259&lt;&gt;"تمت",E1259="",NOT(ISNUMBER(A1259))),"",IF(COUNTIFS($E$6:$E$2005,E1259,$C$6:$C$2005,"تمت",$A$6:$A$2005,"&gt;"&amp;A1259)=0,1,0))</f>
        <v/>
      </c>
    </row>
    <row r="1260">
      <c r="A1260" s="13" t="n"/>
      <c r="B1260" s="5" t="n"/>
      <c r="C1260" s="5" t="n"/>
      <c r="D1260" s="5" t="n"/>
      <c r="E1260" s="6">
        <f>IF(B1260&amp;""="","",IFERROR(INDEX('الخطط'!$B$6:$B$505,MATCH(B1260&amp;"",'الخطط'!$A$6:$A$505,0))&amp;"","خطة غير موجودة"))</f>
        <v/>
      </c>
      <c r="F1260" s="6">
        <f>IF(E1260="","",IFERROR(INDEX('المرضى'!$B$6:$B$305,MATCH(E1260,'المرضى'!$A$6:$A$305,0))&amp;"",""))</f>
        <v/>
      </c>
      <c r="G1260" s="22">
        <f>IF(OR(C1260&lt;&gt;"تمت",E1260="",NOT(ISNUMBER(A1260))),"",IF(COUNTIFS($E$6:$E$2005,E1260,$C$6:$C$2005,"تمت",$A$6:$A$2005,"&gt;"&amp;A1260)=0,1,0))</f>
        <v/>
      </c>
    </row>
    <row r="1261">
      <c r="A1261" s="13" t="n"/>
      <c r="B1261" s="5" t="n"/>
      <c r="C1261" s="5" t="n"/>
      <c r="D1261" s="5" t="n"/>
      <c r="E1261" s="6">
        <f>IF(B1261&amp;""="","",IFERROR(INDEX('الخطط'!$B$6:$B$505,MATCH(B1261&amp;"",'الخطط'!$A$6:$A$505,0))&amp;"","خطة غير موجودة"))</f>
        <v/>
      </c>
      <c r="F1261" s="6">
        <f>IF(E1261="","",IFERROR(INDEX('المرضى'!$B$6:$B$305,MATCH(E1261,'المرضى'!$A$6:$A$305,0))&amp;"",""))</f>
        <v/>
      </c>
      <c r="G1261" s="22">
        <f>IF(OR(C1261&lt;&gt;"تمت",E1261="",NOT(ISNUMBER(A1261))),"",IF(COUNTIFS($E$6:$E$2005,E1261,$C$6:$C$2005,"تمت",$A$6:$A$2005,"&gt;"&amp;A1261)=0,1,0))</f>
        <v/>
      </c>
    </row>
    <row r="1262">
      <c r="A1262" s="13" t="n"/>
      <c r="B1262" s="5" t="n"/>
      <c r="C1262" s="5" t="n"/>
      <c r="D1262" s="5" t="n"/>
      <c r="E1262" s="6">
        <f>IF(B1262&amp;""="","",IFERROR(INDEX('الخطط'!$B$6:$B$505,MATCH(B1262&amp;"",'الخطط'!$A$6:$A$505,0))&amp;"","خطة غير موجودة"))</f>
        <v/>
      </c>
      <c r="F1262" s="6">
        <f>IF(E1262="","",IFERROR(INDEX('المرضى'!$B$6:$B$305,MATCH(E1262,'المرضى'!$A$6:$A$305,0))&amp;"",""))</f>
        <v/>
      </c>
      <c r="G1262" s="22">
        <f>IF(OR(C1262&lt;&gt;"تمت",E1262="",NOT(ISNUMBER(A1262))),"",IF(COUNTIFS($E$6:$E$2005,E1262,$C$6:$C$2005,"تمت",$A$6:$A$2005,"&gt;"&amp;A1262)=0,1,0))</f>
        <v/>
      </c>
    </row>
    <row r="1263">
      <c r="A1263" s="13" t="n"/>
      <c r="B1263" s="5" t="n"/>
      <c r="C1263" s="5" t="n"/>
      <c r="D1263" s="5" t="n"/>
      <c r="E1263" s="6">
        <f>IF(B1263&amp;""="","",IFERROR(INDEX('الخطط'!$B$6:$B$505,MATCH(B1263&amp;"",'الخطط'!$A$6:$A$505,0))&amp;"","خطة غير موجودة"))</f>
        <v/>
      </c>
      <c r="F1263" s="6">
        <f>IF(E1263="","",IFERROR(INDEX('المرضى'!$B$6:$B$305,MATCH(E1263,'المرضى'!$A$6:$A$305,0))&amp;"",""))</f>
        <v/>
      </c>
      <c r="G1263" s="22">
        <f>IF(OR(C1263&lt;&gt;"تمت",E1263="",NOT(ISNUMBER(A1263))),"",IF(COUNTIFS($E$6:$E$2005,E1263,$C$6:$C$2005,"تمت",$A$6:$A$2005,"&gt;"&amp;A1263)=0,1,0))</f>
        <v/>
      </c>
    </row>
    <row r="1264">
      <c r="A1264" s="13" t="n"/>
      <c r="B1264" s="5" t="n"/>
      <c r="C1264" s="5" t="n"/>
      <c r="D1264" s="5" t="n"/>
      <c r="E1264" s="6">
        <f>IF(B1264&amp;""="","",IFERROR(INDEX('الخطط'!$B$6:$B$505,MATCH(B1264&amp;"",'الخطط'!$A$6:$A$505,0))&amp;"","خطة غير موجودة"))</f>
        <v/>
      </c>
      <c r="F1264" s="6">
        <f>IF(E1264="","",IFERROR(INDEX('المرضى'!$B$6:$B$305,MATCH(E1264,'المرضى'!$A$6:$A$305,0))&amp;"",""))</f>
        <v/>
      </c>
      <c r="G1264" s="22">
        <f>IF(OR(C1264&lt;&gt;"تمت",E1264="",NOT(ISNUMBER(A1264))),"",IF(COUNTIFS($E$6:$E$2005,E1264,$C$6:$C$2005,"تمت",$A$6:$A$2005,"&gt;"&amp;A1264)=0,1,0))</f>
        <v/>
      </c>
    </row>
    <row r="1265">
      <c r="A1265" s="13" t="n"/>
      <c r="B1265" s="5" t="n"/>
      <c r="C1265" s="5" t="n"/>
      <c r="D1265" s="5" t="n"/>
      <c r="E1265" s="6">
        <f>IF(B1265&amp;""="","",IFERROR(INDEX('الخطط'!$B$6:$B$505,MATCH(B1265&amp;"",'الخطط'!$A$6:$A$505,0))&amp;"","خطة غير موجودة"))</f>
        <v/>
      </c>
      <c r="F1265" s="6">
        <f>IF(E1265="","",IFERROR(INDEX('المرضى'!$B$6:$B$305,MATCH(E1265,'المرضى'!$A$6:$A$305,0))&amp;"",""))</f>
        <v/>
      </c>
      <c r="G1265" s="22">
        <f>IF(OR(C1265&lt;&gt;"تمت",E1265="",NOT(ISNUMBER(A1265))),"",IF(COUNTIFS($E$6:$E$2005,E1265,$C$6:$C$2005,"تمت",$A$6:$A$2005,"&gt;"&amp;A1265)=0,1,0))</f>
        <v/>
      </c>
    </row>
    <row r="1266">
      <c r="A1266" s="13" t="n"/>
      <c r="B1266" s="5" t="n"/>
      <c r="C1266" s="5" t="n"/>
      <c r="D1266" s="5" t="n"/>
      <c r="E1266" s="6">
        <f>IF(B1266&amp;""="","",IFERROR(INDEX('الخطط'!$B$6:$B$505,MATCH(B1266&amp;"",'الخطط'!$A$6:$A$505,0))&amp;"","خطة غير موجودة"))</f>
        <v/>
      </c>
      <c r="F1266" s="6">
        <f>IF(E1266="","",IFERROR(INDEX('المرضى'!$B$6:$B$305,MATCH(E1266,'المرضى'!$A$6:$A$305,0))&amp;"",""))</f>
        <v/>
      </c>
      <c r="G1266" s="22">
        <f>IF(OR(C1266&lt;&gt;"تمت",E1266="",NOT(ISNUMBER(A1266))),"",IF(COUNTIFS($E$6:$E$2005,E1266,$C$6:$C$2005,"تمت",$A$6:$A$2005,"&gt;"&amp;A1266)=0,1,0))</f>
        <v/>
      </c>
    </row>
    <row r="1267">
      <c r="A1267" s="13" t="n"/>
      <c r="B1267" s="5" t="n"/>
      <c r="C1267" s="5" t="n"/>
      <c r="D1267" s="5" t="n"/>
      <c r="E1267" s="6">
        <f>IF(B1267&amp;""="","",IFERROR(INDEX('الخطط'!$B$6:$B$505,MATCH(B1267&amp;"",'الخطط'!$A$6:$A$505,0))&amp;"","خطة غير موجودة"))</f>
        <v/>
      </c>
      <c r="F1267" s="6">
        <f>IF(E1267="","",IFERROR(INDEX('المرضى'!$B$6:$B$305,MATCH(E1267,'المرضى'!$A$6:$A$305,0))&amp;"",""))</f>
        <v/>
      </c>
      <c r="G1267" s="22">
        <f>IF(OR(C1267&lt;&gt;"تمت",E1267="",NOT(ISNUMBER(A1267))),"",IF(COUNTIFS($E$6:$E$2005,E1267,$C$6:$C$2005,"تمت",$A$6:$A$2005,"&gt;"&amp;A1267)=0,1,0))</f>
        <v/>
      </c>
    </row>
    <row r="1268">
      <c r="A1268" s="13" t="n"/>
      <c r="B1268" s="5" t="n"/>
      <c r="C1268" s="5" t="n"/>
      <c r="D1268" s="5" t="n"/>
      <c r="E1268" s="6">
        <f>IF(B1268&amp;""="","",IFERROR(INDEX('الخطط'!$B$6:$B$505,MATCH(B1268&amp;"",'الخطط'!$A$6:$A$505,0))&amp;"","خطة غير موجودة"))</f>
        <v/>
      </c>
      <c r="F1268" s="6">
        <f>IF(E1268="","",IFERROR(INDEX('المرضى'!$B$6:$B$305,MATCH(E1268,'المرضى'!$A$6:$A$305,0))&amp;"",""))</f>
        <v/>
      </c>
      <c r="G1268" s="22">
        <f>IF(OR(C1268&lt;&gt;"تمت",E1268="",NOT(ISNUMBER(A1268))),"",IF(COUNTIFS($E$6:$E$2005,E1268,$C$6:$C$2005,"تمت",$A$6:$A$2005,"&gt;"&amp;A1268)=0,1,0))</f>
        <v/>
      </c>
    </row>
    <row r="1269">
      <c r="A1269" s="13" t="n"/>
      <c r="B1269" s="5" t="n"/>
      <c r="C1269" s="5" t="n"/>
      <c r="D1269" s="5" t="n"/>
      <c r="E1269" s="6">
        <f>IF(B1269&amp;""="","",IFERROR(INDEX('الخطط'!$B$6:$B$505,MATCH(B1269&amp;"",'الخطط'!$A$6:$A$505,0))&amp;"","خطة غير موجودة"))</f>
        <v/>
      </c>
      <c r="F1269" s="6">
        <f>IF(E1269="","",IFERROR(INDEX('المرضى'!$B$6:$B$305,MATCH(E1269,'المرضى'!$A$6:$A$305,0))&amp;"",""))</f>
        <v/>
      </c>
      <c r="G1269" s="22">
        <f>IF(OR(C1269&lt;&gt;"تمت",E1269="",NOT(ISNUMBER(A1269))),"",IF(COUNTIFS($E$6:$E$2005,E1269,$C$6:$C$2005,"تمت",$A$6:$A$2005,"&gt;"&amp;A1269)=0,1,0))</f>
        <v/>
      </c>
    </row>
    <row r="1270">
      <c r="A1270" s="13" t="n"/>
      <c r="B1270" s="5" t="n"/>
      <c r="C1270" s="5" t="n"/>
      <c r="D1270" s="5" t="n"/>
      <c r="E1270" s="6">
        <f>IF(B1270&amp;""="","",IFERROR(INDEX('الخطط'!$B$6:$B$505,MATCH(B1270&amp;"",'الخطط'!$A$6:$A$505,0))&amp;"","خطة غير موجودة"))</f>
        <v/>
      </c>
      <c r="F1270" s="6">
        <f>IF(E1270="","",IFERROR(INDEX('المرضى'!$B$6:$B$305,MATCH(E1270,'المرضى'!$A$6:$A$305,0))&amp;"",""))</f>
        <v/>
      </c>
      <c r="G1270" s="22">
        <f>IF(OR(C1270&lt;&gt;"تمت",E1270="",NOT(ISNUMBER(A1270))),"",IF(COUNTIFS($E$6:$E$2005,E1270,$C$6:$C$2005,"تمت",$A$6:$A$2005,"&gt;"&amp;A1270)=0,1,0))</f>
        <v/>
      </c>
    </row>
    <row r="1271">
      <c r="A1271" s="13" t="n"/>
      <c r="B1271" s="5" t="n"/>
      <c r="C1271" s="5" t="n"/>
      <c r="D1271" s="5" t="n"/>
      <c r="E1271" s="6">
        <f>IF(B1271&amp;""="","",IFERROR(INDEX('الخطط'!$B$6:$B$505,MATCH(B1271&amp;"",'الخطط'!$A$6:$A$505,0))&amp;"","خطة غير موجودة"))</f>
        <v/>
      </c>
      <c r="F1271" s="6">
        <f>IF(E1271="","",IFERROR(INDEX('المرضى'!$B$6:$B$305,MATCH(E1271,'المرضى'!$A$6:$A$305,0))&amp;"",""))</f>
        <v/>
      </c>
      <c r="G1271" s="22">
        <f>IF(OR(C1271&lt;&gt;"تمت",E1271="",NOT(ISNUMBER(A1271))),"",IF(COUNTIFS($E$6:$E$2005,E1271,$C$6:$C$2005,"تمت",$A$6:$A$2005,"&gt;"&amp;A1271)=0,1,0))</f>
        <v/>
      </c>
    </row>
    <row r="1272">
      <c r="A1272" s="13" t="n"/>
      <c r="B1272" s="5" t="n"/>
      <c r="C1272" s="5" t="n"/>
      <c r="D1272" s="5" t="n"/>
      <c r="E1272" s="6">
        <f>IF(B1272&amp;""="","",IFERROR(INDEX('الخطط'!$B$6:$B$505,MATCH(B1272&amp;"",'الخطط'!$A$6:$A$505,0))&amp;"","خطة غير موجودة"))</f>
        <v/>
      </c>
      <c r="F1272" s="6">
        <f>IF(E1272="","",IFERROR(INDEX('المرضى'!$B$6:$B$305,MATCH(E1272,'المرضى'!$A$6:$A$305,0))&amp;"",""))</f>
        <v/>
      </c>
      <c r="G1272" s="22">
        <f>IF(OR(C1272&lt;&gt;"تمت",E1272="",NOT(ISNUMBER(A1272))),"",IF(COUNTIFS($E$6:$E$2005,E1272,$C$6:$C$2005,"تمت",$A$6:$A$2005,"&gt;"&amp;A1272)=0,1,0))</f>
        <v/>
      </c>
    </row>
    <row r="1273">
      <c r="A1273" s="13" t="n"/>
      <c r="B1273" s="5" t="n"/>
      <c r="C1273" s="5" t="n"/>
      <c r="D1273" s="5" t="n"/>
      <c r="E1273" s="6">
        <f>IF(B1273&amp;""="","",IFERROR(INDEX('الخطط'!$B$6:$B$505,MATCH(B1273&amp;"",'الخطط'!$A$6:$A$505,0))&amp;"","خطة غير موجودة"))</f>
        <v/>
      </c>
      <c r="F1273" s="6">
        <f>IF(E1273="","",IFERROR(INDEX('المرضى'!$B$6:$B$305,MATCH(E1273,'المرضى'!$A$6:$A$305,0))&amp;"",""))</f>
        <v/>
      </c>
      <c r="G1273" s="22">
        <f>IF(OR(C1273&lt;&gt;"تمت",E1273="",NOT(ISNUMBER(A1273))),"",IF(COUNTIFS($E$6:$E$2005,E1273,$C$6:$C$2005,"تمت",$A$6:$A$2005,"&gt;"&amp;A1273)=0,1,0))</f>
        <v/>
      </c>
    </row>
    <row r="1274">
      <c r="A1274" s="13" t="n"/>
      <c r="B1274" s="5" t="n"/>
      <c r="C1274" s="5" t="n"/>
      <c r="D1274" s="5" t="n"/>
      <c r="E1274" s="6">
        <f>IF(B1274&amp;""="","",IFERROR(INDEX('الخطط'!$B$6:$B$505,MATCH(B1274&amp;"",'الخطط'!$A$6:$A$505,0))&amp;"","خطة غير موجودة"))</f>
        <v/>
      </c>
      <c r="F1274" s="6">
        <f>IF(E1274="","",IFERROR(INDEX('المرضى'!$B$6:$B$305,MATCH(E1274,'المرضى'!$A$6:$A$305,0))&amp;"",""))</f>
        <v/>
      </c>
      <c r="G1274" s="22">
        <f>IF(OR(C1274&lt;&gt;"تمت",E1274="",NOT(ISNUMBER(A1274))),"",IF(COUNTIFS($E$6:$E$2005,E1274,$C$6:$C$2005,"تمت",$A$6:$A$2005,"&gt;"&amp;A1274)=0,1,0))</f>
        <v/>
      </c>
    </row>
    <row r="1275">
      <c r="A1275" s="13" t="n"/>
      <c r="B1275" s="5" t="n"/>
      <c r="C1275" s="5" t="n"/>
      <c r="D1275" s="5" t="n"/>
      <c r="E1275" s="6">
        <f>IF(B1275&amp;""="","",IFERROR(INDEX('الخطط'!$B$6:$B$505,MATCH(B1275&amp;"",'الخطط'!$A$6:$A$505,0))&amp;"","خطة غير موجودة"))</f>
        <v/>
      </c>
      <c r="F1275" s="6">
        <f>IF(E1275="","",IFERROR(INDEX('المرضى'!$B$6:$B$305,MATCH(E1275,'المرضى'!$A$6:$A$305,0))&amp;"",""))</f>
        <v/>
      </c>
      <c r="G1275" s="22">
        <f>IF(OR(C1275&lt;&gt;"تمت",E1275="",NOT(ISNUMBER(A1275))),"",IF(COUNTIFS($E$6:$E$2005,E1275,$C$6:$C$2005,"تمت",$A$6:$A$2005,"&gt;"&amp;A1275)=0,1,0))</f>
        <v/>
      </c>
    </row>
    <row r="1276">
      <c r="A1276" s="13" t="n"/>
      <c r="B1276" s="5" t="n"/>
      <c r="C1276" s="5" t="n"/>
      <c r="D1276" s="5" t="n"/>
      <c r="E1276" s="6">
        <f>IF(B1276&amp;""="","",IFERROR(INDEX('الخطط'!$B$6:$B$505,MATCH(B1276&amp;"",'الخطط'!$A$6:$A$505,0))&amp;"","خطة غير موجودة"))</f>
        <v/>
      </c>
      <c r="F1276" s="6">
        <f>IF(E1276="","",IFERROR(INDEX('المرضى'!$B$6:$B$305,MATCH(E1276,'المرضى'!$A$6:$A$305,0))&amp;"",""))</f>
        <v/>
      </c>
      <c r="G1276" s="22">
        <f>IF(OR(C1276&lt;&gt;"تمت",E1276="",NOT(ISNUMBER(A1276))),"",IF(COUNTIFS($E$6:$E$2005,E1276,$C$6:$C$2005,"تمت",$A$6:$A$2005,"&gt;"&amp;A1276)=0,1,0))</f>
        <v/>
      </c>
    </row>
    <row r="1277">
      <c r="A1277" s="13" t="n"/>
      <c r="B1277" s="5" t="n"/>
      <c r="C1277" s="5" t="n"/>
      <c r="D1277" s="5" t="n"/>
      <c r="E1277" s="6">
        <f>IF(B1277&amp;""="","",IFERROR(INDEX('الخطط'!$B$6:$B$505,MATCH(B1277&amp;"",'الخطط'!$A$6:$A$505,0))&amp;"","خطة غير موجودة"))</f>
        <v/>
      </c>
      <c r="F1277" s="6">
        <f>IF(E1277="","",IFERROR(INDEX('المرضى'!$B$6:$B$305,MATCH(E1277,'المرضى'!$A$6:$A$305,0))&amp;"",""))</f>
        <v/>
      </c>
      <c r="G1277" s="22">
        <f>IF(OR(C1277&lt;&gt;"تمت",E1277="",NOT(ISNUMBER(A1277))),"",IF(COUNTIFS($E$6:$E$2005,E1277,$C$6:$C$2005,"تمت",$A$6:$A$2005,"&gt;"&amp;A1277)=0,1,0))</f>
        <v/>
      </c>
    </row>
    <row r="1278">
      <c r="A1278" s="13" t="n"/>
      <c r="B1278" s="5" t="n"/>
      <c r="C1278" s="5" t="n"/>
      <c r="D1278" s="5" t="n"/>
      <c r="E1278" s="6">
        <f>IF(B1278&amp;""="","",IFERROR(INDEX('الخطط'!$B$6:$B$505,MATCH(B1278&amp;"",'الخطط'!$A$6:$A$505,0))&amp;"","خطة غير موجودة"))</f>
        <v/>
      </c>
      <c r="F1278" s="6">
        <f>IF(E1278="","",IFERROR(INDEX('المرضى'!$B$6:$B$305,MATCH(E1278,'المرضى'!$A$6:$A$305,0))&amp;"",""))</f>
        <v/>
      </c>
      <c r="G1278" s="22">
        <f>IF(OR(C1278&lt;&gt;"تمت",E1278="",NOT(ISNUMBER(A1278))),"",IF(COUNTIFS($E$6:$E$2005,E1278,$C$6:$C$2005,"تمت",$A$6:$A$2005,"&gt;"&amp;A1278)=0,1,0))</f>
        <v/>
      </c>
    </row>
    <row r="1279">
      <c r="A1279" s="13" t="n"/>
      <c r="B1279" s="5" t="n"/>
      <c r="C1279" s="5" t="n"/>
      <c r="D1279" s="5" t="n"/>
      <c r="E1279" s="6">
        <f>IF(B1279&amp;""="","",IFERROR(INDEX('الخطط'!$B$6:$B$505,MATCH(B1279&amp;"",'الخطط'!$A$6:$A$505,0))&amp;"","خطة غير موجودة"))</f>
        <v/>
      </c>
      <c r="F1279" s="6">
        <f>IF(E1279="","",IFERROR(INDEX('المرضى'!$B$6:$B$305,MATCH(E1279,'المرضى'!$A$6:$A$305,0))&amp;"",""))</f>
        <v/>
      </c>
      <c r="G1279" s="22">
        <f>IF(OR(C1279&lt;&gt;"تمت",E1279="",NOT(ISNUMBER(A1279))),"",IF(COUNTIFS($E$6:$E$2005,E1279,$C$6:$C$2005,"تمت",$A$6:$A$2005,"&gt;"&amp;A1279)=0,1,0))</f>
        <v/>
      </c>
    </row>
    <row r="1280">
      <c r="A1280" s="13" t="n"/>
      <c r="B1280" s="5" t="n"/>
      <c r="C1280" s="5" t="n"/>
      <c r="D1280" s="5" t="n"/>
      <c r="E1280" s="6">
        <f>IF(B1280&amp;""="","",IFERROR(INDEX('الخطط'!$B$6:$B$505,MATCH(B1280&amp;"",'الخطط'!$A$6:$A$505,0))&amp;"","خطة غير موجودة"))</f>
        <v/>
      </c>
      <c r="F1280" s="6">
        <f>IF(E1280="","",IFERROR(INDEX('المرضى'!$B$6:$B$305,MATCH(E1280,'المرضى'!$A$6:$A$305,0))&amp;"",""))</f>
        <v/>
      </c>
      <c r="G1280" s="22">
        <f>IF(OR(C1280&lt;&gt;"تمت",E1280="",NOT(ISNUMBER(A1280))),"",IF(COUNTIFS($E$6:$E$2005,E1280,$C$6:$C$2005,"تمت",$A$6:$A$2005,"&gt;"&amp;A1280)=0,1,0))</f>
        <v/>
      </c>
    </row>
    <row r="1281">
      <c r="A1281" s="13" t="n"/>
      <c r="B1281" s="5" t="n"/>
      <c r="C1281" s="5" t="n"/>
      <c r="D1281" s="5" t="n"/>
      <c r="E1281" s="6">
        <f>IF(B1281&amp;""="","",IFERROR(INDEX('الخطط'!$B$6:$B$505,MATCH(B1281&amp;"",'الخطط'!$A$6:$A$505,0))&amp;"","خطة غير موجودة"))</f>
        <v/>
      </c>
      <c r="F1281" s="6">
        <f>IF(E1281="","",IFERROR(INDEX('المرضى'!$B$6:$B$305,MATCH(E1281,'المرضى'!$A$6:$A$305,0))&amp;"",""))</f>
        <v/>
      </c>
      <c r="G1281" s="22">
        <f>IF(OR(C1281&lt;&gt;"تمت",E1281="",NOT(ISNUMBER(A1281))),"",IF(COUNTIFS($E$6:$E$2005,E1281,$C$6:$C$2005,"تمت",$A$6:$A$2005,"&gt;"&amp;A1281)=0,1,0))</f>
        <v/>
      </c>
    </row>
    <row r="1282">
      <c r="A1282" s="13" t="n"/>
      <c r="B1282" s="5" t="n"/>
      <c r="C1282" s="5" t="n"/>
      <c r="D1282" s="5" t="n"/>
      <c r="E1282" s="6">
        <f>IF(B1282&amp;""="","",IFERROR(INDEX('الخطط'!$B$6:$B$505,MATCH(B1282&amp;"",'الخطط'!$A$6:$A$505,0))&amp;"","خطة غير موجودة"))</f>
        <v/>
      </c>
      <c r="F1282" s="6">
        <f>IF(E1282="","",IFERROR(INDEX('المرضى'!$B$6:$B$305,MATCH(E1282,'المرضى'!$A$6:$A$305,0))&amp;"",""))</f>
        <v/>
      </c>
      <c r="G1282" s="22">
        <f>IF(OR(C1282&lt;&gt;"تمت",E1282="",NOT(ISNUMBER(A1282))),"",IF(COUNTIFS($E$6:$E$2005,E1282,$C$6:$C$2005,"تمت",$A$6:$A$2005,"&gt;"&amp;A1282)=0,1,0))</f>
        <v/>
      </c>
    </row>
    <row r="1283">
      <c r="A1283" s="13" t="n"/>
      <c r="B1283" s="5" t="n"/>
      <c r="C1283" s="5" t="n"/>
      <c r="D1283" s="5" t="n"/>
      <c r="E1283" s="6">
        <f>IF(B1283&amp;""="","",IFERROR(INDEX('الخطط'!$B$6:$B$505,MATCH(B1283&amp;"",'الخطط'!$A$6:$A$505,0))&amp;"","خطة غير موجودة"))</f>
        <v/>
      </c>
      <c r="F1283" s="6">
        <f>IF(E1283="","",IFERROR(INDEX('المرضى'!$B$6:$B$305,MATCH(E1283,'المرضى'!$A$6:$A$305,0))&amp;"",""))</f>
        <v/>
      </c>
      <c r="G1283" s="22">
        <f>IF(OR(C1283&lt;&gt;"تمت",E1283="",NOT(ISNUMBER(A1283))),"",IF(COUNTIFS($E$6:$E$2005,E1283,$C$6:$C$2005,"تمت",$A$6:$A$2005,"&gt;"&amp;A1283)=0,1,0))</f>
        <v/>
      </c>
    </row>
    <row r="1284">
      <c r="A1284" s="13" t="n"/>
      <c r="B1284" s="5" t="n"/>
      <c r="C1284" s="5" t="n"/>
      <c r="D1284" s="5" t="n"/>
      <c r="E1284" s="6">
        <f>IF(B1284&amp;""="","",IFERROR(INDEX('الخطط'!$B$6:$B$505,MATCH(B1284&amp;"",'الخطط'!$A$6:$A$505,0))&amp;"","خطة غير موجودة"))</f>
        <v/>
      </c>
      <c r="F1284" s="6">
        <f>IF(E1284="","",IFERROR(INDEX('المرضى'!$B$6:$B$305,MATCH(E1284,'المرضى'!$A$6:$A$305,0))&amp;"",""))</f>
        <v/>
      </c>
      <c r="G1284" s="22">
        <f>IF(OR(C1284&lt;&gt;"تمت",E1284="",NOT(ISNUMBER(A1284))),"",IF(COUNTIFS($E$6:$E$2005,E1284,$C$6:$C$2005,"تمت",$A$6:$A$2005,"&gt;"&amp;A1284)=0,1,0))</f>
        <v/>
      </c>
    </row>
    <row r="1285">
      <c r="A1285" s="13" t="n"/>
      <c r="B1285" s="5" t="n"/>
      <c r="C1285" s="5" t="n"/>
      <c r="D1285" s="5" t="n"/>
      <c r="E1285" s="6">
        <f>IF(B1285&amp;""="","",IFERROR(INDEX('الخطط'!$B$6:$B$505,MATCH(B1285&amp;"",'الخطط'!$A$6:$A$505,0))&amp;"","خطة غير موجودة"))</f>
        <v/>
      </c>
      <c r="F1285" s="6">
        <f>IF(E1285="","",IFERROR(INDEX('المرضى'!$B$6:$B$305,MATCH(E1285,'المرضى'!$A$6:$A$305,0))&amp;"",""))</f>
        <v/>
      </c>
      <c r="G1285" s="22">
        <f>IF(OR(C1285&lt;&gt;"تمت",E1285="",NOT(ISNUMBER(A1285))),"",IF(COUNTIFS($E$6:$E$2005,E1285,$C$6:$C$2005,"تمت",$A$6:$A$2005,"&gt;"&amp;A1285)=0,1,0))</f>
        <v/>
      </c>
    </row>
    <row r="1286">
      <c r="A1286" s="13" t="n"/>
      <c r="B1286" s="5" t="n"/>
      <c r="C1286" s="5" t="n"/>
      <c r="D1286" s="5" t="n"/>
      <c r="E1286" s="6">
        <f>IF(B1286&amp;""="","",IFERROR(INDEX('الخطط'!$B$6:$B$505,MATCH(B1286&amp;"",'الخطط'!$A$6:$A$505,0))&amp;"","خطة غير موجودة"))</f>
        <v/>
      </c>
      <c r="F1286" s="6">
        <f>IF(E1286="","",IFERROR(INDEX('المرضى'!$B$6:$B$305,MATCH(E1286,'المرضى'!$A$6:$A$305,0))&amp;"",""))</f>
        <v/>
      </c>
      <c r="G1286" s="22">
        <f>IF(OR(C1286&lt;&gt;"تمت",E1286="",NOT(ISNUMBER(A1286))),"",IF(COUNTIFS($E$6:$E$2005,E1286,$C$6:$C$2005,"تمت",$A$6:$A$2005,"&gt;"&amp;A1286)=0,1,0))</f>
        <v/>
      </c>
    </row>
    <row r="1287">
      <c r="A1287" s="13" t="n"/>
      <c r="B1287" s="5" t="n"/>
      <c r="C1287" s="5" t="n"/>
      <c r="D1287" s="5" t="n"/>
      <c r="E1287" s="6">
        <f>IF(B1287&amp;""="","",IFERROR(INDEX('الخطط'!$B$6:$B$505,MATCH(B1287&amp;"",'الخطط'!$A$6:$A$505,0))&amp;"","خطة غير موجودة"))</f>
        <v/>
      </c>
      <c r="F1287" s="6">
        <f>IF(E1287="","",IFERROR(INDEX('المرضى'!$B$6:$B$305,MATCH(E1287,'المرضى'!$A$6:$A$305,0))&amp;"",""))</f>
        <v/>
      </c>
      <c r="G1287" s="22">
        <f>IF(OR(C1287&lt;&gt;"تمت",E1287="",NOT(ISNUMBER(A1287))),"",IF(COUNTIFS($E$6:$E$2005,E1287,$C$6:$C$2005,"تمت",$A$6:$A$2005,"&gt;"&amp;A1287)=0,1,0))</f>
        <v/>
      </c>
    </row>
    <row r="1288">
      <c r="A1288" s="13" t="n"/>
      <c r="B1288" s="5" t="n"/>
      <c r="C1288" s="5" t="n"/>
      <c r="D1288" s="5" t="n"/>
      <c r="E1288" s="6">
        <f>IF(B1288&amp;""="","",IFERROR(INDEX('الخطط'!$B$6:$B$505,MATCH(B1288&amp;"",'الخطط'!$A$6:$A$505,0))&amp;"","خطة غير موجودة"))</f>
        <v/>
      </c>
      <c r="F1288" s="6">
        <f>IF(E1288="","",IFERROR(INDEX('المرضى'!$B$6:$B$305,MATCH(E1288,'المرضى'!$A$6:$A$305,0))&amp;"",""))</f>
        <v/>
      </c>
      <c r="G1288" s="22">
        <f>IF(OR(C1288&lt;&gt;"تمت",E1288="",NOT(ISNUMBER(A1288))),"",IF(COUNTIFS($E$6:$E$2005,E1288,$C$6:$C$2005,"تمت",$A$6:$A$2005,"&gt;"&amp;A1288)=0,1,0))</f>
        <v/>
      </c>
    </row>
    <row r="1289">
      <c r="A1289" s="13" t="n"/>
      <c r="B1289" s="5" t="n"/>
      <c r="C1289" s="5" t="n"/>
      <c r="D1289" s="5" t="n"/>
      <c r="E1289" s="6">
        <f>IF(B1289&amp;""="","",IFERROR(INDEX('الخطط'!$B$6:$B$505,MATCH(B1289&amp;"",'الخطط'!$A$6:$A$505,0))&amp;"","خطة غير موجودة"))</f>
        <v/>
      </c>
      <c r="F1289" s="6">
        <f>IF(E1289="","",IFERROR(INDEX('المرضى'!$B$6:$B$305,MATCH(E1289,'المرضى'!$A$6:$A$305,0))&amp;"",""))</f>
        <v/>
      </c>
      <c r="G1289" s="22">
        <f>IF(OR(C1289&lt;&gt;"تمت",E1289="",NOT(ISNUMBER(A1289))),"",IF(COUNTIFS($E$6:$E$2005,E1289,$C$6:$C$2005,"تمت",$A$6:$A$2005,"&gt;"&amp;A1289)=0,1,0))</f>
        <v/>
      </c>
    </row>
    <row r="1290">
      <c r="A1290" s="13" t="n"/>
      <c r="B1290" s="5" t="n"/>
      <c r="C1290" s="5" t="n"/>
      <c r="D1290" s="5" t="n"/>
      <c r="E1290" s="6">
        <f>IF(B1290&amp;""="","",IFERROR(INDEX('الخطط'!$B$6:$B$505,MATCH(B1290&amp;"",'الخطط'!$A$6:$A$505,0))&amp;"","خطة غير موجودة"))</f>
        <v/>
      </c>
      <c r="F1290" s="6">
        <f>IF(E1290="","",IFERROR(INDEX('المرضى'!$B$6:$B$305,MATCH(E1290,'المرضى'!$A$6:$A$305,0))&amp;"",""))</f>
        <v/>
      </c>
      <c r="G1290" s="22">
        <f>IF(OR(C1290&lt;&gt;"تمت",E1290="",NOT(ISNUMBER(A1290))),"",IF(COUNTIFS($E$6:$E$2005,E1290,$C$6:$C$2005,"تمت",$A$6:$A$2005,"&gt;"&amp;A1290)=0,1,0))</f>
        <v/>
      </c>
    </row>
    <row r="1291">
      <c r="A1291" s="13" t="n"/>
      <c r="B1291" s="5" t="n"/>
      <c r="C1291" s="5" t="n"/>
      <c r="D1291" s="5" t="n"/>
      <c r="E1291" s="6">
        <f>IF(B1291&amp;""="","",IFERROR(INDEX('الخطط'!$B$6:$B$505,MATCH(B1291&amp;"",'الخطط'!$A$6:$A$505,0))&amp;"","خطة غير موجودة"))</f>
        <v/>
      </c>
      <c r="F1291" s="6">
        <f>IF(E1291="","",IFERROR(INDEX('المرضى'!$B$6:$B$305,MATCH(E1291,'المرضى'!$A$6:$A$305,0))&amp;"",""))</f>
        <v/>
      </c>
      <c r="G1291" s="22">
        <f>IF(OR(C1291&lt;&gt;"تمت",E1291="",NOT(ISNUMBER(A1291))),"",IF(COUNTIFS($E$6:$E$2005,E1291,$C$6:$C$2005,"تمت",$A$6:$A$2005,"&gt;"&amp;A1291)=0,1,0))</f>
        <v/>
      </c>
    </row>
    <row r="1292">
      <c r="A1292" s="13" t="n"/>
      <c r="B1292" s="5" t="n"/>
      <c r="C1292" s="5" t="n"/>
      <c r="D1292" s="5" t="n"/>
      <c r="E1292" s="6">
        <f>IF(B1292&amp;""="","",IFERROR(INDEX('الخطط'!$B$6:$B$505,MATCH(B1292&amp;"",'الخطط'!$A$6:$A$505,0))&amp;"","خطة غير موجودة"))</f>
        <v/>
      </c>
      <c r="F1292" s="6">
        <f>IF(E1292="","",IFERROR(INDEX('المرضى'!$B$6:$B$305,MATCH(E1292,'المرضى'!$A$6:$A$305,0))&amp;"",""))</f>
        <v/>
      </c>
      <c r="G1292" s="22">
        <f>IF(OR(C1292&lt;&gt;"تمت",E1292="",NOT(ISNUMBER(A1292))),"",IF(COUNTIFS($E$6:$E$2005,E1292,$C$6:$C$2005,"تمت",$A$6:$A$2005,"&gt;"&amp;A1292)=0,1,0))</f>
        <v/>
      </c>
    </row>
    <row r="1293">
      <c r="A1293" s="13" t="n"/>
      <c r="B1293" s="5" t="n"/>
      <c r="C1293" s="5" t="n"/>
      <c r="D1293" s="5" t="n"/>
      <c r="E1293" s="6">
        <f>IF(B1293&amp;""="","",IFERROR(INDEX('الخطط'!$B$6:$B$505,MATCH(B1293&amp;"",'الخطط'!$A$6:$A$505,0))&amp;"","خطة غير موجودة"))</f>
        <v/>
      </c>
      <c r="F1293" s="6">
        <f>IF(E1293="","",IFERROR(INDEX('المرضى'!$B$6:$B$305,MATCH(E1293,'المرضى'!$A$6:$A$305,0))&amp;"",""))</f>
        <v/>
      </c>
      <c r="G1293" s="22">
        <f>IF(OR(C1293&lt;&gt;"تمت",E1293="",NOT(ISNUMBER(A1293))),"",IF(COUNTIFS($E$6:$E$2005,E1293,$C$6:$C$2005,"تمت",$A$6:$A$2005,"&gt;"&amp;A1293)=0,1,0))</f>
        <v/>
      </c>
    </row>
    <row r="1294">
      <c r="A1294" s="13" t="n"/>
      <c r="B1294" s="5" t="n"/>
      <c r="C1294" s="5" t="n"/>
      <c r="D1294" s="5" t="n"/>
      <c r="E1294" s="6">
        <f>IF(B1294&amp;""="","",IFERROR(INDEX('الخطط'!$B$6:$B$505,MATCH(B1294&amp;"",'الخطط'!$A$6:$A$505,0))&amp;"","خطة غير موجودة"))</f>
        <v/>
      </c>
      <c r="F1294" s="6">
        <f>IF(E1294="","",IFERROR(INDEX('المرضى'!$B$6:$B$305,MATCH(E1294,'المرضى'!$A$6:$A$305,0))&amp;"",""))</f>
        <v/>
      </c>
      <c r="G1294" s="22">
        <f>IF(OR(C1294&lt;&gt;"تمت",E1294="",NOT(ISNUMBER(A1294))),"",IF(COUNTIFS($E$6:$E$2005,E1294,$C$6:$C$2005,"تمت",$A$6:$A$2005,"&gt;"&amp;A1294)=0,1,0))</f>
        <v/>
      </c>
    </row>
    <row r="1295">
      <c r="A1295" s="13" t="n"/>
      <c r="B1295" s="5" t="n"/>
      <c r="C1295" s="5" t="n"/>
      <c r="D1295" s="5" t="n"/>
      <c r="E1295" s="6">
        <f>IF(B1295&amp;""="","",IFERROR(INDEX('الخطط'!$B$6:$B$505,MATCH(B1295&amp;"",'الخطط'!$A$6:$A$505,0))&amp;"","خطة غير موجودة"))</f>
        <v/>
      </c>
      <c r="F1295" s="6">
        <f>IF(E1295="","",IFERROR(INDEX('المرضى'!$B$6:$B$305,MATCH(E1295,'المرضى'!$A$6:$A$305,0))&amp;"",""))</f>
        <v/>
      </c>
      <c r="G1295" s="22">
        <f>IF(OR(C1295&lt;&gt;"تمت",E1295="",NOT(ISNUMBER(A1295))),"",IF(COUNTIFS($E$6:$E$2005,E1295,$C$6:$C$2005,"تمت",$A$6:$A$2005,"&gt;"&amp;A1295)=0,1,0))</f>
        <v/>
      </c>
    </row>
    <row r="1296">
      <c r="A1296" s="13" t="n"/>
      <c r="B1296" s="5" t="n"/>
      <c r="C1296" s="5" t="n"/>
      <c r="D1296" s="5" t="n"/>
      <c r="E1296" s="6">
        <f>IF(B1296&amp;""="","",IFERROR(INDEX('الخطط'!$B$6:$B$505,MATCH(B1296&amp;"",'الخطط'!$A$6:$A$505,0))&amp;"","خطة غير موجودة"))</f>
        <v/>
      </c>
      <c r="F1296" s="6">
        <f>IF(E1296="","",IFERROR(INDEX('المرضى'!$B$6:$B$305,MATCH(E1296,'المرضى'!$A$6:$A$305,0))&amp;"",""))</f>
        <v/>
      </c>
      <c r="G1296" s="22">
        <f>IF(OR(C1296&lt;&gt;"تمت",E1296="",NOT(ISNUMBER(A1296))),"",IF(COUNTIFS($E$6:$E$2005,E1296,$C$6:$C$2005,"تمت",$A$6:$A$2005,"&gt;"&amp;A1296)=0,1,0))</f>
        <v/>
      </c>
    </row>
    <row r="1297">
      <c r="A1297" s="13" t="n"/>
      <c r="B1297" s="5" t="n"/>
      <c r="C1297" s="5" t="n"/>
      <c r="D1297" s="5" t="n"/>
      <c r="E1297" s="6">
        <f>IF(B1297&amp;""="","",IFERROR(INDEX('الخطط'!$B$6:$B$505,MATCH(B1297&amp;"",'الخطط'!$A$6:$A$505,0))&amp;"","خطة غير موجودة"))</f>
        <v/>
      </c>
      <c r="F1297" s="6">
        <f>IF(E1297="","",IFERROR(INDEX('المرضى'!$B$6:$B$305,MATCH(E1297,'المرضى'!$A$6:$A$305,0))&amp;"",""))</f>
        <v/>
      </c>
      <c r="G1297" s="22">
        <f>IF(OR(C1297&lt;&gt;"تمت",E1297="",NOT(ISNUMBER(A1297))),"",IF(COUNTIFS($E$6:$E$2005,E1297,$C$6:$C$2005,"تمت",$A$6:$A$2005,"&gt;"&amp;A1297)=0,1,0))</f>
        <v/>
      </c>
    </row>
    <row r="1298">
      <c r="A1298" s="13" t="n"/>
      <c r="B1298" s="5" t="n"/>
      <c r="C1298" s="5" t="n"/>
      <c r="D1298" s="5" t="n"/>
      <c r="E1298" s="6">
        <f>IF(B1298&amp;""="","",IFERROR(INDEX('الخطط'!$B$6:$B$505,MATCH(B1298&amp;"",'الخطط'!$A$6:$A$505,0))&amp;"","خطة غير موجودة"))</f>
        <v/>
      </c>
      <c r="F1298" s="6">
        <f>IF(E1298="","",IFERROR(INDEX('المرضى'!$B$6:$B$305,MATCH(E1298,'المرضى'!$A$6:$A$305,0))&amp;"",""))</f>
        <v/>
      </c>
      <c r="G1298" s="22">
        <f>IF(OR(C1298&lt;&gt;"تمت",E1298="",NOT(ISNUMBER(A1298))),"",IF(COUNTIFS($E$6:$E$2005,E1298,$C$6:$C$2005,"تمت",$A$6:$A$2005,"&gt;"&amp;A1298)=0,1,0))</f>
        <v/>
      </c>
    </row>
    <row r="1299">
      <c r="A1299" s="13" t="n"/>
      <c r="B1299" s="5" t="n"/>
      <c r="C1299" s="5" t="n"/>
      <c r="D1299" s="5" t="n"/>
      <c r="E1299" s="6">
        <f>IF(B1299&amp;""="","",IFERROR(INDEX('الخطط'!$B$6:$B$505,MATCH(B1299&amp;"",'الخطط'!$A$6:$A$505,0))&amp;"","خطة غير موجودة"))</f>
        <v/>
      </c>
      <c r="F1299" s="6">
        <f>IF(E1299="","",IFERROR(INDEX('المرضى'!$B$6:$B$305,MATCH(E1299,'المرضى'!$A$6:$A$305,0))&amp;"",""))</f>
        <v/>
      </c>
      <c r="G1299" s="22">
        <f>IF(OR(C1299&lt;&gt;"تمت",E1299="",NOT(ISNUMBER(A1299))),"",IF(COUNTIFS($E$6:$E$2005,E1299,$C$6:$C$2005,"تمت",$A$6:$A$2005,"&gt;"&amp;A1299)=0,1,0))</f>
        <v/>
      </c>
    </row>
    <row r="1300">
      <c r="A1300" s="13" t="n"/>
      <c r="B1300" s="5" t="n"/>
      <c r="C1300" s="5" t="n"/>
      <c r="D1300" s="5" t="n"/>
      <c r="E1300" s="6">
        <f>IF(B1300&amp;""="","",IFERROR(INDEX('الخطط'!$B$6:$B$505,MATCH(B1300&amp;"",'الخطط'!$A$6:$A$505,0))&amp;"","خطة غير موجودة"))</f>
        <v/>
      </c>
      <c r="F1300" s="6">
        <f>IF(E1300="","",IFERROR(INDEX('المرضى'!$B$6:$B$305,MATCH(E1300,'المرضى'!$A$6:$A$305,0))&amp;"",""))</f>
        <v/>
      </c>
      <c r="G1300" s="22">
        <f>IF(OR(C1300&lt;&gt;"تمت",E1300="",NOT(ISNUMBER(A1300))),"",IF(COUNTIFS($E$6:$E$2005,E1300,$C$6:$C$2005,"تمت",$A$6:$A$2005,"&gt;"&amp;A1300)=0,1,0))</f>
        <v/>
      </c>
    </row>
    <row r="1301">
      <c r="A1301" s="13" t="n"/>
      <c r="B1301" s="5" t="n"/>
      <c r="C1301" s="5" t="n"/>
      <c r="D1301" s="5" t="n"/>
      <c r="E1301" s="6">
        <f>IF(B1301&amp;""="","",IFERROR(INDEX('الخطط'!$B$6:$B$505,MATCH(B1301&amp;"",'الخطط'!$A$6:$A$505,0))&amp;"","خطة غير موجودة"))</f>
        <v/>
      </c>
      <c r="F1301" s="6">
        <f>IF(E1301="","",IFERROR(INDEX('المرضى'!$B$6:$B$305,MATCH(E1301,'المرضى'!$A$6:$A$305,0))&amp;"",""))</f>
        <v/>
      </c>
      <c r="G1301" s="22">
        <f>IF(OR(C1301&lt;&gt;"تمت",E1301="",NOT(ISNUMBER(A1301))),"",IF(COUNTIFS($E$6:$E$2005,E1301,$C$6:$C$2005,"تمت",$A$6:$A$2005,"&gt;"&amp;A1301)=0,1,0))</f>
        <v/>
      </c>
    </row>
    <row r="1302">
      <c r="A1302" s="13" t="n"/>
      <c r="B1302" s="5" t="n"/>
      <c r="C1302" s="5" t="n"/>
      <c r="D1302" s="5" t="n"/>
      <c r="E1302" s="6">
        <f>IF(B1302&amp;""="","",IFERROR(INDEX('الخطط'!$B$6:$B$505,MATCH(B1302&amp;"",'الخطط'!$A$6:$A$505,0))&amp;"","خطة غير موجودة"))</f>
        <v/>
      </c>
      <c r="F1302" s="6">
        <f>IF(E1302="","",IFERROR(INDEX('المرضى'!$B$6:$B$305,MATCH(E1302,'المرضى'!$A$6:$A$305,0))&amp;"",""))</f>
        <v/>
      </c>
      <c r="G1302" s="22">
        <f>IF(OR(C1302&lt;&gt;"تمت",E1302="",NOT(ISNUMBER(A1302))),"",IF(COUNTIFS($E$6:$E$2005,E1302,$C$6:$C$2005,"تمت",$A$6:$A$2005,"&gt;"&amp;A1302)=0,1,0))</f>
        <v/>
      </c>
    </row>
    <row r="1303">
      <c r="A1303" s="13" t="n"/>
      <c r="B1303" s="5" t="n"/>
      <c r="C1303" s="5" t="n"/>
      <c r="D1303" s="5" t="n"/>
      <c r="E1303" s="6">
        <f>IF(B1303&amp;""="","",IFERROR(INDEX('الخطط'!$B$6:$B$505,MATCH(B1303&amp;"",'الخطط'!$A$6:$A$505,0))&amp;"","خطة غير موجودة"))</f>
        <v/>
      </c>
      <c r="F1303" s="6">
        <f>IF(E1303="","",IFERROR(INDEX('المرضى'!$B$6:$B$305,MATCH(E1303,'المرضى'!$A$6:$A$305,0))&amp;"",""))</f>
        <v/>
      </c>
      <c r="G1303" s="22">
        <f>IF(OR(C1303&lt;&gt;"تمت",E1303="",NOT(ISNUMBER(A1303))),"",IF(COUNTIFS($E$6:$E$2005,E1303,$C$6:$C$2005,"تمت",$A$6:$A$2005,"&gt;"&amp;A1303)=0,1,0))</f>
        <v/>
      </c>
    </row>
    <row r="1304">
      <c r="A1304" s="13" t="n"/>
      <c r="B1304" s="5" t="n"/>
      <c r="C1304" s="5" t="n"/>
      <c r="D1304" s="5" t="n"/>
      <c r="E1304" s="6">
        <f>IF(B1304&amp;""="","",IFERROR(INDEX('الخطط'!$B$6:$B$505,MATCH(B1304&amp;"",'الخطط'!$A$6:$A$505,0))&amp;"","خطة غير موجودة"))</f>
        <v/>
      </c>
      <c r="F1304" s="6">
        <f>IF(E1304="","",IFERROR(INDEX('المرضى'!$B$6:$B$305,MATCH(E1304,'المرضى'!$A$6:$A$305,0))&amp;"",""))</f>
        <v/>
      </c>
      <c r="G1304" s="22">
        <f>IF(OR(C1304&lt;&gt;"تمت",E1304="",NOT(ISNUMBER(A1304))),"",IF(COUNTIFS($E$6:$E$2005,E1304,$C$6:$C$2005,"تمت",$A$6:$A$2005,"&gt;"&amp;A1304)=0,1,0))</f>
        <v/>
      </c>
    </row>
    <row r="1305">
      <c r="A1305" s="13" t="n"/>
      <c r="B1305" s="5" t="n"/>
      <c r="C1305" s="5" t="n"/>
      <c r="D1305" s="5" t="n"/>
      <c r="E1305" s="6">
        <f>IF(B1305&amp;""="","",IFERROR(INDEX('الخطط'!$B$6:$B$505,MATCH(B1305&amp;"",'الخطط'!$A$6:$A$505,0))&amp;"","خطة غير موجودة"))</f>
        <v/>
      </c>
      <c r="F1305" s="6">
        <f>IF(E1305="","",IFERROR(INDEX('المرضى'!$B$6:$B$305,MATCH(E1305,'المرضى'!$A$6:$A$305,0))&amp;"",""))</f>
        <v/>
      </c>
      <c r="G1305" s="22">
        <f>IF(OR(C1305&lt;&gt;"تمت",E1305="",NOT(ISNUMBER(A1305))),"",IF(COUNTIFS($E$6:$E$2005,E1305,$C$6:$C$2005,"تمت",$A$6:$A$2005,"&gt;"&amp;A1305)=0,1,0))</f>
        <v/>
      </c>
    </row>
    <row r="1306">
      <c r="A1306" s="13" t="n"/>
      <c r="B1306" s="5" t="n"/>
      <c r="C1306" s="5" t="n"/>
      <c r="D1306" s="5" t="n"/>
      <c r="E1306" s="6">
        <f>IF(B1306&amp;""="","",IFERROR(INDEX('الخطط'!$B$6:$B$505,MATCH(B1306&amp;"",'الخطط'!$A$6:$A$505,0))&amp;"","خطة غير موجودة"))</f>
        <v/>
      </c>
      <c r="F1306" s="6">
        <f>IF(E1306="","",IFERROR(INDEX('المرضى'!$B$6:$B$305,MATCH(E1306,'المرضى'!$A$6:$A$305,0))&amp;"",""))</f>
        <v/>
      </c>
      <c r="G1306" s="22">
        <f>IF(OR(C1306&lt;&gt;"تمت",E1306="",NOT(ISNUMBER(A1306))),"",IF(COUNTIFS($E$6:$E$2005,E1306,$C$6:$C$2005,"تمت",$A$6:$A$2005,"&gt;"&amp;A1306)=0,1,0))</f>
        <v/>
      </c>
    </row>
    <row r="1307">
      <c r="A1307" s="13" t="n"/>
      <c r="B1307" s="5" t="n"/>
      <c r="C1307" s="5" t="n"/>
      <c r="D1307" s="5" t="n"/>
      <c r="E1307" s="6">
        <f>IF(B1307&amp;""="","",IFERROR(INDEX('الخطط'!$B$6:$B$505,MATCH(B1307&amp;"",'الخطط'!$A$6:$A$505,0))&amp;"","خطة غير موجودة"))</f>
        <v/>
      </c>
      <c r="F1307" s="6">
        <f>IF(E1307="","",IFERROR(INDEX('المرضى'!$B$6:$B$305,MATCH(E1307,'المرضى'!$A$6:$A$305,0))&amp;"",""))</f>
        <v/>
      </c>
      <c r="G1307" s="22">
        <f>IF(OR(C1307&lt;&gt;"تمت",E1307="",NOT(ISNUMBER(A1307))),"",IF(COUNTIFS($E$6:$E$2005,E1307,$C$6:$C$2005,"تمت",$A$6:$A$2005,"&gt;"&amp;A1307)=0,1,0))</f>
        <v/>
      </c>
    </row>
    <row r="1308">
      <c r="A1308" s="13" t="n"/>
      <c r="B1308" s="5" t="n"/>
      <c r="C1308" s="5" t="n"/>
      <c r="D1308" s="5" t="n"/>
      <c r="E1308" s="6">
        <f>IF(B1308&amp;""="","",IFERROR(INDEX('الخطط'!$B$6:$B$505,MATCH(B1308&amp;"",'الخطط'!$A$6:$A$505,0))&amp;"","خطة غير موجودة"))</f>
        <v/>
      </c>
      <c r="F1308" s="6">
        <f>IF(E1308="","",IFERROR(INDEX('المرضى'!$B$6:$B$305,MATCH(E1308,'المرضى'!$A$6:$A$305,0))&amp;"",""))</f>
        <v/>
      </c>
      <c r="G1308" s="22">
        <f>IF(OR(C1308&lt;&gt;"تمت",E1308="",NOT(ISNUMBER(A1308))),"",IF(COUNTIFS($E$6:$E$2005,E1308,$C$6:$C$2005,"تمت",$A$6:$A$2005,"&gt;"&amp;A1308)=0,1,0))</f>
        <v/>
      </c>
    </row>
    <row r="1309">
      <c r="A1309" s="13" t="n"/>
      <c r="B1309" s="5" t="n"/>
      <c r="C1309" s="5" t="n"/>
      <c r="D1309" s="5" t="n"/>
      <c r="E1309" s="6">
        <f>IF(B1309&amp;""="","",IFERROR(INDEX('الخطط'!$B$6:$B$505,MATCH(B1309&amp;"",'الخطط'!$A$6:$A$505,0))&amp;"","خطة غير موجودة"))</f>
        <v/>
      </c>
      <c r="F1309" s="6">
        <f>IF(E1309="","",IFERROR(INDEX('المرضى'!$B$6:$B$305,MATCH(E1309,'المرضى'!$A$6:$A$305,0))&amp;"",""))</f>
        <v/>
      </c>
      <c r="G1309" s="22">
        <f>IF(OR(C1309&lt;&gt;"تمت",E1309="",NOT(ISNUMBER(A1309))),"",IF(COUNTIFS($E$6:$E$2005,E1309,$C$6:$C$2005,"تمت",$A$6:$A$2005,"&gt;"&amp;A1309)=0,1,0))</f>
        <v/>
      </c>
    </row>
    <row r="1310">
      <c r="A1310" s="13" t="n"/>
      <c r="B1310" s="5" t="n"/>
      <c r="C1310" s="5" t="n"/>
      <c r="D1310" s="5" t="n"/>
      <c r="E1310" s="6">
        <f>IF(B1310&amp;""="","",IFERROR(INDEX('الخطط'!$B$6:$B$505,MATCH(B1310&amp;"",'الخطط'!$A$6:$A$505,0))&amp;"","خطة غير موجودة"))</f>
        <v/>
      </c>
      <c r="F1310" s="6">
        <f>IF(E1310="","",IFERROR(INDEX('المرضى'!$B$6:$B$305,MATCH(E1310,'المرضى'!$A$6:$A$305,0))&amp;"",""))</f>
        <v/>
      </c>
      <c r="G1310" s="22">
        <f>IF(OR(C1310&lt;&gt;"تمت",E1310="",NOT(ISNUMBER(A1310))),"",IF(COUNTIFS($E$6:$E$2005,E1310,$C$6:$C$2005,"تمت",$A$6:$A$2005,"&gt;"&amp;A1310)=0,1,0))</f>
        <v/>
      </c>
    </row>
    <row r="1311">
      <c r="A1311" s="13" t="n"/>
      <c r="B1311" s="5" t="n"/>
      <c r="C1311" s="5" t="n"/>
      <c r="D1311" s="5" t="n"/>
      <c r="E1311" s="6">
        <f>IF(B1311&amp;""="","",IFERROR(INDEX('الخطط'!$B$6:$B$505,MATCH(B1311&amp;"",'الخطط'!$A$6:$A$505,0))&amp;"","خطة غير موجودة"))</f>
        <v/>
      </c>
      <c r="F1311" s="6">
        <f>IF(E1311="","",IFERROR(INDEX('المرضى'!$B$6:$B$305,MATCH(E1311,'المرضى'!$A$6:$A$305,0))&amp;"",""))</f>
        <v/>
      </c>
      <c r="G1311" s="22">
        <f>IF(OR(C1311&lt;&gt;"تمت",E1311="",NOT(ISNUMBER(A1311))),"",IF(COUNTIFS($E$6:$E$2005,E1311,$C$6:$C$2005,"تمت",$A$6:$A$2005,"&gt;"&amp;A1311)=0,1,0))</f>
        <v/>
      </c>
    </row>
    <row r="1312">
      <c r="A1312" s="13" t="n"/>
      <c r="B1312" s="5" t="n"/>
      <c r="C1312" s="5" t="n"/>
      <c r="D1312" s="5" t="n"/>
      <c r="E1312" s="6">
        <f>IF(B1312&amp;""="","",IFERROR(INDEX('الخطط'!$B$6:$B$505,MATCH(B1312&amp;"",'الخطط'!$A$6:$A$505,0))&amp;"","خطة غير موجودة"))</f>
        <v/>
      </c>
      <c r="F1312" s="6">
        <f>IF(E1312="","",IFERROR(INDEX('المرضى'!$B$6:$B$305,MATCH(E1312,'المرضى'!$A$6:$A$305,0))&amp;"",""))</f>
        <v/>
      </c>
      <c r="G1312" s="22">
        <f>IF(OR(C1312&lt;&gt;"تمت",E1312="",NOT(ISNUMBER(A1312))),"",IF(COUNTIFS($E$6:$E$2005,E1312,$C$6:$C$2005,"تمت",$A$6:$A$2005,"&gt;"&amp;A1312)=0,1,0))</f>
        <v/>
      </c>
    </row>
    <row r="1313">
      <c r="A1313" s="13" t="n"/>
      <c r="B1313" s="5" t="n"/>
      <c r="C1313" s="5" t="n"/>
      <c r="D1313" s="5" t="n"/>
      <c r="E1313" s="6">
        <f>IF(B1313&amp;""="","",IFERROR(INDEX('الخطط'!$B$6:$B$505,MATCH(B1313&amp;"",'الخطط'!$A$6:$A$505,0))&amp;"","خطة غير موجودة"))</f>
        <v/>
      </c>
      <c r="F1313" s="6">
        <f>IF(E1313="","",IFERROR(INDEX('المرضى'!$B$6:$B$305,MATCH(E1313,'المرضى'!$A$6:$A$305,0))&amp;"",""))</f>
        <v/>
      </c>
      <c r="G1313" s="22">
        <f>IF(OR(C1313&lt;&gt;"تمت",E1313="",NOT(ISNUMBER(A1313))),"",IF(COUNTIFS($E$6:$E$2005,E1313,$C$6:$C$2005,"تمت",$A$6:$A$2005,"&gt;"&amp;A1313)=0,1,0))</f>
        <v/>
      </c>
    </row>
    <row r="1314">
      <c r="A1314" s="13" t="n"/>
      <c r="B1314" s="5" t="n"/>
      <c r="C1314" s="5" t="n"/>
      <c r="D1314" s="5" t="n"/>
      <c r="E1314" s="6">
        <f>IF(B1314&amp;""="","",IFERROR(INDEX('الخطط'!$B$6:$B$505,MATCH(B1314&amp;"",'الخطط'!$A$6:$A$505,0))&amp;"","خطة غير موجودة"))</f>
        <v/>
      </c>
      <c r="F1314" s="6">
        <f>IF(E1314="","",IFERROR(INDEX('المرضى'!$B$6:$B$305,MATCH(E1314,'المرضى'!$A$6:$A$305,0))&amp;"",""))</f>
        <v/>
      </c>
      <c r="G1314" s="22">
        <f>IF(OR(C1314&lt;&gt;"تمت",E1314="",NOT(ISNUMBER(A1314))),"",IF(COUNTIFS($E$6:$E$2005,E1314,$C$6:$C$2005,"تمت",$A$6:$A$2005,"&gt;"&amp;A1314)=0,1,0))</f>
        <v/>
      </c>
    </row>
    <row r="1315">
      <c r="A1315" s="13" t="n"/>
      <c r="B1315" s="5" t="n"/>
      <c r="C1315" s="5" t="n"/>
      <c r="D1315" s="5" t="n"/>
      <c r="E1315" s="6">
        <f>IF(B1315&amp;""="","",IFERROR(INDEX('الخطط'!$B$6:$B$505,MATCH(B1315&amp;"",'الخطط'!$A$6:$A$505,0))&amp;"","خطة غير موجودة"))</f>
        <v/>
      </c>
      <c r="F1315" s="6">
        <f>IF(E1315="","",IFERROR(INDEX('المرضى'!$B$6:$B$305,MATCH(E1315,'المرضى'!$A$6:$A$305,0))&amp;"",""))</f>
        <v/>
      </c>
      <c r="G1315" s="22">
        <f>IF(OR(C1315&lt;&gt;"تمت",E1315="",NOT(ISNUMBER(A1315))),"",IF(COUNTIFS($E$6:$E$2005,E1315,$C$6:$C$2005,"تمت",$A$6:$A$2005,"&gt;"&amp;A1315)=0,1,0))</f>
        <v/>
      </c>
    </row>
    <row r="1316">
      <c r="A1316" s="13" t="n"/>
      <c r="B1316" s="5" t="n"/>
      <c r="C1316" s="5" t="n"/>
      <c r="D1316" s="5" t="n"/>
      <c r="E1316" s="6">
        <f>IF(B1316&amp;""="","",IFERROR(INDEX('الخطط'!$B$6:$B$505,MATCH(B1316&amp;"",'الخطط'!$A$6:$A$505,0))&amp;"","خطة غير موجودة"))</f>
        <v/>
      </c>
      <c r="F1316" s="6">
        <f>IF(E1316="","",IFERROR(INDEX('المرضى'!$B$6:$B$305,MATCH(E1316,'المرضى'!$A$6:$A$305,0))&amp;"",""))</f>
        <v/>
      </c>
      <c r="G1316" s="22">
        <f>IF(OR(C1316&lt;&gt;"تمت",E1316="",NOT(ISNUMBER(A1316))),"",IF(COUNTIFS($E$6:$E$2005,E1316,$C$6:$C$2005,"تمت",$A$6:$A$2005,"&gt;"&amp;A1316)=0,1,0))</f>
        <v/>
      </c>
    </row>
    <row r="1317">
      <c r="A1317" s="13" t="n"/>
      <c r="B1317" s="5" t="n"/>
      <c r="C1317" s="5" t="n"/>
      <c r="D1317" s="5" t="n"/>
      <c r="E1317" s="6">
        <f>IF(B1317&amp;""="","",IFERROR(INDEX('الخطط'!$B$6:$B$505,MATCH(B1317&amp;"",'الخطط'!$A$6:$A$505,0))&amp;"","خطة غير موجودة"))</f>
        <v/>
      </c>
      <c r="F1317" s="6">
        <f>IF(E1317="","",IFERROR(INDEX('المرضى'!$B$6:$B$305,MATCH(E1317,'المرضى'!$A$6:$A$305,0))&amp;"",""))</f>
        <v/>
      </c>
      <c r="G1317" s="22">
        <f>IF(OR(C1317&lt;&gt;"تمت",E1317="",NOT(ISNUMBER(A1317))),"",IF(COUNTIFS($E$6:$E$2005,E1317,$C$6:$C$2005,"تمت",$A$6:$A$2005,"&gt;"&amp;A1317)=0,1,0))</f>
        <v/>
      </c>
    </row>
    <row r="1318">
      <c r="A1318" s="13" t="n"/>
      <c r="B1318" s="5" t="n"/>
      <c r="C1318" s="5" t="n"/>
      <c r="D1318" s="5" t="n"/>
      <c r="E1318" s="6">
        <f>IF(B1318&amp;""="","",IFERROR(INDEX('الخطط'!$B$6:$B$505,MATCH(B1318&amp;"",'الخطط'!$A$6:$A$505,0))&amp;"","خطة غير موجودة"))</f>
        <v/>
      </c>
      <c r="F1318" s="6">
        <f>IF(E1318="","",IFERROR(INDEX('المرضى'!$B$6:$B$305,MATCH(E1318,'المرضى'!$A$6:$A$305,0))&amp;"",""))</f>
        <v/>
      </c>
      <c r="G1318" s="22">
        <f>IF(OR(C1318&lt;&gt;"تمت",E1318="",NOT(ISNUMBER(A1318))),"",IF(COUNTIFS($E$6:$E$2005,E1318,$C$6:$C$2005,"تمت",$A$6:$A$2005,"&gt;"&amp;A1318)=0,1,0))</f>
        <v/>
      </c>
    </row>
    <row r="1319">
      <c r="A1319" s="13" t="n"/>
      <c r="B1319" s="5" t="n"/>
      <c r="C1319" s="5" t="n"/>
      <c r="D1319" s="5" t="n"/>
      <c r="E1319" s="6">
        <f>IF(B1319&amp;""="","",IFERROR(INDEX('الخطط'!$B$6:$B$505,MATCH(B1319&amp;"",'الخطط'!$A$6:$A$505,0))&amp;"","خطة غير موجودة"))</f>
        <v/>
      </c>
      <c r="F1319" s="6">
        <f>IF(E1319="","",IFERROR(INDEX('المرضى'!$B$6:$B$305,MATCH(E1319,'المرضى'!$A$6:$A$305,0))&amp;"",""))</f>
        <v/>
      </c>
      <c r="G1319" s="22">
        <f>IF(OR(C1319&lt;&gt;"تمت",E1319="",NOT(ISNUMBER(A1319))),"",IF(COUNTIFS($E$6:$E$2005,E1319,$C$6:$C$2005,"تمت",$A$6:$A$2005,"&gt;"&amp;A1319)=0,1,0))</f>
        <v/>
      </c>
    </row>
    <row r="1320">
      <c r="A1320" s="13" t="n"/>
      <c r="B1320" s="5" t="n"/>
      <c r="C1320" s="5" t="n"/>
      <c r="D1320" s="5" t="n"/>
      <c r="E1320" s="6">
        <f>IF(B1320&amp;""="","",IFERROR(INDEX('الخطط'!$B$6:$B$505,MATCH(B1320&amp;"",'الخطط'!$A$6:$A$505,0))&amp;"","خطة غير موجودة"))</f>
        <v/>
      </c>
      <c r="F1320" s="6">
        <f>IF(E1320="","",IFERROR(INDEX('المرضى'!$B$6:$B$305,MATCH(E1320,'المرضى'!$A$6:$A$305,0))&amp;"",""))</f>
        <v/>
      </c>
      <c r="G1320" s="22">
        <f>IF(OR(C1320&lt;&gt;"تمت",E1320="",NOT(ISNUMBER(A1320))),"",IF(COUNTIFS($E$6:$E$2005,E1320,$C$6:$C$2005,"تمت",$A$6:$A$2005,"&gt;"&amp;A1320)=0,1,0))</f>
        <v/>
      </c>
    </row>
    <row r="1321">
      <c r="A1321" s="13" t="n"/>
      <c r="B1321" s="5" t="n"/>
      <c r="C1321" s="5" t="n"/>
      <c r="D1321" s="5" t="n"/>
      <c r="E1321" s="6">
        <f>IF(B1321&amp;""="","",IFERROR(INDEX('الخطط'!$B$6:$B$505,MATCH(B1321&amp;"",'الخطط'!$A$6:$A$505,0))&amp;"","خطة غير موجودة"))</f>
        <v/>
      </c>
      <c r="F1321" s="6">
        <f>IF(E1321="","",IFERROR(INDEX('المرضى'!$B$6:$B$305,MATCH(E1321,'المرضى'!$A$6:$A$305,0))&amp;"",""))</f>
        <v/>
      </c>
      <c r="G1321" s="22">
        <f>IF(OR(C1321&lt;&gt;"تمت",E1321="",NOT(ISNUMBER(A1321))),"",IF(COUNTIFS($E$6:$E$2005,E1321,$C$6:$C$2005,"تمت",$A$6:$A$2005,"&gt;"&amp;A1321)=0,1,0))</f>
        <v/>
      </c>
    </row>
    <row r="1322">
      <c r="A1322" s="13" t="n"/>
      <c r="B1322" s="5" t="n"/>
      <c r="C1322" s="5" t="n"/>
      <c r="D1322" s="5" t="n"/>
      <c r="E1322" s="6">
        <f>IF(B1322&amp;""="","",IFERROR(INDEX('الخطط'!$B$6:$B$505,MATCH(B1322&amp;"",'الخطط'!$A$6:$A$505,0))&amp;"","خطة غير موجودة"))</f>
        <v/>
      </c>
      <c r="F1322" s="6">
        <f>IF(E1322="","",IFERROR(INDEX('المرضى'!$B$6:$B$305,MATCH(E1322,'المرضى'!$A$6:$A$305,0))&amp;"",""))</f>
        <v/>
      </c>
      <c r="G1322" s="22">
        <f>IF(OR(C1322&lt;&gt;"تمت",E1322="",NOT(ISNUMBER(A1322))),"",IF(COUNTIFS($E$6:$E$2005,E1322,$C$6:$C$2005,"تمت",$A$6:$A$2005,"&gt;"&amp;A1322)=0,1,0))</f>
        <v/>
      </c>
    </row>
    <row r="1323">
      <c r="A1323" s="13" t="n"/>
      <c r="B1323" s="5" t="n"/>
      <c r="C1323" s="5" t="n"/>
      <c r="D1323" s="5" t="n"/>
      <c r="E1323" s="6">
        <f>IF(B1323&amp;""="","",IFERROR(INDEX('الخطط'!$B$6:$B$505,MATCH(B1323&amp;"",'الخطط'!$A$6:$A$505,0))&amp;"","خطة غير موجودة"))</f>
        <v/>
      </c>
      <c r="F1323" s="6">
        <f>IF(E1323="","",IFERROR(INDEX('المرضى'!$B$6:$B$305,MATCH(E1323,'المرضى'!$A$6:$A$305,0))&amp;"",""))</f>
        <v/>
      </c>
      <c r="G1323" s="22">
        <f>IF(OR(C1323&lt;&gt;"تمت",E1323="",NOT(ISNUMBER(A1323))),"",IF(COUNTIFS($E$6:$E$2005,E1323,$C$6:$C$2005,"تمت",$A$6:$A$2005,"&gt;"&amp;A1323)=0,1,0))</f>
        <v/>
      </c>
    </row>
    <row r="1324">
      <c r="A1324" s="13" t="n"/>
      <c r="B1324" s="5" t="n"/>
      <c r="C1324" s="5" t="n"/>
      <c r="D1324" s="5" t="n"/>
      <c r="E1324" s="6">
        <f>IF(B1324&amp;""="","",IFERROR(INDEX('الخطط'!$B$6:$B$505,MATCH(B1324&amp;"",'الخطط'!$A$6:$A$505,0))&amp;"","خطة غير موجودة"))</f>
        <v/>
      </c>
      <c r="F1324" s="6">
        <f>IF(E1324="","",IFERROR(INDEX('المرضى'!$B$6:$B$305,MATCH(E1324,'المرضى'!$A$6:$A$305,0))&amp;"",""))</f>
        <v/>
      </c>
      <c r="G1324" s="22">
        <f>IF(OR(C1324&lt;&gt;"تمت",E1324="",NOT(ISNUMBER(A1324))),"",IF(COUNTIFS($E$6:$E$2005,E1324,$C$6:$C$2005,"تمت",$A$6:$A$2005,"&gt;"&amp;A1324)=0,1,0))</f>
        <v/>
      </c>
    </row>
    <row r="1325">
      <c r="A1325" s="13" t="n"/>
      <c r="B1325" s="5" t="n"/>
      <c r="C1325" s="5" t="n"/>
      <c r="D1325" s="5" t="n"/>
      <c r="E1325" s="6">
        <f>IF(B1325&amp;""="","",IFERROR(INDEX('الخطط'!$B$6:$B$505,MATCH(B1325&amp;"",'الخطط'!$A$6:$A$505,0))&amp;"","خطة غير موجودة"))</f>
        <v/>
      </c>
      <c r="F1325" s="6">
        <f>IF(E1325="","",IFERROR(INDEX('المرضى'!$B$6:$B$305,MATCH(E1325,'المرضى'!$A$6:$A$305,0))&amp;"",""))</f>
        <v/>
      </c>
      <c r="G1325" s="22">
        <f>IF(OR(C1325&lt;&gt;"تمت",E1325="",NOT(ISNUMBER(A1325))),"",IF(COUNTIFS($E$6:$E$2005,E1325,$C$6:$C$2005,"تمت",$A$6:$A$2005,"&gt;"&amp;A1325)=0,1,0))</f>
        <v/>
      </c>
    </row>
    <row r="1326">
      <c r="A1326" s="13" t="n"/>
      <c r="B1326" s="5" t="n"/>
      <c r="C1326" s="5" t="n"/>
      <c r="D1326" s="5" t="n"/>
      <c r="E1326" s="6">
        <f>IF(B1326&amp;""="","",IFERROR(INDEX('الخطط'!$B$6:$B$505,MATCH(B1326&amp;"",'الخطط'!$A$6:$A$505,0))&amp;"","خطة غير موجودة"))</f>
        <v/>
      </c>
      <c r="F1326" s="6">
        <f>IF(E1326="","",IFERROR(INDEX('المرضى'!$B$6:$B$305,MATCH(E1326,'المرضى'!$A$6:$A$305,0))&amp;"",""))</f>
        <v/>
      </c>
      <c r="G1326" s="22">
        <f>IF(OR(C1326&lt;&gt;"تمت",E1326="",NOT(ISNUMBER(A1326))),"",IF(COUNTIFS($E$6:$E$2005,E1326,$C$6:$C$2005,"تمت",$A$6:$A$2005,"&gt;"&amp;A1326)=0,1,0))</f>
        <v/>
      </c>
    </row>
    <row r="1327">
      <c r="A1327" s="13" t="n"/>
      <c r="B1327" s="5" t="n"/>
      <c r="C1327" s="5" t="n"/>
      <c r="D1327" s="5" t="n"/>
      <c r="E1327" s="6">
        <f>IF(B1327&amp;""="","",IFERROR(INDEX('الخطط'!$B$6:$B$505,MATCH(B1327&amp;"",'الخطط'!$A$6:$A$505,0))&amp;"","خطة غير موجودة"))</f>
        <v/>
      </c>
      <c r="F1327" s="6">
        <f>IF(E1327="","",IFERROR(INDEX('المرضى'!$B$6:$B$305,MATCH(E1327,'المرضى'!$A$6:$A$305,0))&amp;"",""))</f>
        <v/>
      </c>
      <c r="G1327" s="22">
        <f>IF(OR(C1327&lt;&gt;"تمت",E1327="",NOT(ISNUMBER(A1327))),"",IF(COUNTIFS($E$6:$E$2005,E1327,$C$6:$C$2005,"تمت",$A$6:$A$2005,"&gt;"&amp;A1327)=0,1,0))</f>
        <v/>
      </c>
    </row>
    <row r="1328">
      <c r="A1328" s="13" t="n"/>
      <c r="B1328" s="5" t="n"/>
      <c r="C1328" s="5" t="n"/>
      <c r="D1328" s="5" t="n"/>
      <c r="E1328" s="6">
        <f>IF(B1328&amp;""="","",IFERROR(INDEX('الخطط'!$B$6:$B$505,MATCH(B1328&amp;"",'الخطط'!$A$6:$A$505,0))&amp;"","خطة غير موجودة"))</f>
        <v/>
      </c>
      <c r="F1328" s="6">
        <f>IF(E1328="","",IFERROR(INDEX('المرضى'!$B$6:$B$305,MATCH(E1328,'المرضى'!$A$6:$A$305,0))&amp;"",""))</f>
        <v/>
      </c>
      <c r="G1328" s="22">
        <f>IF(OR(C1328&lt;&gt;"تمت",E1328="",NOT(ISNUMBER(A1328))),"",IF(COUNTIFS($E$6:$E$2005,E1328,$C$6:$C$2005,"تمت",$A$6:$A$2005,"&gt;"&amp;A1328)=0,1,0))</f>
        <v/>
      </c>
    </row>
    <row r="1329">
      <c r="A1329" s="13" t="n"/>
      <c r="B1329" s="5" t="n"/>
      <c r="C1329" s="5" t="n"/>
      <c r="D1329" s="5" t="n"/>
      <c r="E1329" s="6">
        <f>IF(B1329&amp;""="","",IFERROR(INDEX('الخطط'!$B$6:$B$505,MATCH(B1329&amp;"",'الخطط'!$A$6:$A$505,0))&amp;"","خطة غير موجودة"))</f>
        <v/>
      </c>
      <c r="F1329" s="6">
        <f>IF(E1329="","",IFERROR(INDEX('المرضى'!$B$6:$B$305,MATCH(E1329,'المرضى'!$A$6:$A$305,0))&amp;"",""))</f>
        <v/>
      </c>
      <c r="G1329" s="22">
        <f>IF(OR(C1329&lt;&gt;"تمت",E1329="",NOT(ISNUMBER(A1329))),"",IF(COUNTIFS($E$6:$E$2005,E1329,$C$6:$C$2005,"تمت",$A$6:$A$2005,"&gt;"&amp;A1329)=0,1,0))</f>
        <v/>
      </c>
    </row>
    <row r="1330">
      <c r="A1330" s="13" t="n"/>
      <c r="B1330" s="5" t="n"/>
      <c r="C1330" s="5" t="n"/>
      <c r="D1330" s="5" t="n"/>
      <c r="E1330" s="6">
        <f>IF(B1330&amp;""="","",IFERROR(INDEX('الخطط'!$B$6:$B$505,MATCH(B1330&amp;"",'الخطط'!$A$6:$A$505,0))&amp;"","خطة غير موجودة"))</f>
        <v/>
      </c>
      <c r="F1330" s="6">
        <f>IF(E1330="","",IFERROR(INDEX('المرضى'!$B$6:$B$305,MATCH(E1330,'المرضى'!$A$6:$A$305,0))&amp;"",""))</f>
        <v/>
      </c>
      <c r="G1330" s="22">
        <f>IF(OR(C1330&lt;&gt;"تمت",E1330="",NOT(ISNUMBER(A1330))),"",IF(COUNTIFS($E$6:$E$2005,E1330,$C$6:$C$2005,"تمت",$A$6:$A$2005,"&gt;"&amp;A1330)=0,1,0))</f>
        <v/>
      </c>
    </row>
    <row r="1331">
      <c r="A1331" s="13" t="n"/>
      <c r="B1331" s="5" t="n"/>
      <c r="C1331" s="5" t="n"/>
      <c r="D1331" s="5" t="n"/>
      <c r="E1331" s="6">
        <f>IF(B1331&amp;""="","",IFERROR(INDEX('الخطط'!$B$6:$B$505,MATCH(B1331&amp;"",'الخطط'!$A$6:$A$505,0))&amp;"","خطة غير موجودة"))</f>
        <v/>
      </c>
      <c r="F1331" s="6">
        <f>IF(E1331="","",IFERROR(INDEX('المرضى'!$B$6:$B$305,MATCH(E1331,'المرضى'!$A$6:$A$305,0))&amp;"",""))</f>
        <v/>
      </c>
      <c r="G1331" s="22">
        <f>IF(OR(C1331&lt;&gt;"تمت",E1331="",NOT(ISNUMBER(A1331))),"",IF(COUNTIFS($E$6:$E$2005,E1331,$C$6:$C$2005,"تمت",$A$6:$A$2005,"&gt;"&amp;A1331)=0,1,0))</f>
        <v/>
      </c>
    </row>
    <row r="1332">
      <c r="A1332" s="13" t="n"/>
      <c r="B1332" s="5" t="n"/>
      <c r="C1332" s="5" t="n"/>
      <c r="D1332" s="5" t="n"/>
      <c r="E1332" s="6">
        <f>IF(B1332&amp;""="","",IFERROR(INDEX('الخطط'!$B$6:$B$505,MATCH(B1332&amp;"",'الخطط'!$A$6:$A$505,0))&amp;"","خطة غير موجودة"))</f>
        <v/>
      </c>
      <c r="F1332" s="6">
        <f>IF(E1332="","",IFERROR(INDEX('المرضى'!$B$6:$B$305,MATCH(E1332,'المرضى'!$A$6:$A$305,0))&amp;"",""))</f>
        <v/>
      </c>
      <c r="G1332" s="22">
        <f>IF(OR(C1332&lt;&gt;"تمت",E1332="",NOT(ISNUMBER(A1332))),"",IF(COUNTIFS($E$6:$E$2005,E1332,$C$6:$C$2005,"تمت",$A$6:$A$2005,"&gt;"&amp;A1332)=0,1,0))</f>
        <v/>
      </c>
    </row>
    <row r="1333">
      <c r="A1333" s="13" t="n"/>
      <c r="B1333" s="5" t="n"/>
      <c r="C1333" s="5" t="n"/>
      <c r="D1333" s="5" t="n"/>
      <c r="E1333" s="6">
        <f>IF(B1333&amp;""="","",IFERROR(INDEX('الخطط'!$B$6:$B$505,MATCH(B1333&amp;"",'الخطط'!$A$6:$A$505,0))&amp;"","خطة غير موجودة"))</f>
        <v/>
      </c>
      <c r="F1333" s="6">
        <f>IF(E1333="","",IFERROR(INDEX('المرضى'!$B$6:$B$305,MATCH(E1333,'المرضى'!$A$6:$A$305,0))&amp;"",""))</f>
        <v/>
      </c>
      <c r="G1333" s="22">
        <f>IF(OR(C1333&lt;&gt;"تمت",E1333="",NOT(ISNUMBER(A1333))),"",IF(COUNTIFS($E$6:$E$2005,E1333,$C$6:$C$2005,"تمت",$A$6:$A$2005,"&gt;"&amp;A1333)=0,1,0))</f>
        <v/>
      </c>
    </row>
    <row r="1334">
      <c r="A1334" s="13" t="n"/>
      <c r="B1334" s="5" t="n"/>
      <c r="C1334" s="5" t="n"/>
      <c r="D1334" s="5" t="n"/>
      <c r="E1334" s="6">
        <f>IF(B1334&amp;""="","",IFERROR(INDEX('الخطط'!$B$6:$B$505,MATCH(B1334&amp;"",'الخطط'!$A$6:$A$505,0))&amp;"","خطة غير موجودة"))</f>
        <v/>
      </c>
      <c r="F1334" s="6">
        <f>IF(E1334="","",IFERROR(INDEX('المرضى'!$B$6:$B$305,MATCH(E1334,'المرضى'!$A$6:$A$305,0))&amp;"",""))</f>
        <v/>
      </c>
      <c r="G1334" s="22">
        <f>IF(OR(C1334&lt;&gt;"تمت",E1334="",NOT(ISNUMBER(A1334))),"",IF(COUNTIFS($E$6:$E$2005,E1334,$C$6:$C$2005,"تمت",$A$6:$A$2005,"&gt;"&amp;A1334)=0,1,0))</f>
        <v/>
      </c>
    </row>
    <row r="1335">
      <c r="A1335" s="13" t="n"/>
      <c r="B1335" s="5" t="n"/>
      <c r="C1335" s="5" t="n"/>
      <c r="D1335" s="5" t="n"/>
      <c r="E1335" s="6">
        <f>IF(B1335&amp;""="","",IFERROR(INDEX('الخطط'!$B$6:$B$505,MATCH(B1335&amp;"",'الخطط'!$A$6:$A$505,0))&amp;"","خطة غير موجودة"))</f>
        <v/>
      </c>
      <c r="F1335" s="6">
        <f>IF(E1335="","",IFERROR(INDEX('المرضى'!$B$6:$B$305,MATCH(E1335,'المرضى'!$A$6:$A$305,0))&amp;"",""))</f>
        <v/>
      </c>
      <c r="G1335" s="22">
        <f>IF(OR(C1335&lt;&gt;"تمت",E1335="",NOT(ISNUMBER(A1335))),"",IF(COUNTIFS($E$6:$E$2005,E1335,$C$6:$C$2005,"تمت",$A$6:$A$2005,"&gt;"&amp;A1335)=0,1,0))</f>
        <v/>
      </c>
    </row>
    <row r="1336">
      <c r="A1336" s="13" t="n"/>
      <c r="B1336" s="5" t="n"/>
      <c r="C1336" s="5" t="n"/>
      <c r="D1336" s="5" t="n"/>
      <c r="E1336" s="6">
        <f>IF(B1336&amp;""="","",IFERROR(INDEX('الخطط'!$B$6:$B$505,MATCH(B1336&amp;"",'الخطط'!$A$6:$A$505,0))&amp;"","خطة غير موجودة"))</f>
        <v/>
      </c>
      <c r="F1336" s="6">
        <f>IF(E1336="","",IFERROR(INDEX('المرضى'!$B$6:$B$305,MATCH(E1336,'المرضى'!$A$6:$A$305,0))&amp;"",""))</f>
        <v/>
      </c>
      <c r="G1336" s="22">
        <f>IF(OR(C1336&lt;&gt;"تمت",E1336="",NOT(ISNUMBER(A1336))),"",IF(COUNTIFS($E$6:$E$2005,E1336,$C$6:$C$2005,"تمت",$A$6:$A$2005,"&gt;"&amp;A1336)=0,1,0))</f>
        <v/>
      </c>
    </row>
    <row r="1337">
      <c r="A1337" s="13" t="n"/>
      <c r="B1337" s="5" t="n"/>
      <c r="C1337" s="5" t="n"/>
      <c r="D1337" s="5" t="n"/>
      <c r="E1337" s="6">
        <f>IF(B1337&amp;""="","",IFERROR(INDEX('الخطط'!$B$6:$B$505,MATCH(B1337&amp;"",'الخطط'!$A$6:$A$505,0))&amp;"","خطة غير موجودة"))</f>
        <v/>
      </c>
      <c r="F1337" s="6">
        <f>IF(E1337="","",IFERROR(INDEX('المرضى'!$B$6:$B$305,MATCH(E1337,'المرضى'!$A$6:$A$305,0))&amp;"",""))</f>
        <v/>
      </c>
      <c r="G1337" s="22">
        <f>IF(OR(C1337&lt;&gt;"تمت",E1337="",NOT(ISNUMBER(A1337))),"",IF(COUNTIFS($E$6:$E$2005,E1337,$C$6:$C$2005,"تمت",$A$6:$A$2005,"&gt;"&amp;A1337)=0,1,0))</f>
        <v/>
      </c>
    </row>
    <row r="1338">
      <c r="A1338" s="13" t="n"/>
      <c r="B1338" s="5" t="n"/>
      <c r="C1338" s="5" t="n"/>
      <c r="D1338" s="5" t="n"/>
      <c r="E1338" s="6">
        <f>IF(B1338&amp;""="","",IFERROR(INDEX('الخطط'!$B$6:$B$505,MATCH(B1338&amp;"",'الخطط'!$A$6:$A$505,0))&amp;"","خطة غير موجودة"))</f>
        <v/>
      </c>
      <c r="F1338" s="6">
        <f>IF(E1338="","",IFERROR(INDEX('المرضى'!$B$6:$B$305,MATCH(E1338,'المرضى'!$A$6:$A$305,0))&amp;"",""))</f>
        <v/>
      </c>
      <c r="G1338" s="22">
        <f>IF(OR(C1338&lt;&gt;"تمت",E1338="",NOT(ISNUMBER(A1338))),"",IF(COUNTIFS($E$6:$E$2005,E1338,$C$6:$C$2005,"تمت",$A$6:$A$2005,"&gt;"&amp;A1338)=0,1,0))</f>
        <v/>
      </c>
    </row>
    <row r="1339">
      <c r="A1339" s="13" t="n"/>
      <c r="B1339" s="5" t="n"/>
      <c r="C1339" s="5" t="n"/>
      <c r="D1339" s="5" t="n"/>
      <c r="E1339" s="6">
        <f>IF(B1339&amp;""="","",IFERROR(INDEX('الخطط'!$B$6:$B$505,MATCH(B1339&amp;"",'الخطط'!$A$6:$A$505,0))&amp;"","خطة غير موجودة"))</f>
        <v/>
      </c>
      <c r="F1339" s="6">
        <f>IF(E1339="","",IFERROR(INDEX('المرضى'!$B$6:$B$305,MATCH(E1339,'المرضى'!$A$6:$A$305,0))&amp;"",""))</f>
        <v/>
      </c>
      <c r="G1339" s="22">
        <f>IF(OR(C1339&lt;&gt;"تمت",E1339="",NOT(ISNUMBER(A1339))),"",IF(COUNTIFS($E$6:$E$2005,E1339,$C$6:$C$2005,"تمت",$A$6:$A$2005,"&gt;"&amp;A1339)=0,1,0))</f>
        <v/>
      </c>
    </row>
    <row r="1340">
      <c r="A1340" s="13" t="n"/>
      <c r="B1340" s="5" t="n"/>
      <c r="C1340" s="5" t="n"/>
      <c r="D1340" s="5" t="n"/>
      <c r="E1340" s="6">
        <f>IF(B1340&amp;""="","",IFERROR(INDEX('الخطط'!$B$6:$B$505,MATCH(B1340&amp;"",'الخطط'!$A$6:$A$505,0))&amp;"","خطة غير موجودة"))</f>
        <v/>
      </c>
      <c r="F1340" s="6">
        <f>IF(E1340="","",IFERROR(INDEX('المرضى'!$B$6:$B$305,MATCH(E1340,'المرضى'!$A$6:$A$305,0))&amp;"",""))</f>
        <v/>
      </c>
      <c r="G1340" s="22">
        <f>IF(OR(C1340&lt;&gt;"تمت",E1340="",NOT(ISNUMBER(A1340))),"",IF(COUNTIFS($E$6:$E$2005,E1340,$C$6:$C$2005,"تمت",$A$6:$A$2005,"&gt;"&amp;A1340)=0,1,0))</f>
        <v/>
      </c>
    </row>
    <row r="1341">
      <c r="A1341" s="13" t="n"/>
      <c r="B1341" s="5" t="n"/>
      <c r="C1341" s="5" t="n"/>
      <c r="D1341" s="5" t="n"/>
      <c r="E1341" s="6">
        <f>IF(B1341&amp;""="","",IFERROR(INDEX('الخطط'!$B$6:$B$505,MATCH(B1341&amp;"",'الخطط'!$A$6:$A$505,0))&amp;"","خطة غير موجودة"))</f>
        <v/>
      </c>
      <c r="F1341" s="6">
        <f>IF(E1341="","",IFERROR(INDEX('المرضى'!$B$6:$B$305,MATCH(E1341,'المرضى'!$A$6:$A$305,0))&amp;"",""))</f>
        <v/>
      </c>
      <c r="G1341" s="22">
        <f>IF(OR(C1341&lt;&gt;"تمت",E1341="",NOT(ISNUMBER(A1341))),"",IF(COUNTIFS($E$6:$E$2005,E1341,$C$6:$C$2005,"تمت",$A$6:$A$2005,"&gt;"&amp;A1341)=0,1,0))</f>
        <v/>
      </c>
    </row>
    <row r="1342">
      <c r="A1342" s="13" t="n"/>
      <c r="B1342" s="5" t="n"/>
      <c r="C1342" s="5" t="n"/>
      <c r="D1342" s="5" t="n"/>
      <c r="E1342" s="6">
        <f>IF(B1342&amp;""="","",IFERROR(INDEX('الخطط'!$B$6:$B$505,MATCH(B1342&amp;"",'الخطط'!$A$6:$A$505,0))&amp;"","خطة غير موجودة"))</f>
        <v/>
      </c>
      <c r="F1342" s="6">
        <f>IF(E1342="","",IFERROR(INDEX('المرضى'!$B$6:$B$305,MATCH(E1342,'المرضى'!$A$6:$A$305,0))&amp;"",""))</f>
        <v/>
      </c>
      <c r="G1342" s="22">
        <f>IF(OR(C1342&lt;&gt;"تمت",E1342="",NOT(ISNUMBER(A1342))),"",IF(COUNTIFS($E$6:$E$2005,E1342,$C$6:$C$2005,"تمت",$A$6:$A$2005,"&gt;"&amp;A1342)=0,1,0))</f>
        <v/>
      </c>
    </row>
    <row r="1343">
      <c r="A1343" s="13" t="n"/>
      <c r="B1343" s="5" t="n"/>
      <c r="C1343" s="5" t="n"/>
      <c r="D1343" s="5" t="n"/>
      <c r="E1343" s="6">
        <f>IF(B1343&amp;""="","",IFERROR(INDEX('الخطط'!$B$6:$B$505,MATCH(B1343&amp;"",'الخطط'!$A$6:$A$505,0))&amp;"","خطة غير موجودة"))</f>
        <v/>
      </c>
      <c r="F1343" s="6">
        <f>IF(E1343="","",IFERROR(INDEX('المرضى'!$B$6:$B$305,MATCH(E1343,'المرضى'!$A$6:$A$305,0))&amp;"",""))</f>
        <v/>
      </c>
      <c r="G1343" s="22">
        <f>IF(OR(C1343&lt;&gt;"تمت",E1343="",NOT(ISNUMBER(A1343))),"",IF(COUNTIFS($E$6:$E$2005,E1343,$C$6:$C$2005,"تمت",$A$6:$A$2005,"&gt;"&amp;A1343)=0,1,0))</f>
        <v/>
      </c>
    </row>
    <row r="1344">
      <c r="A1344" s="13" t="n"/>
      <c r="B1344" s="5" t="n"/>
      <c r="C1344" s="5" t="n"/>
      <c r="D1344" s="5" t="n"/>
      <c r="E1344" s="6">
        <f>IF(B1344&amp;""="","",IFERROR(INDEX('الخطط'!$B$6:$B$505,MATCH(B1344&amp;"",'الخطط'!$A$6:$A$505,0))&amp;"","خطة غير موجودة"))</f>
        <v/>
      </c>
      <c r="F1344" s="6">
        <f>IF(E1344="","",IFERROR(INDEX('المرضى'!$B$6:$B$305,MATCH(E1344,'المرضى'!$A$6:$A$305,0))&amp;"",""))</f>
        <v/>
      </c>
      <c r="G1344" s="22">
        <f>IF(OR(C1344&lt;&gt;"تمت",E1344="",NOT(ISNUMBER(A1344))),"",IF(COUNTIFS($E$6:$E$2005,E1344,$C$6:$C$2005,"تمت",$A$6:$A$2005,"&gt;"&amp;A1344)=0,1,0))</f>
        <v/>
      </c>
    </row>
    <row r="1345">
      <c r="A1345" s="13" t="n"/>
      <c r="B1345" s="5" t="n"/>
      <c r="C1345" s="5" t="n"/>
      <c r="D1345" s="5" t="n"/>
      <c r="E1345" s="6">
        <f>IF(B1345&amp;""="","",IFERROR(INDEX('الخطط'!$B$6:$B$505,MATCH(B1345&amp;"",'الخطط'!$A$6:$A$505,0))&amp;"","خطة غير موجودة"))</f>
        <v/>
      </c>
      <c r="F1345" s="6">
        <f>IF(E1345="","",IFERROR(INDEX('المرضى'!$B$6:$B$305,MATCH(E1345,'المرضى'!$A$6:$A$305,0))&amp;"",""))</f>
        <v/>
      </c>
      <c r="G1345" s="22">
        <f>IF(OR(C1345&lt;&gt;"تمت",E1345="",NOT(ISNUMBER(A1345))),"",IF(COUNTIFS($E$6:$E$2005,E1345,$C$6:$C$2005,"تمت",$A$6:$A$2005,"&gt;"&amp;A1345)=0,1,0))</f>
        <v/>
      </c>
    </row>
    <row r="1346">
      <c r="A1346" s="13" t="n"/>
      <c r="B1346" s="5" t="n"/>
      <c r="C1346" s="5" t="n"/>
      <c r="D1346" s="5" t="n"/>
      <c r="E1346" s="6">
        <f>IF(B1346&amp;""="","",IFERROR(INDEX('الخطط'!$B$6:$B$505,MATCH(B1346&amp;"",'الخطط'!$A$6:$A$505,0))&amp;"","خطة غير موجودة"))</f>
        <v/>
      </c>
      <c r="F1346" s="6">
        <f>IF(E1346="","",IFERROR(INDEX('المرضى'!$B$6:$B$305,MATCH(E1346,'المرضى'!$A$6:$A$305,0))&amp;"",""))</f>
        <v/>
      </c>
      <c r="G1346" s="22">
        <f>IF(OR(C1346&lt;&gt;"تمت",E1346="",NOT(ISNUMBER(A1346))),"",IF(COUNTIFS($E$6:$E$2005,E1346,$C$6:$C$2005,"تمت",$A$6:$A$2005,"&gt;"&amp;A1346)=0,1,0))</f>
        <v/>
      </c>
    </row>
    <row r="1347">
      <c r="A1347" s="13" t="n"/>
      <c r="B1347" s="5" t="n"/>
      <c r="C1347" s="5" t="n"/>
      <c r="D1347" s="5" t="n"/>
      <c r="E1347" s="6">
        <f>IF(B1347&amp;""="","",IFERROR(INDEX('الخطط'!$B$6:$B$505,MATCH(B1347&amp;"",'الخطط'!$A$6:$A$505,0))&amp;"","خطة غير موجودة"))</f>
        <v/>
      </c>
      <c r="F1347" s="6">
        <f>IF(E1347="","",IFERROR(INDEX('المرضى'!$B$6:$B$305,MATCH(E1347,'المرضى'!$A$6:$A$305,0))&amp;"",""))</f>
        <v/>
      </c>
      <c r="G1347" s="22">
        <f>IF(OR(C1347&lt;&gt;"تمت",E1347="",NOT(ISNUMBER(A1347))),"",IF(COUNTIFS($E$6:$E$2005,E1347,$C$6:$C$2005,"تمت",$A$6:$A$2005,"&gt;"&amp;A1347)=0,1,0))</f>
        <v/>
      </c>
    </row>
    <row r="1348">
      <c r="A1348" s="13" t="n"/>
      <c r="B1348" s="5" t="n"/>
      <c r="C1348" s="5" t="n"/>
      <c r="D1348" s="5" t="n"/>
      <c r="E1348" s="6">
        <f>IF(B1348&amp;""="","",IFERROR(INDEX('الخطط'!$B$6:$B$505,MATCH(B1348&amp;"",'الخطط'!$A$6:$A$505,0))&amp;"","خطة غير موجودة"))</f>
        <v/>
      </c>
      <c r="F1348" s="6">
        <f>IF(E1348="","",IFERROR(INDEX('المرضى'!$B$6:$B$305,MATCH(E1348,'المرضى'!$A$6:$A$305,0))&amp;"",""))</f>
        <v/>
      </c>
      <c r="G1348" s="22">
        <f>IF(OR(C1348&lt;&gt;"تمت",E1348="",NOT(ISNUMBER(A1348))),"",IF(COUNTIFS($E$6:$E$2005,E1348,$C$6:$C$2005,"تمت",$A$6:$A$2005,"&gt;"&amp;A1348)=0,1,0))</f>
        <v/>
      </c>
    </row>
    <row r="1349">
      <c r="A1349" s="13" t="n"/>
      <c r="B1349" s="5" t="n"/>
      <c r="C1349" s="5" t="n"/>
      <c r="D1349" s="5" t="n"/>
      <c r="E1349" s="6">
        <f>IF(B1349&amp;""="","",IFERROR(INDEX('الخطط'!$B$6:$B$505,MATCH(B1349&amp;"",'الخطط'!$A$6:$A$505,0))&amp;"","خطة غير موجودة"))</f>
        <v/>
      </c>
      <c r="F1349" s="6">
        <f>IF(E1349="","",IFERROR(INDEX('المرضى'!$B$6:$B$305,MATCH(E1349,'المرضى'!$A$6:$A$305,0))&amp;"",""))</f>
        <v/>
      </c>
      <c r="G1349" s="22">
        <f>IF(OR(C1349&lt;&gt;"تمت",E1349="",NOT(ISNUMBER(A1349))),"",IF(COUNTIFS($E$6:$E$2005,E1349,$C$6:$C$2005,"تمت",$A$6:$A$2005,"&gt;"&amp;A1349)=0,1,0))</f>
        <v/>
      </c>
    </row>
    <row r="1350">
      <c r="A1350" s="13" t="n"/>
      <c r="B1350" s="5" t="n"/>
      <c r="C1350" s="5" t="n"/>
      <c r="D1350" s="5" t="n"/>
      <c r="E1350" s="6">
        <f>IF(B1350&amp;""="","",IFERROR(INDEX('الخطط'!$B$6:$B$505,MATCH(B1350&amp;"",'الخطط'!$A$6:$A$505,0))&amp;"","خطة غير موجودة"))</f>
        <v/>
      </c>
      <c r="F1350" s="6">
        <f>IF(E1350="","",IFERROR(INDEX('المرضى'!$B$6:$B$305,MATCH(E1350,'المرضى'!$A$6:$A$305,0))&amp;"",""))</f>
        <v/>
      </c>
      <c r="G1350" s="22">
        <f>IF(OR(C1350&lt;&gt;"تمت",E1350="",NOT(ISNUMBER(A1350))),"",IF(COUNTIFS($E$6:$E$2005,E1350,$C$6:$C$2005,"تمت",$A$6:$A$2005,"&gt;"&amp;A1350)=0,1,0))</f>
        <v/>
      </c>
    </row>
    <row r="1351">
      <c r="A1351" s="13" t="n"/>
      <c r="B1351" s="5" t="n"/>
      <c r="C1351" s="5" t="n"/>
      <c r="D1351" s="5" t="n"/>
      <c r="E1351" s="6">
        <f>IF(B1351&amp;""="","",IFERROR(INDEX('الخطط'!$B$6:$B$505,MATCH(B1351&amp;"",'الخطط'!$A$6:$A$505,0))&amp;"","خطة غير موجودة"))</f>
        <v/>
      </c>
      <c r="F1351" s="6">
        <f>IF(E1351="","",IFERROR(INDEX('المرضى'!$B$6:$B$305,MATCH(E1351,'المرضى'!$A$6:$A$305,0))&amp;"",""))</f>
        <v/>
      </c>
      <c r="G1351" s="22">
        <f>IF(OR(C1351&lt;&gt;"تمت",E1351="",NOT(ISNUMBER(A1351))),"",IF(COUNTIFS($E$6:$E$2005,E1351,$C$6:$C$2005,"تمت",$A$6:$A$2005,"&gt;"&amp;A1351)=0,1,0))</f>
        <v/>
      </c>
    </row>
    <row r="1352">
      <c r="A1352" s="13" t="n"/>
      <c r="B1352" s="5" t="n"/>
      <c r="C1352" s="5" t="n"/>
      <c r="D1352" s="5" t="n"/>
      <c r="E1352" s="6">
        <f>IF(B1352&amp;""="","",IFERROR(INDEX('الخطط'!$B$6:$B$505,MATCH(B1352&amp;"",'الخطط'!$A$6:$A$505,0))&amp;"","خطة غير موجودة"))</f>
        <v/>
      </c>
      <c r="F1352" s="6">
        <f>IF(E1352="","",IFERROR(INDEX('المرضى'!$B$6:$B$305,MATCH(E1352,'المرضى'!$A$6:$A$305,0))&amp;"",""))</f>
        <v/>
      </c>
      <c r="G1352" s="22">
        <f>IF(OR(C1352&lt;&gt;"تمت",E1352="",NOT(ISNUMBER(A1352))),"",IF(COUNTIFS($E$6:$E$2005,E1352,$C$6:$C$2005,"تمت",$A$6:$A$2005,"&gt;"&amp;A1352)=0,1,0))</f>
        <v/>
      </c>
    </row>
    <row r="1353">
      <c r="A1353" s="13" t="n"/>
      <c r="B1353" s="5" t="n"/>
      <c r="C1353" s="5" t="n"/>
      <c r="D1353" s="5" t="n"/>
      <c r="E1353" s="6">
        <f>IF(B1353&amp;""="","",IFERROR(INDEX('الخطط'!$B$6:$B$505,MATCH(B1353&amp;"",'الخطط'!$A$6:$A$505,0))&amp;"","خطة غير موجودة"))</f>
        <v/>
      </c>
      <c r="F1353" s="6">
        <f>IF(E1353="","",IFERROR(INDEX('المرضى'!$B$6:$B$305,MATCH(E1353,'المرضى'!$A$6:$A$305,0))&amp;"",""))</f>
        <v/>
      </c>
      <c r="G1353" s="22">
        <f>IF(OR(C1353&lt;&gt;"تمت",E1353="",NOT(ISNUMBER(A1353))),"",IF(COUNTIFS($E$6:$E$2005,E1353,$C$6:$C$2005,"تمت",$A$6:$A$2005,"&gt;"&amp;A1353)=0,1,0))</f>
        <v/>
      </c>
    </row>
    <row r="1354">
      <c r="A1354" s="13" t="n"/>
      <c r="B1354" s="5" t="n"/>
      <c r="C1354" s="5" t="n"/>
      <c r="D1354" s="5" t="n"/>
      <c r="E1354" s="6">
        <f>IF(B1354&amp;""="","",IFERROR(INDEX('الخطط'!$B$6:$B$505,MATCH(B1354&amp;"",'الخطط'!$A$6:$A$505,0))&amp;"","خطة غير موجودة"))</f>
        <v/>
      </c>
      <c r="F1354" s="6">
        <f>IF(E1354="","",IFERROR(INDEX('المرضى'!$B$6:$B$305,MATCH(E1354,'المرضى'!$A$6:$A$305,0))&amp;"",""))</f>
        <v/>
      </c>
      <c r="G1354" s="22">
        <f>IF(OR(C1354&lt;&gt;"تمت",E1354="",NOT(ISNUMBER(A1354))),"",IF(COUNTIFS($E$6:$E$2005,E1354,$C$6:$C$2005,"تمت",$A$6:$A$2005,"&gt;"&amp;A1354)=0,1,0))</f>
        <v/>
      </c>
    </row>
    <row r="1355">
      <c r="A1355" s="13" t="n"/>
      <c r="B1355" s="5" t="n"/>
      <c r="C1355" s="5" t="n"/>
      <c r="D1355" s="5" t="n"/>
      <c r="E1355" s="6">
        <f>IF(B1355&amp;""="","",IFERROR(INDEX('الخطط'!$B$6:$B$505,MATCH(B1355&amp;"",'الخطط'!$A$6:$A$505,0))&amp;"","خطة غير موجودة"))</f>
        <v/>
      </c>
      <c r="F1355" s="6">
        <f>IF(E1355="","",IFERROR(INDEX('المرضى'!$B$6:$B$305,MATCH(E1355,'المرضى'!$A$6:$A$305,0))&amp;"",""))</f>
        <v/>
      </c>
      <c r="G1355" s="22">
        <f>IF(OR(C1355&lt;&gt;"تمت",E1355="",NOT(ISNUMBER(A1355))),"",IF(COUNTIFS($E$6:$E$2005,E1355,$C$6:$C$2005,"تمت",$A$6:$A$2005,"&gt;"&amp;A1355)=0,1,0))</f>
        <v/>
      </c>
    </row>
    <row r="1356">
      <c r="A1356" s="13" t="n"/>
      <c r="B1356" s="5" t="n"/>
      <c r="C1356" s="5" t="n"/>
      <c r="D1356" s="5" t="n"/>
      <c r="E1356" s="6">
        <f>IF(B1356&amp;""="","",IFERROR(INDEX('الخطط'!$B$6:$B$505,MATCH(B1356&amp;"",'الخطط'!$A$6:$A$505,0))&amp;"","خطة غير موجودة"))</f>
        <v/>
      </c>
      <c r="F1356" s="6">
        <f>IF(E1356="","",IFERROR(INDEX('المرضى'!$B$6:$B$305,MATCH(E1356,'المرضى'!$A$6:$A$305,0))&amp;"",""))</f>
        <v/>
      </c>
      <c r="G1356" s="22">
        <f>IF(OR(C1356&lt;&gt;"تمت",E1356="",NOT(ISNUMBER(A1356))),"",IF(COUNTIFS($E$6:$E$2005,E1356,$C$6:$C$2005,"تمت",$A$6:$A$2005,"&gt;"&amp;A1356)=0,1,0))</f>
        <v/>
      </c>
    </row>
    <row r="1357">
      <c r="A1357" s="13" t="n"/>
      <c r="B1357" s="5" t="n"/>
      <c r="C1357" s="5" t="n"/>
      <c r="D1357" s="5" t="n"/>
      <c r="E1357" s="6">
        <f>IF(B1357&amp;""="","",IFERROR(INDEX('الخطط'!$B$6:$B$505,MATCH(B1357&amp;"",'الخطط'!$A$6:$A$505,0))&amp;"","خطة غير موجودة"))</f>
        <v/>
      </c>
      <c r="F1357" s="6">
        <f>IF(E1357="","",IFERROR(INDEX('المرضى'!$B$6:$B$305,MATCH(E1357,'المرضى'!$A$6:$A$305,0))&amp;"",""))</f>
        <v/>
      </c>
      <c r="G1357" s="22">
        <f>IF(OR(C1357&lt;&gt;"تمت",E1357="",NOT(ISNUMBER(A1357))),"",IF(COUNTIFS($E$6:$E$2005,E1357,$C$6:$C$2005,"تمت",$A$6:$A$2005,"&gt;"&amp;A1357)=0,1,0))</f>
        <v/>
      </c>
    </row>
    <row r="1358">
      <c r="A1358" s="13" t="n"/>
      <c r="B1358" s="5" t="n"/>
      <c r="C1358" s="5" t="n"/>
      <c r="D1358" s="5" t="n"/>
      <c r="E1358" s="6">
        <f>IF(B1358&amp;""="","",IFERROR(INDEX('الخطط'!$B$6:$B$505,MATCH(B1358&amp;"",'الخطط'!$A$6:$A$505,0))&amp;"","خطة غير موجودة"))</f>
        <v/>
      </c>
      <c r="F1358" s="6">
        <f>IF(E1358="","",IFERROR(INDEX('المرضى'!$B$6:$B$305,MATCH(E1358,'المرضى'!$A$6:$A$305,0))&amp;"",""))</f>
        <v/>
      </c>
      <c r="G1358" s="22">
        <f>IF(OR(C1358&lt;&gt;"تمت",E1358="",NOT(ISNUMBER(A1358))),"",IF(COUNTIFS($E$6:$E$2005,E1358,$C$6:$C$2005,"تمت",$A$6:$A$2005,"&gt;"&amp;A1358)=0,1,0))</f>
        <v/>
      </c>
    </row>
    <row r="1359">
      <c r="A1359" s="13" t="n"/>
      <c r="B1359" s="5" t="n"/>
      <c r="C1359" s="5" t="n"/>
      <c r="D1359" s="5" t="n"/>
      <c r="E1359" s="6">
        <f>IF(B1359&amp;""="","",IFERROR(INDEX('الخطط'!$B$6:$B$505,MATCH(B1359&amp;"",'الخطط'!$A$6:$A$505,0))&amp;"","خطة غير موجودة"))</f>
        <v/>
      </c>
      <c r="F1359" s="6">
        <f>IF(E1359="","",IFERROR(INDEX('المرضى'!$B$6:$B$305,MATCH(E1359,'المرضى'!$A$6:$A$305,0))&amp;"",""))</f>
        <v/>
      </c>
      <c r="G1359" s="22">
        <f>IF(OR(C1359&lt;&gt;"تمت",E1359="",NOT(ISNUMBER(A1359))),"",IF(COUNTIFS($E$6:$E$2005,E1359,$C$6:$C$2005,"تمت",$A$6:$A$2005,"&gt;"&amp;A1359)=0,1,0))</f>
        <v/>
      </c>
    </row>
    <row r="1360">
      <c r="A1360" s="13" t="n"/>
      <c r="B1360" s="5" t="n"/>
      <c r="C1360" s="5" t="n"/>
      <c r="D1360" s="5" t="n"/>
      <c r="E1360" s="6">
        <f>IF(B1360&amp;""="","",IFERROR(INDEX('الخطط'!$B$6:$B$505,MATCH(B1360&amp;"",'الخطط'!$A$6:$A$505,0))&amp;"","خطة غير موجودة"))</f>
        <v/>
      </c>
      <c r="F1360" s="6">
        <f>IF(E1360="","",IFERROR(INDEX('المرضى'!$B$6:$B$305,MATCH(E1360,'المرضى'!$A$6:$A$305,0))&amp;"",""))</f>
        <v/>
      </c>
      <c r="G1360" s="22">
        <f>IF(OR(C1360&lt;&gt;"تمت",E1360="",NOT(ISNUMBER(A1360))),"",IF(COUNTIFS($E$6:$E$2005,E1360,$C$6:$C$2005,"تمت",$A$6:$A$2005,"&gt;"&amp;A1360)=0,1,0))</f>
        <v/>
      </c>
    </row>
    <row r="1361">
      <c r="A1361" s="13" t="n"/>
      <c r="B1361" s="5" t="n"/>
      <c r="C1361" s="5" t="n"/>
      <c r="D1361" s="5" t="n"/>
      <c r="E1361" s="6">
        <f>IF(B1361&amp;""="","",IFERROR(INDEX('الخطط'!$B$6:$B$505,MATCH(B1361&amp;"",'الخطط'!$A$6:$A$505,0))&amp;"","خطة غير موجودة"))</f>
        <v/>
      </c>
      <c r="F1361" s="6">
        <f>IF(E1361="","",IFERROR(INDEX('المرضى'!$B$6:$B$305,MATCH(E1361,'المرضى'!$A$6:$A$305,0))&amp;"",""))</f>
        <v/>
      </c>
      <c r="G1361" s="22">
        <f>IF(OR(C1361&lt;&gt;"تمت",E1361="",NOT(ISNUMBER(A1361))),"",IF(COUNTIFS($E$6:$E$2005,E1361,$C$6:$C$2005,"تمت",$A$6:$A$2005,"&gt;"&amp;A1361)=0,1,0))</f>
        <v/>
      </c>
    </row>
    <row r="1362">
      <c r="A1362" s="13" t="n"/>
      <c r="B1362" s="5" t="n"/>
      <c r="C1362" s="5" t="n"/>
      <c r="D1362" s="5" t="n"/>
      <c r="E1362" s="6">
        <f>IF(B1362&amp;""="","",IFERROR(INDEX('الخطط'!$B$6:$B$505,MATCH(B1362&amp;"",'الخطط'!$A$6:$A$505,0))&amp;"","خطة غير موجودة"))</f>
        <v/>
      </c>
      <c r="F1362" s="6">
        <f>IF(E1362="","",IFERROR(INDEX('المرضى'!$B$6:$B$305,MATCH(E1362,'المرضى'!$A$6:$A$305,0))&amp;"",""))</f>
        <v/>
      </c>
      <c r="G1362" s="22">
        <f>IF(OR(C1362&lt;&gt;"تمت",E1362="",NOT(ISNUMBER(A1362))),"",IF(COUNTIFS($E$6:$E$2005,E1362,$C$6:$C$2005,"تمت",$A$6:$A$2005,"&gt;"&amp;A1362)=0,1,0))</f>
        <v/>
      </c>
    </row>
    <row r="1363">
      <c r="A1363" s="13" t="n"/>
      <c r="B1363" s="5" t="n"/>
      <c r="C1363" s="5" t="n"/>
      <c r="D1363" s="5" t="n"/>
      <c r="E1363" s="6">
        <f>IF(B1363&amp;""="","",IFERROR(INDEX('الخطط'!$B$6:$B$505,MATCH(B1363&amp;"",'الخطط'!$A$6:$A$505,0))&amp;"","خطة غير موجودة"))</f>
        <v/>
      </c>
      <c r="F1363" s="6">
        <f>IF(E1363="","",IFERROR(INDEX('المرضى'!$B$6:$B$305,MATCH(E1363,'المرضى'!$A$6:$A$305,0))&amp;"",""))</f>
        <v/>
      </c>
      <c r="G1363" s="22">
        <f>IF(OR(C1363&lt;&gt;"تمت",E1363="",NOT(ISNUMBER(A1363))),"",IF(COUNTIFS($E$6:$E$2005,E1363,$C$6:$C$2005,"تمت",$A$6:$A$2005,"&gt;"&amp;A1363)=0,1,0))</f>
        <v/>
      </c>
    </row>
    <row r="1364">
      <c r="A1364" s="13" t="n"/>
      <c r="B1364" s="5" t="n"/>
      <c r="C1364" s="5" t="n"/>
      <c r="D1364" s="5" t="n"/>
      <c r="E1364" s="6">
        <f>IF(B1364&amp;""="","",IFERROR(INDEX('الخطط'!$B$6:$B$505,MATCH(B1364&amp;"",'الخطط'!$A$6:$A$505,0))&amp;"","خطة غير موجودة"))</f>
        <v/>
      </c>
      <c r="F1364" s="6">
        <f>IF(E1364="","",IFERROR(INDEX('المرضى'!$B$6:$B$305,MATCH(E1364,'المرضى'!$A$6:$A$305,0))&amp;"",""))</f>
        <v/>
      </c>
      <c r="G1364" s="22">
        <f>IF(OR(C1364&lt;&gt;"تمت",E1364="",NOT(ISNUMBER(A1364))),"",IF(COUNTIFS($E$6:$E$2005,E1364,$C$6:$C$2005,"تمت",$A$6:$A$2005,"&gt;"&amp;A1364)=0,1,0))</f>
        <v/>
      </c>
    </row>
    <row r="1365">
      <c r="A1365" s="13" t="n"/>
      <c r="B1365" s="5" t="n"/>
      <c r="C1365" s="5" t="n"/>
      <c r="D1365" s="5" t="n"/>
      <c r="E1365" s="6">
        <f>IF(B1365&amp;""="","",IFERROR(INDEX('الخطط'!$B$6:$B$505,MATCH(B1365&amp;"",'الخطط'!$A$6:$A$505,0))&amp;"","خطة غير موجودة"))</f>
        <v/>
      </c>
      <c r="F1365" s="6">
        <f>IF(E1365="","",IFERROR(INDEX('المرضى'!$B$6:$B$305,MATCH(E1365,'المرضى'!$A$6:$A$305,0))&amp;"",""))</f>
        <v/>
      </c>
      <c r="G1365" s="22">
        <f>IF(OR(C1365&lt;&gt;"تمت",E1365="",NOT(ISNUMBER(A1365))),"",IF(COUNTIFS($E$6:$E$2005,E1365,$C$6:$C$2005,"تمت",$A$6:$A$2005,"&gt;"&amp;A1365)=0,1,0))</f>
        <v/>
      </c>
    </row>
    <row r="1366">
      <c r="A1366" s="13" t="n"/>
      <c r="B1366" s="5" t="n"/>
      <c r="C1366" s="5" t="n"/>
      <c r="D1366" s="5" t="n"/>
      <c r="E1366" s="6">
        <f>IF(B1366&amp;""="","",IFERROR(INDEX('الخطط'!$B$6:$B$505,MATCH(B1366&amp;"",'الخطط'!$A$6:$A$505,0))&amp;"","خطة غير موجودة"))</f>
        <v/>
      </c>
      <c r="F1366" s="6">
        <f>IF(E1366="","",IFERROR(INDEX('المرضى'!$B$6:$B$305,MATCH(E1366,'المرضى'!$A$6:$A$305,0))&amp;"",""))</f>
        <v/>
      </c>
      <c r="G1366" s="22">
        <f>IF(OR(C1366&lt;&gt;"تمت",E1366="",NOT(ISNUMBER(A1366))),"",IF(COUNTIFS($E$6:$E$2005,E1366,$C$6:$C$2005,"تمت",$A$6:$A$2005,"&gt;"&amp;A1366)=0,1,0))</f>
        <v/>
      </c>
    </row>
    <row r="1367">
      <c r="A1367" s="13" t="n"/>
      <c r="B1367" s="5" t="n"/>
      <c r="C1367" s="5" t="n"/>
      <c r="D1367" s="5" t="n"/>
      <c r="E1367" s="6">
        <f>IF(B1367&amp;""="","",IFERROR(INDEX('الخطط'!$B$6:$B$505,MATCH(B1367&amp;"",'الخطط'!$A$6:$A$505,0))&amp;"","خطة غير موجودة"))</f>
        <v/>
      </c>
      <c r="F1367" s="6">
        <f>IF(E1367="","",IFERROR(INDEX('المرضى'!$B$6:$B$305,MATCH(E1367,'المرضى'!$A$6:$A$305,0))&amp;"",""))</f>
        <v/>
      </c>
      <c r="G1367" s="22">
        <f>IF(OR(C1367&lt;&gt;"تمت",E1367="",NOT(ISNUMBER(A1367))),"",IF(COUNTIFS($E$6:$E$2005,E1367,$C$6:$C$2005,"تمت",$A$6:$A$2005,"&gt;"&amp;A1367)=0,1,0))</f>
        <v/>
      </c>
    </row>
    <row r="1368">
      <c r="A1368" s="13" t="n"/>
      <c r="B1368" s="5" t="n"/>
      <c r="C1368" s="5" t="n"/>
      <c r="D1368" s="5" t="n"/>
      <c r="E1368" s="6">
        <f>IF(B1368&amp;""="","",IFERROR(INDEX('الخطط'!$B$6:$B$505,MATCH(B1368&amp;"",'الخطط'!$A$6:$A$505,0))&amp;"","خطة غير موجودة"))</f>
        <v/>
      </c>
      <c r="F1368" s="6">
        <f>IF(E1368="","",IFERROR(INDEX('المرضى'!$B$6:$B$305,MATCH(E1368,'المرضى'!$A$6:$A$305,0))&amp;"",""))</f>
        <v/>
      </c>
      <c r="G1368" s="22">
        <f>IF(OR(C1368&lt;&gt;"تمت",E1368="",NOT(ISNUMBER(A1368))),"",IF(COUNTIFS($E$6:$E$2005,E1368,$C$6:$C$2005,"تمت",$A$6:$A$2005,"&gt;"&amp;A1368)=0,1,0))</f>
        <v/>
      </c>
    </row>
    <row r="1369">
      <c r="A1369" s="13" t="n"/>
      <c r="B1369" s="5" t="n"/>
      <c r="C1369" s="5" t="n"/>
      <c r="D1369" s="5" t="n"/>
      <c r="E1369" s="6">
        <f>IF(B1369&amp;""="","",IFERROR(INDEX('الخطط'!$B$6:$B$505,MATCH(B1369&amp;"",'الخطط'!$A$6:$A$505,0))&amp;"","خطة غير موجودة"))</f>
        <v/>
      </c>
      <c r="F1369" s="6">
        <f>IF(E1369="","",IFERROR(INDEX('المرضى'!$B$6:$B$305,MATCH(E1369,'المرضى'!$A$6:$A$305,0))&amp;"",""))</f>
        <v/>
      </c>
      <c r="G1369" s="22">
        <f>IF(OR(C1369&lt;&gt;"تمت",E1369="",NOT(ISNUMBER(A1369))),"",IF(COUNTIFS($E$6:$E$2005,E1369,$C$6:$C$2005,"تمت",$A$6:$A$2005,"&gt;"&amp;A1369)=0,1,0))</f>
        <v/>
      </c>
    </row>
    <row r="1370">
      <c r="A1370" s="13" t="n"/>
      <c r="B1370" s="5" t="n"/>
      <c r="C1370" s="5" t="n"/>
      <c r="D1370" s="5" t="n"/>
      <c r="E1370" s="6">
        <f>IF(B1370&amp;""="","",IFERROR(INDEX('الخطط'!$B$6:$B$505,MATCH(B1370&amp;"",'الخطط'!$A$6:$A$505,0))&amp;"","خطة غير موجودة"))</f>
        <v/>
      </c>
      <c r="F1370" s="6">
        <f>IF(E1370="","",IFERROR(INDEX('المرضى'!$B$6:$B$305,MATCH(E1370,'المرضى'!$A$6:$A$305,0))&amp;"",""))</f>
        <v/>
      </c>
      <c r="G1370" s="22">
        <f>IF(OR(C1370&lt;&gt;"تمت",E1370="",NOT(ISNUMBER(A1370))),"",IF(COUNTIFS($E$6:$E$2005,E1370,$C$6:$C$2005,"تمت",$A$6:$A$2005,"&gt;"&amp;A1370)=0,1,0))</f>
        <v/>
      </c>
    </row>
    <row r="1371">
      <c r="A1371" s="13" t="n"/>
      <c r="B1371" s="5" t="n"/>
      <c r="C1371" s="5" t="n"/>
      <c r="D1371" s="5" t="n"/>
      <c r="E1371" s="6">
        <f>IF(B1371&amp;""="","",IFERROR(INDEX('الخطط'!$B$6:$B$505,MATCH(B1371&amp;"",'الخطط'!$A$6:$A$505,0))&amp;"","خطة غير موجودة"))</f>
        <v/>
      </c>
      <c r="F1371" s="6">
        <f>IF(E1371="","",IFERROR(INDEX('المرضى'!$B$6:$B$305,MATCH(E1371,'المرضى'!$A$6:$A$305,0))&amp;"",""))</f>
        <v/>
      </c>
      <c r="G1371" s="22">
        <f>IF(OR(C1371&lt;&gt;"تمت",E1371="",NOT(ISNUMBER(A1371))),"",IF(COUNTIFS($E$6:$E$2005,E1371,$C$6:$C$2005,"تمت",$A$6:$A$2005,"&gt;"&amp;A1371)=0,1,0))</f>
        <v/>
      </c>
    </row>
    <row r="1372">
      <c r="A1372" s="13" t="n"/>
      <c r="B1372" s="5" t="n"/>
      <c r="C1372" s="5" t="n"/>
      <c r="D1372" s="5" t="n"/>
      <c r="E1372" s="6">
        <f>IF(B1372&amp;""="","",IFERROR(INDEX('الخطط'!$B$6:$B$505,MATCH(B1372&amp;"",'الخطط'!$A$6:$A$505,0))&amp;"","خطة غير موجودة"))</f>
        <v/>
      </c>
      <c r="F1372" s="6">
        <f>IF(E1372="","",IFERROR(INDEX('المرضى'!$B$6:$B$305,MATCH(E1372,'المرضى'!$A$6:$A$305,0))&amp;"",""))</f>
        <v/>
      </c>
      <c r="G1372" s="22">
        <f>IF(OR(C1372&lt;&gt;"تمت",E1372="",NOT(ISNUMBER(A1372))),"",IF(COUNTIFS($E$6:$E$2005,E1372,$C$6:$C$2005,"تمت",$A$6:$A$2005,"&gt;"&amp;A1372)=0,1,0))</f>
        <v/>
      </c>
    </row>
    <row r="1373">
      <c r="A1373" s="13" t="n"/>
      <c r="B1373" s="5" t="n"/>
      <c r="C1373" s="5" t="n"/>
      <c r="D1373" s="5" t="n"/>
      <c r="E1373" s="6">
        <f>IF(B1373&amp;""="","",IFERROR(INDEX('الخطط'!$B$6:$B$505,MATCH(B1373&amp;"",'الخطط'!$A$6:$A$505,0))&amp;"","خطة غير موجودة"))</f>
        <v/>
      </c>
      <c r="F1373" s="6">
        <f>IF(E1373="","",IFERROR(INDEX('المرضى'!$B$6:$B$305,MATCH(E1373,'المرضى'!$A$6:$A$305,0))&amp;"",""))</f>
        <v/>
      </c>
      <c r="G1373" s="22">
        <f>IF(OR(C1373&lt;&gt;"تمت",E1373="",NOT(ISNUMBER(A1373))),"",IF(COUNTIFS($E$6:$E$2005,E1373,$C$6:$C$2005,"تمت",$A$6:$A$2005,"&gt;"&amp;A1373)=0,1,0))</f>
        <v/>
      </c>
    </row>
    <row r="1374">
      <c r="A1374" s="13" t="n"/>
      <c r="B1374" s="5" t="n"/>
      <c r="C1374" s="5" t="n"/>
      <c r="D1374" s="5" t="n"/>
      <c r="E1374" s="6">
        <f>IF(B1374&amp;""="","",IFERROR(INDEX('الخطط'!$B$6:$B$505,MATCH(B1374&amp;"",'الخطط'!$A$6:$A$505,0))&amp;"","خطة غير موجودة"))</f>
        <v/>
      </c>
      <c r="F1374" s="6">
        <f>IF(E1374="","",IFERROR(INDEX('المرضى'!$B$6:$B$305,MATCH(E1374,'المرضى'!$A$6:$A$305,0))&amp;"",""))</f>
        <v/>
      </c>
      <c r="G1374" s="22">
        <f>IF(OR(C1374&lt;&gt;"تمت",E1374="",NOT(ISNUMBER(A1374))),"",IF(COUNTIFS($E$6:$E$2005,E1374,$C$6:$C$2005,"تمت",$A$6:$A$2005,"&gt;"&amp;A1374)=0,1,0))</f>
        <v/>
      </c>
    </row>
    <row r="1375">
      <c r="A1375" s="13" t="n"/>
      <c r="B1375" s="5" t="n"/>
      <c r="C1375" s="5" t="n"/>
      <c r="D1375" s="5" t="n"/>
      <c r="E1375" s="6">
        <f>IF(B1375&amp;""="","",IFERROR(INDEX('الخطط'!$B$6:$B$505,MATCH(B1375&amp;"",'الخطط'!$A$6:$A$505,0))&amp;"","خطة غير موجودة"))</f>
        <v/>
      </c>
      <c r="F1375" s="6">
        <f>IF(E1375="","",IFERROR(INDEX('المرضى'!$B$6:$B$305,MATCH(E1375,'المرضى'!$A$6:$A$305,0))&amp;"",""))</f>
        <v/>
      </c>
      <c r="G1375" s="22">
        <f>IF(OR(C1375&lt;&gt;"تمت",E1375="",NOT(ISNUMBER(A1375))),"",IF(COUNTIFS($E$6:$E$2005,E1375,$C$6:$C$2005,"تمت",$A$6:$A$2005,"&gt;"&amp;A1375)=0,1,0))</f>
        <v/>
      </c>
    </row>
    <row r="1376">
      <c r="A1376" s="13" t="n"/>
      <c r="B1376" s="5" t="n"/>
      <c r="C1376" s="5" t="n"/>
      <c r="D1376" s="5" t="n"/>
      <c r="E1376" s="6">
        <f>IF(B1376&amp;""="","",IFERROR(INDEX('الخطط'!$B$6:$B$505,MATCH(B1376&amp;"",'الخطط'!$A$6:$A$505,0))&amp;"","خطة غير موجودة"))</f>
        <v/>
      </c>
      <c r="F1376" s="6">
        <f>IF(E1376="","",IFERROR(INDEX('المرضى'!$B$6:$B$305,MATCH(E1376,'المرضى'!$A$6:$A$305,0))&amp;"",""))</f>
        <v/>
      </c>
      <c r="G1376" s="22">
        <f>IF(OR(C1376&lt;&gt;"تمت",E1376="",NOT(ISNUMBER(A1376))),"",IF(COUNTIFS($E$6:$E$2005,E1376,$C$6:$C$2005,"تمت",$A$6:$A$2005,"&gt;"&amp;A1376)=0,1,0))</f>
        <v/>
      </c>
    </row>
    <row r="1377">
      <c r="A1377" s="13" t="n"/>
      <c r="B1377" s="5" t="n"/>
      <c r="C1377" s="5" t="n"/>
      <c r="D1377" s="5" t="n"/>
      <c r="E1377" s="6">
        <f>IF(B1377&amp;""="","",IFERROR(INDEX('الخطط'!$B$6:$B$505,MATCH(B1377&amp;"",'الخطط'!$A$6:$A$505,0))&amp;"","خطة غير موجودة"))</f>
        <v/>
      </c>
      <c r="F1377" s="6">
        <f>IF(E1377="","",IFERROR(INDEX('المرضى'!$B$6:$B$305,MATCH(E1377,'المرضى'!$A$6:$A$305,0))&amp;"",""))</f>
        <v/>
      </c>
      <c r="G1377" s="22">
        <f>IF(OR(C1377&lt;&gt;"تمت",E1377="",NOT(ISNUMBER(A1377))),"",IF(COUNTIFS($E$6:$E$2005,E1377,$C$6:$C$2005,"تمت",$A$6:$A$2005,"&gt;"&amp;A1377)=0,1,0))</f>
        <v/>
      </c>
    </row>
    <row r="1378">
      <c r="A1378" s="13" t="n"/>
      <c r="B1378" s="5" t="n"/>
      <c r="C1378" s="5" t="n"/>
      <c r="D1378" s="5" t="n"/>
      <c r="E1378" s="6">
        <f>IF(B1378&amp;""="","",IFERROR(INDEX('الخطط'!$B$6:$B$505,MATCH(B1378&amp;"",'الخطط'!$A$6:$A$505,0))&amp;"","خطة غير موجودة"))</f>
        <v/>
      </c>
      <c r="F1378" s="6">
        <f>IF(E1378="","",IFERROR(INDEX('المرضى'!$B$6:$B$305,MATCH(E1378,'المرضى'!$A$6:$A$305,0))&amp;"",""))</f>
        <v/>
      </c>
      <c r="G1378" s="22">
        <f>IF(OR(C1378&lt;&gt;"تمت",E1378="",NOT(ISNUMBER(A1378))),"",IF(COUNTIFS($E$6:$E$2005,E1378,$C$6:$C$2005,"تمت",$A$6:$A$2005,"&gt;"&amp;A1378)=0,1,0))</f>
        <v/>
      </c>
    </row>
    <row r="1379">
      <c r="A1379" s="13" t="n"/>
      <c r="B1379" s="5" t="n"/>
      <c r="C1379" s="5" t="n"/>
      <c r="D1379" s="5" t="n"/>
      <c r="E1379" s="6">
        <f>IF(B1379&amp;""="","",IFERROR(INDEX('الخطط'!$B$6:$B$505,MATCH(B1379&amp;"",'الخطط'!$A$6:$A$505,0))&amp;"","خطة غير موجودة"))</f>
        <v/>
      </c>
      <c r="F1379" s="6">
        <f>IF(E1379="","",IFERROR(INDEX('المرضى'!$B$6:$B$305,MATCH(E1379,'المرضى'!$A$6:$A$305,0))&amp;"",""))</f>
        <v/>
      </c>
      <c r="G1379" s="22">
        <f>IF(OR(C1379&lt;&gt;"تمت",E1379="",NOT(ISNUMBER(A1379))),"",IF(COUNTIFS($E$6:$E$2005,E1379,$C$6:$C$2005,"تمت",$A$6:$A$2005,"&gt;"&amp;A1379)=0,1,0))</f>
        <v/>
      </c>
    </row>
    <row r="1380">
      <c r="A1380" s="13" t="n"/>
      <c r="B1380" s="5" t="n"/>
      <c r="C1380" s="5" t="n"/>
      <c r="D1380" s="5" t="n"/>
      <c r="E1380" s="6">
        <f>IF(B1380&amp;""="","",IFERROR(INDEX('الخطط'!$B$6:$B$505,MATCH(B1380&amp;"",'الخطط'!$A$6:$A$505,0))&amp;"","خطة غير موجودة"))</f>
        <v/>
      </c>
      <c r="F1380" s="6">
        <f>IF(E1380="","",IFERROR(INDEX('المرضى'!$B$6:$B$305,MATCH(E1380,'المرضى'!$A$6:$A$305,0))&amp;"",""))</f>
        <v/>
      </c>
      <c r="G1380" s="22">
        <f>IF(OR(C1380&lt;&gt;"تمت",E1380="",NOT(ISNUMBER(A1380))),"",IF(COUNTIFS($E$6:$E$2005,E1380,$C$6:$C$2005,"تمت",$A$6:$A$2005,"&gt;"&amp;A1380)=0,1,0))</f>
        <v/>
      </c>
    </row>
    <row r="1381">
      <c r="A1381" s="13" t="n"/>
      <c r="B1381" s="5" t="n"/>
      <c r="C1381" s="5" t="n"/>
      <c r="D1381" s="5" t="n"/>
      <c r="E1381" s="6">
        <f>IF(B1381&amp;""="","",IFERROR(INDEX('الخطط'!$B$6:$B$505,MATCH(B1381&amp;"",'الخطط'!$A$6:$A$505,0))&amp;"","خطة غير موجودة"))</f>
        <v/>
      </c>
      <c r="F1381" s="6">
        <f>IF(E1381="","",IFERROR(INDEX('المرضى'!$B$6:$B$305,MATCH(E1381,'المرضى'!$A$6:$A$305,0))&amp;"",""))</f>
        <v/>
      </c>
      <c r="G1381" s="22">
        <f>IF(OR(C1381&lt;&gt;"تمت",E1381="",NOT(ISNUMBER(A1381))),"",IF(COUNTIFS($E$6:$E$2005,E1381,$C$6:$C$2005,"تمت",$A$6:$A$2005,"&gt;"&amp;A1381)=0,1,0))</f>
        <v/>
      </c>
    </row>
    <row r="1382">
      <c r="A1382" s="13" t="n"/>
      <c r="B1382" s="5" t="n"/>
      <c r="C1382" s="5" t="n"/>
      <c r="D1382" s="5" t="n"/>
      <c r="E1382" s="6">
        <f>IF(B1382&amp;""="","",IFERROR(INDEX('الخطط'!$B$6:$B$505,MATCH(B1382&amp;"",'الخطط'!$A$6:$A$505,0))&amp;"","خطة غير موجودة"))</f>
        <v/>
      </c>
      <c r="F1382" s="6">
        <f>IF(E1382="","",IFERROR(INDEX('المرضى'!$B$6:$B$305,MATCH(E1382,'المرضى'!$A$6:$A$305,0))&amp;"",""))</f>
        <v/>
      </c>
      <c r="G1382" s="22">
        <f>IF(OR(C1382&lt;&gt;"تمت",E1382="",NOT(ISNUMBER(A1382))),"",IF(COUNTIFS($E$6:$E$2005,E1382,$C$6:$C$2005,"تمت",$A$6:$A$2005,"&gt;"&amp;A1382)=0,1,0))</f>
        <v/>
      </c>
    </row>
    <row r="1383">
      <c r="A1383" s="13" t="n"/>
      <c r="B1383" s="5" t="n"/>
      <c r="C1383" s="5" t="n"/>
      <c r="D1383" s="5" t="n"/>
      <c r="E1383" s="6">
        <f>IF(B1383&amp;""="","",IFERROR(INDEX('الخطط'!$B$6:$B$505,MATCH(B1383&amp;"",'الخطط'!$A$6:$A$505,0))&amp;"","خطة غير موجودة"))</f>
        <v/>
      </c>
      <c r="F1383" s="6">
        <f>IF(E1383="","",IFERROR(INDEX('المرضى'!$B$6:$B$305,MATCH(E1383,'المرضى'!$A$6:$A$305,0))&amp;"",""))</f>
        <v/>
      </c>
      <c r="G1383" s="22">
        <f>IF(OR(C1383&lt;&gt;"تمت",E1383="",NOT(ISNUMBER(A1383))),"",IF(COUNTIFS($E$6:$E$2005,E1383,$C$6:$C$2005,"تمت",$A$6:$A$2005,"&gt;"&amp;A1383)=0,1,0))</f>
        <v/>
      </c>
    </row>
    <row r="1384">
      <c r="A1384" s="13" t="n"/>
      <c r="B1384" s="5" t="n"/>
      <c r="C1384" s="5" t="n"/>
      <c r="D1384" s="5" t="n"/>
      <c r="E1384" s="6">
        <f>IF(B1384&amp;""="","",IFERROR(INDEX('الخطط'!$B$6:$B$505,MATCH(B1384&amp;"",'الخطط'!$A$6:$A$505,0))&amp;"","خطة غير موجودة"))</f>
        <v/>
      </c>
      <c r="F1384" s="6">
        <f>IF(E1384="","",IFERROR(INDEX('المرضى'!$B$6:$B$305,MATCH(E1384,'المرضى'!$A$6:$A$305,0))&amp;"",""))</f>
        <v/>
      </c>
      <c r="G1384" s="22">
        <f>IF(OR(C1384&lt;&gt;"تمت",E1384="",NOT(ISNUMBER(A1384))),"",IF(COUNTIFS($E$6:$E$2005,E1384,$C$6:$C$2005,"تمت",$A$6:$A$2005,"&gt;"&amp;A1384)=0,1,0))</f>
        <v/>
      </c>
    </row>
    <row r="1385">
      <c r="A1385" s="13" t="n"/>
      <c r="B1385" s="5" t="n"/>
      <c r="C1385" s="5" t="n"/>
      <c r="D1385" s="5" t="n"/>
      <c r="E1385" s="6">
        <f>IF(B1385&amp;""="","",IFERROR(INDEX('الخطط'!$B$6:$B$505,MATCH(B1385&amp;"",'الخطط'!$A$6:$A$505,0))&amp;"","خطة غير موجودة"))</f>
        <v/>
      </c>
      <c r="F1385" s="6">
        <f>IF(E1385="","",IFERROR(INDEX('المرضى'!$B$6:$B$305,MATCH(E1385,'المرضى'!$A$6:$A$305,0))&amp;"",""))</f>
        <v/>
      </c>
      <c r="G1385" s="22">
        <f>IF(OR(C1385&lt;&gt;"تمت",E1385="",NOT(ISNUMBER(A1385))),"",IF(COUNTIFS($E$6:$E$2005,E1385,$C$6:$C$2005,"تمت",$A$6:$A$2005,"&gt;"&amp;A1385)=0,1,0))</f>
        <v/>
      </c>
    </row>
    <row r="1386">
      <c r="A1386" s="13" t="n"/>
      <c r="B1386" s="5" t="n"/>
      <c r="C1386" s="5" t="n"/>
      <c r="D1386" s="5" t="n"/>
      <c r="E1386" s="6">
        <f>IF(B1386&amp;""="","",IFERROR(INDEX('الخطط'!$B$6:$B$505,MATCH(B1386&amp;"",'الخطط'!$A$6:$A$505,0))&amp;"","خطة غير موجودة"))</f>
        <v/>
      </c>
      <c r="F1386" s="6">
        <f>IF(E1386="","",IFERROR(INDEX('المرضى'!$B$6:$B$305,MATCH(E1386,'المرضى'!$A$6:$A$305,0))&amp;"",""))</f>
        <v/>
      </c>
      <c r="G1386" s="22">
        <f>IF(OR(C1386&lt;&gt;"تمت",E1386="",NOT(ISNUMBER(A1386))),"",IF(COUNTIFS($E$6:$E$2005,E1386,$C$6:$C$2005,"تمت",$A$6:$A$2005,"&gt;"&amp;A1386)=0,1,0))</f>
        <v/>
      </c>
    </row>
    <row r="1387">
      <c r="A1387" s="13" t="n"/>
      <c r="B1387" s="5" t="n"/>
      <c r="C1387" s="5" t="n"/>
      <c r="D1387" s="5" t="n"/>
      <c r="E1387" s="6">
        <f>IF(B1387&amp;""="","",IFERROR(INDEX('الخطط'!$B$6:$B$505,MATCH(B1387&amp;"",'الخطط'!$A$6:$A$505,0))&amp;"","خطة غير موجودة"))</f>
        <v/>
      </c>
      <c r="F1387" s="6">
        <f>IF(E1387="","",IFERROR(INDEX('المرضى'!$B$6:$B$305,MATCH(E1387,'المرضى'!$A$6:$A$305,0))&amp;"",""))</f>
        <v/>
      </c>
      <c r="G1387" s="22">
        <f>IF(OR(C1387&lt;&gt;"تمت",E1387="",NOT(ISNUMBER(A1387))),"",IF(COUNTIFS($E$6:$E$2005,E1387,$C$6:$C$2005,"تمت",$A$6:$A$2005,"&gt;"&amp;A1387)=0,1,0))</f>
        <v/>
      </c>
    </row>
    <row r="1388">
      <c r="A1388" s="13" t="n"/>
      <c r="B1388" s="5" t="n"/>
      <c r="C1388" s="5" t="n"/>
      <c r="D1388" s="5" t="n"/>
      <c r="E1388" s="6">
        <f>IF(B1388&amp;""="","",IFERROR(INDEX('الخطط'!$B$6:$B$505,MATCH(B1388&amp;"",'الخطط'!$A$6:$A$505,0))&amp;"","خطة غير موجودة"))</f>
        <v/>
      </c>
      <c r="F1388" s="6">
        <f>IF(E1388="","",IFERROR(INDEX('المرضى'!$B$6:$B$305,MATCH(E1388,'المرضى'!$A$6:$A$305,0))&amp;"",""))</f>
        <v/>
      </c>
      <c r="G1388" s="22">
        <f>IF(OR(C1388&lt;&gt;"تمت",E1388="",NOT(ISNUMBER(A1388))),"",IF(COUNTIFS($E$6:$E$2005,E1388,$C$6:$C$2005,"تمت",$A$6:$A$2005,"&gt;"&amp;A1388)=0,1,0))</f>
        <v/>
      </c>
    </row>
    <row r="1389">
      <c r="A1389" s="13" t="n"/>
      <c r="B1389" s="5" t="n"/>
      <c r="C1389" s="5" t="n"/>
      <c r="D1389" s="5" t="n"/>
      <c r="E1389" s="6">
        <f>IF(B1389&amp;""="","",IFERROR(INDEX('الخطط'!$B$6:$B$505,MATCH(B1389&amp;"",'الخطط'!$A$6:$A$505,0))&amp;"","خطة غير موجودة"))</f>
        <v/>
      </c>
      <c r="F1389" s="6">
        <f>IF(E1389="","",IFERROR(INDEX('المرضى'!$B$6:$B$305,MATCH(E1389,'المرضى'!$A$6:$A$305,0))&amp;"",""))</f>
        <v/>
      </c>
      <c r="G1389" s="22">
        <f>IF(OR(C1389&lt;&gt;"تمت",E1389="",NOT(ISNUMBER(A1389))),"",IF(COUNTIFS($E$6:$E$2005,E1389,$C$6:$C$2005,"تمت",$A$6:$A$2005,"&gt;"&amp;A1389)=0,1,0))</f>
        <v/>
      </c>
    </row>
    <row r="1390">
      <c r="A1390" s="13" t="n"/>
      <c r="B1390" s="5" t="n"/>
      <c r="C1390" s="5" t="n"/>
      <c r="D1390" s="5" t="n"/>
      <c r="E1390" s="6">
        <f>IF(B1390&amp;""="","",IFERROR(INDEX('الخطط'!$B$6:$B$505,MATCH(B1390&amp;"",'الخطط'!$A$6:$A$505,0))&amp;"","خطة غير موجودة"))</f>
        <v/>
      </c>
      <c r="F1390" s="6">
        <f>IF(E1390="","",IFERROR(INDEX('المرضى'!$B$6:$B$305,MATCH(E1390,'المرضى'!$A$6:$A$305,0))&amp;"",""))</f>
        <v/>
      </c>
      <c r="G1390" s="22">
        <f>IF(OR(C1390&lt;&gt;"تمت",E1390="",NOT(ISNUMBER(A1390))),"",IF(COUNTIFS($E$6:$E$2005,E1390,$C$6:$C$2005,"تمت",$A$6:$A$2005,"&gt;"&amp;A1390)=0,1,0))</f>
        <v/>
      </c>
    </row>
    <row r="1391">
      <c r="A1391" s="13" t="n"/>
      <c r="B1391" s="5" t="n"/>
      <c r="C1391" s="5" t="n"/>
      <c r="D1391" s="5" t="n"/>
      <c r="E1391" s="6">
        <f>IF(B1391&amp;""="","",IFERROR(INDEX('الخطط'!$B$6:$B$505,MATCH(B1391&amp;"",'الخطط'!$A$6:$A$505,0))&amp;"","خطة غير موجودة"))</f>
        <v/>
      </c>
      <c r="F1391" s="6">
        <f>IF(E1391="","",IFERROR(INDEX('المرضى'!$B$6:$B$305,MATCH(E1391,'المرضى'!$A$6:$A$305,0))&amp;"",""))</f>
        <v/>
      </c>
      <c r="G1391" s="22">
        <f>IF(OR(C1391&lt;&gt;"تمت",E1391="",NOT(ISNUMBER(A1391))),"",IF(COUNTIFS($E$6:$E$2005,E1391,$C$6:$C$2005,"تمت",$A$6:$A$2005,"&gt;"&amp;A1391)=0,1,0))</f>
        <v/>
      </c>
    </row>
    <row r="1392">
      <c r="A1392" s="13" t="n"/>
      <c r="B1392" s="5" t="n"/>
      <c r="C1392" s="5" t="n"/>
      <c r="D1392" s="5" t="n"/>
      <c r="E1392" s="6">
        <f>IF(B1392&amp;""="","",IFERROR(INDEX('الخطط'!$B$6:$B$505,MATCH(B1392&amp;"",'الخطط'!$A$6:$A$505,0))&amp;"","خطة غير موجودة"))</f>
        <v/>
      </c>
      <c r="F1392" s="6">
        <f>IF(E1392="","",IFERROR(INDEX('المرضى'!$B$6:$B$305,MATCH(E1392,'المرضى'!$A$6:$A$305,0))&amp;"",""))</f>
        <v/>
      </c>
      <c r="G1392" s="22">
        <f>IF(OR(C1392&lt;&gt;"تمت",E1392="",NOT(ISNUMBER(A1392))),"",IF(COUNTIFS($E$6:$E$2005,E1392,$C$6:$C$2005,"تمت",$A$6:$A$2005,"&gt;"&amp;A1392)=0,1,0))</f>
        <v/>
      </c>
    </row>
    <row r="1393">
      <c r="A1393" s="13" t="n"/>
      <c r="B1393" s="5" t="n"/>
      <c r="C1393" s="5" t="n"/>
      <c r="D1393" s="5" t="n"/>
      <c r="E1393" s="6">
        <f>IF(B1393&amp;""="","",IFERROR(INDEX('الخطط'!$B$6:$B$505,MATCH(B1393&amp;"",'الخطط'!$A$6:$A$505,0))&amp;"","خطة غير موجودة"))</f>
        <v/>
      </c>
      <c r="F1393" s="6">
        <f>IF(E1393="","",IFERROR(INDEX('المرضى'!$B$6:$B$305,MATCH(E1393,'المرضى'!$A$6:$A$305,0))&amp;"",""))</f>
        <v/>
      </c>
      <c r="G1393" s="22">
        <f>IF(OR(C1393&lt;&gt;"تمت",E1393="",NOT(ISNUMBER(A1393))),"",IF(COUNTIFS($E$6:$E$2005,E1393,$C$6:$C$2005,"تمت",$A$6:$A$2005,"&gt;"&amp;A1393)=0,1,0))</f>
        <v/>
      </c>
    </row>
    <row r="1394">
      <c r="A1394" s="13" t="n"/>
      <c r="B1394" s="5" t="n"/>
      <c r="C1394" s="5" t="n"/>
      <c r="D1394" s="5" t="n"/>
      <c r="E1394" s="6">
        <f>IF(B1394&amp;""="","",IFERROR(INDEX('الخطط'!$B$6:$B$505,MATCH(B1394&amp;"",'الخطط'!$A$6:$A$505,0))&amp;"","خطة غير موجودة"))</f>
        <v/>
      </c>
      <c r="F1394" s="6">
        <f>IF(E1394="","",IFERROR(INDEX('المرضى'!$B$6:$B$305,MATCH(E1394,'المرضى'!$A$6:$A$305,0))&amp;"",""))</f>
        <v/>
      </c>
      <c r="G1394" s="22">
        <f>IF(OR(C1394&lt;&gt;"تمت",E1394="",NOT(ISNUMBER(A1394))),"",IF(COUNTIFS($E$6:$E$2005,E1394,$C$6:$C$2005,"تمت",$A$6:$A$2005,"&gt;"&amp;A1394)=0,1,0))</f>
        <v/>
      </c>
    </row>
    <row r="1395">
      <c r="A1395" s="13" t="n"/>
      <c r="B1395" s="5" t="n"/>
      <c r="C1395" s="5" t="n"/>
      <c r="D1395" s="5" t="n"/>
      <c r="E1395" s="6">
        <f>IF(B1395&amp;""="","",IFERROR(INDEX('الخطط'!$B$6:$B$505,MATCH(B1395&amp;"",'الخطط'!$A$6:$A$505,0))&amp;"","خطة غير موجودة"))</f>
        <v/>
      </c>
      <c r="F1395" s="6">
        <f>IF(E1395="","",IFERROR(INDEX('المرضى'!$B$6:$B$305,MATCH(E1395,'المرضى'!$A$6:$A$305,0))&amp;"",""))</f>
        <v/>
      </c>
      <c r="G1395" s="22">
        <f>IF(OR(C1395&lt;&gt;"تمت",E1395="",NOT(ISNUMBER(A1395))),"",IF(COUNTIFS($E$6:$E$2005,E1395,$C$6:$C$2005,"تمت",$A$6:$A$2005,"&gt;"&amp;A1395)=0,1,0))</f>
        <v/>
      </c>
    </row>
    <row r="1396">
      <c r="A1396" s="13" t="n"/>
      <c r="B1396" s="5" t="n"/>
      <c r="C1396" s="5" t="n"/>
      <c r="D1396" s="5" t="n"/>
      <c r="E1396" s="6">
        <f>IF(B1396&amp;""="","",IFERROR(INDEX('الخطط'!$B$6:$B$505,MATCH(B1396&amp;"",'الخطط'!$A$6:$A$505,0))&amp;"","خطة غير موجودة"))</f>
        <v/>
      </c>
      <c r="F1396" s="6">
        <f>IF(E1396="","",IFERROR(INDEX('المرضى'!$B$6:$B$305,MATCH(E1396,'المرضى'!$A$6:$A$305,0))&amp;"",""))</f>
        <v/>
      </c>
      <c r="G1396" s="22">
        <f>IF(OR(C1396&lt;&gt;"تمت",E1396="",NOT(ISNUMBER(A1396))),"",IF(COUNTIFS($E$6:$E$2005,E1396,$C$6:$C$2005,"تمت",$A$6:$A$2005,"&gt;"&amp;A1396)=0,1,0))</f>
        <v/>
      </c>
    </row>
    <row r="1397">
      <c r="A1397" s="13" t="n"/>
      <c r="B1397" s="5" t="n"/>
      <c r="C1397" s="5" t="n"/>
      <c r="D1397" s="5" t="n"/>
      <c r="E1397" s="6">
        <f>IF(B1397&amp;""="","",IFERROR(INDEX('الخطط'!$B$6:$B$505,MATCH(B1397&amp;"",'الخطط'!$A$6:$A$505,0))&amp;"","خطة غير موجودة"))</f>
        <v/>
      </c>
      <c r="F1397" s="6">
        <f>IF(E1397="","",IFERROR(INDEX('المرضى'!$B$6:$B$305,MATCH(E1397,'المرضى'!$A$6:$A$305,0))&amp;"",""))</f>
        <v/>
      </c>
      <c r="G1397" s="22">
        <f>IF(OR(C1397&lt;&gt;"تمت",E1397="",NOT(ISNUMBER(A1397))),"",IF(COUNTIFS($E$6:$E$2005,E1397,$C$6:$C$2005,"تمت",$A$6:$A$2005,"&gt;"&amp;A1397)=0,1,0))</f>
        <v/>
      </c>
    </row>
    <row r="1398">
      <c r="A1398" s="13" t="n"/>
      <c r="B1398" s="5" t="n"/>
      <c r="C1398" s="5" t="n"/>
      <c r="D1398" s="5" t="n"/>
      <c r="E1398" s="6">
        <f>IF(B1398&amp;""="","",IFERROR(INDEX('الخطط'!$B$6:$B$505,MATCH(B1398&amp;"",'الخطط'!$A$6:$A$505,0))&amp;"","خطة غير موجودة"))</f>
        <v/>
      </c>
      <c r="F1398" s="6">
        <f>IF(E1398="","",IFERROR(INDEX('المرضى'!$B$6:$B$305,MATCH(E1398,'المرضى'!$A$6:$A$305,0))&amp;"",""))</f>
        <v/>
      </c>
      <c r="G1398" s="22">
        <f>IF(OR(C1398&lt;&gt;"تمت",E1398="",NOT(ISNUMBER(A1398))),"",IF(COUNTIFS($E$6:$E$2005,E1398,$C$6:$C$2005,"تمت",$A$6:$A$2005,"&gt;"&amp;A1398)=0,1,0))</f>
        <v/>
      </c>
    </row>
    <row r="1399">
      <c r="A1399" s="13" t="n"/>
      <c r="B1399" s="5" t="n"/>
      <c r="C1399" s="5" t="n"/>
      <c r="D1399" s="5" t="n"/>
      <c r="E1399" s="6">
        <f>IF(B1399&amp;""="","",IFERROR(INDEX('الخطط'!$B$6:$B$505,MATCH(B1399&amp;"",'الخطط'!$A$6:$A$505,0))&amp;"","خطة غير موجودة"))</f>
        <v/>
      </c>
      <c r="F1399" s="6">
        <f>IF(E1399="","",IFERROR(INDEX('المرضى'!$B$6:$B$305,MATCH(E1399,'المرضى'!$A$6:$A$305,0))&amp;"",""))</f>
        <v/>
      </c>
      <c r="G1399" s="22">
        <f>IF(OR(C1399&lt;&gt;"تمت",E1399="",NOT(ISNUMBER(A1399))),"",IF(COUNTIFS($E$6:$E$2005,E1399,$C$6:$C$2005,"تمت",$A$6:$A$2005,"&gt;"&amp;A1399)=0,1,0))</f>
        <v/>
      </c>
    </row>
    <row r="1400">
      <c r="A1400" s="13" t="n"/>
      <c r="B1400" s="5" t="n"/>
      <c r="C1400" s="5" t="n"/>
      <c r="D1400" s="5" t="n"/>
      <c r="E1400" s="6">
        <f>IF(B1400&amp;""="","",IFERROR(INDEX('الخطط'!$B$6:$B$505,MATCH(B1400&amp;"",'الخطط'!$A$6:$A$505,0))&amp;"","خطة غير موجودة"))</f>
        <v/>
      </c>
      <c r="F1400" s="6">
        <f>IF(E1400="","",IFERROR(INDEX('المرضى'!$B$6:$B$305,MATCH(E1400,'المرضى'!$A$6:$A$305,0))&amp;"",""))</f>
        <v/>
      </c>
      <c r="G1400" s="22">
        <f>IF(OR(C1400&lt;&gt;"تمت",E1400="",NOT(ISNUMBER(A1400))),"",IF(COUNTIFS($E$6:$E$2005,E1400,$C$6:$C$2005,"تمت",$A$6:$A$2005,"&gt;"&amp;A1400)=0,1,0))</f>
        <v/>
      </c>
    </row>
    <row r="1401">
      <c r="A1401" s="13" t="n"/>
      <c r="B1401" s="5" t="n"/>
      <c r="C1401" s="5" t="n"/>
      <c r="D1401" s="5" t="n"/>
      <c r="E1401" s="6">
        <f>IF(B1401&amp;""="","",IFERROR(INDEX('الخطط'!$B$6:$B$505,MATCH(B1401&amp;"",'الخطط'!$A$6:$A$505,0))&amp;"","خطة غير موجودة"))</f>
        <v/>
      </c>
      <c r="F1401" s="6">
        <f>IF(E1401="","",IFERROR(INDEX('المرضى'!$B$6:$B$305,MATCH(E1401,'المرضى'!$A$6:$A$305,0))&amp;"",""))</f>
        <v/>
      </c>
      <c r="G1401" s="22">
        <f>IF(OR(C1401&lt;&gt;"تمت",E1401="",NOT(ISNUMBER(A1401))),"",IF(COUNTIFS($E$6:$E$2005,E1401,$C$6:$C$2005,"تمت",$A$6:$A$2005,"&gt;"&amp;A1401)=0,1,0))</f>
        <v/>
      </c>
    </row>
    <row r="1402">
      <c r="A1402" s="13" t="n"/>
      <c r="B1402" s="5" t="n"/>
      <c r="C1402" s="5" t="n"/>
      <c r="D1402" s="5" t="n"/>
      <c r="E1402" s="6">
        <f>IF(B1402&amp;""="","",IFERROR(INDEX('الخطط'!$B$6:$B$505,MATCH(B1402&amp;"",'الخطط'!$A$6:$A$505,0))&amp;"","خطة غير موجودة"))</f>
        <v/>
      </c>
      <c r="F1402" s="6">
        <f>IF(E1402="","",IFERROR(INDEX('المرضى'!$B$6:$B$305,MATCH(E1402,'المرضى'!$A$6:$A$305,0))&amp;"",""))</f>
        <v/>
      </c>
      <c r="G1402" s="22">
        <f>IF(OR(C1402&lt;&gt;"تمت",E1402="",NOT(ISNUMBER(A1402))),"",IF(COUNTIFS($E$6:$E$2005,E1402,$C$6:$C$2005,"تمت",$A$6:$A$2005,"&gt;"&amp;A1402)=0,1,0))</f>
        <v/>
      </c>
    </row>
    <row r="1403">
      <c r="A1403" s="13" t="n"/>
      <c r="B1403" s="5" t="n"/>
      <c r="C1403" s="5" t="n"/>
      <c r="D1403" s="5" t="n"/>
      <c r="E1403" s="6">
        <f>IF(B1403&amp;""="","",IFERROR(INDEX('الخطط'!$B$6:$B$505,MATCH(B1403&amp;"",'الخطط'!$A$6:$A$505,0))&amp;"","خطة غير موجودة"))</f>
        <v/>
      </c>
      <c r="F1403" s="6">
        <f>IF(E1403="","",IFERROR(INDEX('المرضى'!$B$6:$B$305,MATCH(E1403,'المرضى'!$A$6:$A$305,0))&amp;"",""))</f>
        <v/>
      </c>
      <c r="G1403" s="22">
        <f>IF(OR(C1403&lt;&gt;"تمت",E1403="",NOT(ISNUMBER(A1403))),"",IF(COUNTIFS($E$6:$E$2005,E1403,$C$6:$C$2005,"تمت",$A$6:$A$2005,"&gt;"&amp;A1403)=0,1,0))</f>
        <v/>
      </c>
    </row>
    <row r="1404">
      <c r="A1404" s="13" t="n"/>
      <c r="B1404" s="5" t="n"/>
      <c r="C1404" s="5" t="n"/>
      <c r="D1404" s="5" t="n"/>
      <c r="E1404" s="6">
        <f>IF(B1404&amp;""="","",IFERROR(INDEX('الخطط'!$B$6:$B$505,MATCH(B1404&amp;"",'الخطط'!$A$6:$A$505,0))&amp;"","خطة غير موجودة"))</f>
        <v/>
      </c>
      <c r="F1404" s="6">
        <f>IF(E1404="","",IFERROR(INDEX('المرضى'!$B$6:$B$305,MATCH(E1404,'المرضى'!$A$6:$A$305,0))&amp;"",""))</f>
        <v/>
      </c>
      <c r="G1404" s="22">
        <f>IF(OR(C1404&lt;&gt;"تمت",E1404="",NOT(ISNUMBER(A1404))),"",IF(COUNTIFS($E$6:$E$2005,E1404,$C$6:$C$2005,"تمت",$A$6:$A$2005,"&gt;"&amp;A1404)=0,1,0))</f>
        <v/>
      </c>
    </row>
    <row r="1405">
      <c r="A1405" s="13" t="n"/>
      <c r="B1405" s="5" t="n"/>
      <c r="C1405" s="5" t="n"/>
      <c r="D1405" s="5" t="n"/>
      <c r="E1405" s="6">
        <f>IF(B1405&amp;""="","",IFERROR(INDEX('الخطط'!$B$6:$B$505,MATCH(B1405&amp;"",'الخطط'!$A$6:$A$505,0))&amp;"","خطة غير موجودة"))</f>
        <v/>
      </c>
      <c r="F1405" s="6">
        <f>IF(E1405="","",IFERROR(INDEX('المرضى'!$B$6:$B$305,MATCH(E1405,'المرضى'!$A$6:$A$305,0))&amp;"",""))</f>
        <v/>
      </c>
      <c r="G1405" s="22">
        <f>IF(OR(C1405&lt;&gt;"تمت",E1405="",NOT(ISNUMBER(A1405))),"",IF(COUNTIFS($E$6:$E$2005,E1405,$C$6:$C$2005,"تمت",$A$6:$A$2005,"&gt;"&amp;A1405)=0,1,0))</f>
        <v/>
      </c>
    </row>
    <row r="1406">
      <c r="A1406" s="13" t="n"/>
      <c r="B1406" s="5" t="n"/>
      <c r="C1406" s="5" t="n"/>
      <c r="D1406" s="5" t="n"/>
      <c r="E1406" s="6">
        <f>IF(B1406&amp;""="","",IFERROR(INDEX('الخطط'!$B$6:$B$505,MATCH(B1406&amp;"",'الخطط'!$A$6:$A$505,0))&amp;"","خطة غير موجودة"))</f>
        <v/>
      </c>
      <c r="F1406" s="6">
        <f>IF(E1406="","",IFERROR(INDEX('المرضى'!$B$6:$B$305,MATCH(E1406,'المرضى'!$A$6:$A$305,0))&amp;"",""))</f>
        <v/>
      </c>
      <c r="G1406" s="22">
        <f>IF(OR(C1406&lt;&gt;"تمت",E1406="",NOT(ISNUMBER(A1406))),"",IF(COUNTIFS($E$6:$E$2005,E1406,$C$6:$C$2005,"تمت",$A$6:$A$2005,"&gt;"&amp;A1406)=0,1,0))</f>
        <v/>
      </c>
    </row>
    <row r="1407">
      <c r="A1407" s="13" t="n"/>
      <c r="B1407" s="5" t="n"/>
      <c r="C1407" s="5" t="n"/>
      <c r="D1407" s="5" t="n"/>
      <c r="E1407" s="6">
        <f>IF(B1407&amp;""="","",IFERROR(INDEX('الخطط'!$B$6:$B$505,MATCH(B1407&amp;"",'الخطط'!$A$6:$A$505,0))&amp;"","خطة غير موجودة"))</f>
        <v/>
      </c>
      <c r="F1407" s="6">
        <f>IF(E1407="","",IFERROR(INDEX('المرضى'!$B$6:$B$305,MATCH(E1407,'المرضى'!$A$6:$A$305,0))&amp;"",""))</f>
        <v/>
      </c>
      <c r="G1407" s="22">
        <f>IF(OR(C1407&lt;&gt;"تمت",E1407="",NOT(ISNUMBER(A1407))),"",IF(COUNTIFS($E$6:$E$2005,E1407,$C$6:$C$2005,"تمت",$A$6:$A$2005,"&gt;"&amp;A1407)=0,1,0))</f>
        <v/>
      </c>
    </row>
    <row r="1408">
      <c r="A1408" s="13" t="n"/>
      <c r="B1408" s="5" t="n"/>
      <c r="C1408" s="5" t="n"/>
      <c r="D1408" s="5" t="n"/>
      <c r="E1408" s="6">
        <f>IF(B1408&amp;""="","",IFERROR(INDEX('الخطط'!$B$6:$B$505,MATCH(B1408&amp;"",'الخطط'!$A$6:$A$505,0))&amp;"","خطة غير موجودة"))</f>
        <v/>
      </c>
      <c r="F1408" s="6">
        <f>IF(E1408="","",IFERROR(INDEX('المرضى'!$B$6:$B$305,MATCH(E1408,'المرضى'!$A$6:$A$305,0))&amp;"",""))</f>
        <v/>
      </c>
      <c r="G1408" s="22">
        <f>IF(OR(C1408&lt;&gt;"تمت",E1408="",NOT(ISNUMBER(A1408))),"",IF(COUNTIFS($E$6:$E$2005,E1408,$C$6:$C$2005,"تمت",$A$6:$A$2005,"&gt;"&amp;A1408)=0,1,0))</f>
        <v/>
      </c>
    </row>
    <row r="1409">
      <c r="A1409" s="13" t="n"/>
      <c r="B1409" s="5" t="n"/>
      <c r="C1409" s="5" t="n"/>
      <c r="D1409" s="5" t="n"/>
      <c r="E1409" s="6">
        <f>IF(B1409&amp;""="","",IFERROR(INDEX('الخطط'!$B$6:$B$505,MATCH(B1409&amp;"",'الخطط'!$A$6:$A$505,0))&amp;"","خطة غير موجودة"))</f>
        <v/>
      </c>
      <c r="F1409" s="6">
        <f>IF(E1409="","",IFERROR(INDEX('المرضى'!$B$6:$B$305,MATCH(E1409,'المرضى'!$A$6:$A$305,0))&amp;"",""))</f>
        <v/>
      </c>
      <c r="G1409" s="22">
        <f>IF(OR(C1409&lt;&gt;"تمت",E1409="",NOT(ISNUMBER(A1409))),"",IF(COUNTIFS($E$6:$E$2005,E1409,$C$6:$C$2005,"تمت",$A$6:$A$2005,"&gt;"&amp;A1409)=0,1,0))</f>
        <v/>
      </c>
    </row>
    <row r="1410">
      <c r="A1410" s="13" t="n"/>
      <c r="B1410" s="5" t="n"/>
      <c r="C1410" s="5" t="n"/>
      <c r="D1410" s="5" t="n"/>
      <c r="E1410" s="6">
        <f>IF(B1410&amp;""="","",IFERROR(INDEX('الخطط'!$B$6:$B$505,MATCH(B1410&amp;"",'الخطط'!$A$6:$A$505,0))&amp;"","خطة غير موجودة"))</f>
        <v/>
      </c>
      <c r="F1410" s="6">
        <f>IF(E1410="","",IFERROR(INDEX('المرضى'!$B$6:$B$305,MATCH(E1410,'المرضى'!$A$6:$A$305,0))&amp;"",""))</f>
        <v/>
      </c>
      <c r="G1410" s="22">
        <f>IF(OR(C1410&lt;&gt;"تمت",E1410="",NOT(ISNUMBER(A1410))),"",IF(COUNTIFS($E$6:$E$2005,E1410,$C$6:$C$2005,"تمت",$A$6:$A$2005,"&gt;"&amp;A1410)=0,1,0))</f>
        <v/>
      </c>
    </row>
    <row r="1411">
      <c r="A1411" s="13" t="n"/>
      <c r="B1411" s="5" t="n"/>
      <c r="C1411" s="5" t="n"/>
      <c r="D1411" s="5" t="n"/>
      <c r="E1411" s="6">
        <f>IF(B1411&amp;""="","",IFERROR(INDEX('الخطط'!$B$6:$B$505,MATCH(B1411&amp;"",'الخطط'!$A$6:$A$505,0))&amp;"","خطة غير موجودة"))</f>
        <v/>
      </c>
      <c r="F1411" s="6">
        <f>IF(E1411="","",IFERROR(INDEX('المرضى'!$B$6:$B$305,MATCH(E1411,'المرضى'!$A$6:$A$305,0))&amp;"",""))</f>
        <v/>
      </c>
      <c r="G1411" s="22">
        <f>IF(OR(C1411&lt;&gt;"تمت",E1411="",NOT(ISNUMBER(A1411))),"",IF(COUNTIFS($E$6:$E$2005,E1411,$C$6:$C$2005,"تمت",$A$6:$A$2005,"&gt;"&amp;A1411)=0,1,0))</f>
        <v/>
      </c>
    </row>
    <row r="1412">
      <c r="A1412" s="13" t="n"/>
      <c r="B1412" s="5" t="n"/>
      <c r="C1412" s="5" t="n"/>
      <c r="D1412" s="5" t="n"/>
      <c r="E1412" s="6">
        <f>IF(B1412&amp;""="","",IFERROR(INDEX('الخطط'!$B$6:$B$505,MATCH(B1412&amp;"",'الخطط'!$A$6:$A$505,0))&amp;"","خطة غير موجودة"))</f>
        <v/>
      </c>
      <c r="F1412" s="6">
        <f>IF(E1412="","",IFERROR(INDEX('المرضى'!$B$6:$B$305,MATCH(E1412,'المرضى'!$A$6:$A$305,0))&amp;"",""))</f>
        <v/>
      </c>
      <c r="G1412" s="22">
        <f>IF(OR(C1412&lt;&gt;"تمت",E1412="",NOT(ISNUMBER(A1412))),"",IF(COUNTIFS($E$6:$E$2005,E1412,$C$6:$C$2005,"تمت",$A$6:$A$2005,"&gt;"&amp;A1412)=0,1,0))</f>
        <v/>
      </c>
    </row>
    <row r="1413">
      <c r="A1413" s="13" t="n"/>
      <c r="B1413" s="5" t="n"/>
      <c r="C1413" s="5" t="n"/>
      <c r="D1413" s="5" t="n"/>
      <c r="E1413" s="6">
        <f>IF(B1413&amp;""="","",IFERROR(INDEX('الخطط'!$B$6:$B$505,MATCH(B1413&amp;"",'الخطط'!$A$6:$A$505,0))&amp;"","خطة غير موجودة"))</f>
        <v/>
      </c>
      <c r="F1413" s="6">
        <f>IF(E1413="","",IFERROR(INDEX('المرضى'!$B$6:$B$305,MATCH(E1413,'المرضى'!$A$6:$A$305,0))&amp;"",""))</f>
        <v/>
      </c>
      <c r="G1413" s="22">
        <f>IF(OR(C1413&lt;&gt;"تمت",E1413="",NOT(ISNUMBER(A1413))),"",IF(COUNTIFS($E$6:$E$2005,E1413,$C$6:$C$2005,"تمت",$A$6:$A$2005,"&gt;"&amp;A1413)=0,1,0))</f>
        <v/>
      </c>
    </row>
    <row r="1414">
      <c r="A1414" s="13" t="n"/>
      <c r="B1414" s="5" t="n"/>
      <c r="C1414" s="5" t="n"/>
      <c r="D1414" s="5" t="n"/>
      <c r="E1414" s="6">
        <f>IF(B1414&amp;""="","",IFERROR(INDEX('الخطط'!$B$6:$B$505,MATCH(B1414&amp;"",'الخطط'!$A$6:$A$505,0))&amp;"","خطة غير موجودة"))</f>
        <v/>
      </c>
      <c r="F1414" s="6">
        <f>IF(E1414="","",IFERROR(INDEX('المرضى'!$B$6:$B$305,MATCH(E1414,'المرضى'!$A$6:$A$305,0))&amp;"",""))</f>
        <v/>
      </c>
      <c r="G1414" s="22">
        <f>IF(OR(C1414&lt;&gt;"تمت",E1414="",NOT(ISNUMBER(A1414))),"",IF(COUNTIFS($E$6:$E$2005,E1414,$C$6:$C$2005,"تمت",$A$6:$A$2005,"&gt;"&amp;A1414)=0,1,0))</f>
        <v/>
      </c>
    </row>
    <row r="1415">
      <c r="A1415" s="13" t="n"/>
      <c r="B1415" s="5" t="n"/>
      <c r="C1415" s="5" t="n"/>
      <c r="D1415" s="5" t="n"/>
      <c r="E1415" s="6">
        <f>IF(B1415&amp;""="","",IFERROR(INDEX('الخطط'!$B$6:$B$505,MATCH(B1415&amp;"",'الخطط'!$A$6:$A$505,0))&amp;"","خطة غير موجودة"))</f>
        <v/>
      </c>
      <c r="F1415" s="6">
        <f>IF(E1415="","",IFERROR(INDEX('المرضى'!$B$6:$B$305,MATCH(E1415,'المرضى'!$A$6:$A$305,0))&amp;"",""))</f>
        <v/>
      </c>
      <c r="G1415" s="22">
        <f>IF(OR(C1415&lt;&gt;"تمت",E1415="",NOT(ISNUMBER(A1415))),"",IF(COUNTIFS($E$6:$E$2005,E1415,$C$6:$C$2005,"تمت",$A$6:$A$2005,"&gt;"&amp;A1415)=0,1,0))</f>
        <v/>
      </c>
    </row>
    <row r="1416">
      <c r="A1416" s="13" t="n"/>
      <c r="B1416" s="5" t="n"/>
      <c r="C1416" s="5" t="n"/>
      <c r="D1416" s="5" t="n"/>
      <c r="E1416" s="6">
        <f>IF(B1416&amp;""="","",IFERROR(INDEX('الخطط'!$B$6:$B$505,MATCH(B1416&amp;"",'الخطط'!$A$6:$A$505,0))&amp;"","خطة غير موجودة"))</f>
        <v/>
      </c>
      <c r="F1416" s="6">
        <f>IF(E1416="","",IFERROR(INDEX('المرضى'!$B$6:$B$305,MATCH(E1416,'المرضى'!$A$6:$A$305,0))&amp;"",""))</f>
        <v/>
      </c>
      <c r="G1416" s="22">
        <f>IF(OR(C1416&lt;&gt;"تمت",E1416="",NOT(ISNUMBER(A1416))),"",IF(COUNTIFS($E$6:$E$2005,E1416,$C$6:$C$2005,"تمت",$A$6:$A$2005,"&gt;"&amp;A1416)=0,1,0))</f>
        <v/>
      </c>
    </row>
    <row r="1417">
      <c r="A1417" s="13" t="n"/>
      <c r="B1417" s="5" t="n"/>
      <c r="C1417" s="5" t="n"/>
      <c r="D1417" s="5" t="n"/>
      <c r="E1417" s="6">
        <f>IF(B1417&amp;""="","",IFERROR(INDEX('الخطط'!$B$6:$B$505,MATCH(B1417&amp;"",'الخطط'!$A$6:$A$505,0))&amp;"","خطة غير موجودة"))</f>
        <v/>
      </c>
      <c r="F1417" s="6">
        <f>IF(E1417="","",IFERROR(INDEX('المرضى'!$B$6:$B$305,MATCH(E1417,'المرضى'!$A$6:$A$305,0))&amp;"",""))</f>
        <v/>
      </c>
      <c r="G1417" s="22">
        <f>IF(OR(C1417&lt;&gt;"تمت",E1417="",NOT(ISNUMBER(A1417))),"",IF(COUNTIFS($E$6:$E$2005,E1417,$C$6:$C$2005,"تمت",$A$6:$A$2005,"&gt;"&amp;A1417)=0,1,0))</f>
        <v/>
      </c>
    </row>
    <row r="1418">
      <c r="A1418" s="13" t="n"/>
      <c r="B1418" s="5" t="n"/>
      <c r="C1418" s="5" t="n"/>
      <c r="D1418" s="5" t="n"/>
      <c r="E1418" s="6">
        <f>IF(B1418&amp;""="","",IFERROR(INDEX('الخطط'!$B$6:$B$505,MATCH(B1418&amp;"",'الخطط'!$A$6:$A$505,0))&amp;"","خطة غير موجودة"))</f>
        <v/>
      </c>
      <c r="F1418" s="6">
        <f>IF(E1418="","",IFERROR(INDEX('المرضى'!$B$6:$B$305,MATCH(E1418,'المرضى'!$A$6:$A$305,0))&amp;"",""))</f>
        <v/>
      </c>
      <c r="G1418" s="22">
        <f>IF(OR(C1418&lt;&gt;"تمت",E1418="",NOT(ISNUMBER(A1418))),"",IF(COUNTIFS($E$6:$E$2005,E1418,$C$6:$C$2005,"تمت",$A$6:$A$2005,"&gt;"&amp;A1418)=0,1,0))</f>
        <v/>
      </c>
    </row>
    <row r="1419">
      <c r="A1419" s="13" t="n"/>
      <c r="B1419" s="5" t="n"/>
      <c r="C1419" s="5" t="n"/>
      <c r="D1419" s="5" t="n"/>
      <c r="E1419" s="6">
        <f>IF(B1419&amp;""="","",IFERROR(INDEX('الخطط'!$B$6:$B$505,MATCH(B1419&amp;"",'الخطط'!$A$6:$A$505,0))&amp;"","خطة غير موجودة"))</f>
        <v/>
      </c>
      <c r="F1419" s="6">
        <f>IF(E1419="","",IFERROR(INDEX('المرضى'!$B$6:$B$305,MATCH(E1419,'المرضى'!$A$6:$A$305,0))&amp;"",""))</f>
        <v/>
      </c>
      <c r="G1419" s="22">
        <f>IF(OR(C1419&lt;&gt;"تمت",E1419="",NOT(ISNUMBER(A1419))),"",IF(COUNTIFS($E$6:$E$2005,E1419,$C$6:$C$2005,"تمت",$A$6:$A$2005,"&gt;"&amp;A1419)=0,1,0))</f>
        <v/>
      </c>
    </row>
    <row r="1420">
      <c r="A1420" s="13" t="n"/>
      <c r="B1420" s="5" t="n"/>
      <c r="C1420" s="5" t="n"/>
      <c r="D1420" s="5" t="n"/>
      <c r="E1420" s="6">
        <f>IF(B1420&amp;""="","",IFERROR(INDEX('الخطط'!$B$6:$B$505,MATCH(B1420&amp;"",'الخطط'!$A$6:$A$505,0))&amp;"","خطة غير موجودة"))</f>
        <v/>
      </c>
      <c r="F1420" s="6">
        <f>IF(E1420="","",IFERROR(INDEX('المرضى'!$B$6:$B$305,MATCH(E1420,'المرضى'!$A$6:$A$305,0))&amp;"",""))</f>
        <v/>
      </c>
      <c r="G1420" s="22">
        <f>IF(OR(C1420&lt;&gt;"تمت",E1420="",NOT(ISNUMBER(A1420))),"",IF(COUNTIFS($E$6:$E$2005,E1420,$C$6:$C$2005,"تمت",$A$6:$A$2005,"&gt;"&amp;A1420)=0,1,0))</f>
        <v/>
      </c>
    </row>
    <row r="1421">
      <c r="A1421" s="13" t="n"/>
      <c r="B1421" s="5" t="n"/>
      <c r="C1421" s="5" t="n"/>
      <c r="D1421" s="5" t="n"/>
      <c r="E1421" s="6">
        <f>IF(B1421&amp;""="","",IFERROR(INDEX('الخطط'!$B$6:$B$505,MATCH(B1421&amp;"",'الخطط'!$A$6:$A$505,0))&amp;"","خطة غير موجودة"))</f>
        <v/>
      </c>
      <c r="F1421" s="6">
        <f>IF(E1421="","",IFERROR(INDEX('المرضى'!$B$6:$B$305,MATCH(E1421,'المرضى'!$A$6:$A$305,0))&amp;"",""))</f>
        <v/>
      </c>
      <c r="G1421" s="22">
        <f>IF(OR(C1421&lt;&gt;"تمت",E1421="",NOT(ISNUMBER(A1421))),"",IF(COUNTIFS($E$6:$E$2005,E1421,$C$6:$C$2005,"تمت",$A$6:$A$2005,"&gt;"&amp;A1421)=0,1,0))</f>
        <v/>
      </c>
    </row>
    <row r="1422">
      <c r="A1422" s="13" t="n"/>
      <c r="B1422" s="5" t="n"/>
      <c r="C1422" s="5" t="n"/>
      <c r="D1422" s="5" t="n"/>
      <c r="E1422" s="6">
        <f>IF(B1422&amp;""="","",IFERROR(INDEX('الخطط'!$B$6:$B$505,MATCH(B1422&amp;"",'الخطط'!$A$6:$A$505,0))&amp;"","خطة غير موجودة"))</f>
        <v/>
      </c>
      <c r="F1422" s="6">
        <f>IF(E1422="","",IFERROR(INDEX('المرضى'!$B$6:$B$305,MATCH(E1422,'المرضى'!$A$6:$A$305,0))&amp;"",""))</f>
        <v/>
      </c>
      <c r="G1422" s="22">
        <f>IF(OR(C1422&lt;&gt;"تمت",E1422="",NOT(ISNUMBER(A1422))),"",IF(COUNTIFS($E$6:$E$2005,E1422,$C$6:$C$2005,"تمت",$A$6:$A$2005,"&gt;"&amp;A1422)=0,1,0))</f>
        <v/>
      </c>
    </row>
    <row r="1423">
      <c r="A1423" s="13" t="n"/>
      <c r="B1423" s="5" t="n"/>
      <c r="C1423" s="5" t="n"/>
      <c r="D1423" s="5" t="n"/>
      <c r="E1423" s="6">
        <f>IF(B1423&amp;""="","",IFERROR(INDEX('الخطط'!$B$6:$B$505,MATCH(B1423&amp;"",'الخطط'!$A$6:$A$505,0))&amp;"","خطة غير موجودة"))</f>
        <v/>
      </c>
      <c r="F1423" s="6">
        <f>IF(E1423="","",IFERROR(INDEX('المرضى'!$B$6:$B$305,MATCH(E1423,'المرضى'!$A$6:$A$305,0))&amp;"",""))</f>
        <v/>
      </c>
      <c r="G1423" s="22">
        <f>IF(OR(C1423&lt;&gt;"تمت",E1423="",NOT(ISNUMBER(A1423))),"",IF(COUNTIFS($E$6:$E$2005,E1423,$C$6:$C$2005,"تمت",$A$6:$A$2005,"&gt;"&amp;A1423)=0,1,0))</f>
        <v/>
      </c>
    </row>
    <row r="1424">
      <c r="A1424" s="13" t="n"/>
      <c r="B1424" s="5" t="n"/>
      <c r="C1424" s="5" t="n"/>
      <c r="D1424" s="5" t="n"/>
      <c r="E1424" s="6">
        <f>IF(B1424&amp;""="","",IFERROR(INDEX('الخطط'!$B$6:$B$505,MATCH(B1424&amp;"",'الخطط'!$A$6:$A$505,0))&amp;"","خطة غير موجودة"))</f>
        <v/>
      </c>
      <c r="F1424" s="6">
        <f>IF(E1424="","",IFERROR(INDEX('المرضى'!$B$6:$B$305,MATCH(E1424,'المرضى'!$A$6:$A$305,0))&amp;"",""))</f>
        <v/>
      </c>
      <c r="G1424" s="22">
        <f>IF(OR(C1424&lt;&gt;"تمت",E1424="",NOT(ISNUMBER(A1424))),"",IF(COUNTIFS($E$6:$E$2005,E1424,$C$6:$C$2005,"تمت",$A$6:$A$2005,"&gt;"&amp;A1424)=0,1,0))</f>
        <v/>
      </c>
    </row>
    <row r="1425">
      <c r="A1425" s="13" t="n"/>
      <c r="B1425" s="5" t="n"/>
      <c r="C1425" s="5" t="n"/>
      <c r="D1425" s="5" t="n"/>
      <c r="E1425" s="6">
        <f>IF(B1425&amp;""="","",IFERROR(INDEX('الخطط'!$B$6:$B$505,MATCH(B1425&amp;"",'الخطط'!$A$6:$A$505,0))&amp;"","خطة غير موجودة"))</f>
        <v/>
      </c>
      <c r="F1425" s="6">
        <f>IF(E1425="","",IFERROR(INDEX('المرضى'!$B$6:$B$305,MATCH(E1425,'المرضى'!$A$6:$A$305,0))&amp;"",""))</f>
        <v/>
      </c>
      <c r="G1425" s="22">
        <f>IF(OR(C1425&lt;&gt;"تمت",E1425="",NOT(ISNUMBER(A1425))),"",IF(COUNTIFS($E$6:$E$2005,E1425,$C$6:$C$2005,"تمت",$A$6:$A$2005,"&gt;"&amp;A1425)=0,1,0))</f>
        <v/>
      </c>
    </row>
    <row r="1426">
      <c r="A1426" s="13" t="n"/>
      <c r="B1426" s="5" t="n"/>
      <c r="C1426" s="5" t="n"/>
      <c r="D1426" s="5" t="n"/>
      <c r="E1426" s="6">
        <f>IF(B1426&amp;""="","",IFERROR(INDEX('الخطط'!$B$6:$B$505,MATCH(B1426&amp;"",'الخطط'!$A$6:$A$505,0))&amp;"","خطة غير موجودة"))</f>
        <v/>
      </c>
      <c r="F1426" s="6">
        <f>IF(E1426="","",IFERROR(INDEX('المرضى'!$B$6:$B$305,MATCH(E1426,'المرضى'!$A$6:$A$305,0))&amp;"",""))</f>
        <v/>
      </c>
      <c r="G1426" s="22">
        <f>IF(OR(C1426&lt;&gt;"تمت",E1426="",NOT(ISNUMBER(A1426))),"",IF(COUNTIFS($E$6:$E$2005,E1426,$C$6:$C$2005,"تمت",$A$6:$A$2005,"&gt;"&amp;A1426)=0,1,0))</f>
        <v/>
      </c>
    </row>
    <row r="1427">
      <c r="A1427" s="13" t="n"/>
      <c r="B1427" s="5" t="n"/>
      <c r="C1427" s="5" t="n"/>
      <c r="D1427" s="5" t="n"/>
      <c r="E1427" s="6">
        <f>IF(B1427&amp;""="","",IFERROR(INDEX('الخطط'!$B$6:$B$505,MATCH(B1427&amp;"",'الخطط'!$A$6:$A$505,0))&amp;"","خطة غير موجودة"))</f>
        <v/>
      </c>
      <c r="F1427" s="6">
        <f>IF(E1427="","",IFERROR(INDEX('المرضى'!$B$6:$B$305,MATCH(E1427,'المرضى'!$A$6:$A$305,0))&amp;"",""))</f>
        <v/>
      </c>
      <c r="G1427" s="22">
        <f>IF(OR(C1427&lt;&gt;"تمت",E1427="",NOT(ISNUMBER(A1427))),"",IF(COUNTIFS($E$6:$E$2005,E1427,$C$6:$C$2005,"تمت",$A$6:$A$2005,"&gt;"&amp;A1427)=0,1,0))</f>
        <v/>
      </c>
    </row>
    <row r="1428">
      <c r="A1428" s="13" t="n"/>
      <c r="B1428" s="5" t="n"/>
      <c r="C1428" s="5" t="n"/>
      <c r="D1428" s="5" t="n"/>
      <c r="E1428" s="6">
        <f>IF(B1428&amp;""="","",IFERROR(INDEX('الخطط'!$B$6:$B$505,MATCH(B1428&amp;"",'الخطط'!$A$6:$A$505,0))&amp;"","خطة غير موجودة"))</f>
        <v/>
      </c>
      <c r="F1428" s="6">
        <f>IF(E1428="","",IFERROR(INDEX('المرضى'!$B$6:$B$305,MATCH(E1428,'المرضى'!$A$6:$A$305,0))&amp;"",""))</f>
        <v/>
      </c>
      <c r="G1428" s="22">
        <f>IF(OR(C1428&lt;&gt;"تمت",E1428="",NOT(ISNUMBER(A1428))),"",IF(COUNTIFS($E$6:$E$2005,E1428,$C$6:$C$2005,"تمت",$A$6:$A$2005,"&gt;"&amp;A1428)=0,1,0))</f>
        <v/>
      </c>
    </row>
    <row r="1429">
      <c r="A1429" s="13" t="n"/>
      <c r="B1429" s="5" t="n"/>
      <c r="C1429" s="5" t="n"/>
      <c r="D1429" s="5" t="n"/>
      <c r="E1429" s="6">
        <f>IF(B1429&amp;""="","",IFERROR(INDEX('الخطط'!$B$6:$B$505,MATCH(B1429&amp;"",'الخطط'!$A$6:$A$505,0))&amp;"","خطة غير موجودة"))</f>
        <v/>
      </c>
      <c r="F1429" s="6">
        <f>IF(E1429="","",IFERROR(INDEX('المرضى'!$B$6:$B$305,MATCH(E1429,'المرضى'!$A$6:$A$305,0))&amp;"",""))</f>
        <v/>
      </c>
      <c r="G1429" s="22">
        <f>IF(OR(C1429&lt;&gt;"تمت",E1429="",NOT(ISNUMBER(A1429))),"",IF(COUNTIFS($E$6:$E$2005,E1429,$C$6:$C$2005,"تمت",$A$6:$A$2005,"&gt;"&amp;A1429)=0,1,0))</f>
        <v/>
      </c>
    </row>
    <row r="1430">
      <c r="A1430" s="13" t="n"/>
      <c r="B1430" s="5" t="n"/>
      <c r="C1430" s="5" t="n"/>
      <c r="D1430" s="5" t="n"/>
      <c r="E1430" s="6">
        <f>IF(B1430&amp;""="","",IFERROR(INDEX('الخطط'!$B$6:$B$505,MATCH(B1430&amp;"",'الخطط'!$A$6:$A$505,0))&amp;"","خطة غير موجودة"))</f>
        <v/>
      </c>
      <c r="F1430" s="6">
        <f>IF(E1430="","",IFERROR(INDEX('المرضى'!$B$6:$B$305,MATCH(E1430,'المرضى'!$A$6:$A$305,0))&amp;"",""))</f>
        <v/>
      </c>
      <c r="G1430" s="22">
        <f>IF(OR(C1430&lt;&gt;"تمت",E1430="",NOT(ISNUMBER(A1430))),"",IF(COUNTIFS($E$6:$E$2005,E1430,$C$6:$C$2005,"تمت",$A$6:$A$2005,"&gt;"&amp;A1430)=0,1,0))</f>
        <v/>
      </c>
    </row>
    <row r="1431">
      <c r="A1431" s="13" t="n"/>
      <c r="B1431" s="5" t="n"/>
      <c r="C1431" s="5" t="n"/>
      <c r="D1431" s="5" t="n"/>
      <c r="E1431" s="6">
        <f>IF(B1431&amp;""="","",IFERROR(INDEX('الخطط'!$B$6:$B$505,MATCH(B1431&amp;"",'الخطط'!$A$6:$A$505,0))&amp;"","خطة غير موجودة"))</f>
        <v/>
      </c>
      <c r="F1431" s="6">
        <f>IF(E1431="","",IFERROR(INDEX('المرضى'!$B$6:$B$305,MATCH(E1431,'المرضى'!$A$6:$A$305,0))&amp;"",""))</f>
        <v/>
      </c>
      <c r="G1431" s="22">
        <f>IF(OR(C1431&lt;&gt;"تمت",E1431="",NOT(ISNUMBER(A1431))),"",IF(COUNTIFS($E$6:$E$2005,E1431,$C$6:$C$2005,"تمت",$A$6:$A$2005,"&gt;"&amp;A1431)=0,1,0))</f>
        <v/>
      </c>
    </row>
    <row r="1432">
      <c r="A1432" s="13" t="n"/>
      <c r="B1432" s="5" t="n"/>
      <c r="C1432" s="5" t="n"/>
      <c r="D1432" s="5" t="n"/>
      <c r="E1432" s="6">
        <f>IF(B1432&amp;""="","",IFERROR(INDEX('الخطط'!$B$6:$B$505,MATCH(B1432&amp;"",'الخطط'!$A$6:$A$505,0))&amp;"","خطة غير موجودة"))</f>
        <v/>
      </c>
      <c r="F1432" s="6">
        <f>IF(E1432="","",IFERROR(INDEX('المرضى'!$B$6:$B$305,MATCH(E1432,'المرضى'!$A$6:$A$305,0))&amp;"",""))</f>
        <v/>
      </c>
      <c r="G1432" s="22">
        <f>IF(OR(C1432&lt;&gt;"تمت",E1432="",NOT(ISNUMBER(A1432))),"",IF(COUNTIFS($E$6:$E$2005,E1432,$C$6:$C$2005,"تمت",$A$6:$A$2005,"&gt;"&amp;A1432)=0,1,0))</f>
        <v/>
      </c>
    </row>
    <row r="1433">
      <c r="A1433" s="13" t="n"/>
      <c r="B1433" s="5" t="n"/>
      <c r="C1433" s="5" t="n"/>
      <c r="D1433" s="5" t="n"/>
      <c r="E1433" s="6">
        <f>IF(B1433&amp;""="","",IFERROR(INDEX('الخطط'!$B$6:$B$505,MATCH(B1433&amp;"",'الخطط'!$A$6:$A$505,0))&amp;"","خطة غير موجودة"))</f>
        <v/>
      </c>
      <c r="F1433" s="6">
        <f>IF(E1433="","",IFERROR(INDEX('المرضى'!$B$6:$B$305,MATCH(E1433,'المرضى'!$A$6:$A$305,0))&amp;"",""))</f>
        <v/>
      </c>
      <c r="G1433" s="22">
        <f>IF(OR(C1433&lt;&gt;"تمت",E1433="",NOT(ISNUMBER(A1433))),"",IF(COUNTIFS($E$6:$E$2005,E1433,$C$6:$C$2005,"تمت",$A$6:$A$2005,"&gt;"&amp;A1433)=0,1,0))</f>
        <v/>
      </c>
    </row>
    <row r="1434">
      <c r="A1434" s="13" t="n"/>
      <c r="B1434" s="5" t="n"/>
      <c r="C1434" s="5" t="n"/>
      <c r="D1434" s="5" t="n"/>
      <c r="E1434" s="6">
        <f>IF(B1434&amp;""="","",IFERROR(INDEX('الخطط'!$B$6:$B$505,MATCH(B1434&amp;"",'الخطط'!$A$6:$A$505,0))&amp;"","خطة غير موجودة"))</f>
        <v/>
      </c>
      <c r="F1434" s="6">
        <f>IF(E1434="","",IFERROR(INDEX('المرضى'!$B$6:$B$305,MATCH(E1434,'المرضى'!$A$6:$A$305,0))&amp;"",""))</f>
        <v/>
      </c>
      <c r="G1434" s="22">
        <f>IF(OR(C1434&lt;&gt;"تمت",E1434="",NOT(ISNUMBER(A1434))),"",IF(COUNTIFS($E$6:$E$2005,E1434,$C$6:$C$2005,"تمت",$A$6:$A$2005,"&gt;"&amp;A1434)=0,1,0))</f>
        <v/>
      </c>
    </row>
    <row r="1435">
      <c r="A1435" s="13" t="n"/>
      <c r="B1435" s="5" t="n"/>
      <c r="C1435" s="5" t="n"/>
      <c r="D1435" s="5" t="n"/>
      <c r="E1435" s="6">
        <f>IF(B1435&amp;""="","",IFERROR(INDEX('الخطط'!$B$6:$B$505,MATCH(B1435&amp;"",'الخطط'!$A$6:$A$505,0))&amp;"","خطة غير موجودة"))</f>
        <v/>
      </c>
      <c r="F1435" s="6">
        <f>IF(E1435="","",IFERROR(INDEX('المرضى'!$B$6:$B$305,MATCH(E1435,'المرضى'!$A$6:$A$305,0))&amp;"",""))</f>
        <v/>
      </c>
      <c r="G1435" s="22">
        <f>IF(OR(C1435&lt;&gt;"تمت",E1435="",NOT(ISNUMBER(A1435))),"",IF(COUNTIFS($E$6:$E$2005,E1435,$C$6:$C$2005,"تمت",$A$6:$A$2005,"&gt;"&amp;A1435)=0,1,0))</f>
        <v/>
      </c>
    </row>
    <row r="1436">
      <c r="A1436" s="13" t="n"/>
      <c r="B1436" s="5" t="n"/>
      <c r="C1436" s="5" t="n"/>
      <c r="D1436" s="5" t="n"/>
      <c r="E1436" s="6">
        <f>IF(B1436&amp;""="","",IFERROR(INDEX('الخطط'!$B$6:$B$505,MATCH(B1436&amp;"",'الخطط'!$A$6:$A$505,0))&amp;"","خطة غير موجودة"))</f>
        <v/>
      </c>
      <c r="F1436" s="6">
        <f>IF(E1436="","",IFERROR(INDEX('المرضى'!$B$6:$B$305,MATCH(E1436,'المرضى'!$A$6:$A$305,0))&amp;"",""))</f>
        <v/>
      </c>
      <c r="G1436" s="22">
        <f>IF(OR(C1436&lt;&gt;"تمت",E1436="",NOT(ISNUMBER(A1436))),"",IF(COUNTIFS($E$6:$E$2005,E1436,$C$6:$C$2005,"تمت",$A$6:$A$2005,"&gt;"&amp;A1436)=0,1,0))</f>
        <v/>
      </c>
    </row>
    <row r="1437">
      <c r="A1437" s="13" t="n"/>
      <c r="B1437" s="5" t="n"/>
      <c r="C1437" s="5" t="n"/>
      <c r="D1437" s="5" t="n"/>
      <c r="E1437" s="6">
        <f>IF(B1437&amp;""="","",IFERROR(INDEX('الخطط'!$B$6:$B$505,MATCH(B1437&amp;"",'الخطط'!$A$6:$A$505,0))&amp;"","خطة غير موجودة"))</f>
        <v/>
      </c>
      <c r="F1437" s="6">
        <f>IF(E1437="","",IFERROR(INDEX('المرضى'!$B$6:$B$305,MATCH(E1437,'المرضى'!$A$6:$A$305,0))&amp;"",""))</f>
        <v/>
      </c>
      <c r="G1437" s="22">
        <f>IF(OR(C1437&lt;&gt;"تمت",E1437="",NOT(ISNUMBER(A1437))),"",IF(COUNTIFS($E$6:$E$2005,E1437,$C$6:$C$2005,"تمت",$A$6:$A$2005,"&gt;"&amp;A1437)=0,1,0))</f>
        <v/>
      </c>
    </row>
    <row r="1438">
      <c r="A1438" s="13" t="n"/>
      <c r="B1438" s="5" t="n"/>
      <c r="C1438" s="5" t="n"/>
      <c r="D1438" s="5" t="n"/>
      <c r="E1438" s="6">
        <f>IF(B1438&amp;""="","",IFERROR(INDEX('الخطط'!$B$6:$B$505,MATCH(B1438&amp;"",'الخطط'!$A$6:$A$505,0))&amp;"","خطة غير موجودة"))</f>
        <v/>
      </c>
      <c r="F1438" s="6">
        <f>IF(E1438="","",IFERROR(INDEX('المرضى'!$B$6:$B$305,MATCH(E1438,'المرضى'!$A$6:$A$305,0))&amp;"",""))</f>
        <v/>
      </c>
      <c r="G1438" s="22">
        <f>IF(OR(C1438&lt;&gt;"تمت",E1438="",NOT(ISNUMBER(A1438))),"",IF(COUNTIFS($E$6:$E$2005,E1438,$C$6:$C$2005,"تمت",$A$6:$A$2005,"&gt;"&amp;A1438)=0,1,0))</f>
        <v/>
      </c>
    </row>
    <row r="1439">
      <c r="A1439" s="13" t="n"/>
      <c r="B1439" s="5" t="n"/>
      <c r="C1439" s="5" t="n"/>
      <c r="D1439" s="5" t="n"/>
      <c r="E1439" s="6">
        <f>IF(B1439&amp;""="","",IFERROR(INDEX('الخطط'!$B$6:$B$505,MATCH(B1439&amp;"",'الخطط'!$A$6:$A$505,0))&amp;"","خطة غير موجودة"))</f>
        <v/>
      </c>
      <c r="F1439" s="6">
        <f>IF(E1439="","",IFERROR(INDEX('المرضى'!$B$6:$B$305,MATCH(E1439,'المرضى'!$A$6:$A$305,0))&amp;"",""))</f>
        <v/>
      </c>
      <c r="G1439" s="22">
        <f>IF(OR(C1439&lt;&gt;"تمت",E1439="",NOT(ISNUMBER(A1439))),"",IF(COUNTIFS($E$6:$E$2005,E1439,$C$6:$C$2005,"تمت",$A$6:$A$2005,"&gt;"&amp;A1439)=0,1,0))</f>
        <v/>
      </c>
    </row>
    <row r="1440">
      <c r="A1440" s="13" t="n"/>
      <c r="B1440" s="5" t="n"/>
      <c r="C1440" s="5" t="n"/>
      <c r="D1440" s="5" t="n"/>
      <c r="E1440" s="6">
        <f>IF(B1440&amp;""="","",IFERROR(INDEX('الخطط'!$B$6:$B$505,MATCH(B1440&amp;"",'الخطط'!$A$6:$A$505,0))&amp;"","خطة غير موجودة"))</f>
        <v/>
      </c>
      <c r="F1440" s="6">
        <f>IF(E1440="","",IFERROR(INDEX('المرضى'!$B$6:$B$305,MATCH(E1440,'المرضى'!$A$6:$A$305,0))&amp;"",""))</f>
        <v/>
      </c>
      <c r="G1440" s="22">
        <f>IF(OR(C1440&lt;&gt;"تمت",E1440="",NOT(ISNUMBER(A1440))),"",IF(COUNTIFS($E$6:$E$2005,E1440,$C$6:$C$2005,"تمت",$A$6:$A$2005,"&gt;"&amp;A1440)=0,1,0))</f>
        <v/>
      </c>
    </row>
    <row r="1441">
      <c r="A1441" s="13" t="n"/>
      <c r="B1441" s="5" t="n"/>
      <c r="C1441" s="5" t="n"/>
      <c r="D1441" s="5" t="n"/>
      <c r="E1441" s="6">
        <f>IF(B1441&amp;""="","",IFERROR(INDEX('الخطط'!$B$6:$B$505,MATCH(B1441&amp;"",'الخطط'!$A$6:$A$505,0))&amp;"","خطة غير موجودة"))</f>
        <v/>
      </c>
      <c r="F1441" s="6">
        <f>IF(E1441="","",IFERROR(INDEX('المرضى'!$B$6:$B$305,MATCH(E1441,'المرضى'!$A$6:$A$305,0))&amp;"",""))</f>
        <v/>
      </c>
      <c r="G1441" s="22">
        <f>IF(OR(C1441&lt;&gt;"تمت",E1441="",NOT(ISNUMBER(A1441))),"",IF(COUNTIFS($E$6:$E$2005,E1441,$C$6:$C$2005,"تمت",$A$6:$A$2005,"&gt;"&amp;A1441)=0,1,0))</f>
        <v/>
      </c>
    </row>
    <row r="1442">
      <c r="A1442" s="13" t="n"/>
      <c r="B1442" s="5" t="n"/>
      <c r="C1442" s="5" t="n"/>
      <c r="D1442" s="5" t="n"/>
      <c r="E1442" s="6">
        <f>IF(B1442&amp;""="","",IFERROR(INDEX('الخطط'!$B$6:$B$505,MATCH(B1442&amp;"",'الخطط'!$A$6:$A$505,0))&amp;"","خطة غير موجودة"))</f>
        <v/>
      </c>
      <c r="F1442" s="6">
        <f>IF(E1442="","",IFERROR(INDEX('المرضى'!$B$6:$B$305,MATCH(E1442,'المرضى'!$A$6:$A$305,0))&amp;"",""))</f>
        <v/>
      </c>
      <c r="G1442" s="22">
        <f>IF(OR(C1442&lt;&gt;"تمت",E1442="",NOT(ISNUMBER(A1442))),"",IF(COUNTIFS($E$6:$E$2005,E1442,$C$6:$C$2005,"تمت",$A$6:$A$2005,"&gt;"&amp;A1442)=0,1,0))</f>
        <v/>
      </c>
    </row>
    <row r="1443">
      <c r="A1443" s="13" t="n"/>
      <c r="B1443" s="5" t="n"/>
      <c r="C1443" s="5" t="n"/>
      <c r="D1443" s="5" t="n"/>
      <c r="E1443" s="6">
        <f>IF(B1443&amp;""="","",IFERROR(INDEX('الخطط'!$B$6:$B$505,MATCH(B1443&amp;"",'الخطط'!$A$6:$A$505,0))&amp;"","خطة غير موجودة"))</f>
        <v/>
      </c>
      <c r="F1443" s="6">
        <f>IF(E1443="","",IFERROR(INDEX('المرضى'!$B$6:$B$305,MATCH(E1443,'المرضى'!$A$6:$A$305,0))&amp;"",""))</f>
        <v/>
      </c>
      <c r="G1443" s="22">
        <f>IF(OR(C1443&lt;&gt;"تمت",E1443="",NOT(ISNUMBER(A1443))),"",IF(COUNTIFS($E$6:$E$2005,E1443,$C$6:$C$2005,"تمت",$A$6:$A$2005,"&gt;"&amp;A1443)=0,1,0))</f>
        <v/>
      </c>
    </row>
    <row r="1444">
      <c r="A1444" s="13" t="n"/>
      <c r="B1444" s="5" t="n"/>
      <c r="C1444" s="5" t="n"/>
      <c r="D1444" s="5" t="n"/>
      <c r="E1444" s="6">
        <f>IF(B1444&amp;""="","",IFERROR(INDEX('الخطط'!$B$6:$B$505,MATCH(B1444&amp;"",'الخطط'!$A$6:$A$505,0))&amp;"","خطة غير موجودة"))</f>
        <v/>
      </c>
      <c r="F1444" s="6">
        <f>IF(E1444="","",IFERROR(INDEX('المرضى'!$B$6:$B$305,MATCH(E1444,'المرضى'!$A$6:$A$305,0))&amp;"",""))</f>
        <v/>
      </c>
      <c r="G1444" s="22">
        <f>IF(OR(C1444&lt;&gt;"تمت",E1444="",NOT(ISNUMBER(A1444))),"",IF(COUNTIFS($E$6:$E$2005,E1444,$C$6:$C$2005,"تمت",$A$6:$A$2005,"&gt;"&amp;A1444)=0,1,0))</f>
        <v/>
      </c>
    </row>
    <row r="1445">
      <c r="A1445" s="13" t="n"/>
      <c r="B1445" s="5" t="n"/>
      <c r="C1445" s="5" t="n"/>
      <c r="D1445" s="5" t="n"/>
      <c r="E1445" s="6">
        <f>IF(B1445&amp;""="","",IFERROR(INDEX('الخطط'!$B$6:$B$505,MATCH(B1445&amp;"",'الخطط'!$A$6:$A$505,0))&amp;"","خطة غير موجودة"))</f>
        <v/>
      </c>
      <c r="F1445" s="6">
        <f>IF(E1445="","",IFERROR(INDEX('المرضى'!$B$6:$B$305,MATCH(E1445,'المرضى'!$A$6:$A$305,0))&amp;"",""))</f>
        <v/>
      </c>
      <c r="G1445" s="22">
        <f>IF(OR(C1445&lt;&gt;"تمت",E1445="",NOT(ISNUMBER(A1445))),"",IF(COUNTIFS($E$6:$E$2005,E1445,$C$6:$C$2005,"تمت",$A$6:$A$2005,"&gt;"&amp;A1445)=0,1,0))</f>
        <v/>
      </c>
    </row>
    <row r="1446">
      <c r="A1446" s="13" t="n"/>
      <c r="B1446" s="5" t="n"/>
      <c r="C1446" s="5" t="n"/>
      <c r="D1446" s="5" t="n"/>
      <c r="E1446" s="6">
        <f>IF(B1446&amp;""="","",IFERROR(INDEX('الخطط'!$B$6:$B$505,MATCH(B1446&amp;"",'الخطط'!$A$6:$A$505,0))&amp;"","خطة غير موجودة"))</f>
        <v/>
      </c>
      <c r="F1446" s="6">
        <f>IF(E1446="","",IFERROR(INDEX('المرضى'!$B$6:$B$305,MATCH(E1446,'المرضى'!$A$6:$A$305,0))&amp;"",""))</f>
        <v/>
      </c>
      <c r="G1446" s="22">
        <f>IF(OR(C1446&lt;&gt;"تمت",E1446="",NOT(ISNUMBER(A1446))),"",IF(COUNTIFS($E$6:$E$2005,E1446,$C$6:$C$2005,"تمت",$A$6:$A$2005,"&gt;"&amp;A1446)=0,1,0))</f>
        <v/>
      </c>
    </row>
    <row r="1447">
      <c r="A1447" s="13" t="n"/>
      <c r="B1447" s="5" t="n"/>
      <c r="C1447" s="5" t="n"/>
      <c r="D1447" s="5" t="n"/>
      <c r="E1447" s="6">
        <f>IF(B1447&amp;""="","",IFERROR(INDEX('الخطط'!$B$6:$B$505,MATCH(B1447&amp;"",'الخطط'!$A$6:$A$505,0))&amp;"","خطة غير موجودة"))</f>
        <v/>
      </c>
      <c r="F1447" s="6">
        <f>IF(E1447="","",IFERROR(INDEX('المرضى'!$B$6:$B$305,MATCH(E1447,'المرضى'!$A$6:$A$305,0))&amp;"",""))</f>
        <v/>
      </c>
      <c r="G1447" s="22">
        <f>IF(OR(C1447&lt;&gt;"تمت",E1447="",NOT(ISNUMBER(A1447))),"",IF(COUNTIFS($E$6:$E$2005,E1447,$C$6:$C$2005,"تمت",$A$6:$A$2005,"&gt;"&amp;A1447)=0,1,0))</f>
        <v/>
      </c>
    </row>
    <row r="1448">
      <c r="A1448" s="13" t="n"/>
      <c r="B1448" s="5" t="n"/>
      <c r="C1448" s="5" t="n"/>
      <c r="D1448" s="5" t="n"/>
      <c r="E1448" s="6">
        <f>IF(B1448&amp;""="","",IFERROR(INDEX('الخطط'!$B$6:$B$505,MATCH(B1448&amp;"",'الخطط'!$A$6:$A$505,0))&amp;"","خطة غير موجودة"))</f>
        <v/>
      </c>
      <c r="F1448" s="6">
        <f>IF(E1448="","",IFERROR(INDEX('المرضى'!$B$6:$B$305,MATCH(E1448,'المرضى'!$A$6:$A$305,0))&amp;"",""))</f>
        <v/>
      </c>
      <c r="G1448" s="22">
        <f>IF(OR(C1448&lt;&gt;"تمت",E1448="",NOT(ISNUMBER(A1448))),"",IF(COUNTIFS($E$6:$E$2005,E1448,$C$6:$C$2005,"تمت",$A$6:$A$2005,"&gt;"&amp;A1448)=0,1,0))</f>
        <v/>
      </c>
    </row>
    <row r="1449">
      <c r="A1449" s="13" t="n"/>
      <c r="B1449" s="5" t="n"/>
      <c r="C1449" s="5" t="n"/>
      <c r="D1449" s="5" t="n"/>
      <c r="E1449" s="6">
        <f>IF(B1449&amp;""="","",IFERROR(INDEX('الخطط'!$B$6:$B$505,MATCH(B1449&amp;"",'الخطط'!$A$6:$A$505,0))&amp;"","خطة غير موجودة"))</f>
        <v/>
      </c>
      <c r="F1449" s="6">
        <f>IF(E1449="","",IFERROR(INDEX('المرضى'!$B$6:$B$305,MATCH(E1449,'المرضى'!$A$6:$A$305,0))&amp;"",""))</f>
        <v/>
      </c>
      <c r="G1449" s="22">
        <f>IF(OR(C1449&lt;&gt;"تمت",E1449="",NOT(ISNUMBER(A1449))),"",IF(COUNTIFS($E$6:$E$2005,E1449,$C$6:$C$2005,"تمت",$A$6:$A$2005,"&gt;"&amp;A1449)=0,1,0))</f>
        <v/>
      </c>
    </row>
    <row r="1450">
      <c r="A1450" s="13" t="n"/>
      <c r="B1450" s="5" t="n"/>
      <c r="C1450" s="5" t="n"/>
      <c r="D1450" s="5" t="n"/>
      <c r="E1450" s="6">
        <f>IF(B1450&amp;""="","",IFERROR(INDEX('الخطط'!$B$6:$B$505,MATCH(B1450&amp;"",'الخطط'!$A$6:$A$505,0))&amp;"","خطة غير موجودة"))</f>
        <v/>
      </c>
      <c r="F1450" s="6">
        <f>IF(E1450="","",IFERROR(INDEX('المرضى'!$B$6:$B$305,MATCH(E1450,'المرضى'!$A$6:$A$305,0))&amp;"",""))</f>
        <v/>
      </c>
      <c r="G1450" s="22">
        <f>IF(OR(C1450&lt;&gt;"تمت",E1450="",NOT(ISNUMBER(A1450))),"",IF(COUNTIFS($E$6:$E$2005,E1450,$C$6:$C$2005,"تمت",$A$6:$A$2005,"&gt;"&amp;A1450)=0,1,0))</f>
        <v/>
      </c>
    </row>
    <row r="1451">
      <c r="A1451" s="13" t="n"/>
      <c r="B1451" s="5" t="n"/>
      <c r="C1451" s="5" t="n"/>
      <c r="D1451" s="5" t="n"/>
      <c r="E1451" s="6">
        <f>IF(B1451&amp;""="","",IFERROR(INDEX('الخطط'!$B$6:$B$505,MATCH(B1451&amp;"",'الخطط'!$A$6:$A$505,0))&amp;"","خطة غير موجودة"))</f>
        <v/>
      </c>
      <c r="F1451" s="6">
        <f>IF(E1451="","",IFERROR(INDEX('المرضى'!$B$6:$B$305,MATCH(E1451,'المرضى'!$A$6:$A$305,0))&amp;"",""))</f>
        <v/>
      </c>
      <c r="G1451" s="22">
        <f>IF(OR(C1451&lt;&gt;"تمت",E1451="",NOT(ISNUMBER(A1451))),"",IF(COUNTIFS($E$6:$E$2005,E1451,$C$6:$C$2005,"تمت",$A$6:$A$2005,"&gt;"&amp;A1451)=0,1,0))</f>
        <v/>
      </c>
    </row>
    <row r="1452">
      <c r="A1452" s="13" t="n"/>
      <c r="B1452" s="5" t="n"/>
      <c r="C1452" s="5" t="n"/>
      <c r="D1452" s="5" t="n"/>
      <c r="E1452" s="6">
        <f>IF(B1452&amp;""="","",IFERROR(INDEX('الخطط'!$B$6:$B$505,MATCH(B1452&amp;"",'الخطط'!$A$6:$A$505,0))&amp;"","خطة غير موجودة"))</f>
        <v/>
      </c>
      <c r="F1452" s="6">
        <f>IF(E1452="","",IFERROR(INDEX('المرضى'!$B$6:$B$305,MATCH(E1452,'المرضى'!$A$6:$A$305,0))&amp;"",""))</f>
        <v/>
      </c>
      <c r="G1452" s="22">
        <f>IF(OR(C1452&lt;&gt;"تمت",E1452="",NOT(ISNUMBER(A1452))),"",IF(COUNTIFS($E$6:$E$2005,E1452,$C$6:$C$2005,"تمت",$A$6:$A$2005,"&gt;"&amp;A1452)=0,1,0))</f>
        <v/>
      </c>
    </row>
    <row r="1453">
      <c r="A1453" s="13" t="n"/>
      <c r="B1453" s="5" t="n"/>
      <c r="C1453" s="5" t="n"/>
      <c r="D1453" s="5" t="n"/>
      <c r="E1453" s="6">
        <f>IF(B1453&amp;""="","",IFERROR(INDEX('الخطط'!$B$6:$B$505,MATCH(B1453&amp;"",'الخطط'!$A$6:$A$505,0))&amp;"","خطة غير موجودة"))</f>
        <v/>
      </c>
      <c r="F1453" s="6">
        <f>IF(E1453="","",IFERROR(INDEX('المرضى'!$B$6:$B$305,MATCH(E1453,'المرضى'!$A$6:$A$305,0))&amp;"",""))</f>
        <v/>
      </c>
      <c r="G1453" s="22">
        <f>IF(OR(C1453&lt;&gt;"تمت",E1453="",NOT(ISNUMBER(A1453))),"",IF(COUNTIFS($E$6:$E$2005,E1453,$C$6:$C$2005,"تمت",$A$6:$A$2005,"&gt;"&amp;A1453)=0,1,0))</f>
        <v/>
      </c>
    </row>
    <row r="1454">
      <c r="A1454" s="13" t="n"/>
      <c r="B1454" s="5" t="n"/>
      <c r="C1454" s="5" t="n"/>
      <c r="D1454" s="5" t="n"/>
      <c r="E1454" s="6">
        <f>IF(B1454&amp;""="","",IFERROR(INDEX('الخطط'!$B$6:$B$505,MATCH(B1454&amp;"",'الخطط'!$A$6:$A$505,0))&amp;"","خطة غير موجودة"))</f>
        <v/>
      </c>
      <c r="F1454" s="6">
        <f>IF(E1454="","",IFERROR(INDEX('المرضى'!$B$6:$B$305,MATCH(E1454,'المرضى'!$A$6:$A$305,0))&amp;"",""))</f>
        <v/>
      </c>
      <c r="G1454" s="22">
        <f>IF(OR(C1454&lt;&gt;"تمت",E1454="",NOT(ISNUMBER(A1454))),"",IF(COUNTIFS($E$6:$E$2005,E1454,$C$6:$C$2005,"تمت",$A$6:$A$2005,"&gt;"&amp;A1454)=0,1,0))</f>
        <v/>
      </c>
    </row>
    <row r="1455">
      <c r="A1455" s="13" t="n"/>
      <c r="B1455" s="5" t="n"/>
      <c r="C1455" s="5" t="n"/>
      <c r="D1455" s="5" t="n"/>
      <c r="E1455" s="6">
        <f>IF(B1455&amp;""="","",IFERROR(INDEX('الخطط'!$B$6:$B$505,MATCH(B1455&amp;"",'الخطط'!$A$6:$A$505,0))&amp;"","خطة غير موجودة"))</f>
        <v/>
      </c>
      <c r="F1455" s="6">
        <f>IF(E1455="","",IFERROR(INDEX('المرضى'!$B$6:$B$305,MATCH(E1455,'المرضى'!$A$6:$A$305,0))&amp;"",""))</f>
        <v/>
      </c>
      <c r="G1455" s="22">
        <f>IF(OR(C1455&lt;&gt;"تمت",E1455="",NOT(ISNUMBER(A1455))),"",IF(COUNTIFS($E$6:$E$2005,E1455,$C$6:$C$2005,"تمت",$A$6:$A$2005,"&gt;"&amp;A1455)=0,1,0))</f>
        <v/>
      </c>
    </row>
    <row r="1456">
      <c r="A1456" s="13" t="n"/>
      <c r="B1456" s="5" t="n"/>
      <c r="C1456" s="5" t="n"/>
      <c r="D1456" s="5" t="n"/>
      <c r="E1456" s="6">
        <f>IF(B1456&amp;""="","",IFERROR(INDEX('الخطط'!$B$6:$B$505,MATCH(B1456&amp;"",'الخطط'!$A$6:$A$505,0))&amp;"","خطة غير موجودة"))</f>
        <v/>
      </c>
      <c r="F1456" s="6">
        <f>IF(E1456="","",IFERROR(INDEX('المرضى'!$B$6:$B$305,MATCH(E1456,'المرضى'!$A$6:$A$305,0))&amp;"",""))</f>
        <v/>
      </c>
      <c r="G1456" s="22">
        <f>IF(OR(C1456&lt;&gt;"تمت",E1456="",NOT(ISNUMBER(A1456))),"",IF(COUNTIFS($E$6:$E$2005,E1456,$C$6:$C$2005,"تمت",$A$6:$A$2005,"&gt;"&amp;A1456)=0,1,0))</f>
        <v/>
      </c>
    </row>
    <row r="1457">
      <c r="A1457" s="13" t="n"/>
      <c r="B1457" s="5" t="n"/>
      <c r="C1457" s="5" t="n"/>
      <c r="D1457" s="5" t="n"/>
      <c r="E1457" s="6">
        <f>IF(B1457&amp;""="","",IFERROR(INDEX('الخطط'!$B$6:$B$505,MATCH(B1457&amp;"",'الخطط'!$A$6:$A$505,0))&amp;"","خطة غير موجودة"))</f>
        <v/>
      </c>
      <c r="F1457" s="6">
        <f>IF(E1457="","",IFERROR(INDEX('المرضى'!$B$6:$B$305,MATCH(E1457,'المرضى'!$A$6:$A$305,0))&amp;"",""))</f>
        <v/>
      </c>
      <c r="G1457" s="22">
        <f>IF(OR(C1457&lt;&gt;"تمت",E1457="",NOT(ISNUMBER(A1457))),"",IF(COUNTIFS($E$6:$E$2005,E1457,$C$6:$C$2005,"تمت",$A$6:$A$2005,"&gt;"&amp;A1457)=0,1,0))</f>
        <v/>
      </c>
    </row>
    <row r="1458">
      <c r="A1458" s="13" t="n"/>
      <c r="B1458" s="5" t="n"/>
      <c r="C1458" s="5" t="n"/>
      <c r="D1458" s="5" t="n"/>
      <c r="E1458" s="6">
        <f>IF(B1458&amp;""="","",IFERROR(INDEX('الخطط'!$B$6:$B$505,MATCH(B1458&amp;"",'الخطط'!$A$6:$A$505,0))&amp;"","خطة غير موجودة"))</f>
        <v/>
      </c>
      <c r="F1458" s="6">
        <f>IF(E1458="","",IFERROR(INDEX('المرضى'!$B$6:$B$305,MATCH(E1458,'المرضى'!$A$6:$A$305,0))&amp;"",""))</f>
        <v/>
      </c>
      <c r="G1458" s="22">
        <f>IF(OR(C1458&lt;&gt;"تمت",E1458="",NOT(ISNUMBER(A1458))),"",IF(COUNTIFS($E$6:$E$2005,E1458,$C$6:$C$2005,"تمت",$A$6:$A$2005,"&gt;"&amp;A1458)=0,1,0))</f>
        <v/>
      </c>
    </row>
    <row r="1459">
      <c r="A1459" s="13" t="n"/>
      <c r="B1459" s="5" t="n"/>
      <c r="C1459" s="5" t="n"/>
      <c r="D1459" s="5" t="n"/>
      <c r="E1459" s="6">
        <f>IF(B1459&amp;""="","",IFERROR(INDEX('الخطط'!$B$6:$B$505,MATCH(B1459&amp;"",'الخطط'!$A$6:$A$505,0))&amp;"","خطة غير موجودة"))</f>
        <v/>
      </c>
      <c r="F1459" s="6">
        <f>IF(E1459="","",IFERROR(INDEX('المرضى'!$B$6:$B$305,MATCH(E1459,'المرضى'!$A$6:$A$305,0))&amp;"",""))</f>
        <v/>
      </c>
      <c r="G1459" s="22">
        <f>IF(OR(C1459&lt;&gt;"تمت",E1459="",NOT(ISNUMBER(A1459))),"",IF(COUNTIFS($E$6:$E$2005,E1459,$C$6:$C$2005,"تمت",$A$6:$A$2005,"&gt;"&amp;A1459)=0,1,0))</f>
        <v/>
      </c>
    </row>
    <row r="1460">
      <c r="A1460" s="13" t="n"/>
      <c r="B1460" s="5" t="n"/>
      <c r="C1460" s="5" t="n"/>
      <c r="D1460" s="5" t="n"/>
      <c r="E1460" s="6">
        <f>IF(B1460&amp;""="","",IFERROR(INDEX('الخطط'!$B$6:$B$505,MATCH(B1460&amp;"",'الخطط'!$A$6:$A$505,0))&amp;"","خطة غير موجودة"))</f>
        <v/>
      </c>
      <c r="F1460" s="6">
        <f>IF(E1460="","",IFERROR(INDEX('المرضى'!$B$6:$B$305,MATCH(E1460,'المرضى'!$A$6:$A$305,0))&amp;"",""))</f>
        <v/>
      </c>
      <c r="G1460" s="22">
        <f>IF(OR(C1460&lt;&gt;"تمت",E1460="",NOT(ISNUMBER(A1460))),"",IF(COUNTIFS($E$6:$E$2005,E1460,$C$6:$C$2005,"تمت",$A$6:$A$2005,"&gt;"&amp;A1460)=0,1,0))</f>
        <v/>
      </c>
    </row>
    <row r="1461">
      <c r="A1461" s="13" t="n"/>
      <c r="B1461" s="5" t="n"/>
      <c r="C1461" s="5" t="n"/>
      <c r="D1461" s="5" t="n"/>
      <c r="E1461" s="6">
        <f>IF(B1461&amp;""="","",IFERROR(INDEX('الخطط'!$B$6:$B$505,MATCH(B1461&amp;"",'الخطط'!$A$6:$A$505,0))&amp;"","خطة غير موجودة"))</f>
        <v/>
      </c>
      <c r="F1461" s="6">
        <f>IF(E1461="","",IFERROR(INDEX('المرضى'!$B$6:$B$305,MATCH(E1461,'المرضى'!$A$6:$A$305,0))&amp;"",""))</f>
        <v/>
      </c>
      <c r="G1461" s="22">
        <f>IF(OR(C1461&lt;&gt;"تمت",E1461="",NOT(ISNUMBER(A1461))),"",IF(COUNTIFS($E$6:$E$2005,E1461,$C$6:$C$2005,"تمت",$A$6:$A$2005,"&gt;"&amp;A1461)=0,1,0))</f>
        <v/>
      </c>
    </row>
    <row r="1462">
      <c r="A1462" s="13" t="n"/>
      <c r="B1462" s="5" t="n"/>
      <c r="C1462" s="5" t="n"/>
      <c r="D1462" s="5" t="n"/>
      <c r="E1462" s="6">
        <f>IF(B1462&amp;""="","",IFERROR(INDEX('الخطط'!$B$6:$B$505,MATCH(B1462&amp;"",'الخطط'!$A$6:$A$505,0))&amp;"","خطة غير موجودة"))</f>
        <v/>
      </c>
      <c r="F1462" s="6">
        <f>IF(E1462="","",IFERROR(INDEX('المرضى'!$B$6:$B$305,MATCH(E1462,'المرضى'!$A$6:$A$305,0))&amp;"",""))</f>
        <v/>
      </c>
      <c r="G1462" s="22">
        <f>IF(OR(C1462&lt;&gt;"تمت",E1462="",NOT(ISNUMBER(A1462))),"",IF(COUNTIFS($E$6:$E$2005,E1462,$C$6:$C$2005,"تمت",$A$6:$A$2005,"&gt;"&amp;A1462)=0,1,0))</f>
        <v/>
      </c>
    </row>
    <row r="1463">
      <c r="A1463" s="13" t="n"/>
      <c r="B1463" s="5" t="n"/>
      <c r="C1463" s="5" t="n"/>
      <c r="D1463" s="5" t="n"/>
      <c r="E1463" s="6">
        <f>IF(B1463&amp;""="","",IFERROR(INDEX('الخطط'!$B$6:$B$505,MATCH(B1463&amp;"",'الخطط'!$A$6:$A$505,0))&amp;"","خطة غير موجودة"))</f>
        <v/>
      </c>
      <c r="F1463" s="6">
        <f>IF(E1463="","",IFERROR(INDEX('المرضى'!$B$6:$B$305,MATCH(E1463,'المرضى'!$A$6:$A$305,0))&amp;"",""))</f>
        <v/>
      </c>
      <c r="G1463" s="22">
        <f>IF(OR(C1463&lt;&gt;"تمت",E1463="",NOT(ISNUMBER(A1463))),"",IF(COUNTIFS($E$6:$E$2005,E1463,$C$6:$C$2005,"تمت",$A$6:$A$2005,"&gt;"&amp;A1463)=0,1,0))</f>
        <v/>
      </c>
    </row>
    <row r="1464">
      <c r="A1464" s="13" t="n"/>
      <c r="B1464" s="5" t="n"/>
      <c r="C1464" s="5" t="n"/>
      <c r="D1464" s="5" t="n"/>
      <c r="E1464" s="6">
        <f>IF(B1464&amp;""="","",IFERROR(INDEX('الخطط'!$B$6:$B$505,MATCH(B1464&amp;"",'الخطط'!$A$6:$A$505,0))&amp;"","خطة غير موجودة"))</f>
        <v/>
      </c>
      <c r="F1464" s="6">
        <f>IF(E1464="","",IFERROR(INDEX('المرضى'!$B$6:$B$305,MATCH(E1464,'المرضى'!$A$6:$A$305,0))&amp;"",""))</f>
        <v/>
      </c>
      <c r="G1464" s="22">
        <f>IF(OR(C1464&lt;&gt;"تمت",E1464="",NOT(ISNUMBER(A1464))),"",IF(COUNTIFS($E$6:$E$2005,E1464,$C$6:$C$2005,"تمت",$A$6:$A$2005,"&gt;"&amp;A1464)=0,1,0))</f>
        <v/>
      </c>
    </row>
    <row r="1465">
      <c r="A1465" s="13" t="n"/>
      <c r="B1465" s="5" t="n"/>
      <c r="C1465" s="5" t="n"/>
      <c r="D1465" s="5" t="n"/>
      <c r="E1465" s="6">
        <f>IF(B1465&amp;""="","",IFERROR(INDEX('الخطط'!$B$6:$B$505,MATCH(B1465&amp;"",'الخطط'!$A$6:$A$505,0))&amp;"","خطة غير موجودة"))</f>
        <v/>
      </c>
      <c r="F1465" s="6">
        <f>IF(E1465="","",IFERROR(INDEX('المرضى'!$B$6:$B$305,MATCH(E1465,'المرضى'!$A$6:$A$305,0))&amp;"",""))</f>
        <v/>
      </c>
      <c r="G1465" s="22">
        <f>IF(OR(C1465&lt;&gt;"تمت",E1465="",NOT(ISNUMBER(A1465))),"",IF(COUNTIFS($E$6:$E$2005,E1465,$C$6:$C$2005,"تمت",$A$6:$A$2005,"&gt;"&amp;A1465)=0,1,0))</f>
        <v/>
      </c>
    </row>
    <row r="1466">
      <c r="A1466" s="13" t="n"/>
      <c r="B1466" s="5" t="n"/>
      <c r="C1466" s="5" t="n"/>
      <c r="D1466" s="5" t="n"/>
      <c r="E1466" s="6">
        <f>IF(B1466&amp;""="","",IFERROR(INDEX('الخطط'!$B$6:$B$505,MATCH(B1466&amp;"",'الخطط'!$A$6:$A$505,0))&amp;"","خطة غير موجودة"))</f>
        <v/>
      </c>
      <c r="F1466" s="6">
        <f>IF(E1466="","",IFERROR(INDEX('المرضى'!$B$6:$B$305,MATCH(E1466,'المرضى'!$A$6:$A$305,0))&amp;"",""))</f>
        <v/>
      </c>
      <c r="G1466" s="22">
        <f>IF(OR(C1466&lt;&gt;"تمت",E1466="",NOT(ISNUMBER(A1466))),"",IF(COUNTIFS($E$6:$E$2005,E1466,$C$6:$C$2005,"تمت",$A$6:$A$2005,"&gt;"&amp;A1466)=0,1,0))</f>
        <v/>
      </c>
    </row>
    <row r="1467">
      <c r="A1467" s="13" t="n"/>
      <c r="B1467" s="5" t="n"/>
      <c r="C1467" s="5" t="n"/>
      <c r="D1467" s="5" t="n"/>
      <c r="E1467" s="6">
        <f>IF(B1467&amp;""="","",IFERROR(INDEX('الخطط'!$B$6:$B$505,MATCH(B1467&amp;"",'الخطط'!$A$6:$A$505,0))&amp;"","خطة غير موجودة"))</f>
        <v/>
      </c>
      <c r="F1467" s="6">
        <f>IF(E1467="","",IFERROR(INDEX('المرضى'!$B$6:$B$305,MATCH(E1467,'المرضى'!$A$6:$A$305,0))&amp;"",""))</f>
        <v/>
      </c>
      <c r="G1467" s="22">
        <f>IF(OR(C1467&lt;&gt;"تمت",E1467="",NOT(ISNUMBER(A1467))),"",IF(COUNTIFS($E$6:$E$2005,E1467,$C$6:$C$2005,"تمت",$A$6:$A$2005,"&gt;"&amp;A1467)=0,1,0))</f>
        <v/>
      </c>
    </row>
    <row r="1468">
      <c r="A1468" s="13" t="n"/>
      <c r="B1468" s="5" t="n"/>
      <c r="C1468" s="5" t="n"/>
      <c r="D1468" s="5" t="n"/>
      <c r="E1468" s="6">
        <f>IF(B1468&amp;""="","",IFERROR(INDEX('الخطط'!$B$6:$B$505,MATCH(B1468&amp;"",'الخطط'!$A$6:$A$505,0))&amp;"","خطة غير موجودة"))</f>
        <v/>
      </c>
      <c r="F1468" s="6">
        <f>IF(E1468="","",IFERROR(INDEX('المرضى'!$B$6:$B$305,MATCH(E1468,'المرضى'!$A$6:$A$305,0))&amp;"",""))</f>
        <v/>
      </c>
      <c r="G1468" s="22">
        <f>IF(OR(C1468&lt;&gt;"تمت",E1468="",NOT(ISNUMBER(A1468))),"",IF(COUNTIFS($E$6:$E$2005,E1468,$C$6:$C$2005,"تمت",$A$6:$A$2005,"&gt;"&amp;A1468)=0,1,0))</f>
        <v/>
      </c>
    </row>
    <row r="1469">
      <c r="A1469" s="13" t="n"/>
      <c r="B1469" s="5" t="n"/>
      <c r="C1469" s="5" t="n"/>
      <c r="D1469" s="5" t="n"/>
      <c r="E1469" s="6">
        <f>IF(B1469&amp;""="","",IFERROR(INDEX('الخطط'!$B$6:$B$505,MATCH(B1469&amp;"",'الخطط'!$A$6:$A$505,0))&amp;"","خطة غير موجودة"))</f>
        <v/>
      </c>
      <c r="F1469" s="6">
        <f>IF(E1469="","",IFERROR(INDEX('المرضى'!$B$6:$B$305,MATCH(E1469,'المرضى'!$A$6:$A$305,0))&amp;"",""))</f>
        <v/>
      </c>
      <c r="G1469" s="22">
        <f>IF(OR(C1469&lt;&gt;"تمت",E1469="",NOT(ISNUMBER(A1469))),"",IF(COUNTIFS($E$6:$E$2005,E1469,$C$6:$C$2005,"تمت",$A$6:$A$2005,"&gt;"&amp;A1469)=0,1,0))</f>
        <v/>
      </c>
    </row>
    <row r="1470">
      <c r="A1470" s="13" t="n"/>
      <c r="B1470" s="5" t="n"/>
      <c r="C1470" s="5" t="n"/>
      <c r="D1470" s="5" t="n"/>
      <c r="E1470" s="6">
        <f>IF(B1470&amp;""="","",IFERROR(INDEX('الخطط'!$B$6:$B$505,MATCH(B1470&amp;"",'الخطط'!$A$6:$A$505,0))&amp;"","خطة غير موجودة"))</f>
        <v/>
      </c>
      <c r="F1470" s="6">
        <f>IF(E1470="","",IFERROR(INDEX('المرضى'!$B$6:$B$305,MATCH(E1470,'المرضى'!$A$6:$A$305,0))&amp;"",""))</f>
        <v/>
      </c>
      <c r="G1470" s="22">
        <f>IF(OR(C1470&lt;&gt;"تمت",E1470="",NOT(ISNUMBER(A1470))),"",IF(COUNTIFS($E$6:$E$2005,E1470,$C$6:$C$2005,"تمت",$A$6:$A$2005,"&gt;"&amp;A1470)=0,1,0))</f>
        <v/>
      </c>
    </row>
    <row r="1471">
      <c r="A1471" s="13" t="n"/>
      <c r="B1471" s="5" t="n"/>
      <c r="C1471" s="5" t="n"/>
      <c r="D1471" s="5" t="n"/>
      <c r="E1471" s="6">
        <f>IF(B1471&amp;""="","",IFERROR(INDEX('الخطط'!$B$6:$B$505,MATCH(B1471&amp;"",'الخطط'!$A$6:$A$505,0))&amp;"","خطة غير موجودة"))</f>
        <v/>
      </c>
      <c r="F1471" s="6">
        <f>IF(E1471="","",IFERROR(INDEX('المرضى'!$B$6:$B$305,MATCH(E1471,'المرضى'!$A$6:$A$305,0))&amp;"",""))</f>
        <v/>
      </c>
      <c r="G1471" s="22">
        <f>IF(OR(C1471&lt;&gt;"تمت",E1471="",NOT(ISNUMBER(A1471))),"",IF(COUNTIFS($E$6:$E$2005,E1471,$C$6:$C$2005,"تمت",$A$6:$A$2005,"&gt;"&amp;A1471)=0,1,0))</f>
        <v/>
      </c>
    </row>
    <row r="1472">
      <c r="A1472" s="13" t="n"/>
      <c r="B1472" s="5" t="n"/>
      <c r="C1472" s="5" t="n"/>
      <c r="D1472" s="5" t="n"/>
      <c r="E1472" s="6">
        <f>IF(B1472&amp;""="","",IFERROR(INDEX('الخطط'!$B$6:$B$505,MATCH(B1472&amp;"",'الخطط'!$A$6:$A$505,0))&amp;"","خطة غير موجودة"))</f>
        <v/>
      </c>
      <c r="F1472" s="6">
        <f>IF(E1472="","",IFERROR(INDEX('المرضى'!$B$6:$B$305,MATCH(E1472,'المرضى'!$A$6:$A$305,0))&amp;"",""))</f>
        <v/>
      </c>
      <c r="G1472" s="22">
        <f>IF(OR(C1472&lt;&gt;"تمت",E1472="",NOT(ISNUMBER(A1472))),"",IF(COUNTIFS($E$6:$E$2005,E1472,$C$6:$C$2005,"تمت",$A$6:$A$2005,"&gt;"&amp;A1472)=0,1,0))</f>
        <v/>
      </c>
    </row>
    <row r="1473">
      <c r="A1473" s="13" t="n"/>
      <c r="B1473" s="5" t="n"/>
      <c r="C1473" s="5" t="n"/>
      <c r="D1473" s="5" t="n"/>
      <c r="E1473" s="6">
        <f>IF(B1473&amp;""="","",IFERROR(INDEX('الخطط'!$B$6:$B$505,MATCH(B1473&amp;"",'الخطط'!$A$6:$A$505,0))&amp;"","خطة غير موجودة"))</f>
        <v/>
      </c>
      <c r="F1473" s="6">
        <f>IF(E1473="","",IFERROR(INDEX('المرضى'!$B$6:$B$305,MATCH(E1473,'المرضى'!$A$6:$A$305,0))&amp;"",""))</f>
        <v/>
      </c>
      <c r="G1473" s="22">
        <f>IF(OR(C1473&lt;&gt;"تمت",E1473="",NOT(ISNUMBER(A1473))),"",IF(COUNTIFS($E$6:$E$2005,E1473,$C$6:$C$2005,"تمت",$A$6:$A$2005,"&gt;"&amp;A1473)=0,1,0))</f>
        <v/>
      </c>
    </row>
    <row r="1474">
      <c r="A1474" s="13" t="n"/>
      <c r="B1474" s="5" t="n"/>
      <c r="C1474" s="5" t="n"/>
      <c r="D1474" s="5" t="n"/>
      <c r="E1474" s="6">
        <f>IF(B1474&amp;""="","",IFERROR(INDEX('الخطط'!$B$6:$B$505,MATCH(B1474&amp;"",'الخطط'!$A$6:$A$505,0))&amp;"","خطة غير موجودة"))</f>
        <v/>
      </c>
      <c r="F1474" s="6">
        <f>IF(E1474="","",IFERROR(INDEX('المرضى'!$B$6:$B$305,MATCH(E1474,'المرضى'!$A$6:$A$305,0))&amp;"",""))</f>
        <v/>
      </c>
      <c r="G1474" s="22">
        <f>IF(OR(C1474&lt;&gt;"تمت",E1474="",NOT(ISNUMBER(A1474))),"",IF(COUNTIFS($E$6:$E$2005,E1474,$C$6:$C$2005,"تمت",$A$6:$A$2005,"&gt;"&amp;A1474)=0,1,0))</f>
        <v/>
      </c>
    </row>
    <row r="1475">
      <c r="A1475" s="13" t="n"/>
      <c r="B1475" s="5" t="n"/>
      <c r="C1475" s="5" t="n"/>
      <c r="D1475" s="5" t="n"/>
      <c r="E1475" s="6">
        <f>IF(B1475&amp;""="","",IFERROR(INDEX('الخطط'!$B$6:$B$505,MATCH(B1475&amp;"",'الخطط'!$A$6:$A$505,0))&amp;"","خطة غير موجودة"))</f>
        <v/>
      </c>
      <c r="F1475" s="6">
        <f>IF(E1475="","",IFERROR(INDEX('المرضى'!$B$6:$B$305,MATCH(E1475,'المرضى'!$A$6:$A$305,0))&amp;"",""))</f>
        <v/>
      </c>
      <c r="G1475" s="22">
        <f>IF(OR(C1475&lt;&gt;"تمت",E1475="",NOT(ISNUMBER(A1475))),"",IF(COUNTIFS($E$6:$E$2005,E1475,$C$6:$C$2005,"تمت",$A$6:$A$2005,"&gt;"&amp;A1475)=0,1,0))</f>
        <v/>
      </c>
    </row>
    <row r="1476">
      <c r="A1476" s="13" t="n"/>
      <c r="B1476" s="5" t="n"/>
      <c r="C1476" s="5" t="n"/>
      <c r="D1476" s="5" t="n"/>
      <c r="E1476" s="6">
        <f>IF(B1476&amp;""="","",IFERROR(INDEX('الخطط'!$B$6:$B$505,MATCH(B1476&amp;"",'الخطط'!$A$6:$A$505,0))&amp;"","خطة غير موجودة"))</f>
        <v/>
      </c>
      <c r="F1476" s="6">
        <f>IF(E1476="","",IFERROR(INDEX('المرضى'!$B$6:$B$305,MATCH(E1476,'المرضى'!$A$6:$A$305,0))&amp;"",""))</f>
        <v/>
      </c>
      <c r="G1476" s="22">
        <f>IF(OR(C1476&lt;&gt;"تمت",E1476="",NOT(ISNUMBER(A1476))),"",IF(COUNTIFS($E$6:$E$2005,E1476,$C$6:$C$2005,"تمت",$A$6:$A$2005,"&gt;"&amp;A1476)=0,1,0))</f>
        <v/>
      </c>
    </row>
    <row r="1477">
      <c r="A1477" s="13" t="n"/>
      <c r="B1477" s="5" t="n"/>
      <c r="C1477" s="5" t="n"/>
      <c r="D1477" s="5" t="n"/>
      <c r="E1477" s="6">
        <f>IF(B1477&amp;""="","",IFERROR(INDEX('الخطط'!$B$6:$B$505,MATCH(B1477&amp;"",'الخطط'!$A$6:$A$505,0))&amp;"","خطة غير موجودة"))</f>
        <v/>
      </c>
      <c r="F1477" s="6">
        <f>IF(E1477="","",IFERROR(INDEX('المرضى'!$B$6:$B$305,MATCH(E1477,'المرضى'!$A$6:$A$305,0))&amp;"",""))</f>
        <v/>
      </c>
      <c r="G1477" s="22">
        <f>IF(OR(C1477&lt;&gt;"تمت",E1477="",NOT(ISNUMBER(A1477))),"",IF(COUNTIFS($E$6:$E$2005,E1477,$C$6:$C$2005,"تمت",$A$6:$A$2005,"&gt;"&amp;A1477)=0,1,0))</f>
        <v/>
      </c>
    </row>
    <row r="1478">
      <c r="A1478" s="13" t="n"/>
      <c r="B1478" s="5" t="n"/>
      <c r="C1478" s="5" t="n"/>
      <c r="D1478" s="5" t="n"/>
      <c r="E1478" s="6">
        <f>IF(B1478&amp;""="","",IFERROR(INDEX('الخطط'!$B$6:$B$505,MATCH(B1478&amp;"",'الخطط'!$A$6:$A$505,0))&amp;"","خطة غير موجودة"))</f>
        <v/>
      </c>
      <c r="F1478" s="6">
        <f>IF(E1478="","",IFERROR(INDEX('المرضى'!$B$6:$B$305,MATCH(E1478,'المرضى'!$A$6:$A$305,0))&amp;"",""))</f>
        <v/>
      </c>
      <c r="G1478" s="22">
        <f>IF(OR(C1478&lt;&gt;"تمت",E1478="",NOT(ISNUMBER(A1478))),"",IF(COUNTIFS($E$6:$E$2005,E1478,$C$6:$C$2005,"تمت",$A$6:$A$2005,"&gt;"&amp;A1478)=0,1,0))</f>
        <v/>
      </c>
    </row>
    <row r="1479">
      <c r="A1479" s="13" t="n"/>
      <c r="B1479" s="5" t="n"/>
      <c r="C1479" s="5" t="n"/>
      <c r="D1479" s="5" t="n"/>
      <c r="E1479" s="6">
        <f>IF(B1479&amp;""="","",IFERROR(INDEX('الخطط'!$B$6:$B$505,MATCH(B1479&amp;"",'الخطط'!$A$6:$A$505,0))&amp;"","خطة غير موجودة"))</f>
        <v/>
      </c>
      <c r="F1479" s="6">
        <f>IF(E1479="","",IFERROR(INDEX('المرضى'!$B$6:$B$305,MATCH(E1479,'المرضى'!$A$6:$A$305,0))&amp;"",""))</f>
        <v/>
      </c>
      <c r="G1479" s="22">
        <f>IF(OR(C1479&lt;&gt;"تمت",E1479="",NOT(ISNUMBER(A1479))),"",IF(COUNTIFS($E$6:$E$2005,E1479,$C$6:$C$2005,"تمت",$A$6:$A$2005,"&gt;"&amp;A1479)=0,1,0))</f>
        <v/>
      </c>
    </row>
    <row r="1480">
      <c r="A1480" s="13" t="n"/>
      <c r="B1480" s="5" t="n"/>
      <c r="C1480" s="5" t="n"/>
      <c r="D1480" s="5" t="n"/>
      <c r="E1480" s="6">
        <f>IF(B1480&amp;""="","",IFERROR(INDEX('الخطط'!$B$6:$B$505,MATCH(B1480&amp;"",'الخطط'!$A$6:$A$505,0))&amp;"","خطة غير موجودة"))</f>
        <v/>
      </c>
      <c r="F1480" s="6">
        <f>IF(E1480="","",IFERROR(INDEX('المرضى'!$B$6:$B$305,MATCH(E1480,'المرضى'!$A$6:$A$305,0))&amp;"",""))</f>
        <v/>
      </c>
      <c r="G1480" s="22">
        <f>IF(OR(C1480&lt;&gt;"تمت",E1480="",NOT(ISNUMBER(A1480))),"",IF(COUNTIFS($E$6:$E$2005,E1480,$C$6:$C$2005,"تمت",$A$6:$A$2005,"&gt;"&amp;A1480)=0,1,0))</f>
        <v/>
      </c>
    </row>
    <row r="1481">
      <c r="A1481" s="13" t="n"/>
      <c r="B1481" s="5" t="n"/>
      <c r="C1481" s="5" t="n"/>
      <c r="D1481" s="5" t="n"/>
      <c r="E1481" s="6">
        <f>IF(B1481&amp;""="","",IFERROR(INDEX('الخطط'!$B$6:$B$505,MATCH(B1481&amp;"",'الخطط'!$A$6:$A$505,0))&amp;"","خطة غير موجودة"))</f>
        <v/>
      </c>
      <c r="F1481" s="6">
        <f>IF(E1481="","",IFERROR(INDEX('المرضى'!$B$6:$B$305,MATCH(E1481,'المرضى'!$A$6:$A$305,0))&amp;"",""))</f>
        <v/>
      </c>
      <c r="G1481" s="22">
        <f>IF(OR(C1481&lt;&gt;"تمت",E1481="",NOT(ISNUMBER(A1481))),"",IF(COUNTIFS($E$6:$E$2005,E1481,$C$6:$C$2005,"تمت",$A$6:$A$2005,"&gt;"&amp;A1481)=0,1,0))</f>
        <v/>
      </c>
    </row>
    <row r="1482">
      <c r="A1482" s="13" t="n"/>
      <c r="B1482" s="5" t="n"/>
      <c r="C1482" s="5" t="n"/>
      <c r="D1482" s="5" t="n"/>
      <c r="E1482" s="6">
        <f>IF(B1482&amp;""="","",IFERROR(INDEX('الخطط'!$B$6:$B$505,MATCH(B1482&amp;"",'الخطط'!$A$6:$A$505,0))&amp;"","خطة غير موجودة"))</f>
        <v/>
      </c>
      <c r="F1482" s="6">
        <f>IF(E1482="","",IFERROR(INDEX('المرضى'!$B$6:$B$305,MATCH(E1482,'المرضى'!$A$6:$A$305,0))&amp;"",""))</f>
        <v/>
      </c>
      <c r="G1482" s="22">
        <f>IF(OR(C1482&lt;&gt;"تمت",E1482="",NOT(ISNUMBER(A1482))),"",IF(COUNTIFS($E$6:$E$2005,E1482,$C$6:$C$2005,"تمت",$A$6:$A$2005,"&gt;"&amp;A1482)=0,1,0))</f>
        <v/>
      </c>
    </row>
    <row r="1483">
      <c r="A1483" s="13" t="n"/>
      <c r="B1483" s="5" t="n"/>
      <c r="C1483" s="5" t="n"/>
      <c r="D1483" s="5" t="n"/>
      <c r="E1483" s="6">
        <f>IF(B1483&amp;""="","",IFERROR(INDEX('الخطط'!$B$6:$B$505,MATCH(B1483&amp;"",'الخطط'!$A$6:$A$505,0))&amp;"","خطة غير موجودة"))</f>
        <v/>
      </c>
      <c r="F1483" s="6">
        <f>IF(E1483="","",IFERROR(INDEX('المرضى'!$B$6:$B$305,MATCH(E1483,'المرضى'!$A$6:$A$305,0))&amp;"",""))</f>
        <v/>
      </c>
      <c r="G1483" s="22">
        <f>IF(OR(C1483&lt;&gt;"تمت",E1483="",NOT(ISNUMBER(A1483))),"",IF(COUNTIFS($E$6:$E$2005,E1483,$C$6:$C$2005,"تمت",$A$6:$A$2005,"&gt;"&amp;A1483)=0,1,0))</f>
        <v/>
      </c>
    </row>
    <row r="1484">
      <c r="A1484" s="13" t="n"/>
      <c r="B1484" s="5" t="n"/>
      <c r="C1484" s="5" t="n"/>
      <c r="D1484" s="5" t="n"/>
      <c r="E1484" s="6">
        <f>IF(B1484&amp;""="","",IFERROR(INDEX('الخطط'!$B$6:$B$505,MATCH(B1484&amp;"",'الخطط'!$A$6:$A$505,0))&amp;"","خطة غير موجودة"))</f>
        <v/>
      </c>
      <c r="F1484" s="6">
        <f>IF(E1484="","",IFERROR(INDEX('المرضى'!$B$6:$B$305,MATCH(E1484,'المرضى'!$A$6:$A$305,0))&amp;"",""))</f>
        <v/>
      </c>
      <c r="G1484" s="22">
        <f>IF(OR(C1484&lt;&gt;"تمت",E1484="",NOT(ISNUMBER(A1484))),"",IF(COUNTIFS($E$6:$E$2005,E1484,$C$6:$C$2005,"تمت",$A$6:$A$2005,"&gt;"&amp;A1484)=0,1,0))</f>
        <v/>
      </c>
    </row>
    <row r="1485">
      <c r="A1485" s="13" t="n"/>
      <c r="B1485" s="5" t="n"/>
      <c r="C1485" s="5" t="n"/>
      <c r="D1485" s="5" t="n"/>
      <c r="E1485" s="6">
        <f>IF(B1485&amp;""="","",IFERROR(INDEX('الخطط'!$B$6:$B$505,MATCH(B1485&amp;"",'الخطط'!$A$6:$A$505,0))&amp;"","خطة غير موجودة"))</f>
        <v/>
      </c>
      <c r="F1485" s="6">
        <f>IF(E1485="","",IFERROR(INDEX('المرضى'!$B$6:$B$305,MATCH(E1485,'المرضى'!$A$6:$A$305,0))&amp;"",""))</f>
        <v/>
      </c>
      <c r="G1485" s="22">
        <f>IF(OR(C1485&lt;&gt;"تمت",E1485="",NOT(ISNUMBER(A1485))),"",IF(COUNTIFS($E$6:$E$2005,E1485,$C$6:$C$2005,"تمت",$A$6:$A$2005,"&gt;"&amp;A1485)=0,1,0))</f>
        <v/>
      </c>
    </row>
    <row r="1486">
      <c r="A1486" s="13" t="n"/>
      <c r="B1486" s="5" t="n"/>
      <c r="C1486" s="5" t="n"/>
      <c r="D1486" s="5" t="n"/>
      <c r="E1486" s="6">
        <f>IF(B1486&amp;""="","",IFERROR(INDEX('الخطط'!$B$6:$B$505,MATCH(B1486&amp;"",'الخطط'!$A$6:$A$505,0))&amp;"","خطة غير موجودة"))</f>
        <v/>
      </c>
      <c r="F1486" s="6">
        <f>IF(E1486="","",IFERROR(INDEX('المرضى'!$B$6:$B$305,MATCH(E1486,'المرضى'!$A$6:$A$305,0))&amp;"",""))</f>
        <v/>
      </c>
      <c r="G1486" s="22">
        <f>IF(OR(C1486&lt;&gt;"تمت",E1486="",NOT(ISNUMBER(A1486))),"",IF(COUNTIFS($E$6:$E$2005,E1486,$C$6:$C$2005,"تمت",$A$6:$A$2005,"&gt;"&amp;A1486)=0,1,0))</f>
        <v/>
      </c>
    </row>
    <row r="1487">
      <c r="A1487" s="13" t="n"/>
      <c r="B1487" s="5" t="n"/>
      <c r="C1487" s="5" t="n"/>
      <c r="D1487" s="5" t="n"/>
      <c r="E1487" s="6">
        <f>IF(B1487&amp;""="","",IFERROR(INDEX('الخطط'!$B$6:$B$505,MATCH(B1487&amp;"",'الخطط'!$A$6:$A$505,0))&amp;"","خطة غير موجودة"))</f>
        <v/>
      </c>
      <c r="F1487" s="6">
        <f>IF(E1487="","",IFERROR(INDEX('المرضى'!$B$6:$B$305,MATCH(E1487,'المرضى'!$A$6:$A$305,0))&amp;"",""))</f>
        <v/>
      </c>
      <c r="G1487" s="22">
        <f>IF(OR(C1487&lt;&gt;"تمت",E1487="",NOT(ISNUMBER(A1487))),"",IF(COUNTIFS($E$6:$E$2005,E1487,$C$6:$C$2005,"تمت",$A$6:$A$2005,"&gt;"&amp;A1487)=0,1,0))</f>
        <v/>
      </c>
    </row>
    <row r="1488">
      <c r="A1488" s="13" t="n"/>
      <c r="B1488" s="5" t="n"/>
      <c r="C1488" s="5" t="n"/>
      <c r="D1488" s="5" t="n"/>
      <c r="E1488" s="6">
        <f>IF(B1488&amp;""="","",IFERROR(INDEX('الخطط'!$B$6:$B$505,MATCH(B1488&amp;"",'الخطط'!$A$6:$A$505,0))&amp;"","خطة غير موجودة"))</f>
        <v/>
      </c>
      <c r="F1488" s="6">
        <f>IF(E1488="","",IFERROR(INDEX('المرضى'!$B$6:$B$305,MATCH(E1488,'المرضى'!$A$6:$A$305,0))&amp;"",""))</f>
        <v/>
      </c>
      <c r="G1488" s="22">
        <f>IF(OR(C1488&lt;&gt;"تمت",E1488="",NOT(ISNUMBER(A1488))),"",IF(COUNTIFS($E$6:$E$2005,E1488,$C$6:$C$2005,"تمت",$A$6:$A$2005,"&gt;"&amp;A1488)=0,1,0))</f>
        <v/>
      </c>
    </row>
    <row r="1489">
      <c r="A1489" s="13" t="n"/>
      <c r="B1489" s="5" t="n"/>
      <c r="C1489" s="5" t="n"/>
      <c r="D1489" s="5" t="n"/>
      <c r="E1489" s="6">
        <f>IF(B1489&amp;""="","",IFERROR(INDEX('الخطط'!$B$6:$B$505,MATCH(B1489&amp;"",'الخطط'!$A$6:$A$505,0))&amp;"","خطة غير موجودة"))</f>
        <v/>
      </c>
      <c r="F1489" s="6">
        <f>IF(E1489="","",IFERROR(INDEX('المرضى'!$B$6:$B$305,MATCH(E1489,'المرضى'!$A$6:$A$305,0))&amp;"",""))</f>
        <v/>
      </c>
      <c r="G1489" s="22">
        <f>IF(OR(C1489&lt;&gt;"تمت",E1489="",NOT(ISNUMBER(A1489))),"",IF(COUNTIFS($E$6:$E$2005,E1489,$C$6:$C$2005,"تمت",$A$6:$A$2005,"&gt;"&amp;A1489)=0,1,0))</f>
        <v/>
      </c>
    </row>
    <row r="1490">
      <c r="A1490" s="13" t="n"/>
      <c r="B1490" s="5" t="n"/>
      <c r="C1490" s="5" t="n"/>
      <c r="D1490" s="5" t="n"/>
      <c r="E1490" s="6">
        <f>IF(B1490&amp;""="","",IFERROR(INDEX('الخطط'!$B$6:$B$505,MATCH(B1490&amp;"",'الخطط'!$A$6:$A$505,0))&amp;"","خطة غير موجودة"))</f>
        <v/>
      </c>
      <c r="F1490" s="6">
        <f>IF(E1490="","",IFERROR(INDEX('المرضى'!$B$6:$B$305,MATCH(E1490,'المرضى'!$A$6:$A$305,0))&amp;"",""))</f>
        <v/>
      </c>
      <c r="G1490" s="22">
        <f>IF(OR(C1490&lt;&gt;"تمت",E1490="",NOT(ISNUMBER(A1490))),"",IF(COUNTIFS($E$6:$E$2005,E1490,$C$6:$C$2005,"تمت",$A$6:$A$2005,"&gt;"&amp;A1490)=0,1,0))</f>
        <v/>
      </c>
    </row>
    <row r="1491">
      <c r="A1491" s="13" t="n"/>
      <c r="B1491" s="5" t="n"/>
      <c r="C1491" s="5" t="n"/>
      <c r="D1491" s="5" t="n"/>
      <c r="E1491" s="6">
        <f>IF(B1491&amp;""="","",IFERROR(INDEX('الخطط'!$B$6:$B$505,MATCH(B1491&amp;"",'الخطط'!$A$6:$A$505,0))&amp;"","خطة غير موجودة"))</f>
        <v/>
      </c>
      <c r="F1491" s="6">
        <f>IF(E1491="","",IFERROR(INDEX('المرضى'!$B$6:$B$305,MATCH(E1491,'المرضى'!$A$6:$A$305,0))&amp;"",""))</f>
        <v/>
      </c>
      <c r="G1491" s="22">
        <f>IF(OR(C1491&lt;&gt;"تمت",E1491="",NOT(ISNUMBER(A1491))),"",IF(COUNTIFS($E$6:$E$2005,E1491,$C$6:$C$2005,"تمت",$A$6:$A$2005,"&gt;"&amp;A1491)=0,1,0))</f>
        <v/>
      </c>
    </row>
    <row r="1492">
      <c r="A1492" s="13" t="n"/>
      <c r="B1492" s="5" t="n"/>
      <c r="C1492" s="5" t="n"/>
      <c r="D1492" s="5" t="n"/>
      <c r="E1492" s="6">
        <f>IF(B1492&amp;""="","",IFERROR(INDEX('الخطط'!$B$6:$B$505,MATCH(B1492&amp;"",'الخطط'!$A$6:$A$505,0))&amp;"","خطة غير موجودة"))</f>
        <v/>
      </c>
      <c r="F1492" s="6">
        <f>IF(E1492="","",IFERROR(INDEX('المرضى'!$B$6:$B$305,MATCH(E1492,'المرضى'!$A$6:$A$305,0))&amp;"",""))</f>
        <v/>
      </c>
      <c r="G1492" s="22">
        <f>IF(OR(C1492&lt;&gt;"تمت",E1492="",NOT(ISNUMBER(A1492))),"",IF(COUNTIFS($E$6:$E$2005,E1492,$C$6:$C$2005,"تمت",$A$6:$A$2005,"&gt;"&amp;A1492)=0,1,0))</f>
        <v/>
      </c>
    </row>
    <row r="1493">
      <c r="A1493" s="13" t="n"/>
      <c r="B1493" s="5" t="n"/>
      <c r="C1493" s="5" t="n"/>
      <c r="D1493" s="5" t="n"/>
      <c r="E1493" s="6">
        <f>IF(B1493&amp;""="","",IFERROR(INDEX('الخطط'!$B$6:$B$505,MATCH(B1493&amp;"",'الخطط'!$A$6:$A$505,0))&amp;"","خطة غير موجودة"))</f>
        <v/>
      </c>
      <c r="F1493" s="6">
        <f>IF(E1493="","",IFERROR(INDEX('المرضى'!$B$6:$B$305,MATCH(E1493,'المرضى'!$A$6:$A$305,0))&amp;"",""))</f>
        <v/>
      </c>
      <c r="G1493" s="22">
        <f>IF(OR(C1493&lt;&gt;"تمت",E1493="",NOT(ISNUMBER(A1493))),"",IF(COUNTIFS($E$6:$E$2005,E1493,$C$6:$C$2005,"تمت",$A$6:$A$2005,"&gt;"&amp;A1493)=0,1,0))</f>
        <v/>
      </c>
    </row>
    <row r="1494">
      <c r="A1494" s="13" t="n"/>
      <c r="B1494" s="5" t="n"/>
      <c r="C1494" s="5" t="n"/>
      <c r="D1494" s="5" t="n"/>
      <c r="E1494" s="6">
        <f>IF(B1494&amp;""="","",IFERROR(INDEX('الخطط'!$B$6:$B$505,MATCH(B1494&amp;"",'الخطط'!$A$6:$A$505,0))&amp;"","خطة غير موجودة"))</f>
        <v/>
      </c>
      <c r="F1494" s="6">
        <f>IF(E1494="","",IFERROR(INDEX('المرضى'!$B$6:$B$305,MATCH(E1494,'المرضى'!$A$6:$A$305,0))&amp;"",""))</f>
        <v/>
      </c>
      <c r="G1494" s="22">
        <f>IF(OR(C1494&lt;&gt;"تمت",E1494="",NOT(ISNUMBER(A1494))),"",IF(COUNTIFS($E$6:$E$2005,E1494,$C$6:$C$2005,"تمت",$A$6:$A$2005,"&gt;"&amp;A1494)=0,1,0))</f>
        <v/>
      </c>
    </row>
    <row r="1495">
      <c r="A1495" s="13" t="n"/>
      <c r="B1495" s="5" t="n"/>
      <c r="C1495" s="5" t="n"/>
      <c r="D1495" s="5" t="n"/>
      <c r="E1495" s="6">
        <f>IF(B1495&amp;""="","",IFERROR(INDEX('الخطط'!$B$6:$B$505,MATCH(B1495&amp;"",'الخطط'!$A$6:$A$505,0))&amp;"","خطة غير موجودة"))</f>
        <v/>
      </c>
      <c r="F1495" s="6">
        <f>IF(E1495="","",IFERROR(INDEX('المرضى'!$B$6:$B$305,MATCH(E1495,'المرضى'!$A$6:$A$305,0))&amp;"",""))</f>
        <v/>
      </c>
      <c r="G1495" s="22">
        <f>IF(OR(C1495&lt;&gt;"تمت",E1495="",NOT(ISNUMBER(A1495))),"",IF(COUNTIFS($E$6:$E$2005,E1495,$C$6:$C$2005,"تمت",$A$6:$A$2005,"&gt;"&amp;A1495)=0,1,0))</f>
        <v/>
      </c>
    </row>
    <row r="1496">
      <c r="A1496" s="13" t="n"/>
      <c r="B1496" s="5" t="n"/>
      <c r="C1496" s="5" t="n"/>
      <c r="D1496" s="5" t="n"/>
      <c r="E1496" s="6">
        <f>IF(B1496&amp;""="","",IFERROR(INDEX('الخطط'!$B$6:$B$505,MATCH(B1496&amp;"",'الخطط'!$A$6:$A$505,0))&amp;"","خطة غير موجودة"))</f>
        <v/>
      </c>
      <c r="F1496" s="6">
        <f>IF(E1496="","",IFERROR(INDEX('المرضى'!$B$6:$B$305,MATCH(E1496,'المرضى'!$A$6:$A$305,0))&amp;"",""))</f>
        <v/>
      </c>
      <c r="G1496" s="22">
        <f>IF(OR(C1496&lt;&gt;"تمت",E1496="",NOT(ISNUMBER(A1496))),"",IF(COUNTIFS($E$6:$E$2005,E1496,$C$6:$C$2005,"تمت",$A$6:$A$2005,"&gt;"&amp;A1496)=0,1,0))</f>
        <v/>
      </c>
    </row>
    <row r="1497">
      <c r="A1497" s="13" t="n"/>
      <c r="B1497" s="5" t="n"/>
      <c r="C1497" s="5" t="n"/>
      <c r="D1497" s="5" t="n"/>
      <c r="E1497" s="6">
        <f>IF(B1497&amp;""="","",IFERROR(INDEX('الخطط'!$B$6:$B$505,MATCH(B1497&amp;"",'الخطط'!$A$6:$A$505,0))&amp;"","خطة غير موجودة"))</f>
        <v/>
      </c>
      <c r="F1497" s="6">
        <f>IF(E1497="","",IFERROR(INDEX('المرضى'!$B$6:$B$305,MATCH(E1497,'المرضى'!$A$6:$A$305,0))&amp;"",""))</f>
        <v/>
      </c>
      <c r="G1497" s="22">
        <f>IF(OR(C1497&lt;&gt;"تمت",E1497="",NOT(ISNUMBER(A1497))),"",IF(COUNTIFS($E$6:$E$2005,E1497,$C$6:$C$2005,"تمت",$A$6:$A$2005,"&gt;"&amp;A1497)=0,1,0))</f>
        <v/>
      </c>
    </row>
    <row r="1498">
      <c r="A1498" s="13" t="n"/>
      <c r="B1498" s="5" t="n"/>
      <c r="C1498" s="5" t="n"/>
      <c r="D1498" s="5" t="n"/>
      <c r="E1498" s="6">
        <f>IF(B1498&amp;""="","",IFERROR(INDEX('الخطط'!$B$6:$B$505,MATCH(B1498&amp;"",'الخطط'!$A$6:$A$505,0))&amp;"","خطة غير موجودة"))</f>
        <v/>
      </c>
      <c r="F1498" s="6">
        <f>IF(E1498="","",IFERROR(INDEX('المرضى'!$B$6:$B$305,MATCH(E1498,'المرضى'!$A$6:$A$305,0))&amp;"",""))</f>
        <v/>
      </c>
      <c r="G1498" s="22">
        <f>IF(OR(C1498&lt;&gt;"تمت",E1498="",NOT(ISNUMBER(A1498))),"",IF(COUNTIFS($E$6:$E$2005,E1498,$C$6:$C$2005,"تمت",$A$6:$A$2005,"&gt;"&amp;A1498)=0,1,0))</f>
        <v/>
      </c>
    </row>
    <row r="1499">
      <c r="A1499" s="13" t="n"/>
      <c r="B1499" s="5" t="n"/>
      <c r="C1499" s="5" t="n"/>
      <c r="D1499" s="5" t="n"/>
      <c r="E1499" s="6">
        <f>IF(B1499&amp;""="","",IFERROR(INDEX('الخطط'!$B$6:$B$505,MATCH(B1499&amp;"",'الخطط'!$A$6:$A$505,0))&amp;"","خطة غير موجودة"))</f>
        <v/>
      </c>
      <c r="F1499" s="6">
        <f>IF(E1499="","",IFERROR(INDEX('المرضى'!$B$6:$B$305,MATCH(E1499,'المرضى'!$A$6:$A$305,0))&amp;"",""))</f>
        <v/>
      </c>
      <c r="G1499" s="22">
        <f>IF(OR(C1499&lt;&gt;"تمت",E1499="",NOT(ISNUMBER(A1499))),"",IF(COUNTIFS($E$6:$E$2005,E1499,$C$6:$C$2005,"تمت",$A$6:$A$2005,"&gt;"&amp;A1499)=0,1,0))</f>
        <v/>
      </c>
    </row>
    <row r="1500">
      <c r="A1500" s="13" t="n"/>
      <c r="B1500" s="5" t="n"/>
      <c r="C1500" s="5" t="n"/>
      <c r="D1500" s="5" t="n"/>
      <c r="E1500" s="6">
        <f>IF(B1500&amp;""="","",IFERROR(INDEX('الخطط'!$B$6:$B$505,MATCH(B1500&amp;"",'الخطط'!$A$6:$A$505,0))&amp;"","خطة غير موجودة"))</f>
        <v/>
      </c>
      <c r="F1500" s="6">
        <f>IF(E1500="","",IFERROR(INDEX('المرضى'!$B$6:$B$305,MATCH(E1500,'المرضى'!$A$6:$A$305,0))&amp;"",""))</f>
        <v/>
      </c>
      <c r="G1500" s="22">
        <f>IF(OR(C1500&lt;&gt;"تمت",E1500="",NOT(ISNUMBER(A1500))),"",IF(COUNTIFS($E$6:$E$2005,E1500,$C$6:$C$2005,"تمت",$A$6:$A$2005,"&gt;"&amp;A1500)=0,1,0))</f>
        <v/>
      </c>
    </row>
    <row r="1501">
      <c r="A1501" s="13" t="n"/>
      <c r="B1501" s="5" t="n"/>
      <c r="C1501" s="5" t="n"/>
      <c r="D1501" s="5" t="n"/>
      <c r="E1501" s="6">
        <f>IF(B1501&amp;""="","",IFERROR(INDEX('الخطط'!$B$6:$B$505,MATCH(B1501&amp;"",'الخطط'!$A$6:$A$505,0))&amp;"","خطة غير موجودة"))</f>
        <v/>
      </c>
      <c r="F1501" s="6">
        <f>IF(E1501="","",IFERROR(INDEX('المرضى'!$B$6:$B$305,MATCH(E1501,'المرضى'!$A$6:$A$305,0))&amp;"",""))</f>
        <v/>
      </c>
      <c r="G1501" s="22">
        <f>IF(OR(C1501&lt;&gt;"تمت",E1501="",NOT(ISNUMBER(A1501))),"",IF(COUNTIFS($E$6:$E$2005,E1501,$C$6:$C$2005,"تمت",$A$6:$A$2005,"&gt;"&amp;A1501)=0,1,0))</f>
        <v/>
      </c>
    </row>
    <row r="1502">
      <c r="A1502" s="13" t="n"/>
      <c r="B1502" s="5" t="n"/>
      <c r="C1502" s="5" t="n"/>
      <c r="D1502" s="5" t="n"/>
      <c r="E1502" s="6">
        <f>IF(B1502&amp;""="","",IFERROR(INDEX('الخطط'!$B$6:$B$505,MATCH(B1502&amp;"",'الخطط'!$A$6:$A$505,0))&amp;"","خطة غير موجودة"))</f>
        <v/>
      </c>
      <c r="F1502" s="6">
        <f>IF(E1502="","",IFERROR(INDEX('المرضى'!$B$6:$B$305,MATCH(E1502,'المرضى'!$A$6:$A$305,0))&amp;"",""))</f>
        <v/>
      </c>
      <c r="G1502" s="22">
        <f>IF(OR(C1502&lt;&gt;"تمت",E1502="",NOT(ISNUMBER(A1502))),"",IF(COUNTIFS($E$6:$E$2005,E1502,$C$6:$C$2005,"تمت",$A$6:$A$2005,"&gt;"&amp;A1502)=0,1,0))</f>
        <v/>
      </c>
    </row>
    <row r="1503">
      <c r="A1503" s="13" t="n"/>
      <c r="B1503" s="5" t="n"/>
      <c r="C1503" s="5" t="n"/>
      <c r="D1503" s="5" t="n"/>
      <c r="E1503" s="6">
        <f>IF(B1503&amp;""="","",IFERROR(INDEX('الخطط'!$B$6:$B$505,MATCH(B1503&amp;"",'الخطط'!$A$6:$A$505,0))&amp;"","خطة غير موجودة"))</f>
        <v/>
      </c>
      <c r="F1503" s="6">
        <f>IF(E1503="","",IFERROR(INDEX('المرضى'!$B$6:$B$305,MATCH(E1503,'المرضى'!$A$6:$A$305,0))&amp;"",""))</f>
        <v/>
      </c>
      <c r="G1503" s="22">
        <f>IF(OR(C1503&lt;&gt;"تمت",E1503="",NOT(ISNUMBER(A1503))),"",IF(COUNTIFS($E$6:$E$2005,E1503,$C$6:$C$2005,"تمت",$A$6:$A$2005,"&gt;"&amp;A1503)=0,1,0))</f>
        <v/>
      </c>
    </row>
    <row r="1504">
      <c r="A1504" s="13" t="n"/>
      <c r="B1504" s="5" t="n"/>
      <c r="C1504" s="5" t="n"/>
      <c r="D1504" s="5" t="n"/>
      <c r="E1504" s="6">
        <f>IF(B1504&amp;""="","",IFERROR(INDEX('الخطط'!$B$6:$B$505,MATCH(B1504&amp;"",'الخطط'!$A$6:$A$505,0))&amp;"","خطة غير موجودة"))</f>
        <v/>
      </c>
      <c r="F1504" s="6">
        <f>IF(E1504="","",IFERROR(INDEX('المرضى'!$B$6:$B$305,MATCH(E1504,'المرضى'!$A$6:$A$305,0))&amp;"",""))</f>
        <v/>
      </c>
      <c r="G1504" s="22">
        <f>IF(OR(C1504&lt;&gt;"تمت",E1504="",NOT(ISNUMBER(A1504))),"",IF(COUNTIFS($E$6:$E$2005,E1504,$C$6:$C$2005,"تمت",$A$6:$A$2005,"&gt;"&amp;A1504)=0,1,0))</f>
        <v/>
      </c>
    </row>
    <row r="1505">
      <c r="A1505" s="13" t="n"/>
      <c r="B1505" s="5" t="n"/>
      <c r="C1505" s="5" t="n"/>
      <c r="D1505" s="5" t="n"/>
      <c r="E1505" s="6">
        <f>IF(B1505&amp;""="","",IFERROR(INDEX('الخطط'!$B$6:$B$505,MATCH(B1505&amp;"",'الخطط'!$A$6:$A$505,0))&amp;"","خطة غير موجودة"))</f>
        <v/>
      </c>
      <c r="F1505" s="6">
        <f>IF(E1505="","",IFERROR(INDEX('المرضى'!$B$6:$B$305,MATCH(E1505,'المرضى'!$A$6:$A$305,0))&amp;"",""))</f>
        <v/>
      </c>
      <c r="G1505" s="22">
        <f>IF(OR(C1505&lt;&gt;"تمت",E1505="",NOT(ISNUMBER(A1505))),"",IF(COUNTIFS($E$6:$E$2005,E1505,$C$6:$C$2005,"تمت",$A$6:$A$2005,"&gt;"&amp;A1505)=0,1,0))</f>
        <v/>
      </c>
    </row>
    <row r="1506">
      <c r="A1506" s="13" t="n"/>
      <c r="B1506" s="5" t="n"/>
      <c r="C1506" s="5" t="n"/>
      <c r="D1506" s="5" t="n"/>
      <c r="E1506" s="6">
        <f>IF(B1506&amp;""="","",IFERROR(INDEX('الخطط'!$B$6:$B$505,MATCH(B1506&amp;"",'الخطط'!$A$6:$A$505,0))&amp;"","خطة غير موجودة"))</f>
        <v/>
      </c>
      <c r="F1506" s="6">
        <f>IF(E1506="","",IFERROR(INDEX('المرضى'!$B$6:$B$305,MATCH(E1506,'المرضى'!$A$6:$A$305,0))&amp;"",""))</f>
        <v/>
      </c>
      <c r="G1506" s="22">
        <f>IF(OR(C1506&lt;&gt;"تمت",E1506="",NOT(ISNUMBER(A1506))),"",IF(COUNTIFS($E$6:$E$2005,E1506,$C$6:$C$2005,"تمت",$A$6:$A$2005,"&gt;"&amp;A1506)=0,1,0))</f>
        <v/>
      </c>
    </row>
    <row r="1507">
      <c r="A1507" s="13" t="n"/>
      <c r="B1507" s="5" t="n"/>
      <c r="C1507" s="5" t="n"/>
      <c r="D1507" s="5" t="n"/>
      <c r="E1507" s="6">
        <f>IF(B1507&amp;""="","",IFERROR(INDEX('الخطط'!$B$6:$B$505,MATCH(B1507&amp;"",'الخطط'!$A$6:$A$505,0))&amp;"","خطة غير موجودة"))</f>
        <v/>
      </c>
      <c r="F1507" s="6">
        <f>IF(E1507="","",IFERROR(INDEX('المرضى'!$B$6:$B$305,MATCH(E1507,'المرضى'!$A$6:$A$305,0))&amp;"",""))</f>
        <v/>
      </c>
      <c r="G1507" s="22">
        <f>IF(OR(C1507&lt;&gt;"تمت",E1507="",NOT(ISNUMBER(A1507))),"",IF(COUNTIFS($E$6:$E$2005,E1507,$C$6:$C$2005,"تمت",$A$6:$A$2005,"&gt;"&amp;A1507)=0,1,0))</f>
        <v/>
      </c>
    </row>
    <row r="1508">
      <c r="A1508" s="13" t="n"/>
      <c r="B1508" s="5" t="n"/>
      <c r="C1508" s="5" t="n"/>
      <c r="D1508" s="5" t="n"/>
      <c r="E1508" s="6">
        <f>IF(B1508&amp;""="","",IFERROR(INDEX('الخطط'!$B$6:$B$505,MATCH(B1508&amp;"",'الخطط'!$A$6:$A$505,0))&amp;"","خطة غير موجودة"))</f>
        <v/>
      </c>
      <c r="F1508" s="6">
        <f>IF(E1508="","",IFERROR(INDEX('المرضى'!$B$6:$B$305,MATCH(E1508,'المرضى'!$A$6:$A$305,0))&amp;"",""))</f>
        <v/>
      </c>
      <c r="G1508" s="22">
        <f>IF(OR(C1508&lt;&gt;"تمت",E1508="",NOT(ISNUMBER(A1508))),"",IF(COUNTIFS($E$6:$E$2005,E1508,$C$6:$C$2005,"تمت",$A$6:$A$2005,"&gt;"&amp;A1508)=0,1,0))</f>
        <v/>
      </c>
    </row>
    <row r="1509">
      <c r="A1509" s="13" t="n"/>
      <c r="B1509" s="5" t="n"/>
      <c r="C1509" s="5" t="n"/>
      <c r="D1509" s="5" t="n"/>
      <c r="E1509" s="6">
        <f>IF(B1509&amp;""="","",IFERROR(INDEX('الخطط'!$B$6:$B$505,MATCH(B1509&amp;"",'الخطط'!$A$6:$A$505,0))&amp;"","خطة غير موجودة"))</f>
        <v/>
      </c>
      <c r="F1509" s="6">
        <f>IF(E1509="","",IFERROR(INDEX('المرضى'!$B$6:$B$305,MATCH(E1509,'المرضى'!$A$6:$A$305,0))&amp;"",""))</f>
        <v/>
      </c>
      <c r="G1509" s="22">
        <f>IF(OR(C1509&lt;&gt;"تمت",E1509="",NOT(ISNUMBER(A1509))),"",IF(COUNTIFS($E$6:$E$2005,E1509,$C$6:$C$2005,"تمت",$A$6:$A$2005,"&gt;"&amp;A1509)=0,1,0))</f>
        <v/>
      </c>
    </row>
    <row r="1510">
      <c r="A1510" s="13" t="n"/>
      <c r="B1510" s="5" t="n"/>
      <c r="C1510" s="5" t="n"/>
      <c r="D1510" s="5" t="n"/>
      <c r="E1510" s="6">
        <f>IF(B1510&amp;""="","",IFERROR(INDEX('الخطط'!$B$6:$B$505,MATCH(B1510&amp;"",'الخطط'!$A$6:$A$505,0))&amp;"","خطة غير موجودة"))</f>
        <v/>
      </c>
      <c r="F1510" s="6">
        <f>IF(E1510="","",IFERROR(INDEX('المرضى'!$B$6:$B$305,MATCH(E1510,'المرضى'!$A$6:$A$305,0))&amp;"",""))</f>
        <v/>
      </c>
      <c r="G1510" s="22">
        <f>IF(OR(C1510&lt;&gt;"تمت",E1510="",NOT(ISNUMBER(A1510))),"",IF(COUNTIFS($E$6:$E$2005,E1510,$C$6:$C$2005,"تمت",$A$6:$A$2005,"&gt;"&amp;A1510)=0,1,0))</f>
        <v/>
      </c>
    </row>
    <row r="1511">
      <c r="A1511" s="13" t="n"/>
      <c r="B1511" s="5" t="n"/>
      <c r="C1511" s="5" t="n"/>
      <c r="D1511" s="5" t="n"/>
      <c r="E1511" s="6">
        <f>IF(B1511&amp;""="","",IFERROR(INDEX('الخطط'!$B$6:$B$505,MATCH(B1511&amp;"",'الخطط'!$A$6:$A$505,0))&amp;"","خطة غير موجودة"))</f>
        <v/>
      </c>
      <c r="F1511" s="6">
        <f>IF(E1511="","",IFERROR(INDEX('المرضى'!$B$6:$B$305,MATCH(E1511,'المرضى'!$A$6:$A$305,0))&amp;"",""))</f>
        <v/>
      </c>
      <c r="G1511" s="22">
        <f>IF(OR(C1511&lt;&gt;"تمت",E1511="",NOT(ISNUMBER(A1511))),"",IF(COUNTIFS($E$6:$E$2005,E1511,$C$6:$C$2005,"تمت",$A$6:$A$2005,"&gt;"&amp;A1511)=0,1,0))</f>
        <v/>
      </c>
    </row>
    <row r="1512">
      <c r="A1512" s="13" t="n"/>
      <c r="B1512" s="5" t="n"/>
      <c r="C1512" s="5" t="n"/>
      <c r="D1512" s="5" t="n"/>
      <c r="E1512" s="6">
        <f>IF(B1512&amp;""="","",IFERROR(INDEX('الخطط'!$B$6:$B$505,MATCH(B1512&amp;"",'الخطط'!$A$6:$A$505,0))&amp;"","خطة غير موجودة"))</f>
        <v/>
      </c>
      <c r="F1512" s="6">
        <f>IF(E1512="","",IFERROR(INDEX('المرضى'!$B$6:$B$305,MATCH(E1512,'المرضى'!$A$6:$A$305,0))&amp;"",""))</f>
        <v/>
      </c>
      <c r="G1512" s="22">
        <f>IF(OR(C1512&lt;&gt;"تمت",E1512="",NOT(ISNUMBER(A1512))),"",IF(COUNTIFS($E$6:$E$2005,E1512,$C$6:$C$2005,"تمت",$A$6:$A$2005,"&gt;"&amp;A1512)=0,1,0))</f>
        <v/>
      </c>
    </row>
    <row r="1513">
      <c r="A1513" s="13" t="n"/>
      <c r="B1513" s="5" t="n"/>
      <c r="C1513" s="5" t="n"/>
      <c r="D1513" s="5" t="n"/>
      <c r="E1513" s="6">
        <f>IF(B1513&amp;""="","",IFERROR(INDEX('الخطط'!$B$6:$B$505,MATCH(B1513&amp;"",'الخطط'!$A$6:$A$505,0))&amp;"","خطة غير موجودة"))</f>
        <v/>
      </c>
      <c r="F1513" s="6">
        <f>IF(E1513="","",IFERROR(INDEX('المرضى'!$B$6:$B$305,MATCH(E1513,'المرضى'!$A$6:$A$305,0))&amp;"",""))</f>
        <v/>
      </c>
      <c r="G1513" s="22">
        <f>IF(OR(C1513&lt;&gt;"تمت",E1513="",NOT(ISNUMBER(A1513))),"",IF(COUNTIFS($E$6:$E$2005,E1513,$C$6:$C$2005,"تمت",$A$6:$A$2005,"&gt;"&amp;A1513)=0,1,0))</f>
        <v/>
      </c>
    </row>
    <row r="1514">
      <c r="A1514" s="13" t="n"/>
      <c r="B1514" s="5" t="n"/>
      <c r="C1514" s="5" t="n"/>
      <c r="D1514" s="5" t="n"/>
      <c r="E1514" s="6">
        <f>IF(B1514&amp;""="","",IFERROR(INDEX('الخطط'!$B$6:$B$505,MATCH(B1514&amp;"",'الخطط'!$A$6:$A$505,0))&amp;"","خطة غير موجودة"))</f>
        <v/>
      </c>
      <c r="F1514" s="6">
        <f>IF(E1514="","",IFERROR(INDEX('المرضى'!$B$6:$B$305,MATCH(E1514,'المرضى'!$A$6:$A$305,0))&amp;"",""))</f>
        <v/>
      </c>
      <c r="G1514" s="22">
        <f>IF(OR(C1514&lt;&gt;"تمت",E1514="",NOT(ISNUMBER(A1514))),"",IF(COUNTIFS($E$6:$E$2005,E1514,$C$6:$C$2005,"تمت",$A$6:$A$2005,"&gt;"&amp;A1514)=0,1,0))</f>
        <v/>
      </c>
    </row>
    <row r="1515">
      <c r="A1515" s="13" t="n"/>
      <c r="B1515" s="5" t="n"/>
      <c r="C1515" s="5" t="n"/>
      <c r="D1515" s="5" t="n"/>
      <c r="E1515" s="6">
        <f>IF(B1515&amp;""="","",IFERROR(INDEX('الخطط'!$B$6:$B$505,MATCH(B1515&amp;"",'الخطط'!$A$6:$A$505,0))&amp;"","خطة غير موجودة"))</f>
        <v/>
      </c>
      <c r="F1515" s="6">
        <f>IF(E1515="","",IFERROR(INDEX('المرضى'!$B$6:$B$305,MATCH(E1515,'المرضى'!$A$6:$A$305,0))&amp;"",""))</f>
        <v/>
      </c>
      <c r="G1515" s="22">
        <f>IF(OR(C1515&lt;&gt;"تمت",E1515="",NOT(ISNUMBER(A1515))),"",IF(COUNTIFS($E$6:$E$2005,E1515,$C$6:$C$2005,"تمت",$A$6:$A$2005,"&gt;"&amp;A1515)=0,1,0))</f>
        <v/>
      </c>
    </row>
    <row r="1516">
      <c r="A1516" s="13" t="n"/>
      <c r="B1516" s="5" t="n"/>
      <c r="C1516" s="5" t="n"/>
      <c r="D1516" s="5" t="n"/>
      <c r="E1516" s="6">
        <f>IF(B1516&amp;""="","",IFERROR(INDEX('الخطط'!$B$6:$B$505,MATCH(B1516&amp;"",'الخطط'!$A$6:$A$505,0))&amp;"","خطة غير موجودة"))</f>
        <v/>
      </c>
      <c r="F1516" s="6">
        <f>IF(E1516="","",IFERROR(INDEX('المرضى'!$B$6:$B$305,MATCH(E1516,'المرضى'!$A$6:$A$305,0))&amp;"",""))</f>
        <v/>
      </c>
      <c r="G1516" s="22">
        <f>IF(OR(C1516&lt;&gt;"تمت",E1516="",NOT(ISNUMBER(A1516))),"",IF(COUNTIFS($E$6:$E$2005,E1516,$C$6:$C$2005,"تمت",$A$6:$A$2005,"&gt;"&amp;A1516)=0,1,0))</f>
        <v/>
      </c>
    </row>
    <row r="1517">
      <c r="A1517" s="13" t="n"/>
      <c r="B1517" s="5" t="n"/>
      <c r="C1517" s="5" t="n"/>
      <c r="D1517" s="5" t="n"/>
      <c r="E1517" s="6">
        <f>IF(B1517&amp;""="","",IFERROR(INDEX('الخطط'!$B$6:$B$505,MATCH(B1517&amp;"",'الخطط'!$A$6:$A$505,0))&amp;"","خطة غير موجودة"))</f>
        <v/>
      </c>
      <c r="F1517" s="6">
        <f>IF(E1517="","",IFERROR(INDEX('المرضى'!$B$6:$B$305,MATCH(E1517,'المرضى'!$A$6:$A$305,0))&amp;"",""))</f>
        <v/>
      </c>
      <c r="G1517" s="22">
        <f>IF(OR(C1517&lt;&gt;"تمت",E1517="",NOT(ISNUMBER(A1517))),"",IF(COUNTIFS($E$6:$E$2005,E1517,$C$6:$C$2005,"تمت",$A$6:$A$2005,"&gt;"&amp;A1517)=0,1,0))</f>
        <v/>
      </c>
    </row>
    <row r="1518">
      <c r="A1518" s="13" t="n"/>
      <c r="B1518" s="5" t="n"/>
      <c r="C1518" s="5" t="n"/>
      <c r="D1518" s="5" t="n"/>
      <c r="E1518" s="6">
        <f>IF(B1518&amp;""="","",IFERROR(INDEX('الخطط'!$B$6:$B$505,MATCH(B1518&amp;"",'الخطط'!$A$6:$A$505,0))&amp;"","خطة غير موجودة"))</f>
        <v/>
      </c>
      <c r="F1518" s="6">
        <f>IF(E1518="","",IFERROR(INDEX('المرضى'!$B$6:$B$305,MATCH(E1518,'المرضى'!$A$6:$A$305,0))&amp;"",""))</f>
        <v/>
      </c>
      <c r="G1518" s="22">
        <f>IF(OR(C1518&lt;&gt;"تمت",E1518="",NOT(ISNUMBER(A1518))),"",IF(COUNTIFS($E$6:$E$2005,E1518,$C$6:$C$2005,"تمت",$A$6:$A$2005,"&gt;"&amp;A1518)=0,1,0))</f>
        <v/>
      </c>
    </row>
    <row r="1519">
      <c r="A1519" s="13" t="n"/>
      <c r="B1519" s="5" t="n"/>
      <c r="C1519" s="5" t="n"/>
      <c r="D1519" s="5" t="n"/>
      <c r="E1519" s="6">
        <f>IF(B1519&amp;""="","",IFERROR(INDEX('الخطط'!$B$6:$B$505,MATCH(B1519&amp;"",'الخطط'!$A$6:$A$505,0))&amp;"","خطة غير موجودة"))</f>
        <v/>
      </c>
      <c r="F1519" s="6">
        <f>IF(E1519="","",IFERROR(INDEX('المرضى'!$B$6:$B$305,MATCH(E1519,'المرضى'!$A$6:$A$305,0))&amp;"",""))</f>
        <v/>
      </c>
      <c r="G1519" s="22">
        <f>IF(OR(C1519&lt;&gt;"تمت",E1519="",NOT(ISNUMBER(A1519))),"",IF(COUNTIFS($E$6:$E$2005,E1519,$C$6:$C$2005,"تمت",$A$6:$A$2005,"&gt;"&amp;A1519)=0,1,0))</f>
        <v/>
      </c>
    </row>
    <row r="1520">
      <c r="A1520" s="13" t="n"/>
      <c r="B1520" s="5" t="n"/>
      <c r="C1520" s="5" t="n"/>
      <c r="D1520" s="5" t="n"/>
      <c r="E1520" s="6">
        <f>IF(B1520&amp;""="","",IFERROR(INDEX('الخطط'!$B$6:$B$505,MATCH(B1520&amp;"",'الخطط'!$A$6:$A$505,0))&amp;"","خطة غير موجودة"))</f>
        <v/>
      </c>
      <c r="F1520" s="6">
        <f>IF(E1520="","",IFERROR(INDEX('المرضى'!$B$6:$B$305,MATCH(E1520,'المرضى'!$A$6:$A$305,0))&amp;"",""))</f>
        <v/>
      </c>
      <c r="G1520" s="22">
        <f>IF(OR(C1520&lt;&gt;"تمت",E1520="",NOT(ISNUMBER(A1520))),"",IF(COUNTIFS($E$6:$E$2005,E1520,$C$6:$C$2005,"تمت",$A$6:$A$2005,"&gt;"&amp;A1520)=0,1,0))</f>
        <v/>
      </c>
    </row>
    <row r="1521">
      <c r="A1521" s="13" t="n"/>
      <c r="B1521" s="5" t="n"/>
      <c r="C1521" s="5" t="n"/>
      <c r="D1521" s="5" t="n"/>
      <c r="E1521" s="6">
        <f>IF(B1521&amp;""="","",IFERROR(INDEX('الخطط'!$B$6:$B$505,MATCH(B1521&amp;"",'الخطط'!$A$6:$A$505,0))&amp;"","خطة غير موجودة"))</f>
        <v/>
      </c>
      <c r="F1521" s="6">
        <f>IF(E1521="","",IFERROR(INDEX('المرضى'!$B$6:$B$305,MATCH(E1521,'المرضى'!$A$6:$A$305,0))&amp;"",""))</f>
        <v/>
      </c>
      <c r="G1521" s="22">
        <f>IF(OR(C1521&lt;&gt;"تمت",E1521="",NOT(ISNUMBER(A1521))),"",IF(COUNTIFS($E$6:$E$2005,E1521,$C$6:$C$2005,"تمت",$A$6:$A$2005,"&gt;"&amp;A1521)=0,1,0))</f>
        <v/>
      </c>
    </row>
    <row r="1522">
      <c r="A1522" s="13" t="n"/>
      <c r="B1522" s="5" t="n"/>
      <c r="C1522" s="5" t="n"/>
      <c r="D1522" s="5" t="n"/>
      <c r="E1522" s="6">
        <f>IF(B1522&amp;""="","",IFERROR(INDEX('الخطط'!$B$6:$B$505,MATCH(B1522&amp;"",'الخطط'!$A$6:$A$505,0))&amp;"","خطة غير موجودة"))</f>
        <v/>
      </c>
      <c r="F1522" s="6">
        <f>IF(E1522="","",IFERROR(INDEX('المرضى'!$B$6:$B$305,MATCH(E1522,'المرضى'!$A$6:$A$305,0))&amp;"",""))</f>
        <v/>
      </c>
      <c r="G1522" s="22">
        <f>IF(OR(C1522&lt;&gt;"تمت",E1522="",NOT(ISNUMBER(A1522))),"",IF(COUNTIFS($E$6:$E$2005,E1522,$C$6:$C$2005,"تمت",$A$6:$A$2005,"&gt;"&amp;A1522)=0,1,0))</f>
        <v/>
      </c>
    </row>
    <row r="1523">
      <c r="A1523" s="13" t="n"/>
      <c r="B1523" s="5" t="n"/>
      <c r="C1523" s="5" t="n"/>
      <c r="D1523" s="5" t="n"/>
      <c r="E1523" s="6">
        <f>IF(B1523&amp;""="","",IFERROR(INDEX('الخطط'!$B$6:$B$505,MATCH(B1523&amp;"",'الخطط'!$A$6:$A$505,0))&amp;"","خطة غير موجودة"))</f>
        <v/>
      </c>
      <c r="F1523" s="6">
        <f>IF(E1523="","",IFERROR(INDEX('المرضى'!$B$6:$B$305,MATCH(E1523,'المرضى'!$A$6:$A$305,0))&amp;"",""))</f>
        <v/>
      </c>
      <c r="G1523" s="22">
        <f>IF(OR(C1523&lt;&gt;"تمت",E1523="",NOT(ISNUMBER(A1523))),"",IF(COUNTIFS($E$6:$E$2005,E1523,$C$6:$C$2005,"تمت",$A$6:$A$2005,"&gt;"&amp;A1523)=0,1,0))</f>
        <v/>
      </c>
    </row>
    <row r="1524">
      <c r="A1524" s="13" t="n"/>
      <c r="B1524" s="5" t="n"/>
      <c r="C1524" s="5" t="n"/>
      <c r="D1524" s="5" t="n"/>
      <c r="E1524" s="6">
        <f>IF(B1524&amp;""="","",IFERROR(INDEX('الخطط'!$B$6:$B$505,MATCH(B1524&amp;"",'الخطط'!$A$6:$A$505,0))&amp;"","خطة غير موجودة"))</f>
        <v/>
      </c>
      <c r="F1524" s="6">
        <f>IF(E1524="","",IFERROR(INDEX('المرضى'!$B$6:$B$305,MATCH(E1524,'المرضى'!$A$6:$A$305,0))&amp;"",""))</f>
        <v/>
      </c>
      <c r="G1524" s="22">
        <f>IF(OR(C1524&lt;&gt;"تمت",E1524="",NOT(ISNUMBER(A1524))),"",IF(COUNTIFS($E$6:$E$2005,E1524,$C$6:$C$2005,"تمت",$A$6:$A$2005,"&gt;"&amp;A1524)=0,1,0))</f>
        <v/>
      </c>
    </row>
    <row r="1525">
      <c r="A1525" s="13" t="n"/>
      <c r="B1525" s="5" t="n"/>
      <c r="C1525" s="5" t="n"/>
      <c r="D1525" s="5" t="n"/>
      <c r="E1525" s="6">
        <f>IF(B1525&amp;""="","",IFERROR(INDEX('الخطط'!$B$6:$B$505,MATCH(B1525&amp;"",'الخطط'!$A$6:$A$505,0))&amp;"","خطة غير موجودة"))</f>
        <v/>
      </c>
      <c r="F1525" s="6">
        <f>IF(E1525="","",IFERROR(INDEX('المرضى'!$B$6:$B$305,MATCH(E1525,'المرضى'!$A$6:$A$305,0))&amp;"",""))</f>
        <v/>
      </c>
      <c r="G1525" s="22">
        <f>IF(OR(C1525&lt;&gt;"تمت",E1525="",NOT(ISNUMBER(A1525))),"",IF(COUNTIFS($E$6:$E$2005,E1525,$C$6:$C$2005,"تمت",$A$6:$A$2005,"&gt;"&amp;A1525)=0,1,0))</f>
        <v/>
      </c>
    </row>
    <row r="1526">
      <c r="A1526" s="13" t="n"/>
      <c r="B1526" s="5" t="n"/>
      <c r="C1526" s="5" t="n"/>
      <c r="D1526" s="5" t="n"/>
      <c r="E1526" s="6">
        <f>IF(B1526&amp;""="","",IFERROR(INDEX('الخطط'!$B$6:$B$505,MATCH(B1526&amp;"",'الخطط'!$A$6:$A$505,0))&amp;"","خطة غير موجودة"))</f>
        <v/>
      </c>
      <c r="F1526" s="6">
        <f>IF(E1526="","",IFERROR(INDEX('المرضى'!$B$6:$B$305,MATCH(E1526,'المرضى'!$A$6:$A$305,0))&amp;"",""))</f>
        <v/>
      </c>
      <c r="G1526" s="22">
        <f>IF(OR(C1526&lt;&gt;"تمت",E1526="",NOT(ISNUMBER(A1526))),"",IF(COUNTIFS($E$6:$E$2005,E1526,$C$6:$C$2005,"تمت",$A$6:$A$2005,"&gt;"&amp;A1526)=0,1,0))</f>
        <v/>
      </c>
    </row>
    <row r="1527">
      <c r="A1527" s="13" t="n"/>
      <c r="B1527" s="5" t="n"/>
      <c r="C1527" s="5" t="n"/>
      <c r="D1527" s="5" t="n"/>
      <c r="E1527" s="6">
        <f>IF(B1527&amp;""="","",IFERROR(INDEX('الخطط'!$B$6:$B$505,MATCH(B1527&amp;"",'الخطط'!$A$6:$A$505,0))&amp;"","خطة غير موجودة"))</f>
        <v/>
      </c>
      <c r="F1527" s="6">
        <f>IF(E1527="","",IFERROR(INDEX('المرضى'!$B$6:$B$305,MATCH(E1527,'المرضى'!$A$6:$A$305,0))&amp;"",""))</f>
        <v/>
      </c>
      <c r="G1527" s="22">
        <f>IF(OR(C1527&lt;&gt;"تمت",E1527="",NOT(ISNUMBER(A1527))),"",IF(COUNTIFS($E$6:$E$2005,E1527,$C$6:$C$2005,"تمت",$A$6:$A$2005,"&gt;"&amp;A1527)=0,1,0))</f>
        <v/>
      </c>
    </row>
    <row r="1528">
      <c r="A1528" s="13" t="n"/>
      <c r="B1528" s="5" t="n"/>
      <c r="C1528" s="5" t="n"/>
      <c r="D1528" s="5" t="n"/>
      <c r="E1528" s="6">
        <f>IF(B1528&amp;""="","",IFERROR(INDEX('الخطط'!$B$6:$B$505,MATCH(B1528&amp;"",'الخطط'!$A$6:$A$505,0))&amp;"","خطة غير موجودة"))</f>
        <v/>
      </c>
      <c r="F1528" s="6">
        <f>IF(E1528="","",IFERROR(INDEX('المرضى'!$B$6:$B$305,MATCH(E1528,'المرضى'!$A$6:$A$305,0))&amp;"",""))</f>
        <v/>
      </c>
      <c r="G1528" s="22">
        <f>IF(OR(C1528&lt;&gt;"تمت",E1528="",NOT(ISNUMBER(A1528))),"",IF(COUNTIFS($E$6:$E$2005,E1528,$C$6:$C$2005,"تمت",$A$6:$A$2005,"&gt;"&amp;A1528)=0,1,0))</f>
        <v/>
      </c>
    </row>
    <row r="1529">
      <c r="A1529" s="13" t="n"/>
      <c r="B1529" s="5" t="n"/>
      <c r="C1529" s="5" t="n"/>
      <c r="D1529" s="5" t="n"/>
      <c r="E1529" s="6">
        <f>IF(B1529&amp;""="","",IFERROR(INDEX('الخطط'!$B$6:$B$505,MATCH(B1529&amp;"",'الخطط'!$A$6:$A$505,0))&amp;"","خطة غير موجودة"))</f>
        <v/>
      </c>
      <c r="F1529" s="6">
        <f>IF(E1529="","",IFERROR(INDEX('المرضى'!$B$6:$B$305,MATCH(E1529,'المرضى'!$A$6:$A$305,0))&amp;"",""))</f>
        <v/>
      </c>
      <c r="G1529" s="22">
        <f>IF(OR(C1529&lt;&gt;"تمت",E1529="",NOT(ISNUMBER(A1529))),"",IF(COUNTIFS($E$6:$E$2005,E1529,$C$6:$C$2005,"تمت",$A$6:$A$2005,"&gt;"&amp;A1529)=0,1,0))</f>
        <v/>
      </c>
    </row>
    <row r="1530">
      <c r="A1530" s="13" t="n"/>
      <c r="B1530" s="5" t="n"/>
      <c r="C1530" s="5" t="n"/>
      <c r="D1530" s="5" t="n"/>
      <c r="E1530" s="6">
        <f>IF(B1530&amp;""="","",IFERROR(INDEX('الخطط'!$B$6:$B$505,MATCH(B1530&amp;"",'الخطط'!$A$6:$A$505,0))&amp;"","خطة غير موجودة"))</f>
        <v/>
      </c>
      <c r="F1530" s="6">
        <f>IF(E1530="","",IFERROR(INDEX('المرضى'!$B$6:$B$305,MATCH(E1530,'المرضى'!$A$6:$A$305,0))&amp;"",""))</f>
        <v/>
      </c>
      <c r="G1530" s="22">
        <f>IF(OR(C1530&lt;&gt;"تمت",E1530="",NOT(ISNUMBER(A1530))),"",IF(COUNTIFS($E$6:$E$2005,E1530,$C$6:$C$2005,"تمت",$A$6:$A$2005,"&gt;"&amp;A1530)=0,1,0))</f>
        <v/>
      </c>
    </row>
    <row r="1531">
      <c r="A1531" s="13" t="n"/>
      <c r="B1531" s="5" t="n"/>
      <c r="C1531" s="5" t="n"/>
      <c r="D1531" s="5" t="n"/>
      <c r="E1531" s="6">
        <f>IF(B1531&amp;""="","",IFERROR(INDEX('الخطط'!$B$6:$B$505,MATCH(B1531&amp;"",'الخطط'!$A$6:$A$505,0))&amp;"","خطة غير موجودة"))</f>
        <v/>
      </c>
      <c r="F1531" s="6">
        <f>IF(E1531="","",IFERROR(INDEX('المرضى'!$B$6:$B$305,MATCH(E1531,'المرضى'!$A$6:$A$305,0))&amp;"",""))</f>
        <v/>
      </c>
      <c r="G1531" s="22">
        <f>IF(OR(C1531&lt;&gt;"تمت",E1531="",NOT(ISNUMBER(A1531))),"",IF(COUNTIFS($E$6:$E$2005,E1531,$C$6:$C$2005,"تمت",$A$6:$A$2005,"&gt;"&amp;A1531)=0,1,0))</f>
        <v/>
      </c>
    </row>
    <row r="1532">
      <c r="A1532" s="13" t="n"/>
      <c r="B1532" s="5" t="n"/>
      <c r="C1532" s="5" t="n"/>
      <c r="D1532" s="5" t="n"/>
      <c r="E1532" s="6">
        <f>IF(B1532&amp;""="","",IFERROR(INDEX('الخطط'!$B$6:$B$505,MATCH(B1532&amp;"",'الخطط'!$A$6:$A$505,0))&amp;"","خطة غير موجودة"))</f>
        <v/>
      </c>
      <c r="F1532" s="6">
        <f>IF(E1532="","",IFERROR(INDEX('المرضى'!$B$6:$B$305,MATCH(E1532,'المرضى'!$A$6:$A$305,0))&amp;"",""))</f>
        <v/>
      </c>
      <c r="G1532" s="22">
        <f>IF(OR(C1532&lt;&gt;"تمت",E1532="",NOT(ISNUMBER(A1532))),"",IF(COUNTIFS($E$6:$E$2005,E1532,$C$6:$C$2005,"تمت",$A$6:$A$2005,"&gt;"&amp;A1532)=0,1,0))</f>
        <v/>
      </c>
    </row>
    <row r="1533">
      <c r="A1533" s="13" t="n"/>
      <c r="B1533" s="5" t="n"/>
      <c r="C1533" s="5" t="n"/>
      <c r="D1533" s="5" t="n"/>
      <c r="E1533" s="6">
        <f>IF(B1533&amp;""="","",IFERROR(INDEX('الخطط'!$B$6:$B$505,MATCH(B1533&amp;"",'الخطط'!$A$6:$A$505,0))&amp;"","خطة غير موجودة"))</f>
        <v/>
      </c>
      <c r="F1533" s="6">
        <f>IF(E1533="","",IFERROR(INDEX('المرضى'!$B$6:$B$305,MATCH(E1533,'المرضى'!$A$6:$A$305,0))&amp;"",""))</f>
        <v/>
      </c>
      <c r="G1533" s="22">
        <f>IF(OR(C1533&lt;&gt;"تمت",E1533="",NOT(ISNUMBER(A1533))),"",IF(COUNTIFS($E$6:$E$2005,E1533,$C$6:$C$2005,"تمت",$A$6:$A$2005,"&gt;"&amp;A1533)=0,1,0))</f>
        <v/>
      </c>
    </row>
    <row r="1534">
      <c r="A1534" s="13" t="n"/>
      <c r="B1534" s="5" t="n"/>
      <c r="C1534" s="5" t="n"/>
      <c r="D1534" s="5" t="n"/>
      <c r="E1534" s="6">
        <f>IF(B1534&amp;""="","",IFERROR(INDEX('الخطط'!$B$6:$B$505,MATCH(B1534&amp;"",'الخطط'!$A$6:$A$505,0))&amp;"","خطة غير موجودة"))</f>
        <v/>
      </c>
      <c r="F1534" s="6">
        <f>IF(E1534="","",IFERROR(INDEX('المرضى'!$B$6:$B$305,MATCH(E1534,'المرضى'!$A$6:$A$305,0))&amp;"",""))</f>
        <v/>
      </c>
      <c r="G1534" s="22">
        <f>IF(OR(C1534&lt;&gt;"تمت",E1534="",NOT(ISNUMBER(A1534))),"",IF(COUNTIFS($E$6:$E$2005,E1534,$C$6:$C$2005,"تمت",$A$6:$A$2005,"&gt;"&amp;A1534)=0,1,0))</f>
        <v/>
      </c>
    </row>
    <row r="1535">
      <c r="A1535" s="13" t="n"/>
      <c r="B1535" s="5" t="n"/>
      <c r="C1535" s="5" t="n"/>
      <c r="D1535" s="5" t="n"/>
      <c r="E1535" s="6">
        <f>IF(B1535&amp;""="","",IFERROR(INDEX('الخطط'!$B$6:$B$505,MATCH(B1535&amp;"",'الخطط'!$A$6:$A$505,0))&amp;"","خطة غير موجودة"))</f>
        <v/>
      </c>
      <c r="F1535" s="6">
        <f>IF(E1535="","",IFERROR(INDEX('المرضى'!$B$6:$B$305,MATCH(E1535,'المرضى'!$A$6:$A$305,0))&amp;"",""))</f>
        <v/>
      </c>
      <c r="G1535" s="22">
        <f>IF(OR(C1535&lt;&gt;"تمت",E1535="",NOT(ISNUMBER(A1535))),"",IF(COUNTIFS($E$6:$E$2005,E1535,$C$6:$C$2005,"تمت",$A$6:$A$2005,"&gt;"&amp;A1535)=0,1,0))</f>
        <v/>
      </c>
    </row>
    <row r="1536">
      <c r="A1536" s="13" t="n"/>
      <c r="B1536" s="5" t="n"/>
      <c r="C1536" s="5" t="n"/>
      <c r="D1536" s="5" t="n"/>
      <c r="E1536" s="6">
        <f>IF(B1536&amp;""="","",IFERROR(INDEX('الخطط'!$B$6:$B$505,MATCH(B1536&amp;"",'الخطط'!$A$6:$A$505,0))&amp;"","خطة غير موجودة"))</f>
        <v/>
      </c>
      <c r="F1536" s="6">
        <f>IF(E1536="","",IFERROR(INDEX('المرضى'!$B$6:$B$305,MATCH(E1536,'المرضى'!$A$6:$A$305,0))&amp;"",""))</f>
        <v/>
      </c>
      <c r="G1536" s="22">
        <f>IF(OR(C1536&lt;&gt;"تمت",E1536="",NOT(ISNUMBER(A1536))),"",IF(COUNTIFS($E$6:$E$2005,E1536,$C$6:$C$2005,"تمت",$A$6:$A$2005,"&gt;"&amp;A1536)=0,1,0))</f>
        <v/>
      </c>
    </row>
    <row r="1537">
      <c r="A1537" s="13" t="n"/>
      <c r="B1537" s="5" t="n"/>
      <c r="C1537" s="5" t="n"/>
      <c r="D1537" s="5" t="n"/>
      <c r="E1537" s="6">
        <f>IF(B1537&amp;""="","",IFERROR(INDEX('الخطط'!$B$6:$B$505,MATCH(B1537&amp;"",'الخطط'!$A$6:$A$505,0))&amp;"","خطة غير موجودة"))</f>
        <v/>
      </c>
      <c r="F1537" s="6">
        <f>IF(E1537="","",IFERROR(INDEX('المرضى'!$B$6:$B$305,MATCH(E1537,'المرضى'!$A$6:$A$305,0))&amp;"",""))</f>
        <v/>
      </c>
      <c r="G1537" s="22">
        <f>IF(OR(C1537&lt;&gt;"تمت",E1537="",NOT(ISNUMBER(A1537))),"",IF(COUNTIFS($E$6:$E$2005,E1537,$C$6:$C$2005,"تمت",$A$6:$A$2005,"&gt;"&amp;A1537)=0,1,0))</f>
        <v/>
      </c>
    </row>
    <row r="1538">
      <c r="A1538" s="13" t="n"/>
      <c r="B1538" s="5" t="n"/>
      <c r="C1538" s="5" t="n"/>
      <c r="D1538" s="5" t="n"/>
      <c r="E1538" s="6">
        <f>IF(B1538&amp;""="","",IFERROR(INDEX('الخطط'!$B$6:$B$505,MATCH(B1538&amp;"",'الخطط'!$A$6:$A$505,0))&amp;"","خطة غير موجودة"))</f>
        <v/>
      </c>
      <c r="F1538" s="6">
        <f>IF(E1538="","",IFERROR(INDEX('المرضى'!$B$6:$B$305,MATCH(E1538,'المرضى'!$A$6:$A$305,0))&amp;"",""))</f>
        <v/>
      </c>
      <c r="G1538" s="22">
        <f>IF(OR(C1538&lt;&gt;"تمت",E1538="",NOT(ISNUMBER(A1538))),"",IF(COUNTIFS($E$6:$E$2005,E1538,$C$6:$C$2005,"تمت",$A$6:$A$2005,"&gt;"&amp;A1538)=0,1,0))</f>
        <v/>
      </c>
    </row>
    <row r="1539">
      <c r="A1539" s="13" t="n"/>
      <c r="B1539" s="5" t="n"/>
      <c r="C1539" s="5" t="n"/>
      <c r="D1539" s="5" t="n"/>
      <c r="E1539" s="6">
        <f>IF(B1539&amp;""="","",IFERROR(INDEX('الخطط'!$B$6:$B$505,MATCH(B1539&amp;"",'الخطط'!$A$6:$A$505,0))&amp;"","خطة غير موجودة"))</f>
        <v/>
      </c>
      <c r="F1539" s="6">
        <f>IF(E1539="","",IFERROR(INDEX('المرضى'!$B$6:$B$305,MATCH(E1539,'المرضى'!$A$6:$A$305,0))&amp;"",""))</f>
        <v/>
      </c>
      <c r="G1539" s="22">
        <f>IF(OR(C1539&lt;&gt;"تمت",E1539="",NOT(ISNUMBER(A1539))),"",IF(COUNTIFS($E$6:$E$2005,E1539,$C$6:$C$2005,"تمت",$A$6:$A$2005,"&gt;"&amp;A1539)=0,1,0))</f>
        <v/>
      </c>
    </row>
    <row r="1540">
      <c r="A1540" s="13" t="n"/>
      <c r="B1540" s="5" t="n"/>
      <c r="C1540" s="5" t="n"/>
      <c r="D1540" s="5" t="n"/>
      <c r="E1540" s="6">
        <f>IF(B1540&amp;""="","",IFERROR(INDEX('الخطط'!$B$6:$B$505,MATCH(B1540&amp;"",'الخطط'!$A$6:$A$505,0))&amp;"","خطة غير موجودة"))</f>
        <v/>
      </c>
      <c r="F1540" s="6">
        <f>IF(E1540="","",IFERROR(INDEX('المرضى'!$B$6:$B$305,MATCH(E1540,'المرضى'!$A$6:$A$305,0))&amp;"",""))</f>
        <v/>
      </c>
      <c r="G1540" s="22">
        <f>IF(OR(C1540&lt;&gt;"تمت",E1540="",NOT(ISNUMBER(A1540))),"",IF(COUNTIFS($E$6:$E$2005,E1540,$C$6:$C$2005,"تمت",$A$6:$A$2005,"&gt;"&amp;A1540)=0,1,0))</f>
        <v/>
      </c>
    </row>
    <row r="1541">
      <c r="A1541" s="13" t="n"/>
      <c r="B1541" s="5" t="n"/>
      <c r="C1541" s="5" t="n"/>
      <c r="D1541" s="5" t="n"/>
      <c r="E1541" s="6">
        <f>IF(B1541&amp;""="","",IFERROR(INDEX('الخطط'!$B$6:$B$505,MATCH(B1541&amp;"",'الخطط'!$A$6:$A$505,0))&amp;"","خطة غير موجودة"))</f>
        <v/>
      </c>
      <c r="F1541" s="6">
        <f>IF(E1541="","",IFERROR(INDEX('المرضى'!$B$6:$B$305,MATCH(E1541,'المرضى'!$A$6:$A$305,0))&amp;"",""))</f>
        <v/>
      </c>
      <c r="G1541" s="22">
        <f>IF(OR(C1541&lt;&gt;"تمت",E1541="",NOT(ISNUMBER(A1541))),"",IF(COUNTIFS($E$6:$E$2005,E1541,$C$6:$C$2005,"تمت",$A$6:$A$2005,"&gt;"&amp;A1541)=0,1,0))</f>
        <v/>
      </c>
    </row>
    <row r="1542">
      <c r="A1542" s="13" t="n"/>
      <c r="B1542" s="5" t="n"/>
      <c r="C1542" s="5" t="n"/>
      <c r="D1542" s="5" t="n"/>
      <c r="E1542" s="6">
        <f>IF(B1542&amp;""="","",IFERROR(INDEX('الخطط'!$B$6:$B$505,MATCH(B1542&amp;"",'الخطط'!$A$6:$A$505,0))&amp;"","خطة غير موجودة"))</f>
        <v/>
      </c>
      <c r="F1542" s="6">
        <f>IF(E1542="","",IFERROR(INDEX('المرضى'!$B$6:$B$305,MATCH(E1542,'المرضى'!$A$6:$A$305,0))&amp;"",""))</f>
        <v/>
      </c>
      <c r="G1542" s="22">
        <f>IF(OR(C1542&lt;&gt;"تمت",E1542="",NOT(ISNUMBER(A1542))),"",IF(COUNTIFS($E$6:$E$2005,E1542,$C$6:$C$2005,"تمت",$A$6:$A$2005,"&gt;"&amp;A1542)=0,1,0))</f>
        <v/>
      </c>
    </row>
    <row r="1543">
      <c r="A1543" s="13" t="n"/>
      <c r="B1543" s="5" t="n"/>
      <c r="C1543" s="5" t="n"/>
      <c r="D1543" s="5" t="n"/>
      <c r="E1543" s="6">
        <f>IF(B1543&amp;""="","",IFERROR(INDEX('الخطط'!$B$6:$B$505,MATCH(B1543&amp;"",'الخطط'!$A$6:$A$505,0))&amp;"","خطة غير موجودة"))</f>
        <v/>
      </c>
      <c r="F1543" s="6">
        <f>IF(E1543="","",IFERROR(INDEX('المرضى'!$B$6:$B$305,MATCH(E1543,'المرضى'!$A$6:$A$305,0))&amp;"",""))</f>
        <v/>
      </c>
      <c r="G1543" s="22">
        <f>IF(OR(C1543&lt;&gt;"تمت",E1543="",NOT(ISNUMBER(A1543))),"",IF(COUNTIFS($E$6:$E$2005,E1543,$C$6:$C$2005,"تمت",$A$6:$A$2005,"&gt;"&amp;A1543)=0,1,0))</f>
        <v/>
      </c>
    </row>
    <row r="1544">
      <c r="A1544" s="13" t="n"/>
      <c r="B1544" s="5" t="n"/>
      <c r="C1544" s="5" t="n"/>
      <c r="D1544" s="5" t="n"/>
      <c r="E1544" s="6">
        <f>IF(B1544&amp;""="","",IFERROR(INDEX('الخطط'!$B$6:$B$505,MATCH(B1544&amp;"",'الخطط'!$A$6:$A$505,0))&amp;"","خطة غير موجودة"))</f>
        <v/>
      </c>
      <c r="F1544" s="6">
        <f>IF(E1544="","",IFERROR(INDEX('المرضى'!$B$6:$B$305,MATCH(E1544,'المرضى'!$A$6:$A$305,0))&amp;"",""))</f>
        <v/>
      </c>
      <c r="G1544" s="22">
        <f>IF(OR(C1544&lt;&gt;"تمت",E1544="",NOT(ISNUMBER(A1544))),"",IF(COUNTIFS($E$6:$E$2005,E1544,$C$6:$C$2005,"تمت",$A$6:$A$2005,"&gt;"&amp;A1544)=0,1,0))</f>
        <v/>
      </c>
    </row>
    <row r="1545">
      <c r="A1545" s="13" t="n"/>
      <c r="B1545" s="5" t="n"/>
      <c r="C1545" s="5" t="n"/>
      <c r="D1545" s="5" t="n"/>
      <c r="E1545" s="6">
        <f>IF(B1545&amp;""="","",IFERROR(INDEX('الخطط'!$B$6:$B$505,MATCH(B1545&amp;"",'الخطط'!$A$6:$A$505,0))&amp;"","خطة غير موجودة"))</f>
        <v/>
      </c>
      <c r="F1545" s="6">
        <f>IF(E1545="","",IFERROR(INDEX('المرضى'!$B$6:$B$305,MATCH(E1545,'المرضى'!$A$6:$A$305,0))&amp;"",""))</f>
        <v/>
      </c>
      <c r="G1545" s="22">
        <f>IF(OR(C1545&lt;&gt;"تمت",E1545="",NOT(ISNUMBER(A1545))),"",IF(COUNTIFS($E$6:$E$2005,E1545,$C$6:$C$2005,"تمت",$A$6:$A$2005,"&gt;"&amp;A1545)=0,1,0))</f>
        <v/>
      </c>
    </row>
    <row r="1546">
      <c r="A1546" s="13" t="n"/>
      <c r="B1546" s="5" t="n"/>
      <c r="C1546" s="5" t="n"/>
      <c r="D1546" s="5" t="n"/>
      <c r="E1546" s="6">
        <f>IF(B1546&amp;""="","",IFERROR(INDEX('الخطط'!$B$6:$B$505,MATCH(B1546&amp;"",'الخطط'!$A$6:$A$505,0))&amp;"","خطة غير موجودة"))</f>
        <v/>
      </c>
      <c r="F1546" s="6">
        <f>IF(E1546="","",IFERROR(INDEX('المرضى'!$B$6:$B$305,MATCH(E1546,'المرضى'!$A$6:$A$305,0))&amp;"",""))</f>
        <v/>
      </c>
      <c r="G1546" s="22">
        <f>IF(OR(C1546&lt;&gt;"تمت",E1546="",NOT(ISNUMBER(A1546))),"",IF(COUNTIFS($E$6:$E$2005,E1546,$C$6:$C$2005,"تمت",$A$6:$A$2005,"&gt;"&amp;A1546)=0,1,0))</f>
        <v/>
      </c>
    </row>
    <row r="1547">
      <c r="A1547" s="13" t="n"/>
      <c r="B1547" s="5" t="n"/>
      <c r="C1547" s="5" t="n"/>
      <c r="D1547" s="5" t="n"/>
      <c r="E1547" s="6">
        <f>IF(B1547&amp;""="","",IFERROR(INDEX('الخطط'!$B$6:$B$505,MATCH(B1547&amp;"",'الخطط'!$A$6:$A$505,0))&amp;"","خطة غير موجودة"))</f>
        <v/>
      </c>
      <c r="F1547" s="6">
        <f>IF(E1547="","",IFERROR(INDEX('المرضى'!$B$6:$B$305,MATCH(E1547,'المرضى'!$A$6:$A$305,0))&amp;"",""))</f>
        <v/>
      </c>
      <c r="G1547" s="22">
        <f>IF(OR(C1547&lt;&gt;"تمت",E1547="",NOT(ISNUMBER(A1547))),"",IF(COUNTIFS($E$6:$E$2005,E1547,$C$6:$C$2005,"تمت",$A$6:$A$2005,"&gt;"&amp;A1547)=0,1,0))</f>
        <v/>
      </c>
    </row>
    <row r="1548">
      <c r="A1548" s="13" t="n"/>
      <c r="B1548" s="5" t="n"/>
      <c r="C1548" s="5" t="n"/>
      <c r="D1548" s="5" t="n"/>
      <c r="E1548" s="6">
        <f>IF(B1548&amp;""="","",IFERROR(INDEX('الخطط'!$B$6:$B$505,MATCH(B1548&amp;"",'الخطط'!$A$6:$A$505,0))&amp;"","خطة غير موجودة"))</f>
        <v/>
      </c>
      <c r="F1548" s="6">
        <f>IF(E1548="","",IFERROR(INDEX('المرضى'!$B$6:$B$305,MATCH(E1548,'المرضى'!$A$6:$A$305,0))&amp;"",""))</f>
        <v/>
      </c>
      <c r="G1548" s="22">
        <f>IF(OR(C1548&lt;&gt;"تمت",E1548="",NOT(ISNUMBER(A1548))),"",IF(COUNTIFS($E$6:$E$2005,E1548,$C$6:$C$2005,"تمت",$A$6:$A$2005,"&gt;"&amp;A1548)=0,1,0))</f>
        <v/>
      </c>
    </row>
    <row r="1549">
      <c r="A1549" s="13" t="n"/>
      <c r="B1549" s="5" t="n"/>
      <c r="C1549" s="5" t="n"/>
      <c r="D1549" s="5" t="n"/>
      <c r="E1549" s="6">
        <f>IF(B1549&amp;""="","",IFERROR(INDEX('الخطط'!$B$6:$B$505,MATCH(B1549&amp;"",'الخطط'!$A$6:$A$505,0))&amp;"","خطة غير موجودة"))</f>
        <v/>
      </c>
      <c r="F1549" s="6">
        <f>IF(E1549="","",IFERROR(INDEX('المرضى'!$B$6:$B$305,MATCH(E1549,'المرضى'!$A$6:$A$305,0))&amp;"",""))</f>
        <v/>
      </c>
      <c r="G1549" s="22">
        <f>IF(OR(C1549&lt;&gt;"تمت",E1549="",NOT(ISNUMBER(A1549))),"",IF(COUNTIFS($E$6:$E$2005,E1549,$C$6:$C$2005,"تمت",$A$6:$A$2005,"&gt;"&amp;A1549)=0,1,0))</f>
        <v/>
      </c>
    </row>
    <row r="1550">
      <c r="A1550" s="13" t="n"/>
      <c r="B1550" s="5" t="n"/>
      <c r="C1550" s="5" t="n"/>
      <c r="D1550" s="5" t="n"/>
      <c r="E1550" s="6">
        <f>IF(B1550&amp;""="","",IFERROR(INDEX('الخطط'!$B$6:$B$505,MATCH(B1550&amp;"",'الخطط'!$A$6:$A$505,0))&amp;"","خطة غير موجودة"))</f>
        <v/>
      </c>
      <c r="F1550" s="6">
        <f>IF(E1550="","",IFERROR(INDEX('المرضى'!$B$6:$B$305,MATCH(E1550,'المرضى'!$A$6:$A$305,0))&amp;"",""))</f>
        <v/>
      </c>
      <c r="G1550" s="22">
        <f>IF(OR(C1550&lt;&gt;"تمت",E1550="",NOT(ISNUMBER(A1550))),"",IF(COUNTIFS($E$6:$E$2005,E1550,$C$6:$C$2005,"تمت",$A$6:$A$2005,"&gt;"&amp;A1550)=0,1,0))</f>
        <v/>
      </c>
    </row>
    <row r="1551">
      <c r="A1551" s="13" t="n"/>
      <c r="B1551" s="5" t="n"/>
      <c r="C1551" s="5" t="n"/>
      <c r="D1551" s="5" t="n"/>
      <c r="E1551" s="6">
        <f>IF(B1551&amp;""="","",IFERROR(INDEX('الخطط'!$B$6:$B$505,MATCH(B1551&amp;"",'الخطط'!$A$6:$A$505,0))&amp;"","خطة غير موجودة"))</f>
        <v/>
      </c>
      <c r="F1551" s="6">
        <f>IF(E1551="","",IFERROR(INDEX('المرضى'!$B$6:$B$305,MATCH(E1551,'المرضى'!$A$6:$A$305,0))&amp;"",""))</f>
        <v/>
      </c>
      <c r="G1551" s="22">
        <f>IF(OR(C1551&lt;&gt;"تمت",E1551="",NOT(ISNUMBER(A1551))),"",IF(COUNTIFS($E$6:$E$2005,E1551,$C$6:$C$2005,"تمت",$A$6:$A$2005,"&gt;"&amp;A1551)=0,1,0))</f>
        <v/>
      </c>
    </row>
    <row r="1552">
      <c r="A1552" s="13" t="n"/>
      <c r="B1552" s="5" t="n"/>
      <c r="C1552" s="5" t="n"/>
      <c r="D1552" s="5" t="n"/>
      <c r="E1552" s="6">
        <f>IF(B1552&amp;""="","",IFERROR(INDEX('الخطط'!$B$6:$B$505,MATCH(B1552&amp;"",'الخطط'!$A$6:$A$505,0))&amp;"","خطة غير موجودة"))</f>
        <v/>
      </c>
      <c r="F1552" s="6">
        <f>IF(E1552="","",IFERROR(INDEX('المرضى'!$B$6:$B$305,MATCH(E1552,'المرضى'!$A$6:$A$305,0))&amp;"",""))</f>
        <v/>
      </c>
      <c r="G1552" s="22">
        <f>IF(OR(C1552&lt;&gt;"تمت",E1552="",NOT(ISNUMBER(A1552))),"",IF(COUNTIFS($E$6:$E$2005,E1552,$C$6:$C$2005,"تمت",$A$6:$A$2005,"&gt;"&amp;A1552)=0,1,0))</f>
        <v/>
      </c>
    </row>
    <row r="1553">
      <c r="A1553" s="13" t="n"/>
      <c r="B1553" s="5" t="n"/>
      <c r="C1553" s="5" t="n"/>
      <c r="D1553" s="5" t="n"/>
      <c r="E1553" s="6">
        <f>IF(B1553&amp;""="","",IFERROR(INDEX('الخطط'!$B$6:$B$505,MATCH(B1553&amp;"",'الخطط'!$A$6:$A$505,0))&amp;"","خطة غير موجودة"))</f>
        <v/>
      </c>
      <c r="F1553" s="6">
        <f>IF(E1553="","",IFERROR(INDEX('المرضى'!$B$6:$B$305,MATCH(E1553,'المرضى'!$A$6:$A$305,0))&amp;"",""))</f>
        <v/>
      </c>
      <c r="G1553" s="22">
        <f>IF(OR(C1553&lt;&gt;"تمت",E1553="",NOT(ISNUMBER(A1553))),"",IF(COUNTIFS($E$6:$E$2005,E1553,$C$6:$C$2005,"تمت",$A$6:$A$2005,"&gt;"&amp;A1553)=0,1,0))</f>
        <v/>
      </c>
    </row>
    <row r="1554">
      <c r="A1554" s="13" t="n"/>
      <c r="B1554" s="5" t="n"/>
      <c r="C1554" s="5" t="n"/>
      <c r="D1554" s="5" t="n"/>
      <c r="E1554" s="6">
        <f>IF(B1554&amp;""="","",IFERROR(INDEX('الخطط'!$B$6:$B$505,MATCH(B1554&amp;"",'الخطط'!$A$6:$A$505,0))&amp;"","خطة غير موجودة"))</f>
        <v/>
      </c>
      <c r="F1554" s="6">
        <f>IF(E1554="","",IFERROR(INDEX('المرضى'!$B$6:$B$305,MATCH(E1554,'المرضى'!$A$6:$A$305,0))&amp;"",""))</f>
        <v/>
      </c>
      <c r="G1554" s="22">
        <f>IF(OR(C1554&lt;&gt;"تمت",E1554="",NOT(ISNUMBER(A1554))),"",IF(COUNTIFS($E$6:$E$2005,E1554,$C$6:$C$2005,"تمت",$A$6:$A$2005,"&gt;"&amp;A1554)=0,1,0))</f>
        <v/>
      </c>
    </row>
    <row r="1555">
      <c r="A1555" s="13" t="n"/>
      <c r="B1555" s="5" t="n"/>
      <c r="C1555" s="5" t="n"/>
      <c r="D1555" s="5" t="n"/>
      <c r="E1555" s="6">
        <f>IF(B1555&amp;""="","",IFERROR(INDEX('الخطط'!$B$6:$B$505,MATCH(B1555&amp;"",'الخطط'!$A$6:$A$505,0))&amp;"","خطة غير موجودة"))</f>
        <v/>
      </c>
      <c r="F1555" s="6">
        <f>IF(E1555="","",IFERROR(INDEX('المرضى'!$B$6:$B$305,MATCH(E1555,'المرضى'!$A$6:$A$305,0))&amp;"",""))</f>
        <v/>
      </c>
      <c r="G1555" s="22">
        <f>IF(OR(C1555&lt;&gt;"تمت",E1555="",NOT(ISNUMBER(A1555))),"",IF(COUNTIFS($E$6:$E$2005,E1555,$C$6:$C$2005,"تمت",$A$6:$A$2005,"&gt;"&amp;A1555)=0,1,0))</f>
        <v/>
      </c>
    </row>
    <row r="1556">
      <c r="A1556" s="13" t="n"/>
      <c r="B1556" s="5" t="n"/>
      <c r="C1556" s="5" t="n"/>
      <c r="D1556" s="5" t="n"/>
      <c r="E1556" s="6">
        <f>IF(B1556&amp;""="","",IFERROR(INDEX('الخطط'!$B$6:$B$505,MATCH(B1556&amp;"",'الخطط'!$A$6:$A$505,0))&amp;"","خطة غير موجودة"))</f>
        <v/>
      </c>
      <c r="F1556" s="6">
        <f>IF(E1556="","",IFERROR(INDEX('المرضى'!$B$6:$B$305,MATCH(E1556,'المرضى'!$A$6:$A$305,0))&amp;"",""))</f>
        <v/>
      </c>
      <c r="G1556" s="22">
        <f>IF(OR(C1556&lt;&gt;"تمت",E1556="",NOT(ISNUMBER(A1556))),"",IF(COUNTIFS($E$6:$E$2005,E1556,$C$6:$C$2005,"تمت",$A$6:$A$2005,"&gt;"&amp;A1556)=0,1,0))</f>
        <v/>
      </c>
    </row>
    <row r="1557">
      <c r="A1557" s="13" t="n"/>
      <c r="B1557" s="5" t="n"/>
      <c r="C1557" s="5" t="n"/>
      <c r="D1557" s="5" t="n"/>
      <c r="E1557" s="6">
        <f>IF(B1557&amp;""="","",IFERROR(INDEX('الخطط'!$B$6:$B$505,MATCH(B1557&amp;"",'الخطط'!$A$6:$A$505,0))&amp;"","خطة غير موجودة"))</f>
        <v/>
      </c>
      <c r="F1557" s="6">
        <f>IF(E1557="","",IFERROR(INDEX('المرضى'!$B$6:$B$305,MATCH(E1557,'المرضى'!$A$6:$A$305,0))&amp;"",""))</f>
        <v/>
      </c>
      <c r="G1557" s="22">
        <f>IF(OR(C1557&lt;&gt;"تمت",E1557="",NOT(ISNUMBER(A1557))),"",IF(COUNTIFS($E$6:$E$2005,E1557,$C$6:$C$2005,"تمت",$A$6:$A$2005,"&gt;"&amp;A1557)=0,1,0))</f>
        <v/>
      </c>
    </row>
    <row r="1558">
      <c r="A1558" s="13" t="n"/>
      <c r="B1558" s="5" t="n"/>
      <c r="C1558" s="5" t="n"/>
      <c r="D1558" s="5" t="n"/>
      <c r="E1558" s="6">
        <f>IF(B1558&amp;""="","",IFERROR(INDEX('الخطط'!$B$6:$B$505,MATCH(B1558&amp;"",'الخطط'!$A$6:$A$505,0))&amp;"","خطة غير موجودة"))</f>
        <v/>
      </c>
      <c r="F1558" s="6">
        <f>IF(E1558="","",IFERROR(INDEX('المرضى'!$B$6:$B$305,MATCH(E1558,'المرضى'!$A$6:$A$305,0))&amp;"",""))</f>
        <v/>
      </c>
      <c r="G1558" s="22">
        <f>IF(OR(C1558&lt;&gt;"تمت",E1558="",NOT(ISNUMBER(A1558))),"",IF(COUNTIFS($E$6:$E$2005,E1558,$C$6:$C$2005,"تمت",$A$6:$A$2005,"&gt;"&amp;A1558)=0,1,0))</f>
        <v/>
      </c>
    </row>
    <row r="1559">
      <c r="A1559" s="13" t="n"/>
      <c r="B1559" s="5" t="n"/>
      <c r="C1559" s="5" t="n"/>
      <c r="D1559" s="5" t="n"/>
      <c r="E1559" s="6">
        <f>IF(B1559&amp;""="","",IFERROR(INDEX('الخطط'!$B$6:$B$505,MATCH(B1559&amp;"",'الخطط'!$A$6:$A$505,0))&amp;"","خطة غير موجودة"))</f>
        <v/>
      </c>
      <c r="F1559" s="6">
        <f>IF(E1559="","",IFERROR(INDEX('المرضى'!$B$6:$B$305,MATCH(E1559,'المرضى'!$A$6:$A$305,0))&amp;"",""))</f>
        <v/>
      </c>
      <c r="G1559" s="22">
        <f>IF(OR(C1559&lt;&gt;"تمت",E1559="",NOT(ISNUMBER(A1559))),"",IF(COUNTIFS($E$6:$E$2005,E1559,$C$6:$C$2005,"تمت",$A$6:$A$2005,"&gt;"&amp;A1559)=0,1,0))</f>
        <v/>
      </c>
    </row>
    <row r="1560">
      <c r="A1560" s="13" t="n"/>
      <c r="B1560" s="5" t="n"/>
      <c r="C1560" s="5" t="n"/>
      <c r="D1560" s="5" t="n"/>
      <c r="E1560" s="6">
        <f>IF(B1560&amp;""="","",IFERROR(INDEX('الخطط'!$B$6:$B$505,MATCH(B1560&amp;"",'الخطط'!$A$6:$A$505,0))&amp;"","خطة غير موجودة"))</f>
        <v/>
      </c>
      <c r="F1560" s="6">
        <f>IF(E1560="","",IFERROR(INDEX('المرضى'!$B$6:$B$305,MATCH(E1560,'المرضى'!$A$6:$A$305,0))&amp;"",""))</f>
        <v/>
      </c>
      <c r="G1560" s="22">
        <f>IF(OR(C1560&lt;&gt;"تمت",E1560="",NOT(ISNUMBER(A1560))),"",IF(COUNTIFS($E$6:$E$2005,E1560,$C$6:$C$2005,"تمت",$A$6:$A$2005,"&gt;"&amp;A1560)=0,1,0))</f>
        <v/>
      </c>
    </row>
    <row r="1561">
      <c r="A1561" s="13" t="n"/>
      <c r="B1561" s="5" t="n"/>
      <c r="C1561" s="5" t="n"/>
      <c r="D1561" s="5" t="n"/>
      <c r="E1561" s="6">
        <f>IF(B1561&amp;""="","",IFERROR(INDEX('الخطط'!$B$6:$B$505,MATCH(B1561&amp;"",'الخطط'!$A$6:$A$505,0))&amp;"","خطة غير موجودة"))</f>
        <v/>
      </c>
      <c r="F1561" s="6">
        <f>IF(E1561="","",IFERROR(INDEX('المرضى'!$B$6:$B$305,MATCH(E1561,'المرضى'!$A$6:$A$305,0))&amp;"",""))</f>
        <v/>
      </c>
      <c r="G1561" s="22">
        <f>IF(OR(C1561&lt;&gt;"تمت",E1561="",NOT(ISNUMBER(A1561))),"",IF(COUNTIFS($E$6:$E$2005,E1561,$C$6:$C$2005,"تمت",$A$6:$A$2005,"&gt;"&amp;A1561)=0,1,0))</f>
        <v/>
      </c>
    </row>
    <row r="1562">
      <c r="A1562" s="13" t="n"/>
      <c r="B1562" s="5" t="n"/>
      <c r="C1562" s="5" t="n"/>
      <c r="D1562" s="5" t="n"/>
      <c r="E1562" s="6">
        <f>IF(B1562&amp;""="","",IFERROR(INDEX('الخطط'!$B$6:$B$505,MATCH(B1562&amp;"",'الخطط'!$A$6:$A$505,0))&amp;"","خطة غير موجودة"))</f>
        <v/>
      </c>
      <c r="F1562" s="6">
        <f>IF(E1562="","",IFERROR(INDEX('المرضى'!$B$6:$B$305,MATCH(E1562,'المرضى'!$A$6:$A$305,0))&amp;"",""))</f>
        <v/>
      </c>
      <c r="G1562" s="22">
        <f>IF(OR(C1562&lt;&gt;"تمت",E1562="",NOT(ISNUMBER(A1562))),"",IF(COUNTIFS($E$6:$E$2005,E1562,$C$6:$C$2005,"تمت",$A$6:$A$2005,"&gt;"&amp;A1562)=0,1,0))</f>
        <v/>
      </c>
    </row>
    <row r="1563">
      <c r="A1563" s="13" t="n"/>
      <c r="B1563" s="5" t="n"/>
      <c r="C1563" s="5" t="n"/>
      <c r="D1563" s="5" t="n"/>
      <c r="E1563" s="6">
        <f>IF(B1563&amp;""="","",IFERROR(INDEX('الخطط'!$B$6:$B$505,MATCH(B1563&amp;"",'الخطط'!$A$6:$A$505,0))&amp;"","خطة غير موجودة"))</f>
        <v/>
      </c>
      <c r="F1563" s="6">
        <f>IF(E1563="","",IFERROR(INDEX('المرضى'!$B$6:$B$305,MATCH(E1563,'المرضى'!$A$6:$A$305,0))&amp;"",""))</f>
        <v/>
      </c>
      <c r="G1563" s="22">
        <f>IF(OR(C1563&lt;&gt;"تمت",E1563="",NOT(ISNUMBER(A1563))),"",IF(COUNTIFS($E$6:$E$2005,E1563,$C$6:$C$2005,"تمت",$A$6:$A$2005,"&gt;"&amp;A1563)=0,1,0))</f>
        <v/>
      </c>
    </row>
    <row r="1564">
      <c r="A1564" s="13" t="n"/>
      <c r="B1564" s="5" t="n"/>
      <c r="C1564" s="5" t="n"/>
      <c r="D1564" s="5" t="n"/>
      <c r="E1564" s="6">
        <f>IF(B1564&amp;""="","",IFERROR(INDEX('الخطط'!$B$6:$B$505,MATCH(B1564&amp;"",'الخطط'!$A$6:$A$505,0))&amp;"","خطة غير موجودة"))</f>
        <v/>
      </c>
      <c r="F1564" s="6">
        <f>IF(E1564="","",IFERROR(INDEX('المرضى'!$B$6:$B$305,MATCH(E1564,'المرضى'!$A$6:$A$305,0))&amp;"",""))</f>
        <v/>
      </c>
      <c r="G1564" s="22">
        <f>IF(OR(C1564&lt;&gt;"تمت",E1564="",NOT(ISNUMBER(A1564))),"",IF(COUNTIFS($E$6:$E$2005,E1564,$C$6:$C$2005,"تمت",$A$6:$A$2005,"&gt;"&amp;A1564)=0,1,0))</f>
        <v/>
      </c>
    </row>
    <row r="1565">
      <c r="A1565" s="13" t="n"/>
      <c r="B1565" s="5" t="n"/>
      <c r="C1565" s="5" t="n"/>
      <c r="D1565" s="5" t="n"/>
      <c r="E1565" s="6">
        <f>IF(B1565&amp;""="","",IFERROR(INDEX('الخطط'!$B$6:$B$505,MATCH(B1565&amp;"",'الخطط'!$A$6:$A$505,0))&amp;"","خطة غير موجودة"))</f>
        <v/>
      </c>
      <c r="F1565" s="6">
        <f>IF(E1565="","",IFERROR(INDEX('المرضى'!$B$6:$B$305,MATCH(E1565,'المرضى'!$A$6:$A$305,0))&amp;"",""))</f>
        <v/>
      </c>
      <c r="G1565" s="22">
        <f>IF(OR(C1565&lt;&gt;"تمت",E1565="",NOT(ISNUMBER(A1565))),"",IF(COUNTIFS($E$6:$E$2005,E1565,$C$6:$C$2005,"تمت",$A$6:$A$2005,"&gt;"&amp;A1565)=0,1,0))</f>
        <v/>
      </c>
    </row>
    <row r="1566">
      <c r="A1566" s="13" t="n"/>
      <c r="B1566" s="5" t="n"/>
      <c r="C1566" s="5" t="n"/>
      <c r="D1566" s="5" t="n"/>
      <c r="E1566" s="6">
        <f>IF(B1566&amp;""="","",IFERROR(INDEX('الخطط'!$B$6:$B$505,MATCH(B1566&amp;"",'الخطط'!$A$6:$A$505,0))&amp;"","خطة غير موجودة"))</f>
        <v/>
      </c>
      <c r="F1566" s="6">
        <f>IF(E1566="","",IFERROR(INDEX('المرضى'!$B$6:$B$305,MATCH(E1566,'المرضى'!$A$6:$A$305,0))&amp;"",""))</f>
        <v/>
      </c>
      <c r="G1566" s="22">
        <f>IF(OR(C1566&lt;&gt;"تمت",E1566="",NOT(ISNUMBER(A1566))),"",IF(COUNTIFS($E$6:$E$2005,E1566,$C$6:$C$2005,"تمت",$A$6:$A$2005,"&gt;"&amp;A1566)=0,1,0))</f>
        <v/>
      </c>
    </row>
    <row r="1567">
      <c r="A1567" s="13" t="n"/>
      <c r="B1567" s="5" t="n"/>
      <c r="C1567" s="5" t="n"/>
      <c r="D1567" s="5" t="n"/>
      <c r="E1567" s="6">
        <f>IF(B1567&amp;""="","",IFERROR(INDEX('الخطط'!$B$6:$B$505,MATCH(B1567&amp;"",'الخطط'!$A$6:$A$505,0))&amp;"","خطة غير موجودة"))</f>
        <v/>
      </c>
      <c r="F1567" s="6">
        <f>IF(E1567="","",IFERROR(INDEX('المرضى'!$B$6:$B$305,MATCH(E1567,'المرضى'!$A$6:$A$305,0))&amp;"",""))</f>
        <v/>
      </c>
      <c r="G1567" s="22">
        <f>IF(OR(C1567&lt;&gt;"تمت",E1567="",NOT(ISNUMBER(A1567))),"",IF(COUNTIFS($E$6:$E$2005,E1567,$C$6:$C$2005,"تمت",$A$6:$A$2005,"&gt;"&amp;A1567)=0,1,0))</f>
        <v/>
      </c>
    </row>
    <row r="1568">
      <c r="A1568" s="13" t="n"/>
      <c r="B1568" s="5" t="n"/>
      <c r="C1568" s="5" t="n"/>
      <c r="D1568" s="5" t="n"/>
      <c r="E1568" s="6">
        <f>IF(B1568&amp;""="","",IFERROR(INDEX('الخطط'!$B$6:$B$505,MATCH(B1568&amp;"",'الخطط'!$A$6:$A$505,0))&amp;"","خطة غير موجودة"))</f>
        <v/>
      </c>
      <c r="F1568" s="6">
        <f>IF(E1568="","",IFERROR(INDEX('المرضى'!$B$6:$B$305,MATCH(E1568,'المرضى'!$A$6:$A$305,0))&amp;"",""))</f>
        <v/>
      </c>
      <c r="G1568" s="22">
        <f>IF(OR(C1568&lt;&gt;"تمت",E1568="",NOT(ISNUMBER(A1568))),"",IF(COUNTIFS($E$6:$E$2005,E1568,$C$6:$C$2005,"تمت",$A$6:$A$2005,"&gt;"&amp;A1568)=0,1,0))</f>
        <v/>
      </c>
    </row>
    <row r="1569">
      <c r="A1569" s="13" t="n"/>
      <c r="B1569" s="5" t="n"/>
      <c r="C1569" s="5" t="n"/>
      <c r="D1569" s="5" t="n"/>
      <c r="E1569" s="6">
        <f>IF(B1569&amp;""="","",IFERROR(INDEX('الخطط'!$B$6:$B$505,MATCH(B1569&amp;"",'الخطط'!$A$6:$A$505,0))&amp;"","خطة غير موجودة"))</f>
        <v/>
      </c>
      <c r="F1569" s="6">
        <f>IF(E1569="","",IFERROR(INDEX('المرضى'!$B$6:$B$305,MATCH(E1569,'المرضى'!$A$6:$A$305,0))&amp;"",""))</f>
        <v/>
      </c>
      <c r="G1569" s="22">
        <f>IF(OR(C1569&lt;&gt;"تمت",E1569="",NOT(ISNUMBER(A1569))),"",IF(COUNTIFS($E$6:$E$2005,E1569,$C$6:$C$2005,"تمت",$A$6:$A$2005,"&gt;"&amp;A1569)=0,1,0))</f>
        <v/>
      </c>
    </row>
    <row r="1570">
      <c r="A1570" s="13" t="n"/>
      <c r="B1570" s="5" t="n"/>
      <c r="C1570" s="5" t="n"/>
      <c r="D1570" s="5" t="n"/>
      <c r="E1570" s="6">
        <f>IF(B1570&amp;""="","",IFERROR(INDEX('الخطط'!$B$6:$B$505,MATCH(B1570&amp;"",'الخطط'!$A$6:$A$505,0))&amp;"","خطة غير موجودة"))</f>
        <v/>
      </c>
      <c r="F1570" s="6">
        <f>IF(E1570="","",IFERROR(INDEX('المرضى'!$B$6:$B$305,MATCH(E1570,'المرضى'!$A$6:$A$305,0))&amp;"",""))</f>
        <v/>
      </c>
      <c r="G1570" s="22">
        <f>IF(OR(C1570&lt;&gt;"تمت",E1570="",NOT(ISNUMBER(A1570))),"",IF(COUNTIFS($E$6:$E$2005,E1570,$C$6:$C$2005,"تمت",$A$6:$A$2005,"&gt;"&amp;A1570)=0,1,0))</f>
        <v/>
      </c>
    </row>
    <row r="1571">
      <c r="A1571" s="13" t="n"/>
      <c r="B1571" s="5" t="n"/>
      <c r="C1571" s="5" t="n"/>
      <c r="D1571" s="5" t="n"/>
      <c r="E1571" s="6">
        <f>IF(B1571&amp;""="","",IFERROR(INDEX('الخطط'!$B$6:$B$505,MATCH(B1571&amp;"",'الخطط'!$A$6:$A$505,0))&amp;"","خطة غير موجودة"))</f>
        <v/>
      </c>
      <c r="F1571" s="6">
        <f>IF(E1571="","",IFERROR(INDEX('المرضى'!$B$6:$B$305,MATCH(E1571,'المرضى'!$A$6:$A$305,0))&amp;"",""))</f>
        <v/>
      </c>
      <c r="G1571" s="22">
        <f>IF(OR(C1571&lt;&gt;"تمت",E1571="",NOT(ISNUMBER(A1571))),"",IF(COUNTIFS($E$6:$E$2005,E1571,$C$6:$C$2005,"تمت",$A$6:$A$2005,"&gt;"&amp;A1571)=0,1,0))</f>
        <v/>
      </c>
    </row>
    <row r="1572">
      <c r="A1572" s="13" t="n"/>
      <c r="B1572" s="5" t="n"/>
      <c r="C1572" s="5" t="n"/>
      <c r="D1572" s="5" t="n"/>
      <c r="E1572" s="6">
        <f>IF(B1572&amp;""="","",IFERROR(INDEX('الخطط'!$B$6:$B$505,MATCH(B1572&amp;"",'الخطط'!$A$6:$A$505,0))&amp;"","خطة غير موجودة"))</f>
        <v/>
      </c>
      <c r="F1572" s="6">
        <f>IF(E1572="","",IFERROR(INDEX('المرضى'!$B$6:$B$305,MATCH(E1572,'المرضى'!$A$6:$A$305,0))&amp;"",""))</f>
        <v/>
      </c>
      <c r="G1572" s="22">
        <f>IF(OR(C1572&lt;&gt;"تمت",E1572="",NOT(ISNUMBER(A1572))),"",IF(COUNTIFS($E$6:$E$2005,E1572,$C$6:$C$2005,"تمت",$A$6:$A$2005,"&gt;"&amp;A1572)=0,1,0))</f>
        <v/>
      </c>
    </row>
    <row r="1573">
      <c r="A1573" s="13" t="n"/>
      <c r="B1573" s="5" t="n"/>
      <c r="C1573" s="5" t="n"/>
      <c r="D1573" s="5" t="n"/>
      <c r="E1573" s="6">
        <f>IF(B1573&amp;""="","",IFERROR(INDEX('الخطط'!$B$6:$B$505,MATCH(B1573&amp;"",'الخطط'!$A$6:$A$505,0))&amp;"","خطة غير موجودة"))</f>
        <v/>
      </c>
      <c r="F1573" s="6">
        <f>IF(E1573="","",IFERROR(INDEX('المرضى'!$B$6:$B$305,MATCH(E1573,'المرضى'!$A$6:$A$305,0))&amp;"",""))</f>
        <v/>
      </c>
      <c r="G1573" s="22">
        <f>IF(OR(C1573&lt;&gt;"تمت",E1573="",NOT(ISNUMBER(A1573))),"",IF(COUNTIFS($E$6:$E$2005,E1573,$C$6:$C$2005,"تمت",$A$6:$A$2005,"&gt;"&amp;A1573)=0,1,0))</f>
        <v/>
      </c>
    </row>
    <row r="1574">
      <c r="A1574" s="13" t="n"/>
      <c r="B1574" s="5" t="n"/>
      <c r="C1574" s="5" t="n"/>
      <c r="D1574" s="5" t="n"/>
      <c r="E1574" s="6">
        <f>IF(B1574&amp;""="","",IFERROR(INDEX('الخطط'!$B$6:$B$505,MATCH(B1574&amp;"",'الخطط'!$A$6:$A$505,0))&amp;"","خطة غير موجودة"))</f>
        <v/>
      </c>
      <c r="F1574" s="6">
        <f>IF(E1574="","",IFERROR(INDEX('المرضى'!$B$6:$B$305,MATCH(E1574,'المرضى'!$A$6:$A$305,0))&amp;"",""))</f>
        <v/>
      </c>
      <c r="G1574" s="22">
        <f>IF(OR(C1574&lt;&gt;"تمت",E1574="",NOT(ISNUMBER(A1574))),"",IF(COUNTIFS($E$6:$E$2005,E1574,$C$6:$C$2005,"تمت",$A$6:$A$2005,"&gt;"&amp;A1574)=0,1,0))</f>
        <v/>
      </c>
    </row>
    <row r="1575">
      <c r="A1575" s="13" t="n"/>
      <c r="B1575" s="5" t="n"/>
      <c r="C1575" s="5" t="n"/>
      <c r="D1575" s="5" t="n"/>
      <c r="E1575" s="6">
        <f>IF(B1575&amp;""="","",IFERROR(INDEX('الخطط'!$B$6:$B$505,MATCH(B1575&amp;"",'الخطط'!$A$6:$A$505,0))&amp;"","خطة غير موجودة"))</f>
        <v/>
      </c>
      <c r="F1575" s="6">
        <f>IF(E1575="","",IFERROR(INDEX('المرضى'!$B$6:$B$305,MATCH(E1575,'المرضى'!$A$6:$A$305,0))&amp;"",""))</f>
        <v/>
      </c>
      <c r="G1575" s="22">
        <f>IF(OR(C1575&lt;&gt;"تمت",E1575="",NOT(ISNUMBER(A1575))),"",IF(COUNTIFS($E$6:$E$2005,E1575,$C$6:$C$2005,"تمت",$A$6:$A$2005,"&gt;"&amp;A1575)=0,1,0))</f>
        <v/>
      </c>
    </row>
    <row r="1576">
      <c r="A1576" s="13" t="n"/>
      <c r="B1576" s="5" t="n"/>
      <c r="C1576" s="5" t="n"/>
      <c r="D1576" s="5" t="n"/>
      <c r="E1576" s="6">
        <f>IF(B1576&amp;""="","",IFERROR(INDEX('الخطط'!$B$6:$B$505,MATCH(B1576&amp;"",'الخطط'!$A$6:$A$505,0))&amp;"","خطة غير موجودة"))</f>
        <v/>
      </c>
      <c r="F1576" s="6">
        <f>IF(E1576="","",IFERROR(INDEX('المرضى'!$B$6:$B$305,MATCH(E1576,'المرضى'!$A$6:$A$305,0))&amp;"",""))</f>
        <v/>
      </c>
      <c r="G1576" s="22">
        <f>IF(OR(C1576&lt;&gt;"تمت",E1576="",NOT(ISNUMBER(A1576))),"",IF(COUNTIFS($E$6:$E$2005,E1576,$C$6:$C$2005,"تمت",$A$6:$A$2005,"&gt;"&amp;A1576)=0,1,0))</f>
        <v/>
      </c>
    </row>
    <row r="1577">
      <c r="A1577" s="13" t="n"/>
      <c r="B1577" s="5" t="n"/>
      <c r="C1577" s="5" t="n"/>
      <c r="D1577" s="5" t="n"/>
      <c r="E1577" s="6">
        <f>IF(B1577&amp;""="","",IFERROR(INDEX('الخطط'!$B$6:$B$505,MATCH(B1577&amp;"",'الخطط'!$A$6:$A$505,0))&amp;"","خطة غير موجودة"))</f>
        <v/>
      </c>
      <c r="F1577" s="6">
        <f>IF(E1577="","",IFERROR(INDEX('المرضى'!$B$6:$B$305,MATCH(E1577,'المرضى'!$A$6:$A$305,0))&amp;"",""))</f>
        <v/>
      </c>
      <c r="G1577" s="22">
        <f>IF(OR(C1577&lt;&gt;"تمت",E1577="",NOT(ISNUMBER(A1577))),"",IF(COUNTIFS($E$6:$E$2005,E1577,$C$6:$C$2005,"تمت",$A$6:$A$2005,"&gt;"&amp;A1577)=0,1,0))</f>
        <v/>
      </c>
    </row>
    <row r="1578">
      <c r="A1578" s="13" t="n"/>
      <c r="B1578" s="5" t="n"/>
      <c r="C1578" s="5" t="n"/>
      <c r="D1578" s="5" t="n"/>
      <c r="E1578" s="6">
        <f>IF(B1578&amp;""="","",IFERROR(INDEX('الخطط'!$B$6:$B$505,MATCH(B1578&amp;"",'الخطط'!$A$6:$A$505,0))&amp;"","خطة غير موجودة"))</f>
        <v/>
      </c>
      <c r="F1578" s="6">
        <f>IF(E1578="","",IFERROR(INDEX('المرضى'!$B$6:$B$305,MATCH(E1578,'المرضى'!$A$6:$A$305,0))&amp;"",""))</f>
        <v/>
      </c>
      <c r="G1578" s="22">
        <f>IF(OR(C1578&lt;&gt;"تمت",E1578="",NOT(ISNUMBER(A1578))),"",IF(COUNTIFS($E$6:$E$2005,E1578,$C$6:$C$2005,"تمت",$A$6:$A$2005,"&gt;"&amp;A1578)=0,1,0))</f>
        <v/>
      </c>
    </row>
    <row r="1579">
      <c r="A1579" s="13" t="n"/>
      <c r="B1579" s="5" t="n"/>
      <c r="C1579" s="5" t="n"/>
      <c r="D1579" s="5" t="n"/>
      <c r="E1579" s="6">
        <f>IF(B1579&amp;""="","",IFERROR(INDEX('الخطط'!$B$6:$B$505,MATCH(B1579&amp;"",'الخطط'!$A$6:$A$505,0))&amp;"","خطة غير موجودة"))</f>
        <v/>
      </c>
      <c r="F1579" s="6">
        <f>IF(E1579="","",IFERROR(INDEX('المرضى'!$B$6:$B$305,MATCH(E1579,'المرضى'!$A$6:$A$305,0))&amp;"",""))</f>
        <v/>
      </c>
      <c r="G1579" s="22">
        <f>IF(OR(C1579&lt;&gt;"تمت",E1579="",NOT(ISNUMBER(A1579))),"",IF(COUNTIFS($E$6:$E$2005,E1579,$C$6:$C$2005,"تمت",$A$6:$A$2005,"&gt;"&amp;A1579)=0,1,0))</f>
        <v/>
      </c>
    </row>
    <row r="1580">
      <c r="A1580" s="13" t="n"/>
      <c r="B1580" s="5" t="n"/>
      <c r="C1580" s="5" t="n"/>
      <c r="D1580" s="5" t="n"/>
      <c r="E1580" s="6">
        <f>IF(B1580&amp;""="","",IFERROR(INDEX('الخطط'!$B$6:$B$505,MATCH(B1580&amp;"",'الخطط'!$A$6:$A$505,0))&amp;"","خطة غير موجودة"))</f>
        <v/>
      </c>
      <c r="F1580" s="6">
        <f>IF(E1580="","",IFERROR(INDEX('المرضى'!$B$6:$B$305,MATCH(E1580,'المرضى'!$A$6:$A$305,0))&amp;"",""))</f>
        <v/>
      </c>
      <c r="G1580" s="22">
        <f>IF(OR(C1580&lt;&gt;"تمت",E1580="",NOT(ISNUMBER(A1580))),"",IF(COUNTIFS($E$6:$E$2005,E1580,$C$6:$C$2005,"تمت",$A$6:$A$2005,"&gt;"&amp;A1580)=0,1,0))</f>
        <v/>
      </c>
    </row>
    <row r="1581">
      <c r="A1581" s="13" t="n"/>
      <c r="B1581" s="5" t="n"/>
      <c r="C1581" s="5" t="n"/>
      <c r="D1581" s="5" t="n"/>
      <c r="E1581" s="6">
        <f>IF(B1581&amp;""="","",IFERROR(INDEX('الخطط'!$B$6:$B$505,MATCH(B1581&amp;"",'الخطط'!$A$6:$A$505,0))&amp;"","خطة غير موجودة"))</f>
        <v/>
      </c>
      <c r="F1581" s="6">
        <f>IF(E1581="","",IFERROR(INDEX('المرضى'!$B$6:$B$305,MATCH(E1581,'المرضى'!$A$6:$A$305,0))&amp;"",""))</f>
        <v/>
      </c>
      <c r="G1581" s="22">
        <f>IF(OR(C1581&lt;&gt;"تمت",E1581="",NOT(ISNUMBER(A1581))),"",IF(COUNTIFS($E$6:$E$2005,E1581,$C$6:$C$2005,"تمت",$A$6:$A$2005,"&gt;"&amp;A1581)=0,1,0))</f>
        <v/>
      </c>
    </row>
    <row r="1582">
      <c r="A1582" s="13" t="n"/>
      <c r="B1582" s="5" t="n"/>
      <c r="C1582" s="5" t="n"/>
      <c r="D1582" s="5" t="n"/>
      <c r="E1582" s="6">
        <f>IF(B1582&amp;""="","",IFERROR(INDEX('الخطط'!$B$6:$B$505,MATCH(B1582&amp;"",'الخطط'!$A$6:$A$505,0))&amp;"","خطة غير موجودة"))</f>
        <v/>
      </c>
      <c r="F1582" s="6">
        <f>IF(E1582="","",IFERROR(INDEX('المرضى'!$B$6:$B$305,MATCH(E1582,'المرضى'!$A$6:$A$305,0))&amp;"",""))</f>
        <v/>
      </c>
      <c r="G1582" s="22">
        <f>IF(OR(C1582&lt;&gt;"تمت",E1582="",NOT(ISNUMBER(A1582))),"",IF(COUNTIFS($E$6:$E$2005,E1582,$C$6:$C$2005,"تمت",$A$6:$A$2005,"&gt;"&amp;A1582)=0,1,0))</f>
        <v/>
      </c>
    </row>
    <row r="1583">
      <c r="A1583" s="13" t="n"/>
      <c r="B1583" s="5" t="n"/>
      <c r="C1583" s="5" t="n"/>
      <c r="D1583" s="5" t="n"/>
      <c r="E1583" s="6">
        <f>IF(B1583&amp;""="","",IFERROR(INDEX('الخطط'!$B$6:$B$505,MATCH(B1583&amp;"",'الخطط'!$A$6:$A$505,0))&amp;"","خطة غير موجودة"))</f>
        <v/>
      </c>
      <c r="F1583" s="6">
        <f>IF(E1583="","",IFERROR(INDEX('المرضى'!$B$6:$B$305,MATCH(E1583,'المرضى'!$A$6:$A$305,0))&amp;"",""))</f>
        <v/>
      </c>
      <c r="G1583" s="22">
        <f>IF(OR(C1583&lt;&gt;"تمت",E1583="",NOT(ISNUMBER(A1583))),"",IF(COUNTIFS($E$6:$E$2005,E1583,$C$6:$C$2005,"تمت",$A$6:$A$2005,"&gt;"&amp;A1583)=0,1,0))</f>
        <v/>
      </c>
    </row>
    <row r="1584">
      <c r="A1584" s="13" t="n"/>
      <c r="B1584" s="5" t="n"/>
      <c r="C1584" s="5" t="n"/>
      <c r="D1584" s="5" t="n"/>
      <c r="E1584" s="6">
        <f>IF(B1584&amp;""="","",IFERROR(INDEX('الخطط'!$B$6:$B$505,MATCH(B1584&amp;"",'الخطط'!$A$6:$A$505,0))&amp;"","خطة غير موجودة"))</f>
        <v/>
      </c>
      <c r="F1584" s="6">
        <f>IF(E1584="","",IFERROR(INDEX('المرضى'!$B$6:$B$305,MATCH(E1584,'المرضى'!$A$6:$A$305,0))&amp;"",""))</f>
        <v/>
      </c>
      <c r="G1584" s="22">
        <f>IF(OR(C1584&lt;&gt;"تمت",E1584="",NOT(ISNUMBER(A1584))),"",IF(COUNTIFS($E$6:$E$2005,E1584,$C$6:$C$2005,"تمت",$A$6:$A$2005,"&gt;"&amp;A1584)=0,1,0))</f>
        <v/>
      </c>
    </row>
    <row r="1585">
      <c r="A1585" s="13" t="n"/>
      <c r="B1585" s="5" t="n"/>
      <c r="C1585" s="5" t="n"/>
      <c r="D1585" s="5" t="n"/>
      <c r="E1585" s="6">
        <f>IF(B1585&amp;""="","",IFERROR(INDEX('الخطط'!$B$6:$B$505,MATCH(B1585&amp;"",'الخطط'!$A$6:$A$505,0))&amp;"","خطة غير موجودة"))</f>
        <v/>
      </c>
      <c r="F1585" s="6">
        <f>IF(E1585="","",IFERROR(INDEX('المرضى'!$B$6:$B$305,MATCH(E1585,'المرضى'!$A$6:$A$305,0))&amp;"",""))</f>
        <v/>
      </c>
      <c r="G1585" s="22">
        <f>IF(OR(C1585&lt;&gt;"تمت",E1585="",NOT(ISNUMBER(A1585))),"",IF(COUNTIFS($E$6:$E$2005,E1585,$C$6:$C$2005,"تمت",$A$6:$A$2005,"&gt;"&amp;A1585)=0,1,0))</f>
        <v/>
      </c>
    </row>
    <row r="1586">
      <c r="A1586" s="13" t="n"/>
      <c r="B1586" s="5" t="n"/>
      <c r="C1586" s="5" t="n"/>
      <c r="D1586" s="5" t="n"/>
      <c r="E1586" s="6">
        <f>IF(B1586&amp;""="","",IFERROR(INDEX('الخطط'!$B$6:$B$505,MATCH(B1586&amp;"",'الخطط'!$A$6:$A$505,0))&amp;"","خطة غير موجودة"))</f>
        <v/>
      </c>
      <c r="F1586" s="6">
        <f>IF(E1586="","",IFERROR(INDEX('المرضى'!$B$6:$B$305,MATCH(E1586,'المرضى'!$A$6:$A$305,0))&amp;"",""))</f>
        <v/>
      </c>
      <c r="G1586" s="22">
        <f>IF(OR(C1586&lt;&gt;"تمت",E1586="",NOT(ISNUMBER(A1586))),"",IF(COUNTIFS($E$6:$E$2005,E1586,$C$6:$C$2005,"تمت",$A$6:$A$2005,"&gt;"&amp;A1586)=0,1,0))</f>
        <v/>
      </c>
    </row>
    <row r="1587">
      <c r="A1587" s="13" t="n"/>
      <c r="B1587" s="5" t="n"/>
      <c r="C1587" s="5" t="n"/>
      <c r="D1587" s="5" t="n"/>
      <c r="E1587" s="6">
        <f>IF(B1587&amp;""="","",IFERROR(INDEX('الخطط'!$B$6:$B$505,MATCH(B1587&amp;"",'الخطط'!$A$6:$A$505,0))&amp;"","خطة غير موجودة"))</f>
        <v/>
      </c>
      <c r="F1587" s="6">
        <f>IF(E1587="","",IFERROR(INDEX('المرضى'!$B$6:$B$305,MATCH(E1587,'المرضى'!$A$6:$A$305,0))&amp;"",""))</f>
        <v/>
      </c>
      <c r="G1587" s="22">
        <f>IF(OR(C1587&lt;&gt;"تمت",E1587="",NOT(ISNUMBER(A1587))),"",IF(COUNTIFS($E$6:$E$2005,E1587,$C$6:$C$2005,"تمت",$A$6:$A$2005,"&gt;"&amp;A1587)=0,1,0))</f>
        <v/>
      </c>
    </row>
    <row r="1588">
      <c r="A1588" s="13" t="n"/>
      <c r="B1588" s="5" t="n"/>
      <c r="C1588" s="5" t="n"/>
      <c r="D1588" s="5" t="n"/>
      <c r="E1588" s="6">
        <f>IF(B1588&amp;""="","",IFERROR(INDEX('الخطط'!$B$6:$B$505,MATCH(B1588&amp;"",'الخطط'!$A$6:$A$505,0))&amp;"","خطة غير موجودة"))</f>
        <v/>
      </c>
      <c r="F1588" s="6">
        <f>IF(E1588="","",IFERROR(INDEX('المرضى'!$B$6:$B$305,MATCH(E1588,'المرضى'!$A$6:$A$305,0))&amp;"",""))</f>
        <v/>
      </c>
      <c r="G1588" s="22">
        <f>IF(OR(C1588&lt;&gt;"تمت",E1588="",NOT(ISNUMBER(A1588))),"",IF(COUNTIFS($E$6:$E$2005,E1588,$C$6:$C$2005,"تمت",$A$6:$A$2005,"&gt;"&amp;A1588)=0,1,0))</f>
        <v/>
      </c>
    </row>
    <row r="1589">
      <c r="A1589" s="13" t="n"/>
      <c r="B1589" s="5" t="n"/>
      <c r="C1589" s="5" t="n"/>
      <c r="D1589" s="5" t="n"/>
      <c r="E1589" s="6">
        <f>IF(B1589&amp;""="","",IFERROR(INDEX('الخطط'!$B$6:$B$505,MATCH(B1589&amp;"",'الخطط'!$A$6:$A$505,0))&amp;"","خطة غير موجودة"))</f>
        <v/>
      </c>
      <c r="F1589" s="6">
        <f>IF(E1589="","",IFERROR(INDEX('المرضى'!$B$6:$B$305,MATCH(E1589,'المرضى'!$A$6:$A$305,0))&amp;"",""))</f>
        <v/>
      </c>
      <c r="G1589" s="22">
        <f>IF(OR(C1589&lt;&gt;"تمت",E1589="",NOT(ISNUMBER(A1589))),"",IF(COUNTIFS($E$6:$E$2005,E1589,$C$6:$C$2005,"تمت",$A$6:$A$2005,"&gt;"&amp;A1589)=0,1,0))</f>
        <v/>
      </c>
    </row>
    <row r="1590">
      <c r="A1590" s="13" t="n"/>
      <c r="B1590" s="5" t="n"/>
      <c r="C1590" s="5" t="n"/>
      <c r="D1590" s="5" t="n"/>
      <c r="E1590" s="6">
        <f>IF(B1590&amp;""="","",IFERROR(INDEX('الخطط'!$B$6:$B$505,MATCH(B1590&amp;"",'الخطط'!$A$6:$A$505,0))&amp;"","خطة غير موجودة"))</f>
        <v/>
      </c>
      <c r="F1590" s="6">
        <f>IF(E1590="","",IFERROR(INDEX('المرضى'!$B$6:$B$305,MATCH(E1590,'المرضى'!$A$6:$A$305,0))&amp;"",""))</f>
        <v/>
      </c>
      <c r="G1590" s="22">
        <f>IF(OR(C1590&lt;&gt;"تمت",E1590="",NOT(ISNUMBER(A1590))),"",IF(COUNTIFS($E$6:$E$2005,E1590,$C$6:$C$2005,"تمت",$A$6:$A$2005,"&gt;"&amp;A1590)=0,1,0))</f>
        <v/>
      </c>
    </row>
    <row r="1591">
      <c r="A1591" s="13" t="n"/>
      <c r="B1591" s="5" t="n"/>
      <c r="C1591" s="5" t="n"/>
      <c r="D1591" s="5" t="n"/>
      <c r="E1591" s="6">
        <f>IF(B1591&amp;""="","",IFERROR(INDEX('الخطط'!$B$6:$B$505,MATCH(B1591&amp;"",'الخطط'!$A$6:$A$505,0))&amp;"","خطة غير موجودة"))</f>
        <v/>
      </c>
      <c r="F1591" s="6">
        <f>IF(E1591="","",IFERROR(INDEX('المرضى'!$B$6:$B$305,MATCH(E1591,'المرضى'!$A$6:$A$305,0))&amp;"",""))</f>
        <v/>
      </c>
      <c r="G1591" s="22">
        <f>IF(OR(C1591&lt;&gt;"تمت",E1591="",NOT(ISNUMBER(A1591))),"",IF(COUNTIFS($E$6:$E$2005,E1591,$C$6:$C$2005,"تمت",$A$6:$A$2005,"&gt;"&amp;A1591)=0,1,0))</f>
        <v/>
      </c>
    </row>
    <row r="1592">
      <c r="A1592" s="13" t="n"/>
      <c r="B1592" s="5" t="n"/>
      <c r="C1592" s="5" t="n"/>
      <c r="D1592" s="5" t="n"/>
      <c r="E1592" s="6">
        <f>IF(B1592&amp;""="","",IFERROR(INDEX('الخطط'!$B$6:$B$505,MATCH(B1592&amp;"",'الخطط'!$A$6:$A$505,0))&amp;"","خطة غير موجودة"))</f>
        <v/>
      </c>
      <c r="F1592" s="6">
        <f>IF(E1592="","",IFERROR(INDEX('المرضى'!$B$6:$B$305,MATCH(E1592,'المرضى'!$A$6:$A$305,0))&amp;"",""))</f>
        <v/>
      </c>
      <c r="G1592" s="22">
        <f>IF(OR(C1592&lt;&gt;"تمت",E1592="",NOT(ISNUMBER(A1592))),"",IF(COUNTIFS($E$6:$E$2005,E1592,$C$6:$C$2005,"تمت",$A$6:$A$2005,"&gt;"&amp;A1592)=0,1,0))</f>
        <v/>
      </c>
    </row>
    <row r="1593">
      <c r="A1593" s="13" t="n"/>
      <c r="B1593" s="5" t="n"/>
      <c r="C1593" s="5" t="n"/>
      <c r="D1593" s="5" t="n"/>
      <c r="E1593" s="6">
        <f>IF(B1593&amp;""="","",IFERROR(INDEX('الخطط'!$B$6:$B$505,MATCH(B1593&amp;"",'الخطط'!$A$6:$A$505,0))&amp;"","خطة غير موجودة"))</f>
        <v/>
      </c>
      <c r="F1593" s="6">
        <f>IF(E1593="","",IFERROR(INDEX('المرضى'!$B$6:$B$305,MATCH(E1593,'المرضى'!$A$6:$A$305,0))&amp;"",""))</f>
        <v/>
      </c>
      <c r="G1593" s="22">
        <f>IF(OR(C1593&lt;&gt;"تمت",E1593="",NOT(ISNUMBER(A1593))),"",IF(COUNTIFS($E$6:$E$2005,E1593,$C$6:$C$2005,"تمت",$A$6:$A$2005,"&gt;"&amp;A1593)=0,1,0))</f>
        <v/>
      </c>
    </row>
    <row r="1594">
      <c r="A1594" s="13" t="n"/>
      <c r="B1594" s="5" t="n"/>
      <c r="C1594" s="5" t="n"/>
      <c r="D1594" s="5" t="n"/>
      <c r="E1594" s="6">
        <f>IF(B1594&amp;""="","",IFERROR(INDEX('الخطط'!$B$6:$B$505,MATCH(B1594&amp;"",'الخطط'!$A$6:$A$505,0))&amp;"","خطة غير موجودة"))</f>
        <v/>
      </c>
      <c r="F1594" s="6">
        <f>IF(E1594="","",IFERROR(INDEX('المرضى'!$B$6:$B$305,MATCH(E1594,'المرضى'!$A$6:$A$305,0))&amp;"",""))</f>
        <v/>
      </c>
      <c r="G1594" s="22">
        <f>IF(OR(C1594&lt;&gt;"تمت",E1594="",NOT(ISNUMBER(A1594))),"",IF(COUNTIFS($E$6:$E$2005,E1594,$C$6:$C$2005,"تمت",$A$6:$A$2005,"&gt;"&amp;A1594)=0,1,0))</f>
        <v/>
      </c>
    </row>
    <row r="1595">
      <c r="A1595" s="13" t="n"/>
      <c r="B1595" s="5" t="n"/>
      <c r="C1595" s="5" t="n"/>
      <c r="D1595" s="5" t="n"/>
      <c r="E1595" s="6">
        <f>IF(B1595&amp;""="","",IFERROR(INDEX('الخطط'!$B$6:$B$505,MATCH(B1595&amp;"",'الخطط'!$A$6:$A$505,0))&amp;"","خطة غير موجودة"))</f>
        <v/>
      </c>
      <c r="F1595" s="6">
        <f>IF(E1595="","",IFERROR(INDEX('المرضى'!$B$6:$B$305,MATCH(E1595,'المرضى'!$A$6:$A$305,0))&amp;"",""))</f>
        <v/>
      </c>
      <c r="G1595" s="22">
        <f>IF(OR(C1595&lt;&gt;"تمت",E1595="",NOT(ISNUMBER(A1595))),"",IF(COUNTIFS($E$6:$E$2005,E1595,$C$6:$C$2005,"تمت",$A$6:$A$2005,"&gt;"&amp;A1595)=0,1,0))</f>
        <v/>
      </c>
    </row>
    <row r="1596">
      <c r="A1596" s="13" t="n"/>
      <c r="B1596" s="5" t="n"/>
      <c r="C1596" s="5" t="n"/>
      <c r="D1596" s="5" t="n"/>
      <c r="E1596" s="6">
        <f>IF(B1596&amp;""="","",IFERROR(INDEX('الخطط'!$B$6:$B$505,MATCH(B1596&amp;"",'الخطط'!$A$6:$A$505,0))&amp;"","خطة غير موجودة"))</f>
        <v/>
      </c>
      <c r="F1596" s="6">
        <f>IF(E1596="","",IFERROR(INDEX('المرضى'!$B$6:$B$305,MATCH(E1596,'المرضى'!$A$6:$A$305,0))&amp;"",""))</f>
        <v/>
      </c>
      <c r="G1596" s="22">
        <f>IF(OR(C1596&lt;&gt;"تمت",E1596="",NOT(ISNUMBER(A1596))),"",IF(COUNTIFS($E$6:$E$2005,E1596,$C$6:$C$2005,"تمت",$A$6:$A$2005,"&gt;"&amp;A1596)=0,1,0))</f>
        <v/>
      </c>
    </row>
    <row r="1597">
      <c r="A1597" s="13" t="n"/>
      <c r="B1597" s="5" t="n"/>
      <c r="C1597" s="5" t="n"/>
      <c r="D1597" s="5" t="n"/>
      <c r="E1597" s="6">
        <f>IF(B1597&amp;""="","",IFERROR(INDEX('الخطط'!$B$6:$B$505,MATCH(B1597&amp;"",'الخطط'!$A$6:$A$505,0))&amp;"","خطة غير موجودة"))</f>
        <v/>
      </c>
      <c r="F1597" s="6">
        <f>IF(E1597="","",IFERROR(INDEX('المرضى'!$B$6:$B$305,MATCH(E1597,'المرضى'!$A$6:$A$305,0))&amp;"",""))</f>
        <v/>
      </c>
      <c r="G1597" s="22">
        <f>IF(OR(C1597&lt;&gt;"تمت",E1597="",NOT(ISNUMBER(A1597))),"",IF(COUNTIFS($E$6:$E$2005,E1597,$C$6:$C$2005,"تمت",$A$6:$A$2005,"&gt;"&amp;A1597)=0,1,0))</f>
        <v/>
      </c>
    </row>
    <row r="1598">
      <c r="A1598" s="13" t="n"/>
      <c r="B1598" s="5" t="n"/>
      <c r="C1598" s="5" t="n"/>
      <c r="D1598" s="5" t="n"/>
      <c r="E1598" s="6">
        <f>IF(B1598&amp;""="","",IFERROR(INDEX('الخطط'!$B$6:$B$505,MATCH(B1598&amp;"",'الخطط'!$A$6:$A$505,0))&amp;"","خطة غير موجودة"))</f>
        <v/>
      </c>
      <c r="F1598" s="6">
        <f>IF(E1598="","",IFERROR(INDEX('المرضى'!$B$6:$B$305,MATCH(E1598,'المرضى'!$A$6:$A$305,0))&amp;"",""))</f>
        <v/>
      </c>
      <c r="G1598" s="22">
        <f>IF(OR(C1598&lt;&gt;"تمت",E1598="",NOT(ISNUMBER(A1598))),"",IF(COUNTIFS($E$6:$E$2005,E1598,$C$6:$C$2005,"تمت",$A$6:$A$2005,"&gt;"&amp;A1598)=0,1,0))</f>
        <v/>
      </c>
    </row>
    <row r="1599">
      <c r="A1599" s="13" t="n"/>
      <c r="B1599" s="5" t="n"/>
      <c r="C1599" s="5" t="n"/>
      <c r="D1599" s="5" t="n"/>
      <c r="E1599" s="6">
        <f>IF(B1599&amp;""="","",IFERROR(INDEX('الخطط'!$B$6:$B$505,MATCH(B1599&amp;"",'الخطط'!$A$6:$A$505,0))&amp;"","خطة غير موجودة"))</f>
        <v/>
      </c>
      <c r="F1599" s="6">
        <f>IF(E1599="","",IFERROR(INDEX('المرضى'!$B$6:$B$305,MATCH(E1599,'المرضى'!$A$6:$A$305,0))&amp;"",""))</f>
        <v/>
      </c>
      <c r="G1599" s="22">
        <f>IF(OR(C1599&lt;&gt;"تمت",E1599="",NOT(ISNUMBER(A1599))),"",IF(COUNTIFS($E$6:$E$2005,E1599,$C$6:$C$2005,"تمت",$A$6:$A$2005,"&gt;"&amp;A1599)=0,1,0))</f>
        <v/>
      </c>
    </row>
    <row r="1600">
      <c r="A1600" s="13" t="n"/>
      <c r="B1600" s="5" t="n"/>
      <c r="C1600" s="5" t="n"/>
      <c r="D1600" s="5" t="n"/>
      <c r="E1600" s="6">
        <f>IF(B1600&amp;""="","",IFERROR(INDEX('الخطط'!$B$6:$B$505,MATCH(B1600&amp;"",'الخطط'!$A$6:$A$505,0))&amp;"","خطة غير موجودة"))</f>
        <v/>
      </c>
      <c r="F1600" s="6">
        <f>IF(E1600="","",IFERROR(INDEX('المرضى'!$B$6:$B$305,MATCH(E1600,'المرضى'!$A$6:$A$305,0))&amp;"",""))</f>
        <v/>
      </c>
      <c r="G1600" s="22">
        <f>IF(OR(C1600&lt;&gt;"تمت",E1600="",NOT(ISNUMBER(A1600))),"",IF(COUNTIFS($E$6:$E$2005,E1600,$C$6:$C$2005,"تمت",$A$6:$A$2005,"&gt;"&amp;A1600)=0,1,0))</f>
        <v/>
      </c>
    </row>
    <row r="1601">
      <c r="A1601" s="13" t="n"/>
      <c r="B1601" s="5" t="n"/>
      <c r="C1601" s="5" t="n"/>
      <c r="D1601" s="5" t="n"/>
      <c r="E1601" s="6">
        <f>IF(B1601&amp;""="","",IFERROR(INDEX('الخطط'!$B$6:$B$505,MATCH(B1601&amp;"",'الخطط'!$A$6:$A$505,0))&amp;"","خطة غير موجودة"))</f>
        <v/>
      </c>
      <c r="F1601" s="6">
        <f>IF(E1601="","",IFERROR(INDEX('المرضى'!$B$6:$B$305,MATCH(E1601,'المرضى'!$A$6:$A$305,0))&amp;"",""))</f>
        <v/>
      </c>
      <c r="G1601" s="22">
        <f>IF(OR(C1601&lt;&gt;"تمت",E1601="",NOT(ISNUMBER(A1601))),"",IF(COUNTIFS($E$6:$E$2005,E1601,$C$6:$C$2005,"تمت",$A$6:$A$2005,"&gt;"&amp;A1601)=0,1,0))</f>
        <v/>
      </c>
    </row>
    <row r="1602">
      <c r="A1602" s="13" t="n"/>
      <c r="B1602" s="5" t="n"/>
      <c r="C1602" s="5" t="n"/>
      <c r="D1602" s="5" t="n"/>
      <c r="E1602" s="6">
        <f>IF(B1602&amp;""="","",IFERROR(INDEX('الخطط'!$B$6:$B$505,MATCH(B1602&amp;"",'الخطط'!$A$6:$A$505,0))&amp;"","خطة غير موجودة"))</f>
        <v/>
      </c>
      <c r="F1602" s="6">
        <f>IF(E1602="","",IFERROR(INDEX('المرضى'!$B$6:$B$305,MATCH(E1602,'المرضى'!$A$6:$A$305,0))&amp;"",""))</f>
        <v/>
      </c>
      <c r="G1602" s="22">
        <f>IF(OR(C1602&lt;&gt;"تمت",E1602="",NOT(ISNUMBER(A1602))),"",IF(COUNTIFS($E$6:$E$2005,E1602,$C$6:$C$2005,"تمت",$A$6:$A$2005,"&gt;"&amp;A1602)=0,1,0))</f>
        <v/>
      </c>
    </row>
    <row r="1603">
      <c r="A1603" s="13" t="n"/>
      <c r="B1603" s="5" t="n"/>
      <c r="C1603" s="5" t="n"/>
      <c r="D1603" s="5" t="n"/>
      <c r="E1603" s="6">
        <f>IF(B1603&amp;""="","",IFERROR(INDEX('الخطط'!$B$6:$B$505,MATCH(B1603&amp;"",'الخطط'!$A$6:$A$505,0))&amp;"","خطة غير موجودة"))</f>
        <v/>
      </c>
      <c r="F1603" s="6">
        <f>IF(E1603="","",IFERROR(INDEX('المرضى'!$B$6:$B$305,MATCH(E1603,'المرضى'!$A$6:$A$305,0))&amp;"",""))</f>
        <v/>
      </c>
      <c r="G1603" s="22">
        <f>IF(OR(C1603&lt;&gt;"تمت",E1603="",NOT(ISNUMBER(A1603))),"",IF(COUNTIFS($E$6:$E$2005,E1603,$C$6:$C$2005,"تمت",$A$6:$A$2005,"&gt;"&amp;A1603)=0,1,0))</f>
        <v/>
      </c>
    </row>
    <row r="1604">
      <c r="A1604" s="13" t="n"/>
      <c r="B1604" s="5" t="n"/>
      <c r="C1604" s="5" t="n"/>
      <c r="D1604" s="5" t="n"/>
      <c r="E1604" s="6">
        <f>IF(B1604&amp;""="","",IFERROR(INDEX('الخطط'!$B$6:$B$505,MATCH(B1604&amp;"",'الخطط'!$A$6:$A$505,0))&amp;"","خطة غير موجودة"))</f>
        <v/>
      </c>
      <c r="F1604" s="6">
        <f>IF(E1604="","",IFERROR(INDEX('المرضى'!$B$6:$B$305,MATCH(E1604,'المرضى'!$A$6:$A$305,0))&amp;"",""))</f>
        <v/>
      </c>
      <c r="G1604" s="22">
        <f>IF(OR(C1604&lt;&gt;"تمت",E1604="",NOT(ISNUMBER(A1604))),"",IF(COUNTIFS($E$6:$E$2005,E1604,$C$6:$C$2005,"تمت",$A$6:$A$2005,"&gt;"&amp;A1604)=0,1,0))</f>
        <v/>
      </c>
    </row>
    <row r="1605">
      <c r="A1605" s="13" t="n"/>
      <c r="B1605" s="5" t="n"/>
      <c r="C1605" s="5" t="n"/>
      <c r="D1605" s="5" t="n"/>
      <c r="E1605" s="6">
        <f>IF(B1605&amp;""="","",IFERROR(INDEX('الخطط'!$B$6:$B$505,MATCH(B1605&amp;"",'الخطط'!$A$6:$A$505,0))&amp;"","خطة غير موجودة"))</f>
        <v/>
      </c>
      <c r="F1605" s="6">
        <f>IF(E1605="","",IFERROR(INDEX('المرضى'!$B$6:$B$305,MATCH(E1605,'المرضى'!$A$6:$A$305,0))&amp;"",""))</f>
        <v/>
      </c>
      <c r="G1605" s="22">
        <f>IF(OR(C1605&lt;&gt;"تمت",E1605="",NOT(ISNUMBER(A1605))),"",IF(COUNTIFS($E$6:$E$2005,E1605,$C$6:$C$2005,"تمت",$A$6:$A$2005,"&gt;"&amp;A1605)=0,1,0))</f>
        <v/>
      </c>
    </row>
    <row r="1606">
      <c r="A1606" s="13" t="n"/>
      <c r="B1606" s="5" t="n"/>
      <c r="C1606" s="5" t="n"/>
      <c r="D1606" s="5" t="n"/>
      <c r="E1606" s="6">
        <f>IF(B1606&amp;""="","",IFERROR(INDEX('الخطط'!$B$6:$B$505,MATCH(B1606&amp;"",'الخطط'!$A$6:$A$505,0))&amp;"","خطة غير موجودة"))</f>
        <v/>
      </c>
      <c r="F1606" s="6">
        <f>IF(E1606="","",IFERROR(INDEX('المرضى'!$B$6:$B$305,MATCH(E1606,'المرضى'!$A$6:$A$305,0))&amp;"",""))</f>
        <v/>
      </c>
      <c r="G1606" s="22">
        <f>IF(OR(C1606&lt;&gt;"تمت",E1606="",NOT(ISNUMBER(A1606))),"",IF(COUNTIFS($E$6:$E$2005,E1606,$C$6:$C$2005,"تمت",$A$6:$A$2005,"&gt;"&amp;A1606)=0,1,0))</f>
        <v/>
      </c>
    </row>
    <row r="1607">
      <c r="A1607" s="13" t="n"/>
      <c r="B1607" s="5" t="n"/>
      <c r="C1607" s="5" t="n"/>
      <c r="D1607" s="5" t="n"/>
      <c r="E1607" s="6">
        <f>IF(B1607&amp;""="","",IFERROR(INDEX('الخطط'!$B$6:$B$505,MATCH(B1607&amp;"",'الخطط'!$A$6:$A$505,0))&amp;"","خطة غير موجودة"))</f>
        <v/>
      </c>
      <c r="F1607" s="6">
        <f>IF(E1607="","",IFERROR(INDEX('المرضى'!$B$6:$B$305,MATCH(E1607,'المرضى'!$A$6:$A$305,0))&amp;"",""))</f>
        <v/>
      </c>
      <c r="G1607" s="22">
        <f>IF(OR(C1607&lt;&gt;"تمت",E1607="",NOT(ISNUMBER(A1607))),"",IF(COUNTIFS($E$6:$E$2005,E1607,$C$6:$C$2005,"تمت",$A$6:$A$2005,"&gt;"&amp;A1607)=0,1,0))</f>
        <v/>
      </c>
    </row>
    <row r="1608">
      <c r="A1608" s="13" t="n"/>
      <c r="B1608" s="5" t="n"/>
      <c r="C1608" s="5" t="n"/>
      <c r="D1608" s="5" t="n"/>
      <c r="E1608" s="6">
        <f>IF(B1608&amp;""="","",IFERROR(INDEX('الخطط'!$B$6:$B$505,MATCH(B1608&amp;"",'الخطط'!$A$6:$A$505,0))&amp;"","خطة غير موجودة"))</f>
        <v/>
      </c>
      <c r="F1608" s="6">
        <f>IF(E1608="","",IFERROR(INDEX('المرضى'!$B$6:$B$305,MATCH(E1608,'المرضى'!$A$6:$A$305,0))&amp;"",""))</f>
        <v/>
      </c>
      <c r="G1608" s="22">
        <f>IF(OR(C1608&lt;&gt;"تمت",E1608="",NOT(ISNUMBER(A1608))),"",IF(COUNTIFS($E$6:$E$2005,E1608,$C$6:$C$2005,"تمت",$A$6:$A$2005,"&gt;"&amp;A1608)=0,1,0))</f>
        <v/>
      </c>
    </row>
    <row r="1609">
      <c r="A1609" s="13" t="n"/>
      <c r="B1609" s="5" t="n"/>
      <c r="C1609" s="5" t="n"/>
      <c r="D1609" s="5" t="n"/>
      <c r="E1609" s="6">
        <f>IF(B1609&amp;""="","",IFERROR(INDEX('الخطط'!$B$6:$B$505,MATCH(B1609&amp;"",'الخطط'!$A$6:$A$505,0))&amp;"","خطة غير موجودة"))</f>
        <v/>
      </c>
      <c r="F1609" s="6">
        <f>IF(E1609="","",IFERROR(INDEX('المرضى'!$B$6:$B$305,MATCH(E1609,'المرضى'!$A$6:$A$305,0))&amp;"",""))</f>
        <v/>
      </c>
      <c r="G1609" s="22">
        <f>IF(OR(C1609&lt;&gt;"تمت",E1609="",NOT(ISNUMBER(A1609))),"",IF(COUNTIFS($E$6:$E$2005,E1609,$C$6:$C$2005,"تمت",$A$6:$A$2005,"&gt;"&amp;A1609)=0,1,0))</f>
        <v/>
      </c>
    </row>
    <row r="1610">
      <c r="A1610" s="13" t="n"/>
      <c r="B1610" s="5" t="n"/>
      <c r="C1610" s="5" t="n"/>
      <c r="D1610" s="5" t="n"/>
      <c r="E1610" s="6">
        <f>IF(B1610&amp;""="","",IFERROR(INDEX('الخطط'!$B$6:$B$505,MATCH(B1610&amp;"",'الخطط'!$A$6:$A$505,0))&amp;"","خطة غير موجودة"))</f>
        <v/>
      </c>
      <c r="F1610" s="6">
        <f>IF(E1610="","",IFERROR(INDEX('المرضى'!$B$6:$B$305,MATCH(E1610,'المرضى'!$A$6:$A$305,0))&amp;"",""))</f>
        <v/>
      </c>
      <c r="G1610" s="22">
        <f>IF(OR(C1610&lt;&gt;"تمت",E1610="",NOT(ISNUMBER(A1610))),"",IF(COUNTIFS($E$6:$E$2005,E1610,$C$6:$C$2005,"تمت",$A$6:$A$2005,"&gt;"&amp;A1610)=0,1,0))</f>
        <v/>
      </c>
    </row>
    <row r="1611">
      <c r="A1611" s="13" t="n"/>
      <c r="B1611" s="5" t="n"/>
      <c r="C1611" s="5" t="n"/>
      <c r="D1611" s="5" t="n"/>
      <c r="E1611" s="6">
        <f>IF(B1611&amp;""="","",IFERROR(INDEX('الخطط'!$B$6:$B$505,MATCH(B1611&amp;"",'الخطط'!$A$6:$A$505,0))&amp;"","خطة غير موجودة"))</f>
        <v/>
      </c>
      <c r="F1611" s="6">
        <f>IF(E1611="","",IFERROR(INDEX('المرضى'!$B$6:$B$305,MATCH(E1611,'المرضى'!$A$6:$A$305,0))&amp;"",""))</f>
        <v/>
      </c>
      <c r="G1611" s="22">
        <f>IF(OR(C1611&lt;&gt;"تمت",E1611="",NOT(ISNUMBER(A1611))),"",IF(COUNTIFS($E$6:$E$2005,E1611,$C$6:$C$2005,"تمت",$A$6:$A$2005,"&gt;"&amp;A1611)=0,1,0))</f>
        <v/>
      </c>
    </row>
    <row r="1612">
      <c r="A1612" s="13" t="n"/>
      <c r="B1612" s="5" t="n"/>
      <c r="C1612" s="5" t="n"/>
      <c r="D1612" s="5" t="n"/>
      <c r="E1612" s="6">
        <f>IF(B1612&amp;""="","",IFERROR(INDEX('الخطط'!$B$6:$B$505,MATCH(B1612&amp;"",'الخطط'!$A$6:$A$505,0))&amp;"","خطة غير موجودة"))</f>
        <v/>
      </c>
      <c r="F1612" s="6">
        <f>IF(E1612="","",IFERROR(INDEX('المرضى'!$B$6:$B$305,MATCH(E1612,'المرضى'!$A$6:$A$305,0))&amp;"",""))</f>
        <v/>
      </c>
      <c r="G1612" s="22">
        <f>IF(OR(C1612&lt;&gt;"تمت",E1612="",NOT(ISNUMBER(A1612))),"",IF(COUNTIFS($E$6:$E$2005,E1612,$C$6:$C$2005,"تمت",$A$6:$A$2005,"&gt;"&amp;A1612)=0,1,0))</f>
        <v/>
      </c>
    </row>
    <row r="1613">
      <c r="A1613" s="13" t="n"/>
      <c r="B1613" s="5" t="n"/>
      <c r="C1613" s="5" t="n"/>
      <c r="D1613" s="5" t="n"/>
      <c r="E1613" s="6">
        <f>IF(B1613&amp;""="","",IFERROR(INDEX('الخطط'!$B$6:$B$505,MATCH(B1613&amp;"",'الخطط'!$A$6:$A$505,0))&amp;"","خطة غير موجودة"))</f>
        <v/>
      </c>
      <c r="F1613" s="6">
        <f>IF(E1613="","",IFERROR(INDEX('المرضى'!$B$6:$B$305,MATCH(E1613,'المرضى'!$A$6:$A$305,0))&amp;"",""))</f>
        <v/>
      </c>
      <c r="G1613" s="22">
        <f>IF(OR(C1613&lt;&gt;"تمت",E1613="",NOT(ISNUMBER(A1613))),"",IF(COUNTIFS($E$6:$E$2005,E1613,$C$6:$C$2005,"تمت",$A$6:$A$2005,"&gt;"&amp;A1613)=0,1,0))</f>
        <v/>
      </c>
    </row>
    <row r="1614">
      <c r="A1614" s="13" t="n"/>
      <c r="B1614" s="5" t="n"/>
      <c r="C1614" s="5" t="n"/>
      <c r="D1614" s="5" t="n"/>
      <c r="E1614" s="6">
        <f>IF(B1614&amp;""="","",IFERROR(INDEX('الخطط'!$B$6:$B$505,MATCH(B1614&amp;"",'الخطط'!$A$6:$A$505,0))&amp;"","خطة غير موجودة"))</f>
        <v/>
      </c>
      <c r="F1614" s="6">
        <f>IF(E1614="","",IFERROR(INDEX('المرضى'!$B$6:$B$305,MATCH(E1614,'المرضى'!$A$6:$A$305,0))&amp;"",""))</f>
        <v/>
      </c>
      <c r="G1614" s="22">
        <f>IF(OR(C1614&lt;&gt;"تمت",E1614="",NOT(ISNUMBER(A1614))),"",IF(COUNTIFS($E$6:$E$2005,E1614,$C$6:$C$2005,"تمت",$A$6:$A$2005,"&gt;"&amp;A1614)=0,1,0))</f>
        <v/>
      </c>
    </row>
    <row r="1615">
      <c r="A1615" s="13" t="n"/>
      <c r="B1615" s="5" t="n"/>
      <c r="C1615" s="5" t="n"/>
      <c r="D1615" s="5" t="n"/>
      <c r="E1615" s="6">
        <f>IF(B1615&amp;""="","",IFERROR(INDEX('الخطط'!$B$6:$B$505,MATCH(B1615&amp;"",'الخطط'!$A$6:$A$505,0))&amp;"","خطة غير موجودة"))</f>
        <v/>
      </c>
      <c r="F1615" s="6">
        <f>IF(E1615="","",IFERROR(INDEX('المرضى'!$B$6:$B$305,MATCH(E1615,'المرضى'!$A$6:$A$305,0))&amp;"",""))</f>
        <v/>
      </c>
      <c r="G1615" s="22">
        <f>IF(OR(C1615&lt;&gt;"تمت",E1615="",NOT(ISNUMBER(A1615))),"",IF(COUNTIFS($E$6:$E$2005,E1615,$C$6:$C$2005,"تمت",$A$6:$A$2005,"&gt;"&amp;A1615)=0,1,0))</f>
        <v/>
      </c>
    </row>
    <row r="1616">
      <c r="A1616" s="13" t="n"/>
      <c r="B1616" s="5" t="n"/>
      <c r="C1616" s="5" t="n"/>
      <c r="D1616" s="5" t="n"/>
      <c r="E1616" s="6">
        <f>IF(B1616&amp;""="","",IFERROR(INDEX('الخطط'!$B$6:$B$505,MATCH(B1616&amp;"",'الخطط'!$A$6:$A$505,0))&amp;"","خطة غير موجودة"))</f>
        <v/>
      </c>
      <c r="F1616" s="6">
        <f>IF(E1616="","",IFERROR(INDEX('المرضى'!$B$6:$B$305,MATCH(E1616,'المرضى'!$A$6:$A$305,0))&amp;"",""))</f>
        <v/>
      </c>
      <c r="G1616" s="22">
        <f>IF(OR(C1616&lt;&gt;"تمت",E1616="",NOT(ISNUMBER(A1616))),"",IF(COUNTIFS($E$6:$E$2005,E1616,$C$6:$C$2005,"تمت",$A$6:$A$2005,"&gt;"&amp;A1616)=0,1,0))</f>
        <v/>
      </c>
    </row>
    <row r="1617">
      <c r="A1617" s="13" t="n"/>
      <c r="B1617" s="5" t="n"/>
      <c r="C1617" s="5" t="n"/>
      <c r="D1617" s="5" t="n"/>
      <c r="E1617" s="6">
        <f>IF(B1617&amp;""="","",IFERROR(INDEX('الخطط'!$B$6:$B$505,MATCH(B1617&amp;"",'الخطط'!$A$6:$A$505,0))&amp;"","خطة غير موجودة"))</f>
        <v/>
      </c>
      <c r="F1617" s="6">
        <f>IF(E1617="","",IFERROR(INDEX('المرضى'!$B$6:$B$305,MATCH(E1617,'المرضى'!$A$6:$A$305,0))&amp;"",""))</f>
        <v/>
      </c>
      <c r="G1617" s="22">
        <f>IF(OR(C1617&lt;&gt;"تمت",E1617="",NOT(ISNUMBER(A1617))),"",IF(COUNTIFS($E$6:$E$2005,E1617,$C$6:$C$2005,"تمت",$A$6:$A$2005,"&gt;"&amp;A1617)=0,1,0))</f>
        <v/>
      </c>
    </row>
    <row r="1618">
      <c r="A1618" s="13" t="n"/>
      <c r="B1618" s="5" t="n"/>
      <c r="C1618" s="5" t="n"/>
      <c r="D1618" s="5" t="n"/>
      <c r="E1618" s="6">
        <f>IF(B1618&amp;""="","",IFERROR(INDEX('الخطط'!$B$6:$B$505,MATCH(B1618&amp;"",'الخطط'!$A$6:$A$505,0))&amp;"","خطة غير موجودة"))</f>
        <v/>
      </c>
      <c r="F1618" s="6">
        <f>IF(E1618="","",IFERROR(INDEX('المرضى'!$B$6:$B$305,MATCH(E1618,'المرضى'!$A$6:$A$305,0))&amp;"",""))</f>
        <v/>
      </c>
      <c r="G1618" s="22">
        <f>IF(OR(C1618&lt;&gt;"تمت",E1618="",NOT(ISNUMBER(A1618))),"",IF(COUNTIFS($E$6:$E$2005,E1618,$C$6:$C$2005,"تمت",$A$6:$A$2005,"&gt;"&amp;A1618)=0,1,0))</f>
        <v/>
      </c>
    </row>
    <row r="1619">
      <c r="A1619" s="13" t="n"/>
      <c r="B1619" s="5" t="n"/>
      <c r="C1619" s="5" t="n"/>
      <c r="D1619" s="5" t="n"/>
      <c r="E1619" s="6">
        <f>IF(B1619&amp;""="","",IFERROR(INDEX('الخطط'!$B$6:$B$505,MATCH(B1619&amp;"",'الخطط'!$A$6:$A$505,0))&amp;"","خطة غير موجودة"))</f>
        <v/>
      </c>
      <c r="F1619" s="6">
        <f>IF(E1619="","",IFERROR(INDEX('المرضى'!$B$6:$B$305,MATCH(E1619,'المرضى'!$A$6:$A$305,0))&amp;"",""))</f>
        <v/>
      </c>
      <c r="G1619" s="22">
        <f>IF(OR(C1619&lt;&gt;"تمت",E1619="",NOT(ISNUMBER(A1619))),"",IF(COUNTIFS($E$6:$E$2005,E1619,$C$6:$C$2005,"تمت",$A$6:$A$2005,"&gt;"&amp;A1619)=0,1,0))</f>
        <v/>
      </c>
    </row>
    <row r="1620">
      <c r="A1620" s="13" t="n"/>
      <c r="B1620" s="5" t="n"/>
      <c r="C1620" s="5" t="n"/>
      <c r="D1620" s="5" t="n"/>
      <c r="E1620" s="6">
        <f>IF(B1620&amp;""="","",IFERROR(INDEX('الخطط'!$B$6:$B$505,MATCH(B1620&amp;"",'الخطط'!$A$6:$A$505,0))&amp;"","خطة غير موجودة"))</f>
        <v/>
      </c>
      <c r="F1620" s="6">
        <f>IF(E1620="","",IFERROR(INDEX('المرضى'!$B$6:$B$305,MATCH(E1620,'المرضى'!$A$6:$A$305,0))&amp;"",""))</f>
        <v/>
      </c>
      <c r="G1620" s="22">
        <f>IF(OR(C1620&lt;&gt;"تمت",E1620="",NOT(ISNUMBER(A1620))),"",IF(COUNTIFS($E$6:$E$2005,E1620,$C$6:$C$2005,"تمت",$A$6:$A$2005,"&gt;"&amp;A1620)=0,1,0))</f>
        <v/>
      </c>
    </row>
    <row r="1621">
      <c r="A1621" s="13" t="n"/>
      <c r="B1621" s="5" t="n"/>
      <c r="C1621" s="5" t="n"/>
      <c r="D1621" s="5" t="n"/>
      <c r="E1621" s="6">
        <f>IF(B1621&amp;""="","",IFERROR(INDEX('الخطط'!$B$6:$B$505,MATCH(B1621&amp;"",'الخطط'!$A$6:$A$505,0))&amp;"","خطة غير موجودة"))</f>
        <v/>
      </c>
      <c r="F1621" s="6">
        <f>IF(E1621="","",IFERROR(INDEX('المرضى'!$B$6:$B$305,MATCH(E1621,'المرضى'!$A$6:$A$305,0))&amp;"",""))</f>
        <v/>
      </c>
      <c r="G1621" s="22">
        <f>IF(OR(C1621&lt;&gt;"تمت",E1621="",NOT(ISNUMBER(A1621))),"",IF(COUNTIFS($E$6:$E$2005,E1621,$C$6:$C$2005,"تمت",$A$6:$A$2005,"&gt;"&amp;A1621)=0,1,0))</f>
        <v/>
      </c>
    </row>
    <row r="1622">
      <c r="A1622" s="13" t="n"/>
      <c r="B1622" s="5" t="n"/>
      <c r="C1622" s="5" t="n"/>
      <c r="D1622" s="5" t="n"/>
      <c r="E1622" s="6">
        <f>IF(B1622&amp;""="","",IFERROR(INDEX('الخطط'!$B$6:$B$505,MATCH(B1622&amp;"",'الخطط'!$A$6:$A$505,0))&amp;"","خطة غير موجودة"))</f>
        <v/>
      </c>
      <c r="F1622" s="6">
        <f>IF(E1622="","",IFERROR(INDEX('المرضى'!$B$6:$B$305,MATCH(E1622,'المرضى'!$A$6:$A$305,0))&amp;"",""))</f>
        <v/>
      </c>
      <c r="G1622" s="22">
        <f>IF(OR(C1622&lt;&gt;"تمت",E1622="",NOT(ISNUMBER(A1622))),"",IF(COUNTIFS($E$6:$E$2005,E1622,$C$6:$C$2005,"تمت",$A$6:$A$2005,"&gt;"&amp;A1622)=0,1,0))</f>
        <v/>
      </c>
    </row>
    <row r="1623">
      <c r="A1623" s="13" t="n"/>
      <c r="B1623" s="5" t="n"/>
      <c r="C1623" s="5" t="n"/>
      <c r="D1623" s="5" t="n"/>
      <c r="E1623" s="6">
        <f>IF(B1623&amp;""="","",IFERROR(INDEX('الخطط'!$B$6:$B$505,MATCH(B1623&amp;"",'الخطط'!$A$6:$A$505,0))&amp;"","خطة غير موجودة"))</f>
        <v/>
      </c>
      <c r="F1623" s="6">
        <f>IF(E1623="","",IFERROR(INDEX('المرضى'!$B$6:$B$305,MATCH(E1623,'المرضى'!$A$6:$A$305,0))&amp;"",""))</f>
        <v/>
      </c>
      <c r="G1623" s="22">
        <f>IF(OR(C1623&lt;&gt;"تمت",E1623="",NOT(ISNUMBER(A1623))),"",IF(COUNTIFS($E$6:$E$2005,E1623,$C$6:$C$2005,"تمت",$A$6:$A$2005,"&gt;"&amp;A1623)=0,1,0))</f>
        <v/>
      </c>
    </row>
    <row r="1624">
      <c r="A1624" s="13" t="n"/>
      <c r="B1624" s="5" t="n"/>
      <c r="C1624" s="5" t="n"/>
      <c r="D1624" s="5" t="n"/>
      <c r="E1624" s="6">
        <f>IF(B1624&amp;""="","",IFERROR(INDEX('الخطط'!$B$6:$B$505,MATCH(B1624&amp;"",'الخطط'!$A$6:$A$505,0))&amp;"","خطة غير موجودة"))</f>
        <v/>
      </c>
      <c r="F1624" s="6">
        <f>IF(E1624="","",IFERROR(INDEX('المرضى'!$B$6:$B$305,MATCH(E1624,'المرضى'!$A$6:$A$305,0))&amp;"",""))</f>
        <v/>
      </c>
      <c r="G1624" s="22">
        <f>IF(OR(C1624&lt;&gt;"تمت",E1624="",NOT(ISNUMBER(A1624))),"",IF(COUNTIFS($E$6:$E$2005,E1624,$C$6:$C$2005,"تمت",$A$6:$A$2005,"&gt;"&amp;A1624)=0,1,0))</f>
        <v/>
      </c>
    </row>
    <row r="1625">
      <c r="A1625" s="13" t="n"/>
      <c r="B1625" s="5" t="n"/>
      <c r="C1625" s="5" t="n"/>
      <c r="D1625" s="5" t="n"/>
      <c r="E1625" s="6">
        <f>IF(B1625&amp;""="","",IFERROR(INDEX('الخطط'!$B$6:$B$505,MATCH(B1625&amp;"",'الخطط'!$A$6:$A$505,0))&amp;"","خطة غير موجودة"))</f>
        <v/>
      </c>
      <c r="F1625" s="6">
        <f>IF(E1625="","",IFERROR(INDEX('المرضى'!$B$6:$B$305,MATCH(E1625,'المرضى'!$A$6:$A$305,0))&amp;"",""))</f>
        <v/>
      </c>
      <c r="G1625" s="22">
        <f>IF(OR(C1625&lt;&gt;"تمت",E1625="",NOT(ISNUMBER(A1625))),"",IF(COUNTIFS($E$6:$E$2005,E1625,$C$6:$C$2005,"تمت",$A$6:$A$2005,"&gt;"&amp;A1625)=0,1,0))</f>
        <v/>
      </c>
    </row>
    <row r="1626">
      <c r="A1626" s="13" t="n"/>
      <c r="B1626" s="5" t="n"/>
      <c r="C1626" s="5" t="n"/>
      <c r="D1626" s="5" t="n"/>
      <c r="E1626" s="6">
        <f>IF(B1626&amp;""="","",IFERROR(INDEX('الخطط'!$B$6:$B$505,MATCH(B1626&amp;"",'الخطط'!$A$6:$A$505,0))&amp;"","خطة غير موجودة"))</f>
        <v/>
      </c>
      <c r="F1626" s="6">
        <f>IF(E1626="","",IFERROR(INDEX('المرضى'!$B$6:$B$305,MATCH(E1626,'المرضى'!$A$6:$A$305,0))&amp;"",""))</f>
        <v/>
      </c>
      <c r="G1626" s="22">
        <f>IF(OR(C1626&lt;&gt;"تمت",E1626="",NOT(ISNUMBER(A1626))),"",IF(COUNTIFS($E$6:$E$2005,E1626,$C$6:$C$2005,"تمت",$A$6:$A$2005,"&gt;"&amp;A1626)=0,1,0))</f>
        <v/>
      </c>
    </row>
    <row r="1627">
      <c r="A1627" s="13" t="n"/>
      <c r="B1627" s="5" t="n"/>
      <c r="C1627" s="5" t="n"/>
      <c r="D1627" s="5" t="n"/>
      <c r="E1627" s="6">
        <f>IF(B1627&amp;""="","",IFERROR(INDEX('الخطط'!$B$6:$B$505,MATCH(B1627&amp;"",'الخطط'!$A$6:$A$505,0))&amp;"","خطة غير موجودة"))</f>
        <v/>
      </c>
      <c r="F1627" s="6">
        <f>IF(E1627="","",IFERROR(INDEX('المرضى'!$B$6:$B$305,MATCH(E1627,'المرضى'!$A$6:$A$305,0))&amp;"",""))</f>
        <v/>
      </c>
      <c r="G1627" s="22">
        <f>IF(OR(C1627&lt;&gt;"تمت",E1627="",NOT(ISNUMBER(A1627))),"",IF(COUNTIFS($E$6:$E$2005,E1627,$C$6:$C$2005,"تمت",$A$6:$A$2005,"&gt;"&amp;A1627)=0,1,0))</f>
        <v/>
      </c>
    </row>
    <row r="1628">
      <c r="A1628" s="13" t="n"/>
      <c r="B1628" s="5" t="n"/>
      <c r="C1628" s="5" t="n"/>
      <c r="D1628" s="5" t="n"/>
      <c r="E1628" s="6">
        <f>IF(B1628&amp;""="","",IFERROR(INDEX('الخطط'!$B$6:$B$505,MATCH(B1628&amp;"",'الخطط'!$A$6:$A$505,0))&amp;"","خطة غير موجودة"))</f>
        <v/>
      </c>
      <c r="F1628" s="6">
        <f>IF(E1628="","",IFERROR(INDEX('المرضى'!$B$6:$B$305,MATCH(E1628,'المرضى'!$A$6:$A$305,0))&amp;"",""))</f>
        <v/>
      </c>
      <c r="G1628" s="22">
        <f>IF(OR(C1628&lt;&gt;"تمت",E1628="",NOT(ISNUMBER(A1628))),"",IF(COUNTIFS($E$6:$E$2005,E1628,$C$6:$C$2005,"تمت",$A$6:$A$2005,"&gt;"&amp;A1628)=0,1,0))</f>
        <v/>
      </c>
    </row>
    <row r="1629">
      <c r="A1629" s="13" t="n"/>
      <c r="B1629" s="5" t="n"/>
      <c r="C1629" s="5" t="n"/>
      <c r="D1629" s="5" t="n"/>
      <c r="E1629" s="6">
        <f>IF(B1629&amp;""="","",IFERROR(INDEX('الخطط'!$B$6:$B$505,MATCH(B1629&amp;"",'الخطط'!$A$6:$A$505,0))&amp;"","خطة غير موجودة"))</f>
        <v/>
      </c>
      <c r="F1629" s="6">
        <f>IF(E1629="","",IFERROR(INDEX('المرضى'!$B$6:$B$305,MATCH(E1629,'المرضى'!$A$6:$A$305,0))&amp;"",""))</f>
        <v/>
      </c>
      <c r="G1629" s="22">
        <f>IF(OR(C1629&lt;&gt;"تمت",E1629="",NOT(ISNUMBER(A1629))),"",IF(COUNTIFS($E$6:$E$2005,E1629,$C$6:$C$2005,"تمت",$A$6:$A$2005,"&gt;"&amp;A1629)=0,1,0))</f>
        <v/>
      </c>
    </row>
    <row r="1630">
      <c r="A1630" s="13" t="n"/>
      <c r="B1630" s="5" t="n"/>
      <c r="C1630" s="5" t="n"/>
      <c r="D1630" s="5" t="n"/>
      <c r="E1630" s="6">
        <f>IF(B1630&amp;""="","",IFERROR(INDEX('الخطط'!$B$6:$B$505,MATCH(B1630&amp;"",'الخطط'!$A$6:$A$505,0))&amp;"","خطة غير موجودة"))</f>
        <v/>
      </c>
      <c r="F1630" s="6">
        <f>IF(E1630="","",IFERROR(INDEX('المرضى'!$B$6:$B$305,MATCH(E1630,'المرضى'!$A$6:$A$305,0))&amp;"",""))</f>
        <v/>
      </c>
      <c r="G1630" s="22">
        <f>IF(OR(C1630&lt;&gt;"تمت",E1630="",NOT(ISNUMBER(A1630))),"",IF(COUNTIFS($E$6:$E$2005,E1630,$C$6:$C$2005,"تمت",$A$6:$A$2005,"&gt;"&amp;A1630)=0,1,0))</f>
        <v/>
      </c>
    </row>
    <row r="1631">
      <c r="A1631" s="13" t="n"/>
      <c r="B1631" s="5" t="n"/>
      <c r="C1631" s="5" t="n"/>
      <c r="D1631" s="5" t="n"/>
      <c r="E1631" s="6">
        <f>IF(B1631&amp;""="","",IFERROR(INDEX('الخطط'!$B$6:$B$505,MATCH(B1631&amp;"",'الخطط'!$A$6:$A$505,0))&amp;"","خطة غير موجودة"))</f>
        <v/>
      </c>
      <c r="F1631" s="6">
        <f>IF(E1631="","",IFERROR(INDEX('المرضى'!$B$6:$B$305,MATCH(E1631,'المرضى'!$A$6:$A$305,0))&amp;"",""))</f>
        <v/>
      </c>
      <c r="G1631" s="22">
        <f>IF(OR(C1631&lt;&gt;"تمت",E1631="",NOT(ISNUMBER(A1631))),"",IF(COUNTIFS($E$6:$E$2005,E1631,$C$6:$C$2005,"تمت",$A$6:$A$2005,"&gt;"&amp;A1631)=0,1,0))</f>
        <v/>
      </c>
    </row>
    <row r="1632">
      <c r="A1632" s="13" t="n"/>
      <c r="B1632" s="5" t="n"/>
      <c r="C1632" s="5" t="n"/>
      <c r="D1632" s="5" t="n"/>
      <c r="E1632" s="6">
        <f>IF(B1632&amp;""="","",IFERROR(INDEX('الخطط'!$B$6:$B$505,MATCH(B1632&amp;"",'الخطط'!$A$6:$A$505,0))&amp;"","خطة غير موجودة"))</f>
        <v/>
      </c>
      <c r="F1632" s="6">
        <f>IF(E1632="","",IFERROR(INDEX('المرضى'!$B$6:$B$305,MATCH(E1632,'المرضى'!$A$6:$A$305,0))&amp;"",""))</f>
        <v/>
      </c>
      <c r="G1632" s="22">
        <f>IF(OR(C1632&lt;&gt;"تمت",E1632="",NOT(ISNUMBER(A1632))),"",IF(COUNTIFS($E$6:$E$2005,E1632,$C$6:$C$2005,"تمت",$A$6:$A$2005,"&gt;"&amp;A1632)=0,1,0))</f>
        <v/>
      </c>
    </row>
    <row r="1633">
      <c r="A1633" s="13" t="n"/>
      <c r="B1633" s="5" t="n"/>
      <c r="C1633" s="5" t="n"/>
      <c r="D1633" s="5" t="n"/>
      <c r="E1633" s="6">
        <f>IF(B1633&amp;""="","",IFERROR(INDEX('الخطط'!$B$6:$B$505,MATCH(B1633&amp;"",'الخطط'!$A$6:$A$505,0))&amp;"","خطة غير موجودة"))</f>
        <v/>
      </c>
      <c r="F1633" s="6">
        <f>IF(E1633="","",IFERROR(INDEX('المرضى'!$B$6:$B$305,MATCH(E1633,'المرضى'!$A$6:$A$305,0))&amp;"",""))</f>
        <v/>
      </c>
      <c r="G1633" s="22">
        <f>IF(OR(C1633&lt;&gt;"تمت",E1633="",NOT(ISNUMBER(A1633))),"",IF(COUNTIFS($E$6:$E$2005,E1633,$C$6:$C$2005,"تمت",$A$6:$A$2005,"&gt;"&amp;A1633)=0,1,0))</f>
        <v/>
      </c>
    </row>
    <row r="1634">
      <c r="A1634" s="13" t="n"/>
      <c r="B1634" s="5" t="n"/>
      <c r="C1634" s="5" t="n"/>
      <c r="D1634" s="5" t="n"/>
      <c r="E1634" s="6">
        <f>IF(B1634&amp;""="","",IFERROR(INDEX('الخطط'!$B$6:$B$505,MATCH(B1634&amp;"",'الخطط'!$A$6:$A$505,0))&amp;"","خطة غير موجودة"))</f>
        <v/>
      </c>
      <c r="F1634" s="6">
        <f>IF(E1634="","",IFERROR(INDEX('المرضى'!$B$6:$B$305,MATCH(E1634,'المرضى'!$A$6:$A$305,0))&amp;"",""))</f>
        <v/>
      </c>
      <c r="G1634" s="22">
        <f>IF(OR(C1634&lt;&gt;"تمت",E1634="",NOT(ISNUMBER(A1634))),"",IF(COUNTIFS($E$6:$E$2005,E1634,$C$6:$C$2005,"تمت",$A$6:$A$2005,"&gt;"&amp;A1634)=0,1,0))</f>
        <v/>
      </c>
    </row>
    <row r="1635">
      <c r="A1635" s="13" t="n"/>
      <c r="B1635" s="5" t="n"/>
      <c r="C1635" s="5" t="n"/>
      <c r="D1635" s="5" t="n"/>
      <c r="E1635" s="6">
        <f>IF(B1635&amp;""="","",IFERROR(INDEX('الخطط'!$B$6:$B$505,MATCH(B1635&amp;"",'الخطط'!$A$6:$A$505,0))&amp;"","خطة غير موجودة"))</f>
        <v/>
      </c>
      <c r="F1635" s="6">
        <f>IF(E1635="","",IFERROR(INDEX('المرضى'!$B$6:$B$305,MATCH(E1635,'المرضى'!$A$6:$A$305,0))&amp;"",""))</f>
        <v/>
      </c>
      <c r="G1635" s="22">
        <f>IF(OR(C1635&lt;&gt;"تمت",E1635="",NOT(ISNUMBER(A1635))),"",IF(COUNTIFS($E$6:$E$2005,E1635,$C$6:$C$2005,"تمت",$A$6:$A$2005,"&gt;"&amp;A1635)=0,1,0))</f>
        <v/>
      </c>
    </row>
    <row r="1636">
      <c r="A1636" s="13" t="n"/>
      <c r="B1636" s="5" t="n"/>
      <c r="C1636" s="5" t="n"/>
      <c r="D1636" s="5" t="n"/>
      <c r="E1636" s="6">
        <f>IF(B1636&amp;""="","",IFERROR(INDEX('الخطط'!$B$6:$B$505,MATCH(B1636&amp;"",'الخطط'!$A$6:$A$505,0))&amp;"","خطة غير موجودة"))</f>
        <v/>
      </c>
      <c r="F1636" s="6">
        <f>IF(E1636="","",IFERROR(INDEX('المرضى'!$B$6:$B$305,MATCH(E1636,'المرضى'!$A$6:$A$305,0))&amp;"",""))</f>
        <v/>
      </c>
      <c r="G1636" s="22">
        <f>IF(OR(C1636&lt;&gt;"تمت",E1636="",NOT(ISNUMBER(A1636))),"",IF(COUNTIFS($E$6:$E$2005,E1636,$C$6:$C$2005,"تمت",$A$6:$A$2005,"&gt;"&amp;A1636)=0,1,0))</f>
        <v/>
      </c>
    </row>
    <row r="1637">
      <c r="A1637" s="13" t="n"/>
      <c r="B1637" s="5" t="n"/>
      <c r="C1637" s="5" t="n"/>
      <c r="D1637" s="5" t="n"/>
      <c r="E1637" s="6">
        <f>IF(B1637&amp;""="","",IFERROR(INDEX('الخطط'!$B$6:$B$505,MATCH(B1637&amp;"",'الخطط'!$A$6:$A$505,0))&amp;"","خطة غير موجودة"))</f>
        <v/>
      </c>
      <c r="F1637" s="6">
        <f>IF(E1637="","",IFERROR(INDEX('المرضى'!$B$6:$B$305,MATCH(E1637,'المرضى'!$A$6:$A$305,0))&amp;"",""))</f>
        <v/>
      </c>
      <c r="G1637" s="22">
        <f>IF(OR(C1637&lt;&gt;"تمت",E1637="",NOT(ISNUMBER(A1637))),"",IF(COUNTIFS($E$6:$E$2005,E1637,$C$6:$C$2005,"تمت",$A$6:$A$2005,"&gt;"&amp;A1637)=0,1,0))</f>
        <v/>
      </c>
    </row>
    <row r="1638">
      <c r="A1638" s="13" t="n"/>
      <c r="B1638" s="5" t="n"/>
      <c r="C1638" s="5" t="n"/>
      <c r="D1638" s="5" t="n"/>
      <c r="E1638" s="6">
        <f>IF(B1638&amp;""="","",IFERROR(INDEX('الخطط'!$B$6:$B$505,MATCH(B1638&amp;"",'الخطط'!$A$6:$A$505,0))&amp;"","خطة غير موجودة"))</f>
        <v/>
      </c>
      <c r="F1638" s="6">
        <f>IF(E1638="","",IFERROR(INDEX('المرضى'!$B$6:$B$305,MATCH(E1638,'المرضى'!$A$6:$A$305,0))&amp;"",""))</f>
        <v/>
      </c>
      <c r="G1638" s="22">
        <f>IF(OR(C1638&lt;&gt;"تمت",E1638="",NOT(ISNUMBER(A1638))),"",IF(COUNTIFS($E$6:$E$2005,E1638,$C$6:$C$2005,"تمت",$A$6:$A$2005,"&gt;"&amp;A1638)=0,1,0))</f>
        <v/>
      </c>
    </row>
    <row r="1639">
      <c r="A1639" s="13" t="n"/>
      <c r="B1639" s="5" t="n"/>
      <c r="C1639" s="5" t="n"/>
      <c r="D1639" s="5" t="n"/>
      <c r="E1639" s="6">
        <f>IF(B1639&amp;""="","",IFERROR(INDEX('الخطط'!$B$6:$B$505,MATCH(B1639&amp;"",'الخطط'!$A$6:$A$505,0))&amp;"","خطة غير موجودة"))</f>
        <v/>
      </c>
      <c r="F1639" s="6">
        <f>IF(E1639="","",IFERROR(INDEX('المرضى'!$B$6:$B$305,MATCH(E1639,'المرضى'!$A$6:$A$305,0))&amp;"",""))</f>
        <v/>
      </c>
      <c r="G1639" s="22">
        <f>IF(OR(C1639&lt;&gt;"تمت",E1639="",NOT(ISNUMBER(A1639))),"",IF(COUNTIFS($E$6:$E$2005,E1639,$C$6:$C$2005,"تمت",$A$6:$A$2005,"&gt;"&amp;A1639)=0,1,0))</f>
        <v/>
      </c>
    </row>
    <row r="1640">
      <c r="A1640" s="13" t="n"/>
      <c r="B1640" s="5" t="n"/>
      <c r="C1640" s="5" t="n"/>
      <c r="D1640" s="5" t="n"/>
      <c r="E1640" s="6">
        <f>IF(B1640&amp;""="","",IFERROR(INDEX('الخطط'!$B$6:$B$505,MATCH(B1640&amp;"",'الخطط'!$A$6:$A$505,0))&amp;"","خطة غير موجودة"))</f>
        <v/>
      </c>
      <c r="F1640" s="6">
        <f>IF(E1640="","",IFERROR(INDEX('المرضى'!$B$6:$B$305,MATCH(E1640,'المرضى'!$A$6:$A$305,0))&amp;"",""))</f>
        <v/>
      </c>
      <c r="G1640" s="22">
        <f>IF(OR(C1640&lt;&gt;"تمت",E1640="",NOT(ISNUMBER(A1640))),"",IF(COUNTIFS($E$6:$E$2005,E1640,$C$6:$C$2005,"تمت",$A$6:$A$2005,"&gt;"&amp;A1640)=0,1,0))</f>
        <v/>
      </c>
    </row>
    <row r="1641">
      <c r="A1641" s="13" t="n"/>
      <c r="B1641" s="5" t="n"/>
      <c r="C1641" s="5" t="n"/>
      <c r="D1641" s="5" t="n"/>
      <c r="E1641" s="6">
        <f>IF(B1641&amp;""="","",IFERROR(INDEX('الخطط'!$B$6:$B$505,MATCH(B1641&amp;"",'الخطط'!$A$6:$A$505,0))&amp;"","خطة غير موجودة"))</f>
        <v/>
      </c>
      <c r="F1641" s="6">
        <f>IF(E1641="","",IFERROR(INDEX('المرضى'!$B$6:$B$305,MATCH(E1641,'المرضى'!$A$6:$A$305,0))&amp;"",""))</f>
        <v/>
      </c>
      <c r="G1641" s="22">
        <f>IF(OR(C1641&lt;&gt;"تمت",E1641="",NOT(ISNUMBER(A1641))),"",IF(COUNTIFS($E$6:$E$2005,E1641,$C$6:$C$2005,"تمت",$A$6:$A$2005,"&gt;"&amp;A1641)=0,1,0))</f>
        <v/>
      </c>
    </row>
    <row r="1642">
      <c r="A1642" s="13" t="n"/>
      <c r="B1642" s="5" t="n"/>
      <c r="C1642" s="5" t="n"/>
      <c r="D1642" s="5" t="n"/>
      <c r="E1642" s="6">
        <f>IF(B1642&amp;""="","",IFERROR(INDEX('الخطط'!$B$6:$B$505,MATCH(B1642&amp;"",'الخطط'!$A$6:$A$505,0))&amp;"","خطة غير موجودة"))</f>
        <v/>
      </c>
      <c r="F1642" s="6">
        <f>IF(E1642="","",IFERROR(INDEX('المرضى'!$B$6:$B$305,MATCH(E1642,'المرضى'!$A$6:$A$305,0))&amp;"",""))</f>
        <v/>
      </c>
      <c r="G1642" s="22">
        <f>IF(OR(C1642&lt;&gt;"تمت",E1642="",NOT(ISNUMBER(A1642))),"",IF(COUNTIFS($E$6:$E$2005,E1642,$C$6:$C$2005,"تمت",$A$6:$A$2005,"&gt;"&amp;A1642)=0,1,0))</f>
        <v/>
      </c>
    </row>
    <row r="1643">
      <c r="A1643" s="13" t="n"/>
      <c r="B1643" s="5" t="n"/>
      <c r="C1643" s="5" t="n"/>
      <c r="D1643" s="5" t="n"/>
      <c r="E1643" s="6">
        <f>IF(B1643&amp;""="","",IFERROR(INDEX('الخطط'!$B$6:$B$505,MATCH(B1643&amp;"",'الخطط'!$A$6:$A$505,0))&amp;"","خطة غير موجودة"))</f>
        <v/>
      </c>
      <c r="F1643" s="6">
        <f>IF(E1643="","",IFERROR(INDEX('المرضى'!$B$6:$B$305,MATCH(E1643,'المرضى'!$A$6:$A$305,0))&amp;"",""))</f>
        <v/>
      </c>
      <c r="G1643" s="22">
        <f>IF(OR(C1643&lt;&gt;"تمت",E1643="",NOT(ISNUMBER(A1643))),"",IF(COUNTIFS($E$6:$E$2005,E1643,$C$6:$C$2005,"تمت",$A$6:$A$2005,"&gt;"&amp;A1643)=0,1,0))</f>
        <v/>
      </c>
    </row>
    <row r="1644">
      <c r="A1644" s="13" t="n"/>
      <c r="B1644" s="5" t="n"/>
      <c r="C1644" s="5" t="n"/>
      <c r="D1644" s="5" t="n"/>
      <c r="E1644" s="6">
        <f>IF(B1644&amp;""="","",IFERROR(INDEX('الخطط'!$B$6:$B$505,MATCH(B1644&amp;"",'الخطط'!$A$6:$A$505,0))&amp;"","خطة غير موجودة"))</f>
        <v/>
      </c>
      <c r="F1644" s="6">
        <f>IF(E1644="","",IFERROR(INDEX('المرضى'!$B$6:$B$305,MATCH(E1644,'المرضى'!$A$6:$A$305,0))&amp;"",""))</f>
        <v/>
      </c>
      <c r="G1644" s="22">
        <f>IF(OR(C1644&lt;&gt;"تمت",E1644="",NOT(ISNUMBER(A1644))),"",IF(COUNTIFS($E$6:$E$2005,E1644,$C$6:$C$2005,"تمت",$A$6:$A$2005,"&gt;"&amp;A1644)=0,1,0))</f>
        <v/>
      </c>
    </row>
    <row r="1645">
      <c r="A1645" s="13" t="n"/>
      <c r="B1645" s="5" t="n"/>
      <c r="C1645" s="5" t="n"/>
      <c r="D1645" s="5" t="n"/>
      <c r="E1645" s="6">
        <f>IF(B1645&amp;""="","",IFERROR(INDEX('الخطط'!$B$6:$B$505,MATCH(B1645&amp;"",'الخطط'!$A$6:$A$505,0))&amp;"","خطة غير موجودة"))</f>
        <v/>
      </c>
      <c r="F1645" s="6">
        <f>IF(E1645="","",IFERROR(INDEX('المرضى'!$B$6:$B$305,MATCH(E1645,'المرضى'!$A$6:$A$305,0))&amp;"",""))</f>
        <v/>
      </c>
      <c r="G1645" s="22">
        <f>IF(OR(C1645&lt;&gt;"تمت",E1645="",NOT(ISNUMBER(A1645))),"",IF(COUNTIFS($E$6:$E$2005,E1645,$C$6:$C$2005,"تمت",$A$6:$A$2005,"&gt;"&amp;A1645)=0,1,0))</f>
        <v/>
      </c>
    </row>
    <row r="1646">
      <c r="A1646" s="13" t="n"/>
      <c r="B1646" s="5" t="n"/>
      <c r="C1646" s="5" t="n"/>
      <c r="D1646" s="5" t="n"/>
      <c r="E1646" s="6">
        <f>IF(B1646&amp;""="","",IFERROR(INDEX('الخطط'!$B$6:$B$505,MATCH(B1646&amp;"",'الخطط'!$A$6:$A$505,0))&amp;"","خطة غير موجودة"))</f>
        <v/>
      </c>
      <c r="F1646" s="6">
        <f>IF(E1646="","",IFERROR(INDEX('المرضى'!$B$6:$B$305,MATCH(E1646,'المرضى'!$A$6:$A$305,0))&amp;"",""))</f>
        <v/>
      </c>
      <c r="G1646" s="22">
        <f>IF(OR(C1646&lt;&gt;"تمت",E1646="",NOT(ISNUMBER(A1646))),"",IF(COUNTIFS($E$6:$E$2005,E1646,$C$6:$C$2005,"تمت",$A$6:$A$2005,"&gt;"&amp;A1646)=0,1,0))</f>
        <v/>
      </c>
    </row>
    <row r="1647">
      <c r="A1647" s="13" t="n"/>
      <c r="B1647" s="5" t="n"/>
      <c r="C1647" s="5" t="n"/>
      <c r="D1647" s="5" t="n"/>
      <c r="E1647" s="6">
        <f>IF(B1647&amp;""="","",IFERROR(INDEX('الخطط'!$B$6:$B$505,MATCH(B1647&amp;"",'الخطط'!$A$6:$A$505,0))&amp;"","خطة غير موجودة"))</f>
        <v/>
      </c>
      <c r="F1647" s="6">
        <f>IF(E1647="","",IFERROR(INDEX('المرضى'!$B$6:$B$305,MATCH(E1647,'المرضى'!$A$6:$A$305,0))&amp;"",""))</f>
        <v/>
      </c>
      <c r="G1647" s="22">
        <f>IF(OR(C1647&lt;&gt;"تمت",E1647="",NOT(ISNUMBER(A1647))),"",IF(COUNTIFS($E$6:$E$2005,E1647,$C$6:$C$2005,"تمت",$A$6:$A$2005,"&gt;"&amp;A1647)=0,1,0))</f>
        <v/>
      </c>
    </row>
    <row r="1648">
      <c r="A1648" s="13" t="n"/>
      <c r="B1648" s="5" t="n"/>
      <c r="C1648" s="5" t="n"/>
      <c r="D1648" s="5" t="n"/>
      <c r="E1648" s="6">
        <f>IF(B1648&amp;""="","",IFERROR(INDEX('الخطط'!$B$6:$B$505,MATCH(B1648&amp;"",'الخطط'!$A$6:$A$505,0))&amp;"","خطة غير موجودة"))</f>
        <v/>
      </c>
      <c r="F1648" s="6">
        <f>IF(E1648="","",IFERROR(INDEX('المرضى'!$B$6:$B$305,MATCH(E1648,'المرضى'!$A$6:$A$305,0))&amp;"",""))</f>
        <v/>
      </c>
      <c r="G1648" s="22">
        <f>IF(OR(C1648&lt;&gt;"تمت",E1648="",NOT(ISNUMBER(A1648))),"",IF(COUNTIFS($E$6:$E$2005,E1648,$C$6:$C$2005,"تمت",$A$6:$A$2005,"&gt;"&amp;A1648)=0,1,0))</f>
        <v/>
      </c>
    </row>
    <row r="1649">
      <c r="A1649" s="13" t="n"/>
      <c r="B1649" s="5" t="n"/>
      <c r="C1649" s="5" t="n"/>
      <c r="D1649" s="5" t="n"/>
      <c r="E1649" s="6">
        <f>IF(B1649&amp;""="","",IFERROR(INDEX('الخطط'!$B$6:$B$505,MATCH(B1649&amp;"",'الخطط'!$A$6:$A$505,0))&amp;"","خطة غير موجودة"))</f>
        <v/>
      </c>
      <c r="F1649" s="6">
        <f>IF(E1649="","",IFERROR(INDEX('المرضى'!$B$6:$B$305,MATCH(E1649,'المرضى'!$A$6:$A$305,0))&amp;"",""))</f>
        <v/>
      </c>
      <c r="G1649" s="22">
        <f>IF(OR(C1649&lt;&gt;"تمت",E1649="",NOT(ISNUMBER(A1649))),"",IF(COUNTIFS($E$6:$E$2005,E1649,$C$6:$C$2005,"تمت",$A$6:$A$2005,"&gt;"&amp;A1649)=0,1,0))</f>
        <v/>
      </c>
    </row>
    <row r="1650">
      <c r="A1650" s="13" t="n"/>
      <c r="B1650" s="5" t="n"/>
      <c r="C1650" s="5" t="n"/>
      <c r="D1650" s="5" t="n"/>
      <c r="E1650" s="6">
        <f>IF(B1650&amp;""="","",IFERROR(INDEX('الخطط'!$B$6:$B$505,MATCH(B1650&amp;"",'الخطط'!$A$6:$A$505,0))&amp;"","خطة غير موجودة"))</f>
        <v/>
      </c>
      <c r="F1650" s="6">
        <f>IF(E1650="","",IFERROR(INDEX('المرضى'!$B$6:$B$305,MATCH(E1650,'المرضى'!$A$6:$A$305,0))&amp;"",""))</f>
        <v/>
      </c>
      <c r="G1650" s="22">
        <f>IF(OR(C1650&lt;&gt;"تمت",E1650="",NOT(ISNUMBER(A1650))),"",IF(COUNTIFS($E$6:$E$2005,E1650,$C$6:$C$2005,"تمت",$A$6:$A$2005,"&gt;"&amp;A1650)=0,1,0))</f>
        <v/>
      </c>
    </row>
    <row r="1651">
      <c r="A1651" s="13" t="n"/>
      <c r="B1651" s="5" t="n"/>
      <c r="C1651" s="5" t="n"/>
      <c r="D1651" s="5" t="n"/>
      <c r="E1651" s="6">
        <f>IF(B1651&amp;""="","",IFERROR(INDEX('الخطط'!$B$6:$B$505,MATCH(B1651&amp;"",'الخطط'!$A$6:$A$505,0))&amp;"","خطة غير موجودة"))</f>
        <v/>
      </c>
      <c r="F1651" s="6">
        <f>IF(E1651="","",IFERROR(INDEX('المرضى'!$B$6:$B$305,MATCH(E1651,'المرضى'!$A$6:$A$305,0))&amp;"",""))</f>
        <v/>
      </c>
      <c r="G1651" s="22">
        <f>IF(OR(C1651&lt;&gt;"تمت",E1651="",NOT(ISNUMBER(A1651))),"",IF(COUNTIFS($E$6:$E$2005,E1651,$C$6:$C$2005,"تمت",$A$6:$A$2005,"&gt;"&amp;A1651)=0,1,0))</f>
        <v/>
      </c>
    </row>
    <row r="1652">
      <c r="A1652" s="13" t="n"/>
      <c r="B1652" s="5" t="n"/>
      <c r="C1652" s="5" t="n"/>
      <c r="D1652" s="5" t="n"/>
      <c r="E1652" s="6">
        <f>IF(B1652&amp;""="","",IFERROR(INDEX('الخطط'!$B$6:$B$505,MATCH(B1652&amp;"",'الخطط'!$A$6:$A$505,0))&amp;"","خطة غير موجودة"))</f>
        <v/>
      </c>
      <c r="F1652" s="6">
        <f>IF(E1652="","",IFERROR(INDEX('المرضى'!$B$6:$B$305,MATCH(E1652,'المرضى'!$A$6:$A$305,0))&amp;"",""))</f>
        <v/>
      </c>
      <c r="G1652" s="22">
        <f>IF(OR(C1652&lt;&gt;"تمت",E1652="",NOT(ISNUMBER(A1652))),"",IF(COUNTIFS($E$6:$E$2005,E1652,$C$6:$C$2005,"تمت",$A$6:$A$2005,"&gt;"&amp;A1652)=0,1,0))</f>
        <v/>
      </c>
    </row>
    <row r="1653">
      <c r="A1653" s="13" t="n"/>
      <c r="B1653" s="5" t="n"/>
      <c r="C1653" s="5" t="n"/>
      <c r="D1653" s="5" t="n"/>
      <c r="E1653" s="6">
        <f>IF(B1653&amp;""="","",IFERROR(INDEX('الخطط'!$B$6:$B$505,MATCH(B1653&amp;"",'الخطط'!$A$6:$A$505,0))&amp;"","خطة غير موجودة"))</f>
        <v/>
      </c>
      <c r="F1653" s="6">
        <f>IF(E1653="","",IFERROR(INDEX('المرضى'!$B$6:$B$305,MATCH(E1653,'المرضى'!$A$6:$A$305,0))&amp;"",""))</f>
        <v/>
      </c>
      <c r="G1653" s="22">
        <f>IF(OR(C1653&lt;&gt;"تمت",E1653="",NOT(ISNUMBER(A1653))),"",IF(COUNTIFS($E$6:$E$2005,E1653,$C$6:$C$2005,"تمت",$A$6:$A$2005,"&gt;"&amp;A1653)=0,1,0))</f>
        <v/>
      </c>
    </row>
    <row r="1654">
      <c r="A1654" s="13" t="n"/>
      <c r="B1654" s="5" t="n"/>
      <c r="C1654" s="5" t="n"/>
      <c r="D1654" s="5" t="n"/>
      <c r="E1654" s="6">
        <f>IF(B1654&amp;""="","",IFERROR(INDEX('الخطط'!$B$6:$B$505,MATCH(B1654&amp;"",'الخطط'!$A$6:$A$505,0))&amp;"","خطة غير موجودة"))</f>
        <v/>
      </c>
      <c r="F1654" s="6">
        <f>IF(E1654="","",IFERROR(INDEX('المرضى'!$B$6:$B$305,MATCH(E1654,'المرضى'!$A$6:$A$305,0))&amp;"",""))</f>
        <v/>
      </c>
      <c r="G1654" s="22">
        <f>IF(OR(C1654&lt;&gt;"تمت",E1654="",NOT(ISNUMBER(A1654))),"",IF(COUNTIFS($E$6:$E$2005,E1654,$C$6:$C$2005,"تمت",$A$6:$A$2005,"&gt;"&amp;A1654)=0,1,0))</f>
        <v/>
      </c>
    </row>
    <row r="1655">
      <c r="A1655" s="13" t="n"/>
      <c r="B1655" s="5" t="n"/>
      <c r="C1655" s="5" t="n"/>
      <c r="D1655" s="5" t="n"/>
      <c r="E1655" s="6">
        <f>IF(B1655&amp;""="","",IFERROR(INDEX('الخطط'!$B$6:$B$505,MATCH(B1655&amp;"",'الخطط'!$A$6:$A$505,0))&amp;"","خطة غير موجودة"))</f>
        <v/>
      </c>
      <c r="F1655" s="6">
        <f>IF(E1655="","",IFERROR(INDEX('المرضى'!$B$6:$B$305,MATCH(E1655,'المرضى'!$A$6:$A$305,0))&amp;"",""))</f>
        <v/>
      </c>
      <c r="G1655" s="22">
        <f>IF(OR(C1655&lt;&gt;"تمت",E1655="",NOT(ISNUMBER(A1655))),"",IF(COUNTIFS($E$6:$E$2005,E1655,$C$6:$C$2005,"تمت",$A$6:$A$2005,"&gt;"&amp;A1655)=0,1,0))</f>
        <v/>
      </c>
    </row>
    <row r="1656">
      <c r="A1656" s="13" t="n"/>
      <c r="B1656" s="5" t="n"/>
      <c r="C1656" s="5" t="n"/>
      <c r="D1656" s="5" t="n"/>
      <c r="E1656" s="6">
        <f>IF(B1656&amp;""="","",IFERROR(INDEX('الخطط'!$B$6:$B$505,MATCH(B1656&amp;"",'الخطط'!$A$6:$A$505,0))&amp;"","خطة غير موجودة"))</f>
        <v/>
      </c>
      <c r="F1656" s="6">
        <f>IF(E1656="","",IFERROR(INDEX('المرضى'!$B$6:$B$305,MATCH(E1656,'المرضى'!$A$6:$A$305,0))&amp;"",""))</f>
        <v/>
      </c>
      <c r="G1656" s="22">
        <f>IF(OR(C1656&lt;&gt;"تمت",E1656="",NOT(ISNUMBER(A1656))),"",IF(COUNTIFS($E$6:$E$2005,E1656,$C$6:$C$2005,"تمت",$A$6:$A$2005,"&gt;"&amp;A1656)=0,1,0))</f>
        <v/>
      </c>
    </row>
    <row r="1657">
      <c r="A1657" s="13" t="n"/>
      <c r="B1657" s="5" t="n"/>
      <c r="C1657" s="5" t="n"/>
      <c r="D1657" s="5" t="n"/>
      <c r="E1657" s="6">
        <f>IF(B1657&amp;""="","",IFERROR(INDEX('الخطط'!$B$6:$B$505,MATCH(B1657&amp;"",'الخطط'!$A$6:$A$505,0))&amp;"","خطة غير موجودة"))</f>
        <v/>
      </c>
      <c r="F1657" s="6">
        <f>IF(E1657="","",IFERROR(INDEX('المرضى'!$B$6:$B$305,MATCH(E1657,'المرضى'!$A$6:$A$305,0))&amp;"",""))</f>
        <v/>
      </c>
      <c r="G1657" s="22">
        <f>IF(OR(C1657&lt;&gt;"تمت",E1657="",NOT(ISNUMBER(A1657))),"",IF(COUNTIFS($E$6:$E$2005,E1657,$C$6:$C$2005,"تمت",$A$6:$A$2005,"&gt;"&amp;A1657)=0,1,0))</f>
        <v/>
      </c>
    </row>
    <row r="1658">
      <c r="A1658" s="13" t="n"/>
      <c r="B1658" s="5" t="n"/>
      <c r="C1658" s="5" t="n"/>
      <c r="D1658" s="5" t="n"/>
      <c r="E1658" s="6">
        <f>IF(B1658&amp;""="","",IFERROR(INDEX('الخطط'!$B$6:$B$505,MATCH(B1658&amp;"",'الخطط'!$A$6:$A$505,0))&amp;"","خطة غير موجودة"))</f>
        <v/>
      </c>
      <c r="F1658" s="6">
        <f>IF(E1658="","",IFERROR(INDEX('المرضى'!$B$6:$B$305,MATCH(E1658,'المرضى'!$A$6:$A$305,0))&amp;"",""))</f>
        <v/>
      </c>
      <c r="G1658" s="22">
        <f>IF(OR(C1658&lt;&gt;"تمت",E1658="",NOT(ISNUMBER(A1658))),"",IF(COUNTIFS($E$6:$E$2005,E1658,$C$6:$C$2005,"تمت",$A$6:$A$2005,"&gt;"&amp;A1658)=0,1,0))</f>
        <v/>
      </c>
    </row>
    <row r="1659">
      <c r="A1659" s="13" t="n"/>
      <c r="B1659" s="5" t="n"/>
      <c r="C1659" s="5" t="n"/>
      <c r="D1659" s="5" t="n"/>
      <c r="E1659" s="6">
        <f>IF(B1659&amp;""="","",IFERROR(INDEX('الخطط'!$B$6:$B$505,MATCH(B1659&amp;"",'الخطط'!$A$6:$A$505,0))&amp;"","خطة غير موجودة"))</f>
        <v/>
      </c>
      <c r="F1659" s="6">
        <f>IF(E1659="","",IFERROR(INDEX('المرضى'!$B$6:$B$305,MATCH(E1659,'المرضى'!$A$6:$A$305,0))&amp;"",""))</f>
        <v/>
      </c>
      <c r="G1659" s="22">
        <f>IF(OR(C1659&lt;&gt;"تمت",E1659="",NOT(ISNUMBER(A1659))),"",IF(COUNTIFS($E$6:$E$2005,E1659,$C$6:$C$2005,"تمت",$A$6:$A$2005,"&gt;"&amp;A1659)=0,1,0))</f>
        <v/>
      </c>
    </row>
    <row r="1660">
      <c r="A1660" s="13" t="n"/>
      <c r="B1660" s="5" t="n"/>
      <c r="C1660" s="5" t="n"/>
      <c r="D1660" s="5" t="n"/>
      <c r="E1660" s="6">
        <f>IF(B1660&amp;""="","",IFERROR(INDEX('الخطط'!$B$6:$B$505,MATCH(B1660&amp;"",'الخطط'!$A$6:$A$505,0))&amp;"","خطة غير موجودة"))</f>
        <v/>
      </c>
      <c r="F1660" s="6">
        <f>IF(E1660="","",IFERROR(INDEX('المرضى'!$B$6:$B$305,MATCH(E1660,'المرضى'!$A$6:$A$305,0))&amp;"",""))</f>
        <v/>
      </c>
      <c r="G1660" s="22">
        <f>IF(OR(C1660&lt;&gt;"تمت",E1660="",NOT(ISNUMBER(A1660))),"",IF(COUNTIFS($E$6:$E$2005,E1660,$C$6:$C$2005,"تمت",$A$6:$A$2005,"&gt;"&amp;A1660)=0,1,0))</f>
        <v/>
      </c>
    </row>
    <row r="1661">
      <c r="A1661" s="13" t="n"/>
      <c r="B1661" s="5" t="n"/>
      <c r="C1661" s="5" t="n"/>
      <c r="D1661" s="5" t="n"/>
      <c r="E1661" s="6">
        <f>IF(B1661&amp;""="","",IFERROR(INDEX('الخطط'!$B$6:$B$505,MATCH(B1661&amp;"",'الخطط'!$A$6:$A$505,0))&amp;"","خطة غير موجودة"))</f>
        <v/>
      </c>
      <c r="F1661" s="6">
        <f>IF(E1661="","",IFERROR(INDEX('المرضى'!$B$6:$B$305,MATCH(E1661,'المرضى'!$A$6:$A$305,0))&amp;"",""))</f>
        <v/>
      </c>
      <c r="G1661" s="22">
        <f>IF(OR(C1661&lt;&gt;"تمت",E1661="",NOT(ISNUMBER(A1661))),"",IF(COUNTIFS($E$6:$E$2005,E1661,$C$6:$C$2005,"تمت",$A$6:$A$2005,"&gt;"&amp;A1661)=0,1,0))</f>
        <v/>
      </c>
    </row>
    <row r="1662">
      <c r="A1662" s="13" t="n"/>
      <c r="B1662" s="5" t="n"/>
      <c r="C1662" s="5" t="n"/>
      <c r="D1662" s="5" t="n"/>
      <c r="E1662" s="6">
        <f>IF(B1662&amp;""="","",IFERROR(INDEX('الخطط'!$B$6:$B$505,MATCH(B1662&amp;"",'الخطط'!$A$6:$A$505,0))&amp;"","خطة غير موجودة"))</f>
        <v/>
      </c>
      <c r="F1662" s="6">
        <f>IF(E1662="","",IFERROR(INDEX('المرضى'!$B$6:$B$305,MATCH(E1662,'المرضى'!$A$6:$A$305,0))&amp;"",""))</f>
        <v/>
      </c>
      <c r="G1662" s="22">
        <f>IF(OR(C1662&lt;&gt;"تمت",E1662="",NOT(ISNUMBER(A1662))),"",IF(COUNTIFS($E$6:$E$2005,E1662,$C$6:$C$2005,"تمت",$A$6:$A$2005,"&gt;"&amp;A1662)=0,1,0))</f>
        <v/>
      </c>
    </row>
    <row r="1663">
      <c r="A1663" s="13" t="n"/>
      <c r="B1663" s="5" t="n"/>
      <c r="C1663" s="5" t="n"/>
      <c r="D1663" s="5" t="n"/>
      <c r="E1663" s="6">
        <f>IF(B1663&amp;""="","",IFERROR(INDEX('الخطط'!$B$6:$B$505,MATCH(B1663&amp;"",'الخطط'!$A$6:$A$505,0))&amp;"","خطة غير موجودة"))</f>
        <v/>
      </c>
      <c r="F1663" s="6">
        <f>IF(E1663="","",IFERROR(INDEX('المرضى'!$B$6:$B$305,MATCH(E1663,'المرضى'!$A$6:$A$305,0))&amp;"",""))</f>
        <v/>
      </c>
      <c r="G1663" s="22">
        <f>IF(OR(C1663&lt;&gt;"تمت",E1663="",NOT(ISNUMBER(A1663))),"",IF(COUNTIFS($E$6:$E$2005,E1663,$C$6:$C$2005,"تمت",$A$6:$A$2005,"&gt;"&amp;A1663)=0,1,0))</f>
        <v/>
      </c>
    </row>
    <row r="1664">
      <c r="A1664" s="13" t="n"/>
      <c r="B1664" s="5" t="n"/>
      <c r="C1664" s="5" t="n"/>
      <c r="D1664" s="5" t="n"/>
      <c r="E1664" s="6">
        <f>IF(B1664&amp;""="","",IFERROR(INDEX('الخطط'!$B$6:$B$505,MATCH(B1664&amp;"",'الخطط'!$A$6:$A$505,0))&amp;"","خطة غير موجودة"))</f>
        <v/>
      </c>
      <c r="F1664" s="6">
        <f>IF(E1664="","",IFERROR(INDEX('المرضى'!$B$6:$B$305,MATCH(E1664,'المرضى'!$A$6:$A$305,0))&amp;"",""))</f>
        <v/>
      </c>
      <c r="G1664" s="22">
        <f>IF(OR(C1664&lt;&gt;"تمت",E1664="",NOT(ISNUMBER(A1664))),"",IF(COUNTIFS($E$6:$E$2005,E1664,$C$6:$C$2005,"تمت",$A$6:$A$2005,"&gt;"&amp;A1664)=0,1,0))</f>
        <v/>
      </c>
    </row>
    <row r="1665">
      <c r="A1665" s="13" t="n"/>
      <c r="B1665" s="5" t="n"/>
      <c r="C1665" s="5" t="n"/>
      <c r="D1665" s="5" t="n"/>
      <c r="E1665" s="6">
        <f>IF(B1665&amp;""="","",IFERROR(INDEX('الخطط'!$B$6:$B$505,MATCH(B1665&amp;"",'الخطط'!$A$6:$A$505,0))&amp;"","خطة غير موجودة"))</f>
        <v/>
      </c>
      <c r="F1665" s="6">
        <f>IF(E1665="","",IFERROR(INDEX('المرضى'!$B$6:$B$305,MATCH(E1665,'المرضى'!$A$6:$A$305,0))&amp;"",""))</f>
        <v/>
      </c>
      <c r="G1665" s="22">
        <f>IF(OR(C1665&lt;&gt;"تمت",E1665="",NOT(ISNUMBER(A1665))),"",IF(COUNTIFS($E$6:$E$2005,E1665,$C$6:$C$2005,"تمت",$A$6:$A$2005,"&gt;"&amp;A1665)=0,1,0))</f>
        <v/>
      </c>
    </row>
    <row r="1666">
      <c r="A1666" s="13" t="n"/>
      <c r="B1666" s="5" t="n"/>
      <c r="C1666" s="5" t="n"/>
      <c r="D1666" s="5" t="n"/>
      <c r="E1666" s="6">
        <f>IF(B1666&amp;""="","",IFERROR(INDEX('الخطط'!$B$6:$B$505,MATCH(B1666&amp;"",'الخطط'!$A$6:$A$505,0))&amp;"","خطة غير موجودة"))</f>
        <v/>
      </c>
      <c r="F1666" s="6">
        <f>IF(E1666="","",IFERROR(INDEX('المرضى'!$B$6:$B$305,MATCH(E1666,'المرضى'!$A$6:$A$305,0))&amp;"",""))</f>
        <v/>
      </c>
      <c r="G1666" s="22">
        <f>IF(OR(C1666&lt;&gt;"تمت",E1666="",NOT(ISNUMBER(A1666))),"",IF(COUNTIFS($E$6:$E$2005,E1666,$C$6:$C$2005,"تمت",$A$6:$A$2005,"&gt;"&amp;A1666)=0,1,0))</f>
        <v/>
      </c>
    </row>
    <row r="1667">
      <c r="A1667" s="13" t="n"/>
      <c r="B1667" s="5" t="n"/>
      <c r="C1667" s="5" t="n"/>
      <c r="D1667" s="5" t="n"/>
      <c r="E1667" s="6">
        <f>IF(B1667&amp;""="","",IFERROR(INDEX('الخطط'!$B$6:$B$505,MATCH(B1667&amp;"",'الخطط'!$A$6:$A$505,0))&amp;"","خطة غير موجودة"))</f>
        <v/>
      </c>
      <c r="F1667" s="6">
        <f>IF(E1667="","",IFERROR(INDEX('المرضى'!$B$6:$B$305,MATCH(E1667,'المرضى'!$A$6:$A$305,0))&amp;"",""))</f>
        <v/>
      </c>
      <c r="G1667" s="22">
        <f>IF(OR(C1667&lt;&gt;"تمت",E1667="",NOT(ISNUMBER(A1667))),"",IF(COUNTIFS($E$6:$E$2005,E1667,$C$6:$C$2005,"تمت",$A$6:$A$2005,"&gt;"&amp;A1667)=0,1,0))</f>
        <v/>
      </c>
    </row>
    <row r="1668">
      <c r="A1668" s="13" t="n"/>
      <c r="B1668" s="5" t="n"/>
      <c r="C1668" s="5" t="n"/>
      <c r="D1668" s="5" t="n"/>
      <c r="E1668" s="6">
        <f>IF(B1668&amp;""="","",IFERROR(INDEX('الخطط'!$B$6:$B$505,MATCH(B1668&amp;"",'الخطط'!$A$6:$A$505,0))&amp;"","خطة غير موجودة"))</f>
        <v/>
      </c>
      <c r="F1668" s="6">
        <f>IF(E1668="","",IFERROR(INDEX('المرضى'!$B$6:$B$305,MATCH(E1668,'المرضى'!$A$6:$A$305,0))&amp;"",""))</f>
        <v/>
      </c>
      <c r="G1668" s="22">
        <f>IF(OR(C1668&lt;&gt;"تمت",E1668="",NOT(ISNUMBER(A1668))),"",IF(COUNTIFS($E$6:$E$2005,E1668,$C$6:$C$2005,"تمت",$A$6:$A$2005,"&gt;"&amp;A1668)=0,1,0))</f>
        <v/>
      </c>
    </row>
    <row r="1669">
      <c r="A1669" s="13" t="n"/>
      <c r="B1669" s="5" t="n"/>
      <c r="C1669" s="5" t="n"/>
      <c r="D1669" s="5" t="n"/>
      <c r="E1669" s="6">
        <f>IF(B1669&amp;""="","",IFERROR(INDEX('الخطط'!$B$6:$B$505,MATCH(B1669&amp;"",'الخطط'!$A$6:$A$505,0))&amp;"","خطة غير موجودة"))</f>
        <v/>
      </c>
      <c r="F1669" s="6">
        <f>IF(E1669="","",IFERROR(INDEX('المرضى'!$B$6:$B$305,MATCH(E1669,'المرضى'!$A$6:$A$305,0))&amp;"",""))</f>
        <v/>
      </c>
      <c r="G1669" s="22">
        <f>IF(OR(C1669&lt;&gt;"تمت",E1669="",NOT(ISNUMBER(A1669))),"",IF(COUNTIFS($E$6:$E$2005,E1669,$C$6:$C$2005,"تمت",$A$6:$A$2005,"&gt;"&amp;A1669)=0,1,0))</f>
        <v/>
      </c>
    </row>
    <row r="1670">
      <c r="A1670" s="13" t="n"/>
      <c r="B1670" s="5" t="n"/>
      <c r="C1670" s="5" t="n"/>
      <c r="D1670" s="5" t="n"/>
      <c r="E1670" s="6">
        <f>IF(B1670&amp;""="","",IFERROR(INDEX('الخطط'!$B$6:$B$505,MATCH(B1670&amp;"",'الخطط'!$A$6:$A$505,0))&amp;"","خطة غير موجودة"))</f>
        <v/>
      </c>
      <c r="F1670" s="6">
        <f>IF(E1670="","",IFERROR(INDEX('المرضى'!$B$6:$B$305,MATCH(E1670,'المرضى'!$A$6:$A$305,0))&amp;"",""))</f>
        <v/>
      </c>
      <c r="G1670" s="22">
        <f>IF(OR(C1670&lt;&gt;"تمت",E1670="",NOT(ISNUMBER(A1670))),"",IF(COUNTIFS($E$6:$E$2005,E1670,$C$6:$C$2005,"تمت",$A$6:$A$2005,"&gt;"&amp;A1670)=0,1,0))</f>
        <v/>
      </c>
    </row>
    <row r="1671">
      <c r="A1671" s="13" t="n"/>
      <c r="B1671" s="5" t="n"/>
      <c r="C1671" s="5" t="n"/>
      <c r="D1671" s="5" t="n"/>
      <c r="E1671" s="6">
        <f>IF(B1671&amp;""="","",IFERROR(INDEX('الخطط'!$B$6:$B$505,MATCH(B1671&amp;"",'الخطط'!$A$6:$A$505,0))&amp;"","خطة غير موجودة"))</f>
        <v/>
      </c>
      <c r="F1671" s="6">
        <f>IF(E1671="","",IFERROR(INDEX('المرضى'!$B$6:$B$305,MATCH(E1671,'المرضى'!$A$6:$A$305,0))&amp;"",""))</f>
        <v/>
      </c>
      <c r="G1671" s="22">
        <f>IF(OR(C1671&lt;&gt;"تمت",E1671="",NOT(ISNUMBER(A1671))),"",IF(COUNTIFS($E$6:$E$2005,E1671,$C$6:$C$2005,"تمت",$A$6:$A$2005,"&gt;"&amp;A1671)=0,1,0))</f>
        <v/>
      </c>
    </row>
    <row r="1672">
      <c r="A1672" s="13" t="n"/>
      <c r="B1672" s="5" t="n"/>
      <c r="C1672" s="5" t="n"/>
      <c r="D1672" s="5" t="n"/>
      <c r="E1672" s="6">
        <f>IF(B1672&amp;""="","",IFERROR(INDEX('الخطط'!$B$6:$B$505,MATCH(B1672&amp;"",'الخطط'!$A$6:$A$505,0))&amp;"","خطة غير موجودة"))</f>
        <v/>
      </c>
      <c r="F1672" s="6">
        <f>IF(E1672="","",IFERROR(INDEX('المرضى'!$B$6:$B$305,MATCH(E1672,'المرضى'!$A$6:$A$305,0))&amp;"",""))</f>
        <v/>
      </c>
      <c r="G1672" s="22">
        <f>IF(OR(C1672&lt;&gt;"تمت",E1672="",NOT(ISNUMBER(A1672))),"",IF(COUNTIFS($E$6:$E$2005,E1672,$C$6:$C$2005,"تمت",$A$6:$A$2005,"&gt;"&amp;A1672)=0,1,0))</f>
        <v/>
      </c>
    </row>
    <row r="1673">
      <c r="A1673" s="13" t="n"/>
      <c r="B1673" s="5" t="n"/>
      <c r="C1673" s="5" t="n"/>
      <c r="D1673" s="5" t="n"/>
      <c r="E1673" s="6">
        <f>IF(B1673&amp;""="","",IFERROR(INDEX('الخطط'!$B$6:$B$505,MATCH(B1673&amp;"",'الخطط'!$A$6:$A$505,0))&amp;"","خطة غير موجودة"))</f>
        <v/>
      </c>
      <c r="F1673" s="6">
        <f>IF(E1673="","",IFERROR(INDEX('المرضى'!$B$6:$B$305,MATCH(E1673,'المرضى'!$A$6:$A$305,0))&amp;"",""))</f>
        <v/>
      </c>
      <c r="G1673" s="22">
        <f>IF(OR(C1673&lt;&gt;"تمت",E1673="",NOT(ISNUMBER(A1673))),"",IF(COUNTIFS($E$6:$E$2005,E1673,$C$6:$C$2005,"تمت",$A$6:$A$2005,"&gt;"&amp;A1673)=0,1,0))</f>
        <v/>
      </c>
    </row>
    <row r="1674">
      <c r="A1674" s="13" t="n"/>
      <c r="B1674" s="5" t="n"/>
      <c r="C1674" s="5" t="n"/>
      <c r="D1674" s="5" t="n"/>
      <c r="E1674" s="6">
        <f>IF(B1674&amp;""="","",IFERROR(INDEX('الخطط'!$B$6:$B$505,MATCH(B1674&amp;"",'الخطط'!$A$6:$A$505,0))&amp;"","خطة غير موجودة"))</f>
        <v/>
      </c>
      <c r="F1674" s="6">
        <f>IF(E1674="","",IFERROR(INDEX('المرضى'!$B$6:$B$305,MATCH(E1674,'المرضى'!$A$6:$A$305,0))&amp;"",""))</f>
        <v/>
      </c>
      <c r="G1674" s="22">
        <f>IF(OR(C1674&lt;&gt;"تمت",E1674="",NOT(ISNUMBER(A1674))),"",IF(COUNTIFS($E$6:$E$2005,E1674,$C$6:$C$2005,"تمت",$A$6:$A$2005,"&gt;"&amp;A1674)=0,1,0))</f>
        <v/>
      </c>
    </row>
    <row r="1675">
      <c r="A1675" s="13" t="n"/>
      <c r="B1675" s="5" t="n"/>
      <c r="C1675" s="5" t="n"/>
      <c r="D1675" s="5" t="n"/>
      <c r="E1675" s="6">
        <f>IF(B1675&amp;""="","",IFERROR(INDEX('الخطط'!$B$6:$B$505,MATCH(B1675&amp;"",'الخطط'!$A$6:$A$505,0))&amp;"","خطة غير موجودة"))</f>
        <v/>
      </c>
      <c r="F1675" s="6">
        <f>IF(E1675="","",IFERROR(INDEX('المرضى'!$B$6:$B$305,MATCH(E1675,'المرضى'!$A$6:$A$305,0))&amp;"",""))</f>
        <v/>
      </c>
      <c r="G1675" s="22">
        <f>IF(OR(C1675&lt;&gt;"تمت",E1675="",NOT(ISNUMBER(A1675))),"",IF(COUNTIFS($E$6:$E$2005,E1675,$C$6:$C$2005,"تمت",$A$6:$A$2005,"&gt;"&amp;A1675)=0,1,0))</f>
        <v/>
      </c>
    </row>
    <row r="1676">
      <c r="A1676" s="13" t="n"/>
      <c r="B1676" s="5" t="n"/>
      <c r="C1676" s="5" t="n"/>
      <c r="D1676" s="5" t="n"/>
      <c r="E1676" s="6">
        <f>IF(B1676&amp;""="","",IFERROR(INDEX('الخطط'!$B$6:$B$505,MATCH(B1676&amp;"",'الخطط'!$A$6:$A$505,0))&amp;"","خطة غير موجودة"))</f>
        <v/>
      </c>
      <c r="F1676" s="6">
        <f>IF(E1676="","",IFERROR(INDEX('المرضى'!$B$6:$B$305,MATCH(E1676,'المرضى'!$A$6:$A$305,0))&amp;"",""))</f>
        <v/>
      </c>
      <c r="G1676" s="22">
        <f>IF(OR(C1676&lt;&gt;"تمت",E1676="",NOT(ISNUMBER(A1676))),"",IF(COUNTIFS($E$6:$E$2005,E1676,$C$6:$C$2005,"تمت",$A$6:$A$2005,"&gt;"&amp;A1676)=0,1,0))</f>
        <v/>
      </c>
    </row>
    <row r="1677">
      <c r="A1677" s="13" t="n"/>
      <c r="B1677" s="5" t="n"/>
      <c r="C1677" s="5" t="n"/>
      <c r="D1677" s="5" t="n"/>
      <c r="E1677" s="6">
        <f>IF(B1677&amp;""="","",IFERROR(INDEX('الخطط'!$B$6:$B$505,MATCH(B1677&amp;"",'الخطط'!$A$6:$A$505,0))&amp;"","خطة غير موجودة"))</f>
        <v/>
      </c>
      <c r="F1677" s="6">
        <f>IF(E1677="","",IFERROR(INDEX('المرضى'!$B$6:$B$305,MATCH(E1677,'المرضى'!$A$6:$A$305,0))&amp;"",""))</f>
        <v/>
      </c>
      <c r="G1677" s="22">
        <f>IF(OR(C1677&lt;&gt;"تمت",E1677="",NOT(ISNUMBER(A1677))),"",IF(COUNTIFS($E$6:$E$2005,E1677,$C$6:$C$2005,"تمت",$A$6:$A$2005,"&gt;"&amp;A1677)=0,1,0))</f>
        <v/>
      </c>
    </row>
    <row r="1678">
      <c r="A1678" s="13" t="n"/>
      <c r="B1678" s="5" t="n"/>
      <c r="C1678" s="5" t="n"/>
      <c r="D1678" s="5" t="n"/>
      <c r="E1678" s="6">
        <f>IF(B1678&amp;""="","",IFERROR(INDEX('الخطط'!$B$6:$B$505,MATCH(B1678&amp;"",'الخطط'!$A$6:$A$505,0))&amp;"","خطة غير موجودة"))</f>
        <v/>
      </c>
      <c r="F1678" s="6">
        <f>IF(E1678="","",IFERROR(INDEX('المرضى'!$B$6:$B$305,MATCH(E1678,'المرضى'!$A$6:$A$305,0))&amp;"",""))</f>
        <v/>
      </c>
      <c r="G1678" s="22">
        <f>IF(OR(C1678&lt;&gt;"تمت",E1678="",NOT(ISNUMBER(A1678))),"",IF(COUNTIFS($E$6:$E$2005,E1678,$C$6:$C$2005,"تمت",$A$6:$A$2005,"&gt;"&amp;A1678)=0,1,0))</f>
        <v/>
      </c>
    </row>
    <row r="1679">
      <c r="A1679" s="13" t="n"/>
      <c r="B1679" s="5" t="n"/>
      <c r="C1679" s="5" t="n"/>
      <c r="D1679" s="5" t="n"/>
      <c r="E1679" s="6">
        <f>IF(B1679&amp;""="","",IFERROR(INDEX('الخطط'!$B$6:$B$505,MATCH(B1679&amp;"",'الخطط'!$A$6:$A$505,0))&amp;"","خطة غير موجودة"))</f>
        <v/>
      </c>
      <c r="F1679" s="6">
        <f>IF(E1679="","",IFERROR(INDEX('المرضى'!$B$6:$B$305,MATCH(E1679,'المرضى'!$A$6:$A$305,0))&amp;"",""))</f>
        <v/>
      </c>
      <c r="G1679" s="22">
        <f>IF(OR(C1679&lt;&gt;"تمت",E1679="",NOT(ISNUMBER(A1679))),"",IF(COUNTIFS($E$6:$E$2005,E1679,$C$6:$C$2005,"تمت",$A$6:$A$2005,"&gt;"&amp;A1679)=0,1,0))</f>
        <v/>
      </c>
    </row>
    <row r="1680">
      <c r="A1680" s="13" t="n"/>
      <c r="B1680" s="5" t="n"/>
      <c r="C1680" s="5" t="n"/>
      <c r="D1680" s="5" t="n"/>
      <c r="E1680" s="6">
        <f>IF(B1680&amp;""="","",IFERROR(INDEX('الخطط'!$B$6:$B$505,MATCH(B1680&amp;"",'الخطط'!$A$6:$A$505,0))&amp;"","خطة غير موجودة"))</f>
        <v/>
      </c>
      <c r="F1680" s="6">
        <f>IF(E1680="","",IFERROR(INDEX('المرضى'!$B$6:$B$305,MATCH(E1680,'المرضى'!$A$6:$A$305,0))&amp;"",""))</f>
        <v/>
      </c>
      <c r="G1680" s="22">
        <f>IF(OR(C1680&lt;&gt;"تمت",E1680="",NOT(ISNUMBER(A1680))),"",IF(COUNTIFS($E$6:$E$2005,E1680,$C$6:$C$2005,"تمت",$A$6:$A$2005,"&gt;"&amp;A1680)=0,1,0))</f>
        <v/>
      </c>
    </row>
    <row r="1681">
      <c r="A1681" s="13" t="n"/>
      <c r="B1681" s="5" t="n"/>
      <c r="C1681" s="5" t="n"/>
      <c r="D1681" s="5" t="n"/>
      <c r="E1681" s="6">
        <f>IF(B1681&amp;""="","",IFERROR(INDEX('الخطط'!$B$6:$B$505,MATCH(B1681&amp;"",'الخطط'!$A$6:$A$505,0))&amp;"","خطة غير موجودة"))</f>
        <v/>
      </c>
      <c r="F1681" s="6">
        <f>IF(E1681="","",IFERROR(INDEX('المرضى'!$B$6:$B$305,MATCH(E1681,'المرضى'!$A$6:$A$305,0))&amp;"",""))</f>
        <v/>
      </c>
      <c r="G1681" s="22">
        <f>IF(OR(C1681&lt;&gt;"تمت",E1681="",NOT(ISNUMBER(A1681))),"",IF(COUNTIFS($E$6:$E$2005,E1681,$C$6:$C$2005,"تمت",$A$6:$A$2005,"&gt;"&amp;A1681)=0,1,0))</f>
        <v/>
      </c>
    </row>
    <row r="1682">
      <c r="A1682" s="13" t="n"/>
      <c r="B1682" s="5" t="n"/>
      <c r="C1682" s="5" t="n"/>
      <c r="D1682" s="5" t="n"/>
      <c r="E1682" s="6">
        <f>IF(B1682&amp;""="","",IFERROR(INDEX('الخطط'!$B$6:$B$505,MATCH(B1682&amp;"",'الخطط'!$A$6:$A$505,0))&amp;"","خطة غير موجودة"))</f>
        <v/>
      </c>
      <c r="F1682" s="6">
        <f>IF(E1682="","",IFERROR(INDEX('المرضى'!$B$6:$B$305,MATCH(E1682,'المرضى'!$A$6:$A$305,0))&amp;"",""))</f>
        <v/>
      </c>
      <c r="G1682" s="22">
        <f>IF(OR(C1682&lt;&gt;"تمت",E1682="",NOT(ISNUMBER(A1682))),"",IF(COUNTIFS($E$6:$E$2005,E1682,$C$6:$C$2005,"تمت",$A$6:$A$2005,"&gt;"&amp;A1682)=0,1,0))</f>
        <v/>
      </c>
    </row>
    <row r="1683">
      <c r="A1683" s="13" t="n"/>
      <c r="B1683" s="5" t="n"/>
      <c r="C1683" s="5" t="n"/>
      <c r="D1683" s="5" t="n"/>
      <c r="E1683" s="6">
        <f>IF(B1683&amp;""="","",IFERROR(INDEX('الخطط'!$B$6:$B$505,MATCH(B1683&amp;"",'الخطط'!$A$6:$A$505,0))&amp;"","خطة غير موجودة"))</f>
        <v/>
      </c>
      <c r="F1683" s="6">
        <f>IF(E1683="","",IFERROR(INDEX('المرضى'!$B$6:$B$305,MATCH(E1683,'المرضى'!$A$6:$A$305,0))&amp;"",""))</f>
        <v/>
      </c>
      <c r="G1683" s="22">
        <f>IF(OR(C1683&lt;&gt;"تمت",E1683="",NOT(ISNUMBER(A1683))),"",IF(COUNTIFS($E$6:$E$2005,E1683,$C$6:$C$2005,"تمت",$A$6:$A$2005,"&gt;"&amp;A1683)=0,1,0))</f>
        <v/>
      </c>
    </row>
    <row r="1684">
      <c r="A1684" s="13" t="n"/>
      <c r="B1684" s="5" t="n"/>
      <c r="C1684" s="5" t="n"/>
      <c r="D1684" s="5" t="n"/>
      <c r="E1684" s="6">
        <f>IF(B1684&amp;""="","",IFERROR(INDEX('الخطط'!$B$6:$B$505,MATCH(B1684&amp;"",'الخطط'!$A$6:$A$505,0))&amp;"","خطة غير موجودة"))</f>
        <v/>
      </c>
      <c r="F1684" s="6">
        <f>IF(E1684="","",IFERROR(INDEX('المرضى'!$B$6:$B$305,MATCH(E1684,'المرضى'!$A$6:$A$305,0))&amp;"",""))</f>
        <v/>
      </c>
      <c r="G1684" s="22">
        <f>IF(OR(C1684&lt;&gt;"تمت",E1684="",NOT(ISNUMBER(A1684))),"",IF(COUNTIFS($E$6:$E$2005,E1684,$C$6:$C$2005,"تمت",$A$6:$A$2005,"&gt;"&amp;A1684)=0,1,0))</f>
        <v/>
      </c>
    </row>
    <row r="1685">
      <c r="A1685" s="13" t="n"/>
      <c r="B1685" s="5" t="n"/>
      <c r="C1685" s="5" t="n"/>
      <c r="D1685" s="5" t="n"/>
      <c r="E1685" s="6">
        <f>IF(B1685&amp;""="","",IFERROR(INDEX('الخطط'!$B$6:$B$505,MATCH(B1685&amp;"",'الخطط'!$A$6:$A$505,0))&amp;"","خطة غير موجودة"))</f>
        <v/>
      </c>
      <c r="F1685" s="6">
        <f>IF(E1685="","",IFERROR(INDEX('المرضى'!$B$6:$B$305,MATCH(E1685,'المرضى'!$A$6:$A$305,0))&amp;"",""))</f>
        <v/>
      </c>
      <c r="G1685" s="22">
        <f>IF(OR(C1685&lt;&gt;"تمت",E1685="",NOT(ISNUMBER(A1685))),"",IF(COUNTIFS($E$6:$E$2005,E1685,$C$6:$C$2005,"تمت",$A$6:$A$2005,"&gt;"&amp;A1685)=0,1,0))</f>
        <v/>
      </c>
    </row>
    <row r="1686">
      <c r="A1686" s="13" t="n"/>
      <c r="B1686" s="5" t="n"/>
      <c r="C1686" s="5" t="n"/>
      <c r="D1686" s="5" t="n"/>
      <c r="E1686" s="6">
        <f>IF(B1686&amp;""="","",IFERROR(INDEX('الخطط'!$B$6:$B$505,MATCH(B1686&amp;"",'الخطط'!$A$6:$A$505,0))&amp;"","خطة غير موجودة"))</f>
        <v/>
      </c>
      <c r="F1686" s="6">
        <f>IF(E1686="","",IFERROR(INDEX('المرضى'!$B$6:$B$305,MATCH(E1686,'المرضى'!$A$6:$A$305,0))&amp;"",""))</f>
        <v/>
      </c>
      <c r="G1686" s="22">
        <f>IF(OR(C1686&lt;&gt;"تمت",E1686="",NOT(ISNUMBER(A1686))),"",IF(COUNTIFS($E$6:$E$2005,E1686,$C$6:$C$2005,"تمت",$A$6:$A$2005,"&gt;"&amp;A1686)=0,1,0))</f>
        <v/>
      </c>
    </row>
    <row r="1687">
      <c r="A1687" s="13" t="n"/>
      <c r="B1687" s="5" t="n"/>
      <c r="C1687" s="5" t="n"/>
      <c r="D1687" s="5" t="n"/>
      <c r="E1687" s="6">
        <f>IF(B1687&amp;""="","",IFERROR(INDEX('الخطط'!$B$6:$B$505,MATCH(B1687&amp;"",'الخطط'!$A$6:$A$505,0))&amp;"","خطة غير موجودة"))</f>
        <v/>
      </c>
      <c r="F1687" s="6">
        <f>IF(E1687="","",IFERROR(INDEX('المرضى'!$B$6:$B$305,MATCH(E1687,'المرضى'!$A$6:$A$305,0))&amp;"",""))</f>
        <v/>
      </c>
      <c r="G1687" s="22">
        <f>IF(OR(C1687&lt;&gt;"تمت",E1687="",NOT(ISNUMBER(A1687))),"",IF(COUNTIFS($E$6:$E$2005,E1687,$C$6:$C$2005,"تمت",$A$6:$A$2005,"&gt;"&amp;A1687)=0,1,0))</f>
        <v/>
      </c>
    </row>
    <row r="1688">
      <c r="A1688" s="13" t="n"/>
      <c r="B1688" s="5" t="n"/>
      <c r="C1688" s="5" t="n"/>
      <c r="D1688" s="5" t="n"/>
      <c r="E1688" s="6">
        <f>IF(B1688&amp;""="","",IFERROR(INDEX('الخطط'!$B$6:$B$505,MATCH(B1688&amp;"",'الخطط'!$A$6:$A$505,0))&amp;"","خطة غير موجودة"))</f>
        <v/>
      </c>
      <c r="F1688" s="6">
        <f>IF(E1688="","",IFERROR(INDEX('المرضى'!$B$6:$B$305,MATCH(E1688,'المرضى'!$A$6:$A$305,0))&amp;"",""))</f>
        <v/>
      </c>
      <c r="G1688" s="22">
        <f>IF(OR(C1688&lt;&gt;"تمت",E1688="",NOT(ISNUMBER(A1688))),"",IF(COUNTIFS($E$6:$E$2005,E1688,$C$6:$C$2005,"تمت",$A$6:$A$2005,"&gt;"&amp;A1688)=0,1,0))</f>
        <v/>
      </c>
    </row>
    <row r="1689">
      <c r="A1689" s="13" t="n"/>
      <c r="B1689" s="5" t="n"/>
      <c r="C1689" s="5" t="n"/>
      <c r="D1689" s="5" t="n"/>
      <c r="E1689" s="6">
        <f>IF(B1689&amp;""="","",IFERROR(INDEX('الخطط'!$B$6:$B$505,MATCH(B1689&amp;"",'الخطط'!$A$6:$A$505,0))&amp;"","خطة غير موجودة"))</f>
        <v/>
      </c>
      <c r="F1689" s="6">
        <f>IF(E1689="","",IFERROR(INDEX('المرضى'!$B$6:$B$305,MATCH(E1689,'المرضى'!$A$6:$A$305,0))&amp;"",""))</f>
        <v/>
      </c>
      <c r="G1689" s="22">
        <f>IF(OR(C1689&lt;&gt;"تمت",E1689="",NOT(ISNUMBER(A1689))),"",IF(COUNTIFS($E$6:$E$2005,E1689,$C$6:$C$2005,"تمت",$A$6:$A$2005,"&gt;"&amp;A1689)=0,1,0))</f>
        <v/>
      </c>
    </row>
    <row r="1690">
      <c r="A1690" s="13" t="n"/>
      <c r="B1690" s="5" t="n"/>
      <c r="C1690" s="5" t="n"/>
      <c r="D1690" s="5" t="n"/>
      <c r="E1690" s="6">
        <f>IF(B1690&amp;""="","",IFERROR(INDEX('الخطط'!$B$6:$B$505,MATCH(B1690&amp;"",'الخطط'!$A$6:$A$505,0))&amp;"","خطة غير موجودة"))</f>
        <v/>
      </c>
      <c r="F1690" s="6">
        <f>IF(E1690="","",IFERROR(INDEX('المرضى'!$B$6:$B$305,MATCH(E1690,'المرضى'!$A$6:$A$305,0))&amp;"",""))</f>
        <v/>
      </c>
      <c r="G1690" s="22">
        <f>IF(OR(C1690&lt;&gt;"تمت",E1690="",NOT(ISNUMBER(A1690))),"",IF(COUNTIFS($E$6:$E$2005,E1690,$C$6:$C$2005,"تمت",$A$6:$A$2005,"&gt;"&amp;A1690)=0,1,0))</f>
        <v/>
      </c>
    </row>
    <row r="1691">
      <c r="A1691" s="13" t="n"/>
      <c r="B1691" s="5" t="n"/>
      <c r="C1691" s="5" t="n"/>
      <c r="D1691" s="5" t="n"/>
      <c r="E1691" s="6">
        <f>IF(B1691&amp;""="","",IFERROR(INDEX('الخطط'!$B$6:$B$505,MATCH(B1691&amp;"",'الخطط'!$A$6:$A$505,0))&amp;"","خطة غير موجودة"))</f>
        <v/>
      </c>
      <c r="F1691" s="6">
        <f>IF(E1691="","",IFERROR(INDEX('المرضى'!$B$6:$B$305,MATCH(E1691,'المرضى'!$A$6:$A$305,0))&amp;"",""))</f>
        <v/>
      </c>
      <c r="G1691" s="22">
        <f>IF(OR(C1691&lt;&gt;"تمت",E1691="",NOT(ISNUMBER(A1691))),"",IF(COUNTIFS($E$6:$E$2005,E1691,$C$6:$C$2005,"تمت",$A$6:$A$2005,"&gt;"&amp;A1691)=0,1,0))</f>
        <v/>
      </c>
    </row>
    <row r="1692">
      <c r="A1692" s="13" t="n"/>
      <c r="B1692" s="5" t="n"/>
      <c r="C1692" s="5" t="n"/>
      <c r="D1692" s="5" t="n"/>
      <c r="E1692" s="6">
        <f>IF(B1692&amp;""="","",IFERROR(INDEX('الخطط'!$B$6:$B$505,MATCH(B1692&amp;"",'الخطط'!$A$6:$A$505,0))&amp;"","خطة غير موجودة"))</f>
        <v/>
      </c>
      <c r="F1692" s="6">
        <f>IF(E1692="","",IFERROR(INDEX('المرضى'!$B$6:$B$305,MATCH(E1692,'المرضى'!$A$6:$A$305,0))&amp;"",""))</f>
        <v/>
      </c>
      <c r="G1692" s="22">
        <f>IF(OR(C1692&lt;&gt;"تمت",E1692="",NOT(ISNUMBER(A1692))),"",IF(COUNTIFS($E$6:$E$2005,E1692,$C$6:$C$2005,"تمت",$A$6:$A$2005,"&gt;"&amp;A1692)=0,1,0))</f>
        <v/>
      </c>
    </row>
    <row r="1693">
      <c r="A1693" s="13" t="n"/>
      <c r="B1693" s="5" t="n"/>
      <c r="C1693" s="5" t="n"/>
      <c r="D1693" s="5" t="n"/>
      <c r="E1693" s="6">
        <f>IF(B1693&amp;""="","",IFERROR(INDEX('الخطط'!$B$6:$B$505,MATCH(B1693&amp;"",'الخطط'!$A$6:$A$505,0))&amp;"","خطة غير موجودة"))</f>
        <v/>
      </c>
      <c r="F1693" s="6">
        <f>IF(E1693="","",IFERROR(INDEX('المرضى'!$B$6:$B$305,MATCH(E1693,'المرضى'!$A$6:$A$305,0))&amp;"",""))</f>
        <v/>
      </c>
      <c r="G1693" s="22">
        <f>IF(OR(C1693&lt;&gt;"تمت",E1693="",NOT(ISNUMBER(A1693))),"",IF(COUNTIFS($E$6:$E$2005,E1693,$C$6:$C$2005,"تمت",$A$6:$A$2005,"&gt;"&amp;A1693)=0,1,0))</f>
        <v/>
      </c>
    </row>
    <row r="1694">
      <c r="A1694" s="13" t="n"/>
      <c r="B1694" s="5" t="n"/>
      <c r="C1694" s="5" t="n"/>
      <c r="D1694" s="5" t="n"/>
      <c r="E1694" s="6">
        <f>IF(B1694&amp;""="","",IFERROR(INDEX('الخطط'!$B$6:$B$505,MATCH(B1694&amp;"",'الخطط'!$A$6:$A$505,0))&amp;"","خطة غير موجودة"))</f>
        <v/>
      </c>
      <c r="F1694" s="6">
        <f>IF(E1694="","",IFERROR(INDEX('المرضى'!$B$6:$B$305,MATCH(E1694,'المرضى'!$A$6:$A$305,0))&amp;"",""))</f>
        <v/>
      </c>
      <c r="G1694" s="22">
        <f>IF(OR(C1694&lt;&gt;"تمت",E1694="",NOT(ISNUMBER(A1694))),"",IF(COUNTIFS($E$6:$E$2005,E1694,$C$6:$C$2005,"تمت",$A$6:$A$2005,"&gt;"&amp;A1694)=0,1,0))</f>
        <v/>
      </c>
    </row>
    <row r="1695">
      <c r="A1695" s="13" t="n"/>
      <c r="B1695" s="5" t="n"/>
      <c r="C1695" s="5" t="n"/>
      <c r="D1695" s="5" t="n"/>
      <c r="E1695" s="6">
        <f>IF(B1695&amp;""="","",IFERROR(INDEX('الخطط'!$B$6:$B$505,MATCH(B1695&amp;"",'الخطط'!$A$6:$A$505,0))&amp;"","خطة غير موجودة"))</f>
        <v/>
      </c>
      <c r="F1695" s="6">
        <f>IF(E1695="","",IFERROR(INDEX('المرضى'!$B$6:$B$305,MATCH(E1695,'المرضى'!$A$6:$A$305,0))&amp;"",""))</f>
        <v/>
      </c>
      <c r="G1695" s="22">
        <f>IF(OR(C1695&lt;&gt;"تمت",E1695="",NOT(ISNUMBER(A1695))),"",IF(COUNTIFS($E$6:$E$2005,E1695,$C$6:$C$2005,"تمت",$A$6:$A$2005,"&gt;"&amp;A1695)=0,1,0))</f>
        <v/>
      </c>
    </row>
    <row r="1696">
      <c r="A1696" s="13" t="n"/>
      <c r="B1696" s="5" t="n"/>
      <c r="C1696" s="5" t="n"/>
      <c r="D1696" s="5" t="n"/>
      <c r="E1696" s="6">
        <f>IF(B1696&amp;""="","",IFERROR(INDEX('الخطط'!$B$6:$B$505,MATCH(B1696&amp;"",'الخطط'!$A$6:$A$505,0))&amp;"","خطة غير موجودة"))</f>
        <v/>
      </c>
      <c r="F1696" s="6">
        <f>IF(E1696="","",IFERROR(INDEX('المرضى'!$B$6:$B$305,MATCH(E1696,'المرضى'!$A$6:$A$305,0))&amp;"",""))</f>
        <v/>
      </c>
      <c r="G1696" s="22">
        <f>IF(OR(C1696&lt;&gt;"تمت",E1696="",NOT(ISNUMBER(A1696))),"",IF(COUNTIFS($E$6:$E$2005,E1696,$C$6:$C$2005,"تمت",$A$6:$A$2005,"&gt;"&amp;A1696)=0,1,0))</f>
        <v/>
      </c>
    </row>
    <row r="1697">
      <c r="A1697" s="13" t="n"/>
      <c r="B1697" s="5" t="n"/>
      <c r="C1697" s="5" t="n"/>
      <c r="D1697" s="5" t="n"/>
      <c r="E1697" s="6">
        <f>IF(B1697&amp;""="","",IFERROR(INDEX('الخطط'!$B$6:$B$505,MATCH(B1697&amp;"",'الخطط'!$A$6:$A$505,0))&amp;"","خطة غير موجودة"))</f>
        <v/>
      </c>
      <c r="F1697" s="6">
        <f>IF(E1697="","",IFERROR(INDEX('المرضى'!$B$6:$B$305,MATCH(E1697,'المرضى'!$A$6:$A$305,0))&amp;"",""))</f>
        <v/>
      </c>
      <c r="G1697" s="22">
        <f>IF(OR(C1697&lt;&gt;"تمت",E1697="",NOT(ISNUMBER(A1697))),"",IF(COUNTIFS($E$6:$E$2005,E1697,$C$6:$C$2005,"تمت",$A$6:$A$2005,"&gt;"&amp;A1697)=0,1,0))</f>
        <v/>
      </c>
    </row>
    <row r="1698">
      <c r="A1698" s="13" t="n"/>
      <c r="B1698" s="5" t="n"/>
      <c r="C1698" s="5" t="n"/>
      <c r="D1698" s="5" t="n"/>
      <c r="E1698" s="6">
        <f>IF(B1698&amp;""="","",IFERROR(INDEX('الخطط'!$B$6:$B$505,MATCH(B1698&amp;"",'الخطط'!$A$6:$A$505,0))&amp;"","خطة غير موجودة"))</f>
        <v/>
      </c>
      <c r="F1698" s="6">
        <f>IF(E1698="","",IFERROR(INDEX('المرضى'!$B$6:$B$305,MATCH(E1698,'المرضى'!$A$6:$A$305,0))&amp;"",""))</f>
        <v/>
      </c>
      <c r="G1698" s="22">
        <f>IF(OR(C1698&lt;&gt;"تمت",E1698="",NOT(ISNUMBER(A1698))),"",IF(COUNTIFS($E$6:$E$2005,E1698,$C$6:$C$2005,"تمت",$A$6:$A$2005,"&gt;"&amp;A1698)=0,1,0))</f>
        <v/>
      </c>
    </row>
    <row r="1699">
      <c r="A1699" s="13" t="n"/>
      <c r="B1699" s="5" t="n"/>
      <c r="C1699" s="5" t="n"/>
      <c r="D1699" s="5" t="n"/>
      <c r="E1699" s="6">
        <f>IF(B1699&amp;""="","",IFERROR(INDEX('الخطط'!$B$6:$B$505,MATCH(B1699&amp;"",'الخطط'!$A$6:$A$505,0))&amp;"","خطة غير موجودة"))</f>
        <v/>
      </c>
      <c r="F1699" s="6">
        <f>IF(E1699="","",IFERROR(INDEX('المرضى'!$B$6:$B$305,MATCH(E1699,'المرضى'!$A$6:$A$305,0))&amp;"",""))</f>
        <v/>
      </c>
      <c r="G1699" s="22">
        <f>IF(OR(C1699&lt;&gt;"تمت",E1699="",NOT(ISNUMBER(A1699))),"",IF(COUNTIFS($E$6:$E$2005,E1699,$C$6:$C$2005,"تمت",$A$6:$A$2005,"&gt;"&amp;A1699)=0,1,0))</f>
        <v/>
      </c>
    </row>
    <row r="1700">
      <c r="A1700" s="13" t="n"/>
      <c r="B1700" s="5" t="n"/>
      <c r="C1700" s="5" t="n"/>
      <c r="D1700" s="5" t="n"/>
      <c r="E1700" s="6">
        <f>IF(B1700&amp;""="","",IFERROR(INDEX('الخطط'!$B$6:$B$505,MATCH(B1700&amp;"",'الخطط'!$A$6:$A$505,0))&amp;"","خطة غير موجودة"))</f>
        <v/>
      </c>
      <c r="F1700" s="6">
        <f>IF(E1700="","",IFERROR(INDEX('المرضى'!$B$6:$B$305,MATCH(E1700,'المرضى'!$A$6:$A$305,0))&amp;"",""))</f>
        <v/>
      </c>
      <c r="G1700" s="22">
        <f>IF(OR(C1700&lt;&gt;"تمت",E1700="",NOT(ISNUMBER(A1700))),"",IF(COUNTIFS($E$6:$E$2005,E1700,$C$6:$C$2005,"تمت",$A$6:$A$2005,"&gt;"&amp;A1700)=0,1,0))</f>
        <v/>
      </c>
    </row>
    <row r="1701">
      <c r="A1701" s="13" t="n"/>
      <c r="B1701" s="5" t="n"/>
      <c r="C1701" s="5" t="n"/>
      <c r="D1701" s="5" t="n"/>
      <c r="E1701" s="6">
        <f>IF(B1701&amp;""="","",IFERROR(INDEX('الخطط'!$B$6:$B$505,MATCH(B1701&amp;"",'الخطط'!$A$6:$A$505,0))&amp;"","خطة غير موجودة"))</f>
        <v/>
      </c>
      <c r="F1701" s="6">
        <f>IF(E1701="","",IFERROR(INDEX('المرضى'!$B$6:$B$305,MATCH(E1701,'المرضى'!$A$6:$A$305,0))&amp;"",""))</f>
        <v/>
      </c>
      <c r="G1701" s="22">
        <f>IF(OR(C1701&lt;&gt;"تمت",E1701="",NOT(ISNUMBER(A1701))),"",IF(COUNTIFS($E$6:$E$2005,E1701,$C$6:$C$2005,"تمت",$A$6:$A$2005,"&gt;"&amp;A1701)=0,1,0))</f>
        <v/>
      </c>
    </row>
    <row r="1702">
      <c r="A1702" s="13" t="n"/>
      <c r="B1702" s="5" t="n"/>
      <c r="C1702" s="5" t="n"/>
      <c r="D1702" s="5" t="n"/>
      <c r="E1702" s="6">
        <f>IF(B1702&amp;""="","",IFERROR(INDEX('الخطط'!$B$6:$B$505,MATCH(B1702&amp;"",'الخطط'!$A$6:$A$505,0))&amp;"","خطة غير موجودة"))</f>
        <v/>
      </c>
      <c r="F1702" s="6">
        <f>IF(E1702="","",IFERROR(INDEX('المرضى'!$B$6:$B$305,MATCH(E1702,'المرضى'!$A$6:$A$305,0))&amp;"",""))</f>
        <v/>
      </c>
      <c r="G1702" s="22">
        <f>IF(OR(C1702&lt;&gt;"تمت",E1702="",NOT(ISNUMBER(A1702))),"",IF(COUNTIFS($E$6:$E$2005,E1702,$C$6:$C$2005,"تمت",$A$6:$A$2005,"&gt;"&amp;A1702)=0,1,0))</f>
        <v/>
      </c>
    </row>
    <row r="1703">
      <c r="A1703" s="13" t="n"/>
      <c r="B1703" s="5" t="n"/>
      <c r="C1703" s="5" t="n"/>
      <c r="D1703" s="5" t="n"/>
      <c r="E1703" s="6">
        <f>IF(B1703&amp;""="","",IFERROR(INDEX('الخطط'!$B$6:$B$505,MATCH(B1703&amp;"",'الخطط'!$A$6:$A$505,0))&amp;"","خطة غير موجودة"))</f>
        <v/>
      </c>
      <c r="F1703" s="6">
        <f>IF(E1703="","",IFERROR(INDEX('المرضى'!$B$6:$B$305,MATCH(E1703,'المرضى'!$A$6:$A$305,0))&amp;"",""))</f>
        <v/>
      </c>
      <c r="G1703" s="22">
        <f>IF(OR(C1703&lt;&gt;"تمت",E1703="",NOT(ISNUMBER(A1703))),"",IF(COUNTIFS($E$6:$E$2005,E1703,$C$6:$C$2005,"تمت",$A$6:$A$2005,"&gt;"&amp;A1703)=0,1,0))</f>
        <v/>
      </c>
    </row>
    <row r="1704">
      <c r="A1704" s="13" t="n"/>
      <c r="B1704" s="5" t="n"/>
      <c r="C1704" s="5" t="n"/>
      <c r="D1704" s="5" t="n"/>
      <c r="E1704" s="6">
        <f>IF(B1704&amp;""="","",IFERROR(INDEX('الخطط'!$B$6:$B$505,MATCH(B1704&amp;"",'الخطط'!$A$6:$A$505,0))&amp;"","خطة غير موجودة"))</f>
        <v/>
      </c>
      <c r="F1704" s="6">
        <f>IF(E1704="","",IFERROR(INDEX('المرضى'!$B$6:$B$305,MATCH(E1704,'المرضى'!$A$6:$A$305,0))&amp;"",""))</f>
        <v/>
      </c>
      <c r="G1704" s="22">
        <f>IF(OR(C1704&lt;&gt;"تمت",E1704="",NOT(ISNUMBER(A1704))),"",IF(COUNTIFS($E$6:$E$2005,E1704,$C$6:$C$2005,"تمت",$A$6:$A$2005,"&gt;"&amp;A1704)=0,1,0))</f>
        <v/>
      </c>
    </row>
    <row r="1705">
      <c r="A1705" s="13" t="n"/>
      <c r="B1705" s="5" t="n"/>
      <c r="C1705" s="5" t="n"/>
      <c r="D1705" s="5" t="n"/>
      <c r="E1705" s="6">
        <f>IF(B1705&amp;""="","",IFERROR(INDEX('الخطط'!$B$6:$B$505,MATCH(B1705&amp;"",'الخطط'!$A$6:$A$505,0))&amp;"","خطة غير موجودة"))</f>
        <v/>
      </c>
      <c r="F1705" s="6">
        <f>IF(E1705="","",IFERROR(INDEX('المرضى'!$B$6:$B$305,MATCH(E1705,'المرضى'!$A$6:$A$305,0))&amp;"",""))</f>
        <v/>
      </c>
      <c r="G1705" s="22">
        <f>IF(OR(C1705&lt;&gt;"تمت",E1705="",NOT(ISNUMBER(A1705))),"",IF(COUNTIFS($E$6:$E$2005,E1705,$C$6:$C$2005,"تمت",$A$6:$A$2005,"&gt;"&amp;A1705)=0,1,0))</f>
        <v/>
      </c>
    </row>
    <row r="1706">
      <c r="A1706" s="13" t="n"/>
      <c r="B1706" s="5" t="n"/>
      <c r="C1706" s="5" t="n"/>
      <c r="D1706" s="5" t="n"/>
      <c r="E1706" s="6">
        <f>IF(B1706&amp;""="","",IFERROR(INDEX('الخطط'!$B$6:$B$505,MATCH(B1706&amp;"",'الخطط'!$A$6:$A$505,0))&amp;"","خطة غير موجودة"))</f>
        <v/>
      </c>
      <c r="F1706" s="6">
        <f>IF(E1706="","",IFERROR(INDEX('المرضى'!$B$6:$B$305,MATCH(E1706,'المرضى'!$A$6:$A$305,0))&amp;"",""))</f>
        <v/>
      </c>
      <c r="G1706" s="22">
        <f>IF(OR(C1706&lt;&gt;"تمت",E1706="",NOT(ISNUMBER(A1706))),"",IF(COUNTIFS($E$6:$E$2005,E1706,$C$6:$C$2005,"تمت",$A$6:$A$2005,"&gt;"&amp;A1706)=0,1,0))</f>
        <v/>
      </c>
    </row>
    <row r="1707">
      <c r="A1707" s="13" t="n"/>
      <c r="B1707" s="5" t="n"/>
      <c r="C1707" s="5" t="n"/>
      <c r="D1707" s="5" t="n"/>
      <c r="E1707" s="6">
        <f>IF(B1707&amp;""="","",IFERROR(INDEX('الخطط'!$B$6:$B$505,MATCH(B1707&amp;"",'الخطط'!$A$6:$A$505,0))&amp;"","خطة غير موجودة"))</f>
        <v/>
      </c>
      <c r="F1707" s="6">
        <f>IF(E1707="","",IFERROR(INDEX('المرضى'!$B$6:$B$305,MATCH(E1707,'المرضى'!$A$6:$A$305,0))&amp;"",""))</f>
        <v/>
      </c>
      <c r="G1707" s="22">
        <f>IF(OR(C1707&lt;&gt;"تمت",E1707="",NOT(ISNUMBER(A1707))),"",IF(COUNTIFS($E$6:$E$2005,E1707,$C$6:$C$2005,"تمت",$A$6:$A$2005,"&gt;"&amp;A1707)=0,1,0))</f>
        <v/>
      </c>
    </row>
    <row r="1708">
      <c r="A1708" s="13" t="n"/>
      <c r="B1708" s="5" t="n"/>
      <c r="C1708" s="5" t="n"/>
      <c r="D1708" s="5" t="n"/>
      <c r="E1708" s="6">
        <f>IF(B1708&amp;""="","",IFERROR(INDEX('الخطط'!$B$6:$B$505,MATCH(B1708&amp;"",'الخطط'!$A$6:$A$505,0))&amp;"","خطة غير موجودة"))</f>
        <v/>
      </c>
      <c r="F1708" s="6">
        <f>IF(E1708="","",IFERROR(INDEX('المرضى'!$B$6:$B$305,MATCH(E1708,'المرضى'!$A$6:$A$305,0))&amp;"",""))</f>
        <v/>
      </c>
      <c r="G1708" s="22">
        <f>IF(OR(C1708&lt;&gt;"تمت",E1708="",NOT(ISNUMBER(A1708))),"",IF(COUNTIFS($E$6:$E$2005,E1708,$C$6:$C$2005,"تمت",$A$6:$A$2005,"&gt;"&amp;A1708)=0,1,0))</f>
        <v/>
      </c>
    </row>
    <row r="1709">
      <c r="A1709" s="13" t="n"/>
      <c r="B1709" s="5" t="n"/>
      <c r="C1709" s="5" t="n"/>
      <c r="D1709" s="5" t="n"/>
      <c r="E1709" s="6">
        <f>IF(B1709&amp;""="","",IFERROR(INDEX('الخطط'!$B$6:$B$505,MATCH(B1709&amp;"",'الخطط'!$A$6:$A$505,0))&amp;"","خطة غير موجودة"))</f>
        <v/>
      </c>
      <c r="F1709" s="6">
        <f>IF(E1709="","",IFERROR(INDEX('المرضى'!$B$6:$B$305,MATCH(E1709,'المرضى'!$A$6:$A$305,0))&amp;"",""))</f>
        <v/>
      </c>
      <c r="G1709" s="22">
        <f>IF(OR(C1709&lt;&gt;"تمت",E1709="",NOT(ISNUMBER(A1709))),"",IF(COUNTIFS($E$6:$E$2005,E1709,$C$6:$C$2005,"تمت",$A$6:$A$2005,"&gt;"&amp;A1709)=0,1,0))</f>
        <v/>
      </c>
    </row>
    <row r="1710">
      <c r="A1710" s="13" t="n"/>
      <c r="B1710" s="5" t="n"/>
      <c r="C1710" s="5" t="n"/>
      <c r="D1710" s="5" t="n"/>
      <c r="E1710" s="6">
        <f>IF(B1710&amp;""="","",IFERROR(INDEX('الخطط'!$B$6:$B$505,MATCH(B1710&amp;"",'الخطط'!$A$6:$A$505,0))&amp;"","خطة غير موجودة"))</f>
        <v/>
      </c>
      <c r="F1710" s="6">
        <f>IF(E1710="","",IFERROR(INDEX('المرضى'!$B$6:$B$305,MATCH(E1710,'المرضى'!$A$6:$A$305,0))&amp;"",""))</f>
        <v/>
      </c>
      <c r="G1710" s="22">
        <f>IF(OR(C1710&lt;&gt;"تمت",E1710="",NOT(ISNUMBER(A1710))),"",IF(COUNTIFS($E$6:$E$2005,E1710,$C$6:$C$2005,"تمت",$A$6:$A$2005,"&gt;"&amp;A1710)=0,1,0))</f>
        <v/>
      </c>
    </row>
    <row r="1711">
      <c r="A1711" s="13" t="n"/>
      <c r="B1711" s="5" t="n"/>
      <c r="C1711" s="5" t="n"/>
      <c r="D1711" s="5" t="n"/>
      <c r="E1711" s="6">
        <f>IF(B1711&amp;""="","",IFERROR(INDEX('الخطط'!$B$6:$B$505,MATCH(B1711&amp;"",'الخطط'!$A$6:$A$505,0))&amp;"","خطة غير موجودة"))</f>
        <v/>
      </c>
      <c r="F1711" s="6">
        <f>IF(E1711="","",IFERROR(INDEX('المرضى'!$B$6:$B$305,MATCH(E1711,'المرضى'!$A$6:$A$305,0))&amp;"",""))</f>
        <v/>
      </c>
      <c r="G1711" s="22">
        <f>IF(OR(C1711&lt;&gt;"تمت",E1711="",NOT(ISNUMBER(A1711))),"",IF(COUNTIFS($E$6:$E$2005,E1711,$C$6:$C$2005,"تمت",$A$6:$A$2005,"&gt;"&amp;A1711)=0,1,0))</f>
        <v/>
      </c>
    </row>
    <row r="1712">
      <c r="A1712" s="13" t="n"/>
      <c r="B1712" s="5" t="n"/>
      <c r="C1712" s="5" t="n"/>
      <c r="D1712" s="5" t="n"/>
      <c r="E1712" s="6">
        <f>IF(B1712&amp;""="","",IFERROR(INDEX('الخطط'!$B$6:$B$505,MATCH(B1712&amp;"",'الخطط'!$A$6:$A$505,0))&amp;"","خطة غير موجودة"))</f>
        <v/>
      </c>
      <c r="F1712" s="6">
        <f>IF(E1712="","",IFERROR(INDEX('المرضى'!$B$6:$B$305,MATCH(E1712,'المرضى'!$A$6:$A$305,0))&amp;"",""))</f>
        <v/>
      </c>
      <c r="G1712" s="22">
        <f>IF(OR(C1712&lt;&gt;"تمت",E1712="",NOT(ISNUMBER(A1712))),"",IF(COUNTIFS($E$6:$E$2005,E1712,$C$6:$C$2005,"تمت",$A$6:$A$2005,"&gt;"&amp;A1712)=0,1,0))</f>
        <v/>
      </c>
    </row>
    <row r="1713">
      <c r="A1713" s="13" t="n"/>
      <c r="B1713" s="5" t="n"/>
      <c r="C1713" s="5" t="n"/>
      <c r="D1713" s="5" t="n"/>
      <c r="E1713" s="6">
        <f>IF(B1713&amp;""="","",IFERROR(INDEX('الخطط'!$B$6:$B$505,MATCH(B1713&amp;"",'الخطط'!$A$6:$A$505,0))&amp;"","خطة غير موجودة"))</f>
        <v/>
      </c>
      <c r="F1713" s="6">
        <f>IF(E1713="","",IFERROR(INDEX('المرضى'!$B$6:$B$305,MATCH(E1713,'المرضى'!$A$6:$A$305,0))&amp;"",""))</f>
        <v/>
      </c>
      <c r="G1713" s="22">
        <f>IF(OR(C1713&lt;&gt;"تمت",E1713="",NOT(ISNUMBER(A1713))),"",IF(COUNTIFS($E$6:$E$2005,E1713,$C$6:$C$2005,"تمت",$A$6:$A$2005,"&gt;"&amp;A1713)=0,1,0))</f>
        <v/>
      </c>
    </row>
    <row r="1714">
      <c r="A1714" s="13" t="n"/>
      <c r="B1714" s="5" t="n"/>
      <c r="C1714" s="5" t="n"/>
      <c r="D1714" s="5" t="n"/>
      <c r="E1714" s="6">
        <f>IF(B1714&amp;""="","",IFERROR(INDEX('الخطط'!$B$6:$B$505,MATCH(B1714&amp;"",'الخطط'!$A$6:$A$505,0))&amp;"","خطة غير موجودة"))</f>
        <v/>
      </c>
      <c r="F1714" s="6">
        <f>IF(E1714="","",IFERROR(INDEX('المرضى'!$B$6:$B$305,MATCH(E1714,'المرضى'!$A$6:$A$305,0))&amp;"",""))</f>
        <v/>
      </c>
      <c r="G1714" s="22">
        <f>IF(OR(C1714&lt;&gt;"تمت",E1714="",NOT(ISNUMBER(A1714))),"",IF(COUNTIFS($E$6:$E$2005,E1714,$C$6:$C$2005,"تمت",$A$6:$A$2005,"&gt;"&amp;A1714)=0,1,0))</f>
        <v/>
      </c>
    </row>
    <row r="1715">
      <c r="A1715" s="13" t="n"/>
      <c r="B1715" s="5" t="n"/>
      <c r="C1715" s="5" t="n"/>
      <c r="D1715" s="5" t="n"/>
      <c r="E1715" s="6">
        <f>IF(B1715&amp;""="","",IFERROR(INDEX('الخطط'!$B$6:$B$505,MATCH(B1715&amp;"",'الخطط'!$A$6:$A$505,0))&amp;"","خطة غير موجودة"))</f>
        <v/>
      </c>
      <c r="F1715" s="6">
        <f>IF(E1715="","",IFERROR(INDEX('المرضى'!$B$6:$B$305,MATCH(E1715,'المرضى'!$A$6:$A$305,0))&amp;"",""))</f>
        <v/>
      </c>
      <c r="G1715" s="22">
        <f>IF(OR(C1715&lt;&gt;"تمت",E1715="",NOT(ISNUMBER(A1715))),"",IF(COUNTIFS($E$6:$E$2005,E1715,$C$6:$C$2005,"تمت",$A$6:$A$2005,"&gt;"&amp;A1715)=0,1,0))</f>
        <v/>
      </c>
    </row>
    <row r="1716">
      <c r="A1716" s="13" t="n"/>
      <c r="B1716" s="5" t="n"/>
      <c r="C1716" s="5" t="n"/>
      <c r="D1716" s="5" t="n"/>
      <c r="E1716" s="6">
        <f>IF(B1716&amp;""="","",IFERROR(INDEX('الخطط'!$B$6:$B$505,MATCH(B1716&amp;"",'الخطط'!$A$6:$A$505,0))&amp;"","خطة غير موجودة"))</f>
        <v/>
      </c>
      <c r="F1716" s="6">
        <f>IF(E1716="","",IFERROR(INDEX('المرضى'!$B$6:$B$305,MATCH(E1716,'المرضى'!$A$6:$A$305,0))&amp;"",""))</f>
        <v/>
      </c>
      <c r="G1716" s="22">
        <f>IF(OR(C1716&lt;&gt;"تمت",E1716="",NOT(ISNUMBER(A1716))),"",IF(COUNTIFS($E$6:$E$2005,E1716,$C$6:$C$2005,"تمت",$A$6:$A$2005,"&gt;"&amp;A1716)=0,1,0))</f>
        <v/>
      </c>
    </row>
    <row r="1717">
      <c r="A1717" s="13" t="n"/>
      <c r="B1717" s="5" t="n"/>
      <c r="C1717" s="5" t="n"/>
      <c r="D1717" s="5" t="n"/>
      <c r="E1717" s="6">
        <f>IF(B1717&amp;""="","",IFERROR(INDEX('الخطط'!$B$6:$B$505,MATCH(B1717&amp;"",'الخطط'!$A$6:$A$505,0))&amp;"","خطة غير موجودة"))</f>
        <v/>
      </c>
      <c r="F1717" s="6">
        <f>IF(E1717="","",IFERROR(INDEX('المرضى'!$B$6:$B$305,MATCH(E1717,'المرضى'!$A$6:$A$305,0))&amp;"",""))</f>
        <v/>
      </c>
      <c r="G1717" s="22">
        <f>IF(OR(C1717&lt;&gt;"تمت",E1717="",NOT(ISNUMBER(A1717))),"",IF(COUNTIFS($E$6:$E$2005,E1717,$C$6:$C$2005,"تمت",$A$6:$A$2005,"&gt;"&amp;A1717)=0,1,0))</f>
        <v/>
      </c>
    </row>
    <row r="1718">
      <c r="A1718" s="13" t="n"/>
      <c r="B1718" s="5" t="n"/>
      <c r="C1718" s="5" t="n"/>
      <c r="D1718" s="5" t="n"/>
      <c r="E1718" s="6">
        <f>IF(B1718&amp;""="","",IFERROR(INDEX('الخطط'!$B$6:$B$505,MATCH(B1718&amp;"",'الخطط'!$A$6:$A$505,0))&amp;"","خطة غير موجودة"))</f>
        <v/>
      </c>
      <c r="F1718" s="6">
        <f>IF(E1718="","",IFERROR(INDEX('المرضى'!$B$6:$B$305,MATCH(E1718,'المرضى'!$A$6:$A$305,0))&amp;"",""))</f>
        <v/>
      </c>
      <c r="G1718" s="22">
        <f>IF(OR(C1718&lt;&gt;"تمت",E1718="",NOT(ISNUMBER(A1718))),"",IF(COUNTIFS($E$6:$E$2005,E1718,$C$6:$C$2005,"تمت",$A$6:$A$2005,"&gt;"&amp;A1718)=0,1,0))</f>
        <v/>
      </c>
    </row>
    <row r="1719">
      <c r="A1719" s="13" t="n"/>
      <c r="B1719" s="5" t="n"/>
      <c r="C1719" s="5" t="n"/>
      <c r="D1719" s="5" t="n"/>
      <c r="E1719" s="6">
        <f>IF(B1719&amp;""="","",IFERROR(INDEX('الخطط'!$B$6:$B$505,MATCH(B1719&amp;"",'الخطط'!$A$6:$A$505,0))&amp;"","خطة غير موجودة"))</f>
        <v/>
      </c>
      <c r="F1719" s="6">
        <f>IF(E1719="","",IFERROR(INDEX('المرضى'!$B$6:$B$305,MATCH(E1719,'المرضى'!$A$6:$A$305,0))&amp;"",""))</f>
        <v/>
      </c>
      <c r="G1719" s="22">
        <f>IF(OR(C1719&lt;&gt;"تمت",E1719="",NOT(ISNUMBER(A1719))),"",IF(COUNTIFS($E$6:$E$2005,E1719,$C$6:$C$2005,"تمت",$A$6:$A$2005,"&gt;"&amp;A1719)=0,1,0))</f>
        <v/>
      </c>
    </row>
    <row r="1720">
      <c r="A1720" s="13" t="n"/>
      <c r="B1720" s="5" t="n"/>
      <c r="C1720" s="5" t="n"/>
      <c r="D1720" s="5" t="n"/>
      <c r="E1720" s="6">
        <f>IF(B1720&amp;""="","",IFERROR(INDEX('الخطط'!$B$6:$B$505,MATCH(B1720&amp;"",'الخطط'!$A$6:$A$505,0))&amp;"","خطة غير موجودة"))</f>
        <v/>
      </c>
      <c r="F1720" s="6">
        <f>IF(E1720="","",IFERROR(INDEX('المرضى'!$B$6:$B$305,MATCH(E1720,'المرضى'!$A$6:$A$305,0))&amp;"",""))</f>
        <v/>
      </c>
      <c r="G1720" s="22">
        <f>IF(OR(C1720&lt;&gt;"تمت",E1720="",NOT(ISNUMBER(A1720))),"",IF(COUNTIFS($E$6:$E$2005,E1720,$C$6:$C$2005,"تمت",$A$6:$A$2005,"&gt;"&amp;A1720)=0,1,0))</f>
        <v/>
      </c>
    </row>
    <row r="1721">
      <c r="A1721" s="13" t="n"/>
      <c r="B1721" s="5" t="n"/>
      <c r="C1721" s="5" t="n"/>
      <c r="D1721" s="5" t="n"/>
      <c r="E1721" s="6">
        <f>IF(B1721&amp;""="","",IFERROR(INDEX('الخطط'!$B$6:$B$505,MATCH(B1721&amp;"",'الخطط'!$A$6:$A$505,0))&amp;"","خطة غير موجودة"))</f>
        <v/>
      </c>
      <c r="F1721" s="6">
        <f>IF(E1721="","",IFERROR(INDEX('المرضى'!$B$6:$B$305,MATCH(E1721,'المرضى'!$A$6:$A$305,0))&amp;"",""))</f>
        <v/>
      </c>
      <c r="G1721" s="22">
        <f>IF(OR(C1721&lt;&gt;"تمت",E1721="",NOT(ISNUMBER(A1721))),"",IF(COUNTIFS($E$6:$E$2005,E1721,$C$6:$C$2005,"تمت",$A$6:$A$2005,"&gt;"&amp;A1721)=0,1,0))</f>
        <v/>
      </c>
    </row>
    <row r="1722">
      <c r="A1722" s="13" t="n"/>
      <c r="B1722" s="5" t="n"/>
      <c r="C1722" s="5" t="n"/>
      <c r="D1722" s="5" t="n"/>
      <c r="E1722" s="6">
        <f>IF(B1722&amp;""="","",IFERROR(INDEX('الخطط'!$B$6:$B$505,MATCH(B1722&amp;"",'الخطط'!$A$6:$A$505,0))&amp;"","خطة غير موجودة"))</f>
        <v/>
      </c>
      <c r="F1722" s="6">
        <f>IF(E1722="","",IFERROR(INDEX('المرضى'!$B$6:$B$305,MATCH(E1722,'المرضى'!$A$6:$A$305,0))&amp;"",""))</f>
        <v/>
      </c>
      <c r="G1722" s="22">
        <f>IF(OR(C1722&lt;&gt;"تمت",E1722="",NOT(ISNUMBER(A1722))),"",IF(COUNTIFS($E$6:$E$2005,E1722,$C$6:$C$2005,"تمت",$A$6:$A$2005,"&gt;"&amp;A1722)=0,1,0))</f>
        <v/>
      </c>
    </row>
    <row r="1723">
      <c r="A1723" s="13" t="n"/>
      <c r="B1723" s="5" t="n"/>
      <c r="C1723" s="5" t="n"/>
      <c r="D1723" s="5" t="n"/>
      <c r="E1723" s="6">
        <f>IF(B1723&amp;""="","",IFERROR(INDEX('الخطط'!$B$6:$B$505,MATCH(B1723&amp;"",'الخطط'!$A$6:$A$505,0))&amp;"","خطة غير موجودة"))</f>
        <v/>
      </c>
      <c r="F1723" s="6">
        <f>IF(E1723="","",IFERROR(INDEX('المرضى'!$B$6:$B$305,MATCH(E1723,'المرضى'!$A$6:$A$305,0))&amp;"",""))</f>
        <v/>
      </c>
      <c r="G1723" s="22">
        <f>IF(OR(C1723&lt;&gt;"تمت",E1723="",NOT(ISNUMBER(A1723))),"",IF(COUNTIFS($E$6:$E$2005,E1723,$C$6:$C$2005,"تمت",$A$6:$A$2005,"&gt;"&amp;A1723)=0,1,0))</f>
        <v/>
      </c>
    </row>
    <row r="1724">
      <c r="A1724" s="13" t="n"/>
      <c r="B1724" s="5" t="n"/>
      <c r="C1724" s="5" t="n"/>
      <c r="D1724" s="5" t="n"/>
      <c r="E1724" s="6">
        <f>IF(B1724&amp;""="","",IFERROR(INDEX('الخطط'!$B$6:$B$505,MATCH(B1724&amp;"",'الخطط'!$A$6:$A$505,0))&amp;"","خطة غير موجودة"))</f>
        <v/>
      </c>
      <c r="F1724" s="6">
        <f>IF(E1724="","",IFERROR(INDEX('المرضى'!$B$6:$B$305,MATCH(E1724,'المرضى'!$A$6:$A$305,0))&amp;"",""))</f>
        <v/>
      </c>
      <c r="G1724" s="22">
        <f>IF(OR(C1724&lt;&gt;"تمت",E1724="",NOT(ISNUMBER(A1724))),"",IF(COUNTIFS($E$6:$E$2005,E1724,$C$6:$C$2005,"تمت",$A$6:$A$2005,"&gt;"&amp;A1724)=0,1,0))</f>
        <v/>
      </c>
    </row>
    <row r="1725">
      <c r="A1725" s="13" t="n"/>
      <c r="B1725" s="5" t="n"/>
      <c r="C1725" s="5" t="n"/>
      <c r="D1725" s="5" t="n"/>
      <c r="E1725" s="6">
        <f>IF(B1725&amp;""="","",IFERROR(INDEX('الخطط'!$B$6:$B$505,MATCH(B1725&amp;"",'الخطط'!$A$6:$A$505,0))&amp;"","خطة غير موجودة"))</f>
        <v/>
      </c>
      <c r="F1725" s="6">
        <f>IF(E1725="","",IFERROR(INDEX('المرضى'!$B$6:$B$305,MATCH(E1725,'المرضى'!$A$6:$A$305,0))&amp;"",""))</f>
        <v/>
      </c>
      <c r="G1725" s="22">
        <f>IF(OR(C1725&lt;&gt;"تمت",E1725="",NOT(ISNUMBER(A1725))),"",IF(COUNTIFS($E$6:$E$2005,E1725,$C$6:$C$2005,"تمت",$A$6:$A$2005,"&gt;"&amp;A1725)=0,1,0))</f>
        <v/>
      </c>
    </row>
    <row r="1726">
      <c r="A1726" s="13" t="n"/>
      <c r="B1726" s="5" t="n"/>
      <c r="C1726" s="5" t="n"/>
      <c r="D1726" s="5" t="n"/>
      <c r="E1726" s="6">
        <f>IF(B1726&amp;""="","",IFERROR(INDEX('الخطط'!$B$6:$B$505,MATCH(B1726&amp;"",'الخطط'!$A$6:$A$505,0))&amp;"","خطة غير موجودة"))</f>
        <v/>
      </c>
      <c r="F1726" s="6">
        <f>IF(E1726="","",IFERROR(INDEX('المرضى'!$B$6:$B$305,MATCH(E1726,'المرضى'!$A$6:$A$305,0))&amp;"",""))</f>
        <v/>
      </c>
      <c r="G1726" s="22">
        <f>IF(OR(C1726&lt;&gt;"تمت",E1726="",NOT(ISNUMBER(A1726))),"",IF(COUNTIFS($E$6:$E$2005,E1726,$C$6:$C$2005,"تمت",$A$6:$A$2005,"&gt;"&amp;A1726)=0,1,0))</f>
        <v/>
      </c>
    </row>
    <row r="1727">
      <c r="A1727" s="13" t="n"/>
      <c r="B1727" s="5" t="n"/>
      <c r="C1727" s="5" t="n"/>
      <c r="D1727" s="5" t="n"/>
      <c r="E1727" s="6">
        <f>IF(B1727&amp;""="","",IFERROR(INDEX('الخطط'!$B$6:$B$505,MATCH(B1727&amp;"",'الخطط'!$A$6:$A$505,0))&amp;"","خطة غير موجودة"))</f>
        <v/>
      </c>
      <c r="F1727" s="6">
        <f>IF(E1727="","",IFERROR(INDEX('المرضى'!$B$6:$B$305,MATCH(E1727,'المرضى'!$A$6:$A$305,0))&amp;"",""))</f>
        <v/>
      </c>
      <c r="G1727" s="22">
        <f>IF(OR(C1727&lt;&gt;"تمت",E1727="",NOT(ISNUMBER(A1727))),"",IF(COUNTIFS($E$6:$E$2005,E1727,$C$6:$C$2005,"تمت",$A$6:$A$2005,"&gt;"&amp;A1727)=0,1,0))</f>
        <v/>
      </c>
    </row>
    <row r="1728">
      <c r="A1728" s="13" t="n"/>
      <c r="B1728" s="5" t="n"/>
      <c r="C1728" s="5" t="n"/>
      <c r="D1728" s="5" t="n"/>
      <c r="E1728" s="6">
        <f>IF(B1728&amp;""="","",IFERROR(INDEX('الخطط'!$B$6:$B$505,MATCH(B1728&amp;"",'الخطط'!$A$6:$A$505,0))&amp;"","خطة غير موجودة"))</f>
        <v/>
      </c>
      <c r="F1728" s="6">
        <f>IF(E1728="","",IFERROR(INDEX('المرضى'!$B$6:$B$305,MATCH(E1728,'المرضى'!$A$6:$A$305,0))&amp;"",""))</f>
        <v/>
      </c>
      <c r="G1728" s="22">
        <f>IF(OR(C1728&lt;&gt;"تمت",E1728="",NOT(ISNUMBER(A1728))),"",IF(COUNTIFS($E$6:$E$2005,E1728,$C$6:$C$2005,"تمت",$A$6:$A$2005,"&gt;"&amp;A1728)=0,1,0))</f>
        <v/>
      </c>
    </row>
    <row r="1729">
      <c r="A1729" s="13" t="n"/>
      <c r="B1729" s="5" t="n"/>
      <c r="C1729" s="5" t="n"/>
      <c r="D1729" s="5" t="n"/>
      <c r="E1729" s="6">
        <f>IF(B1729&amp;""="","",IFERROR(INDEX('الخطط'!$B$6:$B$505,MATCH(B1729&amp;"",'الخطط'!$A$6:$A$505,0))&amp;"","خطة غير موجودة"))</f>
        <v/>
      </c>
      <c r="F1729" s="6">
        <f>IF(E1729="","",IFERROR(INDEX('المرضى'!$B$6:$B$305,MATCH(E1729,'المرضى'!$A$6:$A$305,0))&amp;"",""))</f>
        <v/>
      </c>
      <c r="G1729" s="22">
        <f>IF(OR(C1729&lt;&gt;"تمت",E1729="",NOT(ISNUMBER(A1729))),"",IF(COUNTIFS($E$6:$E$2005,E1729,$C$6:$C$2005,"تمت",$A$6:$A$2005,"&gt;"&amp;A1729)=0,1,0))</f>
        <v/>
      </c>
    </row>
    <row r="1730">
      <c r="A1730" s="13" t="n"/>
      <c r="B1730" s="5" t="n"/>
      <c r="C1730" s="5" t="n"/>
      <c r="D1730" s="5" t="n"/>
      <c r="E1730" s="6">
        <f>IF(B1730&amp;""="","",IFERROR(INDEX('الخطط'!$B$6:$B$505,MATCH(B1730&amp;"",'الخطط'!$A$6:$A$505,0))&amp;"","خطة غير موجودة"))</f>
        <v/>
      </c>
      <c r="F1730" s="6">
        <f>IF(E1730="","",IFERROR(INDEX('المرضى'!$B$6:$B$305,MATCH(E1730,'المرضى'!$A$6:$A$305,0))&amp;"",""))</f>
        <v/>
      </c>
      <c r="G1730" s="22">
        <f>IF(OR(C1730&lt;&gt;"تمت",E1730="",NOT(ISNUMBER(A1730))),"",IF(COUNTIFS($E$6:$E$2005,E1730,$C$6:$C$2005,"تمت",$A$6:$A$2005,"&gt;"&amp;A1730)=0,1,0))</f>
        <v/>
      </c>
    </row>
    <row r="1731">
      <c r="A1731" s="13" t="n"/>
      <c r="B1731" s="5" t="n"/>
      <c r="C1731" s="5" t="n"/>
      <c r="D1731" s="5" t="n"/>
      <c r="E1731" s="6">
        <f>IF(B1731&amp;""="","",IFERROR(INDEX('الخطط'!$B$6:$B$505,MATCH(B1731&amp;"",'الخطط'!$A$6:$A$505,0))&amp;"","خطة غير موجودة"))</f>
        <v/>
      </c>
      <c r="F1731" s="6">
        <f>IF(E1731="","",IFERROR(INDEX('المرضى'!$B$6:$B$305,MATCH(E1731,'المرضى'!$A$6:$A$305,0))&amp;"",""))</f>
        <v/>
      </c>
      <c r="G1731" s="22">
        <f>IF(OR(C1731&lt;&gt;"تمت",E1731="",NOT(ISNUMBER(A1731))),"",IF(COUNTIFS($E$6:$E$2005,E1731,$C$6:$C$2005,"تمت",$A$6:$A$2005,"&gt;"&amp;A1731)=0,1,0))</f>
        <v/>
      </c>
    </row>
    <row r="1732">
      <c r="A1732" s="13" t="n"/>
      <c r="B1732" s="5" t="n"/>
      <c r="C1732" s="5" t="n"/>
      <c r="D1732" s="5" t="n"/>
      <c r="E1732" s="6">
        <f>IF(B1732&amp;""="","",IFERROR(INDEX('الخطط'!$B$6:$B$505,MATCH(B1732&amp;"",'الخطط'!$A$6:$A$505,0))&amp;"","خطة غير موجودة"))</f>
        <v/>
      </c>
      <c r="F1732" s="6">
        <f>IF(E1732="","",IFERROR(INDEX('المرضى'!$B$6:$B$305,MATCH(E1732,'المرضى'!$A$6:$A$305,0))&amp;"",""))</f>
        <v/>
      </c>
      <c r="G1732" s="22">
        <f>IF(OR(C1732&lt;&gt;"تمت",E1732="",NOT(ISNUMBER(A1732))),"",IF(COUNTIFS($E$6:$E$2005,E1732,$C$6:$C$2005,"تمت",$A$6:$A$2005,"&gt;"&amp;A1732)=0,1,0))</f>
        <v/>
      </c>
    </row>
    <row r="1733">
      <c r="A1733" s="13" t="n"/>
      <c r="B1733" s="5" t="n"/>
      <c r="C1733" s="5" t="n"/>
      <c r="D1733" s="5" t="n"/>
      <c r="E1733" s="6">
        <f>IF(B1733&amp;""="","",IFERROR(INDEX('الخطط'!$B$6:$B$505,MATCH(B1733&amp;"",'الخطط'!$A$6:$A$505,0))&amp;"","خطة غير موجودة"))</f>
        <v/>
      </c>
      <c r="F1733" s="6">
        <f>IF(E1733="","",IFERROR(INDEX('المرضى'!$B$6:$B$305,MATCH(E1733,'المرضى'!$A$6:$A$305,0))&amp;"",""))</f>
        <v/>
      </c>
      <c r="G1733" s="22">
        <f>IF(OR(C1733&lt;&gt;"تمت",E1733="",NOT(ISNUMBER(A1733))),"",IF(COUNTIFS($E$6:$E$2005,E1733,$C$6:$C$2005,"تمت",$A$6:$A$2005,"&gt;"&amp;A1733)=0,1,0))</f>
        <v/>
      </c>
    </row>
    <row r="1734">
      <c r="A1734" s="13" t="n"/>
      <c r="B1734" s="5" t="n"/>
      <c r="C1734" s="5" t="n"/>
      <c r="D1734" s="5" t="n"/>
      <c r="E1734" s="6">
        <f>IF(B1734&amp;""="","",IFERROR(INDEX('الخطط'!$B$6:$B$505,MATCH(B1734&amp;"",'الخطط'!$A$6:$A$505,0))&amp;"","خطة غير موجودة"))</f>
        <v/>
      </c>
      <c r="F1734" s="6">
        <f>IF(E1734="","",IFERROR(INDEX('المرضى'!$B$6:$B$305,MATCH(E1734,'المرضى'!$A$6:$A$305,0))&amp;"",""))</f>
        <v/>
      </c>
      <c r="G1734" s="22">
        <f>IF(OR(C1734&lt;&gt;"تمت",E1734="",NOT(ISNUMBER(A1734))),"",IF(COUNTIFS($E$6:$E$2005,E1734,$C$6:$C$2005,"تمت",$A$6:$A$2005,"&gt;"&amp;A1734)=0,1,0))</f>
        <v/>
      </c>
    </row>
    <row r="1735">
      <c r="A1735" s="13" t="n"/>
      <c r="B1735" s="5" t="n"/>
      <c r="C1735" s="5" t="n"/>
      <c r="D1735" s="5" t="n"/>
      <c r="E1735" s="6">
        <f>IF(B1735&amp;""="","",IFERROR(INDEX('الخطط'!$B$6:$B$505,MATCH(B1735&amp;"",'الخطط'!$A$6:$A$505,0))&amp;"","خطة غير موجودة"))</f>
        <v/>
      </c>
      <c r="F1735" s="6">
        <f>IF(E1735="","",IFERROR(INDEX('المرضى'!$B$6:$B$305,MATCH(E1735,'المرضى'!$A$6:$A$305,0))&amp;"",""))</f>
        <v/>
      </c>
      <c r="G1735" s="22">
        <f>IF(OR(C1735&lt;&gt;"تمت",E1735="",NOT(ISNUMBER(A1735))),"",IF(COUNTIFS($E$6:$E$2005,E1735,$C$6:$C$2005,"تمت",$A$6:$A$2005,"&gt;"&amp;A1735)=0,1,0))</f>
        <v/>
      </c>
    </row>
    <row r="1736">
      <c r="A1736" s="13" t="n"/>
      <c r="B1736" s="5" t="n"/>
      <c r="C1736" s="5" t="n"/>
      <c r="D1736" s="5" t="n"/>
      <c r="E1736" s="6">
        <f>IF(B1736&amp;""="","",IFERROR(INDEX('الخطط'!$B$6:$B$505,MATCH(B1736&amp;"",'الخطط'!$A$6:$A$505,0))&amp;"","خطة غير موجودة"))</f>
        <v/>
      </c>
      <c r="F1736" s="6">
        <f>IF(E1736="","",IFERROR(INDEX('المرضى'!$B$6:$B$305,MATCH(E1736,'المرضى'!$A$6:$A$305,0))&amp;"",""))</f>
        <v/>
      </c>
      <c r="G1736" s="22">
        <f>IF(OR(C1736&lt;&gt;"تمت",E1736="",NOT(ISNUMBER(A1736))),"",IF(COUNTIFS($E$6:$E$2005,E1736,$C$6:$C$2005,"تمت",$A$6:$A$2005,"&gt;"&amp;A1736)=0,1,0))</f>
        <v/>
      </c>
    </row>
    <row r="1737">
      <c r="A1737" s="13" t="n"/>
      <c r="B1737" s="5" t="n"/>
      <c r="C1737" s="5" t="n"/>
      <c r="D1737" s="5" t="n"/>
      <c r="E1737" s="6">
        <f>IF(B1737&amp;""="","",IFERROR(INDEX('الخطط'!$B$6:$B$505,MATCH(B1737&amp;"",'الخطط'!$A$6:$A$505,0))&amp;"","خطة غير موجودة"))</f>
        <v/>
      </c>
      <c r="F1737" s="6">
        <f>IF(E1737="","",IFERROR(INDEX('المرضى'!$B$6:$B$305,MATCH(E1737,'المرضى'!$A$6:$A$305,0))&amp;"",""))</f>
        <v/>
      </c>
      <c r="G1737" s="22">
        <f>IF(OR(C1737&lt;&gt;"تمت",E1737="",NOT(ISNUMBER(A1737))),"",IF(COUNTIFS($E$6:$E$2005,E1737,$C$6:$C$2005,"تمت",$A$6:$A$2005,"&gt;"&amp;A1737)=0,1,0))</f>
        <v/>
      </c>
    </row>
    <row r="1738">
      <c r="A1738" s="13" t="n"/>
      <c r="B1738" s="5" t="n"/>
      <c r="C1738" s="5" t="n"/>
      <c r="D1738" s="5" t="n"/>
      <c r="E1738" s="6">
        <f>IF(B1738&amp;""="","",IFERROR(INDEX('الخطط'!$B$6:$B$505,MATCH(B1738&amp;"",'الخطط'!$A$6:$A$505,0))&amp;"","خطة غير موجودة"))</f>
        <v/>
      </c>
      <c r="F1738" s="6">
        <f>IF(E1738="","",IFERROR(INDEX('المرضى'!$B$6:$B$305,MATCH(E1738,'المرضى'!$A$6:$A$305,0))&amp;"",""))</f>
        <v/>
      </c>
      <c r="G1738" s="22">
        <f>IF(OR(C1738&lt;&gt;"تمت",E1738="",NOT(ISNUMBER(A1738))),"",IF(COUNTIFS($E$6:$E$2005,E1738,$C$6:$C$2005,"تمت",$A$6:$A$2005,"&gt;"&amp;A1738)=0,1,0))</f>
        <v/>
      </c>
    </row>
    <row r="1739">
      <c r="A1739" s="13" t="n"/>
      <c r="B1739" s="5" t="n"/>
      <c r="C1739" s="5" t="n"/>
      <c r="D1739" s="5" t="n"/>
      <c r="E1739" s="6">
        <f>IF(B1739&amp;""="","",IFERROR(INDEX('الخطط'!$B$6:$B$505,MATCH(B1739&amp;"",'الخطط'!$A$6:$A$505,0))&amp;"","خطة غير موجودة"))</f>
        <v/>
      </c>
      <c r="F1739" s="6">
        <f>IF(E1739="","",IFERROR(INDEX('المرضى'!$B$6:$B$305,MATCH(E1739,'المرضى'!$A$6:$A$305,0))&amp;"",""))</f>
        <v/>
      </c>
      <c r="G1739" s="22">
        <f>IF(OR(C1739&lt;&gt;"تمت",E1739="",NOT(ISNUMBER(A1739))),"",IF(COUNTIFS($E$6:$E$2005,E1739,$C$6:$C$2005,"تمت",$A$6:$A$2005,"&gt;"&amp;A1739)=0,1,0))</f>
        <v/>
      </c>
    </row>
    <row r="1740">
      <c r="A1740" s="13" t="n"/>
      <c r="B1740" s="5" t="n"/>
      <c r="C1740" s="5" t="n"/>
      <c r="D1740" s="5" t="n"/>
      <c r="E1740" s="6">
        <f>IF(B1740&amp;""="","",IFERROR(INDEX('الخطط'!$B$6:$B$505,MATCH(B1740&amp;"",'الخطط'!$A$6:$A$505,0))&amp;"","خطة غير موجودة"))</f>
        <v/>
      </c>
      <c r="F1740" s="6">
        <f>IF(E1740="","",IFERROR(INDEX('المرضى'!$B$6:$B$305,MATCH(E1740,'المرضى'!$A$6:$A$305,0))&amp;"",""))</f>
        <v/>
      </c>
      <c r="G1740" s="22">
        <f>IF(OR(C1740&lt;&gt;"تمت",E1740="",NOT(ISNUMBER(A1740))),"",IF(COUNTIFS($E$6:$E$2005,E1740,$C$6:$C$2005,"تمت",$A$6:$A$2005,"&gt;"&amp;A1740)=0,1,0))</f>
        <v/>
      </c>
    </row>
    <row r="1741">
      <c r="A1741" s="13" t="n"/>
      <c r="B1741" s="5" t="n"/>
      <c r="C1741" s="5" t="n"/>
      <c r="D1741" s="5" t="n"/>
      <c r="E1741" s="6">
        <f>IF(B1741&amp;""="","",IFERROR(INDEX('الخطط'!$B$6:$B$505,MATCH(B1741&amp;"",'الخطط'!$A$6:$A$505,0))&amp;"","خطة غير موجودة"))</f>
        <v/>
      </c>
      <c r="F1741" s="6">
        <f>IF(E1741="","",IFERROR(INDEX('المرضى'!$B$6:$B$305,MATCH(E1741,'المرضى'!$A$6:$A$305,0))&amp;"",""))</f>
        <v/>
      </c>
      <c r="G1741" s="22">
        <f>IF(OR(C1741&lt;&gt;"تمت",E1741="",NOT(ISNUMBER(A1741))),"",IF(COUNTIFS($E$6:$E$2005,E1741,$C$6:$C$2005,"تمت",$A$6:$A$2005,"&gt;"&amp;A1741)=0,1,0))</f>
        <v/>
      </c>
    </row>
    <row r="1742">
      <c r="A1742" s="13" t="n"/>
      <c r="B1742" s="5" t="n"/>
      <c r="C1742" s="5" t="n"/>
      <c r="D1742" s="5" t="n"/>
      <c r="E1742" s="6">
        <f>IF(B1742&amp;""="","",IFERROR(INDEX('الخطط'!$B$6:$B$505,MATCH(B1742&amp;"",'الخطط'!$A$6:$A$505,0))&amp;"","خطة غير موجودة"))</f>
        <v/>
      </c>
      <c r="F1742" s="6">
        <f>IF(E1742="","",IFERROR(INDEX('المرضى'!$B$6:$B$305,MATCH(E1742,'المرضى'!$A$6:$A$305,0))&amp;"",""))</f>
        <v/>
      </c>
      <c r="G1742" s="22">
        <f>IF(OR(C1742&lt;&gt;"تمت",E1742="",NOT(ISNUMBER(A1742))),"",IF(COUNTIFS($E$6:$E$2005,E1742,$C$6:$C$2005,"تمت",$A$6:$A$2005,"&gt;"&amp;A1742)=0,1,0))</f>
        <v/>
      </c>
    </row>
    <row r="1743">
      <c r="A1743" s="13" t="n"/>
      <c r="B1743" s="5" t="n"/>
      <c r="C1743" s="5" t="n"/>
      <c r="D1743" s="5" t="n"/>
      <c r="E1743" s="6">
        <f>IF(B1743&amp;""="","",IFERROR(INDEX('الخطط'!$B$6:$B$505,MATCH(B1743&amp;"",'الخطط'!$A$6:$A$505,0))&amp;"","خطة غير موجودة"))</f>
        <v/>
      </c>
      <c r="F1743" s="6">
        <f>IF(E1743="","",IFERROR(INDEX('المرضى'!$B$6:$B$305,MATCH(E1743,'المرضى'!$A$6:$A$305,0))&amp;"",""))</f>
        <v/>
      </c>
      <c r="G1743" s="22">
        <f>IF(OR(C1743&lt;&gt;"تمت",E1743="",NOT(ISNUMBER(A1743))),"",IF(COUNTIFS($E$6:$E$2005,E1743,$C$6:$C$2005,"تمت",$A$6:$A$2005,"&gt;"&amp;A1743)=0,1,0))</f>
        <v/>
      </c>
    </row>
    <row r="1744">
      <c r="A1744" s="13" t="n"/>
      <c r="B1744" s="5" t="n"/>
      <c r="C1744" s="5" t="n"/>
      <c r="D1744" s="5" t="n"/>
      <c r="E1744" s="6">
        <f>IF(B1744&amp;""="","",IFERROR(INDEX('الخطط'!$B$6:$B$505,MATCH(B1744&amp;"",'الخطط'!$A$6:$A$505,0))&amp;"","خطة غير موجودة"))</f>
        <v/>
      </c>
      <c r="F1744" s="6">
        <f>IF(E1744="","",IFERROR(INDEX('المرضى'!$B$6:$B$305,MATCH(E1744,'المرضى'!$A$6:$A$305,0))&amp;"",""))</f>
        <v/>
      </c>
      <c r="G1744" s="22">
        <f>IF(OR(C1744&lt;&gt;"تمت",E1744="",NOT(ISNUMBER(A1744))),"",IF(COUNTIFS($E$6:$E$2005,E1744,$C$6:$C$2005,"تمت",$A$6:$A$2005,"&gt;"&amp;A1744)=0,1,0))</f>
        <v/>
      </c>
    </row>
    <row r="1745">
      <c r="A1745" s="13" t="n"/>
      <c r="B1745" s="5" t="n"/>
      <c r="C1745" s="5" t="n"/>
      <c r="D1745" s="5" t="n"/>
      <c r="E1745" s="6">
        <f>IF(B1745&amp;""="","",IFERROR(INDEX('الخطط'!$B$6:$B$505,MATCH(B1745&amp;"",'الخطط'!$A$6:$A$505,0))&amp;"","خطة غير موجودة"))</f>
        <v/>
      </c>
      <c r="F1745" s="6">
        <f>IF(E1745="","",IFERROR(INDEX('المرضى'!$B$6:$B$305,MATCH(E1745,'المرضى'!$A$6:$A$305,0))&amp;"",""))</f>
        <v/>
      </c>
      <c r="G1745" s="22">
        <f>IF(OR(C1745&lt;&gt;"تمت",E1745="",NOT(ISNUMBER(A1745))),"",IF(COUNTIFS($E$6:$E$2005,E1745,$C$6:$C$2005,"تمت",$A$6:$A$2005,"&gt;"&amp;A1745)=0,1,0))</f>
        <v/>
      </c>
    </row>
    <row r="1746">
      <c r="A1746" s="13" t="n"/>
      <c r="B1746" s="5" t="n"/>
      <c r="C1746" s="5" t="n"/>
      <c r="D1746" s="5" t="n"/>
      <c r="E1746" s="6">
        <f>IF(B1746&amp;""="","",IFERROR(INDEX('الخطط'!$B$6:$B$505,MATCH(B1746&amp;"",'الخطط'!$A$6:$A$505,0))&amp;"","خطة غير موجودة"))</f>
        <v/>
      </c>
      <c r="F1746" s="6">
        <f>IF(E1746="","",IFERROR(INDEX('المرضى'!$B$6:$B$305,MATCH(E1746,'المرضى'!$A$6:$A$305,0))&amp;"",""))</f>
        <v/>
      </c>
      <c r="G1746" s="22">
        <f>IF(OR(C1746&lt;&gt;"تمت",E1746="",NOT(ISNUMBER(A1746))),"",IF(COUNTIFS($E$6:$E$2005,E1746,$C$6:$C$2005,"تمت",$A$6:$A$2005,"&gt;"&amp;A1746)=0,1,0))</f>
        <v/>
      </c>
    </row>
    <row r="1747">
      <c r="A1747" s="13" t="n"/>
      <c r="B1747" s="5" t="n"/>
      <c r="C1747" s="5" t="n"/>
      <c r="D1747" s="5" t="n"/>
      <c r="E1747" s="6">
        <f>IF(B1747&amp;""="","",IFERROR(INDEX('الخطط'!$B$6:$B$505,MATCH(B1747&amp;"",'الخطط'!$A$6:$A$505,0))&amp;"","خطة غير موجودة"))</f>
        <v/>
      </c>
      <c r="F1747" s="6">
        <f>IF(E1747="","",IFERROR(INDEX('المرضى'!$B$6:$B$305,MATCH(E1747,'المرضى'!$A$6:$A$305,0))&amp;"",""))</f>
        <v/>
      </c>
      <c r="G1747" s="22">
        <f>IF(OR(C1747&lt;&gt;"تمت",E1747="",NOT(ISNUMBER(A1747))),"",IF(COUNTIFS($E$6:$E$2005,E1747,$C$6:$C$2005,"تمت",$A$6:$A$2005,"&gt;"&amp;A1747)=0,1,0))</f>
        <v/>
      </c>
    </row>
    <row r="1748">
      <c r="A1748" s="13" t="n"/>
      <c r="B1748" s="5" t="n"/>
      <c r="C1748" s="5" t="n"/>
      <c r="D1748" s="5" t="n"/>
      <c r="E1748" s="6">
        <f>IF(B1748&amp;""="","",IFERROR(INDEX('الخطط'!$B$6:$B$505,MATCH(B1748&amp;"",'الخطط'!$A$6:$A$505,0))&amp;"","خطة غير موجودة"))</f>
        <v/>
      </c>
      <c r="F1748" s="6">
        <f>IF(E1748="","",IFERROR(INDEX('المرضى'!$B$6:$B$305,MATCH(E1748,'المرضى'!$A$6:$A$305,0))&amp;"",""))</f>
        <v/>
      </c>
      <c r="G1748" s="22">
        <f>IF(OR(C1748&lt;&gt;"تمت",E1748="",NOT(ISNUMBER(A1748))),"",IF(COUNTIFS($E$6:$E$2005,E1748,$C$6:$C$2005,"تمت",$A$6:$A$2005,"&gt;"&amp;A1748)=0,1,0))</f>
        <v/>
      </c>
    </row>
    <row r="1749">
      <c r="A1749" s="13" t="n"/>
      <c r="B1749" s="5" t="n"/>
      <c r="C1749" s="5" t="n"/>
      <c r="D1749" s="5" t="n"/>
      <c r="E1749" s="6">
        <f>IF(B1749&amp;""="","",IFERROR(INDEX('الخطط'!$B$6:$B$505,MATCH(B1749&amp;"",'الخطط'!$A$6:$A$505,0))&amp;"","خطة غير موجودة"))</f>
        <v/>
      </c>
      <c r="F1749" s="6">
        <f>IF(E1749="","",IFERROR(INDEX('المرضى'!$B$6:$B$305,MATCH(E1749,'المرضى'!$A$6:$A$305,0))&amp;"",""))</f>
        <v/>
      </c>
      <c r="G1749" s="22">
        <f>IF(OR(C1749&lt;&gt;"تمت",E1749="",NOT(ISNUMBER(A1749))),"",IF(COUNTIFS($E$6:$E$2005,E1749,$C$6:$C$2005,"تمت",$A$6:$A$2005,"&gt;"&amp;A1749)=0,1,0))</f>
        <v/>
      </c>
    </row>
    <row r="1750">
      <c r="A1750" s="13" t="n"/>
      <c r="B1750" s="5" t="n"/>
      <c r="C1750" s="5" t="n"/>
      <c r="D1750" s="5" t="n"/>
      <c r="E1750" s="6">
        <f>IF(B1750&amp;""="","",IFERROR(INDEX('الخطط'!$B$6:$B$505,MATCH(B1750&amp;"",'الخطط'!$A$6:$A$505,0))&amp;"","خطة غير موجودة"))</f>
        <v/>
      </c>
      <c r="F1750" s="6">
        <f>IF(E1750="","",IFERROR(INDEX('المرضى'!$B$6:$B$305,MATCH(E1750,'المرضى'!$A$6:$A$305,0))&amp;"",""))</f>
        <v/>
      </c>
      <c r="G1750" s="22">
        <f>IF(OR(C1750&lt;&gt;"تمت",E1750="",NOT(ISNUMBER(A1750))),"",IF(COUNTIFS($E$6:$E$2005,E1750,$C$6:$C$2005,"تمت",$A$6:$A$2005,"&gt;"&amp;A1750)=0,1,0))</f>
        <v/>
      </c>
    </row>
    <row r="1751">
      <c r="A1751" s="13" t="n"/>
      <c r="B1751" s="5" t="n"/>
      <c r="C1751" s="5" t="n"/>
      <c r="D1751" s="5" t="n"/>
      <c r="E1751" s="6">
        <f>IF(B1751&amp;""="","",IFERROR(INDEX('الخطط'!$B$6:$B$505,MATCH(B1751&amp;"",'الخطط'!$A$6:$A$505,0))&amp;"","خطة غير موجودة"))</f>
        <v/>
      </c>
      <c r="F1751" s="6">
        <f>IF(E1751="","",IFERROR(INDEX('المرضى'!$B$6:$B$305,MATCH(E1751,'المرضى'!$A$6:$A$305,0))&amp;"",""))</f>
        <v/>
      </c>
      <c r="G1751" s="22">
        <f>IF(OR(C1751&lt;&gt;"تمت",E1751="",NOT(ISNUMBER(A1751))),"",IF(COUNTIFS($E$6:$E$2005,E1751,$C$6:$C$2005,"تمت",$A$6:$A$2005,"&gt;"&amp;A1751)=0,1,0))</f>
        <v/>
      </c>
    </row>
    <row r="1752">
      <c r="A1752" s="13" t="n"/>
      <c r="B1752" s="5" t="n"/>
      <c r="C1752" s="5" t="n"/>
      <c r="D1752" s="5" t="n"/>
      <c r="E1752" s="6">
        <f>IF(B1752&amp;""="","",IFERROR(INDEX('الخطط'!$B$6:$B$505,MATCH(B1752&amp;"",'الخطط'!$A$6:$A$505,0))&amp;"","خطة غير موجودة"))</f>
        <v/>
      </c>
      <c r="F1752" s="6">
        <f>IF(E1752="","",IFERROR(INDEX('المرضى'!$B$6:$B$305,MATCH(E1752,'المرضى'!$A$6:$A$305,0))&amp;"",""))</f>
        <v/>
      </c>
      <c r="G1752" s="22">
        <f>IF(OR(C1752&lt;&gt;"تمت",E1752="",NOT(ISNUMBER(A1752))),"",IF(COUNTIFS($E$6:$E$2005,E1752,$C$6:$C$2005,"تمت",$A$6:$A$2005,"&gt;"&amp;A1752)=0,1,0))</f>
        <v/>
      </c>
    </row>
    <row r="1753">
      <c r="A1753" s="13" t="n"/>
      <c r="B1753" s="5" t="n"/>
      <c r="C1753" s="5" t="n"/>
      <c r="D1753" s="5" t="n"/>
      <c r="E1753" s="6">
        <f>IF(B1753&amp;""="","",IFERROR(INDEX('الخطط'!$B$6:$B$505,MATCH(B1753&amp;"",'الخطط'!$A$6:$A$505,0))&amp;"","خطة غير موجودة"))</f>
        <v/>
      </c>
      <c r="F1753" s="6">
        <f>IF(E1753="","",IFERROR(INDEX('المرضى'!$B$6:$B$305,MATCH(E1753,'المرضى'!$A$6:$A$305,0))&amp;"",""))</f>
        <v/>
      </c>
      <c r="G1753" s="22">
        <f>IF(OR(C1753&lt;&gt;"تمت",E1753="",NOT(ISNUMBER(A1753))),"",IF(COUNTIFS($E$6:$E$2005,E1753,$C$6:$C$2005,"تمت",$A$6:$A$2005,"&gt;"&amp;A1753)=0,1,0))</f>
        <v/>
      </c>
    </row>
    <row r="1754">
      <c r="A1754" s="13" t="n"/>
      <c r="B1754" s="5" t="n"/>
      <c r="C1754" s="5" t="n"/>
      <c r="D1754" s="5" t="n"/>
      <c r="E1754" s="6">
        <f>IF(B1754&amp;""="","",IFERROR(INDEX('الخطط'!$B$6:$B$505,MATCH(B1754&amp;"",'الخطط'!$A$6:$A$505,0))&amp;"","خطة غير موجودة"))</f>
        <v/>
      </c>
      <c r="F1754" s="6">
        <f>IF(E1754="","",IFERROR(INDEX('المرضى'!$B$6:$B$305,MATCH(E1754,'المرضى'!$A$6:$A$305,0))&amp;"",""))</f>
        <v/>
      </c>
      <c r="G1754" s="22">
        <f>IF(OR(C1754&lt;&gt;"تمت",E1754="",NOT(ISNUMBER(A1754))),"",IF(COUNTIFS($E$6:$E$2005,E1754,$C$6:$C$2005,"تمت",$A$6:$A$2005,"&gt;"&amp;A1754)=0,1,0))</f>
        <v/>
      </c>
    </row>
    <row r="1755">
      <c r="A1755" s="13" t="n"/>
      <c r="B1755" s="5" t="n"/>
      <c r="C1755" s="5" t="n"/>
      <c r="D1755" s="5" t="n"/>
      <c r="E1755" s="6">
        <f>IF(B1755&amp;""="","",IFERROR(INDEX('الخطط'!$B$6:$B$505,MATCH(B1755&amp;"",'الخطط'!$A$6:$A$505,0))&amp;"","خطة غير موجودة"))</f>
        <v/>
      </c>
      <c r="F1755" s="6">
        <f>IF(E1755="","",IFERROR(INDEX('المرضى'!$B$6:$B$305,MATCH(E1755,'المرضى'!$A$6:$A$305,0))&amp;"",""))</f>
        <v/>
      </c>
      <c r="G1755" s="22">
        <f>IF(OR(C1755&lt;&gt;"تمت",E1755="",NOT(ISNUMBER(A1755))),"",IF(COUNTIFS($E$6:$E$2005,E1755,$C$6:$C$2005,"تمت",$A$6:$A$2005,"&gt;"&amp;A1755)=0,1,0))</f>
        <v/>
      </c>
    </row>
    <row r="1756">
      <c r="A1756" s="13" t="n"/>
      <c r="B1756" s="5" t="n"/>
      <c r="C1756" s="5" t="n"/>
      <c r="D1756" s="5" t="n"/>
      <c r="E1756" s="6">
        <f>IF(B1756&amp;""="","",IFERROR(INDEX('الخطط'!$B$6:$B$505,MATCH(B1756&amp;"",'الخطط'!$A$6:$A$505,0))&amp;"","خطة غير موجودة"))</f>
        <v/>
      </c>
      <c r="F1756" s="6">
        <f>IF(E1756="","",IFERROR(INDEX('المرضى'!$B$6:$B$305,MATCH(E1756,'المرضى'!$A$6:$A$305,0))&amp;"",""))</f>
        <v/>
      </c>
      <c r="G1756" s="22">
        <f>IF(OR(C1756&lt;&gt;"تمت",E1756="",NOT(ISNUMBER(A1756))),"",IF(COUNTIFS($E$6:$E$2005,E1756,$C$6:$C$2005,"تمت",$A$6:$A$2005,"&gt;"&amp;A1756)=0,1,0))</f>
        <v/>
      </c>
    </row>
    <row r="1757">
      <c r="A1757" s="13" t="n"/>
      <c r="B1757" s="5" t="n"/>
      <c r="C1757" s="5" t="n"/>
      <c r="D1757" s="5" t="n"/>
      <c r="E1757" s="6">
        <f>IF(B1757&amp;""="","",IFERROR(INDEX('الخطط'!$B$6:$B$505,MATCH(B1757&amp;"",'الخطط'!$A$6:$A$505,0))&amp;"","خطة غير موجودة"))</f>
        <v/>
      </c>
      <c r="F1757" s="6">
        <f>IF(E1757="","",IFERROR(INDEX('المرضى'!$B$6:$B$305,MATCH(E1757,'المرضى'!$A$6:$A$305,0))&amp;"",""))</f>
        <v/>
      </c>
      <c r="G1757" s="22">
        <f>IF(OR(C1757&lt;&gt;"تمت",E1757="",NOT(ISNUMBER(A1757))),"",IF(COUNTIFS($E$6:$E$2005,E1757,$C$6:$C$2005,"تمت",$A$6:$A$2005,"&gt;"&amp;A1757)=0,1,0))</f>
        <v/>
      </c>
    </row>
    <row r="1758">
      <c r="A1758" s="13" t="n"/>
      <c r="B1758" s="5" t="n"/>
      <c r="C1758" s="5" t="n"/>
      <c r="D1758" s="5" t="n"/>
      <c r="E1758" s="6">
        <f>IF(B1758&amp;""="","",IFERROR(INDEX('الخطط'!$B$6:$B$505,MATCH(B1758&amp;"",'الخطط'!$A$6:$A$505,0))&amp;"","خطة غير موجودة"))</f>
        <v/>
      </c>
      <c r="F1758" s="6">
        <f>IF(E1758="","",IFERROR(INDEX('المرضى'!$B$6:$B$305,MATCH(E1758,'المرضى'!$A$6:$A$305,0))&amp;"",""))</f>
        <v/>
      </c>
      <c r="G1758" s="22">
        <f>IF(OR(C1758&lt;&gt;"تمت",E1758="",NOT(ISNUMBER(A1758))),"",IF(COUNTIFS($E$6:$E$2005,E1758,$C$6:$C$2005,"تمت",$A$6:$A$2005,"&gt;"&amp;A1758)=0,1,0))</f>
        <v/>
      </c>
    </row>
    <row r="1759">
      <c r="A1759" s="13" t="n"/>
      <c r="B1759" s="5" t="n"/>
      <c r="C1759" s="5" t="n"/>
      <c r="D1759" s="5" t="n"/>
      <c r="E1759" s="6">
        <f>IF(B1759&amp;""="","",IFERROR(INDEX('الخطط'!$B$6:$B$505,MATCH(B1759&amp;"",'الخطط'!$A$6:$A$505,0))&amp;"","خطة غير موجودة"))</f>
        <v/>
      </c>
      <c r="F1759" s="6">
        <f>IF(E1759="","",IFERROR(INDEX('المرضى'!$B$6:$B$305,MATCH(E1759,'المرضى'!$A$6:$A$305,0))&amp;"",""))</f>
        <v/>
      </c>
      <c r="G1759" s="22">
        <f>IF(OR(C1759&lt;&gt;"تمت",E1759="",NOT(ISNUMBER(A1759))),"",IF(COUNTIFS($E$6:$E$2005,E1759,$C$6:$C$2005,"تمت",$A$6:$A$2005,"&gt;"&amp;A1759)=0,1,0))</f>
        <v/>
      </c>
    </row>
    <row r="1760">
      <c r="A1760" s="13" t="n"/>
      <c r="B1760" s="5" t="n"/>
      <c r="C1760" s="5" t="n"/>
      <c r="D1760" s="5" t="n"/>
      <c r="E1760" s="6">
        <f>IF(B1760&amp;""="","",IFERROR(INDEX('الخطط'!$B$6:$B$505,MATCH(B1760&amp;"",'الخطط'!$A$6:$A$505,0))&amp;"","خطة غير موجودة"))</f>
        <v/>
      </c>
      <c r="F1760" s="6">
        <f>IF(E1760="","",IFERROR(INDEX('المرضى'!$B$6:$B$305,MATCH(E1760,'المرضى'!$A$6:$A$305,0))&amp;"",""))</f>
        <v/>
      </c>
      <c r="G1760" s="22">
        <f>IF(OR(C1760&lt;&gt;"تمت",E1760="",NOT(ISNUMBER(A1760))),"",IF(COUNTIFS($E$6:$E$2005,E1760,$C$6:$C$2005,"تمت",$A$6:$A$2005,"&gt;"&amp;A1760)=0,1,0))</f>
        <v/>
      </c>
    </row>
    <row r="1761">
      <c r="A1761" s="13" t="n"/>
      <c r="B1761" s="5" t="n"/>
      <c r="C1761" s="5" t="n"/>
      <c r="D1761" s="5" t="n"/>
      <c r="E1761" s="6">
        <f>IF(B1761&amp;""="","",IFERROR(INDEX('الخطط'!$B$6:$B$505,MATCH(B1761&amp;"",'الخطط'!$A$6:$A$505,0))&amp;"","خطة غير موجودة"))</f>
        <v/>
      </c>
      <c r="F1761" s="6">
        <f>IF(E1761="","",IFERROR(INDEX('المرضى'!$B$6:$B$305,MATCH(E1761,'المرضى'!$A$6:$A$305,0))&amp;"",""))</f>
        <v/>
      </c>
      <c r="G1761" s="22">
        <f>IF(OR(C1761&lt;&gt;"تمت",E1761="",NOT(ISNUMBER(A1761))),"",IF(COUNTIFS($E$6:$E$2005,E1761,$C$6:$C$2005,"تمت",$A$6:$A$2005,"&gt;"&amp;A1761)=0,1,0))</f>
        <v/>
      </c>
    </row>
    <row r="1762">
      <c r="A1762" s="13" t="n"/>
      <c r="B1762" s="5" t="n"/>
      <c r="C1762" s="5" t="n"/>
      <c r="D1762" s="5" t="n"/>
      <c r="E1762" s="6">
        <f>IF(B1762&amp;""="","",IFERROR(INDEX('الخطط'!$B$6:$B$505,MATCH(B1762&amp;"",'الخطط'!$A$6:$A$505,0))&amp;"","خطة غير موجودة"))</f>
        <v/>
      </c>
      <c r="F1762" s="6">
        <f>IF(E1762="","",IFERROR(INDEX('المرضى'!$B$6:$B$305,MATCH(E1762,'المرضى'!$A$6:$A$305,0))&amp;"",""))</f>
        <v/>
      </c>
      <c r="G1762" s="22">
        <f>IF(OR(C1762&lt;&gt;"تمت",E1762="",NOT(ISNUMBER(A1762))),"",IF(COUNTIFS($E$6:$E$2005,E1762,$C$6:$C$2005,"تمت",$A$6:$A$2005,"&gt;"&amp;A1762)=0,1,0))</f>
        <v/>
      </c>
    </row>
    <row r="1763">
      <c r="A1763" s="13" t="n"/>
      <c r="B1763" s="5" t="n"/>
      <c r="C1763" s="5" t="n"/>
      <c r="D1763" s="5" t="n"/>
      <c r="E1763" s="6">
        <f>IF(B1763&amp;""="","",IFERROR(INDEX('الخطط'!$B$6:$B$505,MATCH(B1763&amp;"",'الخطط'!$A$6:$A$505,0))&amp;"","خطة غير موجودة"))</f>
        <v/>
      </c>
      <c r="F1763" s="6">
        <f>IF(E1763="","",IFERROR(INDEX('المرضى'!$B$6:$B$305,MATCH(E1763,'المرضى'!$A$6:$A$305,0))&amp;"",""))</f>
        <v/>
      </c>
      <c r="G1763" s="22">
        <f>IF(OR(C1763&lt;&gt;"تمت",E1763="",NOT(ISNUMBER(A1763))),"",IF(COUNTIFS($E$6:$E$2005,E1763,$C$6:$C$2005,"تمت",$A$6:$A$2005,"&gt;"&amp;A1763)=0,1,0))</f>
        <v/>
      </c>
    </row>
    <row r="1764">
      <c r="A1764" s="13" t="n"/>
      <c r="B1764" s="5" t="n"/>
      <c r="C1764" s="5" t="n"/>
      <c r="D1764" s="5" t="n"/>
      <c r="E1764" s="6">
        <f>IF(B1764&amp;""="","",IFERROR(INDEX('الخطط'!$B$6:$B$505,MATCH(B1764&amp;"",'الخطط'!$A$6:$A$505,0))&amp;"","خطة غير موجودة"))</f>
        <v/>
      </c>
      <c r="F1764" s="6">
        <f>IF(E1764="","",IFERROR(INDEX('المرضى'!$B$6:$B$305,MATCH(E1764,'المرضى'!$A$6:$A$305,0))&amp;"",""))</f>
        <v/>
      </c>
      <c r="G1764" s="22">
        <f>IF(OR(C1764&lt;&gt;"تمت",E1764="",NOT(ISNUMBER(A1764))),"",IF(COUNTIFS($E$6:$E$2005,E1764,$C$6:$C$2005,"تمت",$A$6:$A$2005,"&gt;"&amp;A1764)=0,1,0))</f>
        <v/>
      </c>
    </row>
    <row r="1765">
      <c r="A1765" s="13" t="n"/>
      <c r="B1765" s="5" t="n"/>
      <c r="C1765" s="5" t="n"/>
      <c r="D1765" s="5" t="n"/>
      <c r="E1765" s="6">
        <f>IF(B1765&amp;""="","",IFERROR(INDEX('الخطط'!$B$6:$B$505,MATCH(B1765&amp;"",'الخطط'!$A$6:$A$505,0))&amp;"","خطة غير موجودة"))</f>
        <v/>
      </c>
      <c r="F1765" s="6">
        <f>IF(E1765="","",IFERROR(INDEX('المرضى'!$B$6:$B$305,MATCH(E1765,'المرضى'!$A$6:$A$305,0))&amp;"",""))</f>
        <v/>
      </c>
      <c r="G1765" s="22">
        <f>IF(OR(C1765&lt;&gt;"تمت",E1765="",NOT(ISNUMBER(A1765))),"",IF(COUNTIFS($E$6:$E$2005,E1765,$C$6:$C$2005,"تمت",$A$6:$A$2005,"&gt;"&amp;A1765)=0,1,0))</f>
        <v/>
      </c>
    </row>
    <row r="1766">
      <c r="A1766" s="13" t="n"/>
      <c r="B1766" s="5" t="n"/>
      <c r="C1766" s="5" t="n"/>
      <c r="D1766" s="5" t="n"/>
      <c r="E1766" s="6">
        <f>IF(B1766&amp;""="","",IFERROR(INDEX('الخطط'!$B$6:$B$505,MATCH(B1766&amp;"",'الخطط'!$A$6:$A$505,0))&amp;"","خطة غير موجودة"))</f>
        <v/>
      </c>
      <c r="F1766" s="6">
        <f>IF(E1766="","",IFERROR(INDEX('المرضى'!$B$6:$B$305,MATCH(E1766,'المرضى'!$A$6:$A$305,0))&amp;"",""))</f>
        <v/>
      </c>
      <c r="G1766" s="22">
        <f>IF(OR(C1766&lt;&gt;"تمت",E1766="",NOT(ISNUMBER(A1766))),"",IF(COUNTIFS($E$6:$E$2005,E1766,$C$6:$C$2005,"تمت",$A$6:$A$2005,"&gt;"&amp;A1766)=0,1,0))</f>
        <v/>
      </c>
    </row>
    <row r="1767">
      <c r="A1767" s="13" t="n"/>
      <c r="B1767" s="5" t="n"/>
      <c r="C1767" s="5" t="n"/>
      <c r="D1767" s="5" t="n"/>
      <c r="E1767" s="6">
        <f>IF(B1767&amp;""="","",IFERROR(INDEX('الخطط'!$B$6:$B$505,MATCH(B1767&amp;"",'الخطط'!$A$6:$A$505,0))&amp;"","خطة غير موجودة"))</f>
        <v/>
      </c>
      <c r="F1767" s="6">
        <f>IF(E1767="","",IFERROR(INDEX('المرضى'!$B$6:$B$305,MATCH(E1767,'المرضى'!$A$6:$A$305,0))&amp;"",""))</f>
        <v/>
      </c>
      <c r="G1767" s="22">
        <f>IF(OR(C1767&lt;&gt;"تمت",E1767="",NOT(ISNUMBER(A1767))),"",IF(COUNTIFS($E$6:$E$2005,E1767,$C$6:$C$2005,"تمت",$A$6:$A$2005,"&gt;"&amp;A1767)=0,1,0))</f>
        <v/>
      </c>
    </row>
    <row r="1768">
      <c r="A1768" s="13" t="n"/>
      <c r="B1768" s="5" t="n"/>
      <c r="C1768" s="5" t="n"/>
      <c r="D1768" s="5" t="n"/>
      <c r="E1768" s="6">
        <f>IF(B1768&amp;""="","",IFERROR(INDEX('الخطط'!$B$6:$B$505,MATCH(B1768&amp;"",'الخطط'!$A$6:$A$505,0))&amp;"","خطة غير موجودة"))</f>
        <v/>
      </c>
      <c r="F1768" s="6">
        <f>IF(E1768="","",IFERROR(INDEX('المرضى'!$B$6:$B$305,MATCH(E1768,'المرضى'!$A$6:$A$305,0))&amp;"",""))</f>
        <v/>
      </c>
      <c r="G1768" s="22">
        <f>IF(OR(C1768&lt;&gt;"تمت",E1768="",NOT(ISNUMBER(A1768))),"",IF(COUNTIFS($E$6:$E$2005,E1768,$C$6:$C$2005,"تمت",$A$6:$A$2005,"&gt;"&amp;A1768)=0,1,0))</f>
        <v/>
      </c>
    </row>
    <row r="1769">
      <c r="A1769" s="13" t="n"/>
      <c r="B1769" s="5" t="n"/>
      <c r="C1769" s="5" t="n"/>
      <c r="D1769" s="5" t="n"/>
      <c r="E1769" s="6">
        <f>IF(B1769&amp;""="","",IFERROR(INDEX('الخطط'!$B$6:$B$505,MATCH(B1769&amp;"",'الخطط'!$A$6:$A$505,0))&amp;"","خطة غير موجودة"))</f>
        <v/>
      </c>
      <c r="F1769" s="6">
        <f>IF(E1769="","",IFERROR(INDEX('المرضى'!$B$6:$B$305,MATCH(E1769,'المرضى'!$A$6:$A$305,0))&amp;"",""))</f>
        <v/>
      </c>
      <c r="G1769" s="22">
        <f>IF(OR(C1769&lt;&gt;"تمت",E1769="",NOT(ISNUMBER(A1769))),"",IF(COUNTIFS($E$6:$E$2005,E1769,$C$6:$C$2005,"تمت",$A$6:$A$2005,"&gt;"&amp;A1769)=0,1,0))</f>
        <v/>
      </c>
    </row>
    <row r="1770">
      <c r="A1770" s="13" t="n"/>
      <c r="B1770" s="5" t="n"/>
      <c r="C1770" s="5" t="n"/>
      <c r="D1770" s="5" t="n"/>
      <c r="E1770" s="6">
        <f>IF(B1770&amp;""="","",IFERROR(INDEX('الخطط'!$B$6:$B$505,MATCH(B1770&amp;"",'الخطط'!$A$6:$A$505,0))&amp;"","خطة غير موجودة"))</f>
        <v/>
      </c>
      <c r="F1770" s="6">
        <f>IF(E1770="","",IFERROR(INDEX('المرضى'!$B$6:$B$305,MATCH(E1770,'المرضى'!$A$6:$A$305,0))&amp;"",""))</f>
        <v/>
      </c>
      <c r="G1770" s="22">
        <f>IF(OR(C1770&lt;&gt;"تمت",E1770="",NOT(ISNUMBER(A1770))),"",IF(COUNTIFS($E$6:$E$2005,E1770,$C$6:$C$2005,"تمت",$A$6:$A$2005,"&gt;"&amp;A1770)=0,1,0))</f>
        <v/>
      </c>
    </row>
    <row r="1771">
      <c r="A1771" s="13" t="n"/>
      <c r="B1771" s="5" t="n"/>
      <c r="C1771" s="5" t="n"/>
      <c r="D1771" s="5" t="n"/>
      <c r="E1771" s="6">
        <f>IF(B1771&amp;""="","",IFERROR(INDEX('الخطط'!$B$6:$B$505,MATCH(B1771&amp;"",'الخطط'!$A$6:$A$505,0))&amp;"","خطة غير موجودة"))</f>
        <v/>
      </c>
      <c r="F1771" s="6">
        <f>IF(E1771="","",IFERROR(INDEX('المرضى'!$B$6:$B$305,MATCH(E1771,'المرضى'!$A$6:$A$305,0))&amp;"",""))</f>
        <v/>
      </c>
      <c r="G1771" s="22">
        <f>IF(OR(C1771&lt;&gt;"تمت",E1771="",NOT(ISNUMBER(A1771))),"",IF(COUNTIFS($E$6:$E$2005,E1771,$C$6:$C$2005,"تمت",$A$6:$A$2005,"&gt;"&amp;A1771)=0,1,0))</f>
        <v/>
      </c>
    </row>
    <row r="1772">
      <c r="A1772" s="13" t="n"/>
      <c r="B1772" s="5" t="n"/>
      <c r="C1772" s="5" t="n"/>
      <c r="D1772" s="5" t="n"/>
      <c r="E1772" s="6">
        <f>IF(B1772&amp;""="","",IFERROR(INDEX('الخطط'!$B$6:$B$505,MATCH(B1772&amp;"",'الخطط'!$A$6:$A$505,0))&amp;"","خطة غير موجودة"))</f>
        <v/>
      </c>
      <c r="F1772" s="6">
        <f>IF(E1772="","",IFERROR(INDEX('المرضى'!$B$6:$B$305,MATCH(E1772,'المرضى'!$A$6:$A$305,0))&amp;"",""))</f>
        <v/>
      </c>
      <c r="G1772" s="22">
        <f>IF(OR(C1772&lt;&gt;"تمت",E1772="",NOT(ISNUMBER(A1772))),"",IF(COUNTIFS($E$6:$E$2005,E1772,$C$6:$C$2005,"تمت",$A$6:$A$2005,"&gt;"&amp;A1772)=0,1,0))</f>
        <v/>
      </c>
    </row>
    <row r="1773">
      <c r="A1773" s="13" t="n"/>
      <c r="B1773" s="5" t="n"/>
      <c r="C1773" s="5" t="n"/>
      <c r="D1773" s="5" t="n"/>
      <c r="E1773" s="6">
        <f>IF(B1773&amp;""="","",IFERROR(INDEX('الخطط'!$B$6:$B$505,MATCH(B1773&amp;"",'الخطط'!$A$6:$A$505,0))&amp;"","خطة غير موجودة"))</f>
        <v/>
      </c>
      <c r="F1773" s="6">
        <f>IF(E1773="","",IFERROR(INDEX('المرضى'!$B$6:$B$305,MATCH(E1773,'المرضى'!$A$6:$A$305,0))&amp;"",""))</f>
        <v/>
      </c>
      <c r="G1773" s="22">
        <f>IF(OR(C1773&lt;&gt;"تمت",E1773="",NOT(ISNUMBER(A1773))),"",IF(COUNTIFS($E$6:$E$2005,E1773,$C$6:$C$2005,"تمت",$A$6:$A$2005,"&gt;"&amp;A1773)=0,1,0))</f>
        <v/>
      </c>
    </row>
    <row r="1774">
      <c r="A1774" s="13" t="n"/>
      <c r="B1774" s="5" t="n"/>
      <c r="C1774" s="5" t="n"/>
      <c r="D1774" s="5" t="n"/>
      <c r="E1774" s="6">
        <f>IF(B1774&amp;""="","",IFERROR(INDEX('الخطط'!$B$6:$B$505,MATCH(B1774&amp;"",'الخطط'!$A$6:$A$505,0))&amp;"","خطة غير موجودة"))</f>
        <v/>
      </c>
      <c r="F1774" s="6">
        <f>IF(E1774="","",IFERROR(INDEX('المرضى'!$B$6:$B$305,MATCH(E1774,'المرضى'!$A$6:$A$305,0))&amp;"",""))</f>
        <v/>
      </c>
      <c r="G1774" s="22">
        <f>IF(OR(C1774&lt;&gt;"تمت",E1774="",NOT(ISNUMBER(A1774))),"",IF(COUNTIFS($E$6:$E$2005,E1774,$C$6:$C$2005,"تمت",$A$6:$A$2005,"&gt;"&amp;A1774)=0,1,0))</f>
        <v/>
      </c>
    </row>
    <row r="1775">
      <c r="A1775" s="13" t="n"/>
      <c r="B1775" s="5" t="n"/>
      <c r="C1775" s="5" t="n"/>
      <c r="D1775" s="5" t="n"/>
      <c r="E1775" s="6">
        <f>IF(B1775&amp;""="","",IFERROR(INDEX('الخطط'!$B$6:$B$505,MATCH(B1775&amp;"",'الخطط'!$A$6:$A$505,0))&amp;"","خطة غير موجودة"))</f>
        <v/>
      </c>
      <c r="F1775" s="6">
        <f>IF(E1775="","",IFERROR(INDEX('المرضى'!$B$6:$B$305,MATCH(E1775,'المرضى'!$A$6:$A$305,0))&amp;"",""))</f>
        <v/>
      </c>
      <c r="G1775" s="22">
        <f>IF(OR(C1775&lt;&gt;"تمت",E1775="",NOT(ISNUMBER(A1775))),"",IF(COUNTIFS($E$6:$E$2005,E1775,$C$6:$C$2005,"تمت",$A$6:$A$2005,"&gt;"&amp;A1775)=0,1,0))</f>
        <v/>
      </c>
    </row>
    <row r="1776">
      <c r="A1776" s="13" t="n"/>
      <c r="B1776" s="5" t="n"/>
      <c r="C1776" s="5" t="n"/>
      <c r="D1776" s="5" t="n"/>
      <c r="E1776" s="6">
        <f>IF(B1776&amp;""="","",IFERROR(INDEX('الخطط'!$B$6:$B$505,MATCH(B1776&amp;"",'الخطط'!$A$6:$A$505,0))&amp;"","خطة غير موجودة"))</f>
        <v/>
      </c>
      <c r="F1776" s="6">
        <f>IF(E1776="","",IFERROR(INDEX('المرضى'!$B$6:$B$305,MATCH(E1776,'المرضى'!$A$6:$A$305,0))&amp;"",""))</f>
        <v/>
      </c>
      <c r="G1776" s="22">
        <f>IF(OR(C1776&lt;&gt;"تمت",E1776="",NOT(ISNUMBER(A1776))),"",IF(COUNTIFS($E$6:$E$2005,E1776,$C$6:$C$2005,"تمت",$A$6:$A$2005,"&gt;"&amp;A1776)=0,1,0))</f>
        <v/>
      </c>
    </row>
    <row r="1777">
      <c r="A1777" s="13" t="n"/>
      <c r="B1777" s="5" t="n"/>
      <c r="C1777" s="5" t="n"/>
      <c r="D1777" s="5" t="n"/>
      <c r="E1777" s="6">
        <f>IF(B1777&amp;""="","",IFERROR(INDEX('الخطط'!$B$6:$B$505,MATCH(B1777&amp;"",'الخطط'!$A$6:$A$505,0))&amp;"","خطة غير موجودة"))</f>
        <v/>
      </c>
      <c r="F1777" s="6">
        <f>IF(E1777="","",IFERROR(INDEX('المرضى'!$B$6:$B$305,MATCH(E1777,'المرضى'!$A$6:$A$305,0))&amp;"",""))</f>
        <v/>
      </c>
      <c r="G1777" s="22">
        <f>IF(OR(C1777&lt;&gt;"تمت",E1777="",NOT(ISNUMBER(A1777))),"",IF(COUNTIFS($E$6:$E$2005,E1777,$C$6:$C$2005,"تمت",$A$6:$A$2005,"&gt;"&amp;A1777)=0,1,0))</f>
        <v/>
      </c>
    </row>
    <row r="1778">
      <c r="A1778" s="13" t="n"/>
      <c r="B1778" s="5" t="n"/>
      <c r="C1778" s="5" t="n"/>
      <c r="D1778" s="5" t="n"/>
      <c r="E1778" s="6">
        <f>IF(B1778&amp;""="","",IFERROR(INDEX('الخطط'!$B$6:$B$505,MATCH(B1778&amp;"",'الخطط'!$A$6:$A$505,0))&amp;"","خطة غير موجودة"))</f>
        <v/>
      </c>
      <c r="F1778" s="6">
        <f>IF(E1778="","",IFERROR(INDEX('المرضى'!$B$6:$B$305,MATCH(E1778,'المرضى'!$A$6:$A$305,0))&amp;"",""))</f>
        <v/>
      </c>
      <c r="G1778" s="22">
        <f>IF(OR(C1778&lt;&gt;"تمت",E1778="",NOT(ISNUMBER(A1778))),"",IF(COUNTIFS($E$6:$E$2005,E1778,$C$6:$C$2005,"تمت",$A$6:$A$2005,"&gt;"&amp;A1778)=0,1,0))</f>
        <v/>
      </c>
    </row>
    <row r="1779">
      <c r="A1779" s="13" t="n"/>
      <c r="B1779" s="5" t="n"/>
      <c r="C1779" s="5" t="n"/>
      <c r="D1779" s="5" t="n"/>
      <c r="E1779" s="6">
        <f>IF(B1779&amp;""="","",IFERROR(INDEX('الخطط'!$B$6:$B$505,MATCH(B1779&amp;"",'الخطط'!$A$6:$A$505,0))&amp;"","خطة غير موجودة"))</f>
        <v/>
      </c>
      <c r="F1779" s="6">
        <f>IF(E1779="","",IFERROR(INDEX('المرضى'!$B$6:$B$305,MATCH(E1779,'المرضى'!$A$6:$A$305,0))&amp;"",""))</f>
        <v/>
      </c>
      <c r="G1779" s="22">
        <f>IF(OR(C1779&lt;&gt;"تمت",E1779="",NOT(ISNUMBER(A1779))),"",IF(COUNTIFS($E$6:$E$2005,E1779,$C$6:$C$2005,"تمت",$A$6:$A$2005,"&gt;"&amp;A1779)=0,1,0))</f>
        <v/>
      </c>
    </row>
    <row r="1780">
      <c r="A1780" s="13" t="n"/>
      <c r="B1780" s="5" t="n"/>
      <c r="C1780" s="5" t="n"/>
      <c r="D1780" s="5" t="n"/>
      <c r="E1780" s="6">
        <f>IF(B1780&amp;""="","",IFERROR(INDEX('الخطط'!$B$6:$B$505,MATCH(B1780&amp;"",'الخطط'!$A$6:$A$505,0))&amp;"","خطة غير موجودة"))</f>
        <v/>
      </c>
      <c r="F1780" s="6">
        <f>IF(E1780="","",IFERROR(INDEX('المرضى'!$B$6:$B$305,MATCH(E1780,'المرضى'!$A$6:$A$305,0))&amp;"",""))</f>
        <v/>
      </c>
      <c r="G1780" s="22">
        <f>IF(OR(C1780&lt;&gt;"تمت",E1780="",NOT(ISNUMBER(A1780))),"",IF(COUNTIFS($E$6:$E$2005,E1780,$C$6:$C$2005,"تمت",$A$6:$A$2005,"&gt;"&amp;A1780)=0,1,0))</f>
        <v/>
      </c>
    </row>
    <row r="1781">
      <c r="A1781" s="13" t="n"/>
      <c r="B1781" s="5" t="n"/>
      <c r="C1781" s="5" t="n"/>
      <c r="D1781" s="5" t="n"/>
      <c r="E1781" s="6">
        <f>IF(B1781&amp;""="","",IFERROR(INDEX('الخطط'!$B$6:$B$505,MATCH(B1781&amp;"",'الخطط'!$A$6:$A$505,0))&amp;"","خطة غير موجودة"))</f>
        <v/>
      </c>
      <c r="F1781" s="6">
        <f>IF(E1781="","",IFERROR(INDEX('المرضى'!$B$6:$B$305,MATCH(E1781,'المرضى'!$A$6:$A$305,0))&amp;"",""))</f>
        <v/>
      </c>
      <c r="G1781" s="22">
        <f>IF(OR(C1781&lt;&gt;"تمت",E1781="",NOT(ISNUMBER(A1781))),"",IF(COUNTIFS($E$6:$E$2005,E1781,$C$6:$C$2005,"تمت",$A$6:$A$2005,"&gt;"&amp;A1781)=0,1,0))</f>
        <v/>
      </c>
    </row>
    <row r="1782">
      <c r="A1782" s="13" t="n"/>
      <c r="B1782" s="5" t="n"/>
      <c r="C1782" s="5" t="n"/>
      <c r="D1782" s="5" t="n"/>
      <c r="E1782" s="6">
        <f>IF(B1782&amp;""="","",IFERROR(INDEX('الخطط'!$B$6:$B$505,MATCH(B1782&amp;"",'الخطط'!$A$6:$A$505,0))&amp;"","خطة غير موجودة"))</f>
        <v/>
      </c>
      <c r="F1782" s="6">
        <f>IF(E1782="","",IFERROR(INDEX('المرضى'!$B$6:$B$305,MATCH(E1782,'المرضى'!$A$6:$A$305,0))&amp;"",""))</f>
        <v/>
      </c>
      <c r="G1782" s="22">
        <f>IF(OR(C1782&lt;&gt;"تمت",E1782="",NOT(ISNUMBER(A1782))),"",IF(COUNTIFS($E$6:$E$2005,E1782,$C$6:$C$2005,"تمت",$A$6:$A$2005,"&gt;"&amp;A1782)=0,1,0))</f>
        <v/>
      </c>
    </row>
    <row r="1783">
      <c r="A1783" s="13" t="n"/>
      <c r="B1783" s="5" t="n"/>
      <c r="C1783" s="5" t="n"/>
      <c r="D1783" s="5" t="n"/>
      <c r="E1783" s="6">
        <f>IF(B1783&amp;""="","",IFERROR(INDEX('الخطط'!$B$6:$B$505,MATCH(B1783&amp;"",'الخطط'!$A$6:$A$505,0))&amp;"","خطة غير موجودة"))</f>
        <v/>
      </c>
      <c r="F1783" s="6">
        <f>IF(E1783="","",IFERROR(INDEX('المرضى'!$B$6:$B$305,MATCH(E1783,'المرضى'!$A$6:$A$305,0))&amp;"",""))</f>
        <v/>
      </c>
      <c r="G1783" s="22">
        <f>IF(OR(C1783&lt;&gt;"تمت",E1783="",NOT(ISNUMBER(A1783))),"",IF(COUNTIFS($E$6:$E$2005,E1783,$C$6:$C$2005,"تمت",$A$6:$A$2005,"&gt;"&amp;A1783)=0,1,0))</f>
        <v/>
      </c>
    </row>
    <row r="1784">
      <c r="A1784" s="13" t="n"/>
      <c r="B1784" s="5" t="n"/>
      <c r="C1784" s="5" t="n"/>
      <c r="D1784" s="5" t="n"/>
      <c r="E1784" s="6">
        <f>IF(B1784&amp;""="","",IFERROR(INDEX('الخطط'!$B$6:$B$505,MATCH(B1784&amp;"",'الخطط'!$A$6:$A$505,0))&amp;"","خطة غير موجودة"))</f>
        <v/>
      </c>
      <c r="F1784" s="6">
        <f>IF(E1784="","",IFERROR(INDEX('المرضى'!$B$6:$B$305,MATCH(E1784,'المرضى'!$A$6:$A$305,0))&amp;"",""))</f>
        <v/>
      </c>
      <c r="G1784" s="22">
        <f>IF(OR(C1784&lt;&gt;"تمت",E1784="",NOT(ISNUMBER(A1784))),"",IF(COUNTIFS($E$6:$E$2005,E1784,$C$6:$C$2005,"تمت",$A$6:$A$2005,"&gt;"&amp;A1784)=0,1,0))</f>
        <v/>
      </c>
    </row>
    <row r="1785">
      <c r="A1785" s="13" t="n"/>
      <c r="B1785" s="5" t="n"/>
      <c r="C1785" s="5" t="n"/>
      <c r="D1785" s="5" t="n"/>
      <c r="E1785" s="6">
        <f>IF(B1785&amp;""="","",IFERROR(INDEX('الخطط'!$B$6:$B$505,MATCH(B1785&amp;"",'الخطط'!$A$6:$A$505,0))&amp;"","خطة غير موجودة"))</f>
        <v/>
      </c>
      <c r="F1785" s="6">
        <f>IF(E1785="","",IFERROR(INDEX('المرضى'!$B$6:$B$305,MATCH(E1785,'المرضى'!$A$6:$A$305,0))&amp;"",""))</f>
        <v/>
      </c>
      <c r="G1785" s="22">
        <f>IF(OR(C1785&lt;&gt;"تمت",E1785="",NOT(ISNUMBER(A1785))),"",IF(COUNTIFS($E$6:$E$2005,E1785,$C$6:$C$2005,"تمت",$A$6:$A$2005,"&gt;"&amp;A1785)=0,1,0))</f>
        <v/>
      </c>
    </row>
    <row r="1786">
      <c r="A1786" s="13" t="n"/>
      <c r="B1786" s="5" t="n"/>
      <c r="C1786" s="5" t="n"/>
      <c r="D1786" s="5" t="n"/>
      <c r="E1786" s="6">
        <f>IF(B1786&amp;""="","",IFERROR(INDEX('الخطط'!$B$6:$B$505,MATCH(B1786&amp;"",'الخطط'!$A$6:$A$505,0))&amp;"","خطة غير موجودة"))</f>
        <v/>
      </c>
      <c r="F1786" s="6">
        <f>IF(E1786="","",IFERROR(INDEX('المرضى'!$B$6:$B$305,MATCH(E1786,'المرضى'!$A$6:$A$305,0))&amp;"",""))</f>
        <v/>
      </c>
      <c r="G1786" s="22">
        <f>IF(OR(C1786&lt;&gt;"تمت",E1786="",NOT(ISNUMBER(A1786))),"",IF(COUNTIFS($E$6:$E$2005,E1786,$C$6:$C$2005,"تمت",$A$6:$A$2005,"&gt;"&amp;A1786)=0,1,0))</f>
        <v/>
      </c>
    </row>
    <row r="1787">
      <c r="A1787" s="13" t="n"/>
      <c r="B1787" s="5" t="n"/>
      <c r="C1787" s="5" t="n"/>
      <c r="D1787" s="5" t="n"/>
      <c r="E1787" s="6">
        <f>IF(B1787&amp;""="","",IFERROR(INDEX('الخطط'!$B$6:$B$505,MATCH(B1787&amp;"",'الخطط'!$A$6:$A$505,0))&amp;"","خطة غير موجودة"))</f>
        <v/>
      </c>
      <c r="F1787" s="6">
        <f>IF(E1787="","",IFERROR(INDEX('المرضى'!$B$6:$B$305,MATCH(E1787,'المرضى'!$A$6:$A$305,0))&amp;"",""))</f>
        <v/>
      </c>
      <c r="G1787" s="22">
        <f>IF(OR(C1787&lt;&gt;"تمت",E1787="",NOT(ISNUMBER(A1787))),"",IF(COUNTIFS($E$6:$E$2005,E1787,$C$6:$C$2005,"تمت",$A$6:$A$2005,"&gt;"&amp;A1787)=0,1,0))</f>
        <v/>
      </c>
    </row>
    <row r="1788">
      <c r="A1788" s="13" t="n"/>
      <c r="B1788" s="5" t="n"/>
      <c r="C1788" s="5" t="n"/>
      <c r="D1788" s="5" t="n"/>
      <c r="E1788" s="6">
        <f>IF(B1788&amp;""="","",IFERROR(INDEX('الخطط'!$B$6:$B$505,MATCH(B1788&amp;"",'الخطط'!$A$6:$A$505,0))&amp;"","خطة غير موجودة"))</f>
        <v/>
      </c>
      <c r="F1788" s="6">
        <f>IF(E1788="","",IFERROR(INDEX('المرضى'!$B$6:$B$305,MATCH(E1788,'المرضى'!$A$6:$A$305,0))&amp;"",""))</f>
        <v/>
      </c>
      <c r="G1788" s="22">
        <f>IF(OR(C1788&lt;&gt;"تمت",E1788="",NOT(ISNUMBER(A1788))),"",IF(COUNTIFS($E$6:$E$2005,E1788,$C$6:$C$2005,"تمت",$A$6:$A$2005,"&gt;"&amp;A1788)=0,1,0))</f>
        <v/>
      </c>
    </row>
    <row r="1789">
      <c r="A1789" s="13" t="n"/>
      <c r="B1789" s="5" t="n"/>
      <c r="C1789" s="5" t="n"/>
      <c r="D1789" s="5" t="n"/>
      <c r="E1789" s="6">
        <f>IF(B1789&amp;""="","",IFERROR(INDEX('الخطط'!$B$6:$B$505,MATCH(B1789&amp;"",'الخطط'!$A$6:$A$505,0))&amp;"","خطة غير موجودة"))</f>
        <v/>
      </c>
      <c r="F1789" s="6">
        <f>IF(E1789="","",IFERROR(INDEX('المرضى'!$B$6:$B$305,MATCH(E1789,'المرضى'!$A$6:$A$305,0))&amp;"",""))</f>
        <v/>
      </c>
      <c r="G1789" s="22">
        <f>IF(OR(C1789&lt;&gt;"تمت",E1789="",NOT(ISNUMBER(A1789))),"",IF(COUNTIFS($E$6:$E$2005,E1789,$C$6:$C$2005,"تمت",$A$6:$A$2005,"&gt;"&amp;A1789)=0,1,0))</f>
        <v/>
      </c>
    </row>
    <row r="1790">
      <c r="A1790" s="13" t="n"/>
      <c r="B1790" s="5" t="n"/>
      <c r="C1790" s="5" t="n"/>
      <c r="D1790" s="5" t="n"/>
      <c r="E1790" s="6">
        <f>IF(B1790&amp;""="","",IFERROR(INDEX('الخطط'!$B$6:$B$505,MATCH(B1790&amp;"",'الخطط'!$A$6:$A$505,0))&amp;"","خطة غير موجودة"))</f>
        <v/>
      </c>
      <c r="F1790" s="6">
        <f>IF(E1790="","",IFERROR(INDEX('المرضى'!$B$6:$B$305,MATCH(E1790,'المرضى'!$A$6:$A$305,0))&amp;"",""))</f>
        <v/>
      </c>
      <c r="G1790" s="22">
        <f>IF(OR(C1790&lt;&gt;"تمت",E1790="",NOT(ISNUMBER(A1790))),"",IF(COUNTIFS($E$6:$E$2005,E1790,$C$6:$C$2005,"تمت",$A$6:$A$2005,"&gt;"&amp;A1790)=0,1,0))</f>
        <v/>
      </c>
    </row>
    <row r="1791">
      <c r="A1791" s="13" t="n"/>
      <c r="B1791" s="5" t="n"/>
      <c r="C1791" s="5" t="n"/>
      <c r="D1791" s="5" t="n"/>
      <c r="E1791" s="6">
        <f>IF(B1791&amp;""="","",IFERROR(INDEX('الخطط'!$B$6:$B$505,MATCH(B1791&amp;"",'الخطط'!$A$6:$A$505,0))&amp;"","خطة غير موجودة"))</f>
        <v/>
      </c>
      <c r="F1791" s="6">
        <f>IF(E1791="","",IFERROR(INDEX('المرضى'!$B$6:$B$305,MATCH(E1791,'المرضى'!$A$6:$A$305,0))&amp;"",""))</f>
        <v/>
      </c>
      <c r="G1791" s="22">
        <f>IF(OR(C1791&lt;&gt;"تمت",E1791="",NOT(ISNUMBER(A1791))),"",IF(COUNTIFS($E$6:$E$2005,E1791,$C$6:$C$2005,"تمت",$A$6:$A$2005,"&gt;"&amp;A1791)=0,1,0))</f>
        <v/>
      </c>
    </row>
    <row r="1792">
      <c r="A1792" s="13" t="n"/>
      <c r="B1792" s="5" t="n"/>
      <c r="C1792" s="5" t="n"/>
      <c r="D1792" s="5" t="n"/>
      <c r="E1792" s="6">
        <f>IF(B1792&amp;""="","",IFERROR(INDEX('الخطط'!$B$6:$B$505,MATCH(B1792&amp;"",'الخطط'!$A$6:$A$505,0))&amp;"","خطة غير موجودة"))</f>
        <v/>
      </c>
      <c r="F1792" s="6">
        <f>IF(E1792="","",IFERROR(INDEX('المرضى'!$B$6:$B$305,MATCH(E1792,'المرضى'!$A$6:$A$305,0))&amp;"",""))</f>
        <v/>
      </c>
      <c r="G1792" s="22">
        <f>IF(OR(C1792&lt;&gt;"تمت",E1792="",NOT(ISNUMBER(A1792))),"",IF(COUNTIFS($E$6:$E$2005,E1792,$C$6:$C$2005,"تمت",$A$6:$A$2005,"&gt;"&amp;A1792)=0,1,0))</f>
        <v/>
      </c>
    </row>
    <row r="1793">
      <c r="A1793" s="13" t="n"/>
      <c r="B1793" s="5" t="n"/>
      <c r="C1793" s="5" t="n"/>
      <c r="D1793" s="5" t="n"/>
      <c r="E1793" s="6">
        <f>IF(B1793&amp;""="","",IFERROR(INDEX('الخطط'!$B$6:$B$505,MATCH(B1793&amp;"",'الخطط'!$A$6:$A$505,0))&amp;"","خطة غير موجودة"))</f>
        <v/>
      </c>
      <c r="F1793" s="6">
        <f>IF(E1793="","",IFERROR(INDEX('المرضى'!$B$6:$B$305,MATCH(E1793,'المرضى'!$A$6:$A$305,0))&amp;"",""))</f>
        <v/>
      </c>
      <c r="G1793" s="22">
        <f>IF(OR(C1793&lt;&gt;"تمت",E1793="",NOT(ISNUMBER(A1793))),"",IF(COUNTIFS($E$6:$E$2005,E1793,$C$6:$C$2005,"تمت",$A$6:$A$2005,"&gt;"&amp;A1793)=0,1,0))</f>
        <v/>
      </c>
    </row>
    <row r="1794">
      <c r="A1794" s="13" t="n"/>
      <c r="B1794" s="5" t="n"/>
      <c r="C1794" s="5" t="n"/>
      <c r="D1794" s="5" t="n"/>
      <c r="E1794" s="6">
        <f>IF(B1794&amp;""="","",IFERROR(INDEX('الخطط'!$B$6:$B$505,MATCH(B1794&amp;"",'الخطط'!$A$6:$A$505,0))&amp;"","خطة غير موجودة"))</f>
        <v/>
      </c>
      <c r="F1794" s="6">
        <f>IF(E1794="","",IFERROR(INDEX('المرضى'!$B$6:$B$305,MATCH(E1794,'المرضى'!$A$6:$A$305,0))&amp;"",""))</f>
        <v/>
      </c>
      <c r="G1794" s="22">
        <f>IF(OR(C1794&lt;&gt;"تمت",E1794="",NOT(ISNUMBER(A1794))),"",IF(COUNTIFS($E$6:$E$2005,E1794,$C$6:$C$2005,"تمت",$A$6:$A$2005,"&gt;"&amp;A1794)=0,1,0))</f>
        <v/>
      </c>
    </row>
    <row r="1795">
      <c r="A1795" s="13" t="n"/>
      <c r="B1795" s="5" t="n"/>
      <c r="C1795" s="5" t="n"/>
      <c r="D1795" s="5" t="n"/>
      <c r="E1795" s="6">
        <f>IF(B1795&amp;""="","",IFERROR(INDEX('الخطط'!$B$6:$B$505,MATCH(B1795&amp;"",'الخطط'!$A$6:$A$505,0))&amp;"","خطة غير موجودة"))</f>
        <v/>
      </c>
      <c r="F1795" s="6">
        <f>IF(E1795="","",IFERROR(INDEX('المرضى'!$B$6:$B$305,MATCH(E1795,'المرضى'!$A$6:$A$305,0))&amp;"",""))</f>
        <v/>
      </c>
      <c r="G1795" s="22">
        <f>IF(OR(C1795&lt;&gt;"تمت",E1795="",NOT(ISNUMBER(A1795))),"",IF(COUNTIFS($E$6:$E$2005,E1795,$C$6:$C$2005,"تمت",$A$6:$A$2005,"&gt;"&amp;A1795)=0,1,0))</f>
        <v/>
      </c>
    </row>
    <row r="1796">
      <c r="A1796" s="13" t="n"/>
      <c r="B1796" s="5" t="n"/>
      <c r="C1796" s="5" t="n"/>
      <c r="D1796" s="5" t="n"/>
      <c r="E1796" s="6">
        <f>IF(B1796&amp;""="","",IFERROR(INDEX('الخطط'!$B$6:$B$505,MATCH(B1796&amp;"",'الخطط'!$A$6:$A$505,0))&amp;"","خطة غير موجودة"))</f>
        <v/>
      </c>
      <c r="F1796" s="6">
        <f>IF(E1796="","",IFERROR(INDEX('المرضى'!$B$6:$B$305,MATCH(E1796,'المرضى'!$A$6:$A$305,0))&amp;"",""))</f>
        <v/>
      </c>
      <c r="G1796" s="22">
        <f>IF(OR(C1796&lt;&gt;"تمت",E1796="",NOT(ISNUMBER(A1796))),"",IF(COUNTIFS($E$6:$E$2005,E1796,$C$6:$C$2005,"تمت",$A$6:$A$2005,"&gt;"&amp;A1796)=0,1,0))</f>
        <v/>
      </c>
    </row>
    <row r="1797">
      <c r="A1797" s="13" t="n"/>
      <c r="B1797" s="5" t="n"/>
      <c r="C1797" s="5" t="n"/>
      <c r="D1797" s="5" t="n"/>
      <c r="E1797" s="6">
        <f>IF(B1797&amp;""="","",IFERROR(INDEX('الخطط'!$B$6:$B$505,MATCH(B1797&amp;"",'الخطط'!$A$6:$A$505,0))&amp;"","خطة غير موجودة"))</f>
        <v/>
      </c>
      <c r="F1797" s="6">
        <f>IF(E1797="","",IFERROR(INDEX('المرضى'!$B$6:$B$305,MATCH(E1797,'المرضى'!$A$6:$A$305,0))&amp;"",""))</f>
        <v/>
      </c>
      <c r="G1797" s="22">
        <f>IF(OR(C1797&lt;&gt;"تمت",E1797="",NOT(ISNUMBER(A1797))),"",IF(COUNTIFS($E$6:$E$2005,E1797,$C$6:$C$2005,"تمت",$A$6:$A$2005,"&gt;"&amp;A1797)=0,1,0))</f>
        <v/>
      </c>
    </row>
    <row r="1798">
      <c r="A1798" s="13" t="n"/>
      <c r="B1798" s="5" t="n"/>
      <c r="C1798" s="5" t="n"/>
      <c r="D1798" s="5" t="n"/>
      <c r="E1798" s="6">
        <f>IF(B1798&amp;""="","",IFERROR(INDEX('الخطط'!$B$6:$B$505,MATCH(B1798&amp;"",'الخطط'!$A$6:$A$505,0))&amp;"","خطة غير موجودة"))</f>
        <v/>
      </c>
      <c r="F1798" s="6">
        <f>IF(E1798="","",IFERROR(INDEX('المرضى'!$B$6:$B$305,MATCH(E1798,'المرضى'!$A$6:$A$305,0))&amp;"",""))</f>
        <v/>
      </c>
      <c r="G1798" s="22">
        <f>IF(OR(C1798&lt;&gt;"تمت",E1798="",NOT(ISNUMBER(A1798))),"",IF(COUNTIFS($E$6:$E$2005,E1798,$C$6:$C$2005,"تمت",$A$6:$A$2005,"&gt;"&amp;A1798)=0,1,0))</f>
        <v/>
      </c>
    </row>
    <row r="1799">
      <c r="A1799" s="13" t="n"/>
      <c r="B1799" s="5" t="n"/>
      <c r="C1799" s="5" t="n"/>
      <c r="D1799" s="5" t="n"/>
      <c r="E1799" s="6">
        <f>IF(B1799&amp;""="","",IFERROR(INDEX('الخطط'!$B$6:$B$505,MATCH(B1799&amp;"",'الخطط'!$A$6:$A$505,0))&amp;"","خطة غير موجودة"))</f>
        <v/>
      </c>
      <c r="F1799" s="6">
        <f>IF(E1799="","",IFERROR(INDEX('المرضى'!$B$6:$B$305,MATCH(E1799,'المرضى'!$A$6:$A$305,0))&amp;"",""))</f>
        <v/>
      </c>
      <c r="G1799" s="22">
        <f>IF(OR(C1799&lt;&gt;"تمت",E1799="",NOT(ISNUMBER(A1799))),"",IF(COUNTIFS($E$6:$E$2005,E1799,$C$6:$C$2005,"تمت",$A$6:$A$2005,"&gt;"&amp;A1799)=0,1,0))</f>
        <v/>
      </c>
    </row>
    <row r="1800">
      <c r="A1800" s="13" t="n"/>
      <c r="B1800" s="5" t="n"/>
      <c r="C1800" s="5" t="n"/>
      <c r="D1800" s="5" t="n"/>
      <c r="E1800" s="6">
        <f>IF(B1800&amp;""="","",IFERROR(INDEX('الخطط'!$B$6:$B$505,MATCH(B1800&amp;"",'الخطط'!$A$6:$A$505,0))&amp;"","خطة غير موجودة"))</f>
        <v/>
      </c>
      <c r="F1800" s="6">
        <f>IF(E1800="","",IFERROR(INDEX('المرضى'!$B$6:$B$305,MATCH(E1800,'المرضى'!$A$6:$A$305,0))&amp;"",""))</f>
        <v/>
      </c>
      <c r="G1800" s="22">
        <f>IF(OR(C1800&lt;&gt;"تمت",E1800="",NOT(ISNUMBER(A1800))),"",IF(COUNTIFS($E$6:$E$2005,E1800,$C$6:$C$2005,"تمت",$A$6:$A$2005,"&gt;"&amp;A1800)=0,1,0))</f>
        <v/>
      </c>
    </row>
    <row r="1801">
      <c r="A1801" s="13" t="n"/>
      <c r="B1801" s="5" t="n"/>
      <c r="C1801" s="5" t="n"/>
      <c r="D1801" s="5" t="n"/>
      <c r="E1801" s="6">
        <f>IF(B1801&amp;""="","",IFERROR(INDEX('الخطط'!$B$6:$B$505,MATCH(B1801&amp;"",'الخطط'!$A$6:$A$505,0))&amp;"","خطة غير موجودة"))</f>
        <v/>
      </c>
      <c r="F1801" s="6">
        <f>IF(E1801="","",IFERROR(INDEX('المرضى'!$B$6:$B$305,MATCH(E1801,'المرضى'!$A$6:$A$305,0))&amp;"",""))</f>
        <v/>
      </c>
      <c r="G1801" s="22">
        <f>IF(OR(C1801&lt;&gt;"تمت",E1801="",NOT(ISNUMBER(A1801))),"",IF(COUNTIFS($E$6:$E$2005,E1801,$C$6:$C$2005,"تمت",$A$6:$A$2005,"&gt;"&amp;A1801)=0,1,0))</f>
        <v/>
      </c>
    </row>
    <row r="1802">
      <c r="A1802" s="13" t="n"/>
      <c r="B1802" s="5" t="n"/>
      <c r="C1802" s="5" t="n"/>
      <c r="D1802" s="5" t="n"/>
      <c r="E1802" s="6">
        <f>IF(B1802&amp;""="","",IFERROR(INDEX('الخطط'!$B$6:$B$505,MATCH(B1802&amp;"",'الخطط'!$A$6:$A$505,0))&amp;"","خطة غير موجودة"))</f>
        <v/>
      </c>
      <c r="F1802" s="6">
        <f>IF(E1802="","",IFERROR(INDEX('المرضى'!$B$6:$B$305,MATCH(E1802,'المرضى'!$A$6:$A$305,0))&amp;"",""))</f>
        <v/>
      </c>
      <c r="G1802" s="22">
        <f>IF(OR(C1802&lt;&gt;"تمت",E1802="",NOT(ISNUMBER(A1802))),"",IF(COUNTIFS($E$6:$E$2005,E1802,$C$6:$C$2005,"تمت",$A$6:$A$2005,"&gt;"&amp;A1802)=0,1,0))</f>
        <v/>
      </c>
    </row>
    <row r="1803">
      <c r="A1803" s="13" t="n"/>
      <c r="B1803" s="5" t="n"/>
      <c r="C1803" s="5" t="n"/>
      <c r="D1803" s="5" t="n"/>
      <c r="E1803" s="6">
        <f>IF(B1803&amp;""="","",IFERROR(INDEX('الخطط'!$B$6:$B$505,MATCH(B1803&amp;"",'الخطط'!$A$6:$A$505,0))&amp;"","خطة غير موجودة"))</f>
        <v/>
      </c>
      <c r="F1803" s="6">
        <f>IF(E1803="","",IFERROR(INDEX('المرضى'!$B$6:$B$305,MATCH(E1803,'المرضى'!$A$6:$A$305,0))&amp;"",""))</f>
        <v/>
      </c>
      <c r="G1803" s="22">
        <f>IF(OR(C1803&lt;&gt;"تمت",E1803="",NOT(ISNUMBER(A1803))),"",IF(COUNTIFS($E$6:$E$2005,E1803,$C$6:$C$2005,"تمت",$A$6:$A$2005,"&gt;"&amp;A1803)=0,1,0))</f>
        <v/>
      </c>
    </row>
    <row r="1804">
      <c r="A1804" s="13" t="n"/>
      <c r="B1804" s="5" t="n"/>
      <c r="C1804" s="5" t="n"/>
      <c r="D1804" s="5" t="n"/>
      <c r="E1804" s="6">
        <f>IF(B1804&amp;""="","",IFERROR(INDEX('الخطط'!$B$6:$B$505,MATCH(B1804&amp;"",'الخطط'!$A$6:$A$505,0))&amp;"","خطة غير موجودة"))</f>
        <v/>
      </c>
      <c r="F1804" s="6">
        <f>IF(E1804="","",IFERROR(INDEX('المرضى'!$B$6:$B$305,MATCH(E1804,'المرضى'!$A$6:$A$305,0))&amp;"",""))</f>
        <v/>
      </c>
      <c r="G1804" s="22">
        <f>IF(OR(C1804&lt;&gt;"تمت",E1804="",NOT(ISNUMBER(A1804))),"",IF(COUNTIFS($E$6:$E$2005,E1804,$C$6:$C$2005,"تمت",$A$6:$A$2005,"&gt;"&amp;A1804)=0,1,0))</f>
        <v/>
      </c>
    </row>
    <row r="1805">
      <c r="A1805" s="13" t="n"/>
      <c r="B1805" s="5" t="n"/>
      <c r="C1805" s="5" t="n"/>
      <c r="D1805" s="5" t="n"/>
      <c r="E1805" s="6">
        <f>IF(B1805&amp;""="","",IFERROR(INDEX('الخطط'!$B$6:$B$505,MATCH(B1805&amp;"",'الخطط'!$A$6:$A$505,0))&amp;"","خطة غير موجودة"))</f>
        <v/>
      </c>
      <c r="F1805" s="6">
        <f>IF(E1805="","",IFERROR(INDEX('المرضى'!$B$6:$B$305,MATCH(E1805,'المرضى'!$A$6:$A$305,0))&amp;"",""))</f>
        <v/>
      </c>
      <c r="G1805" s="22">
        <f>IF(OR(C1805&lt;&gt;"تمت",E1805="",NOT(ISNUMBER(A1805))),"",IF(COUNTIFS($E$6:$E$2005,E1805,$C$6:$C$2005,"تمت",$A$6:$A$2005,"&gt;"&amp;A1805)=0,1,0))</f>
        <v/>
      </c>
    </row>
    <row r="1806">
      <c r="A1806" s="13" t="n"/>
      <c r="B1806" s="5" t="n"/>
      <c r="C1806" s="5" t="n"/>
      <c r="D1806" s="5" t="n"/>
      <c r="E1806" s="6">
        <f>IF(B1806&amp;""="","",IFERROR(INDEX('الخطط'!$B$6:$B$505,MATCH(B1806&amp;"",'الخطط'!$A$6:$A$505,0))&amp;"","خطة غير موجودة"))</f>
        <v/>
      </c>
      <c r="F1806" s="6">
        <f>IF(E1806="","",IFERROR(INDEX('المرضى'!$B$6:$B$305,MATCH(E1806,'المرضى'!$A$6:$A$305,0))&amp;"",""))</f>
        <v/>
      </c>
      <c r="G1806" s="22">
        <f>IF(OR(C1806&lt;&gt;"تمت",E1806="",NOT(ISNUMBER(A1806))),"",IF(COUNTIFS($E$6:$E$2005,E1806,$C$6:$C$2005,"تمت",$A$6:$A$2005,"&gt;"&amp;A1806)=0,1,0))</f>
        <v/>
      </c>
    </row>
    <row r="1807">
      <c r="A1807" s="13" t="n"/>
      <c r="B1807" s="5" t="n"/>
      <c r="C1807" s="5" t="n"/>
      <c r="D1807" s="5" t="n"/>
      <c r="E1807" s="6">
        <f>IF(B1807&amp;""="","",IFERROR(INDEX('الخطط'!$B$6:$B$505,MATCH(B1807&amp;"",'الخطط'!$A$6:$A$505,0))&amp;"","خطة غير موجودة"))</f>
        <v/>
      </c>
      <c r="F1807" s="6">
        <f>IF(E1807="","",IFERROR(INDEX('المرضى'!$B$6:$B$305,MATCH(E1807,'المرضى'!$A$6:$A$305,0))&amp;"",""))</f>
        <v/>
      </c>
      <c r="G1807" s="22">
        <f>IF(OR(C1807&lt;&gt;"تمت",E1807="",NOT(ISNUMBER(A1807))),"",IF(COUNTIFS($E$6:$E$2005,E1807,$C$6:$C$2005,"تمت",$A$6:$A$2005,"&gt;"&amp;A1807)=0,1,0))</f>
        <v/>
      </c>
    </row>
    <row r="1808">
      <c r="A1808" s="13" t="n"/>
      <c r="B1808" s="5" t="n"/>
      <c r="C1808" s="5" t="n"/>
      <c r="D1808" s="5" t="n"/>
      <c r="E1808" s="6">
        <f>IF(B1808&amp;""="","",IFERROR(INDEX('الخطط'!$B$6:$B$505,MATCH(B1808&amp;"",'الخطط'!$A$6:$A$505,0))&amp;"","خطة غير موجودة"))</f>
        <v/>
      </c>
      <c r="F1808" s="6">
        <f>IF(E1808="","",IFERROR(INDEX('المرضى'!$B$6:$B$305,MATCH(E1808,'المرضى'!$A$6:$A$305,0))&amp;"",""))</f>
        <v/>
      </c>
      <c r="G1808" s="22">
        <f>IF(OR(C1808&lt;&gt;"تمت",E1808="",NOT(ISNUMBER(A1808))),"",IF(COUNTIFS($E$6:$E$2005,E1808,$C$6:$C$2005,"تمت",$A$6:$A$2005,"&gt;"&amp;A1808)=0,1,0))</f>
        <v/>
      </c>
    </row>
    <row r="1809">
      <c r="A1809" s="13" t="n"/>
      <c r="B1809" s="5" t="n"/>
      <c r="C1809" s="5" t="n"/>
      <c r="D1809" s="5" t="n"/>
      <c r="E1809" s="6">
        <f>IF(B1809&amp;""="","",IFERROR(INDEX('الخطط'!$B$6:$B$505,MATCH(B1809&amp;"",'الخطط'!$A$6:$A$505,0))&amp;"","خطة غير موجودة"))</f>
        <v/>
      </c>
      <c r="F1809" s="6">
        <f>IF(E1809="","",IFERROR(INDEX('المرضى'!$B$6:$B$305,MATCH(E1809,'المرضى'!$A$6:$A$305,0))&amp;"",""))</f>
        <v/>
      </c>
      <c r="G1809" s="22">
        <f>IF(OR(C1809&lt;&gt;"تمت",E1809="",NOT(ISNUMBER(A1809))),"",IF(COUNTIFS($E$6:$E$2005,E1809,$C$6:$C$2005,"تمت",$A$6:$A$2005,"&gt;"&amp;A1809)=0,1,0))</f>
        <v/>
      </c>
    </row>
    <row r="1810">
      <c r="A1810" s="13" t="n"/>
      <c r="B1810" s="5" t="n"/>
      <c r="C1810" s="5" t="n"/>
      <c r="D1810" s="5" t="n"/>
      <c r="E1810" s="6">
        <f>IF(B1810&amp;""="","",IFERROR(INDEX('الخطط'!$B$6:$B$505,MATCH(B1810&amp;"",'الخطط'!$A$6:$A$505,0))&amp;"","خطة غير موجودة"))</f>
        <v/>
      </c>
      <c r="F1810" s="6">
        <f>IF(E1810="","",IFERROR(INDEX('المرضى'!$B$6:$B$305,MATCH(E1810,'المرضى'!$A$6:$A$305,0))&amp;"",""))</f>
        <v/>
      </c>
      <c r="G1810" s="22">
        <f>IF(OR(C1810&lt;&gt;"تمت",E1810="",NOT(ISNUMBER(A1810))),"",IF(COUNTIFS($E$6:$E$2005,E1810,$C$6:$C$2005,"تمت",$A$6:$A$2005,"&gt;"&amp;A1810)=0,1,0))</f>
        <v/>
      </c>
    </row>
    <row r="1811">
      <c r="A1811" s="13" t="n"/>
      <c r="B1811" s="5" t="n"/>
      <c r="C1811" s="5" t="n"/>
      <c r="D1811" s="5" t="n"/>
      <c r="E1811" s="6">
        <f>IF(B1811&amp;""="","",IFERROR(INDEX('الخطط'!$B$6:$B$505,MATCH(B1811&amp;"",'الخطط'!$A$6:$A$505,0))&amp;"","خطة غير موجودة"))</f>
        <v/>
      </c>
      <c r="F1811" s="6">
        <f>IF(E1811="","",IFERROR(INDEX('المرضى'!$B$6:$B$305,MATCH(E1811,'المرضى'!$A$6:$A$305,0))&amp;"",""))</f>
        <v/>
      </c>
      <c r="G1811" s="22">
        <f>IF(OR(C1811&lt;&gt;"تمت",E1811="",NOT(ISNUMBER(A1811))),"",IF(COUNTIFS($E$6:$E$2005,E1811,$C$6:$C$2005,"تمت",$A$6:$A$2005,"&gt;"&amp;A1811)=0,1,0))</f>
        <v/>
      </c>
    </row>
    <row r="1812">
      <c r="A1812" s="13" t="n"/>
      <c r="B1812" s="5" t="n"/>
      <c r="C1812" s="5" t="n"/>
      <c r="D1812" s="5" t="n"/>
      <c r="E1812" s="6">
        <f>IF(B1812&amp;""="","",IFERROR(INDEX('الخطط'!$B$6:$B$505,MATCH(B1812&amp;"",'الخطط'!$A$6:$A$505,0))&amp;"","خطة غير موجودة"))</f>
        <v/>
      </c>
      <c r="F1812" s="6">
        <f>IF(E1812="","",IFERROR(INDEX('المرضى'!$B$6:$B$305,MATCH(E1812,'المرضى'!$A$6:$A$305,0))&amp;"",""))</f>
        <v/>
      </c>
      <c r="G1812" s="22">
        <f>IF(OR(C1812&lt;&gt;"تمت",E1812="",NOT(ISNUMBER(A1812))),"",IF(COUNTIFS($E$6:$E$2005,E1812,$C$6:$C$2005,"تمت",$A$6:$A$2005,"&gt;"&amp;A1812)=0,1,0))</f>
        <v/>
      </c>
    </row>
    <row r="1813">
      <c r="A1813" s="13" t="n"/>
      <c r="B1813" s="5" t="n"/>
      <c r="C1813" s="5" t="n"/>
      <c r="D1813" s="5" t="n"/>
      <c r="E1813" s="6">
        <f>IF(B1813&amp;""="","",IFERROR(INDEX('الخطط'!$B$6:$B$505,MATCH(B1813&amp;"",'الخطط'!$A$6:$A$505,0))&amp;"","خطة غير موجودة"))</f>
        <v/>
      </c>
      <c r="F1813" s="6">
        <f>IF(E1813="","",IFERROR(INDEX('المرضى'!$B$6:$B$305,MATCH(E1813,'المرضى'!$A$6:$A$305,0))&amp;"",""))</f>
        <v/>
      </c>
      <c r="G1813" s="22">
        <f>IF(OR(C1813&lt;&gt;"تمت",E1813="",NOT(ISNUMBER(A1813))),"",IF(COUNTIFS($E$6:$E$2005,E1813,$C$6:$C$2005,"تمت",$A$6:$A$2005,"&gt;"&amp;A1813)=0,1,0))</f>
        <v/>
      </c>
    </row>
    <row r="1814">
      <c r="A1814" s="13" t="n"/>
      <c r="B1814" s="5" t="n"/>
      <c r="C1814" s="5" t="n"/>
      <c r="D1814" s="5" t="n"/>
      <c r="E1814" s="6">
        <f>IF(B1814&amp;""="","",IFERROR(INDEX('الخطط'!$B$6:$B$505,MATCH(B1814&amp;"",'الخطط'!$A$6:$A$505,0))&amp;"","خطة غير موجودة"))</f>
        <v/>
      </c>
      <c r="F1814" s="6">
        <f>IF(E1814="","",IFERROR(INDEX('المرضى'!$B$6:$B$305,MATCH(E1814,'المرضى'!$A$6:$A$305,0))&amp;"",""))</f>
        <v/>
      </c>
      <c r="G1814" s="22">
        <f>IF(OR(C1814&lt;&gt;"تمت",E1814="",NOT(ISNUMBER(A1814))),"",IF(COUNTIFS($E$6:$E$2005,E1814,$C$6:$C$2005,"تمت",$A$6:$A$2005,"&gt;"&amp;A1814)=0,1,0))</f>
        <v/>
      </c>
    </row>
    <row r="1815">
      <c r="A1815" s="13" t="n"/>
      <c r="B1815" s="5" t="n"/>
      <c r="C1815" s="5" t="n"/>
      <c r="D1815" s="5" t="n"/>
      <c r="E1815" s="6">
        <f>IF(B1815&amp;""="","",IFERROR(INDEX('الخطط'!$B$6:$B$505,MATCH(B1815&amp;"",'الخطط'!$A$6:$A$505,0))&amp;"","خطة غير موجودة"))</f>
        <v/>
      </c>
      <c r="F1815" s="6">
        <f>IF(E1815="","",IFERROR(INDEX('المرضى'!$B$6:$B$305,MATCH(E1815,'المرضى'!$A$6:$A$305,0))&amp;"",""))</f>
        <v/>
      </c>
      <c r="G1815" s="22">
        <f>IF(OR(C1815&lt;&gt;"تمت",E1815="",NOT(ISNUMBER(A1815))),"",IF(COUNTIFS($E$6:$E$2005,E1815,$C$6:$C$2005,"تمت",$A$6:$A$2005,"&gt;"&amp;A1815)=0,1,0))</f>
        <v/>
      </c>
    </row>
    <row r="1816">
      <c r="A1816" s="13" t="n"/>
      <c r="B1816" s="5" t="n"/>
      <c r="C1816" s="5" t="n"/>
      <c r="D1816" s="5" t="n"/>
      <c r="E1816" s="6">
        <f>IF(B1816&amp;""="","",IFERROR(INDEX('الخطط'!$B$6:$B$505,MATCH(B1816&amp;"",'الخطط'!$A$6:$A$505,0))&amp;"","خطة غير موجودة"))</f>
        <v/>
      </c>
      <c r="F1816" s="6">
        <f>IF(E1816="","",IFERROR(INDEX('المرضى'!$B$6:$B$305,MATCH(E1816,'المرضى'!$A$6:$A$305,0))&amp;"",""))</f>
        <v/>
      </c>
      <c r="G1816" s="22">
        <f>IF(OR(C1816&lt;&gt;"تمت",E1816="",NOT(ISNUMBER(A1816))),"",IF(COUNTIFS($E$6:$E$2005,E1816,$C$6:$C$2005,"تمت",$A$6:$A$2005,"&gt;"&amp;A1816)=0,1,0))</f>
        <v/>
      </c>
    </row>
    <row r="1817">
      <c r="A1817" s="13" t="n"/>
      <c r="B1817" s="5" t="n"/>
      <c r="C1817" s="5" t="n"/>
      <c r="D1817" s="5" t="n"/>
      <c r="E1817" s="6">
        <f>IF(B1817&amp;""="","",IFERROR(INDEX('الخطط'!$B$6:$B$505,MATCH(B1817&amp;"",'الخطط'!$A$6:$A$505,0))&amp;"","خطة غير موجودة"))</f>
        <v/>
      </c>
      <c r="F1817" s="6">
        <f>IF(E1817="","",IFERROR(INDEX('المرضى'!$B$6:$B$305,MATCH(E1817,'المرضى'!$A$6:$A$305,0))&amp;"",""))</f>
        <v/>
      </c>
      <c r="G1817" s="22">
        <f>IF(OR(C1817&lt;&gt;"تمت",E1817="",NOT(ISNUMBER(A1817))),"",IF(COUNTIFS($E$6:$E$2005,E1817,$C$6:$C$2005,"تمت",$A$6:$A$2005,"&gt;"&amp;A1817)=0,1,0))</f>
        <v/>
      </c>
    </row>
    <row r="1818">
      <c r="A1818" s="13" t="n"/>
      <c r="B1818" s="5" t="n"/>
      <c r="C1818" s="5" t="n"/>
      <c r="D1818" s="5" t="n"/>
      <c r="E1818" s="6">
        <f>IF(B1818&amp;""="","",IFERROR(INDEX('الخطط'!$B$6:$B$505,MATCH(B1818&amp;"",'الخطط'!$A$6:$A$505,0))&amp;"","خطة غير موجودة"))</f>
        <v/>
      </c>
      <c r="F1818" s="6">
        <f>IF(E1818="","",IFERROR(INDEX('المرضى'!$B$6:$B$305,MATCH(E1818,'المرضى'!$A$6:$A$305,0))&amp;"",""))</f>
        <v/>
      </c>
      <c r="G1818" s="22">
        <f>IF(OR(C1818&lt;&gt;"تمت",E1818="",NOT(ISNUMBER(A1818))),"",IF(COUNTIFS($E$6:$E$2005,E1818,$C$6:$C$2005,"تمت",$A$6:$A$2005,"&gt;"&amp;A1818)=0,1,0))</f>
        <v/>
      </c>
    </row>
    <row r="1819">
      <c r="A1819" s="13" t="n"/>
      <c r="B1819" s="5" t="n"/>
      <c r="C1819" s="5" t="n"/>
      <c r="D1819" s="5" t="n"/>
      <c r="E1819" s="6">
        <f>IF(B1819&amp;""="","",IFERROR(INDEX('الخطط'!$B$6:$B$505,MATCH(B1819&amp;"",'الخطط'!$A$6:$A$505,0))&amp;"","خطة غير موجودة"))</f>
        <v/>
      </c>
      <c r="F1819" s="6">
        <f>IF(E1819="","",IFERROR(INDEX('المرضى'!$B$6:$B$305,MATCH(E1819,'المرضى'!$A$6:$A$305,0))&amp;"",""))</f>
        <v/>
      </c>
      <c r="G1819" s="22">
        <f>IF(OR(C1819&lt;&gt;"تمت",E1819="",NOT(ISNUMBER(A1819))),"",IF(COUNTIFS($E$6:$E$2005,E1819,$C$6:$C$2005,"تمت",$A$6:$A$2005,"&gt;"&amp;A1819)=0,1,0))</f>
        <v/>
      </c>
    </row>
    <row r="1820">
      <c r="A1820" s="13" t="n"/>
      <c r="B1820" s="5" t="n"/>
      <c r="C1820" s="5" t="n"/>
      <c r="D1820" s="5" t="n"/>
      <c r="E1820" s="6">
        <f>IF(B1820&amp;""="","",IFERROR(INDEX('الخطط'!$B$6:$B$505,MATCH(B1820&amp;"",'الخطط'!$A$6:$A$505,0))&amp;"","خطة غير موجودة"))</f>
        <v/>
      </c>
      <c r="F1820" s="6">
        <f>IF(E1820="","",IFERROR(INDEX('المرضى'!$B$6:$B$305,MATCH(E1820,'المرضى'!$A$6:$A$305,0))&amp;"",""))</f>
        <v/>
      </c>
      <c r="G1820" s="22">
        <f>IF(OR(C1820&lt;&gt;"تمت",E1820="",NOT(ISNUMBER(A1820))),"",IF(COUNTIFS($E$6:$E$2005,E1820,$C$6:$C$2005,"تمت",$A$6:$A$2005,"&gt;"&amp;A1820)=0,1,0))</f>
        <v/>
      </c>
    </row>
    <row r="1821">
      <c r="A1821" s="13" t="n"/>
      <c r="B1821" s="5" t="n"/>
      <c r="C1821" s="5" t="n"/>
      <c r="D1821" s="5" t="n"/>
      <c r="E1821" s="6">
        <f>IF(B1821&amp;""="","",IFERROR(INDEX('الخطط'!$B$6:$B$505,MATCH(B1821&amp;"",'الخطط'!$A$6:$A$505,0))&amp;"","خطة غير موجودة"))</f>
        <v/>
      </c>
      <c r="F1821" s="6">
        <f>IF(E1821="","",IFERROR(INDEX('المرضى'!$B$6:$B$305,MATCH(E1821,'المرضى'!$A$6:$A$305,0))&amp;"",""))</f>
        <v/>
      </c>
      <c r="G1821" s="22">
        <f>IF(OR(C1821&lt;&gt;"تمت",E1821="",NOT(ISNUMBER(A1821))),"",IF(COUNTIFS($E$6:$E$2005,E1821,$C$6:$C$2005,"تمت",$A$6:$A$2005,"&gt;"&amp;A1821)=0,1,0))</f>
        <v/>
      </c>
    </row>
    <row r="1822">
      <c r="A1822" s="13" t="n"/>
      <c r="B1822" s="5" t="n"/>
      <c r="C1822" s="5" t="n"/>
      <c r="D1822" s="5" t="n"/>
      <c r="E1822" s="6">
        <f>IF(B1822&amp;""="","",IFERROR(INDEX('الخطط'!$B$6:$B$505,MATCH(B1822&amp;"",'الخطط'!$A$6:$A$505,0))&amp;"","خطة غير موجودة"))</f>
        <v/>
      </c>
      <c r="F1822" s="6">
        <f>IF(E1822="","",IFERROR(INDEX('المرضى'!$B$6:$B$305,MATCH(E1822,'المرضى'!$A$6:$A$305,0))&amp;"",""))</f>
        <v/>
      </c>
      <c r="G1822" s="22">
        <f>IF(OR(C1822&lt;&gt;"تمت",E1822="",NOT(ISNUMBER(A1822))),"",IF(COUNTIFS($E$6:$E$2005,E1822,$C$6:$C$2005,"تمت",$A$6:$A$2005,"&gt;"&amp;A1822)=0,1,0))</f>
        <v/>
      </c>
    </row>
    <row r="1823">
      <c r="A1823" s="13" t="n"/>
      <c r="B1823" s="5" t="n"/>
      <c r="C1823" s="5" t="n"/>
      <c r="D1823" s="5" t="n"/>
      <c r="E1823" s="6">
        <f>IF(B1823&amp;""="","",IFERROR(INDEX('الخطط'!$B$6:$B$505,MATCH(B1823&amp;"",'الخطط'!$A$6:$A$505,0))&amp;"","خطة غير موجودة"))</f>
        <v/>
      </c>
      <c r="F1823" s="6">
        <f>IF(E1823="","",IFERROR(INDEX('المرضى'!$B$6:$B$305,MATCH(E1823,'المرضى'!$A$6:$A$305,0))&amp;"",""))</f>
        <v/>
      </c>
      <c r="G1823" s="22">
        <f>IF(OR(C1823&lt;&gt;"تمت",E1823="",NOT(ISNUMBER(A1823))),"",IF(COUNTIFS($E$6:$E$2005,E1823,$C$6:$C$2005,"تمت",$A$6:$A$2005,"&gt;"&amp;A1823)=0,1,0))</f>
        <v/>
      </c>
    </row>
    <row r="1824">
      <c r="A1824" s="13" t="n"/>
      <c r="B1824" s="5" t="n"/>
      <c r="C1824" s="5" t="n"/>
      <c r="D1824" s="5" t="n"/>
      <c r="E1824" s="6">
        <f>IF(B1824&amp;""="","",IFERROR(INDEX('الخطط'!$B$6:$B$505,MATCH(B1824&amp;"",'الخطط'!$A$6:$A$505,0))&amp;"","خطة غير موجودة"))</f>
        <v/>
      </c>
      <c r="F1824" s="6">
        <f>IF(E1824="","",IFERROR(INDEX('المرضى'!$B$6:$B$305,MATCH(E1824,'المرضى'!$A$6:$A$305,0))&amp;"",""))</f>
        <v/>
      </c>
      <c r="G1824" s="22">
        <f>IF(OR(C1824&lt;&gt;"تمت",E1824="",NOT(ISNUMBER(A1824))),"",IF(COUNTIFS($E$6:$E$2005,E1824,$C$6:$C$2005,"تمت",$A$6:$A$2005,"&gt;"&amp;A1824)=0,1,0))</f>
        <v/>
      </c>
    </row>
    <row r="1825">
      <c r="A1825" s="13" t="n"/>
      <c r="B1825" s="5" t="n"/>
      <c r="C1825" s="5" t="n"/>
      <c r="D1825" s="5" t="n"/>
      <c r="E1825" s="6">
        <f>IF(B1825&amp;""="","",IFERROR(INDEX('الخطط'!$B$6:$B$505,MATCH(B1825&amp;"",'الخطط'!$A$6:$A$505,0))&amp;"","خطة غير موجودة"))</f>
        <v/>
      </c>
      <c r="F1825" s="6">
        <f>IF(E1825="","",IFERROR(INDEX('المرضى'!$B$6:$B$305,MATCH(E1825,'المرضى'!$A$6:$A$305,0))&amp;"",""))</f>
        <v/>
      </c>
      <c r="G1825" s="22">
        <f>IF(OR(C1825&lt;&gt;"تمت",E1825="",NOT(ISNUMBER(A1825))),"",IF(COUNTIFS($E$6:$E$2005,E1825,$C$6:$C$2005,"تمت",$A$6:$A$2005,"&gt;"&amp;A1825)=0,1,0))</f>
        <v/>
      </c>
    </row>
    <row r="1826">
      <c r="A1826" s="13" t="n"/>
      <c r="B1826" s="5" t="n"/>
      <c r="C1826" s="5" t="n"/>
      <c r="D1826" s="5" t="n"/>
      <c r="E1826" s="6">
        <f>IF(B1826&amp;""="","",IFERROR(INDEX('الخطط'!$B$6:$B$505,MATCH(B1826&amp;"",'الخطط'!$A$6:$A$505,0))&amp;"","خطة غير موجودة"))</f>
        <v/>
      </c>
      <c r="F1826" s="6">
        <f>IF(E1826="","",IFERROR(INDEX('المرضى'!$B$6:$B$305,MATCH(E1826,'المرضى'!$A$6:$A$305,0))&amp;"",""))</f>
        <v/>
      </c>
      <c r="G1826" s="22">
        <f>IF(OR(C1826&lt;&gt;"تمت",E1826="",NOT(ISNUMBER(A1826))),"",IF(COUNTIFS($E$6:$E$2005,E1826,$C$6:$C$2005,"تمت",$A$6:$A$2005,"&gt;"&amp;A1826)=0,1,0))</f>
        <v/>
      </c>
    </row>
    <row r="1827">
      <c r="A1827" s="13" t="n"/>
      <c r="B1827" s="5" t="n"/>
      <c r="C1827" s="5" t="n"/>
      <c r="D1827" s="5" t="n"/>
      <c r="E1827" s="6">
        <f>IF(B1827&amp;""="","",IFERROR(INDEX('الخطط'!$B$6:$B$505,MATCH(B1827&amp;"",'الخطط'!$A$6:$A$505,0))&amp;"","خطة غير موجودة"))</f>
        <v/>
      </c>
      <c r="F1827" s="6">
        <f>IF(E1827="","",IFERROR(INDEX('المرضى'!$B$6:$B$305,MATCH(E1827,'المرضى'!$A$6:$A$305,0))&amp;"",""))</f>
        <v/>
      </c>
      <c r="G1827" s="22">
        <f>IF(OR(C1827&lt;&gt;"تمت",E1827="",NOT(ISNUMBER(A1827))),"",IF(COUNTIFS($E$6:$E$2005,E1827,$C$6:$C$2005,"تمت",$A$6:$A$2005,"&gt;"&amp;A1827)=0,1,0))</f>
        <v/>
      </c>
    </row>
    <row r="1828">
      <c r="A1828" s="13" t="n"/>
      <c r="B1828" s="5" t="n"/>
      <c r="C1828" s="5" t="n"/>
      <c r="D1828" s="5" t="n"/>
      <c r="E1828" s="6">
        <f>IF(B1828&amp;""="","",IFERROR(INDEX('الخطط'!$B$6:$B$505,MATCH(B1828&amp;"",'الخطط'!$A$6:$A$505,0))&amp;"","خطة غير موجودة"))</f>
        <v/>
      </c>
      <c r="F1828" s="6">
        <f>IF(E1828="","",IFERROR(INDEX('المرضى'!$B$6:$B$305,MATCH(E1828,'المرضى'!$A$6:$A$305,0))&amp;"",""))</f>
        <v/>
      </c>
      <c r="G1828" s="22">
        <f>IF(OR(C1828&lt;&gt;"تمت",E1828="",NOT(ISNUMBER(A1828))),"",IF(COUNTIFS($E$6:$E$2005,E1828,$C$6:$C$2005,"تمت",$A$6:$A$2005,"&gt;"&amp;A1828)=0,1,0))</f>
        <v/>
      </c>
    </row>
    <row r="1829">
      <c r="A1829" s="13" t="n"/>
      <c r="B1829" s="5" t="n"/>
      <c r="C1829" s="5" t="n"/>
      <c r="D1829" s="5" t="n"/>
      <c r="E1829" s="6">
        <f>IF(B1829&amp;""="","",IFERROR(INDEX('الخطط'!$B$6:$B$505,MATCH(B1829&amp;"",'الخطط'!$A$6:$A$505,0))&amp;"","خطة غير موجودة"))</f>
        <v/>
      </c>
      <c r="F1829" s="6">
        <f>IF(E1829="","",IFERROR(INDEX('المرضى'!$B$6:$B$305,MATCH(E1829,'المرضى'!$A$6:$A$305,0))&amp;"",""))</f>
        <v/>
      </c>
      <c r="G1829" s="22">
        <f>IF(OR(C1829&lt;&gt;"تمت",E1829="",NOT(ISNUMBER(A1829))),"",IF(COUNTIFS($E$6:$E$2005,E1829,$C$6:$C$2005,"تمت",$A$6:$A$2005,"&gt;"&amp;A1829)=0,1,0))</f>
        <v/>
      </c>
    </row>
    <row r="1830">
      <c r="A1830" s="13" t="n"/>
      <c r="B1830" s="5" t="n"/>
      <c r="C1830" s="5" t="n"/>
      <c r="D1830" s="5" t="n"/>
      <c r="E1830" s="6">
        <f>IF(B1830&amp;""="","",IFERROR(INDEX('الخطط'!$B$6:$B$505,MATCH(B1830&amp;"",'الخطط'!$A$6:$A$505,0))&amp;"","خطة غير موجودة"))</f>
        <v/>
      </c>
      <c r="F1830" s="6">
        <f>IF(E1830="","",IFERROR(INDEX('المرضى'!$B$6:$B$305,MATCH(E1830,'المرضى'!$A$6:$A$305,0))&amp;"",""))</f>
        <v/>
      </c>
      <c r="G1830" s="22">
        <f>IF(OR(C1830&lt;&gt;"تمت",E1830="",NOT(ISNUMBER(A1830))),"",IF(COUNTIFS($E$6:$E$2005,E1830,$C$6:$C$2005,"تمت",$A$6:$A$2005,"&gt;"&amp;A1830)=0,1,0))</f>
        <v/>
      </c>
    </row>
    <row r="1831">
      <c r="A1831" s="13" t="n"/>
      <c r="B1831" s="5" t="n"/>
      <c r="C1831" s="5" t="n"/>
      <c r="D1831" s="5" t="n"/>
      <c r="E1831" s="6">
        <f>IF(B1831&amp;""="","",IFERROR(INDEX('الخطط'!$B$6:$B$505,MATCH(B1831&amp;"",'الخطط'!$A$6:$A$505,0))&amp;"","خطة غير موجودة"))</f>
        <v/>
      </c>
      <c r="F1831" s="6">
        <f>IF(E1831="","",IFERROR(INDEX('المرضى'!$B$6:$B$305,MATCH(E1831,'المرضى'!$A$6:$A$305,0))&amp;"",""))</f>
        <v/>
      </c>
      <c r="G1831" s="22">
        <f>IF(OR(C1831&lt;&gt;"تمت",E1831="",NOT(ISNUMBER(A1831))),"",IF(COUNTIFS($E$6:$E$2005,E1831,$C$6:$C$2005,"تمت",$A$6:$A$2005,"&gt;"&amp;A1831)=0,1,0))</f>
        <v/>
      </c>
    </row>
    <row r="1832">
      <c r="A1832" s="13" t="n"/>
      <c r="B1832" s="5" t="n"/>
      <c r="C1832" s="5" t="n"/>
      <c r="D1832" s="5" t="n"/>
      <c r="E1832" s="6">
        <f>IF(B1832&amp;""="","",IFERROR(INDEX('الخطط'!$B$6:$B$505,MATCH(B1832&amp;"",'الخطط'!$A$6:$A$505,0))&amp;"","خطة غير موجودة"))</f>
        <v/>
      </c>
      <c r="F1832" s="6">
        <f>IF(E1832="","",IFERROR(INDEX('المرضى'!$B$6:$B$305,MATCH(E1832,'المرضى'!$A$6:$A$305,0))&amp;"",""))</f>
        <v/>
      </c>
      <c r="G1832" s="22">
        <f>IF(OR(C1832&lt;&gt;"تمت",E1832="",NOT(ISNUMBER(A1832))),"",IF(COUNTIFS($E$6:$E$2005,E1832,$C$6:$C$2005,"تمت",$A$6:$A$2005,"&gt;"&amp;A1832)=0,1,0))</f>
        <v/>
      </c>
    </row>
    <row r="1833">
      <c r="A1833" s="13" t="n"/>
      <c r="B1833" s="5" t="n"/>
      <c r="C1833" s="5" t="n"/>
      <c r="D1833" s="5" t="n"/>
      <c r="E1833" s="6">
        <f>IF(B1833&amp;""="","",IFERROR(INDEX('الخطط'!$B$6:$B$505,MATCH(B1833&amp;"",'الخطط'!$A$6:$A$505,0))&amp;"","خطة غير موجودة"))</f>
        <v/>
      </c>
      <c r="F1833" s="6">
        <f>IF(E1833="","",IFERROR(INDEX('المرضى'!$B$6:$B$305,MATCH(E1833,'المرضى'!$A$6:$A$305,0))&amp;"",""))</f>
        <v/>
      </c>
      <c r="G1833" s="22">
        <f>IF(OR(C1833&lt;&gt;"تمت",E1833="",NOT(ISNUMBER(A1833))),"",IF(COUNTIFS($E$6:$E$2005,E1833,$C$6:$C$2005,"تمت",$A$6:$A$2005,"&gt;"&amp;A1833)=0,1,0))</f>
        <v/>
      </c>
    </row>
    <row r="1834">
      <c r="A1834" s="13" t="n"/>
      <c r="B1834" s="5" t="n"/>
      <c r="C1834" s="5" t="n"/>
      <c r="D1834" s="5" t="n"/>
      <c r="E1834" s="6">
        <f>IF(B1834&amp;""="","",IFERROR(INDEX('الخطط'!$B$6:$B$505,MATCH(B1834&amp;"",'الخطط'!$A$6:$A$505,0))&amp;"","خطة غير موجودة"))</f>
        <v/>
      </c>
      <c r="F1834" s="6">
        <f>IF(E1834="","",IFERROR(INDEX('المرضى'!$B$6:$B$305,MATCH(E1834,'المرضى'!$A$6:$A$305,0))&amp;"",""))</f>
        <v/>
      </c>
      <c r="G1834" s="22">
        <f>IF(OR(C1834&lt;&gt;"تمت",E1834="",NOT(ISNUMBER(A1834))),"",IF(COUNTIFS($E$6:$E$2005,E1834,$C$6:$C$2005,"تمت",$A$6:$A$2005,"&gt;"&amp;A1834)=0,1,0))</f>
        <v/>
      </c>
    </row>
    <row r="1835">
      <c r="A1835" s="13" t="n"/>
      <c r="B1835" s="5" t="n"/>
      <c r="C1835" s="5" t="n"/>
      <c r="D1835" s="5" t="n"/>
      <c r="E1835" s="6">
        <f>IF(B1835&amp;""="","",IFERROR(INDEX('الخطط'!$B$6:$B$505,MATCH(B1835&amp;"",'الخطط'!$A$6:$A$505,0))&amp;"","خطة غير موجودة"))</f>
        <v/>
      </c>
      <c r="F1835" s="6">
        <f>IF(E1835="","",IFERROR(INDEX('المرضى'!$B$6:$B$305,MATCH(E1835,'المرضى'!$A$6:$A$305,0))&amp;"",""))</f>
        <v/>
      </c>
      <c r="G1835" s="22">
        <f>IF(OR(C1835&lt;&gt;"تمت",E1835="",NOT(ISNUMBER(A1835))),"",IF(COUNTIFS($E$6:$E$2005,E1835,$C$6:$C$2005,"تمت",$A$6:$A$2005,"&gt;"&amp;A1835)=0,1,0))</f>
        <v/>
      </c>
    </row>
    <row r="1836">
      <c r="A1836" s="13" t="n"/>
      <c r="B1836" s="5" t="n"/>
      <c r="C1836" s="5" t="n"/>
      <c r="D1836" s="5" t="n"/>
      <c r="E1836" s="6">
        <f>IF(B1836&amp;""="","",IFERROR(INDEX('الخطط'!$B$6:$B$505,MATCH(B1836&amp;"",'الخطط'!$A$6:$A$505,0))&amp;"","خطة غير موجودة"))</f>
        <v/>
      </c>
      <c r="F1836" s="6">
        <f>IF(E1836="","",IFERROR(INDEX('المرضى'!$B$6:$B$305,MATCH(E1836,'المرضى'!$A$6:$A$305,0))&amp;"",""))</f>
        <v/>
      </c>
      <c r="G1836" s="22">
        <f>IF(OR(C1836&lt;&gt;"تمت",E1836="",NOT(ISNUMBER(A1836))),"",IF(COUNTIFS($E$6:$E$2005,E1836,$C$6:$C$2005,"تمت",$A$6:$A$2005,"&gt;"&amp;A1836)=0,1,0))</f>
        <v/>
      </c>
    </row>
    <row r="1837">
      <c r="A1837" s="13" t="n"/>
      <c r="B1837" s="5" t="n"/>
      <c r="C1837" s="5" t="n"/>
      <c r="D1837" s="5" t="n"/>
      <c r="E1837" s="6">
        <f>IF(B1837&amp;""="","",IFERROR(INDEX('الخطط'!$B$6:$B$505,MATCH(B1837&amp;"",'الخطط'!$A$6:$A$505,0))&amp;"","خطة غير موجودة"))</f>
        <v/>
      </c>
      <c r="F1837" s="6">
        <f>IF(E1837="","",IFERROR(INDEX('المرضى'!$B$6:$B$305,MATCH(E1837,'المرضى'!$A$6:$A$305,0))&amp;"",""))</f>
        <v/>
      </c>
      <c r="G1837" s="22">
        <f>IF(OR(C1837&lt;&gt;"تمت",E1837="",NOT(ISNUMBER(A1837))),"",IF(COUNTIFS($E$6:$E$2005,E1837,$C$6:$C$2005,"تمت",$A$6:$A$2005,"&gt;"&amp;A1837)=0,1,0))</f>
        <v/>
      </c>
    </row>
    <row r="1838">
      <c r="A1838" s="13" t="n"/>
      <c r="B1838" s="5" t="n"/>
      <c r="C1838" s="5" t="n"/>
      <c r="D1838" s="5" t="n"/>
      <c r="E1838" s="6">
        <f>IF(B1838&amp;""="","",IFERROR(INDEX('الخطط'!$B$6:$B$505,MATCH(B1838&amp;"",'الخطط'!$A$6:$A$505,0))&amp;"","خطة غير موجودة"))</f>
        <v/>
      </c>
      <c r="F1838" s="6">
        <f>IF(E1838="","",IFERROR(INDEX('المرضى'!$B$6:$B$305,MATCH(E1838,'المرضى'!$A$6:$A$305,0))&amp;"",""))</f>
        <v/>
      </c>
      <c r="G1838" s="22">
        <f>IF(OR(C1838&lt;&gt;"تمت",E1838="",NOT(ISNUMBER(A1838))),"",IF(COUNTIFS($E$6:$E$2005,E1838,$C$6:$C$2005,"تمت",$A$6:$A$2005,"&gt;"&amp;A1838)=0,1,0))</f>
        <v/>
      </c>
    </row>
    <row r="1839">
      <c r="A1839" s="13" t="n"/>
      <c r="B1839" s="5" t="n"/>
      <c r="C1839" s="5" t="n"/>
      <c r="D1839" s="5" t="n"/>
      <c r="E1839" s="6">
        <f>IF(B1839&amp;""="","",IFERROR(INDEX('الخطط'!$B$6:$B$505,MATCH(B1839&amp;"",'الخطط'!$A$6:$A$505,0))&amp;"","خطة غير موجودة"))</f>
        <v/>
      </c>
      <c r="F1839" s="6">
        <f>IF(E1839="","",IFERROR(INDEX('المرضى'!$B$6:$B$305,MATCH(E1839,'المرضى'!$A$6:$A$305,0))&amp;"",""))</f>
        <v/>
      </c>
      <c r="G1839" s="22">
        <f>IF(OR(C1839&lt;&gt;"تمت",E1839="",NOT(ISNUMBER(A1839))),"",IF(COUNTIFS($E$6:$E$2005,E1839,$C$6:$C$2005,"تمت",$A$6:$A$2005,"&gt;"&amp;A1839)=0,1,0))</f>
        <v/>
      </c>
    </row>
    <row r="1840">
      <c r="A1840" s="13" t="n"/>
      <c r="B1840" s="5" t="n"/>
      <c r="C1840" s="5" t="n"/>
      <c r="D1840" s="5" t="n"/>
      <c r="E1840" s="6">
        <f>IF(B1840&amp;""="","",IFERROR(INDEX('الخطط'!$B$6:$B$505,MATCH(B1840&amp;"",'الخطط'!$A$6:$A$505,0))&amp;"","خطة غير موجودة"))</f>
        <v/>
      </c>
      <c r="F1840" s="6">
        <f>IF(E1840="","",IFERROR(INDEX('المرضى'!$B$6:$B$305,MATCH(E1840,'المرضى'!$A$6:$A$305,0))&amp;"",""))</f>
        <v/>
      </c>
      <c r="G1840" s="22">
        <f>IF(OR(C1840&lt;&gt;"تمت",E1840="",NOT(ISNUMBER(A1840))),"",IF(COUNTIFS($E$6:$E$2005,E1840,$C$6:$C$2005,"تمت",$A$6:$A$2005,"&gt;"&amp;A1840)=0,1,0))</f>
        <v/>
      </c>
    </row>
    <row r="1841">
      <c r="A1841" s="13" t="n"/>
      <c r="B1841" s="5" t="n"/>
      <c r="C1841" s="5" t="n"/>
      <c r="D1841" s="5" t="n"/>
      <c r="E1841" s="6">
        <f>IF(B1841&amp;""="","",IFERROR(INDEX('الخطط'!$B$6:$B$505,MATCH(B1841&amp;"",'الخطط'!$A$6:$A$505,0))&amp;"","خطة غير موجودة"))</f>
        <v/>
      </c>
      <c r="F1841" s="6">
        <f>IF(E1841="","",IFERROR(INDEX('المرضى'!$B$6:$B$305,MATCH(E1841,'المرضى'!$A$6:$A$305,0))&amp;"",""))</f>
        <v/>
      </c>
      <c r="G1841" s="22">
        <f>IF(OR(C1841&lt;&gt;"تمت",E1841="",NOT(ISNUMBER(A1841))),"",IF(COUNTIFS($E$6:$E$2005,E1841,$C$6:$C$2005,"تمت",$A$6:$A$2005,"&gt;"&amp;A1841)=0,1,0))</f>
        <v/>
      </c>
    </row>
    <row r="1842">
      <c r="A1842" s="13" t="n"/>
      <c r="B1842" s="5" t="n"/>
      <c r="C1842" s="5" t="n"/>
      <c r="D1842" s="5" t="n"/>
      <c r="E1842" s="6">
        <f>IF(B1842&amp;""="","",IFERROR(INDEX('الخطط'!$B$6:$B$505,MATCH(B1842&amp;"",'الخطط'!$A$6:$A$505,0))&amp;"","خطة غير موجودة"))</f>
        <v/>
      </c>
      <c r="F1842" s="6">
        <f>IF(E1842="","",IFERROR(INDEX('المرضى'!$B$6:$B$305,MATCH(E1842,'المرضى'!$A$6:$A$305,0))&amp;"",""))</f>
        <v/>
      </c>
      <c r="G1842" s="22">
        <f>IF(OR(C1842&lt;&gt;"تمت",E1842="",NOT(ISNUMBER(A1842))),"",IF(COUNTIFS($E$6:$E$2005,E1842,$C$6:$C$2005,"تمت",$A$6:$A$2005,"&gt;"&amp;A1842)=0,1,0))</f>
        <v/>
      </c>
    </row>
    <row r="1843">
      <c r="A1843" s="13" t="n"/>
      <c r="B1843" s="5" t="n"/>
      <c r="C1843" s="5" t="n"/>
      <c r="D1843" s="5" t="n"/>
      <c r="E1843" s="6">
        <f>IF(B1843&amp;""="","",IFERROR(INDEX('الخطط'!$B$6:$B$505,MATCH(B1843&amp;"",'الخطط'!$A$6:$A$505,0))&amp;"","خطة غير موجودة"))</f>
        <v/>
      </c>
      <c r="F1843" s="6">
        <f>IF(E1843="","",IFERROR(INDEX('المرضى'!$B$6:$B$305,MATCH(E1843,'المرضى'!$A$6:$A$305,0))&amp;"",""))</f>
        <v/>
      </c>
      <c r="G1843" s="22">
        <f>IF(OR(C1843&lt;&gt;"تمت",E1843="",NOT(ISNUMBER(A1843))),"",IF(COUNTIFS($E$6:$E$2005,E1843,$C$6:$C$2005,"تمت",$A$6:$A$2005,"&gt;"&amp;A1843)=0,1,0))</f>
        <v/>
      </c>
    </row>
    <row r="1844">
      <c r="A1844" s="13" t="n"/>
      <c r="B1844" s="5" t="n"/>
      <c r="C1844" s="5" t="n"/>
      <c r="D1844" s="5" t="n"/>
      <c r="E1844" s="6">
        <f>IF(B1844&amp;""="","",IFERROR(INDEX('الخطط'!$B$6:$B$505,MATCH(B1844&amp;"",'الخطط'!$A$6:$A$505,0))&amp;"","خطة غير موجودة"))</f>
        <v/>
      </c>
      <c r="F1844" s="6">
        <f>IF(E1844="","",IFERROR(INDEX('المرضى'!$B$6:$B$305,MATCH(E1844,'المرضى'!$A$6:$A$305,0))&amp;"",""))</f>
        <v/>
      </c>
      <c r="G1844" s="22">
        <f>IF(OR(C1844&lt;&gt;"تمت",E1844="",NOT(ISNUMBER(A1844))),"",IF(COUNTIFS($E$6:$E$2005,E1844,$C$6:$C$2005,"تمت",$A$6:$A$2005,"&gt;"&amp;A1844)=0,1,0))</f>
        <v/>
      </c>
    </row>
    <row r="1845">
      <c r="A1845" s="13" t="n"/>
      <c r="B1845" s="5" t="n"/>
      <c r="C1845" s="5" t="n"/>
      <c r="D1845" s="5" t="n"/>
      <c r="E1845" s="6">
        <f>IF(B1845&amp;""="","",IFERROR(INDEX('الخطط'!$B$6:$B$505,MATCH(B1845&amp;"",'الخطط'!$A$6:$A$505,0))&amp;"","خطة غير موجودة"))</f>
        <v/>
      </c>
      <c r="F1845" s="6">
        <f>IF(E1845="","",IFERROR(INDEX('المرضى'!$B$6:$B$305,MATCH(E1845,'المرضى'!$A$6:$A$305,0))&amp;"",""))</f>
        <v/>
      </c>
      <c r="G1845" s="22">
        <f>IF(OR(C1845&lt;&gt;"تمت",E1845="",NOT(ISNUMBER(A1845))),"",IF(COUNTIFS($E$6:$E$2005,E1845,$C$6:$C$2005,"تمت",$A$6:$A$2005,"&gt;"&amp;A1845)=0,1,0))</f>
        <v/>
      </c>
    </row>
    <row r="1846">
      <c r="A1846" s="13" t="n"/>
      <c r="B1846" s="5" t="n"/>
      <c r="C1846" s="5" t="n"/>
      <c r="D1846" s="5" t="n"/>
      <c r="E1846" s="6">
        <f>IF(B1846&amp;""="","",IFERROR(INDEX('الخطط'!$B$6:$B$505,MATCH(B1846&amp;"",'الخطط'!$A$6:$A$505,0))&amp;"","خطة غير موجودة"))</f>
        <v/>
      </c>
      <c r="F1846" s="6">
        <f>IF(E1846="","",IFERROR(INDEX('المرضى'!$B$6:$B$305,MATCH(E1846,'المرضى'!$A$6:$A$305,0))&amp;"",""))</f>
        <v/>
      </c>
      <c r="G1846" s="22">
        <f>IF(OR(C1846&lt;&gt;"تمت",E1846="",NOT(ISNUMBER(A1846))),"",IF(COUNTIFS($E$6:$E$2005,E1846,$C$6:$C$2005,"تمت",$A$6:$A$2005,"&gt;"&amp;A1846)=0,1,0))</f>
        <v/>
      </c>
    </row>
    <row r="1847">
      <c r="A1847" s="13" t="n"/>
      <c r="B1847" s="5" t="n"/>
      <c r="C1847" s="5" t="n"/>
      <c r="D1847" s="5" t="n"/>
      <c r="E1847" s="6">
        <f>IF(B1847&amp;""="","",IFERROR(INDEX('الخطط'!$B$6:$B$505,MATCH(B1847&amp;"",'الخطط'!$A$6:$A$505,0))&amp;"","خطة غير موجودة"))</f>
        <v/>
      </c>
      <c r="F1847" s="6">
        <f>IF(E1847="","",IFERROR(INDEX('المرضى'!$B$6:$B$305,MATCH(E1847,'المرضى'!$A$6:$A$305,0))&amp;"",""))</f>
        <v/>
      </c>
      <c r="G1847" s="22">
        <f>IF(OR(C1847&lt;&gt;"تمت",E1847="",NOT(ISNUMBER(A1847))),"",IF(COUNTIFS($E$6:$E$2005,E1847,$C$6:$C$2005,"تمت",$A$6:$A$2005,"&gt;"&amp;A1847)=0,1,0))</f>
        <v/>
      </c>
    </row>
    <row r="1848">
      <c r="A1848" s="13" t="n"/>
      <c r="B1848" s="5" t="n"/>
      <c r="C1848" s="5" t="n"/>
      <c r="D1848" s="5" t="n"/>
      <c r="E1848" s="6">
        <f>IF(B1848&amp;""="","",IFERROR(INDEX('الخطط'!$B$6:$B$505,MATCH(B1848&amp;"",'الخطط'!$A$6:$A$505,0))&amp;"","خطة غير موجودة"))</f>
        <v/>
      </c>
      <c r="F1848" s="6">
        <f>IF(E1848="","",IFERROR(INDEX('المرضى'!$B$6:$B$305,MATCH(E1848,'المرضى'!$A$6:$A$305,0))&amp;"",""))</f>
        <v/>
      </c>
      <c r="G1848" s="22">
        <f>IF(OR(C1848&lt;&gt;"تمت",E1848="",NOT(ISNUMBER(A1848))),"",IF(COUNTIFS($E$6:$E$2005,E1848,$C$6:$C$2005,"تمت",$A$6:$A$2005,"&gt;"&amp;A1848)=0,1,0))</f>
        <v/>
      </c>
    </row>
    <row r="1849">
      <c r="A1849" s="13" t="n"/>
      <c r="B1849" s="5" t="n"/>
      <c r="C1849" s="5" t="n"/>
      <c r="D1849" s="5" t="n"/>
      <c r="E1849" s="6">
        <f>IF(B1849&amp;""="","",IFERROR(INDEX('الخطط'!$B$6:$B$505,MATCH(B1849&amp;"",'الخطط'!$A$6:$A$505,0))&amp;"","خطة غير موجودة"))</f>
        <v/>
      </c>
      <c r="F1849" s="6">
        <f>IF(E1849="","",IFERROR(INDEX('المرضى'!$B$6:$B$305,MATCH(E1849,'المرضى'!$A$6:$A$305,0))&amp;"",""))</f>
        <v/>
      </c>
      <c r="G1849" s="22">
        <f>IF(OR(C1849&lt;&gt;"تمت",E1849="",NOT(ISNUMBER(A1849))),"",IF(COUNTIFS($E$6:$E$2005,E1849,$C$6:$C$2005,"تمت",$A$6:$A$2005,"&gt;"&amp;A1849)=0,1,0))</f>
        <v/>
      </c>
    </row>
    <row r="1850">
      <c r="A1850" s="13" t="n"/>
      <c r="B1850" s="5" t="n"/>
      <c r="C1850" s="5" t="n"/>
      <c r="D1850" s="5" t="n"/>
      <c r="E1850" s="6">
        <f>IF(B1850&amp;""="","",IFERROR(INDEX('الخطط'!$B$6:$B$505,MATCH(B1850&amp;"",'الخطط'!$A$6:$A$505,0))&amp;"","خطة غير موجودة"))</f>
        <v/>
      </c>
      <c r="F1850" s="6">
        <f>IF(E1850="","",IFERROR(INDEX('المرضى'!$B$6:$B$305,MATCH(E1850,'المرضى'!$A$6:$A$305,0))&amp;"",""))</f>
        <v/>
      </c>
      <c r="G1850" s="22">
        <f>IF(OR(C1850&lt;&gt;"تمت",E1850="",NOT(ISNUMBER(A1850))),"",IF(COUNTIFS($E$6:$E$2005,E1850,$C$6:$C$2005,"تمت",$A$6:$A$2005,"&gt;"&amp;A1850)=0,1,0))</f>
        <v/>
      </c>
    </row>
    <row r="1851">
      <c r="A1851" s="13" t="n"/>
      <c r="B1851" s="5" t="n"/>
      <c r="C1851" s="5" t="n"/>
      <c r="D1851" s="5" t="n"/>
      <c r="E1851" s="6">
        <f>IF(B1851&amp;""="","",IFERROR(INDEX('الخطط'!$B$6:$B$505,MATCH(B1851&amp;"",'الخطط'!$A$6:$A$505,0))&amp;"","خطة غير موجودة"))</f>
        <v/>
      </c>
      <c r="F1851" s="6">
        <f>IF(E1851="","",IFERROR(INDEX('المرضى'!$B$6:$B$305,MATCH(E1851,'المرضى'!$A$6:$A$305,0))&amp;"",""))</f>
        <v/>
      </c>
      <c r="G1851" s="22">
        <f>IF(OR(C1851&lt;&gt;"تمت",E1851="",NOT(ISNUMBER(A1851))),"",IF(COUNTIFS($E$6:$E$2005,E1851,$C$6:$C$2005,"تمت",$A$6:$A$2005,"&gt;"&amp;A1851)=0,1,0))</f>
        <v/>
      </c>
    </row>
    <row r="1852">
      <c r="A1852" s="13" t="n"/>
      <c r="B1852" s="5" t="n"/>
      <c r="C1852" s="5" t="n"/>
      <c r="D1852" s="5" t="n"/>
      <c r="E1852" s="6">
        <f>IF(B1852&amp;""="","",IFERROR(INDEX('الخطط'!$B$6:$B$505,MATCH(B1852&amp;"",'الخطط'!$A$6:$A$505,0))&amp;"","خطة غير موجودة"))</f>
        <v/>
      </c>
      <c r="F1852" s="6">
        <f>IF(E1852="","",IFERROR(INDEX('المرضى'!$B$6:$B$305,MATCH(E1852,'المرضى'!$A$6:$A$305,0))&amp;"",""))</f>
        <v/>
      </c>
      <c r="G1852" s="22">
        <f>IF(OR(C1852&lt;&gt;"تمت",E1852="",NOT(ISNUMBER(A1852))),"",IF(COUNTIFS($E$6:$E$2005,E1852,$C$6:$C$2005,"تمت",$A$6:$A$2005,"&gt;"&amp;A1852)=0,1,0))</f>
        <v/>
      </c>
    </row>
    <row r="1853">
      <c r="A1853" s="13" t="n"/>
      <c r="B1853" s="5" t="n"/>
      <c r="C1853" s="5" t="n"/>
      <c r="D1853" s="5" t="n"/>
      <c r="E1853" s="6">
        <f>IF(B1853&amp;""="","",IFERROR(INDEX('الخطط'!$B$6:$B$505,MATCH(B1853&amp;"",'الخطط'!$A$6:$A$505,0))&amp;"","خطة غير موجودة"))</f>
        <v/>
      </c>
      <c r="F1853" s="6">
        <f>IF(E1853="","",IFERROR(INDEX('المرضى'!$B$6:$B$305,MATCH(E1853,'المرضى'!$A$6:$A$305,0))&amp;"",""))</f>
        <v/>
      </c>
      <c r="G1853" s="22">
        <f>IF(OR(C1853&lt;&gt;"تمت",E1853="",NOT(ISNUMBER(A1853))),"",IF(COUNTIFS($E$6:$E$2005,E1853,$C$6:$C$2005,"تمت",$A$6:$A$2005,"&gt;"&amp;A1853)=0,1,0))</f>
        <v/>
      </c>
    </row>
    <row r="1854">
      <c r="A1854" s="13" t="n"/>
      <c r="B1854" s="5" t="n"/>
      <c r="C1854" s="5" t="n"/>
      <c r="D1854" s="5" t="n"/>
      <c r="E1854" s="6">
        <f>IF(B1854&amp;""="","",IFERROR(INDEX('الخطط'!$B$6:$B$505,MATCH(B1854&amp;"",'الخطط'!$A$6:$A$505,0))&amp;"","خطة غير موجودة"))</f>
        <v/>
      </c>
      <c r="F1854" s="6">
        <f>IF(E1854="","",IFERROR(INDEX('المرضى'!$B$6:$B$305,MATCH(E1854,'المرضى'!$A$6:$A$305,0))&amp;"",""))</f>
        <v/>
      </c>
      <c r="G1854" s="22">
        <f>IF(OR(C1854&lt;&gt;"تمت",E1854="",NOT(ISNUMBER(A1854))),"",IF(COUNTIFS($E$6:$E$2005,E1854,$C$6:$C$2005,"تمت",$A$6:$A$2005,"&gt;"&amp;A1854)=0,1,0))</f>
        <v/>
      </c>
    </row>
    <row r="1855">
      <c r="A1855" s="13" t="n"/>
      <c r="B1855" s="5" t="n"/>
      <c r="C1855" s="5" t="n"/>
      <c r="D1855" s="5" t="n"/>
      <c r="E1855" s="6">
        <f>IF(B1855&amp;""="","",IFERROR(INDEX('الخطط'!$B$6:$B$505,MATCH(B1855&amp;"",'الخطط'!$A$6:$A$505,0))&amp;"","خطة غير موجودة"))</f>
        <v/>
      </c>
      <c r="F1855" s="6">
        <f>IF(E1855="","",IFERROR(INDEX('المرضى'!$B$6:$B$305,MATCH(E1855,'المرضى'!$A$6:$A$305,0))&amp;"",""))</f>
        <v/>
      </c>
      <c r="G1855" s="22">
        <f>IF(OR(C1855&lt;&gt;"تمت",E1855="",NOT(ISNUMBER(A1855))),"",IF(COUNTIFS($E$6:$E$2005,E1855,$C$6:$C$2005,"تمت",$A$6:$A$2005,"&gt;"&amp;A1855)=0,1,0))</f>
        <v/>
      </c>
    </row>
    <row r="1856">
      <c r="A1856" s="13" t="n"/>
      <c r="B1856" s="5" t="n"/>
      <c r="C1856" s="5" t="n"/>
      <c r="D1856" s="5" t="n"/>
      <c r="E1856" s="6">
        <f>IF(B1856&amp;""="","",IFERROR(INDEX('الخطط'!$B$6:$B$505,MATCH(B1856&amp;"",'الخطط'!$A$6:$A$505,0))&amp;"","خطة غير موجودة"))</f>
        <v/>
      </c>
      <c r="F1856" s="6">
        <f>IF(E1856="","",IFERROR(INDEX('المرضى'!$B$6:$B$305,MATCH(E1856,'المرضى'!$A$6:$A$305,0))&amp;"",""))</f>
        <v/>
      </c>
      <c r="G1856" s="22">
        <f>IF(OR(C1856&lt;&gt;"تمت",E1856="",NOT(ISNUMBER(A1856))),"",IF(COUNTIFS($E$6:$E$2005,E1856,$C$6:$C$2005,"تمت",$A$6:$A$2005,"&gt;"&amp;A1856)=0,1,0))</f>
        <v/>
      </c>
    </row>
    <row r="1857">
      <c r="A1857" s="13" t="n"/>
      <c r="B1857" s="5" t="n"/>
      <c r="C1857" s="5" t="n"/>
      <c r="D1857" s="5" t="n"/>
      <c r="E1857" s="6">
        <f>IF(B1857&amp;""="","",IFERROR(INDEX('الخطط'!$B$6:$B$505,MATCH(B1857&amp;"",'الخطط'!$A$6:$A$505,0))&amp;"","خطة غير موجودة"))</f>
        <v/>
      </c>
      <c r="F1857" s="6">
        <f>IF(E1857="","",IFERROR(INDEX('المرضى'!$B$6:$B$305,MATCH(E1857,'المرضى'!$A$6:$A$305,0))&amp;"",""))</f>
        <v/>
      </c>
      <c r="G1857" s="22">
        <f>IF(OR(C1857&lt;&gt;"تمت",E1857="",NOT(ISNUMBER(A1857))),"",IF(COUNTIFS($E$6:$E$2005,E1857,$C$6:$C$2005,"تمت",$A$6:$A$2005,"&gt;"&amp;A1857)=0,1,0))</f>
        <v/>
      </c>
    </row>
    <row r="1858">
      <c r="A1858" s="13" t="n"/>
      <c r="B1858" s="5" t="n"/>
      <c r="C1858" s="5" t="n"/>
      <c r="D1858" s="5" t="n"/>
      <c r="E1858" s="6">
        <f>IF(B1858&amp;""="","",IFERROR(INDEX('الخطط'!$B$6:$B$505,MATCH(B1858&amp;"",'الخطط'!$A$6:$A$505,0))&amp;"","خطة غير موجودة"))</f>
        <v/>
      </c>
      <c r="F1858" s="6">
        <f>IF(E1858="","",IFERROR(INDEX('المرضى'!$B$6:$B$305,MATCH(E1858,'المرضى'!$A$6:$A$305,0))&amp;"",""))</f>
        <v/>
      </c>
      <c r="G1858" s="22">
        <f>IF(OR(C1858&lt;&gt;"تمت",E1858="",NOT(ISNUMBER(A1858))),"",IF(COUNTIFS($E$6:$E$2005,E1858,$C$6:$C$2005,"تمت",$A$6:$A$2005,"&gt;"&amp;A1858)=0,1,0))</f>
        <v/>
      </c>
    </row>
    <row r="1859">
      <c r="A1859" s="13" t="n"/>
      <c r="B1859" s="5" t="n"/>
      <c r="C1859" s="5" t="n"/>
      <c r="D1859" s="5" t="n"/>
      <c r="E1859" s="6">
        <f>IF(B1859&amp;""="","",IFERROR(INDEX('الخطط'!$B$6:$B$505,MATCH(B1859&amp;"",'الخطط'!$A$6:$A$505,0))&amp;"","خطة غير موجودة"))</f>
        <v/>
      </c>
      <c r="F1859" s="6">
        <f>IF(E1859="","",IFERROR(INDEX('المرضى'!$B$6:$B$305,MATCH(E1859,'المرضى'!$A$6:$A$305,0))&amp;"",""))</f>
        <v/>
      </c>
      <c r="G1859" s="22">
        <f>IF(OR(C1859&lt;&gt;"تمت",E1859="",NOT(ISNUMBER(A1859))),"",IF(COUNTIFS($E$6:$E$2005,E1859,$C$6:$C$2005,"تمت",$A$6:$A$2005,"&gt;"&amp;A1859)=0,1,0))</f>
        <v/>
      </c>
    </row>
    <row r="1860">
      <c r="A1860" s="13" t="n"/>
      <c r="B1860" s="5" t="n"/>
      <c r="C1860" s="5" t="n"/>
      <c r="D1860" s="5" t="n"/>
      <c r="E1860" s="6">
        <f>IF(B1860&amp;""="","",IFERROR(INDEX('الخطط'!$B$6:$B$505,MATCH(B1860&amp;"",'الخطط'!$A$6:$A$505,0))&amp;"","خطة غير موجودة"))</f>
        <v/>
      </c>
      <c r="F1860" s="6">
        <f>IF(E1860="","",IFERROR(INDEX('المرضى'!$B$6:$B$305,MATCH(E1860,'المرضى'!$A$6:$A$305,0))&amp;"",""))</f>
        <v/>
      </c>
      <c r="G1860" s="22">
        <f>IF(OR(C1860&lt;&gt;"تمت",E1860="",NOT(ISNUMBER(A1860))),"",IF(COUNTIFS($E$6:$E$2005,E1860,$C$6:$C$2005,"تمت",$A$6:$A$2005,"&gt;"&amp;A1860)=0,1,0))</f>
        <v/>
      </c>
    </row>
    <row r="1861">
      <c r="A1861" s="13" t="n"/>
      <c r="B1861" s="5" t="n"/>
      <c r="C1861" s="5" t="n"/>
      <c r="D1861" s="5" t="n"/>
      <c r="E1861" s="6">
        <f>IF(B1861&amp;""="","",IFERROR(INDEX('الخطط'!$B$6:$B$505,MATCH(B1861&amp;"",'الخطط'!$A$6:$A$505,0))&amp;"","خطة غير موجودة"))</f>
        <v/>
      </c>
      <c r="F1861" s="6">
        <f>IF(E1861="","",IFERROR(INDEX('المرضى'!$B$6:$B$305,MATCH(E1861,'المرضى'!$A$6:$A$305,0))&amp;"",""))</f>
        <v/>
      </c>
      <c r="G1861" s="22">
        <f>IF(OR(C1861&lt;&gt;"تمت",E1861="",NOT(ISNUMBER(A1861))),"",IF(COUNTIFS($E$6:$E$2005,E1861,$C$6:$C$2005,"تمت",$A$6:$A$2005,"&gt;"&amp;A1861)=0,1,0))</f>
        <v/>
      </c>
    </row>
    <row r="1862">
      <c r="A1862" s="13" t="n"/>
      <c r="B1862" s="5" t="n"/>
      <c r="C1862" s="5" t="n"/>
      <c r="D1862" s="5" t="n"/>
      <c r="E1862" s="6">
        <f>IF(B1862&amp;""="","",IFERROR(INDEX('الخطط'!$B$6:$B$505,MATCH(B1862&amp;"",'الخطط'!$A$6:$A$505,0))&amp;"","خطة غير موجودة"))</f>
        <v/>
      </c>
      <c r="F1862" s="6">
        <f>IF(E1862="","",IFERROR(INDEX('المرضى'!$B$6:$B$305,MATCH(E1862,'المرضى'!$A$6:$A$305,0))&amp;"",""))</f>
        <v/>
      </c>
      <c r="G1862" s="22">
        <f>IF(OR(C1862&lt;&gt;"تمت",E1862="",NOT(ISNUMBER(A1862))),"",IF(COUNTIFS($E$6:$E$2005,E1862,$C$6:$C$2005,"تمت",$A$6:$A$2005,"&gt;"&amp;A1862)=0,1,0))</f>
        <v/>
      </c>
    </row>
    <row r="1863">
      <c r="A1863" s="13" t="n"/>
      <c r="B1863" s="5" t="n"/>
      <c r="C1863" s="5" t="n"/>
      <c r="D1863" s="5" t="n"/>
      <c r="E1863" s="6">
        <f>IF(B1863&amp;""="","",IFERROR(INDEX('الخطط'!$B$6:$B$505,MATCH(B1863&amp;"",'الخطط'!$A$6:$A$505,0))&amp;"","خطة غير موجودة"))</f>
        <v/>
      </c>
      <c r="F1863" s="6">
        <f>IF(E1863="","",IFERROR(INDEX('المرضى'!$B$6:$B$305,MATCH(E1863,'المرضى'!$A$6:$A$305,0))&amp;"",""))</f>
        <v/>
      </c>
      <c r="G1863" s="22">
        <f>IF(OR(C1863&lt;&gt;"تمت",E1863="",NOT(ISNUMBER(A1863))),"",IF(COUNTIFS($E$6:$E$2005,E1863,$C$6:$C$2005,"تمت",$A$6:$A$2005,"&gt;"&amp;A1863)=0,1,0))</f>
        <v/>
      </c>
    </row>
    <row r="1864">
      <c r="A1864" s="13" t="n"/>
      <c r="B1864" s="5" t="n"/>
      <c r="C1864" s="5" t="n"/>
      <c r="D1864" s="5" t="n"/>
      <c r="E1864" s="6">
        <f>IF(B1864&amp;""="","",IFERROR(INDEX('الخطط'!$B$6:$B$505,MATCH(B1864&amp;"",'الخطط'!$A$6:$A$505,0))&amp;"","خطة غير موجودة"))</f>
        <v/>
      </c>
      <c r="F1864" s="6">
        <f>IF(E1864="","",IFERROR(INDEX('المرضى'!$B$6:$B$305,MATCH(E1864,'المرضى'!$A$6:$A$305,0))&amp;"",""))</f>
        <v/>
      </c>
      <c r="G1864" s="22">
        <f>IF(OR(C1864&lt;&gt;"تمت",E1864="",NOT(ISNUMBER(A1864))),"",IF(COUNTIFS($E$6:$E$2005,E1864,$C$6:$C$2005,"تمت",$A$6:$A$2005,"&gt;"&amp;A1864)=0,1,0))</f>
        <v/>
      </c>
    </row>
    <row r="1865">
      <c r="A1865" s="13" t="n"/>
      <c r="B1865" s="5" t="n"/>
      <c r="C1865" s="5" t="n"/>
      <c r="D1865" s="5" t="n"/>
      <c r="E1865" s="6">
        <f>IF(B1865&amp;""="","",IFERROR(INDEX('الخطط'!$B$6:$B$505,MATCH(B1865&amp;"",'الخطط'!$A$6:$A$505,0))&amp;"","خطة غير موجودة"))</f>
        <v/>
      </c>
      <c r="F1865" s="6">
        <f>IF(E1865="","",IFERROR(INDEX('المرضى'!$B$6:$B$305,MATCH(E1865,'المرضى'!$A$6:$A$305,0))&amp;"",""))</f>
        <v/>
      </c>
      <c r="G1865" s="22">
        <f>IF(OR(C1865&lt;&gt;"تمت",E1865="",NOT(ISNUMBER(A1865))),"",IF(COUNTIFS($E$6:$E$2005,E1865,$C$6:$C$2005,"تمت",$A$6:$A$2005,"&gt;"&amp;A1865)=0,1,0))</f>
        <v/>
      </c>
    </row>
    <row r="1866">
      <c r="A1866" s="13" t="n"/>
      <c r="B1866" s="5" t="n"/>
      <c r="C1866" s="5" t="n"/>
      <c r="D1866" s="5" t="n"/>
      <c r="E1866" s="6">
        <f>IF(B1866&amp;""="","",IFERROR(INDEX('الخطط'!$B$6:$B$505,MATCH(B1866&amp;"",'الخطط'!$A$6:$A$505,0))&amp;"","خطة غير موجودة"))</f>
        <v/>
      </c>
      <c r="F1866" s="6">
        <f>IF(E1866="","",IFERROR(INDEX('المرضى'!$B$6:$B$305,MATCH(E1866,'المرضى'!$A$6:$A$305,0))&amp;"",""))</f>
        <v/>
      </c>
      <c r="G1866" s="22">
        <f>IF(OR(C1866&lt;&gt;"تمت",E1866="",NOT(ISNUMBER(A1866))),"",IF(COUNTIFS($E$6:$E$2005,E1866,$C$6:$C$2005,"تمت",$A$6:$A$2005,"&gt;"&amp;A1866)=0,1,0))</f>
        <v/>
      </c>
    </row>
    <row r="1867">
      <c r="A1867" s="13" t="n"/>
      <c r="B1867" s="5" t="n"/>
      <c r="C1867" s="5" t="n"/>
      <c r="D1867" s="5" t="n"/>
      <c r="E1867" s="6">
        <f>IF(B1867&amp;""="","",IFERROR(INDEX('الخطط'!$B$6:$B$505,MATCH(B1867&amp;"",'الخطط'!$A$6:$A$505,0))&amp;"","خطة غير موجودة"))</f>
        <v/>
      </c>
      <c r="F1867" s="6">
        <f>IF(E1867="","",IFERROR(INDEX('المرضى'!$B$6:$B$305,MATCH(E1867,'المرضى'!$A$6:$A$305,0))&amp;"",""))</f>
        <v/>
      </c>
      <c r="G1867" s="22">
        <f>IF(OR(C1867&lt;&gt;"تمت",E1867="",NOT(ISNUMBER(A1867))),"",IF(COUNTIFS($E$6:$E$2005,E1867,$C$6:$C$2005,"تمت",$A$6:$A$2005,"&gt;"&amp;A1867)=0,1,0))</f>
        <v/>
      </c>
    </row>
    <row r="1868">
      <c r="A1868" s="13" t="n"/>
      <c r="B1868" s="5" t="n"/>
      <c r="C1868" s="5" t="n"/>
      <c r="D1868" s="5" t="n"/>
      <c r="E1868" s="6">
        <f>IF(B1868&amp;""="","",IFERROR(INDEX('الخطط'!$B$6:$B$505,MATCH(B1868&amp;"",'الخطط'!$A$6:$A$505,0))&amp;"","خطة غير موجودة"))</f>
        <v/>
      </c>
      <c r="F1868" s="6">
        <f>IF(E1868="","",IFERROR(INDEX('المرضى'!$B$6:$B$305,MATCH(E1868,'المرضى'!$A$6:$A$305,0))&amp;"",""))</f>
        <v/>
      </c>
      <c r="G1868" s="22">
        <f>IF(OR(C1868&lt;&gt;"تمت",E1868="",NOT(ISNUMBER(A1868))),"",IF(COUNTIFS($E$6:$E$2005,E1868,$C$6:$C$2005,"تمت",$A$6:$A$2005,"&gt;"&amp;A1868)=0,1,0))</f>
        <v/>
      </c>
    </row>
    <row r="1869">
      <c r="A1869" s="13" t="n"/>
      <c r="B1869" s="5" t="n"/>
      <c r="C1869" s="5" t="n"/>
      <c r="D1869" s="5" t="n"/>
      <c r="E1869" s="6">
        <f>IF(B1869&amp;""="","",IFERROR(INDEX('الخطط'!$B$6:$B$505,MATCH(B1869&amp;"",'الخطط'!$A$6:$A$505,0))&amp;"","خطة غير موجودة"))</f>
        <v/>
      </c>
      <c r="F1869" s="6">
        <f>IF(E1869="","",IFERROR(INDEX('المرضى'!$B$6:$B$305,MATCH(E1869,'المرضى'!$A$6:$A$305,0))&amp;"",""))</f>
        <v/>
      </c>
      <c r="G1869" s="22">
        <f>IF(OR(C1869&lt;&gt;"تمت",E1869="",NOT(ISNUMBER(A1869))),"",IF(COUNTIFS($E$6:$E$2005,E1869,$C$6:$C$2005,"تمت",$A$6:$A$2005,"&gt;"&amp;A1869)=0,1,0))</f>
        <v/>
      </c>
    </row>
    <row r="1870">
      <c r="A1870" s="13" t="n"/>
      <c r="B1870" s="5" t="n"/>
      <c r="C1870" s="5" t="n"/>
      <c r="D1870" s="5" t="n"/>
      <c r="E1870" s="6">
        <f>IF(B1870&amp;""="","",IFERROR(INDEX('الخطط'!$B$6:$B$505,MATCH(B1870&amp;"",'الخطط'!$A$6:$A$505,0))&amp;"","خطة غير موجودة"))</f>
        <v/>
      </c>
      <c r="F1870" s="6">
        <f>IF(E1870="","",IFERROR(INDEX('المرضى'!$B$6:$B$305,MATCH(E1870,'المرضى'!$A$6:$A$305,0))&amp;"",""))</f>
        <v/>
      </c>
      <c r="G1870" s="22">
        <f>IF(OR(C1870&lt;&gt;"تمت",E1870="",NOT(ISNUMBER(A1870))),"",IF(COUNTIFS($E$6:$E$2005,E1870,$C$6:$C$2005,"تمت",$A$6:$A$2005,"&gt;"&amp;A1870)=0,1,0))</f>
        <v/>
      </c>
    </row>
    <row r="1871">
      <c r="A1871" s="13" t="n"/>
      <c r="B1871" s="5" t="n"/>
      <c r="C1871" s="5" t="n"/>
      <c r="D1871" s="5" t="n"/>
      <c r="E1871" s="6">
        <f>IF(B1871&amp;""="","",IFERROR(INDEX('الخطط'!$B$6:$B$505,MATCH(B1871&amp;"",'الخطط'!$A$6:$A$505,0))&amp;"","خطة غير موجودة"))</f>
        <v/>
      </c>
      <c r="F1871" s="6">
        <f>IF(E1871="","",IFERROR(INDEX('المرضى'!$B$6:$B$305,MATCH(E1871,'المرضى'!$A$6:$A$305,0))&amp;"",""))</f>
        <v/>
      </c>
      <c r="G1871" s="22">
        <f>IF(OR(C1871&lt;&gt;"تمت",E1871="",NOT(ISNUMBER(A1871))),"",IF(COUNTIFS($E$6:$E$2005,E1871,$C$6:$C$2005,"تمت",$A$6:$A$2005,"&gt;"&amp;A1871)=0,1,0))</f>
        <v/>
      </c>
    </row>
    <row r="1872">
      <c r="A1872" s="13" t="n"/>
      <c r="B1872" s="5" t="n"/>
      <c r="C1872" s="5" t="n"/>
      <c r="D1872" s="5" t="n"/>
      <c r="E1872" s="6">
        <f>IF(B1872&amp;""="","",IFERROR(INDEX('الخطط'!$B$6:$B$505,MATCH(B1872&amp;"",'الخطط'!$A$6:$A$505,0))&amp;"","خطة غير موجودة"))</f>
        <v/>
      </c>
      <c r="F1872" s="6">
        <f>IF(E1872="","",IFERROR(INDEX('المرضى'!$B$6:$B$305,MATCH(E1872,'المرضى'!$A$6:$A$305,0))&amp;"",""))</f>
        <v/>
      </c>
      <c r="G1872" s="22">
        <f>IF(OR(C1872&lt;&gt;"تمت",E1872="",NOT(ISNUMBER(A1872))),"",IF(COUNTIFS($E$6:$E$2005,E1872,$C$6:$C$2005,"تمت",$A$6:$A$2005,"&gt;"&amp;A1872)=0,1,0))</f>
        <v/>
      </c>
    </row>
    <row r="1873">
      <c r="A1873" s="13" t="n"/>
      <c r="B1873" s="5" t="n"/>
      <c r="C1873" s="5" t="n"/>
      <c r="D1873" s="5" t="n"/>
      <c r="E1873" s="6">
        <f>IF(B1873&amp;""="","",IFERROR(INDEX('الخطط'!$B$6:$B$505,MATCH(B1873&amp;"",'الخطط'!$A$6:$A$505,0))&amp;"","خطة غير موجودة"))</f>
        <v/>
      </c>
      <c r="F1873" s="6">
        <f>IF(E1873="","",IFERROR(INDEX('المرضى'!$B$6:$B$305,MATCH(E1873,'المرضى'!$A$6:$A$305,0))&amp;"",""))</f>
        <v/>
      </c>
      <c r="G1873" s="22">
        <f>IF(OR(C1873&lt;&gt;"تمت",E1873="",NOT(ISNUMBER(A1873))),"",IF(COUNTIFS($E$6:$E$2005,E1873,$C$6:$C$2005,"تمت",$A$6:$A$2005,"&gt;"&amp;A1873)=0,1,0))</f>
        <v/>
      </c>
    </row>
    <row r="1874">
      <c r="A1874" s="13" t="n"/>
      <c r="B1874" s="5" t="n"/>
      <c r="C1874" s="5" t="n"/>
      <c r="D1874" s="5" t="n"/>
      <c r="E1874" s="6">
        <f>IF(B1874&amp;""="","",IFERROR(INDEX('الخطط'!$B$6:$B$505,MATCH(B1874&amp;"",'الخطط'!$A$6:$A$505,0))&amp;"","خطة غير موجودة"))</f>
        <v/>
      </c>
      <c r="F1874" s="6">
        <f>IF(E1874="","",IFERROR(INDEX('المرضى'!$B$6:$B$305,MATCH(E1874,'المرضى'!$A$6:$A$305,0))&amp;"",""))</f>
        <v/>
      </c>
      <c r="G1874" s="22">
        <f>IF(OR(C1874&lt;&gt;"تمت",E1874="",NOT(ISNUMBER(A1874))),"",IF(COUNTIFS($E$6:$E$2005,E1874,$C$6:$C$2005,"تمت",$A$6:$A$2005,"&gt;"&amp;A1874)=0,1,0))</f>
        <v/>
      </c>
    </row>
    <row r="1875">
      <c r="A1875" s="13" t="n"/>
      <c r="B1875" s="5" t="n"/>
      <c r="C1875" s="5" t="n"/>
      <c r="D1875" s="5" t="n"/>
      <c r="E1875" s="6">
        <f>IF(B1875&amp;""="","",IFERROR(INDEX('الخطط'!$B$6:$B$505,MATCH(B1875&amp;"",'الخطط'!$A$6:$A$505,0))&amp;"","خطة غير موجودة"))</f>
        <v/>
      </c>
      <c r="F1875" s="6">
        <f>IF(E1875="","",IFERROR(INDEX('المرضى'!$B$6:$B$305,MATCH(E1875,'المرضى'!$A$6:$A$305,0))&amp;"",""))</f>
        <v/>
      </c>
      <c r="G1875" s="22">
        <f>IF(OR(C1875&lt;&gt;"تمت",E1875="",NOT(ISNUMBER(A1875))),"",IF(COUNTIFS($E$6:$E$2005,E1875,$C$6:$C$2005,"تمت",$A$6:$A$2005,"&gt;"&amp;A1875)=0,1,0))</f>
        <v/>
      </c>
    </row>
    <row r="1876">
      <c r="A1876" s="13" t="n"/>
      <c r="B1876" s="5" t="n"/>
      <c r="C1876" s="5" t="n"/>
      <c r="D1876" s="5" t="n"/>
      <c r="E1876" s="6">
        <f>IF(B1876&amp;""="","",IFERROR(INDEX('الخطط'!$B$6:$B$505,MATCH(B1876&amp;"",'الخطط'!$A$6:$A$505,0))&amp;"","خطة غير موجودة"))</f>
        <v/>
      </c>
      <c r="F1876" s="6">
        <f>IF(E1876="","",IFERROR(INDEX('المرضى'!$B$6:$B$305,MATCH(E1876,'المرضى'!$A$6:$A$305,0))&amp;"",""))</f>
        <v/>
      </c>
      <c r="G1876" s="22">
        <f>IF(OR(C1876&lt;&gt;"تمت",E1876="",NOT(ISNUMBER(A1876))),"",IF(COUNTIFS($E$6:$E$2005,E1876,$C$6:$C$2005,"تمت",$A$6:$A$2005,"&gt;"&amp;A1876)=0,1,0))</f>
        <v/>
      </c>
    </row>
    <row r="1877">
      <c r="A1877" s="13" t="n"/>
      <c r="B1877" s="5" t="n"/>
      <c r="C1877" s="5" t="n"/>
      <c r="D1877" s="5" t="n"/>
      <c r="E1877" s="6">
        <f>IF(B1877&amp;""="","",IFERROR(INDEX('الخطط'!$B$6:$B$505,MATCH(B1877&amp;"",'الخطط'!$A$6:$A$505,0))&amp;"","خطة غير موجودة"))</f>
        <v/>
      </c>
      <c r="F1877" s="6">
        <f>IF(E1877="","",IFERROR(INDEX('المرضى'!$B$6:$B$305,MATCH(E1877,'المرضى'!$A$6:$A$305,0))&amp;"",""))</f>
        <v/>
      </c>
      <c r="G1877" s="22">
        <f>IF(OR(C1877&lt;&gt;"تمت",E1877="",NOT(ISNUMBER(A1877))),"",IF(COUNTIFS($E$6:$E$2005,E1877,$C$6:$C$2005,"تمت",$A$6:$A$2005,"&gt;"&amp;A1877)=0,1,0))</f>
        <v/>
      </c>
    </row>
    <row r="1878">
      <c r="A1878" s="13" t="n"/>
      <c r="B1878" s="5" t="n"/>
      <c r="C1878" s="5" t="n"/>
      <c r="D1878" s="5" t="n"/>
      <c r="E1878" s="6">
        <f>IF(B1878&amp;""="","",IFERROR(INDEX('الخطط'!$B$6:$B$505,MATCH(B1878&amp;"",'الخطط'!$A$6:$A$505,0))&amp;"","خطة غير موجودة"))</f>
        <v/>
      </c>
      <c r="F1878" s="6">
        <f>IF(E1878="","",IFERROR(INDEX('المرضى'!$B$6:$B$305,MATCH(E1878,'المرضى'!$A$6:$A$305,0))&amp;"",""))</f>
        <v/>
      </c>
      <c r="G1878" s="22">
        <f>IF(OR(C1878&lt;&gt;"تمت",E1878="",NOT(ISNUMBER(A1878))),"",IF(COUNTIFS($E$6:$E$2005,E1878,$C$6:$C$2005,"تمت",$A$6:$A$2005,"&gt;"&amp;A1878)=0,1,0))</f>
        <v/>
      </c>
    </row>
    <row r="1879">
      <c r="A1879" s="13" t="n"/>
      <c r="B1879" s="5" t="n"/>
      <c r="C1879" s="5" t="n"/>
      <c r="D1879" s="5" t="n"/>
      <c r="E1879" s="6">
        <f>IF(B1879&amp;""="","",IFERROR(INDEX('الخطط'!$B$6:$B$505,MATCH(B1879&amp;"",'الخطط'!$A$6:$A$505,0))&amp;"","خطة غير موجودة"))</f>
        <v/>
      </c>
      <c r="F1879" s="6">
        <f>IF(E1879="","",IFERROR(INDEX('المرضى'!$B$6:$B$305,MATCH(E1879,'المرضى'!$A$6:$A$305,0))&amp;"",""))</f>
        <v/>
      </c>
      <c r="G1879" s="22">
        <f>IF(OR(C1879&lt;&gt;"تمت",E1879="",NOT(ISNUMBER(A1879))),"",IF(COUNTIFS($E$6:$E$2005,E1879,$C$6:$C$2005,"تمت",$A$6:$A$2005,"&gt;"&amp;A1879)=0,1,0))</f>
        <v/>
      </c>
    </row>
    <row r="1880">
      <c r="A1880" s="13" t="n"/>
      <c r="B1880" s="5" t="n"/>
      <c r="C1880" s="5" t="n"/>
      <c r="D1880" s="5" t="n"/>
      <c r="E1880" s="6">
        <f>IF(B1880&amp;""="","",IFERROR(INDEX('الخطط'!$B$6:$B$505,MATCH(B1880&amp;"",'الخطط'!$A$6:$A$505,0))&amp;"","خطة غير موجودة"))</f>
        <v/>
      </c>
      <c r="F1880" s="6">
        <f>IF(E1880="","",IFERROR(INDEX('المرضى'!$B$6:$B$305,MATCH(E1880,'المرضى'!$A$6:$A$305,0))&amp;"",""))</f>
        <v/>
      </c>
      <c r="G1880" s="22">
        <f>IF(OR(C1880&lt;&gt;"تمت",E1880="",NOT(ISNUMBER(A1880))),"",IF(COUNTIFS($E$6:$E$2005,E1880,$C$6:$C$2005,"تمت",$A$6:$A$2005,"&gt;"&amp;A1880)=0,1,0))</f>
        <v/>
      </c>
    </row>
    <row r="1881">
      <c r="A1881" s="13" t="n"/>
      <c r="B1881" s="5" t="n"/>
      <c r="C1881" s="5" t="n"/>
      <c r="D1881" s="5" t="n"/>
      <c r="E1881" s="6">
        <f>IF(B1881&amp;""="","",IFERROR(INDEX('الخطط'!$B$6:$B$505,MATCH(B1881&amp;"",'الخطط'!$A$6:$A$505,0))&amp;"","خطة غير موجودة"))</f>
        <v/>
      </c>
      <c r="F1881" s="6">
        <f>IF(E1881="","",IFERROR(INDEX('المرضى'!$B$6:$B$305,MATCH(E1881,'المرضى'!$A$6:$A$305,0))&amp;"",""))</f>
        <v/>
      </c>
      <c r="G1881" s="22">
        <f>IF(OR(C1881&lt;&gt;"تمت",E1881="",NOT(ISNUMBER(A1881))),"",IF(COUNTIFS($E$6:$E$2005,E1881,$C$6:$C$2005,"تمت",$A$6:$A$2005,"&gt;"&amp;A1881)=0,1,0))</f>
        <v/>
      </c>
    </row>
    <row r="1882">
      <c r="A1882" s="13" t="n"/>
      <c r="B1882" s="5" t="n"/>
      <c r="C1882" s="5" t="n"/>
      <c r="D1882" s="5" t="n"/>
      <c r="E1882" s="6">
        <f>IF(B1882&amp;""="","",IFERROR(INDEX('الخطط'!$B$6:$B$505,MATCH(B1882&amp;"",'الخطط'!$A$6:$A$505,0))&amp;"","خطة غير موجودة"))</f>
        <v/>
      </c>
      <c r="F1882" s="6">
        <f>IF(E1882="","",IFERROR(INDEX('المرضى'!$B$6:$B$305,MATCH(E1882,'المرضى'!$A$6:$A$305,0))&amp;"",""))</f>
        <v/>
      </c>
      <c r="G1882" s="22">
        <f>IF(OR(C1882&lt;&gt;"تمت",E1882="",NOT(ISNUMBER(A1882))),"",IF(COUNTIFS($E$6:$E$2005,E1882,$C$6:$C$2005,"تمت",$A$6:$A$2005,"&gt;"&amp;A1882)=0,1,0))</f>
        <v/>
      </c>
    </row>
    <row r="1883">
      <c r="A1883" s="13" t="n"/>
      <c r="B1883" s="5" t="n"/>
      <c r="C1883" s="5" t="n"/>
      <c r="D1883" s="5" t="n"/>
      <c r="E1883" s="6">
        <f>IF(B1883&amp;""="","",IFERROR(INDEX('الخطط'!$B$6:$B$505,MATCH(B1883&amp;"",'الخطط'!$A$6:$A$505,0))&amp;"","خطة غير موجودة"))</f>
        <v/>
      </c>
      <c r="F1883" s="6">
        <f>IF(E1883="","",IFERROR(INDEX('المرضى'!$B$6:$B$305,MATCH(E1883,'المرضى'!$A$6:$A$305,0))&amp;"",""))</f>
        <v/>
      </c>
      <c r="G1883" s="22">
        <f>IF(OR(C1883&lt;&gt;"تمت",E1883="",NOT(ISNUMBER(A1883))),"",IF(COUNTIFS($E$6:$E$2005,E1883,$C$6:$C$2005,"تمت",$A$6:$A$2005,"&gt;"&amp;A1883)=0,1,0))</f>
        <v/>
      </c>
    </row>
    <row r="1884">
      <c r="A1884" s="13" t="n"/>
      <c r="B1884" s="5" t="n"/>
      <c r="C1884" s="5" t="n"/>
      <c r="D1884" s="5" t="n"/>
      <c r="E1884" s="6">
        <f>IF(B1884&amp;""="","",IFERROR(INDEX('الخطط'!$B$6:$B$505,MATCH(B1884&amp;"",'الخطط'!$A$6:$A$505,0))&amp;"","خطة غير موجودة"))</f>
        <v/>
      </c>
      <c r="F1884" s="6">
        <f>IF(E1884="","",IFERROR(INDEX('المرضى'!$B$6:$B$305,MATCH(E1884,'المرضى'!$A$6:$A$305,0))&amp;"",""))</f>
        <v/>
      </c>
      <c r="G1884" s="22">
        <f>IF(OR(C1884&lt;&gt;"تمت",E1884="",NOT(ISNUMBER(A1884))),"",IF(COUNTIFS($E$6:$E$2005,E1884,$C$6:$C$2005,"تمت",$A$6:$A$2005,"&gt;"&amp;A1884)=0,1,0))</f>
        <v/>
      </c>
    </row>
    <row r="1885">
      <c r="A1885" s="13" t="n"/>
      <c r="B1885" s="5" t="n"/>
      <c r="C1885" s="5" t="n"/>
      <c r="D1885" s="5" t="n"/>
      <c r="E1885" s="6">
        <f>IF(B1885&amp;""="","",IFERROR(INDEX('الخطط'!$B$6:$B$505,MATCH(B1885&amp;"",'الخطط'!$A$6:$A$505,0))&amp;"","خطة غير موجودة"))</f>
        <v/>
      </c>
      <c r="F1885" s="6">
        <f>IF(E1885="","",IFERROR(INDEX('المرضى'!$B$6:$B$305,MATCH(E1885,'المرضى'!$A$6:$A$305,0))&amp;"",""))</f>
        <v/>
      </c>
      <c r="G1885" s="22">
        <f>IF(OR(C1885&lt;&gt;"تمت",E1885="",NOT(ISNUMBER(A1885))),"",IF(COUNTIFS($E$6:$E$2005,E1885,$C$6:$C$2005,"تمت",$A$6:$A$2005,"&gt;"&amp;A1885)=0,1,0))</f>
        <v/>
      </c>
    </row>
    <row r="1886">
      <c r="A1886" s="13" t="n"/>
      <c r="B1886" s="5" t="n"/>
      <c r="C1886" s="5" t="n"/>
      <c r="D1886" s="5" t="n"/>
      <c r="E1886" s="6">
        <f>IF(B1886&amp;""="","",IFERROR(INDEX('الخطط'!$B$6:$B$505,MATCH(B1886&amp;"",'الخطط'!$A$6:$A$505,0))&amp;"","خطة غير موجودة"))</f>
        <v/>
      </c>
      <c r="F1886" s="6">
        <f>IF(E1886="","",IFERROR(INDEX('المرضى'!$B$6:$B$305,MATCH(E1886,'المرضى'!$A$6:$A$305,0))&amp;"",""))</f>
        <v/>
      </c>
      <c r="G1886" s="22">
        <f>IF(OR(C1886&lt;&gt;"تمت",E1886="",NOT(ISNUMBER(A1886))),"",IF(COUNTIFS($E$6:$E$2005,E1886,$C$6:$C$2005,"تمت",$A$6:$A$2005,"&gt;"&amp;A1886)=0,1,0))</f>
        <v/>
      </c>
    </row>
    <row r="1887">
      <c r="A1887" s="13" t="n"/>
      <c r="B1887" s="5" t="n"/>
      <c r="C1887" s="5" t="n"/>
      <c r="D1887" s="5" t="n"/>
      <c r="E1887" s="6">
        <f>IF(B1887&amp;""="","",IFERROR(INDEX('الخطط'!$B$6:$B$505,MATCH(B1887&amp;"",'الخطط'!$A$6:$A$505,0))&amp;"","خطة غير موجودة"))</f>
        <v/>
      </c>
      <c r="F1887" s="6">
        <f>IF(E1887="","",IFERROR(INDEX('المرضى'!$B$6:$B$305,MATCH(E1887,'المرضى'!$A$6:$A$305,0))&amp;"",""))</f>
        <v/>
      </c>
      <c r="G1887" s="22">
        <f>IF(OR(C1887&lt;&gt;"تمت",E1887="",NOT(ISNUMBER(A1887))),"",IF(COUNTIFS($E$6:$E$2005,E1887,$C$6:$C$2005,"تمت",$A$6:$A$2005,"&gt;"&amp;A1887)=0,1,0))</f>
        <v/>
      </c>
    </row>
    <row r="1888">
      <c r="A1888" s="13" t="n"/>
      <c r="B1888" s="5" t="n"/>
      <c r="C1888" s="5" t="n"/>
      <c r="D1888" s="5" t="n"/>
      <c r="E1888" s="6">
        <f>IF(B1888&amp;""="","",IFERROR(INDEX('الخطط'!$B$6:$B$505,MATCH(B1888&amp;"",'الخطط'!$A$6:$A$505,0))&amp;"","خطة غير موجودة"))</f>
        <v/>
      </c>
      <c r="F1888" s="6">
        <f>IF(E1888="","",IFERROR(INDEX('المرضى'!$B$6:$B$305,MATCH(E1888,'المرضى'!$A$6:$A$305,0))&amp;"",""))</f>
        <v/>
      </c>
      <c r="G1888" s="22">
        <f>IF(OR(C1888&lt;&gt;"تمت",E1888="",NOT(ISNUMBER(A1888))),"",IF(COUNTIFS($E$6:$E$2005,E1888,$C$6:$C$2005,"تمت",$A$6:$A$2005,"&gt;"&amp;A1888)=0,1,0))</f>
        <v/>
      </c>
    </row>
    <row r="1889">
      <c r="A1889" s="13" t="n"/>
      <c r="B1889" s="5" t="n"/>
      <c r="C1889" s="5" t="n"/>
      <c r="D1889" s="5" t="n"/>
      <c r="E1889" s="6">
        <f>IF(B1889&amp;""="","",IFERROR(INDEX('الخطط'!$B$6:$B$505,MATCH(B1889&amp;"",'الخطط'!$A$6:$A$505,0))&amp;"","خطة غير موجودة"))</f>
        <v/>
      </c>
      <c r="F1889" s="6">
        <f>IF(E1889="","",IFERROR(INDEX('المرضى'!$B$6:$B$305,MATCH(E1889,'المرضى'!$A$6:$A$305,0))&amp;"",""))</f>
        <v/>
      </c>
      <c r="G1889" s="22">
        <f>IF(OR(C1889&lt;&gt;"تمت",E1889="",NOT(ISNUMBER(A1889))),"",IF(COUNTIFS($E$6:$E$2005,E1889,$C$6:$C$2005,"تمت",$A$6:$A$2005,"&gt;"&amp;A1889)=0,1,0))</f>
        <v/>
      </c>
    </row>
    <row r="1890">
      <c r="A1890" s="13" t="n"/>
      <c r="B1890" s="5" t="n"/>
      <c r="C1890" s="5" t="n"/>
      <c r="D1890" s="5" t="n"/>
      <c r="E1890" s="6">
        <f>IF(B1890&amp;""="","",IFERROR(INDEX('الخطط'!$B$6:$B$505,MATCH(B1890&amp;"",'الخطط'!$A$6:$A$505,0))&amp;"","خطة غير موجودة"))</f>
        <v/>
      </c>
      <c r="F1890" s="6">
        <f>IF(E1890="","",IFERROR(INDEX('المرضى'!$B$6:$B$305,MATCH(E1890,'المرضى'!$A$6:$A$305,0))&amp;"",""))</f>
        <v/>
      </c>
      <c r="G1890" s="22">
        <f>IF(OR(C1890&lt;&gt;"تمت",E1890="",NOT(ISNUMBER(A1890))),"",IF(COUNTIFS($E$6:$E$2005,E1890,$C$6:$C$2005,"تمت",$A$6:$A$2005,"&gt;"&amp;A1890)=0,1,0))</f>
        <v/>
      </c>
    </row>
    <row r="1891">
      <c r="A1891" s="13" t="n"/>
      <c r="B1891" s="5" t="n"/>
      <c r="C1891" s="5" t="n"/>
      <c r="D1891" s="5" t="n"/>
      <c r="E1891" s="6">
        <f>IF(B1891&amp;""="","",IFERROR(INDEX('الخطط'!$B$6:$B$505,MATCH(B1891&amp;"",'الخطط'!$A$6:$A$505,0))&amp;"","خطة غير موجودة"))</f>
        <v/>
      </c>
      <c r="F1891" s="6">
        <f>IF(E1891="","",IFERROR(INDEX('المرضى'!$B$6:$B$305,MATCH(E1891,'المرضى'!$A$6:$A$305,0))&amp;"",""))</f>
        <v/>
      </c>
      <c r="G1891" s="22">
        <f>IF(OR(C1891&lt;&gt;"تمت",E1891="",NOT(ISNUMBER(A1891))),"",IF(COUNTIFS($E$6:$E$2005,E1891,$C$6:$C$2005,"تمت",$A$6:$A$2005,"&gt;"&amp;A1891)=0,1,0))</f>
        <v/>
      </c>
    </row>
    <row r="1892">
      <c r="A1892" s="13" t="n"/>
      <c r="B1892" s="5" t="n"/>
      <c r="C1892" s="5" t="n"/>
      <c r="D1892" s="5" t="n"/>
      <c r="E1892" s="6">
        <f>IF(B1892&amp;""="","",IFERROR(INDEX('الخطط'!$B$6:$B$505,MATCH(B1892&amp;"",'الخطط'!$A$6:$A$505,0))&amp;"","خطة غير موجودة"))</f>
        <v/>
      </c>
      <c r="F1892" s="6">
        <f>IF(E1892="","",IFERROR(INDEX('المرضى'!$B$6:$B$305,MATCH(E1892,'المرضى'!$A$6:$A$305,0))&amp;"",""))</f>
        <v/>
      </c>
      <c r="G1892" s="22">
        <f>IF(OR(C1892&lt;&gt;"تمت",E1892="",NOT(ISNUMBER(A1892))),"",IF(COUNTIFS($E$6:$E$2005,E1892,$C$6:$C$2005,"تمت",$A$6:$A$2005,"&gt;"&amp;A1892)=0,1,0))</f>
        <v/>
      </c>
    </row>
    <row r="1893">
      <c r="A1893" s="13" t="n"/>
      <c r="B1893" s="5" t="n"/>
      <c r="C1893" s="5" t="n"/>
      <c r="D1893" s="5" t="n"/>
      <c r="E1893" s="6">
        <f>IF(B1893&amp;""="","",IFERROR(INDEX('الخطط'!$B$6:$B$505,MATCH(B1893&amp;"",'الخطط'!$A$6:$A$505,0))&amp;"","خطة غير موجودة"))</f>
        <v/>
      </c>
      <c r="F1893" s="6">
        <f>IF(E1893="","",IFERROR(INDEX('المرضى'!$B$6:$B$305,MATCH(E1893,'المرضى'!$A$6:$A$305,0))&amp;"",""))</f>
        <v/>
      </c>
      <c r="G1893" s="22">
        <f>IF(OR(C1893&lt;&gt;"تمت",E1893="",NOT(ISNUMBER(A1893))),"",IF(COUNTIFS($E$6:$E$2005,E1893,$C$6:$C$2005,"تمت",$A$6:$A$2005,"&gt;"&amp;A1893)=0,1,0))</f>
        <v/>
      </c>
    </row>
    <row r="1894">
      <c r="A1894" s="13" t="n"/>
      <c r="B1894" s="5" t="n"/>
      <c r="C1894" s="5" t="n"/>
      <c r="D1894" s="5" t="n"/>
      <c r="E1894" s="6">
        <f>IF(B1894&amp;""="","",IFERROR(INDEX('الخطط'!$B$6:$B$505,MATCH(B1894&amp;"",'الخطط'!$A$6:$A$505,0))&amp;"","خطة غير موجودة"))</f>
        <v/>
      </c>
      <c r="F1894" s="6">
        <f>IF(E1894="","",IFERROR(INDEX('المرضى'!$B$6:$B$305,MATCH(E1894,'المرضى'!$A$6:$A$305,0))&amp;"",""))</f>
        <v/>
      </c>
      <c r="G1894" s="22">
        <f>IF(OR(C1894&lt;&gt;"تمت",E1894="",NOT(ISNUMBER(A1894))),"",IF(COUNTIFS($E$6:$E$2005,E1894,$C$6:$C$2005,"تمت",$A$6:$A$2005,"&gt;"&amp;A1894)=0,1,0))</f>
        <v/>
      </c>
    </row>
    <row r="1895">
      <c r="A1895" s="13" t="n"/>
      <c r="B1895" s="5" t="n"/>
      <c r="C1895" s="5" t="n"/>
      <c r="D1895" s="5" t="n"/>
      <c r="E1895" s="6">
        <f>IF(B1895&amp;""="","",IFERROR(INDEX('الخطط'!$B$6:$B$505,MATCH(B1895&amp;"",'الخطط'!$A$6:$A$505,0))&amp;"","خطة غير موجودة"))</f>
        <v/>
      </c>
      <c r="F1895" s="6">
        <f>IF(E1895="","",IFERROR(INDEX('المرضى'!$B$6:$B$305,MATCH(E1895,'المرضى'!$A$6:$A$305,0))&amp;"",""))</f>
        <v/>
      </c>
      <c r="G1895" s="22">
        <f>IF(OR(C1895&lt;&gt;"تمت",E1895="",NOT(ISNUMBER(A1895))),"",IF(COUNTIFS($E$6:$E$2005,E1895,$C$6:$C$2005,"تمت",$A$6:$A$2005,"&gt;"&amp;A1895)=0,1,0))</f>
        <v/>
      </c>
    </row>
    <row r="1896">
      <c r="A1896" s="13" t="n"/>
      <c r="B1896" s="5" t="n"/>
      <c r="C1896" s="5" t="n"/>
      <c r="D1896" s="5" t="n"/>
      <c r="E1896" s="6">
        <f>IF(B1896&amp;""="","",IFERROR(INDEX('الخطط'!$B$6:$B$505,MATCH(B1896&amp;"",'الخطط'!$A$6:$A$505,0))&amp;"","خطة غير موجودة"))</f>
        <v/>
      </c>
      <c r="F1896" s="6">
        <f>IF(E1896="","",IFERROR(INDEX('المرضى'!$B$6:$B$305,MATCH(E1896,'المرضى'!$A$6:$A$305,0))&amp;"",""))</f>
        <v/>
      </c>
      <c r="G1896" s="22">
        <f>IF(OR(C1896&lt;&gt;"تمت",E1896="",NOT(ISNUMBER(A1896))),"",IF(COUNTIFS($E$6:$E$2005,E1896,$C$6:$C$2005,"تمت",$A$6:$A$2005,"&gt;"&amp;A1896)=0,1,0))</f>
        <v/>
      </c>
    </row>
    <row r="1897">
      <c r="A1897" s="13" t="n"/>
      <c r="B1897" s="5" t="n"/>
      <c r="C1897" s="5" t="n"/>
      <c r="D1897" s="5" t="n"/>
      <c r="E1897" s="6">
        <f>IF(B1897&amp;""="","",IFERROR(INDEX('الخطط'!$B$6:$B$505,MATCH(B1897&amp;"",'الخطط'!$A$6:$A$505,0))&amp;"","خطة غير موجودة"))</f>
        <v/>
      </c>
      <c r="F1897" s="6">
        <f>IF(E1897="","",IFERROR(INDEX('المرضى'!$B$6:$B$305,MATCH(E1897,'المرضى'!$A$6:$A$305,0))&amp;"",""))</f>
        <v/>
      </c>
      <c r="G1897" s="22">
        <f>IF(OR(C1897&lt;&gt;"تمت",E1897="",NOT(ISNUMBER(A1897))),"",IF(COUNTIFS($E$6:$E$2005,E1897,$C$6:$C$2005,"تمت",$A$6:$A$2005,"&gt;"&amp;A1897)=0,1,0))</f>
        <v/>
      </c>
    </row>
    <row r="1898">
      <c r="A1898" s="13" t="n"/>
      <c r="B1898" s="5" t="n"/>
      <c r="C1898" s="5" t="n"/>
      <c r="D1898" s="5" t="n"/>
      <c r="E1898" s="6">
        <f>IF(B1898&amp;""="","",IFERROR(INDEX('الخطط'!$B$6:$B$505,MATCH(B1898&amp;"",'الخطط'!$A$6:$A$505,0))&amp;"","خطة غير موجودة"))</f>
        <v/>
      </c>
      <c r="F1898" s="6">
        <f>IF(E1898="","",IFERROR(INDEX('المرضى'!$B$6:$B$305,MATCH(E1898,'المرضى'!$A$6:$A$305,0))&amp;"",""))</f>
        <v/>
      </c>
      <c r="G1898" s="22">
        <f>IF(OR(C1898&lt;&gt;"تمت",E1898="",NOT(ISNUMBER(A1898))),"",IF(COUNTIFS($E$6:$E$2005,E1898,$C$6:$C$2005,"تمت",$A$6:$A$2005,"&gt;"&amp;A1898)=0,1,0))</f>
        <v/>
      </c>
    </row>
    <row r="1899">
      <c r="A1899" s="13" t="n"/>
      <c r="B1899" s="5" t="n"/>
      <c r="C1899" s="5" t="n"/>
      <c r="D1899" s="5" t="n"/>
      <c r="E1899" s="6">
        <f>IF(B1899&amp;""="","",IFERROR(INDEX('الخطط'!$B$6:$B$505,MATCH(B1899&amp;"",'الخطط'!$A$6:$A$505,0))&amp;"","خطة غير موجودة"))</f>
        <v/>
      </c>
      <c r="F1899" s="6">
        <f>IF(E1899="","",IFERROR(INDEX('المرضى'!$B$6:$B$305,MATCH(E1899,'المرضى'!$A$6:$A$305,0))&amp;"",""))</f>
        <v/>
      </c>
      <c r="G1899" s="22">
        <f>IF(OR(C1899&lt;&gt;"تمت",E1899="",NOT(ISNUMBER(A1899))),"",IF(COUNTIFS($E$6:$E$2005,E1899,$C$6:$C$2005,"تمت",$A$6:$A$2005,"&gt;"&amp;A1899)=0,1,0))</f>
        <v/>
      </c>
    </row>
    <row r="1900">
      <c r="A1900" s="13" t="n"/>
      <c r="B1900" s="5" t="n"/>
      <c r="C1900" s="5" t="n"/>
      <c r="D1900" s="5" t="n"/>
      <c r="E1900" s="6">
        <f>IF(B1900&amp;""="","",IFERROR(INDEX('الخطط'!$B$6:$B$505,MATCH(B1900&amp;"",'الخطط'!$A$6:$A$505,0))&amp;"","خطة غير موجودة"))</f>
        <v/>
      </c>
      <c r="F1900" s="6">
        <f>IF(E1900="","",IFERROR(INDEX('المرضى'!$B$6:$B$305,MATCH(E1900,'المرضى'!$A$6:$A$305,0))&amp;"",""))</f>
        <v/>
      </c>
      <c r="G1900" s="22">
        <f>IF(OR(C1900&lt;&gt;"تمت",E1900="",NOT(ISNUMBER(A1900))),"",IF(COUNTIFS($E$6:$E$2005,E1900,$C$6:$C$2005,"تمت",$A$6:$A$2005,"&gt;"&amp;A1900)=0,1,0))</f>
        <v/>
      </c>
    </row>
    <row r="1901">
      <c r="A1901" s="13" t="n"/>
      <c r="B1901" s="5" t="n"/>
      <c r="C1901" s="5" t="n"/>
      <c r="D1901" s="5" t="n"/>
      <c r="E1901" s="6">
        <f>IF(B1901&amp;""="","",IFERROR(INDEX('الخطط'!$B$6:$B$505,MATCH(B1901&amp;"",'الخطط'!$A$6:$A$505,0))&amp;"","خطة غير موجودة"))</f>
        <v/>
      </c>
      <c r="F1901" s="6">
        <f>IF(E1901="","",IFERROR(INDEX('المرضى'!$B$6:$B$305,MATCH(E1901,'المرضى'!$A$6:$A$305,0))&amp;"",""))</f>
        <v/>
      </c>
      <c r="G1901" s="22">
        <f>IF(OR(C1901&lt;&gt;"تمت",E1901="",NOT(ISNUMBER(A1901))),"",IF(COUNTIFS($E$6:$E$2005,E1901,$C$6:$C$2005,"تمت",$A$6:$A$2005,"&gt;"&amp;A1901)=0,1,0))</f>
        <v/>
      </c>
    </row>
    <row r="1902">
      <c r="A1902" s="13" t="n"/>
      <c r="B1902" s="5" t="n"/>
      <c r="C1902" s="5" t="n"/>
      <c r="D1902" s="5" t="n"/>
      <c r="E1902" s="6">
        <f>IF(B1902&amp;""="","",IFERROR(INDEX('الخطط'!$B$6:$B$505,MATCH(B1902&amp;"",'الخطط'!$A$6:$A$505,0))&amp;"","خطة غير موجودة"))</f>
        <v/>
      </c>
      <c r="F1902" s="6">
        <f>IF(E1902="","",IFERROR(INDEX('المرضى'!$B$6:$B$305,MATCH(E1902,'المرضى'!$A$6:$A$305,0))&amp;"",""))</f>
        <v/>
      </c>
      <c r="G1902" s="22">
        <f>IF(OR(C1902&lt;&gt;"تمت",E1902="",NOT(ISNUMBER(A1902))),"",IF(COUNTIFS($E$6:$E$2005,E1902,$C$6:$C$2005,"تمت",$A$6:$A$2005,"&gt;"&amp;A1902)=0,1,0))</f>
        <v/>
      </c>
    </row>
    <row r="1903">
      <c r="A1903" s="13" t="n"/>
      <c r="B1903" s="5" t="n"/>
      <c r="C1903" s="5" t="n"/>
      <c r="D1903" s="5" t="n"/>
      <c r="E1903" s="6">
        <f>IF(B1903&amp;""="","",IFERROR(INDEX('الخطط'!$B$6:$B$505,MATCH(B1903&amp;"",'الخطط'!$A$6:$A$505,0))&amp;"","خطة غير موجودة"))</f>
        <v/>
      </c>
      <c r="F1903" s="6">
        <f>IF(E1903="","",IFERROR(INDEX('المرضى'!$B$6:$B$305,MATCH(E1903,'المرضى'!$A$6:$A$305,0))&amp;"",""))</f>
        <v/>
      </c>
      <c r="G1903" s="22">
        <f>IF(OR(C1903&lt;&gt;"تمت",E1903="",NOT(ISNUMBER(A1903))),"",IF(COUNTIFS($E$6:$E$2005,E1903,$C$6:$C$2005,"تمت",$A$6:$A$2005,"&gt;"&amp;A1903)=0,1,0))</f>
        <v/>
      </c>
    </row>
    <row r="1904">
      <c r="A1904" s="13" t="n"/>
      <c r="B1904" s="5" t="n"/>
      <c r="C1904" s="5" t="n"/>
      <c r="D1904" s="5" t="n"/>
      <c r="E1904" s="6">
        <f>IF(B1904&amp;""="","",IFERROR(INDEX('الخطط'!$B$6:$B$505,MATCH(B1904&amp;"",'الخطط'!$A$6:$A$505,0))&amp;"","خطة غير موجودة"))</f>
        <v/>
      </c>
      <c r="F1904" s="6">
        <f>IF(E1904="","",IFERROR(INDEX('المرضى'!$B$6:$B$305,MATCH(E1904,'المرضى'!$A$6:$A$305,0))&amp;"",""))</f>
        <v/>
      </c>
      <c r="G1904" s="22">
        <f>IF(OR(C1904&lt;&gt;"تمت",E1904="",NOT(ISNUMBER(A1904))),"",IF(COUNTIFS($E$6:$E$2005,E1904,$C$6:$C$2005,"تمت",$A$6:$A$2005,"&gt;"&amp;A1904)=0,1,0))</f>
        <v/>
      </c>
    </row>
    <row r="1905">
      <c r="A1905" s="13" t="n"/>
      <c r="B1905" s="5" t="n"/>
      <c r="C1905" s="5" t="n"/>
      <c r="D1905" s="5" t="n"/>
      <c r="E1905" s="6">
        <f>IF(B1905&amp;""="","",IFERROR(INDEX('الخطط'!$B$6:$B$505,MATCH(B1905&amp;"",'الخطط'!$A$6:$A$505,0))&amp;"","خطة غير موجودة"))</f>
        <v/>
      </c>
      <c r="F1905" s="6">
        <f>IF(E1905="","",IFERROR(INDEX('المرضى'!$B$6:$B$305,MATCH(E1905,'المرضى'!$A$6:$A$305,0))&amp;"",""))</f>
        <v/>
      </c>
      <c r="G1905" s="22">
        <f>IF(OR(C1905&lt;&gt;"تمت",E1905="",NOT(ISNUMBER(A1905))),"",IF(COUNTIFS($E$6:$E$2005,E1905,$C$6:$C$2005,"تمت",$A$6:$A$2005,"&gt;"&amp;A1905)=0,1,0))</f>
        <v/>
      </c>
    </row>
    <row r="1906">
      <c r="A1906" s="13" t="n"/>
      <c r="B1906" s="5" t="n"/>
      <c r="C1906" s="5" t="n"/>
      <c r="D1906" s="5" t="n"/>
      <c r="E1906" s="6">
        <f>IF(B1906&amp;""="","",IFERROR(INDEX('الخطط'!$B$6:$B$505,MATCH(B1906&amp;"",'الخطط'!$A$6:$A$505,0))&amp;"","خطة غير موجودة"))</f>
        <v/>
      </c>
      <c r="F1906" s="6">
        <f>IF(E1906="","",IFERROR(INDEX('المرضى'!$B$6:$B$305,MATCH(E1906,'المرضى'!$A$6:$A$305,0))&amp;"",""))</f>
        <v/>
      </c>
      <c r="G1906" s="22">
        <f>IF(OR(C1906&lt;&gt;"تمت",E1906="",NOT(ISNUMBER(A1906))),"",IF(COUNTIFS($E$6:$E$2005,E1906,$C$6:$C$2005,"تمت",$A$6:$A$2005,"&gt;"&amp;A1906)=0,1,0))</f>
        <v/>
      </c>
    </row>
    <row r="1907">
      <c r="A1907" s="13" t="n"/>
      <c r="B1907" s="5" t="n"/>
      <c r="C1907" s="5" t="n"/>
      <c r="D1907" s="5" t="n"/>
      <c r="E1907" s="6">
        <f>IF(B1907&amp;""="","",IFERROR(INDEX('الخطط'!$B$6:$B$505,MATCH(B1907&amp;"",'الخطط'!$A$6:$A$505,0))&amp;"","خطة غير موجودة"))</f>
        <v/>
      </c>
      <c r="F1907" s="6">
        <f>IF(E1907="","",IFERROR(INDEX('المرضى'!$B$6:$B$305,MATCH(E1907,'المرضى'!$A$6:$A$305,0))&amp;"",""))</f>
        <v/>
      </c>
      <c r="G1907" s="22">
        <f>IF(OR(C1907&lt;&gt;"تمت",E1907="",NOT(ISNUMBER(A1907))),"",IF(COUNTIFS($E$6:$E$2005,E1907,$C$6:$C$2005,"تمت",$A$6:$A$2005,"&gt;"&amp;A1907)=0,1,0))</f>
        <v/>
      </c>
    </row>
    <row r="1908">
      <c r="A1908" s="13" t="n"/>
      <c r="B1908" s="5" t="n"/>
      <c r="C1908" s="5" t="n"/>
      <c r="D1908" s="5" t="n"/>
      <c r="E1908" s="6">
        <f>IF(B1908&amp;""="","",IFERROR(INDEX('الخطط'!$B$6:$B$505,MATCH(B1908&amp;"",'الخطط'!$A$6:$A$505,0))&amp;"","خطة غير موجودة"))</f>
        <v/>
      </c>
      <c r="F1908" s="6">
        <f>IF(E1908="","",IFERROR(INDEX('المرضى'!$B$6:$B$305,MATCH(E1908,'المرضى'!$A$6:$A$305,0))&amp;"",""))</f>
        <v/>
      </c>
      <c r="G1908" s="22">
        <f>IF(OR(C1908&lt;&gt;"تمت",E1908="",NOT(ISNUMBER(A1908))),"",IF(COUNTIFS($E$6:$E$2005,E1908,$C$6:$C$2005,"تمت",$A$6:$A$2005,"&gt;"&amp;A1908)=0,1,0))</f>
        <v/>
      </c>
    </row>
    <row r="1909">
      <c r="A1909" s="13" t="n"/>
      <c r="B1909" s="5" t="n"/>
      <c r="C1909" s="5" t="n"/>
      <c r="D1909" s="5" t="n"/>
      <c r="E1909" s="6">
        <f>IF(B1909&amp;""="","",IFERROR(INDEX('الخطط'!$B$6:$B$505,MATCH(B1909&amp;"",'الخطط'!$A$6:$A$505,0))&amp;"","خطة غير موجودة"))</f>
        <v/>
      </c>
      <c r="F1909" s="6">
        <f>IF(E1909="","",IFERROR(INDEX('المرضى'!$B$6:$B$305,MATCH(E1909,'المرضى'!$A$6:$A$305,0))&amp;"",""))</f>
        <v/>
      </c>
      <c r="G1909" s="22">
        <f>IF(OR(C1909&lt;&gt;"تمت",E1909="",NOT(ISNUMBER(A1909))),"",IF(COUNTIFS($E$6:$E$2005,E1909,$C$6:$C$2005,"تمت",$A$6:$A$2005,"&gt;"&amp;A1909)=0,1,0))</f>
        <v/>
      </c>
    </row>
    <row r="1910">
      <c r="A1910" s="13" t="n"/>
      <c r="B1910" s="5" t="n"/>
      <c r="C1910" s="5" t="n"/>
      <c r="D1910" s="5" t="n"/>
      <c r="E1910" s="6">
        <f>IF(B1910&amp;""="","",IFERROR(INDEX('الخطط'!$B$6:$B$505,MATCH(B1910&amp;"",'الخطط'!$A$6:$A$505,0))&amp;"","خطة غير موجودة"))</f>
        <v/>
      </c>
      <c r="F1910" s="6">
        <f>IF(E1910="","",IFERROR(INDEX('المرضى'!$B$6:$B$305,MATCH(E1910,'المرضى'!$A$6:$A$305,0))&amp;"",""))</f>
        <v/>
      </c>
      <c r="G1910" s="22">
        <f>IF(OR(C1910&lt;&gt;"تمت",E1910="",NOT(ISNUMBER(A1910))),"",IF(COUNTIFS($E$6:$E$2005,E1910,$C$6:$C$2005,"تمت",$A$6:$A$2005,"&gt;"&amp;A1910)=0,1,0))</f>
        <v/>
      </c>
    </row>
    <row r="1911">
      <c r="A1911" s="13" t="n"/>
      <c r="B1911" s="5" t="n"/>
      <c r="C1911" s="5" t="n"/>
      <c r="D1911" s="5" t="n"/>
      <c r="E1911" s="6">
        <f>IF(B1911&amp;""="","",IFERROR(INDEX('الخطط'!$B$6:$B$505,MATCH(B1911&amp;"",'الخطط'!$A$6:$A$505,0))&amp;"","خطة غير موجودة"))</f>
        <v/>
      </c>
      <c r="F1911" s="6">
        <f>IF(E1911="","",IFERROR(INDEX('المرضى'!$B$6:$B$305,MATCH(E1911,'المرضى'!$A$6:$A$305,0))&amp;"",""))</f>
        <v/>
      </c>
      <c r="G1911" s="22">
        <f>IF(OR(C1911&lt;&gt;"تمت",E1911="",NOT(ISNUMBER(A1911))),"",IF(COUNTIFS($E$6:$E$2005,E1911,$C$6:$C$2005,"تمت",$A$6:$A$2005,"&gt;"&amp;A1911)=0,1,0))</f>
        <v/>
      </c>
    </row>
    <row r="1912">
      <c r="A1912" s="13" t="n"/>
      <c r="B1912" s="5" t="n"/>
      <c r="C1912" s="5" t="n"/>
      <c r="D1912" s="5" t="n"/>
      <c r="E1912" s="6">
        <f>IF(B1912&amp;""="","",IFERROR(INDEX('الخطط'!$B$6:$B$505,MATCH(B1912&amp;"",'الخطط'!$A$6:$A$505,0))&amp;"","خطة غير موجودة"))</f>
        <v/>
      </c>
      <c r="F1912" s="6">
        <f>IF(E1912="","",IFERROR(INDEX('المرضى'!$B$6:$B$305,MATCH(E1912,'المرضى'!$A$6:$A$305,0))&amp;"",""))</f>
        <v/>
      </c>
      <c r="G1912" s="22">
        <f>IF(OR(C1912&lt;&gt;"تمت",E1912="",NOT(ISNUMBER(A1912))),"",IF(COUNTIFS($E$6:$E$2005,E1912,$C$6:$C$2005,"تمت",$A$6:$A$2005,"&gt;"&amp;A1912)=0,1,0))</f>
        <v/>
      </c>
    </row>
    <row r="1913">
      <c r="A1913" s="13" t="n"/>
      <c r="B1913" s="5" t="n"/>
      <c r="C1913" s="5" t="n"/>
      <c r="D1913" s="5" t="n"/>
      <c r="E1913" s="6">
        <f>IF(B1913&amp;""="","",IFERROR(INDEX('الخطط'!$B$6:$B$505,MATCH(B1913&amp;"",'الخطط'!$A$6:$A$505,0))&amp;"","خطة غير موجودة"))</f>
        <v/>
      </c>
      <c r="F1913" s="6">
        <f>IF(E1913="","",IFERROR(INDEX('المرضى'!$B$6:$B$305,MATCH(E1913,'المرضى'!$A$6:$A$305,0))&amp;"",""))</f>
        <v/>
      </c>
      <c r="G1913" s="22">
        <f>IF(OR(C1913&lt;&gt;"تمت",E1913="",NOT(ISNUMBER(A1913))),"",IF(COUNTIFS($E$6:$E$2005,E1913,$C$6:$C$2005,"تمت",$A$6:$A$2005,"&gt;"&amp;A1913)=0,1,0))</f>
        <v/>
      </c>
    </row>
    <row r="1914">
      <c r="A1914" s="13" t="n"/>
      <c r="B1914" s="5" t="n"/>
      <c r="C1914" s="5" t="n"/>
      <c r="D1914" s="5" t="n"/>
      <c r="E1914" s="6">
        <f>IF(B1914&amp;""="","",IFERROR(INDEX('الخطط'!$B$6:$B$505,MATCH(B1914&amp;"",'الخطط'!$A$6:$A$505,0))&amp;"","خطة غير موجودة"))</f>
        <v/>
      </c>
      <c r="F1914" s="6">
        <f>IF(E1914="","",IFERROR(INDEX('المرضى'!$B$6:$B$305,MATCH(E1914,'المرضى'!$A$6:$A$305,0))&amp;"",""))</f>
        <v/>
      </c>
      <c r="G1914" s="22">
        <f>IF(OR(C1914&lt;&gt;"تمت",E1914="",NOT(ISNUMBER(A1914))),"",IF(COUNTIFS($E$6:$E$2005,E1914,$C$6:$C$2005,"تمت",$A$6:$A$2005,"&gt;"&amp;A1914)=0,1,0))</f>
        <v/>
      </c>
    </row>
    <row r="1915">
      <c r="A1915" s="13" t="n"/>
      <c r="B1915" s="5" t="n"/>
      <c r="C1915" s="5" t="n"/>
      <c r="D1915" s="5" t="n"/>
      <c r="E1915" s="6">
        <f>IF(B1915&amp;""="","",IFERROR(INDEX('الخطط'!$B$6:$B$505,MATCH(B1915&amp;"",'الخطط'!$A$6:$A$505,0))&amp;"","خطة غير موجودة"))</f>
        <v/>
      </c>
      <c r="F1915" s="6">
        <f>IF(E1915="","",IFERROR(INDEX('المرضى'!$B$6:$B$305,MATCH(E1915,'المرضى'!$A$6:$A$305,0))&amp;"",""))</f>
        <v/>
      </c>
      <c r="G1915" s="22">
        <f>IF(OR(C1915&lt;&gt;"تمت",E1915="",NOT(ISNUMBER(A1915))),"",IF(COUNTIFS($E$6:$E$2005,E1915,$C$6:$C$2005,"تمت",$A$6:$A$2005,"&gt;"&amp;A1915)=0,1,0))</f>
        <v/>
      </c>
    </row>
    <row r="1916">
      <c r="A1916" s="13" t="n"/>
      <c r="B1916" s="5" t="n"/>
      <c r="C1916" s="5" t="n"/>
      <c r="D1916" s="5" t="n"/>
      <c r="E1916" s="6">
        <f>IF(B1916&amp;""="","",IFERROR(INDEX('الخطط'!$B$6:$B$505,MATCH(B1916&amp;"",'الخطط'!$A$6:$A$505,0))&amp;"","خطة غير موجودة"))</f>
        <v/>
      </c>
      <c r="F1916" s="6">
        <f>IF(E1916="","",IFERROR(INDEX('المرضى'!$B$6:$B$305,MATCH(E1916,'المرضى'!$A$6:$A$305,0))&amp;"",""))</f>
        <v/>
      </c>
      <c r="G1916" s="22">
        <f>IF(OR(C1916&lt;&gt;"تمت",E1916="",NOT(ISNUMBER(A1916))),"",IF(COUNTIFS($E$6:$E$2005,E1916,$C$6:$C$2005,"تمت",$A$6:$A$2005,"&gt;"&amp;A1916)=0,1,0))</f>
        <v/>
      </c>
    </row>
    <row r="1917">
      <c r="A1917" s="13" t="n"/>
      <c r="B1917" s="5" t="n"/>
      <c r="C1917" s="5" t="n"/>
      <c r="D1917" s="5" t="n"/>
      <c r="E1917" s="6">
        <f>IF(B1917&amp;""="","",IFERROR(INDEX('الخطط'!$B$6:$B$505,MATCH(B1917&amp;"",'الخطط'!$A$6:$A$505,0))&amp;"","خطة غير موجودة"))</f>
        <v/>
      </c>
      <c r="F1917" s="6">
        <f>IF(E1917="","",IFERROR(INDEX('المرضى'!$B$6:$B$305,MATCH(E1917,'المرضى'!$A$6:$A$305,0))&amp;"",""))</f>
        <v/>
      </c>
      <c r="G1917" s="22">
        <f>IF(OR(C1917&lt;&gt;"تمت",E1917="",NOT(ISNUMBER(A1917))),"",IF(COUNTIFS($E$6:$E$2005,E1917,$C$6:$C$2005,"تمت",$A$6:$A$2005,"&gt;"&amp;A1917)=0,1,0))</f>
        <v/>
      </c>
    </row>
    <row r="1918">
      <c r="A1918" s="13" t="n"/>
      <c r="B1918" s="5" t="n"/>
      <c r="C1918" s="5" t="n"/>
      <c r="D1918" s="5" t="n"/>
      <c r="E1918" s="6">
        <f>IF(B1918&amp;""="","",IFERROR(INDEX('الخطط'!$B$6:$B$505,MATCH(B1918&amp;"",'الخطط'!$A$6:$A$505,0))&amp;"","خطة غير موجودة"))</f>
        <v/>
      </c>
      <c r="F1918" s="6">
        <f>IF(E1918="","",IFERROR(INDEX('المرضى'!$B$6:$B$305,MATCH(E1918,'المرضى'!$A$6:$A$305,0))&amp;"",""))</f>
        <v/>
      </c>
      <c r="G1918" s="22">
        <f>IF(OR(C1918&lt;&gt;"تمت",E1918="",NOT(ISNUMBER(A1918))),"",IF(COUNTIFS($E$6:$E$2005,E1918,$C$6:$C$2005,"تمت",$A$6:$A$2005,"&gt;"&amp;A1918)=0,1,0))</f>
        <v/>
      </c>
    </row>
    <row r="1919">
      <c r="A1919" s="13" t="n"/>
      <c r="B1919" s="5" t="n"/>
      <c r="C1919" s="5" t="n"/>
      <c r="D1919" s="5" t="n"/>
      <c r="E1919" s="6">
        <f>IF(B1919&amp;""="","",IFERROR(INDEX('الخطط'!$B$6:$B$505,MATCH(B1919&amp;"",'الخطط'!$A$6:$A$505,0))&amp;"","خطة غير موجودة"))</f>
        <v/>
      </c>
      <c r="F1919" s="6">
        <f>IF(E1919="","",IFERROR(INDEX('المرضى'!$B$6:$B$305,MATCH(E1919,'المرضى'!$A$6:$A$305,0))&amp;"",""))</f>
        <v/>
      </c>
      <c r="G1919" s="22">
        <f>IF(OR(C1919&lt;&gt;"تمت",E1919="",NOT(ISNUMBER(A1919))),"",IF(COUNTIFS($E$6:$E$2005,E1919,$C$6:$C$2005,"تمت",$A$6:$A$2005,"&gt;"&amp;A1919)=0,1,0))</f>
        <v/>
      </c>
    </row>
    <row r="1920">
      <c r="A1920" s="13" t="n"/>
      <c r="B1920" s="5" t="n"/>
      <c r="C1920" s="5" t="n"/>
      <c r="D1920" s="5" t="n"/>
      <c r="E1920" s="6">
        <f>IF(B1920&amp;""="","",IFERROR(INDEX('الخطط'!$B$6:$B$505,MATCH(B1920&amp;"",'الخطط'!$A$6:$A$505,0))&amp;"","خطة غير موجودة"))</f>
        <v/>
      </c>
      <c r="F1920" s="6">
        <f>IF(E1920="","",IFERROR(INDEX('المرضى'!$B$6:$B$305,MATCH(E1920,'المرضى'!$A$6:$A$305,0))&amp;"",""))</f>
        <v/>
      </c>
      <c r="G1920" s="22">
        <f>IF(OR(C1920&lt;&gt;"تمت",E1920="",NOT(ISNUMBER(A1920))),"",IF(COUNTIFS($E$6:$E$2005,E1920,$C$6:$C$2005,"تمت",$A$6:$A$2005,"&gt;"&amp;A1920)=0,1,0))</f>
        <v/>
      </c>
    </row>
    <row r="1921">
      <c r="A1921" s="13" t="n"/>
      <c r="B1921" s="5" t="n"/>
      <c r="C1921" s="5" t="n"/>
      <c r="D1921" s="5" t="n"/>
      <c r="E1921" s="6">
        <f>IF(B1921&amp;""="","",IFERROR(INDEX('الخطط'!$B$6:$B$505,MATCH(B1921&amp;"",'الخطط'!$A$6:$A$505,0))&amp;"","خطة غير موجودة"))</f>
        <v/>
      </c>
      <c r="F1921" s="6">
        <f>IF(E1921="","",IFERROR(INDEX('المرضى'!$B$6:$B$305,MATCH(E1921,'المرضى'!$A$6:$A$305,0))&amp;"",""))</f>
        <v/>
      </c>
      <c r="G1921" s="22">
        <f>IF(OR(C1921&lt;&gt;"تمت",E1921="",NOT(ISNUMBER(A1921))),"",IF(COUNTIFS($E$6:$E$2005,E1921,$C$6:$C$2005,"تمت",$A$6:$A$2005,"&gt;"&amp;A1921)=0,1,0))</f>
        <v/>
      </c>
    </row>
    <row r="1922">
      <c r="A1922" s="13" t="n"/>
      <c r="B1922" s="5" t="n"/>
      <c r="C1922" s="5" t="n"/>
      <c r="D1922" s="5" t="n"/>
      <c r="E1922" s="6">
        <f>IF(B1922&amp;""="","",IFERROR(INDEX('الخطط'!$B$6:$B$505,MATCH(B1922&amp;"",'الخطط'!$A$6:$A$505,0))&amp;"","خطة غير موجودة"))</f>
        <v/>
      </c>
      <c r="F1922" s="6">
        <f>IF(E1922="","",IFERROR(INDEX('المرضى'!$B$6:$B$305,MATCH(E1922,'المرضى'!$A$6:$A$305,0))&amp;"",""))</f>
        <v/>
      </c>
      <c r="G1922" s="22">
        <f>IF(OR(C1922&lt;&gt;"تمت",E1922="",NOT(ISNUMBER(A1922))),"",IF(COUNTIFS($E$6:$E$2005,E1922,$C$6:$C$2005,"تمت",$A$6:$A$2005,"&gt;"&amp;A1922)=0,1,0))</f>
        <v/>
      </c>
    </row>
    <row r="1923">
      <c r="A1923" s="13" t="n"/>
      <c r="B1923" s="5" t="n"/>
      <c r="C1923" s="5" t="n"/>
      <c r="D1923" s="5" t="n"/>
      <c r="E1923" s="6">
        <f>IF(B1923&amp;""="","",IFERROR(INDEX('الخطط'!$B$6:$B$505,MATCH(B1923&amp;"",'الخطط'!$A$6:$A$505,0))&amp;"","خطة غير موجودة"))</f>
        <v/>
      </c>
      <c r="F1923" s="6">
        <f>IF(E1923="","",IFERROR(INDEX('المرضى'!$B$6:$B$305,MATCH(E1923,'المرضى'!$A$6:$A$305,0))&amp;"",""))</f>
        <v/>
      </c>
      <c r="G1923" s="22">
        <f>IF(OR(C1923&lt;&gt;"تمت",E1923="",NOT(ISNUMBER(A1923))),"",IF(COUNTIFS($E$6:$E$2005,E1923,$C$6:$C$2005,"تمت",$A$6:$A$2005,"&gt;"&amp;A1923)=0,1,0))</f>
        <v/>
      </c>
    </row>
    <row r="1924">
      <c r="A1924" s="13" t="n"/>
      <c r="B1924" s="5" t="n"/>
      <c r="C1924" s="5" t="n"/>
      <c r="D1924" s="5" t="n"/>
      <c r="E1924" s="6">
        <f>IF(B1924&amp;""="","",IFERROR(INDEX('الخطط'!$B$6:$B$505,MATCH(B1924&amp;"",'الخطط'!$A$6:$A$505,0))&amp;"","خطة غير موجودة"))</f>
        <v/>
      </c>
      <c r="F1924" s="6">
        <f>IF(E1924="","",IFERROR(INDEX('المرضى'!$B$6:$B$305,MATCH(E1924,'المرضى'!$A$6:$A$305,0))&amp;"",""))</f>
        <v/>
      </c>
      <c r="G1924" s="22">
        <f>IF(OR(C1924&lt;&gt;"تمت",E1924="",NOT(ISNUMBER(A1924))),"",IF(COUNTIFS($E$6:$E$2005,E1924,$C$6:$C$2005,"تمت",$A$6:$A$2005,"&gt;"&amp;A1924)=0,1,0))</f>
        <v/>
      </c>
    </row>
    <row r="1925">
      <c r="A1925" s="13" t="n"/>
      <c r="B1925" s="5" t="n"/>
      <c r="C1925" s="5" t="n"/>
      <c r="D1925" s="5" t="n"/>
      <c r="E1925" s="6">
        <f>IF(B1925&amp;""="","",IFERROR(INDEX('الخطط'!$B$6:$B$505,MATCH(B1925&amp;"",'الخطط'!$A$6:$A$505,0))&amp;"","خطة غير موجودة"))</f>
        <v/>
      </c>
      <c r="F1925" s="6">
        <f>IF(E1925="","",IFERROR(INDEX('المرضى'!$B$6:$B$305,MATCH(E1925,'المرضى'!$A$6:$A$305,0))&amp;"",""))</f>
        <v/>
      </c>
      <c r="G1925" s="22">
        <f>IF(OR(C1925&lt;&gt;"تمت",E1925="",NOT(ISNUMBER(A1925))),"",IF(COUNTIFS($E$6:$E$2005,E1925,$C$6:$C$2005,"تمت",$A$6:$A$2005,"&gt;"&amp;A1925)=0,1,0))</f>
        <v/>
      </c>
    </row>
    <row r="1926">
      <c r="A1926" s="13" t="n"/>
      <c r="B1926" s="5" t="n"/>
      <c r="C1926" s="5" t="n"/>
      <c r="D1926" s="5" t="n"/>
      <c r="E1926" s="6">
        <f>IF(B1926&amp;""="","",IFERROR(INDEX('الخطط'!$B$6:$B$505,MATCH(B1926&amp;"",'الخطط'!$A$6:$A$505,0))&amp;"","خطة غير موجودة"))</f>
        <v/>
      </c>
      <c r="F1926" s="6">
        <f>IF(E1926="","",IFERROR(INDEX('المرضى'!$B$6:$B$305,MATCH(E1926,'المرضى'!$A$6:$A$305,0))&amp;"",""))</f>
        <v/>
      </c>
      <c r="G1926" s="22">
        <f>IF(OR(C1926&lt;&gt;"تمت",E1926="",NOT(ISNUMBER(A1926))),"",IF(COUNTIFS($E$6:$E$2005,E1926,$C$6:$C$2005,"تمت",$A$6:$A$2005,"&gt;"&amp;A1926)=0,1,0))</f>
        <v/>
      </c>
    </row>
    <row r="1927">
      <c r="A1927" s="13" t="n"/>
      <c r="B1927" s="5" t="n"/>
      <c r="C1927" s="5" t="n"/>
      <c r="D1927" s="5" t="n"/>
      <c r="E1927" s="6">
        <f>IF(B1927&amp;""="","",IFERROR(INDEX('الخطط'!$B$6:$B$505,MATCH(B1927&amp;"",'الخطط'!$A$6:$A$505,0))&amp;"","خطة غير موجودة"))</f>
        <v/>
      </c>
      <c r="F1927" s="6">
        <f>IF(E1927="","",IFERROR(INDEX('المرضى'!$B$6:$B$305,MATCH(E1927,'المرضى'!$A$6:$A$305,0))&amp;"",""))</f>
        <v/>
      </c>
      <c r="G1927" s="22">
        <f>IF(OR(C1927&lt;&gt;"تمت",E1927="",NOT(ISNUMBER(A1927))),"",IF(COUNTIFS($E$6:$E$2005,E1927,$C$6:$C$2005,"تمت",$A$6:$A$2005,"&gt;"&amp;A1927)=0,1,0))</f>
        <v/>
      </c>
    </row>
    <row r="1928">
      <c r="A1928" s="13" t="n"/>
      <c r="B1928" s="5" t="n"/>
      <c r="C1928" s="5" t="n"/>
      <c r="D1928" s="5" t="n"/>
      <c r="E1928" s="6">
        <f>IF(B1928&amp;""="","",IFERROR(INDEX('الخطط'!$B$6:$B$505,MATCH(B1928&amp;"",'الخطط'!$A$6:$A$505,0))&amp;"","خطة غير موجودة"))</f>
        <v/>
      </c>
      <c r="F1928" s="6">
        <f>IF(E1928="","",IFERROR(INDEX('المرضى'!$B$6:$B$305,MATCH(E1928,'المرضى'!$A$6:$A$305,0))&amp;"",""))</f>
        <v/>
      </c>
      <c r="G1928" s="22">
        <f>IF(OR(C1928&lt;&gt;"تمت",E1928="",NOT(ISNUMBER(A1928))),"",IF(COUNTIFS($E$6:$E$2005,E1928,$C$6:$C$2005,"تمت",$A$6:$A$2005,"&gt;"&amp;A1928)=0,1,0))</f>
        <v/>
      </c>
    </row>
    <row r="1929">
      <c r="A1929" s="13" t="n"/>
      <c r="B1929" s="5" t="n"/>
      <c r="C1929" s="5" t="n"/>
      <c r="D1929" s="5" t="n"/>
      <c r="E1929" s="6">
        <f>IF(B1929&amp;""="","",IFERROR(INDEX('الخطط'!$B$6:$B$505,MATCH(B1929&amp;"",'الخطط'!$A$6:$A$505,0))&amp;"","خطة غير موجودة"))</f>
        <v/>
      </c>
      <c r="F1929" s="6">
        <f>IF(E1929="","",IFERROR(INDEX('المرضى'!$B$6:$B$305,MATCH(E1929,'المرضى'!$A$6:$A$305,0))&amp;"",""))</f>
        <v/>
      </c>
      <c r="G1929" s="22">
        <f>IF(OR(C1929&lt;&gt;"تمت",E1929="",NOT(ISNUMBER(A1929))),"",IF(COUNTIFS($E$6:$E$2005,E1929,$C$6:$C$2005,"تمت",$A$6:$A$2005,"&gt;"&amp;A1929)=0,1,0))</f>
        <v/>
      </c>
    </row>
    <row r="1930">
      <c r="A1930" s="13" t="n"/>
      <c r="B1930" s="5" t="n"/>
      <c r="C1930" s="5" t="n"/>
      <c r="D1930" s="5" t="n"/>
      <c r="E1930" s="6">
        <f>IF(B1930&amp;""="","",IFERROR(INDEX('الخطط'!$B$6:$B$505,MATCH(B1930&amp;"",'الخطط'!$A$6:$A$505,0))&amp;"","خطة غير موجودة"))</f>
        <v/>
      </c>
      <c r="F1930" s="6">
        <f>IF(E1930="","",IFERROR(INDEX('المرضى'!$B$6:$B$305,MATCH(E1930,'المرضى'!$A$6:$A$305,0))&amp;"",""))</f>
        <v/>
      </c>
      <c r="G1930" s="22">
        <f>IF(OR(C1930&lt;&gt;"تمت",E1930="",NOT(ISNUMBER(A1930))),"",IF(COUNTIFS($E$6:$E$2005,E1930,$C$6:$C$2005,"تمت",$A$6:$A$2005,"&gt;"&amp;A1930)=0,1,0))</f>
        <v/>
      </c>
    </row>
    <row r="1931">
      <c r="A1931" s="13" t="n"/>
      <c r="B1931" s="5" t="n"/>
      <c r="C1931" s="5" t="n"/>
      <c r="D1931" s="5" t="n"/>
      <c r="E1931" s="6">
        <f>IF(B1931&amp;""="","",IFERROR(INDEX('الخطط'!$B$6:$B$505,MATCH(B1931&amp;"",'الخطط'!$A$6:$A$505,0))&amp;"","خطة غير موجودة"))</f>
        <v/>
      </c>
      <c r="F1931" s="6">
        <f>IF(E1931="","",IFERROR(INDEX('المرضى'!$B$6:$B$305,MATCH(E1931,'المرضى'!$A$6:$A$305,0))&amp;"",""))</f>
        <v/>
      </c>
      <c r="G1931" s="22">
        <f>IF(OR(C1931&lt;&gt;"تمت",E1931="",NOT(ISNUMBER(A1931))),"",IF(COUNTIFS($E$6:$E$2005,E1931,$C$6:$C$2005,"تمت",$A$6:$A$2005,"&gt;"&amp;A1931)=0,1,0))</f>
        <v/>
      </c>
    </row>
    <row r="1932">
      <c r="A1932" s="13" t="n"/>
      <c r="B1932" s="5" t="n"/>
      <c r="C1932" s="5" t="n"/>
      <c r="D1932" s="5" t="n"/>
      <c r="E1932" s="6">
        <f>IF(B1932&amp;""="","",IFERROR(INDEX('الخطط'!$B$6:$B$505,MATCH(B1932&amp;"",'الخطط'!$A$6:$A$505,0))&amp;"","خطة غير موجودة"))</f>
        <v/>
      </c>
      <c r="F1932" s="6">
        <f>IF(E1932="","",IFERROR(INDEX('المرضى'!$B$6:$B$305,MATCH(E1932,'المرضى'!$A$6:$A$305,0))&amp;"",""))</f>
        <v/>
      </c>
      <c r="G1932" s="22">
        <f>IF(OR(C1932&lt;&gt;"تمت",E1932="",NOT(ISNUMBER(A1932))),"",IF(COUNTIFS($E$6:$E$2005,E1932,$C$6:$C$2005,"تمت",$A$6:$A$2005,"&gt;"&amp;A1932)=0,1,0))</f>
        <v/>
      </c>
    </row>
    <row r="1933">
      <c r="A1933" s="13" t="n"/>
      <c r="B1933" s="5" t="n"/>
      <c r="C1933" s="5" t="n"/>
      <c r="D1933" s="5" t="n"/>
      <c r="E1933" s="6">
        <f>IF(B1933&amp;""="","",IFERROR(INDEX('الخطط'!$B$6:$B$505,MATCH(B1933&amp;"",'الخطط'!$A$6:$A$505,0))&amp;"","خطة غير موجودة"))</f>
        <v/>
      </c>
      <c r="F1933" s="6">
        <f>IF(E1933="","",IFERROR(INDEX('المرضى'!$B$6:$B$305,MATCH(E1933,'المرضى'!$A$6:$A$305,0))&amp;"",""))</f>
        <v/>
      </c>
      <c r="G1933" s="22">
        <f>IF(OR(C1933&lt;&gt;"تمت",E1933="",NOT(ISNUMBER(A1933))),"",IF(COUNTIFS($E$6:$E$2005,E1933,$C$6:$C$2005,"تمت",$A$6:$A$2005,"&gt;"&amp;A1933)=0,1,0))</f>
        <v/>
      </c>
    </row>
    <row r="1934">
      <c r="A1934" s="13" t="n"/>
      <c r="B1934" s="5" t="n"/>
      <c r="C1934" s="5" t="n"/>
      <c r="D1934" s="5" t="n"/>
      <c r="E1934" s="6">
        <f>IF(B1934&amp;""="","",IFERROR(INDEX('الخطط'!$B$6:$B$505,MATCH(B1934&amp;"",'الخطط'!$A$6:$A$505,0))&amp;"","خطة غير موجودة"))</f>
        <v/>
      </c>
      <c r="F1934" s="6">
        <f>IF(E1934="","",IFERROR(INDEX('المرضى'!$B$6:$B$305,MATCH(E1934,'المرضى'!$A$6:$A$305,0))&amp;"",""))</f>
        <v/>
      </c>
      <c r="G1934" s="22">
        <f>IF(OR(C1934&lt;&gt;"تمت",E1934="",NOT(ISNUMBER(A1934))),"",IF(COUNTIFS($E$6:$E$2005,E1934,$C$6:$C$2005,"تمت",$A$6:$A$2005,"&gt;"&amp;A1934)=0,1,0))</f>
        <v/>
      </c>
    </row>
    <row r="1935">
      <c r="A1935" s="13" t="n"/>
      <c r="B1935" s="5" t="n"/>
      <c r="C1935" s="5" t="n"/>
      <c r="D1935" s="5" t="n"/>
      <c r="E1935" s="6">
        <f>IF(B1935&amp;""="","",IFERROR(INDEX('الخطط'!$B$6:$B$505,MATCH(B1935&amp;"",'الخطط'!$A$6:$A$505,0))&amp;"","خطة غير موجودة"))</f>
        <v/>
      </c>
      <c r="F1935" s="6">
        <f>IF(E1935="","",IFERROR(INDEX('المرضى'!$B$6:$B$305,MATCH(E1935,'المرضى'!$A$6:$A$305,0))&amp;"",""))</f>
        <v/>
      </c>
      <c r="G1935" s="22">
        <f>IF(OR(C1935&lt;&gt;"تمت",E1935="",NOT(ISNUMBER(A1935))),"",IF(COUNTIFS($E$6:$E$2005,E1935,$C$6:$C$2005,"تمت",$A$6:$A$2005,"&gt;"&amp;A1935)=0,1,0))</f>
        <v/>
      </c>
    </row>
    <row r="1936">
      <c r="A1936" s="13" t="n"/>
      <c r="B1936" s="5" t="n"/>
      <c r="C1936" s="5" t="n"/>
      <c r="D1936" s="5" t="n"/>
      <c r="E1936" s="6">
        <f>IF(B1936&amp;""="","",IFERROR(INDEX('الخطط'!$B$6:$B$505,MATCH(B1936&amp;"",'الخطط'!$A$6:$A$505,0))&amp;"","خطة غير موجودة"))</f>
        <v/>
      </c>
      <c r="F1936" s="6">
        <f>IF(E1936="","",IFERROR(INDEX('المرضى'!$B$6:$B$305,MATCH(E1936,'المرضى'!$A$6:$A$305,0))&amp;"",""))</f>
        <v/>
      </c>
      <c r="G1936" s="22">
        <f>IF(OR(C1936&lt;&gt;"تمت",E1936="",NOT(ISNUMBER(A1936))),"",IF(COUNTIFS($E$6:$E$2005,E1936,$C$6:$C$2005,"تمت",$A$6:$A$2005,"&gt;"&amp;A1936)=0,1,0))</f>
        <v/>
      </c>
    </row>
    <row r="1937">
      <c r="A1937" s="13" t="n"/>
      <c r="B1937" s="5" t="n"/>
      <c r="C1937" s="5" t="n"/>
      <c r="D1937" s="5" t="n"/>
      <c r="E1937" s="6">
        <f>IF(B1937&amp;""="","",IFERROR(INDEX('الخطط'!$B$6:$B$505,MATCH(B1937&amp;"",'الخطط'!$A$6:$A$505,0))&amp;"","خطة غير موجودة"))</f>
        <v/>
      </c>
      <c r="F1937" s="6">
        <f>IF(E1937="","",IFERROR(INDEX('المرضى'!$B$6:$B$305,MATCH(E1937,'المرضى'!$A$6:$A$305,0))&amp;"",""))</f>
        <v/>
      </c>
      <c r="G1937" s="22">
        <f>IF(OR(C1937&lt;&gt;"تمت",E1937="",NOT(ISNUMBER(A1937))),"",IF(COUNTIFS($E$6:$E$2005,E1937,$C$6:$C$2005,"تمت",$A$6:$A$2005,"&gt;"&amp;A1937)=0,1,0))</f>
        <v/>
      </c>
    </row>
    <row r="1938">
      <c r="A1938" s="13" t="n"/>
      <c r="B1938" s="5" t="n"/>
      <c r="C1938" s="5" t="n"/>
      <c r="D1938" s="5" t="n"/>
      <c r="E1938" s="6">
        <f>IF(B1938&amp;""="","",IFERROR(INDEX('الخطط'!$B$6:$B$505,MATCH(B1938&amp;"",'الخطط'!$A$6:$A$505,0))&amp;"","خطة غير موجودة"))</f>
        <v/>
      </c>
      <c r="F1938" s="6">
        <f>IF(E1938="","",IFERROR(INDEX('المرضى'!$B$6:$B$305,MATCH(E1938,'المرضى'!$A$6:$A$305,0))&amp;"",""))</f>
        <v/>
      </c>
      <c r="G1938" s="22">
        <f>IF(OR(C1938&lt;&gt;"تمت",E1938="",NOT(ISNUMBER(A1938))),"",IF(COUNTIFS($E$6:$E$2005,E1938,$C$6:$C$2005,"تمت",$A$6:$A$2005,"&gt;"&amp;A1938)=0,1,0))</f>
        <v/>
      </c>
    </row>
    <row r="1939">
      <c r="A1939" s="13" t="n"/>
      <c r="B1939" s="5" t="n"/>
      <c r="C1939" s="5" t="n"/>
      <c r="D1939" s="5" t="n"/>
      <c r="E1939" s="6">
        <f>IF(B1939&amp;""="","",IFERROR(INDEX('الخطط'!$B$6:$B$505,MATCH(B1939&amp;"",'الخطط'!$A$6:$A$505,0))&amp;"","خطة غير موجودة"))</f>
        <v/>
      </c>
      <c r="F1939" s="6">
        <f>IF(E1939="","",IFERROR(INDEX('المرضى'!$B$6:$B$305,MATCH(E1939,'المرضى'!$A$6:$A$305,0))&amp;"",""))</f>
        <v/>
      </c>
      <c r="G1939" s="22">
        <f>IF(OR(C1939&lt;&gt;"تمت",E1939="",NOT(ISNUMBER(A1939))),"",IF(COUNTIFS($E$6:$E$2005,E1939,$C$6:$C$2005,"تمت",$A$6:$A$2005,"&gt;"&amp;A1939)=0,1,0))</f>
        <v/>
      </c>
    </row>
    <row r="1940">
      <c r="A1940" s="13" t="n"/>
      <c r="B1940" s="5" t="n"/>
      <c r="C1940" s="5" t="n"/>
      <c r="D1940" s="5" t="n"/>
      <c r="E1940" s="6">
        <f>IF(B1940&amp;""="","",IFERROR(INDEX('الخطط'!$B$6:$B$505,MATCH(B1940&amp;"",'الخطط'!$A$6:$A$505,0))&amp;"","خطة غير موجودة"))</f>
        <v/>
      </c>
      <c r="F1940" s="6">
        <f>IF(E1940="","",IFERROR(INDEX('المرضى'!$B$6:$B$305,MATCH(E1940,'المرضى'!$A$6:$A$305,0))&amp;"",""))</f>
        <v/>
      </c>
      <c r="G1940" s="22">
        <f>IF(OR(C1940&lt;&gt;"تمت",E1940="",NOT(ISNUMBER(A1940))),"",IF(COUNTIFS($E$6:$E$2005,E1940,$C$6:$C$2005,"تمت",$A$6:$A$2005,"&gt;"&amp;A1940)=0,1,0))</f>
        <v/>
      </c>
    </row>
    <row r="1941">
      <c r="A1941" s="13" t="n"/>
      <c r="B1941" s="5" t="n"/>
      <c r="C1941" s="5" t="n"/>
      <c r="D1941" s="5" t="n"/>
      <c r="E1941" s="6">
        <f>IF(B1941&amp;""="","",IFERROR(INDEX('الخطط'!$B$6:$B$505,MATCH(B1941&amp;"",'الخطط'!$A$6:$A$505,0))&amp;"","خطة غير موجودة"))</f>
        <v/>
      </c>
      <c r="F1941" s="6">
        <f>IF(E1941="","",IFERROR(INDEX('المرضى'!$B$6:$B$305,MATCH(E1941,'المرضى'!$A$6:$A$305,0))&amp;"",""))</f>
        <v/>
      </c>
      <c r="G1941" s="22">
        <f>IF(OR(C1941&lt;&gt;"تمت",E1941="",NOT(ISNUMBER(A1941))),"",IF(COUNTIFS($E$6:$E$2005,E1941,$C$6:$C$2005,"تمت",$A$6:$A$2005,"&gt;"&amp;A1941)=0,1,0))</f>
        <v/>
      </c>
    </row>
    <row r="1942">
      <c r="A1942" s="13" t="n"/>
      <c r="B1942" s="5" t="n"/>
      <c r="C1942" s="5" t="n"/>
      <c r="D1942" s="5" t="n"/>
      <c r="E1942" s="6">
        <f>IF(B1942&amp;""="","",IFERROR(INDEX('الخطط'!$B$6:$B$505,MATCH(B1942&amp;"",'الخطط'!$A$6:$A$505,0))&amp;"","خطة غير موجودة"))</f>
        <v/>
      </c>
      <c r="F1942" s="6">
        <f>IF(E1942="","",IFERROR(INDEX('المرضى'!$B$6:$B$305,MATCH(E1942,'المرضى'!$A$6:$A$305,0))&amp;"",""))</f>
        <v/>
      </c>
      <c r="G1942" s="22">
        <f>IF(OR(C1942&lt;&gt;"تمت",E1942="",NOT(ISNUMBER(A1942))),"",IF(COUNTIFS($E$6:$E$2005,E1942,$C$6:$C$2005,"تمت",$A$6:$A$2005,"&gt;"&amp;A1942)=0,1,0))</f>
        <v/>
      </c>
    </row>
    <row r="1943">
      <c r="A1943" s="13" t="n"/>
      <c r="B1943" s="5" t="n"/>
      <c r="C1943" s="5" t="n"/>
      <c r="D1943" s="5" t="n"/>
      <c r="E1943" s="6">
        <f>IF(B1943&amp;""="","",IFERROR(INDEX('الخطط'!$B$6:$B$505,MATCH(B1943&amp;"",'الخطط'!$A$6:$A$505,0))&amp;"","خطة غير موجودة"))</f>
        <v/>
      </c>
      <c r="F1943" s="6">
        <f>IF(E1943="","",IFERROR(INDEX('المرضى'!$B$6:$B$305,MATCH(E1943,'المرضى'!$A$6:$A$305,0))&amp;"",""))</f>
        <v/>
      </c>
      <c r="G1943" s="22">
        <f>IF(OR(C1943&lt;&gt;"تمت",E1943="",NOT(ISNUMBER(A1943))),"",IF(COUNTIFS($E$6:$E$2005,E1943,$C$6:$C$2005,"تمت",$A$6:$A$2005,"&gt;"&amp;A1943)=0,1,0))</f>
        <v/>
      </c>
    </row>
    <row r="1944">
      <c r="A1944" s="13" t="n"/>
      <c r="B1944" s="5" t="n"/>
      <c r="C1944" s="5" t="n"/>
      <c r="D1944" s="5" t="n"/>
      <c r="E1944" s="6">
        <f>IF(B1944&amp;""="","",IFERROR(INDEX('الخطط'!$B$6:$B$505,MATCH(B1944&amp;"",'الخطط'!$A$6:$A$505,0))&amp;"","خطة غير موجودة"))</f>
        <v/>
      </c>
      <c r="F1944" s="6">
        <f>IF(E1944="","",IFERROR(INDEX('المرضى'!$B$6:$B$305,MATCH(E1944,'المرضى'!$A$6:$A$305,0))&amp;"",""))</f>
        <v/>
      </c>
      <c r="G1944" s="22">
        <f>IF(OR(C1944&lt;&gt;"تمت",E1944="",NOT(ISNUMBER(A1944))),"",IF(COUNTIFS($E$6:$E$2005,E1944,$C$6:$C$2005,"تمت",$A$6:$A$2005,"&gt;"&amp;A1944)=0,1,0))</f>
        <v/>
      </c>
    </row>
    <row r="1945">
      <c r="A1945" s="13" t="n"/>
      <c r="B1945" s="5" t="n"/>
      <c r="C1945" s="5" t="n"/>
      <c r="D1945" s="5" t="n"/>
      <c r="E1945" s="6">
        <f>IF(B1945&amp;""="","",IFERROR(INDEX('الخطط'!$B$6:$B$505,MATCH(B1945&amp;"",'الخطط'!$A$6:$A$505,0))&amp;"","خطة غير موجودة"))</f>
        <v/>
      </c>
      <c r="F1945" s="6">
        <f>IF(E1945="","",IFERROR(INDEX('المرضى'!$B$6:$B$305,MATCH(E1945,'المرضى'!$A$6:$A$305,0))&amp;"",""))</f>
        <v/>
      </c>
      <c r="G1945" s="22">
        <f>IF(OR(C1945&lt;&gt;"تمت",E1945="",NOT(ISNUMBER(A1945))),"",IF(COUNTIFS($E$6:$E$2005,E1945,$C$6:$C$2005,"تمت",$A$6:$A$2005,"&gt;"&amp;A1945)=0,1,0))</f>
        <v/>
      </c>
    </row>
    <row r="1946">
      <c r="A1946" s="13" t="n"/>
      <c r="B1946" s="5" t="n"/>
      <c r="C1946" s="5" t="n"/>
      <c r="D1946" s="5" t="n"/>
      <c r="E1946" s="6">
        <f>IF(B1946&amp;""="","",IFERROR(INDEX('الخطط'!$B$6:$B$505,MATCH(B1946&amp;"",'الخطط'!$A$6:$A$505,0))&amp;"","خطة غير موجودة"))</f>
        <v/>
      </c>
      <c r="F1946" s="6">
        <f>IF(E1946="","",IFERROR(INDEX('المرضى'!$B$6:$B$305,MATCH(E1946,'المرضى'!$A$6:$A$305,0))&amp;"",""))</f>
        <v/>
      </c>
      <c r="G1946" s="22">
        <f>IF(OR(C1946&lt;&gt;"تمت",E1946="",NOT(ISNUMBER(A1946))),"",IF(COUNTIFS($E$6:$E$2005,E1946,$C$6:$C$2005,"تمت",$A$6:$A$2005,"&gt;"&amp;A1946)=0,1,0))</f>
        <v/>
      </c>
    </row>
    <row r="1947">
      <c r="A1947" s="13" t="n"/>
      <c r="B1947" s="5" t="n"/>
      <c r="C1947" s="5" t="n"/>
      <c r="D1947" s="5" t="n"/>
      <c r="E1947" s="6">
        <f>IF(B1947&amp;""="","",IFERROR(INDEX('الخطط'!$B$6:$B$505,MATCH(B1947&amp;"",'الخطط'!$A$6:$A$505,0))&amp;"","خطة غير موجودة"))</f>
        <v/>
      </c>
      <c r="F1947" s="6">
        <f>IF(E1947="","",IFERROR(INDEX('المرضى'!$B$6:$B$305,MATCH(E1947,'المرضى'!$A$6:$A$305,0))&amp;"",""))</f>
        <v/>
      </c>
      <c r="G1947" s="22">
        <f>IF(OR(C1947&lt;&gt;"تمت",E1947="",NOT(ISNUMBER(A1947))),"",IF(COUNTIFS($E$6:$E$2005,E1947,$C$6:$C$2005,"تمت",$A$6:$A$2005,"&gt;"&amp;A1947)=0,1,0))</f>
        <v/>
      </c>
    </row>
    <row r="1948">
      <c r="A1948" s="13" t="n"/>
      <c r="B1948" s="5" t="n"/>
      <c r="C1948" s="5" t="n"/>
      <c r="D1948" s="5" t="n"/>
      <c r="E1948" s="6">
        <f>IF(B1948&amp;""="","",IFERROR(INDEX('الخطط'!$B$6:$B$505,MATCH(B1948&amp;"",'الخطط'!$A$6:$A$505,0))&amp;"","خطة غير موجودة"))</f>
        <v/>
      </c>
      <c r="F1948" s="6">
        <f>IF(E1948="","",IFERROR(INDEX('المرضى'!$B$6:$B$305,MATCH(E1948,'المرضى'!$A$6:$A$305,0))&amp;"",""))</f>
        <v/>
      </c>
      <c r="G1948" s="22">
        <f>IF(OR(C1948&lt;&gt;"تمت",E1948="",NOT(ISNUMBER(A1948))),"",IF(COUNTIFS($E$6:$E$2005,E1948,$C$6:$C$2005,"تمت",$A$6:$A$2005,"&gt;"&amp;A1948)=0,1,0))</f>
        <v/>
      </c>
    </row>
    <row r="1949">
      <c r="A1949" s="13" t="n"/>
      <c r="B1949" s="5" t="n"/>
      <c r="C1949" s="5" t="n"/>
      <c r="D1949" s="5" t="n"/>
      <c r="E1949" s="6">
        <f>IF(B1949&amp;""="","",IFERROR(INDEX('الخطط'!$B$6:$B$505,MATCH(B1949&amp;"",'الخطط'!$A$6:$A$505,0))&amp;"","خطة غير موجودة"))</f>
        <v/>
      </c>
      <c r="F1949" s="6">
        <f>IF(E1949="","",IFERROR(INDEX('المرضى'!$B$6:$B$305,MATCH(E1949,'المرضى'!$A$6:$A$305,0))&amp;"",""))</f>
        <v/>
      </c>
      <c r="G1949" s="22">
        <f>IF(OR(C1949&lt;&gt;"تمت",E1949="",NOT(ISNUMBER(A1949))),"",IF(COUNTIFS($E$6:$E$2005,E1949,$C$6:$C$2005,"تمت",$A$6:$A$2005,"&gt;"&amp;A1949)=0,1,0))</f>
        <v/>
      </c>
    </row>
    <row r="1950">
      <c r="A1950" s="13" t="n"/>
      <c r="B1950" s="5" t="n"/>
      <c r="C1950" s="5" t="n"/>
      <c r="D1950" s="5" t="n"/>
      <c r="E1950" s="6">
        <f>IF(B1950&amp;""="","",IFERROR(INDEX('الخطط'!$B$6:$B$505,MATCH(B1950&amp;"",'الخطط'!$A$6:$A$505,0))&amp;"","خطة غير موجودة"))</f>
        <v/>
      </c>
      <c r="F1950" s="6">
        <f>IF(E1950="","",IFERROR(INDEX('المرضى'!$B$6:$B$305,MATCH(E1950,'المرضى'!$A$6:$A$305,0))&amp;"",""))</f>
        <v/>
      </c>
      <c r="G1950" s="22">
        <f>IF(OR(C1950&lt;&gt;"تمت",E1950="",NOT(ISNUMBER(A1950))),"",IF(COUNTIFS($E$6:$E$2005,E1950,$C$6:$C$2005,"تمت",$A$6:$A$2005,"&gt;"&amp;A1950)=0,1,0))</f>
        <v/>
      </c>
    </row>
    <row r="1951">
      <c r="A1951" s="13" t="n"/>
      <c r="B1951" s="5" t="n"/>
      <c r="C1951" s="5" t="n"/>
      <c r="D1951" s="5" t="n"/>
      <c r="E1951" s="6">
        <f>IF(B1951&amp;""="","",IFERROR(INDEX('الخطط'!$B$6:$B$505,MATCH(B1951&amp;"",'الخطط'!$A$6:$A$505,0))&amp;"","خطة غير موجودة"))</f>
        <v/>
      </c>
      <c r="F1951" s="6">
        <f>IF(E1951="","",IFERROR(INDEX('المرضى'!$B$6:$B$305,MATCH(E1951,'المرضى'!$A$6:$A$305,0))&amp;"",""))</f>
        <v/>
      </c>
      <c r="G1951" s="22">
        <f>IF(OR(C1951&lt;&gt;"تمت",E1951="",NOT(ISNUMBER(A1951))),"",IF(COUNTIFS($E$6:$E$2005,E1951,$C$6:$C$2005,"تمت",$A$6:$A$2005,"&gt;"&amp;A1951)=0,1,0))</f>
        <v/>
      </c>
    </row>
    <row r="1952">
      <c r="A1952" s="13" t="n"/>
      <c r="B1952" s="5" t="n"/>
      <c r="C1952" s="5" t="n"/>
      <c r="D1952" s="5" t="n"/>
      <c r="E1952" s="6">
        <f>IF(B1952&amp;""="","",IFERROR(INDEX('الخطط'!$B$6:$B$505,MATCH(B1952&amp;"",'الخطط'!$A$6:$A$505,0))&amp;"","خطة غير موجودة"))</f>
        <v/>
      </c>
      <c r="F1952" s="6">
        <f>IF(E1952="","",IFERROR(INDEX('المرضى'!$B$6:$B$305,MATCH(E1952,'المرضى'!$A$6:$A$305,0))&amp;"",""))</f>
        <v/>
      </c>
      <c r="G1952" s="22">
        <f>IF(OR(C1952&lt;&gt;"تمت",E1952="",NOT(ISNUMBER(A1952))),"",IF(COUNTIFS($E$6:$E$2005,E1952,$C$6:$C$2005,"تمت",$A$6:$A$2005,"&gt;"&amp;A1952)=0,1,0))</f>
        <v/>
      </c>
    </row>
    <row r="1953">
      <c r="A1953" s="13" t="n"/>
      <c r="B1953" s="5" t="n"/>
      <c r="C1953" s="5" t="n"/>
      <c r="D1953" s="5" t="n"/>
      <c r="E1953" s="6">
        <f>IF(B1953&amp;""="","",IFERROR(INDEX('الخطط'!$B$6:$B$505,MATCH(B1953&amp;"",'الخطط'!$A$6:$A$505,0))&amp;"","خطة غير موجودة"))</f>
        <v/>
      </c>
      <c r="F1953" s="6">
        <f>IF(E1953="","",IFERROR(INDEX('المرضى'!$B$6:$B$305,MATCH(E1953,'المرضى'!$A$6:$A$305,0))&amp;"",""))</f>
        <v/>
      </c>
      <c r="G1953" s="22">
        <f>IF(OR(C1953&lt;&gt;"تمت",E1953="",NOT(ISNUMBER(A1953))),"",IF(COUNTIFS($E$6:$E$2005,E1953,$C$6:$C$2005,"تمت",$A$6:$A$2005,"&gt;"&amp;A1953)=0,1,0))</f>
        <v/>
      </c>
    </row>
    <row r="1954">
      <c r="A1954" s="13" t="n"/>
      <c r="B1954" s="5" t="n"/>
      <c r="C1954" s="5" t="n"/>
      <c r="D1954" s="5" t="n"/>
      <c r="E1954" s="6">
        <f>IF(B1954&amp;""="","",IFERROR(INDEX('الخطط'!$B$6:$B$505,MATCH(B1954&amp;"",'الخطط'!$A$6:$A$505,0))&amp;"","خطة غير موجودة"))</f>
        <v/>
      </c>
      <c r="F1954" s="6">
        <f>IF(E1954="","",IFERROR(INDEX('المرضى'!$B$6:$B$305,MATCH(E1954,'المرضى'!$A$6:$A$305,0))&amp;"",""))</f>
        <v/>
      </c>
      <c r="G1954" s="22">
        <f>IF(OR(C1954&lt;&gt;"تمت",E1954="",NOT(ISNUMBER(A1954))),"",IF(COUNTIFS($E$6:$E$2005,E1954,$C$6:$C$2005,"تمت",$A$6:$A$2005,"&gt;"&amp;A1954)=0,1,0))</f>
        <v/>
      </c>
    </row>
    <row r="1955">
      <c r="A1955" s="13" t="n"/>
      <c r="B1955" s="5" t="n"/>
      <c r="C1955" s="5" t="n"/>
      <c r="D1955" s="5" t="n"/>
      <c r="E1955" s="6">
        <f>IF(B1955&amp;""="","",IFERROR(INDEX('الخطط'!$B$6:$B$505,MATCH(B1955&amp;"",'الخطط'!$A$6:$A$505,0))&amp;"","خطة غير موجودة"))</f>
        <v/>
      </c>
      <c r="F1955" s="6">
        <f>IF(E1955="","",IFERROR(INDEX('المرضى'!$B$6:$B$305,MATCH(E1955,'المرضى'!$A$6:$A$305,0))&amp;"",""))</f>
        <v/>
      </c>
      <c r="G1955" s="22">
        <f>IF(OR(C1955&lt;&gt;"تمت",E1955="",NOT(ISNUMBER(A1955))),"",IF(COUNTIFS($E$6:$E$2005,E1955,$C$6:$C$2005,"تمت",$A$6:$A$2005,"&gt;"&amp;A1955)=0,1,0))</f>
        <v/>
      </c>
    </row>
    <row r="1956">
      <c r="A1956" s="13" t="n"/>
      <c r="B1956" s="5" t="n"/>
      <c r="C1956" s="5" t="n"/>
      <c r="D1956" s="5" t="n"/>
      <c r="E1956" s="6">
        <f>IF(B1956&amp;""="","",IFERROR(INDEX('الخطط'!$B$6:$B$505,MATCH(B1956&amp;"",'الخطط'!$A$6:$A$505,0))&amp;"","خطة غير موجودة"))</f>
        <v/>
      </c>
      <c r="F1956" s="6">
        <f>IF(E1956="","",IFERROR(INDEX('المرضى'!$B$6:$B$305,MATCH(E1956,'المرضى'!$A$6:$A$305,0))&amp;"",""))</f>
        <v/>
      </c>
      <c r="G1956" s="22">
        <f>IF(OR(C1956&lt;&gt;"تمت",E1956="",NOT(ISNUMBER(A1956))),"",IF(COUNTIFS($E$6:$E$2005,E1956,$C$6:$C$2005,"تمت",$A$6:$A$2005,"&gt;"&amp;A1956)=0,1,0))</f>
        <v/>
      </c>
    </row>
    <row r="1957">
      <c r="A1957" s="13" t="n"/>
      <c r="B1957" s="5" t="n"/>
      <c r="C1957" s="5" t="n"/>
      <c r="D1957" s="5" t="n"/>
      <c r="E1957" s="6">
        <f>IF(B1957&amp;""="","",IFERROR(INDEX('الخطط'!$B$6:$B$505,MATCH(B1957&amp;"",'الخطط'!$A$6:$A$505,0))&amp;"","خطة غير موجودة"))</f>
        <v/>
      </c>
      <c r="F1957" s="6">
        <f>IF(E1957="","",IFERROR(INDEX('المرضى'!$B$6:$B$305,MATCH(E1957,'المرضى'!$A$6:$A$305,0))&amp;"",""))</f>
        <v/>
      </c>
      <c r="G1957" s="22">
        <f>IF(OR(C1957&lt;&gt;"تمت",E1957="",NOT(ISNUMBER(A1957))),"",IF(COUNTIFS($E$6:$E$2005,E1957,$C$6:$C$2005,"تمت",$A$6:$A$2005,"&gt;"&amp;A1957)=0,1,0))</f>
        <v/>
      </c>
    </row>
    <row r="1958">
      <c r="A1958" s="13" t="n"/>
      <c r="B1958" s="5" t="n"/>
      <c r="C1958" s="5" t="n"/>
      <c r="D1958" s="5" t="n"/>
      <c r="E1958" s="6">
        <f>IF(B1958&amp;""="","",IFERROR(INDEX('الخطط'!$B$6:$B$505,MATCH(B1958&amp;"",'الخطط'!$A$6:$A$505,0))&amp;"","خطة غير موجودة"))</f>
        <v/>
      </c>
      <c r="F1958" s="6">
        <f>IF(E1958="","",IFERROR(INDEX('المرضى'!$B$6:$B$305,MATCH(E1958,'المرضى'!$A$6:$A$305,0))&amp;"",""))</f>
        <v/>
      </c>
      <c r="G1958" s="22">
        <f>IF(OR(C1958&lt;&gt;"تمت",E1958="",NOT(ISNUMBER(A1958))),"",IF(COUNTIFS($E$6:$E$2005,E1958,$C$6:$C$2005,"تمت",$A$6:$A$2005,"&gt;"&amp;A1958)=0,1,0))</f>
        <v/>
      </c>
    </row>
    <row r="1959">
      <c r="A1959" s="13" t="n"/>
      <c r="B1959" s="5" t="n"/>
      <c r="C1959" s="5" t="n"/>
      <c r="D1959" s="5" t="n"/>
      <c r="E1959" s="6">
        <f>IF(B1959&amp;""="","",IFERROR(INDEX('الخطط'!$B$6:$B$505,MATCH(B1959&amp;"",'الخطط'!$A$6:$A$505,0))&amp;"","خطة غير موجودة"))</f>
        <v/>
      </c>
      <c r="F1959" s="6">
        <f>IF(E1959="","",IFERROR(INDEX('المرضى'!$B$6:$B$305,MATCH(E1959,'المرضى'!$A$6:$A$305,0))&amp;"",""))</f>
        <v/>
      </c>
      <c r="G1959" s="22">
        <f>IF(OR(C1959&lt;&gt;"تمت",E1959="",NOT(ISNUMBER(A1959))),"",IF(COUNTIFS($E$6:$E$2005,E1959,$C$6:$C$2005,"تمت",$A$6:$A$2005,"&gt;"&amp;A1959)=0,1,0))</f>
        <v/>
      </c>
    </row>
    <row r="1960">
      <c r="A1960" s="13" t="n"/>
      <c r="B1960" s="5" t="n"/>
      <c r="C1960" s="5" t="n"/>
      <c r="D1960" s="5" t="n"/>
      <c r="E1960" s="6">
        <f>IF(B1960&amp;""="","",IFERROR(INDEX('الخطط'!$B$6:$B$505,MATCH(B1960&amp;"",'الخطط'!$A$6:$A$505,0))&amp;"","خطة غير موجودة"))</f>
        <v/>
      </c>
      <c r="F1960" s="6">
        <f>IF(E1960="","",IFERROR(INDEX('المرضى'!$B$6:$B$305,MATCH(E1960,'المرضى'!$A$6:$A$305,0))&amp;"",""))</f>
        <v/>
      </c>
      <c r="G1960" s="22">
        <f>IF(OR(C1960&lt;&gt;"تمت",E1960="",NOT(ISNUMBER(A1960))),"",IF(COUNTIFS($E$6:$E$2005,E1960,$C$6:$C$2005,"تمت",$A$6:$A$2005,"&gt;"&amp;A1960)=0,1,0))</f>
        <v/>
      </c>
    </row>
    <row r="1961">
      <c r="A1961" s="13" t="n"/>
      <c r="B1961" s="5" t="n"/>
      <c r="C1961" s="5" t="n"/>
      <c r="D1961" s="5" t="n"/>
      <c r="E1961" s="6">
        <f>IF(B1961&amp;""="","",IFERROR(INDEX('الخطط'!$B$6:$B$505,MATCH(B1961&amp;"",'الخطط'!$A$6:$A$505,0))&amp;"","خطة غير موجودة"))</f>
        <v/>
      </c>
      <c r="F1961" s="6">
        <f>IF(E1961="","",IFERROR(INDEX('المرضى'!$B$6:$B$305,MATCH(E1961,'المرضى'!$A$6:$A$305,0))&amp;"",""))</f>
        <v/>
      </c>
      <c r="G1961" s="22">
        <f>IF(OR(C1961&lt;&gt;"تمت",E1961="",NOT(ISNUMBER(A1961))),"",IF(COUNTIFS($E$6:$E$2005,E1961,$C$6:$C$2005,"تمت",$A$6:$A$2005,"&gt;"&amp;A1961)=0,1,0))</f>
        <v/>
      </c>
    </row>
    <row r="1962">
      <c r="A1962" s="13" t="n"/>
      <c r="B1962" s="5" t="n"/>
      <c r="C1962" s="5" t="n"/>
      <c r="D1962" s="5" t="n"/>
      <c r="E1962" s="6">
        <f>IF(B1962&amp;""="","",IFERROR(INDEX('الخطط'!$B$6:$B$505,MATCH(B1962&amp;"",'الخطط'!$A$6:$A$505,0))&amp;"","خطة غير موجودة"))</f>
        <v/>
      </c>
      <c r="F1962" s="6">
        <f>IF(E1962="","",IFERROR(INDEX('المرضى'!$B$6:$B$305,MATCH(E1962,'المرضى'!$A$6:$A$305,0))&amp;"",""))</f>
        <v/>
      </c>
      <c r="G1962" s="22">
        <f>IF(OR(C1962&lt;&gt;"تمت",E1962="",NOT(ISNUMBER(A1962))),"",IF(COUNTIFS($E$6:$E$2005,E1962,$C$6:$C$2005,"تمت",$A$6:$A$2005,"&gt;"&amp;A1962)=0,1,0))</f>
        <v/>
      </c>
    </row>
    <row r="1963">
      <c r="A1963" s="13" t="n"/>
      <c r="B1963" s="5" t="n"/>
      <c r="C1963" s="5" t="n"/>
      <c r="D1963" s="5" t="n"/>
      <c r="E1963" s="6">
        <f>IF(B1963&amp;""="","",IFERROR(INDEX('الخطط'!$B$6:$B$505,MATCH(B1963&amp;"",'الخطط'!$A$6:$A$505,0))&amp;"","خطة غير موجودة"))</f>
        <v/>
      </c>
      <c r="F1963" s="6">
        <f>IF(E1963="","",IFERROR(INDEX('المرضى'!$B$6:$B$305,MATCH(E1963,'المرضى'!$A$6:$A$305,0))&amp;"",""))</f>
        <v/>
      </c>
      <c r="G1963" s="22">
        <f>IF(OR(C1963&lt;&gt;"تمت",E1963="",NOT(ISNUMBER(A1963))),"",IF(COUNTIFS($E$6:$E$2005,E1963,$C$6:$C$2005,"تمت",$A$6:$A$2005,"&gt;"&amp;A1963)=0,1,0))</f>
        <v/>
      </c>
    </row>
    <row r="1964">
      <c r="A1964" s="13" t="n"/>
      <c r="B1964" s="5" t="n"/>
      <c r="C1964" s="5" t="n"/>
      <c r="D1964" s="5" t="n"/>
      <c r="E1964" s="6">
        <f>IF(B1964&amp;""="","",IFERROR(INDEX('الخطط'!$B$6:$B$505,MATCH(B1964&amp;"",'الخطط'!$A$6:$A$505,0))&amp;"","خطة غير موجودة"))</f>
        <v/>
      </c>
      <c r="F1964" s="6">
        <f>IF(E1964="","",IFERROR(INDEX('المرضى'!$B$6:$B$305,MATCH(E1964,'المرضى'!$A$6:$A$305,0))&amp;"",""))</f>
        <v/>
      </c>
      <c r="G1964" s="22">
        <f>IF(OR(C1964&lt;&gt;"تمت",E1964="",NOT(ISNUMBER(A1964))),"",IF(COUNTIFS($E$6:$E$2005,E1964,$C$6:$C$2005,"تمت",$A$6:$A$2005,"&gt;"&amp;A1964)=0,1,0))</f>
        <v/>
      </c>
    </row>
    <row r="1965">
      <c r="A1965" s="13" t="n"/>
      <c r="B1965" s="5" t="n"/>
      <c r="C1965" s="5" t="n"/>
      <c r="D1965" s="5" t="n"/>
      <c r="E1965" s="6">
        <f>IF(B1965&amp;""="","",IFERROR(INDEX('الخطط'!$B$6:$B$505,MATCH(B1965&amp;"",'الخطط'!$A$6:$A$505,0))&amp;"","خطة غير موجودة"))</f>
        <v/>
      </c>
      <c r="F1965" s="6">
        <f>IF(E1965="","",IFERROR(INDEX('المرضى'!$B$6:$B$305,MATCH(E1965,'المرضى'!$A$6:$A$305,0))&amp;"",""))</f>
        <v/>
      </c>
      <c r="G1965" s="22">
        <f>IF(OR(C1965&lt;&gt;"تمت",E1965="",NOT(ISNUMBER(A1965))),"",IF(COUNTIFS($E$6:$E$2005,E1965,$C$6:$C$2005,"تمت",$A$6:$A$2005,"&gt;"&amp;A1965)=0,1,0))</f>
        <v/>
      </c>
    </row>
    <row r="1966">
      <c r="A1966" s="13" t="n"/>
      <c r="B1966" s="5" t="n"/>
      <c r="C1966" s="5" t="n"/>
      <c r="D1966" s="5" t="n"/>
      <c r="E1966" s="6">
        <f>IF(B1966&amp;""="","",IFERROR(INDEX('الخطط'!$B$6:$B$505,MATCH(B1966&amp;"",'الخطط'!$A$6:$A$505,0))&amp;"","خطة غير موجودة"))</f>
        <v/>
      </c>
      <c r="F1966" s="6">
        <f>IF(E1966="","",IFERROR(INDEX('المرضى'!$B$6:$B$305,MATCH(E1966,'المرضى'!$A$6:$A$305,0))&amp;"",""))</f>
        <v/>
      </c>
      <c r="G1966" s="22">
        <f>IF(OR(C1966&lt;&gt;"تمت",E1966="",NOT(ISNUMBER(A1966))),"",IF(COUNTIFS($E$6:$E$2005,E1966,$C$6:$C$2005,"تمت",$A$6:$A$2005,"&gt;"&amp;A1966)=0,1,0))</f>
        <v/>
      </c>
    </row>
    <row r="1967">
      <c r="A1967" s="13" t="n"/>
      <c r="B1967" s="5" t="n"/>
      <c r="C1967" s="5" t="n"/>
      <c r="D1967" s="5" t="n"/>
      <c r="E1967" s="6">
        <f>IF(B1967&amp;""="","",IFERROR(INDEX('الخطط'!$B$6:$B$505,MATCH(B1967&amp;"",'الخطط'!$A$6:$A$505,0))&amp;"","خطة غير موجودة"))</f>
        <v/>
      </c>
      <c r="F1967" s="6">
        <f>IF(E1967="","",IFERROR(INDEX('المرضى'!$B$6:$B$305,MATCH(E1967,'المرضى'!$A$6:$A$305,0))&amp;"",""))</f>
        <v/>
      </c>
      <c r="G1967" s="22">
        <f>IF(OR(C1967&lt;&gt;"تمت",E1967="",NOT(ISNUMBER(A1967))),"",IF(COUNTIFS($E$6:$E$2005,E1967,$C$6:$C$2005,"تمت",$A$6:$A$2005,"&gt;"&amp;A1967)=0,1,0))</f>
        <v/>
      </c>
    </row>
    <row r="1968">
      <c r="A1968" s="13" t="n"/>
      <c r="B1968" s="5" t="n"/>
      <c r="C1968" s="5" t="n"/>
      <c r="D1968" s="5" t="n"/>
      <c r="E1968" s="6">
        <f>IF(B1968&amp;""="","",IFERROR(INDEX('الخطط'!$B$6:$B$505,MATCH(B1968&amp;"",'الخطط'!$A$6:$A$505,0))&amp;"","خطة غير موجودة"))</f>
        <v/>
      </c>
      <c r="F1968" s="6">
        <f>IF(E1968="","",IFERROR(INDEX('المرضى'!$B$6:$B$305,MATCH(E1968,'المرضى'!$A$6:$A$305,0))&amp;"",""))</f>
        <v/>
      </c>
      <c r="G1968" s="22">
        <f>IF(OR(C1968&lt;&gt;"تمت",E1968="",NOT(ISNUMBER(A1968))),"",IF(COUNTIFS($E$6:$E$2005,E1968,$C$6:$C$2005,"تمت",$A$6:$A$2005,"&gt;"&amp;A1968)=0,1,0))</f>
        <v/>
      </c>
    </row>
    <row r="1969">
      <c r="A1969" s="13" t="n"/>
      <c r="B1969" s="5" t="n"/>
      <c r="C1969" s="5" t="n"/>
      <c r="D1969" s="5" t="n"/>
      <c r="E1969" s="6">
        <f>IF(B1969&amp;""="","",IFERROR(INDEX('الخطط'!$B$6:$B$505,MATCH(B1969&amp;"",'الخطط'!$A$6:$A$505,0))&amp;"","خطة غير موجودة"))</f>
        <v/>
      </c>
      <c r="F1969" s="6">
        <f>IF(E1969="","",IFERROR(INDEX('المرضى'!$B$6:$B$305,MATCH(E1969,'المرضى'!$A$6:$A$305,0))&amp;"",""))</f>
        <v/>
      </c>
      <c r="G1969" s="22">
        <f>IF(OR(C1969&lt;&gt;"تمت",E1969="",NOT(ISNUMBER(A1969))),"",IF(COUNTIFS($E$6:$E$2005,E1969,$C$6:$C$2005,"تمت",$A$6:$A$2005,"&gt;"&amp;A1969)=0,1,0))</f>
        <v/>
      </c>
    </row>
    <row r="1970">
      <c r="A1970" s="13" t="n"/>
      <c r="B1970" s="5" t="n"/>
      <c r="C1970" s="5" t="n"/>
      <c r="D1970" s="5" t="n"/>
      <c r="E1970" s="6">
        <f>IF(B1970&amp;""="","",IFERROR(INDEX('الخطط'!$B$6:$B$505,MATCH(B1970&amp;"",'الخطط'!$A$6:$A$505,0))&amp;"","خطة غير موجودة"))</f>
        <v/>
      </c>
      <c r="F1970" s="6">
        <f>IF(E1970="","",IFERROR(INDEX('المرضى'!$B$6:$B$305,MATCH(E1970,'المرضى'!$A$6:$A$305,0))&amp;"",""))</f>
        <v/>
      </c>
      <c r="G1970" s="22">
        <f>IF(OR(C1970&lt;&gt;"تمت",E1970="",NOT(ISNUMBER(A1970))),"",IF(COUNTIFS($E$6:$E$2005,E1970,$C$6:$C$2005,"تمت",$A$6:$A$2005,"&gt;"&amp;A1970)=0,1,0))</f>
        <v/>
      </c>
    </row>
    <row r="1971">
      <c r="A1971" s="13" t="n"/>
      <c r="B1971" s="5" t="n"/>
      <c r="C1971" s="5" t="n"/>
      <c r="D1971" s="5" t="n"/>
      <c r="E1971" s="6">
        <f>IF(B1971&amp;""="","",IFERROR(INDEX('الخطط'!$B$6:$B$505,MATCH(B1971&amp;"",'الخطط'!$A$6:$A$505,0))&amp;"","خطة غير موجودة"))</f>
        <v/>
      </c>
      <c r="F1971" s="6">
        <f>IF(E1971="","",IFERROR(INDEX('المرضى'!$B$6:$B$305,MATCH(E1971,'المرضى'!$A$6:$A$305,0))&amp;"",""))</f>
        <v/>
      </c>
      <c r="G1971" s="22">
        <f>IF(OR(C1971&lt;&gt;"تمت",E1971="",NOT(ISNUMBER(A1971))),"",IF(COUNTIFS($E$6:$E$2005,E1971,$C$6:$C$2005,"تمت",$A$6:$A$2005,"&gt;"&amp;A1971)=0,1,0))</f>
        <v/>
      </c>
    </row>
    <row r="1972">
      <c r="A1972" s="13" t="n"/>
      <c r="B1972" s="5" t="n"/>
      <c r="C1972" s="5" t="n"/>
      <c r="D1972" s="5" t="n"/>
      <c r="E1972" s="6">
        <f>IF(B1972&amp;""="","",IFERROR(INDEX('الخطط'!$B$6:$B$505,MATCH(B1972&amp;"",'الخطط'!$A$6:$A$505,0))&amp;"","خطة غير موجودة"))</f>
        <v/>
      </c>
      <c r="F1972" s="6">
        <f>IF(E1972="","",IFERROR(INDEX('المرضى'!$B$6:$B$305,MATCH(E1972,'المرضى'!$A$6:$A$305,0))&amp;"",""))</f>
        <v/>
      </c>
      <c r="G1972" s="22">
        <f>IF(OR(C1972&lt;&gt;"تمت",E1972="",NOT(ISNUMBER(A1972))),"",IF(COUNTIFS($E$6:$E$2005,E1972,$C$6:$C$2005,"تمت",$A$6:$A$2005,"&gt;"&amp;A1972)=0,1,0))</f>
        <v/>
      </c>
    </row>
    <row r="1973">
      <c r="A1973" s="13" t="n"/>
      <c r="B1973" s="5" t="n"/>
      <c r="C1973" s="5" t="n"/>
      <c r="D1973" s="5" t="n"/>
      <c r="E1973" s="6">
        <f>IF(B1973&amp;""="","",IFERROR(INDEX('الخطط'!$B$6:$B$505,MATCH(B1973&amp;"",'الخطط'!$A$6:$A$505,0))&amp;"","خطة غير موجودة"))</f>
        <v/>
      </c>
      <c r="F1973" s="6">
        <f>IF(E1973="","",IFERROR(INDEX('المرضى'!$B$6:$B$305,MATCH(E1973,'المرضى'!$A$6:$A$305,0))&amp;"",""))</f>
        <v/>
      </c>
      <c r="G1973" s="22">
        <f>IF(OR(C1973&lt;&gt;"تمت",E1973="",NOT(ISNUMBER(A1973))),"",IF(COUNTIFS($E$6:$E$2005,E1973,$C$6:$C$2005,"تمت",$A$6:$A$2005,"&gt;"&amp;A1973)=0,1,0))</f>
        <v/>
      </c>
    </row>
    <row r="1974">
      <c r="A1974" s="13" t="n"/>
      <c r="B1974" s="5" t="n"/>
      <c r="C1974" s="5" t="n"/>
      <c r="D1974" s="5" t="n"/>
      <c r="E1974" s="6">
        <f>IF(B1974&amp;""="","",IFERROR(INDEX('الخطط'!$B$6:$B$505,MATCH(B1974&amp;"",'الخطط'!$A$6:$A$505,0))&amp;"","خطة غير موجودة"))</f>
        <v/>
      </c>
      <c r="F1974" s="6">
        <f>IF(E1974="","",IFERROR(INDEX('المرضى'!$B$6:$B$305,MATCH(E1974,'المرضى'!$A$6:$A$305,0))&amp;"",""))</f>
        <v/>
      </c>
      <c r="G1974" s="22">
        <f>IF(OR(C1974&lt;&gt;"تمت",E1974="",NOT(ISNUMBER(A1974))),"",IF(COUNTIFS($E$6:$E$2005,E1974,$C$6:$C$2005,"تمت",$A$6:$A$2005,"&gt;"&amp;A1974)=0,1,0))</f>
        <v/>
      </c>
    </row>
    <row r="1975">
      <c r="A1975" s="13" t="n"/>
      <c r="B1975" s="5" t="n"/>
      <c r="C1975" s="5" t="n"/>
      <c r="D1975" s="5" t="n"/>
      <c r="E1975" s="6">
        <f>IF(B1975&amp;""="","",IFERROR(INDEX('الخطط'!$B$6:$B$505,MATCH(B1975&amp;"",'الخطط'!$A$6:$A$505,0))&amp;"","خطة غير موجودة"))</f>
        <v/>
      </c>
      <c r="F1975" s="6">
        <f>IF(E1975="","",IFERROR(INDEX('المرضى'!$B$6:$B$305,MATCH(E1975,'المرضى'!$A$6:$A$305,0))&amp;"",""))</f>
        <v/>
      </c>
      <c r="G1975" s="22">
        <f>IF(OR(C1975&lt;&gt;"تمت",E1975="",NOT(ISNUMBER(A1975))),"",IF(COUNTIFS($E$6:$E$2005,E1975,$C$6:$C$2005,"تمت",$A$6:$A$2005,"&gt;"&amp;A1975)=0,1,0))</f>
        <v/>
      </c>
    </row>
    <row r="1976">
      <c r="A1976" s="13" t="n"/>
      <c r="B1976" s="5" t="n"/>
      <c r="C1976" s="5" t="n"/>
      <c r="D1976" s="5" t="n"/>
      <c r="E1976" s="6">
        <f>IF(B1976&amp;""="","",IFERROR(INDEX('الخطط'!$B$6:$B$505,MATCH(B1976&amp;"",'الخطط'!$A$6:$A$505,0))&amp;"","خطة غير موجودة"))</f>
        <v/>
      </c>
      <c r="F1976" s="6">
        <f>IF(E1976="","",IFERROR(INDEX('المرضى'!$B$6:$B$305,MATCH(E1976,'المرضى'!$A$6:$A$305,0))&amp;"",""))</f>
        <v/>
      </c>
      <c r="G1976" s="22">
        <f>IF(OR(C1976&lt;&gt;"تمت",E1976="",NOT(ISNUMBER(A1976))),"",IF(COUNTIFS($E$6:$E$2005,E1976,$C$6:$C$2005,"تمت",$A$6:$A$2005,"&gt;"&amp;A1976)=0,1,0))</f>
        <v/>
      </c>
    </row>
    <row r="1977">
      <c r="A1977" s="13" t="n"/>
      <c r="B1977" s="5" t="n"/>
      <c r="C1977" s="5" t="n"/>
      <c r="D1977" s="5" t="n"/>
      <c r="E1977" s="6">
        <f>IF(B1977&amp;""="","",IFERROR(INDEX('الخطط'!$B$6:$B$505,MATCH(B1977&amp;"",'الخطط'!$A$6:$A$505,0))&amp;"","خطة غير موجودة"))</f>
        <v/>
      </c>
      <c r="F1977" s="6">
        <f>IF(E1977="","",IFERROR(INDEX('المرضى'!$B$6:$B$305,MATCH(E1977,'المرضى'!$A$6:$A$305,0))&amp;"",""))</f>
        <v/>
      </c>
      <c r="G1977" s="22">
        <f>IF(OR(C1977&lt;&gt;"تمت",E1977="",NOT(ISNUMBER(A1977))),"",IF(COUNTIFS($E$6:$E$2005,E1977,$C$6:$C$2005,"تمت",$A$6:$A$2005,"&gt;"&amp;A1977)=0,1,0))</f>
        <v/>
      </c>
    </row>
    <row r="1978">
      <c r="A1978" s="13" t="n"/>
      <c r="B1978" s="5" t="n"/>
      <c r="C1978" s="5" t="n"/>
      <c r="D1978" s="5" t="n"/>
      <c r="E1978" s="6">
        <f>IF(B1978&amp;""="","",IFERROR(INDEX('الخطط'!$B$6:$B$505,MATCH(B1978&amp;"",'الخطط'!$A$6:$A$505,0))&amp;"","خطة غير موجودة"))</f>
        <v/>
      </c>
      <c r="F1978" s="6">
        <f>IF(E1978="","",IFERROR(INDEX('المرضى'!$B$6:$B$305,MATCH(E1978,'المرضى'!$A$6:$A$305,0))&amp;"",""))</f>
        <v/>
      </c>
      <c r="G1978" s="22">
        <f>IF(OR(C1978&lt;&gt;"تمت",E1978="",NOT(ISNUMBER(A1978))),"",IF(COUNTIFS($E$6:$E$2005,E1978,$C$6:$C$2005,"تمت",$A$6:$A$2005,"&gt;"&amp;A1978)=0,1,0))</f>
        <v/>
      </c>
    </row>
    <row r="1979">
      <c r="A1979" s="13" t="n"/>
      <c r="B1979" s="5" t="n"/>
      <c r="C1979" s="5" t="n"/>
      <c r="D1979" s="5" t="n"/>
      <c r="E1979" s="6">
        <f>IF(B1979&amp;""="","",IFERROR(INDEX('الخطط'!$B$6:$B$505,MATCH(B1979&amp;"",'الخطط'!$A$6:$A$505,0))&amp;"","خطة غير موجودة"))</f>
        <v/>
      </c>
      <c r="F1979" s="6">
        <f>IF(E1979="","",IFERROR(INDEX('المرضى'!$B$6:$B$305,MATCH(E1979,'المرضى'!$A$6:$A$305,0))&amp;"",""))</f>
        <v/>
      </c>
      <c r="G1979" s="22">
        <f>IF(OR(C1979&lt;&gt;"تمت",E1979="",NOT(ISNUMBER(A1979))),"",IF(COUNTIFS($E$6:$E$2005,E1979,$C$6:$C$2005,"تمت",$A$6:$A$2005,"&gt;"&amp;A1979)=0,1,0))</f>
        <v/>
      </c>
    </row>
    <row r="1980">
      <c r="A1980" s="13" t="n"/>
      <c r="B1980" s="5" t="n"/>
      <c r="C1980" s="5" t="n"/>
      <c r="D1980" s="5" t="n"/>
      <c r="E1980" s="6">
        <f>IF(B1980&amp;""="","",IFERROR(INDEX('الخطط'!$B$6:$B$505,MATCH(B1980&amp;"",'الخطط'!$A$6:$A$505,0))&amp;"","خطة غير موجودة"))</f>
        <v/>
      </c>
      <c r="F1980" s="6">
        <f>IF(E1980="","",IFERROR(INDEX('المرضى'!$B$6:$B$305,MATCH(E1980,'المرضى'!$A$6:$A$305,0))&amp;"",""))</f>
        <v/>
      </c>
      <c r="G1980" s="22">
        <f>IF(OR(C1980&lt;&gt;"تمت",E1980="",NOT(ISNUMBER(A1980))),"",IF(COUNTIFS($E$6:$E$2005,E1980,$C$6:$C$2005,"تمت",$A$6:$A$2005,"&gt;"&amp;A1980)=0,1,0))</f>
        <v/>
      </c>
    </row>
    <row r="1981">
      <c r="A1981" s="13" t="n"/>
      <c r="B1981" s="5" t="n"/>
      <c r="C1981" s="5" t="n"/>
      <c r="D1981" s="5" t="n"/>
      <c r="E1981" s="6">
        <f>IF(B1981&amp;""="","",IFERROR(INDEX('الخطط'!$B$6:$B$505,MATCH(B1981&amp;"",'الخطط'!$A$6:$A$505,0))&amp;"","خطة غير موجودة"))</f>
        <v/>
      </c>
      <c r="F1981" s="6">
        <f>IF(E1981="","",IFERROR(INDEX('المرضى'!$B$6:$B$305,MATCH(E1981,'المرضى'!$A$6:$A$305,0))&amp;"",""))</f>
        <v/>
      </c>
      <c r="G1981" s="22">
        <f>IF(OR(C1981&lt;&gt;"تمت",E1981="",NOT(ISNUMBER(A1981))),"",IF(COUNTIFS($E$6:$E$2005,E1981,$C$6:$C$2005,"تمت",$A$6:$A$2005,"&gt;"&amp;A1981)=0,1,0))</f>
        <v/>
      </c>
    </row>
    <row r="1982">
      <c r="A1982" s="13" t="n"/>
      <c r="B1982" s="5" t="n"/>
      <c r="C1982" s="5" t="n"/>
      <c r="D1982" s="5" t="n"/>
      <c r="E1982" s="6">
        <f>IF(B1982&amp;""="","",IFERROR(INDEX('الخطط'!$B$6:$B$505,MATCH(B1982&amp;"",'الخطط'!$A$6:$A$505,0))&amp;"","خطة غير موجودة"))</f>
        <v/>
      </c>
      <c r="F1982" s="6">
        <f>IF(E1982="","",IFERROR(INDEX('المرضى'!$B$6:$B$305,MATCH(E1982,'المرضى'!$A$6:$A$305,0))&amp;"",""))</f>
        <v/>
      </c>
      <c r="G1982" s="22">
        <f>IF(OR(C1982&lt;&gt;"تمت",E1982="",NOT(ISNUMBER(A1982))),"",IF(COUNTIFS($E$6:$E$2005,E1982,$C$6:$C$2005,"تمت",$A$6:$A$2005,"&gt;"&amp;A1982)=0,1,0))</f>
        <v/>
      </c>
    </row>
    <row r="1983">
      <c r="A1983" s="13" t="n"/>
      <c r="B1983" s="5" t="n"/>
      <c r="C1983" s="5" t="n"/>
      <c r="D1983" s="5" t="n"/>
      <c r="E1983" s="6">
        <f>IF(B1983&amp;""="","",IFERROR(INDEX('الخطط'!$B$6:$B$505,MATCH(B1983&amp;"",'الخطط'!$A$6:$A$505,0))&amp;"","خطة غير موجودة"))</f>
        <v/>
      </c>
      <c r="F1983" s="6">
        <f>IF(E1983="","",IFERROR(INDEX('المرضى'!$B$6:$B$305,MATCH(E1983,'المرضى'!$A$6:$A$305,0))&amp;"",""))</f>
        <v/>
      </c>
      <c r="G1983" s="22">
        <f>IF(OR(C1983&lt;&gt;"تمت",E1983="",NOT(ISNUMBER(A1983))),"",IF(COUNTIFS($E$6:$E$2005,E1983,$C$6:$C$2005,"تمت",$A$6:$A$2005,"&gt;"&amp;A1983)=0,1,0))</f>
        <v/>
      </c>
    </row>
    <row r="1984">
      <c r="A1984" s="13" t="n"/>
      <c r="B1984" s="5" t="n"/>
      <c r="C1984" s="5" t="n"/>
      <c r="D1984" s="5" t="n"/>
      <c r="E1984" s="6">
        <f>IF(B1984&amp;""="","",IFERROR(INDEX('الخطط'!$B$6:$B$505,MATCH(B1984&amp;"",'الخطط'!$A$6:$A$505,0))&amp;"","خطة غير موجودة"))</f>
        <v/>
      </c>
      <c r="F1984" s="6">
        <f>IF(E1984="","",IFERROR(INDEX('المرضى'!$B$6:$B$305,MATCH(E1984,'المرضى'!$A$6:$A$305,0))&amp;"",""))</f>
        <v/>
      </c>
      <c r="G1984" s="22">
        <f>IF(OR(C1984&lt;&gt;"تمت",E1984="",NOT(ISNUMBER(A1984))),"",IF(COUNTIFS($E$6:$E$2005,E1984,$C$6:$C$2005,"تمت",$A$6:$A$2005,"&gt;"&amp;A1984)=0,1,0))</f>
        <v/>
      </c>
    </row>
    <row r="1985">
      <c r="A1985" s="13" t="n"/>
      <c r="B1985" s="5" t="n"/>
      <c r="C1985" s="5" t="n"/>
      <c r="D1985" s="5" t="n"/>
      <c r="E1985" s="6">
        <f>IF(B1985&amp;""="","",IFERROR(INDEX('الخطط'!$B$6:$B$505,MATCH(B1985&amp;"",'الخطط'!$A$6:$A$505,0))&amp;"","خطة غير موجودة"))</f>
        <v/>
      </c>
      <c r="F1985" s="6">
        <f>IF(E1985="","",IFERROR(INDEX('المرضى'!$B$6:$B$305,MATCH(E1985,'المرضى'!$A$6:$A$305,0))&amp;"",""))</f>
        <v/>
      </c>
      <c r="G1985" s="22">
        <f>IF(OR(C1985&lt;&gt;"تمت",E1985="",NOT(ISNUMBER(A1985))),"",IF(COUNTIFS($E$6:$E$2005,E1985,$C$6:$C$2005,"تمت",$A$6:$A$2005,"&gt;"&amp;A1985)=0,1,0))</f>
        <v/>
      </c>
    </row>
    <row r="1986">
      <c r="A1986" s="13" t="n"/>
      <c r="B1986" s="5" t="n"/>
      <c r="C1986" s="5" t="n"/>
      <c r="D1986" s="5" t="n"/>
      <c r="E1986" s="6">
        <f>IF(B1986&amp;""="","",IFERROR(INDEX('الخطط'!$B$6:$B$505,MATCH(B1986&amp;"",'الخطط'!$A$6:$A$505,0))&amp;"","خطة غير موجودة"))</f>
        <v/>
      </c>
      <c r="F1986" s="6">
        <f>IF(E1986="","",IFERROR(INDEX('المرضى'!$B$6:$B$305,MATCH(E1986,'المرضى'!$A$6:$A$305,0))&amp;"",""))</f>
        <v/>
      </c>
      <c r="G1986" s="22">
        <f>IF(OR(C1986&lt;&gt;"تمت",E1986="",NOT(ISNUMBER(A1986))),"",IF(COUNTIFS($E$6:$E$2005,E1986,$C$6:$C$2005,"تمت",$A$6:$A$2005,"&gt;"&amp;A1986)=0,1,0))</f>
        <v/>
      </c>
    </row>
    <row r="1987">
      <c r="A1987" s="13" t="n"/>
      <c r="B1987" s="5" t="n"/>
      <c r="C1987" s="5" t="n"/>
      <c r="D1987" s="5" t="n"/>
      <c r="E1987" s="6">
        <f>IF(B1987&amp;""="","",IFERROR(INDEX('الخطط'!$B$6:$B$505,MATCH(B1987&amp;"",'الخطط'!$A$6:$A$505,0))&amp;"","خطة غير موجودة"))</f>
        <v/>
      </c>
      <c r="F1987" s="6">
        <f>IF(E1987="","",IFERROR(INDEX('المرضى'!$B$6:$B$305,MATCH(E1987,'المرضى'!$A$6:$A$305,0))&amp;"",""))</f>
        <v/>
      </c>
      <c r="G1987" s="22">
        <f>IF(OR(C1987&lt;&gt;"تمت",E1987="",NOT(ISNUMBER(A1987))),"",IF(COUNTIFS($E$6:$E$2005,E1987,$C$6:$C$2005,"تمت",$A$6:$A$2005,"&gt;"&amp;A1987)=0,1,0))</f>
        <v/>
      </c>
    </row>
    <row r="1988">
      <c r="A1988" s="13" t="n"/>
      <c r="B1988" s="5" t="n"/>
      <c r="C1988" s="5" t="n"/>
      <c r="D1988" s="5" t="n"/>
      <c r="E1988" s="6">
        <f>IF(B1988&amp;""="","",IFERROR(INDEX('الخطط'!$B$6:$B$505,MATCH(B1988&amp;"",'الخطط'!$A$6:$A$505,0))&amp;"","خطة غير موجودة"))</f>
        <v/>
      </c>
      <c r="F1988" s="6">
        <f>IF(E1988="","",IFERROR(INDEX('المرضى'!$B$6:$B$305,MATCH(E1988,'المرضى'!$A$6:$A$305,0))&amp;"",""))</f>
        <v/>
      </c>
      <c r="G1988" s="22">
        <f>IF(OR(C1988&lt;&gt;"تمت",E1988="",NOT(ISNUMBER(A1988))),"",IF(COUNTIFS($E$6:$E$2005,E1988,$C$6:$C$2005,"تمت",$A$6:$A$2005,"&gt;"&amp;A1988)=0,1,0))</f>
        <v/>
      </c>
    </row>
    <row r="1989">
      <c r="A1989" s="13" t="n"/>
      <c r="B1989" s="5" t="n"/>
      <c r="C1989" s="5" t="n"/>
      <c r="D1989" s="5" t="n"/>
      <c r="E1989" s="6">
        <f>IF(B1989&amp;""="","",IFERROR(INDEX('الخطط'!$B$6:$B$505,MATCH(B1989&amp;"",'الخطط'!$A$6:$A$505,0))&amp;"","خطة غير موجودة"))</f>
        <v/>
      </c>
      <c r="F1989" s="6">
        <f>IF(E1989="","",IFERROR(INDEX('المرضى'!$B$6:$B$305,MATCH(E1989,'المرضى'!$A$6:$A$305,0))&amp;"",""))</f>
        <v/>
      </c>
      <c r="G1989" s="22">
        <f>IF(OR(C1989&lt;&gt;"تمت",E1989="",NOT(ISNUMBER(A1989))),"",IF(COUNTIFS($E$6:$E$2005,E1989,$C$6:$C$2005,"تمت",$A$6:$A$2005,"&gt;"&amp;A1989)=0,1,0))</f>
        <v/>
      </c>
    </row>
    <row r="1990">
      <c r="A1990" s="13" t="n"/>
      <c r="B1990" s="5" t="n"/>
      <c r="C1990" s="5" t="n"/>
      <c r="D1990" s="5" t="n"/>
      <c r="E1990" s="6">
        <f>IF(B1990&amp;""="","",IFERROR(INDEX('الخطط'!$B$6:$B$505,MATCH(B1990&amp;"",'الخطط'!$A$6:$A$505,0))&amp;"","خطة غير موجودة"))</f>
        <v/>
      </c>
      <c r="F1990" s="6">
        <f>IF(E1990="","",IFERROR(INDEX('المرضى'!$B$6:$B$305,MATCH(E1990,'المرضى'!$A$6:$A$305,0))&amp;"",""))</f>
        <v/>
      </c>
      <c r="G1990" s="22">
        <f>IF(OR(C1990&lt;&gt;"تمت",E1990="",NOT(ISNUMBER(A1990))),"",IF(COUNTIFS($E$6:$E$2005,E1990,$C$6:$C$2005,"تمت",$A$6:$A$2005,"&gt;"&amp;A1990)=0,1,0))</f>
        <v/>
      </c>
    </row>
    <row r="1991">
      <c r="A1991" s="13" t="n"/>
      <c r="B1991" s="5" t="n"/>
      <c r="C1991" s="5" t="n"/>
      <c r="D1991" s="5" t="n"/>
      <c r="E1991" s="6">
        <f>IF(B1991&amp;""="","",IFERROR(INDEX('الخطط'!$B$6:$B$505,MATCH(B1991&amp;"",'الخطط'!$A$6:$A$505,0))&amp;"","خطة غير موجودة"))</f>
        <v/>
      </c>
      <c r="F1991" s="6">
        <f>IF(E1991="","",IFERROR(INDEX('المرضى'!$B$6:$B$305,MATCH(E1991,'المرضى'!$A$6:$A$305,0))&amp;"",""))</f>
        <v/>
      </c>
      <c r="G1991" s="22">
        <f>IF(OR(C1991&lt;&gt;"تمت",E1991="",NOT(ISNUMBER(A1991))),"",IF(COUNTIFS($E$6:$E$2005,E1991,$C$6:$C$2005,"تمت",$A$6:$A$2005,"&gt;"&amp;A1991)=0,1,0))</f>
        <v/>
      </c>
    </row>
    <row r="1992">
      <c r="A1992" s="13" t="n"/>
      <c r="B1992" s="5" t="n"/>
      <c r="C1992" s="5" t="n"/>
      <c r="D1992" s="5" t="n"/>
      <c r="E1992" s="6">
        <f>IF(B1992&amp;""="","",IFERROR(INDEX('الخطط'!$B$6:$B$505,MATCH(B1992&amp;"",'الخطط'!$A$6:$A$505,0))&amp;"","خطة غير موجودة"))</f>
        <v/>
      </c>
      <c r="F1992" s="6">
        <f>IF(E1992="","",IFERROR(INDEX('المرضى'!$B$6:$B$305,MATCH(E1992,'المرضى'!$A$6:$A$305,0))&amp;"",""))</f>
        <v/>
      </c>
      <c r="G1992" s="22">
        <f>IF(OR(C1992&lt;&gt;"تمت",E1992="",NOT(ISNUMBER(A1992))),"",IF(COUNTIFS($E$6:$E$2005,E1992,$C$6:$C$2005,"تمت",$A$6:$A$2005,"&gt;"&amp;A1992)=0,1,0))</f>
        <v/>
      </c>
    </row>
    <row r="1993">
      <c r="A1993" s="13" t="n"/>
      <c r="B1993" s="5" t="n"/>
      <c r="C1993" s="5" t="n"/>
      <c r="D1993" s="5" t="n"/>
      <c r="E1993" s="6">
        <f>IF(B1993&amp;""="","",IFERROR(INDEX('الخطط'!$B$6:$B$505,MATCH(B1993&amp;"",'الخطط'!$A$6:$A$505,0))&amp;"","خطة غير موجودة"))</f>
        <v/>
      </c>
      <c r="F1993" s="6">
        <f>IF(E1993="","",IFERROR(INDEX('المرضى'!$B$6:$B$305,MATCH(E1993,'المرضى'!$A$6:$A$305,0))&amp;"",""))</f>
        <v/>
      </c>
      <c r="G1993" s="22">
        <f>IF(OR(C1993&lt;&gt;"تمت",E1993="",NOT(ISNUMBER(A1993))),"",IF(COUNTIFS($E$6:$E$2005,E1993,$C$6:$C$2005,"تمت",$A$6:$A$2005,"&gt;"&amp;A1993)=0,1,0))</f>
        <v/>
      </c>
    </row>
    <row r="1994">
      <c r="A1994" s="13" t="n"/>
      <c r="B1994" s="5" t="n"/>
      <c r="C1994" s="5" t="n"/>
      <c r="D1994" s="5" t="n"/>
      <c r="E1994" s="6">
        <f>IF(B1994&amp;""="","",IFERROR(INDEX('الخطط'!$B$6:$B$505,MATCH(B1994&amp;"",'الخطط'!$A$6:$A$505,0))&amp;"","خطة غير موجودة"))</f>
        <v/>
      </c>
      <c r="F1994" s="6">
        <f>IF(E1994="","",IFERROR(INDEX('المرضى'!$B$6:$B$305,MATCH(E1994,'المرضى'!$A$6:$A$305,0))&amp;"",""))</f>
        <v/>
      </c>
      <c r="G1994" s="22">
        <f>IF(OR(C1994&lt;&gt;"تمت",E1994="",NOT(ISNUMBER(A1994))),"",IF(COUNTIFS($E$6:$E$2005,E1994,$C$6:$C$2005,"تمت",$A$6:$A$2005,"&gt;"&amp;A1994)=0,1,0))</f>
        <v/>
      </c>
    </row>
    <row r="1995">
      <c r="A1995" s="13" t="n"/>
      <c r="B1995" s="5" t="n"/>
      <c r="C1995" s="5" t="n"/>
      <c r="D1995" s="5" t="n"/>
      <c r="E1995" s="6">
        <f>IF(B1995&amp;""="","",IFERROR(INDEX('الخطط'!$B$6:$B$505,MATCH(B1995&amp;"",'الخطط'!$A$6:$A$505,0))&amp;"","خطة غير موجودة"))</f>
        <v/>
      </c>
      <c r="F1995" s="6">
        <f>IF(E1995="","",IFERROR(INDEX('المرضى'!$B$6:$B$305,MATCH(E1995,'المرضى'!$A$6:$A$305,0))&amp;"",""))</f>
        <v/>
      </c>
      <c r="G1995" s="22">
        <f>IF(OR(C1995&lt;&gt;"تمت",E1995="",NOT(ISNUMBER(A1995))),"",IF(COUNTIFS($E$6:$E$2005,E1995,$C$6:$C$2005,"تمت",$A$6:$A$2005,"&gt;"&amp;A1995)=0,1,0))</f>
        <v/>
      </c>
    </row>
    <row r="1996">
      <c r="A1996" s="13" t="n"/>
      <c r="B1996" s="5" t="n"/>
      <c r="C1996" s="5" t="n"/>
      <c r="D1996" s="5" t="n"/>
      <c r="E1996" s="6">
        <f>IF(B1996&amp;""="","",IFERROR(INDEX('الخطط'!$B$6:$B$505,MATCH(B1996&amp;"",'الخطط'!$A$6:$A$505,0))&amp;"","خطة غير موجودة"))</f>
        <v/>
      </c>
      <c r="F1996" s="6">
        <f>IF(E1996="","",IFERROR(INDEX('المرضى'!$B$6:$B$305,MATCH(E1996,'المرضى'!$A$6:$A$305,0))&amp;"",""))</f>
        <v/>
      </c>
      <c r="G1996" s="22">
        <f>IF(OR(C1996&lt;&gt;"تمت",E1996="",NOT(ISNUMBER(A1996))),"",IF(COUNTIFS($E$6:$E$2005,E1996,$C$6:$C$2005,"تمت",$A$6:$A$2005,"&gt;"&amp;A1996)=0,1,0))</f>
        <v/>
      </c>
    </row>
    <row r="1997">
      <c r="A1997" s="13" t="n"/>
      <c r="B1997" s="5" t="n"/>
      <c r="C1997" s="5" t="n"/>
      <c r="D1997" s="5" t="n"/>
      <c r="E1997" s="6">
        <f>IF(B1997&amp;""="","",IFERROR(INDEX('الخطط'!$B$6:$B$505,MATCH(B1997&amp;"",'الخطط'!$A$6:$A$505,0))&amp;"","خطة غير موجودة"))</f>
        <v/>
      </c>
      <c r="F1997" s="6">
        <f>IF(E1997="","",IFERROR(INDEX('المرضى'!$B$6:$B$305,MATCH(E1997,'المرضى'!$A$6:$A$305,0))&amp;"",""))</f>
        <v/>
      </c>
      <c r="G1997" s="22">
        <f>IF(OR(C1997&lt;&gt;"تمت",E1997="",NOT(ISNUMBER(A1997))),"",IF(COUNTIFS($E$6:$E$2005,E1997,$C$6:$C$2005,"تمت",$A$6:$A$2005,"&gt;"&amp;A1997)=0,1,0))</f>
        <v/>
      </c>
    </row>
    <row r="1998">
      <c r="A1998" s="13" t="n"/>
      <c r="B1998" s="5" t="n"/>
      <c r="C1998" s="5" t="n"/>
      <c r="D1998" s="5" t="n"/>
      <c r="E1998" s="6">
        <f>IF(B1998&amp;""="","",IFERROR(INDEX('الخطط'!$B$6:$B$505,MATCH(B1998&amp;"",'الخطط'!$A$6:$A$505,0))&amp;"","خطة غير موجودة"))</f>
        <v/>
      </c>
      <c r="F1998" s="6">
        <f>IF(E1998="","",IFERROR(INDEX('المرضى'!$B$6:$B$305,MATCH(E1998,'المرضى'!$A$6:$A$305,0))&amp;"",""))</f>
        <v/>
      </c>
      <c r="G1998" s="22">
        <f>IF(OR(C1998&lt;&gt;"تمت",E1998="",NOT(ISNUMBER(A1998))),"",IF(COUNTIFS($E$6:$E$2005,E1998,$C$6:$C$2005,"تمت",$A$6:$A$2005,"&gt;"&amp;A1998)=0,1,0))</f>
        <v/>
      </c>
    </row>
    <row r="1999">
      <c r="A1999" s="13" t="n"/>
      <c r="B1999" s="5" t="n"/>
      <c r="C1999" s="5" t="n"/>
      <c r="D1999" s="5" t="n"/>
      <c r="E1999" s="6">
        <f>IF(B1999&amp;""="","",IFERROR(INDEX('الخطط'!$B$6:$B$505,MATCH(B1999&amp;"",'الخطط'!$A$6:$A$505,0))&amp;"","خطة غير موجودة"))</f>
        <v/>
      </c>
      <c r="F1999" s="6">
        <f>IF(E1999="","",IFERROR(INDEX('المرضى'!$B$6:$B$305,MATCH(E1999,'المرضى'!$A$6:$A$305,0))&amp;"",""))</f>
        <v/>
      </c>
      <c r="G1999" s="22">
        <f>IF(OR(C1999&lt;&gt;"تمت",E1999="",NOT(ISNUMBER(A1999))),"",IF(COUNTIFS($E$6:$E$2005,E1999,$C$6:$C$2005,"تمت",$A$6:$A$2005,"&gt;"&amp;A1999)=0,1,0))</f>
        <v/>
      </c>
    </row>
    <row r="2000">
      <c r="A2000" s="13" t="n"/>
      <c r="B2000" s="5" t="n"/>
      <c r="C2000" s="5" t="n"/>
      <c r="D2000" s="5" t="n"/>
      <c r="E2000" s="6">
        <f>IF(B2000&amp;""="","",IFERROR(INDEX('الخطط'!$B$6:$B$505,MATCH(B2000&amp;"",'الخطط'!$A$6:$A$505,0))&amp;"","خطة غير موجودة"))</f>
        <v/>
      </c>
      <c r="F2000" s="6">
        <f>IF(E2000="","",IFERROR(INDEX('المرضى'!$B$6:$B$305,MATCH(E2000,'المرضى'!$A$6:$A$305,0))&amp;"",""))</f>
        <v/>
      </c>
      <c r="G2000" s="22">
        <f>IF(OR(C2000&lt;&gt;"تمت",E2000="",NOT(ISNUMBER(A2000))),"",IF(COUNTIFS($E$6:$E$2005,E2000,$C$6:$C$2005,"تمت",$A$6:$A$2005,"&gt;"&amp;A2000)=0,1,0))</f>
        <v/>
      </c>
    </row>
    <row r="2001">
      <c r="A2001" s="13" t="n"/>
      <c r="B2001" s="5" t="n"/>
      <c r="C2001" s="5" t="n"/>
      <c r="D2001" s="5" t="n"/>
      <c r="E2001" s="6">
        <f>IF(B2001&amp;""="","",IFERROR(INDEX('الخطط'!$B$6:$B$505,MATCH(B2001&amp;"",'الخطط'!$A$6:$A$505,0))&amp;"","خطة غير موجودة"))</f>
        <v/>
      </c>
      <c r="F2001" s="6">
        <f>IF(E2001="","",IFERROR(INDEX('المرضى'!$B$6:$B$305,MATCH(E2001,'المرضى'!$A$6:$A$305,0))&amp;"",""))</f>
        <v/>
      </c>
      <c r="G2001" s="22">
        <f>IF(OR(C2001&lt;&gt;"تمت",E2001="",NOT(ISNUMBER(A2001))),"",IF(COUNTIFS($E$6:$E$2005,E2001,$C$6:$C$2005,"تمت",$A$6:$A$2005,"&gt;"&amp;A2001)=0,1,0))</f>
        <v/>
      </c>
    </row>
    <row r="2002">
      <c r="A2002" s="13" t="n"/>
      <c r="B2002" s="5" t="n"/>
      <c r="C2002" s="5" t="n"/>
      <c r="D2002" s="5" t="n"/>
      <c r="E2002" s="6">
        <f>IF(B2002&amp;""="","",IFERROR(INDEX('الخطط'!$B$6:$B$505,MATCH(B2002&amp;"",'الخطط'!$A$6:$A$505,0))&amp;"","خطة غير موجودة"))</f>
        <v/>
      </c>
      <c r="F2002" s="6">
        <f>IF(E2002="","",IFERROR(INDEX('المرضى'!$B$6:$B$305,MATCH(E2002,'المرضى'!$A$6:$A$305,0))&amp;"",""))</f>
        <v/>
      </c>
      <c r="G2002" s="22">
        <f>IF(OR(C2002&lt;&gt;"تمت",E2002="",NOT(ISNUMBER(A2002))),"",IF(COUNTIFS($E$6:$E$2005,E2002,$C$6:$C$2005,"تمت",$A$6:$A$2005,"&gt;"&amp;A2002)=0,1,0))</f>
        <v/>
      </c>
    </row>
    <row r="2003">
      <c r="A2003" s="13" t="n"/>
      <c r="B2003" s="5" t="n"/>
      <c r="C2003" s="5" t="n"/>
      <c r="D2003" s="5" t="n"/>
      <c r="E2003" s="6">
        <f>IF(B2003&amp;""="","",IFERROR(INDEX('الخطط'!$B$6:$B$505,MATCH(B2003&amp;"",'الخطط'!$A$6:$A$505,0))&amp;"","خطة غير موجودة"))</f>
        <v/>
      </c>
      <c r="F2003" s="6">
        <f>IF(E2003="","",IFERROR(INDEX('المرضى'!$B$6:$B$305,MATCH(E2003,'المرضى'!$A$6:$A$305,0))&amp;"",""))</f>
        <v/>
      </c>
      <c r="G2003" s="22">
        <f>IF(OR(C2003&lt;&gt;"تمت",E2003="",NOT(ISNUMBER(A2003))),"",IF(COUNTIFS($E$6:$E$2005,E2003,$C$6:$C$2005,"تمت",$A$6:$A$2005,"&gt;"&amp;A2003)=0,1,0))</f>
        <v/>
      </c>
    </row>
    <row r="2004">
      <c r="A2004" s="13" t="n"/>
      <c r="B2004" s="5" t="n"/>
      <c r="C2004" s="5" t="n"/>
      <c r="D2004" s="5" t="n"/>
      <c r="E2004" s="6">
        <f>IF(B2004&amp;""="","",IFERROR(INDEX('الخطط'!$B$6:$B$505,MATCH(B2004&amp;"",'الخطط'!$A$6:$A$505,0))&amp;"","خطة غير موجودة"))</f>
        <v/>
      </c>
      <c r="F2004" s="6">
        <f>IF(E2004="","",IFERROR(INDEX('المرضى'!$B$6:$B$305,MATCH(E2004,'المرضى'!$A$6:$A$305,0))&amp;"",""))</f>
        <v/>
      </c>
      <c r="G2004" s="22">
        <f>IF(OR(C2004&lt;&gt;"تمت",E2004="",NOT(ISNUMBER(A2004))),"",IF(COUNTIFS($E$6:$E$2005,E2004,$C$6:$C$2005,"تمت",$A$6:$A$2005,"&gt;"&amp;A2004)=0,1,0))</f>
        <v/>
      </c>
    </row>
    <row r="2005">
      <c r="A2005" s="13" t="n"/>
      <c r="B2005" s="5" t="n"/>
      <c r="C2005" s="5" t="n"/>
      <c r="D2005" s="5" t="n"/>
      <c r="E2005" s="6">
        <f>IF(B2005&amp;""="","",IFERROR(INDEX('الخطط'!$B$6:$B$505,MATCH(B2005&amp;"",'الخطط'!$A$6:$A$505,0))&amp;"","خطة غير موجودة"))</f>
        <v/>
      </c>
      <c r="F2005" s="6">
        <f>IF(E2005="","",IFERROR(INDEX('المرضى'!$B$6:$B$305,MATCH(E2005,'المرضى'!$A$6:$A$305,0))&amp;"",""))</f>
        <v/>
      </c>
      <c r="G2005" s="22">
        <f>IF(OR(C2005&lt;&gt;"تمت",E2005="",NOT(ISNUMBER(A2005))),"",IF(COUNTIFS($E$6:$E$2005,E2005,$C$6:$C$2005,"تمت",$A$6:$A$2005,"&gt;"&amp;A2005)=0,1,0))</f>
        <v/>
      </c>
    </row>
  </sheetData>
  <autoFilter ref="A5:G2005"/>
  <mergeCells count="2">
    <mergeCell ref="A2:G2"/>
    <mergeCell ref="A1:G1"/>
  </mergeCells>
  <conditionalFormatting sqref="A6:G2005">
    <cfRule type="expression" priority="1" dxfId="0">
      <formula>$C6="غاب"</formula>
    </cfRule>
    <cfRule type="expression" priority="2" dxfId="1">
      <formula>$C6="ملغاة"</formula>
    </cfRule>
  </conditionalFormatting>
  <conditionalFormatting sqref="E6:E2005">
    <cfRule type="expression" priority="3" dxfId="0">
      <formula>E6="خطة غير موجودة"</formula>
    </cfRule>
  </conditionalFormatting>
  <dataValidations count="2">
    <dataValidation sqref="B6:B2005" showDropDown="0" showInputMessage="0" showErrorMessage="0" allowBlank="1" type="list">
      <formula1>='الخطط'!$A$6:$A$505</formula1>
    </dataValidation>
    <dataValidation sqref="C6:C2005" showDropDown="0" showInputMessage="0" showErrorMessage="0" allowBlank="1" type="list">
      <formula1>"تمت,غاب,ملغاة"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6" customWidth="1" min="4" max="4"/>
    <col width="26" customWidth="1" min="5" max="5"/>
    <col width="22" customWidth="1" min="6" max="6"/>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5" ht="32" customHeight="1">
      <c r="A5" s="15" t="inlineStr">
        <is>
          <t>التاريخ</t>
        </is>
      </c>
      <c r="B5" s="15" t="inlineStr">
        <is>
          <t>كود المريض</t>
        </is>
      </c>
      <c r="C5" s="15" t="inlineStr">
        <is>
          <t>المبلغ</t>
        </is>
      </c>
      <c r="D5" s="15" t="inlineStr">
        <is>
          <t>طريقة الدفع</t>
        </is>
      </c>
      <c r="E5" s="15" t="inlineStr">
        <is>
          <t>ملاحظة</t>
        </is>
      </c>
      <c r="F5" s="15" t="inlineStr">
        <is>
          <t>المريض</t>
        </is>
      </c>
    </row>
    <row r="6">
      <c r="A6" s="13" t="n">
        <v>46285</v>
      </c>
      <c r="B6" s="5" t="inlineStr">
        <is>
          <t>D003</t>
        </is>
      </c>
      <c r="C6" s="20" t="n">
        <v>500</v>
      </c>
      <c r="D6" s="5" t="inlineStr">
        <is>
          <t>نقدًا</t>
        </is>
      </c>
      <c r="E6" s="5" t="n"/>
      <c r="F6" s="6">
        <f>IF(B6&amp;""="","",IFERROR(INDEX('المرضى'!$B$6:$B$305,MATCH(B6&amp;"",'المرضى'!$A$6:$A$305,0))&amp;"","كود غير موجود"))</f>
        <v/>
      </c>
    </row>
    <row r="7">
      <c r="A7" s="13" t="n">
        <v>46296</v>
      </c>
      <c r="B7" s="5" t="inlineStr">
        <is>
          <t>D001</t>
        </is>
      </c>
      <c r="C7" s="20" t="n">
        <v>500</v>
      </c>
      <c r="D7" s="5" t="inlineStr">
        <is>
          <t>بطاقة</t>
        </is>
      </c>
      <c r="E7" s="5" t="n"/>
      <c r="F7" s="6">
        <f>IF(B7&amp;""="","",IFERROR(INDEX('المرضى'!$B$6:$B$305,MATCH(B7&amp;"",'المرضى'!$A$6:$A$305,0))&amp;"","كود غير موجود"))</f>
        <v/>
      </c>
    </row>
    <row r="8">
      <c r="A8" s="13" t="n">
        <v>46300</v>
      </c>
      <c r="B8" s="5" t="inlineStr">
        <is>
          <t>D002</t>
        </is>
      </c>
      <c r="C8" s="20" t="n">
        <v>850</v>
      </c>
      <c r="D8" s="5" t="inlineStr">
        <is>
          <t>تحويل بنكي</t>
        </is>
      </c>
      <c r="E8" s="5" t="n"/>
      <c r="F8" s="6">
        <f>IF(B8&amp;""="","",IFERROR(INDEX('المرضى'!$B$6:$B$305,MATCH(B8&amp;"",'المرضى'!$A$6:$A$305,0))&amp;"","كود غير موجود"))</f>
        <v/>
      </c>
    </row>
    <row r="9">
      <c r="A9" s="13" t="n">
        <v>46305</v>
      </c>
      <c r="B9" s="5" t="inlineStr">
        <is>
          <t>D001</t>
        </is>
      </c>
      <c r="C9" s="20" t="n">
        <v>500</v>
      </c>
      <c r="D9" s="5" t="inlineStr">
        <is>
          <t>نقدًا</t>
        </is>
      </c>
      <c r="E9" s="5" t="n"/>
      <c r="F9" s="6">
        <f>IF(B9&amp;""="","",IFERROR(INDEX('المرضى'!$B$6:$B$305,MATCH(B9&amp;"",'المرضى'!$A$6:$A$305,0))&amp;"","كود غير موجود"))</f>
        <v/>
      </c>
    </row>
    <row r="10">
      <c r="A10" s="13" t="n">
        <v>46306</v>
      </c>
      <c r="B10" s="5" t="inlineStr">
        <is>
          <t>D003</t>
        </is>
      </c>
      <c r="C10" s="20" t="n">
        <v>500</v>
      </c>
      <c r="D10" s="5" t="inlineStr">
        <is>
          <t>بطاقة</t>
        </is>
      </c>
      <c r="E10" s="5" t="n"/>
      <c r="F10" s="6">
        <f>IF(B10&amp;""="","",IFERROR(INDEX('المرضى'!$B$6:$B$305,MATCH(B10&amp;"",'المرضى'!$A$6:$A$305,0))&amp;"","كود غير موجود"))</f>
        <v/>
      </c>
    </row>
    <row r="11">
      <c r="A11" s="13" t="n">
        <v>46307</v>
      </c>
      <c r="B11" s="5" t="inlineStr">
        <is>
          <t>D007</t>
        </is>
      </c>
      <c r="C11" s="20" t="n">
        <v>600</v>
      </c>
      <c r="D11" s="5" t="inlineStr">
        <is>
          <t>تحويل بنكي</t>
        </is>
      </c>
      <c r="E11" s="5" t="n"/>
      <c r="F11" s="6">
        <f>IF(B11&amp;""="","",IFERROR(INDEX('المرضى'!$B$6:$B$305,MATCH(B11&amp;"",'المرضى'!$A$6:$A$305,0))&amp;"","كود غير موجود"))</f>
        <v/>
      </c>
    </row>
    <row r="12">
      <c r="A12" s="13" t="n">
        <v>46315</v>
      </c>
      <c r="B12" s="5" t="inlineStr">
        <is>
          <t>D001</t>
        </is>
      </c>
      <c r="C12" s="20" t="n">
        <v>1000</v>
      </c>
      <c r="D12" s="5" t="inlineStr">
        <is>
          <t>نقدًا</t>
        </is>
      </c>
      <c r="E12" s="5" t="n"/>
      <c r="F12" s="6">
        <f>IF(B12&amp;""="","",IFERROR(INDEX('المرضى'!$B$6:$B$305,MATCH(B12&amp;"",'المرضى'!$A$6:$A$305,0))&amp;"","كود غير موجود"))</f>
        <v/>
      </c>
    </row>
    <row r="13">
      <c r="A13" s="13" t="n">
        <v>46325</v>
      </c>
      <c r="B13" s="5" t="inlineStr">
        <is>
          <t>D004</t>
        </is>
      </c>
      <c r="C13" s="20" t="n">
        <v>500</v>
      </c>
      <c r="D13" s="5" t="inlineStr">
        <is>
          <t>بطاقة</t>
        </is>
      </c>
      <c r="E13" s="5" t="n"/>
      <c r="F13" s="6">
        <f>IF(B13&amp;""="","",IFERROR(INDEX('المرضى'!$B$6:$B$305,MATCH(B13&amp;"",'المرضى'!$A$6:$A$305,0))&amp;"","كود غير موجود"))</f>
        <v/>
      </c>
    </row>
    <row r="14">
      <c r="A14" s="13" t="n"/>
      <c r="B14" s="5" t="n"/>
      <c r="C14" s="20" t="n"/>
      <c r="D14" s="5" t="n"/>
      <c r="E14" s="5" t="n"/>
      <c r="F14" s="6">
        <f>IF(B14&amp;""="","",IFERROR(INDEX('المرضى'!$B$6:$B$305,MATCH(B14&amp;"",'المرضى'!$A$6:$A$305,0))&amp;"","كود غير موجود"))</f>
        <v/>
      </c>
    </row>
    <row r="15">
      <c r="A15" s="13" t="n"/>
      <c r="B15" s="5" t="n"/>
      <c r="C15" s="20" t="n"/>
      <c r="D15" s="5" t="n"/>
      <c r="E15" s="5" t="n"/>
      <c r="F15" s="6">
        <f>IF(B15&amp;""="","",IFERROR(INDEX('المرضى'!$B$6:$B$305,MATCH(B15&amp;"",'المرضى'!$A$6:$A$305,0))&amp;"","كود غير موجود"))</f>
        <v/>
      </c>
    </row>
    <row r="16">
      <c r="A16" s="13" t="n"/>
      <c r="B16" s="5" t="n"/>
      <c r="C16" s="20" t="n"/>
      <c r="D16" s="5" t="n"/>
      <c r="E16" s="5" t="n"/>
      <c r="F16" s="6">
        <f>IF(B16&amp;""="","",IFERROR(INDEX('المرضى'!$B$6:$B$305,MATCH(B16&amp;"",'المرضى'!$A$6:$A$305,0))&amp;"","كود غير موجود"))</f>
        <v/>
      </c>
    </row>
    <row r="17">
      <c r="A17" s="13" t="n"/>
      <c r="B17" s="5" t="n"/>
      <c r="C17" s="20" t="n"/>
      <c r="D17" s="5" t="n"/>
      <c r="E17" s="5" t="n"/>
      <c r="F17" s="6">
        <f>IF(B17&amp;""="","",IFERROR(INDEX('المرضى'!$B$6:$B$305,MATCH(B17&amp;"",'المرضى'!$A$6:$A$305,0))&amp;"","كود غير موجود"))</f>
        <v/>
      </c>
    </row>
    <row r="18">
      <c r="A18" s="13" t="n"/>
      <c r="B18" s="5" t="n"/>
      <c r="C18" s="20" t="n"/>
      <c r="D18" s="5" t="n"/>
      <c r="E18" s="5" t="n"/>
      <c r="F18" s="6">
        <f>IF(B18&amp;""="","",IFERROR(INDEX('المرضى'!$B$6:$B$305,MATCH(B18&amp;"",'المرضى'!$A$6:$A$305,0))&amp;"","كود غير موجود"))</f>
        <v/>
      </c>
    </row>
    <row r="19">
      <c r="A19" s="13" t="n"/>
      <c r="B19" s="5" t="n"/>
      <c r="C19" s="20" t="n"/>
      <c r="D19" s="5" t="n"/>
      <c r="E19" s="5" t="n"/>
      <c r="F19" s="6">
        <f>IF(B19&amp;""="","",IFERROR(INDEX('المرضى'!$B$6:$B$305,MATCH(B19&amp;"",'المرضى'!$A$6:$A$305,0))&amp;"","كود غير موجود"))</f>
        <v/>
      </c>
    </row>
    <row r="20">
      <c r="A20" s="13" t="n"/>
      <c r="B20" s="5" t="n"/>
      <c r="C20" s="20" t="n"/>
      <c r="D20" s="5" t="n"/>
      <c r="E20" s="5" t="n"/>
      <c r="F20" s="6">
        <f>IF(B20&amp;""="","",IFERROR(INDEX('المرضى'!$B$6:$B$305,MATCH(B20&amp;"",'المرضى'!$A$6:$A$305,0))&amp;"","كود غير موجود"))</f>
        <v/>
      </c>
    </row>
    <row r="21">
      <c r="A21" s="13" t="n"/>
      <c r="B21" s="5" t="n"/>
      <c r="C21" s="20" t="n"/>
      <c r="D21" s="5" t="n"/>
      <c r="E21" s="5" t="n"/>
      <c r="F21" s="6">
        <f>IF(B21&amp;""="","",IFERROR(INDEX('المرضى'!$B$6:$B$305,MATCH(B21&amp;"",'المرضى'!$A$6:$A$305,0))&amp;"","كود غير موجود"))</f>
        <v/>
      </c>
    </row>
    <row r="22">
      <c r="A22" s="13" t="n"/>
      <c r="B22" s="5" t="n"/>
      <c r="C22" s="20" t="n"/>
      <c r="D22" s="5" t="n"/>
      <c r="E22" s="5" t="n"/>
      <c r="F22" s="6">
        <f>IF(B22&amp;""="","",IFERROR(INDEX('المرضى'!$B$6:$B$305,MATCH(B22&amp;"",'المرضى'!$A$6:$A$305,0))&amp;"","كود غير موجود"))</f>
        <v/>
      </c>
    </row>
    <row r="23">
      <c r="A23" s="13" t="n"/>
      <c r="B23" s="5" t="n"/>
      <c r="C23" s="20" t="n"/>
      <c r="D23" s="5" t="n"/>
      <c r="E23" s="5" t="n"/>
      <c r="F23" s="6">
        <f>IF(B23&amp;""="","",IFERROR(INDEX('المرضى'!$B$6:$B$305,MATCH(B23&amp;"",'المرضى'!$A$6:$A$305,0))&amp;"","كود غير موجود"))</f>
        <v/>
      </c>
    </row>
    <row r="24">
      <c r="A24" s="13" t="n"/>
      <c r="B24" s="5" t="n"/>
      <c r="C24" s="20" t="n"/>
      <c r="D24" s="5" t="n"/>
      <c r="E24" s="5" t="n"/>
      <c r="F24" s="6">
        <f>IF(B24&amp;""="","",IFERROR(INDEX('المرضى'!$B$6:$B$305,MATCH(B24&amp;"",'المرضى'!$A$6:$A$305,0))&amp;"","كود غير موجود"))</f>
        <v/>
      </c>
    </row>
    <row r="25">
      <c r="A25" s="13" t="n"/>
      <c r="B25" s="5" t="n"/>
      <c r="C25" s="20" t="n"/>
      <c r="D25" s="5" t="n"/>
      <c r="E25" s="5" t="n"/>
      <c r="F25" s="6">
        <f>IF(B25&amp;""="","",IFERROR(INDEX('المرضى'!$B$6:$B$305,MATCH(B25&amp;"",'المرضى'!$A$6:$A$305,0))&amp;"","كود غير موجود"))</f>
        <v/>
      </c>
    </row>
    <row r="26">
      <c r="A26" s="13" t="n"/>
      <c r="B26" s="5" t="n"/>
      <c r="C26" s="20" t="n"/>
      <c r="D26" s="5" t="n"/>
      <c r="E26" s="5" t="n"/>
      <c r="F26" s="6">
        <f>IF(B26&amp;""="","",IFERROR(INDEX('المرضى'!$B$6:$B$305,MATCH(B26&amp;"",'المرضى'!$A$6:$A$305,0))&amp;"","كود غير موجود"))</f>
        <v/>
      </c>
    </row>
    <row r="27">
      <c r="A27" s="13" t="n"/>
      <c r="B27" s="5" t="n"/>
      <c r="C27" s="20" t="n"/>
      <c r="D27" s="5" t="n"/>
      <c r="E27" s="5" t="n"/>
      <c r="F27" s="6">
        <f>IF(B27&amp;""="","",IFERROR(INDEX('المرضى'!$B$6:$B$305,MATCH(B27&amp;"",'المرضى'!$A$6:$A$305,0))&amp;"","كود غير موجود"))</f>
        <v/>
      </c>
    </row>
    <row r="28">
      <c r="A28" s="13" t="n"/>
      <c r="B28" s="5" t="n"/>
      <c r="C28" s="20" t="n"/>
      <c r="D28" s="5" t="n"/>
      <c r="E28" s="5" t="n"/>
      <c r="F28" s="6">
        <f>IF(B28&amp;""="","",IFERROR(INDEX('المرضى'!$B$6:$B$305,MATCH(B28&amp;"",'المرضى'!$A$6:$A$305,0))&amp;"","كود غير موجود"))</f>
        <v/>
      </c>
    </row>
    <row r="29">
      <c r="A29" s="13" t="n"/>
      <c r="B29" s="5" t="n"/>
      <c r="C29" s="20" t="n"/>
      <c r="D29" s="5" t="n"/>
      <c r="E29" s="5" t="n"/>
      <c r="F29" s="6">
        <f>IF(B29&amp;""="","",IFERROR(INDEX('المرضى'!$B$6:$B$305,MATCH(B29&amp;"",'المرضى'!$A$6:$A$305,0))&amp;"","كود غير موجود"))</f>
        <v/>
      </c>
    </row>
    <row r="30">
      <c r="A30" s="13" t="n"/>
      <c r="B30" s="5" t="n"/>
      <c r="C30" s="20" t="n"/>
      <c r="D30" s="5" t="n"/>
      <c r="E30" s="5" t="n"/>
      <c r="F30" s="6">
        <f>IF(B30&amp;""="","",IFERROR(INDEX('المرضى'!$B$6:$B$305,MATCH(B30&amp;"",'المرضى'!$A$6:$A$305,0))&amp;"","كود غير موجود"))</f>
        <v/>
      </c>
    </row>
    <row r="31">
      <c r="A31" s="13" t="n"/>
      <c r="B31" s="5" t="n"/>
      <c r="C31" s="20" t="n"/>
      <c r="D31" s="5" t="n"/>
      <c r="E31" s="5" t="n"/>
      <c r="F31" s="6">
        <f>IF(B31&amp;""="","",IFERROR(INDEX('المرضى'!$B$6:$B$305,MATCH(B31&amp;"",'المرضى'!$A$6:$A$305,0))&amp;"","كود غير موجود"))</f>
        <v/>
      </c>
    </row>
    <row r="32">
      <c r="A32" s="13" t="n"/>
      <c r="B32" s="5" t="n"/>
      <c r="C32" s="20" t="n"/>
      <c r="D32" s="5" t="n"/>
      <c r="E32" s="5" t="n"/>
      <c r="F32" s="6">
        <f>IF(B32&amp;""="","",IFERROR(INDEX('المرضى'!$B$6:$B$305,MATCH(B32&amp;"",'المرضى'!$A$6:$A$305,0))&amp;"","كود غير موجود"))</f>
        <v/>
      </c>
    </row>
    <row r="33">
      <c r="A33" s="13" t="n"/>
      <c r="B33" s="5" t="n"/>
      <c r="C33" s="20" t="n"/>
      <c r="D33" s="5" t="n"/>
      <c r="E33" s="5" t="n"/>
      <c r="F33" s="6">
        <f>IF(B33&amp;""="","",IFERROR(INDEX('المرضى'!$B$6:$B$305,MATCH(B33&amp;"",'المرضى'!$A$6:$A$305,0))&amp;"","كود غير موجود"))</f>
        <v/>
      </c>
    </row>
    <row r="34">
      <c r="A34" s="13" t="n"/>
      <c r="B34" s="5" t="n"/>
      <c r="C34" s="20" t="n"/>
      <c r="D34" s="5" t="n"/>
      <c r="E34" s="5" t="n"/>
      <c r="F34" s="6">
        <f>IF(B34&amp;""="","",IFERROR(INDEX('المرضى'!$B$6:$B$305,MATCH(B34&amp;"",'المرضى'!$A$6:$A$305,0))&amp;"","كود غير موجود"))</f>
        <v/>
      </c>
    </row>
    <row r="35">
      <c r="A35" s="13" t="n"/>
      <c r="B35" s="5" t="n"/>
      <c r="C35" s="20" t="n"/>
      <c r="D35" s="5" t="n"/>
      <c r="E35" s="5" t="n"/>
      <c r="F35" s="6">
        <f>IF(B35&amp;""="","",IFERROR(INDEX('المرضى'!$B$6:$B$305,MATCH(B35&amp;"",'المرضى'!$A$6:$A$305,0))&amp;"","كود غير موجود"))</f>
        <v/>
      </c>
    </row>
    <row r="36">
      <c r="A36" s="13" t="n"/>
      <c r="B36" s="5" t="n"/>
      <c r="C36" s="20" t="n"/>
      <c r="D36" s="5" t="n"/>
      <c r="E36" s="5" t="n"/>
      <c r="F36" s="6">
        <f>IF(B36&amp;""="","",IFERROR(INDEX('المرضى'!$B$6:$B$305,MATCH(B36&amp;"",'المرضى'!$A$6:$A$305,0))&amp;"","كود غير موجود"))</f>
        <v/>
      </c>
    </row>
    <row r="37">
      <c r="A37" s="13" t="n"/>
      <c r="B37" s="5" t="n"/>
      <c r="C37" s="20" t="n"/>
      <c r="D37" s="5" t="n"/>
      <c r="E37" s="5" t="n"/>
      <c r="F37" s="6">
        <f>IF(B37&amp;""="","",IFERROR(INDEX('المرضى'!$B$6:$B$305,MATCH(B37&amp;"",'المرضى'!$A$6:$A$305,0))&amp;"","كود غير موجود"))</f>
        <v/>
      </c>
    </row>
    <row r="38">
      <c r="A38" s="13" t="n"/>
      <c r="B38" s="5" t="n"/>
      <c r="C38" s="20" t="n"/>
      <c r="D38" s="5" t="n"/>
      <c r="E38" s="5" t="n"/>
      <c r="F38" s="6">
        <f>IF(B38&amp;""="","",IFERROR(INDEX('المرضى'!$B$6:$B$305,MATCH(B38&amp;"",'المرضى'!$A$6:$A$305,0))&amp;"","كود غير موجود"))</f>
        <v/>
      </c>
    </row>
    <row r="39">
      <c r="A39" s="13" t="n"/>
      <c r="B39" s="5" t="n"/>
      <c r="C39" s="20" t="n"/>
      <c r="D39" s="5" t="n"/>
      <c r="E39" s="5" t="n"/>
      <c r="F39" s="6">
        <f>IF(B39&amp;""="","",IFERROR(INDEX('المرضى'!$B$6:$B$305,MATCH(B39&amp;"",'المرضى'!$A$6:$A$305,0))&amp;"","كود غير موجود"))</f>
        <v/>
      </c>
    </row>
    <row r="40">
      <c r="A40" s="13" t="n"/>
      <c r="B40" s="5" t="n"/>
      <c r="C40" s="20" t="n"/>
      <c r="D40" s="5" t="n"/>
      <c r="E40" s="5" t="n"/>
      <c r="F40" s="6">
        <f>IF(B40&amp;""="","",IFERROR(INDEX('المرضى'!$B$6:$B$305,MATCH(B40&amp;"",'المرضى'!$A$6:$A$305,0))&amp;"","كود غير موجود"))</f>
        <v/>
      </c>
    </row>
    <row r="41">
      <c r="A41" s="13" t="n"/>
      <c r="B41" s="5" t="n"/>
      <c r="C41" s="20" t="n"/>
      <c r="D41" s="5" t="n"/>
      <c r="E41" s="5" t="n"/>
      <c r="F41" s="6">
        <f>IF(B41&amp;""="","",IFERROR(INDEX('المرضى'!$B$6:$B$305,MATCH(B41&amp;"",'المرضى'!$A$6:$A$305,0))&amp;"","كود غير موجود"))</f>
        <v/>
      </c>
    </row>
    <row r="42">
      <c r="A42" s="13" t="n"/>
      <c r="B42" s="5" t="n"/>
      <c r="C42" s="20" t="n"/>
      <c r="D42" s="5" t="n"/>
      <c r="E42" s="5" t="n"/>
      <c r="F42" s="6">
        <f>IF(B42&amp;""="","",IFERROR(INDEX('المرضى'!$B$6:$B$305,MATCH(B42&amp;"",'المرضى'!$A$6:$A$305,0))&amp;"","كود غير موجود"))</f>
        <v/>
      </c>
    </row>
    <row r="43">
      <c r="A43" s="13" t="n"/>
      <c r="B43" s="5" t="n"/>
      <c r="C43" s="20" t="n"/>
      <c r="D43" s="5" t="n"/>
      <c r="E43" s="5" t="n"/>
      <c r="F43" s="6">
        <f>IF(B43&amp;""="","",IFERROR(INDEX('المرضى'!$B$6:$B$305,MATCH(B43&amp;"",'المرضى'!$A$6:$A$305,0))&amp;"","كود غير موجود"))</f>
        <v/>
      </c>
    </row>
    <row r="44">
      <c r="A44" s="13" t="n"/>
      <c r="B44" s="5" t="n"/>
      <c r="C44" s="20" t="n"/>
      <c r="D44" s="5" t="n"/>
      <c r="E44" s="5" t="n"/>
      <c r="F44" s="6">
        <f>IF(B44&amp;""="","",IFERROR(INDEX('المرضى'!$B$6:$B$305,MATCH(B44&amp;"",'المرضى'!$A$6:$A$305,0))&amp;"","كود غير موجود"))</f>
        <v/>
      </c>
    </row>
    <row r="45">
      <c r="A45" s="13" t="n"/>
      <c r="B45" s="5" t="n"/>
      <c r="C45" s="20" t="n"/>
      <c r="D45" s="5" t="n"/>
      <c r="E45" s="5" t="n"/>
      <c r="F45" s="6">
        <f>IF(B45&amp;""="","",IFERROR(INDEX('المرضى'!$B$6:$B$305,MATCH(B45&amp;"",'المرضى'!$A$6:$A$305,0))&amp;"","كود غير موجود"))</f>
        <v/>
      </c>
    </row>
    <row r="46">
      <c r="A46" s="13" t="n"/>
      <c r="B46" s="5" t="n"/>
      <c r="C46" s="20" t="n"/>
      <c r="D46" s="5" t="n"/>
      <c r="E46" s="5" t="n"/>
      <c r="F46" s="6">
        <f>IF(B46&amp;""="","",IFERROR(INDEX('المرضى'!$B$6:$B$305,MATCH(B46&amp;"",'المرضى'!$A$6:$A$305,0))&amp;"","كود غير موجود"))</f>
        <v/>
      </c>
    </row>
    <row r="47">
      <c r="A47" s="13" t="n"/>
      <c r="B47" s="5" t="n"/>
      <c r="C47" s="20" t="n"/>
      <c r="D47" s="5" t="n"/>
      <c r="E47" s="5" t="n"/>
      <c r="F47" s="6">
        <f>IF(B47&amp;""="","",IFERROR(INDEX('المرضى'!$B$6:$B$305,MATCH(B47&amp;"",'المرضى'!$A$6:$A$305,0))&amp;"","كود غير موجود"))</f>
        <v/>
      </c>
    </row>
    <row r="48">
      <c r="A48" s="13" t="n"/>
      <c r="B48" s="5" t="n"/>
      <c r="C48" s="20" t="n"/>
      <c r="D48" s="5" t="n"/>
      <c r="E48" s="5" t="n"/>
      <c r="F48" s="6">
        <f>IF(B48&amp;""="","",IFERROR(INDEX('المرضى'!$B$6:$B$305,MATCH(B48&amp;"",'المرضى'!$A$6:$A$305,0))&amp;"","كود غير موجود"))</f>
        <v/>
      </c>
    </row>
    <row r="49">
      <c r="A49" s="13" t="n"/>
      <c r="B49" s="5" t="n"/>
      <c r="C49" s="20" t="n"/>
      <c r="D49" s="5" t="n"/>
      <c r="E49" s="5" t="n"/>
      <c r="F49" s="6">
        <f>IF(B49&amp;""="","",IFERROR(INDEX('المرضى'!$B$6:$B$305,MATCH(B49&amp;"",'المرضى'!$A$6:$A$305,0))&amp;"","كود غير موجود"))</f>
        <v/>
      </c>
    </row>
    <row r="50">
      <c r="A50" s="13" t="n"/>
      <c r="B50" s="5" t="n"/>
      <c r="C50" s="20" t="n"/>
      <c r="D50" s="5" t="n"/>
      <c r="E50" s="5" t="n"/>
      <c r="F50" s="6">
        <f>IF(B50&amp;""="","",IFERROR(INDEX('المرضى'!$B$6:$B$305,MATCH(B50&amp;"",'المرضى'!$A$6:$A$305,0))&amp;"","كود غير موجود"))</f>
        <v/>
      </c>
    </row>
    <row r="51">
      <c r="A51" s="13" t="n"/>
      <c r="B51" s="5" t="n"/>
      <c r="C51" s="20" t="n"/>
      <c r="D51" s="5" t="n"/>
      <c r="E51" s="5" t="n"/>
      <c r="F51" s="6">
        <f>IF(B51&amp;""="","",IFERROR(INDEX('المرضى'!$B$6:$B$305,MATCH(B51&amp;"",'المرضى'!$A$6:$A$305,0))&amp;"","كود غير موجود"))</f>
        <v/>
      </c>
    </row>
    <row r="52">
      <c r="A52" s="13" t="n"/>
      <c r="B52" s="5" t="n"/>
      <c r="C52" s="20" t="n"/>
      <c r="D52" s="5" t="n"/>
      <c r="E52" s="5" t="n"/>
      <c r="F52" s="6">
        <f>IF(B52&amp;""="","",IFERROR(INDEX('المرضى'!$B$6:$B$305,MATCH(B52&amp;"",'المرضى'!$A$6:$A$305,0))&amp;"","كود غير موجود"))</f>
        <v/>
      </c>
    </row>
    <row r="53">
      <c r="A53" s="13" t="n"/>
      <c r="B53" s="5" t="n"/>
      <c r="C53" s="20" t="n"/>
      <c r="D53" s="5" t="n"/>
      <c r="E53" s="5" t="n"/>
      <c r="F53" s="6">
        <f>IF(B53&amp;""="","",IFERROR(INDEX('المرضى'!$B$6:$B$305,MATCH(B53&amp;"",'المرضى'!$A$6:$A$305,0))&amp;"","كود غير موجود"))</f>
        <v/>
      </c>
    </row>
    <row r="54">
      <c r="A54" s="13" t="n"/>
      <c r="B54" s="5" t="n"/>
      <c r="C54" s="20" t="n"/>
      <c r="D54" s="5" t="n"/>
      <c r="E54" s="5" t="n"/>
      <c r="F54" s="6">
        <f>IF(B54&amp;""="","",IFERROR(INDEX('المرضى'!$B$6:$B$305,MATCH(B54&amp;"",'المرضى'!$A$6:$A$305,0))&amp;"","كود غير موجود"))</f>
        <v/>
      </c>
    </row>
    <row r="55">
      <c r="A55" s="13" t="n"/>
      <c r="B55" s="5" t="n"/>
      <c r="C55" s="20" t="n"/>
      <c r="D55" s="5" t="n"/>
      <c r="E55" s="5" t="n"/>
      <c r="F55" s="6">
        <f>IF(B55&amp;""="","",IFERROR(INDEX('المرضى'!$B$6:$B$305,MATCH(B55&amp;"",'المرضى'!$A$6:$A$305,0))&amp;"","كود غير موجود"))</f>
        <v/>
      </c>
    </row>
    <row r="56">
      <c r="A56" s="13" t="n"/>
      <c r="B56" s="5" t="n"/>
      <c r="C56" s="20" t="n"/>
      <c r="D56" s="5" t="n"/>
      <c r="E56" s="5" t="n"/>
      <c r="F56" s="6">
        <f>IF(B56&amp;""="","",IFERROR(INDEX('المرضى'!$B$6:$B$305,MATCH(B56&amp;"",'المرضى'!$A$6:$A$305,0))&amp;"","كود غير موجود"))</f>
        <v/>
      </c>
    </row>
    <row r="57">
      <c r="A57" s="13" t="n"/>
      <c r="B57" s="5" t="n"/>
      <c r="C57" s="20" t="n"/>
      <c r="D57" s="5" t="n"/>
      <c r="E57" s="5" t="n"/>
      <c r="F57" s="6">
        <f>IF(B57&amp;""="","",IFERROR(INDEX('المرضى'!$B$6:$B$305,MATCH(B57&amp;"",'المرضى'!$A$6:$A$305,0))&amp;"","كود غير موجود"))</f>
        <v/>
      </c>
    </row>
    <row r="58">
      <c r="A58" s="13" t="n"/>
      <c r="B58" s="5" t="n"/>
      <c r="C58" s="20" t="n"/>
      <c r="D58" s="5" t="n"/>
      <c r="E58" s="5" t="n"/>
      <c r="F58" s="6">
        <f>IF(B58&amp;""="","",IFERROR(INDEX('المرضى'!$B$6:$B$305,MATCH(B58&amp;"",'المرضى'!$A$6:$A$305,0))&amp;"","كود غير موجود"))</f>
        <v/>
      </c>
    </row>
    <row r="59">
      <c r="A59" s="13" t="n"/>
      <c r="B59" s="5" t="n"/>
      <c r="C59" s="20" t="n"/>
      <c r="D59" s="5" t="n"/>
      <c r="E59" s="5" t="n"/>
      <c r="F59" s="6">
        <f>IF(B59&amp;""="","",IFERROR(INDEX('المرضى'!$B$6:$B$305,MATCH(B59&amp;"",'المرضى'!$A$6:$A$305,0))&amp;"","كود غير موجود"))</f>
        <v/>
      </c>
    </row>
    <row r="60">
      <c r="A60" s="13" t="n"/>
      <c r="B60" s="5" t="n"/>
      <c r="C60" s="20" t="n"/>
      <c r="D60" s="5" t="n"/>
      <c r="E60" s="5" t="n"/>
      <c r="F60" s="6">
        <f>IF(B60&amp;""="","",IFERROR(INDEX('المرضى'!$B$6:$B$305,MATCH(B60&amp;"",'المرضى'!$A$6:$A$305,0))&amp;"","كود غير موجود"))</f>
        <v/>
      </c>
    </row>
    <row r="61">
      <c r="A61" s="13" t="n"/>
      <c r="B61" s="5" t="n"/>
      <c r="C61" s="20" t="n"/>
      <c r="D61" s="5" t="n"/>
      <c r="E61" s="5" t="n"/>
      <c r="F61" s="6">
        <f>IF(B61&amp;""="","",IFERROR(INDEX('المرضى'!$B$6:$B$305,MATCH(B61&amp;"",'المرضى'!$A$6:$A$305,0))&amp;"","كود غير موجود"))</f>
        <v/>
      </c>
    </row>
    <row r="62">
      <c r="A62" s="13" t="n"/>
      <c r="B62" s="5" t="n"/>
      <c r="C62" s="20" t="n"/>
      <c r="D62" s="5" t="n"/>
      <c r="E62" s="5" t="n"/>
      <c r="F62" s="6">
        <f>IF(B62&amp;""="","",IFERROR(INDEX('المرضى'!$B$6:$B$305,MATCH(B62&amp;"",'المرضى'!$A$6:$A$305,0))&amp;"","كود غير موجود"))</f>
        <v/>
      </c>
    </row>
    <row r="63">
      <c r="A63" s="13" t="n"/>
      <c r="B63" s="5" t="n"/>
      <c r="C63" s="20" t="n"/>
      <c r="D63" s="5" t="n"/>
      <c r="E63" s="5" t="n"/>
      <c r="F63" s="6">
        <f>IF(B63&amp;""="","",IFERROR(INDEX('المرضى'!$B$6:$B$305,MATCH(B63&amp;"",'المرضى'!$A$6:$A$305,0))&amp;"","كود غير موجود"))</f>
        <v/>
      </c>
    </row>
    <row r="64">
      <c r="A64" s="13" t="n"/>
      <c r="B64" s="5" t="n"/>
      <c r="C64" s="20" t="n"/>
      <c r="D64" s="5" t="n"/>
      <c r="E64" s="5" t="n"/>
      <c r="F64" s="6">
        <f>IF(B64&amp;""="","",IFERROR(INDEX('المرضى'!$B$6:$B$305,MATCH(B64&amp;"",'المرضى'!$A$6:$A$305,0))&amp;"","كود غير موجود"))</f>
        <v/>
      </c>
    </row>
    <row r="65">
      <c r="A65" s="13" t="n"/>
      <c r="B65" s="5" t="n"/>
      <c r="C65" s="20" t="n"/>
      <c r="D65" s="5" t="n"/>
      <c r="E65" s="5" t="n"/>
      <c r="F65" s="6">
        <f>IF(B65&amp;""="","",IFERROR(INDEX('المرضى'!$B$6:$B$305,MATCH(B65&amp;"",'المرضى'!$A$6:$A$305,0))&amp;"","كود غير موجود"))</f>
        <v/>
      </c>
    </row>
    <row r="66">
      <c r="A66" s="13" t="n"/>
      <c r="B66" s="5" t="n"/>
      <c r="C66" s="20" t="n"/>
      <c r="D66" s="5" t="n"/>
      <c r="E66" s="5" t="n"/>
      <c r="F66" s="6">
        <f>IF(B66&amp;""="","",IFERROR(INDEX('المرضى'!$B$6:$B$305,MATCH(B66&amp;"",'المرضى'!$A$6:$A$305,0))&amp;"","كود غير موجود"))</f>
        <v/>
      </c>
    </row>
    <row r="67">
      <c r="A67" s="13" t="n"/>
      <c r="B67" s="5" t="n"/>
      <c r="C67" s="20" t="n"/>
      <c r="D67" s="5" t="n"/>
      <c r="E67" s="5" t="n"/>
      <c r="F67" s="6">
        <f>IF(B67&amp;""="","",IFERROR(INDEX('المرضى'!$B$6:$B$305,MATCH(B67&amp;"",'المرضى'!$A$6:$A$305,0))&amp;"","كود غير موجود"))</f>
        <v/>
      </c>
    </row>
    <row r="68">
      <c r="A68" s="13" t="n"/>
      <c r="B68" s="5" t="n"/>
      <c r="C68" s="20" t="n"/>
      <c r="D68" s="5" t="n"/>
      <c r="E68" s="5" t="n"/>
      <c r="F68" s="6">
        <f>IF(B68&amp;""="","",IFERROR(INDEX('المرضى'!$B$6:$B$305,MATCH(B68&amp;"",'المرضى'!$A$6:$A$305,0))&amp;"","كود غير موجود"))</f>
        <v/>
      </c>
    </row>
    <row r="69">
      <c r="A69" s="13" t="n"/>
      <c r="B69" s="5" t="n"/>
      <c r="C69" s="20" t="n"/>
      <c r="D69" s="5" t="n"/>
      <c r="E69" s="5" t="n"/>
      <c r="F69" s="6">
        <f>IF(B69&amp;""="","",IFERROR(INDEX('المرضى'!$B$6:$B$305,MATCH(B69&amp;"",'المرضى'!$A$6:$A$305,0))&amp;"","كود غير موجود"))</f>
        <v/>
      </c>
    </row>
    <row r="70">
      <c r="A70" s="13" t="n"/>
      <c r="B70" s="5" t="n"/>
      <c r="C70" s="20" t="n"/>
      <c r="D70" s="5" t="n"/>
      <c r="E70" s="5" t="n"/>
      <c r="F70" s="6">
        <f>IF(B70&amp;""="","",IFERROR(INDEX('المرضى'!$B$6:$B$305,MATCH(B70&amp;"",'المرضى'!$A$6:$A$305,0))&amp;"","كود غير موجود"))</f>
        <v/>
      </c>
    </row>
    <row r="71">
      <c r="A71" s="13" t="n"/>
      <c r="B71" s="5" t="n"/>
      <c r="C71" s="20" t="n"/>
      <c r="D71" s="5" t="n"/>
      <c r="E71" s="5" t="n"/>
      <c r="F71" s="6">
        <f>IF(B71&amp;""="","",IFERROR(INDEX('المرضى'!$B$6:$B$305,MATCH(B71&amp;"",'المرضى'!$A$6:$A$305,0))&amp;"","كود غير موجود"))</f>
        <v/>
      </c>
    </row>
    <row r="72">
      <c r="A72" s="13" t="n"/>
      <c r="B72" s="5" t="n"/>
      <c r="C72" s="20" t="n"/>
      <c r="D72" s="5" t="n"/>
      <c r="E72" s="5" t="n"/>
      <c r="F72" s="6">
        <f>IF(B72&amp;""="","",IFERROR(INDEX('المرضى'!$B$6:$B$305,MATCH(B72&amp;"",'المرضى'!$A$6:$A$305,0))&amp;"","كود غير موجود"))</f>
        <v/>
      </c>
    </row>
    <row r="73">
      <c r="A73" s="13" t="n"/>
      <c r="B73" s="5" t="n"/>
      <c r="C73" s="20" t="n"/>
      <c r="D73" s="5" t="n"/>
      <c r="E73" s="5" t="n"/>
      <c r="F73" s="6">
        <f>IF(B73&amp;""="","",IFERROR(INDEX('المرضى'!$B$6:$B$305,MATCH(B73&amp;"",'المرضى'!$A$6:$A$305,0))&amp;"","كود غير موجود"))</f>
        <v/>
      </c>
    </row>
    <row r="74">
      <c r="A74" s="13" t="n"/>
      <c r="B74" s="5" t="n"/>
      <c r="C74" s="20" t="n"/>
      <c r="D74" s="5" t="n"/>
      <c r="E74" s="5" t="n"/>
      <c r="F74" s="6">
        <f>IF(B74&amp;""="","",IFERROR(INDEX('المرضى'!$B$6:$B$305,MATCH(B74&amp;"",'المرضى'!$A$6:$A$305,0))&amp;"","كود غير موجود"))</f>
        <v/>
      </c>
    </row>
    <row r="75">
      <c r="A75" s="13" t="n"/>
      <c r="B75" s="5" t="n"/>
      <c r="C75" s="20" t="n"/>
      <c r="D75" s="5" t="n"/>
      <c r="E75" s="5" t="n"/>
      <c r="F75" s="6">
        <f>IF(B75&amp;""="","",IFERROR(INDEX('المرضى'!$B$6:$B$305,MATCH(B75&amp;"",'المرضى'!$A$6:$A$305,0))&amp;"","كود غير موجود"))</f>
        <v/>
      </c>
    </row>
    <row r="76">
      <c r="A76" s="13" t="n"/>
      <c r="B76" s="5" t="n"/>
      <c r="C76" s="20" t="n"/>
      <c r="D76" s="5" t="n"/>
      <c r="E76" s="5" t="n"/>
      <c r="F76" s="6">
        <f>IF(B76&amp;""="","",IFERROR(INDEX('المرضى'!$B$6:$B$305,MATCH(B76&amp;"",'المرضى'!$A$6:$A$305,0))&amp;"","كود غير موجود"))</f>
        <v/>
      </c>
    </row>
    <row r="77">
      <c r="A77" s="13" t="n"/>
      <c r="B77" s="5" t="n"/>
      <c r="C77" s="20" t="n"/>
      <c r="D77" s="5" t="n"/>
      <c r="E77" s="5" t="n"/>
      <c r="F77" s="6">
        <f>IF(B77&amp;""="","",IFERROR(INDEX('المرضى'!$B$6:$B$305,MATCH(B77&amp;"",'المرضى'!$A$6:$A$305,0))&amp;"","كود غير موجود"))</f>
        <v/>
      </c>
    </row>
    <row r="78">
      <c r="A78" s="13" t="n"/>
      <c r="B78" s="5" t="n"/>
      <c r="C78" s="20" t="n"/>
      <c r="D78" s="5" t="n"/>
      <c r="E78" s="5" t="n"/>
      <c r="F78" s="6">
        <f>IF(B78&amp;""="","",IFERROR(INDEX('المرضى'!$B$6:$B$305,MATCH(B78&amp;"",'المرضى'!$A$6:$A$305,0))&amp;"","كود غير موجود"))</f>
        <v/>
      </c>
    </row>
    <row r="79">
      <c r="A79" s="13" t="n"/>
      <c r="B79" s="5" t="n"/>
      <c r="C79" s="20" t="n"/>
      <c r="D79" s="5" t="n"/>
      <c r="E79" s="5" t="n"/>
      <c r="F79" s="6">
        <f>IF(B79&amp;""="","",IFERROR(INDEX('المرضى'!$B$6:$B$305,MATCH(B79&amp;"",'المرضى'!$A$6:$A$305,0))&amp;"","كود غير موجود"))</f>
        <v/>
      </c>
    </row>
    <row r="80">
      <c r="A80" s="13" t="n"/>
      <c r="B80" s="5" t="n"/>
      <c r="C80" s="20" t="n"/>
      <c r="D80" s="5" t="n"/>
      <c r="E80" s="5" t="n"/>
      <c r="F80" s="6">
        <f>IF(B80&amp;""="","",IFERROR(INDEX('المرضى'!$B$6:$B$305,MATCH(B80&amp;"",'المرضى'!$A$6:$A$305,0))&amp;"","كود غير موجود"))</f>
        <v/>
      </c>
    </row>
    <row r="81">
      <c r="A81" s="13" t="n"/>
      <c r="B81" s="5" t="n"/>
      <c r="C81" s="20" t="n"/>
      <c r="D81" s="5" t="n"/>
      <c r="E81" s="5" t="n"/>
      <c r="F81" s="6">
        <f>IF(B81&amp;""="","",IFERROR(INDEX('المرضى'!$B$6:$B$305,MATCH(B81&amp;"",'المرضى'!$A$6:$A$305,0))&amp;"","كود غير موجود"))</f>
        <v/>
      </c>
    </row>
    <row r="82">
      <c r="A82" s="13" t="n"/>
      <c r="B82" s="5" t="n"/>
      <c r="C82" s="20" t="n"/>
      <c r="D82" s="5" t="n"/>
      <c r="E82" s="5" t="n"/>
      <c r="F82" s="6">
        <f>IF(B82&amp;""="","",IFERROR(INDEX('المرضى'!$B$6:$B$305,MATCH(B82&amp;"",'المرضى'!$A$6:$A$305,0))&amp;"","كود غير موجود"))</f>
        <v/>
      </c>
    </row>
    <row r="83">
      <c r="A83" s="13" t="n"/>
      <c r="B83" s="5" t="n"/>
      <c r="C83" s="20" t="n"/>
      <c r="D83" s="5" t="n"/>
      <c r="E83" s="5" t="n"/>
      <c r="F83" s="6">
        <f>IF(B83&amp;""="","",IFERROR(INDEX('المرضى'!$B$6:$B$305,MATCH(B83&amp;"",'المرضى'!$A$6:$A$305,0))&amp;"","كود غير موجود"))</f>
        <v/>
      </c>
    </row>
    <row r="84">
      <c r="A84" s="13" t="n"/>
      <c r="B84" s="5" t="n"/>
      <c r="C84" s="20" t="n"/>
      <c r="D84" s="5" t="n"/>
      <c r="E84" s="5" t="n"/>
      <c r="F84" s="6">
        <f>IF(B84&amp;""="","",IFERROR(INDEX('المرضى'!$B$6:$B$305,MATCH(B84&amp;"",'المرضى'!$A$6:$A$305,0))&amp;"","كود غير موجود"))</f>
        <v/>
      </c>
    </row>
    <row r="85">
      <c r="A85" s="13" t="n"/>
      <c r="B85" s="5" t="n"/>
      <c r="C85" s="20" t="n"/>
      <c r="D85" s="5" t="n"/>
      <c r="E85" s="5" t="n"/>
      <c r="F85" s="6">
        <f>IF(B85&amp;""="","",IFERROR(INDEX('المرضى'!$B$6:$B$305,MATCH(B85&amp;"",'المرضى'!$A$6:$A$305,0))&amp;"","كود غير موجود"))</f>
        <v/>
      </c>
    </row>
    <row r="86">
      <c r="A86" s="13" t="n"/>
      <c r="B86" s="5" t="n"/>
      <c r="C86" s="20" t="n"/>
      <c r="D86" s="5" t="n"/>
      <c r="E86" s="5" t="n"/>
      <c r="F86" s="6">
        <f>IF(B86&amp;""="","",IFERROR(INDEX('المرضى'!$B$6:$B$305,MATCH(B86&amp;"",'المرضى'!$A$6:$A$305,0))&amp;"","كود غير موجود"))</f>
        <v/>
      </c>
    </row>
    <row r="87">
      <c r="A87" s="13" t="n"/>
      <c r="B87" s="5" t="n"/>
      <c r="C87" s="20" t="n"/>
      <c r="D87" s="5" t="n"/>
      <c r="E87" s="5" t="n"/>
      <c r="F87" s="6">
        <f>IF(B87&amp;""="","",IFERROR(INDEX('المرضى'!$B$6:$B$305,MATCH(B87&amp;"",'المرضى'!$A$6:$A$305,0))&amp;"","كود غير موجود"))</f>
        <v/>
      </c>
    </row>
    <row r="88">
      <c r="A88" s="13" t="n"/>
      <c r="B88" s="5" t="n"/>
      <c r="C88" s="20" t="n"/>
      <c r="D88" s="5" t="n"/>
      <c r="E88" s="5" t="n"/>
      <c r="F88" s="6">
        <f>IF(B88&amp;""="","",IFERROR(INDEX('المرضى'!$B$6:$B$305,MATCH(B88&amp;"",'المرضى'!$A$6:$A$305,0))&amp;"","كود غير موجود"))</f>
        <v/>
      </c>
    </row>
    <row r="89">
      <c r="A89" s="13" t="n"/>
      <c r="B89" s="5" t="n"/>
      <c r="C89" s="20" t="n"/>
      <c r="D89" s="5" t="n"/>
      <c r="E89" s="5" t="n"/>
      <c r="F89" s="6">
        <f>IF(B89&amp;""="","",IFERROR(INDEX('المرضى'!$B$6:$B$305,MATCH(B89&amp;"",'المرضى'!$A$6:$A$305,0))&amp;"","كود غير موجود"))</f>
        <v/>
      </c>
    </row>
    <row r="90">
      <c r="A90" s="13" t="n"/>
      <c r="B90" s="5" t="n"/>
      <c r="C90" s="20" t="n"/>
      <c r="D90" s="5" t="n"/>
      <c r="E90" s="5" t="n"/>
      <c r="F90" s="6">
        <f>IF(B90&amp;""="","",IFERROR(INDEX('المرضى'!$B$6:$B$305,MATCH(B90&amp;"",'المرضى'!$A$6:$A$305,0))&amp;"","كود غير موجود"))</f>
        <v/>
      </c>
    </row>
    <row r="91">
      <c r="A91" s="13" t="n"/>
      <c r="B91" s="5" t="n"/>
      <c r="C91" s="20" t="n"/>
      <c r="D91" s="5" t="n"/>
      <c r="E91" s="5" t="n"/>
      <c r="F91" s="6">
        <f>IF(B91&amp;""="","",IFERROR(INDEX('المرضى'!$B$6:$B$305,MATCH(B91&amp;"",'المرضى'!$A$6:$A$305,0))&amp;"","كود غير موجود"))</f>
        <v/>
      </c>
    </row>
    <row r="92">
      <c r="A92" s="13" t="n"/>
      <c r="B92" s="5" t="n"/>
      <c r="C92" s="20" t="n"/>
      <c r="D92" s="5" t="n"/>
      <c r="E92" s="5" t="n"/>
      <c r="F92" s="6">
        <f>IF(B92&amp;""="","",IFERROR(INDEX('المرضى'!$B$6:$B$305,MATCH(B92&amp;"",'المرضى'!$A$6:$A$305,0))&amp;"","كود غير موجود"))</f>
        <v/>
      </c>
    </row>
    <row r="93">
      <c r="A93" s="13" t="n"/>
      <c r="B93" s="5" t="n"/>
      <c r="C93" s="20" t="n"/>
      <c r="D93" s="5" t="n"/>
      <c r="E93" s="5" t="n"/>
      <c r="F93" s="6">
        <f>IF(B93&amp;""="","",IFERROR(INDEX('المرضى'!$B$6:$B$305,MATCH(B93&amp;"",'المرضى'!$A$6:$A$305,0))&amp;"","كود غير موجود"))</f>
        <v/>
      </c>
    </row>
    <row r="94">
      <c r="A94" s="13" t="n"/>
      <c r="B94" s="5" t="n"/>
      <c r="C94" s="20" t="n"/>
      <c r="D94" s="5" t="n"/>
      <c r="E94" s="5" t="n"/>
      <c r="F94" s="6">
        <f>IF(B94&amp;""="","",IFERROR(INDEX('المرضى'!$B$6:$B$305,MATCH(B94&amp;"",'المرضى'!$A$6:$A$305,0))&amp;"","كود غير موجود"))</f>
        <v/>
      </c>
    </row>
    <row r="95">
      <c r="A95" s="13" t="n"/>
      <c r="B95" s="5" t="n"/>
      <c r="C95" s="20" t="n"/>
      <c r="D95" s="5" t="n"/>
      <c r="E95" s="5" t="n"/>
      <c r="F95" s="6">
        <f>IF(B95&amp;""="","",IFERROR(INDEX('المرضى'!$B$6:$B$305,MATCH(B95&amp;"",'المرضى'!$A$6:$A$305,0))&amp;"","كود غير موجود"))</f>
        <v/>
      </c>
    </row>
    <row r="96">
      <c r="A96" s="13" t="n"/>
      <c r="B96" s="5" t="n"/>
      <c r="C96" s="20" t="n"/>
      <c r="D96" s="5" t="n"/>
      <c r="E96" s="5" t="n"/>
      <c r="F96" s="6">
        <f>IF(B96&amp;""="","",IFERROR(INDEX('المرضى'!$B$6:$B$305,MATCH(B96&amp;"",'المرضى'!$A$6:$A$305,0))&amp;"","كود غير موجود"))</f>
        <v/>
      </c>
    </row>
    <row r="97">
      <c r="A97" s="13" t="n"/>
      <c r="B97" s="5" t="n"/>
      <c r="C97" s="20" t="n"/>
      <c r="D97" s="5" t="n"/>
      <c r="E97" s="5" t="n"/>
      <c r="F97" s="6">
        <f>IF(B97&amp;""="","",IFERROR(INDEX('المرضى'!$B$6:$B$305,MATCH(B97&amp;"",'المرضى'!$A$6:$A$305,0))&amp;"","كود غير موجود"))</f>
        <v/>
      </c>
    </row>
    <row r="98">
      <c r="A98" s="13" t="n"/>
      <c r="B98" s="5" t="n"/>
      <c r="C98" s="20" t="n"/>
      <c r="D98" s="5" t="n"/>
      <c r="E98" s="5" t="n"/>
      <c r="F98" s="6">
        <f>IF(B98&amp;""="","",IFERROR(INDEX('المرضى'!$B$6:$B$305,MATCH(B98&amp;"",'المرضى'!$A$6:$A$305,0))&amp;"","كود غير موجود"))</f>
        <v/>
      </c>
    </row>
    <row r="99">
      <c r="A99" s="13" t="n"/>
      <c r="B99" s="5" t="n"/>
      <c r="C99" s="20" t="n"/>
      <c r="D99" s="5" t="n"/>
      <c r="E99" s="5" t="n"/>
      <c r="F99" s="6">
        <f>IF(B99&amp;""="","",IFERROR(INDEX('المرضى'!$B$6:$B$305,MATCH(B99&amp;"",'المرضى'!$A$6:$A$305,0))&amp;"","كود غير موجود"))</f>
        <v/>
      </c>
    </row>
    <row r="100">
      <c r="A100" s="13" t="n"/>
      <c r="B100" s="5" t="n"/>
      <c r="C100" s="20" t="n"/>
      <c r="D100" s="5" t="n"/>
      <c r="E100" s="5" t="n"/>
      <c r="F100" s="6">
        <f>IF(B100&amp;""="","",IFERROR(INDEX('المرضى'!$B$6:$B$305,MATCH(B100&amp;"",'المرضى'!$A$6:$A$305,0))&amp;"","كود غير موجود"))</f>
        <v/>
      </c>
    </row>
    <row r="101">
      <c r="A101" s="13" t="n"/>
      <c r="B101" s="5" t="n"/>
      <c r="C101" s="20" t="n"/>
      <c r="D101" s="5" t="n"/>
      <c r="E101" s="5" t="n"/>
      <c r="F101" s="6">
        <f>IF(B101&amp;""="","",IFERROR(INDEX('المرضى'!$B$6:$B$305,MATCH(B101&amp;"",'المرضى'!$A$6:$A$305,0))&amp;"","كود غير موجود"))</f>
        <v/>
      </c>
    </row>
    <row r="102">
      <c r="A102" s="13" t="n"/>
      <c r="B102" s="5" t="n"/>
      <c r="C102" s="20" t="n"/>
      <c r="D102" s="5" t="n"/>
      <c r="E102" s="5" t="n"/>
      <c r="F102" s="6">
        <f>IF(B102&amp;""="","",IFERROR(INDEX('المرضى'!$B$6:$B$305,MATCH(B102&amp;"",'المرضى'!$A$6:$A$305,0))&amp;"","كود غير موجود"))</f>
        <v/>
      </c>
    </row>
    <row r="103">
      <c r="A103" s="13" t="n"/>
      <c r="B103" s="5" t="n"/>
      <c r="C103" s="20" t="n"/>
      <c r="D103" s="5" t="n"/>
      <c r="E103" s="5" t="n"/>
      <c r="F103" s="6">
        <f>IF(B103&amp;""="","",IFERROR(INDEX('المرضى'!$B$6:$B$305,MATCH(B103&amp;"",'المرضى'!$A$6:$A$305,0))&amp;"","كود غير موجود"))</f>
        <v/>
      </c>
    </row>
    <row r="104">
      <c r="A104" s="13" t="n"/>
      <c r="B104" s="5" t="n"/>
      <c r="C104" s="20" t="n"/>
      <c r="D104" s="5" t="n"/>
      <c r="E104" s="5" t="n"/>
      <c r="F104" s="6">
        <f>IF(B104&amp;""="","",IFERROR(INDEX('المرضى'!$B$6:$B$305,MATCH(B104&amp;"",'المرضى'!$A$6:$A$305,0))&amp;"","كود غير موجود"))</f>
        <v/>
      </c>
    </row>
    <row r="105">
      <c r="A105" s="13" t="n"/>
      <c r="B105" s="5" t="n"/>
      <c r="C105" s="20" t="n"/>
      <c r="D105" s="5" t="n"/>
      <c r="E105" s="5" t="n"/>
      <c r="F105" s="6">
        <f>IF(B105&amp;""="","",IFERROR(INDEX('المرضى'!$B$6:$B$305,MATCH(B105&amp;"",'المرضى'!$A$6:$A$305,0))&amp;"","كود غير موجود"))</f>
        <v/>
      </c>
    </row>
    <row r="106">
      <c r="A106" s="13" t="n"/>
      <c r="B106" s="5" t="n"/>
      <c r="C106" s="20" t="n"/>
      <c r="D106" s="5" t="n"/>
      <c r="E106" s="5" t="n"/>
      <c r="F106" s="6">
        <f>IF(B106&amp;""="","",IFERROR(INDEX('المرضى'!$B$6:$B$305,MATCH(B106&amp;"",'المرضى'!$A$6:$A$305,0))&amp;"","كود غير موجود"))</f>
        <v/>
      </c>
    </row>
    <row r="107">
      <c r="A107" s="13" t="n"/>
      <c r="B107" s="5" t="n"/>
      <c r="C107" s="20" t="n"/>
      <c r="D107" s="5" t="n"/>
      <c r="E107" s="5" t="n"/>
      <c r="F107" s="6">
        <f>IF(B107&amp;""="","",IFERROR(INDEX('المرضى'!$B$6:$B$305,MATCH(B107&amp;"",'المرضى'!$A$6:$A$305,0))&amp;"","كود غير موجود"))</f>
        <v/>
      </c>
    </row>
    <row r="108">
      <c r="A108" s="13" t="n"/>
      <c r="B108" s="5" t="n"/>
      <c r="C108" s="20" t="n"/>
      <c r="D108" s="5" t="n"/>
      <c r="E108" s="5" t="n"/>
      <c r="F108" s="6">
        <f>IF(B108&amp;""="","",IFERROR(INDEX('المرضى'!$B$6:$B$305,MATCH(B108&amp;"",'المرضى'!$A$6:$A$305,0))&amp;"","كود غير موجود"))</f>
        <v/>
      </c>
    </row>
    <row r="109">
      <c r="A109" s="13" t="n"/>
      <c r="B109" s="5" t="n"/>
      <c r="C109" s="20" t="n"/>
      <c r="D109" s="5" t="n"/>
      <c r="E109" s="5" t="n"/>
      <c r="F109" s="6">
        <f>IF(B109&amp;""="","",IFERROR(INDEX('المرضى'!$B$6:$B$305,MATCH(B109&amp;"",'المرضى'!$A$6:$A$305,0))&amp;"","كود غير موجود"))</f>
        <v/>
      </c>
    </row>
    <row r="110">
      <c r="A110" s="13" t="n"/>
      <c r="B110" s="5" t="n"/>
      <c r="C110" s="20" t="n"/>
      <c r="D110" s="5" t="n"/>
      <c r="E110" s="5" t="n"/>
      <c r="F110" s="6">
        <f>IF(B110&amp;""="","",IFERROR(INDEX('المرضى'!$B$6:$B$305,MATCH(B110&amp;"",'المرضى'!$A$6:$A$305,0))&amp;"","كود غير موجود"))</f>
        <v/>
      </c>
    </row>
    <row r="111">
      <c r="A111" s="13" t="n"/>
      <c r="B111" s="5" t="n"/>
      <c r="C111" s="20" t="n"/>
      <c r="D111" s="5" t="n"/>
      <c r="E111" s="5" t="n"/>
      <c r="F111" s="6">
        <f>IF(B111&amp;""="","",IFERROR(INDEX('المرضى'!$B$6:$B$305,MATCH(B111&amp;"",'المرضى'!$A$6:$A$305,0))&amp;"","كود غير موجود"))</f>
        <v/>
      </c>
    </row>
    <row r="112">
      <c r="A112" s="13" t="n"/>
      <c r="B112" s="5" t="n"/>
      <c r="C112" s="20" t="n"/>
      <c r="D112" s="5" t="n"/>
      <c r="E112" s="5" t="n"/>
      <c r="F112" s="6">
        <f>IF(B112&amp;""="","",IFERROR(INDEX('المرضى'!$B$6:$B$305,MATCH(B112&amp;"",'المرضى'!$A$6:$A$305,0))&amp;"","كود غير موجود"))</f>
        <v/>
      </c>
    </row>
    <row r="113">
      <c r="A113" s="13" t="n"/>
      <c r="B113" s="5" t="n"/>
      <c r="C113" s="20" t="n"/>
      <c r="D113" s="5" t="n"/>
      <c r="E113" s="5" t="n"/>
      <c r="F113" s="6">
        <f>IF(B113&amp;""="","",IFERROR(INDEX('المرضى'!$B$6:$B$305,MATCH(B113&amp;"",'المرضى'!$A$6:$A$305,0))&amp;"","كود غير موجود"))</f>
        <v/>
      </c>
    </row>
    <row r="114">
      <c r="A114" s="13" t="n"/>
      <c r="B114" s="5" t="n"/>
      <c r="C114" s="20" t="n"/>
      <c r="D114" s="5" t="n"/>
      <c r="E114" s="5" t="n"/>
      <c r="F114" s="6">
        <f>IF(B114&amp;""="","",IFERROR(INDEX('المرضى'!$B$6:$B$305,MATCH(B114&amp;"",'المرضى'!$A$6:$A$305,0))&amp;"","كود غير موجود"))</f>
        <v/>
      </c>
    </row>
    <row r="115">
      <c r="A115" s="13" t="n"/>
      <c r="B115" s="5" t="n"/>
      <c r="C115" s="20" t="n"/>
      <c r="D115" s="5" t="n"/>
      <c r="E115" s="5" t="n"/>
      <c r="F115" s="6">
        <f>IF(B115&amp;""="","",IFERROR(INDEX('المرضى'!$B$6:$B$305,MATCH(B115&amp;"",'المرضى'!$A$6:$A$305,0))&amp;"","كود غير موجود"))</f>
        <v/>
      </c>
    </row>
    <row r="116">
      <c r="A116" s="13" t="n"/>
      <c r="B116" s="5" t="n"/>
      <c r="C116" s="20" t="n"/>
      <c r="D116" s="5" t="n"/>
      <c r="E116" s="5" t="n"/>
      <c r="F116" s="6">
        <f>IF(B116&amp;""="","",IFERROR(INDEX('المرضى'!$B$6:$B$305,MATCH(B116&amp;"",'المرضى'!$A$6:$A$305,0))&amp;"","كود غير موجود"))</f>
        <v/>
      </c>
    </row>
    <row r="117">
      <c r="A117" s="13" t="n"/>
      <c r="B117" s="5" t="n"/>
      <c r="C117" s="20" t="n"/>
      <c r="D117" s="5" t="n"/>
      <c r="E117" s="5" t="n"/>
      <c r="F117" s="6">
        <f>IF(B117&amp;""="","",IFERROR(INDEX('المرضى'!$B$6:$B$305,MATCH(B117&amp;"",'المرضى'!$A$6:$A$305,0))&amp;"","كود غير موجود"))</f>
        <v/>
      </c>
    </row>
    <row r="118">
      <c r="A118" s="13" t="n"/>
      <c r="B118" s="5" t="n"/>
      <c r="C118" s="20" t="n"/>
      <c r="D118" s="5" t="n"/>
      <c r="E118" s="5" t="n"/>
      <c r="F118" s="6">
        <f>IF(B118&amp;""="","",IFERROR(INDEX('المرضى'!$B$6:$B$305,MATCH(B118&amp;"",'المرضى'!$A$6:$A$305,0))&amp;"","كود غير موجود"))</f>
        <v/>
      </c>
    </row>
    <row r="119">
      <c r="A119" s="13" t="n"/>
      <c r="B119" s="5" t="n"/>
      <c r="C119" s="20" t="n"/>
      <c r="D119" s="5" t="n"/>
      <c r="E119" s="5" t="n"/>
      <c r="F119" s="6">
        <f>IF(B119&amp;""="","",IFERROR(INDEX('المرضى'!$B$6:$B$305,MATCH(B119&amp;"",'المرضى'!$A$6:$A$305,0))&amp;"","كود غير موجود"))</f>
        <v/>
      </c>
    </row>
    <row r="120">
      <c r="A120" s="13" t="n"/>
      <c r="B120" s="5" t="n"/>
      <c r="C120" s="20" t="n"/>
      <c r="D120" s="5" t="n"/>
      <c r="E120" s="5" t="n"/>
      <c r="F120" s="6">
        <f>IF(B120&amp;""="","",IFERROR(INDEX('المرضى'!$B$6:$B$305,MATCH(B120&amp;"",'المرضى'!$A$6:$A$305,0))&amp;"","كود غير موجود"))</f>
        <v/>
      </c>
    </row>
    <row r="121">
      <c r="A121" s="13" t="n"/>
      <c r="B121" s="5" t="n"/>
      <c r="C121" s="20" t="n"/>
      <c r="D121" s="5" t="n"/>
      <c r="E121" s="5" t="n"/>
      <c r="F121" s="6">
        <f>IF(B121&amp;""="","",IFERROR(INDEX('المرضى'!$B$6:$B$305,MATCH(B121&amp;"",'المرضى'!$A$6:$A$305,0))&amp;"","كود غير موجود"))</f>
        <v/>
      </c>
    </row>
    <row r="122">
      <c r="A122" s="13" t="n"/>
      <c r="B122" s="5" t="n"/>
      <c r="C122" s="20" t="n"/>
      <c r="D122" s="5" t="n"/>
      <c r="E122" s="5" t="n"/>
      <c r="F122" s="6">
        <f>IF(B122&amp;""="","",IFERROR(INDEX('المرضى'!$B$6:$B$305,MATCH(B122&amp;"",'المرضى'!$A$6:$A$305,0))&amp;"","كود غير موجود"))</f>
        <v/>
      </c>
    </row>
    <row r="123">
      <c r="A123" s="13" t="n"/>
      <c r="B123" s="5" t="n"/>
      <c r="C123" s="20" t="n"/>
      <c r="D123" s="5" t="n"/>
      <c r="E123" s="5" t="n"/>
      <c r="F123" s="6">
        <f>IF(B123&amp;""="","",IFERROR(INDEX('المرضى'!$B$6:$B$305,MATCH(B123&amp;"",'المرضى'!$A$6:$A$305,0))&amp;"","كود غير موجود"))</f>
        <v/>
      </c>
    </row>
    <row r="124">
      <c r="A124" s="13" t="n"/>
      <c r="B124" s="5" t="n"/>
      <c r="C124" s="20" t="n"/>
      <c r="D124" s="5" t="n"/>
      <c r="E124" s="5" t="n"/>
      <c r="F124" s="6">
        <f>IF(B124&amp;""="","",IFERROR(INDEX('المرضى'!$B$6:$B$305,MATCH(B124&amp;"",'المرضى'!$A$6:$A$305,0))&amp;"","كود غير موجود"))</f>
        <v/>
      </c>
    </row>
    <row r="125">
      <c r="A125" s="13" t="n"/>
      <c r="B125" s="5" t="n"/>
      <c r="C125" s="20" t="n"/>
      <c r="D125" s="5" t="n"/>
      <c r="E125" s="5" t="n"/>
      <c r="F125" s="6">
        <f>IF(B125&amp;""="","",IFERROR(INDEX('المرضى'!$B$6:$B$305,MATCH(B125&amp;"",'المرضى'!$A$6:$A$305,0))&amp;"","كود غير موجود"))</f>
        <v/>
      </c>
    </row>
    <row r="126">
      <c r="A126" s="13" t="n"/>
      <c r="B126" s="5" t="n"/>
      <c r="C126" s="20" t="n"/>
      <c r="D126" s="5" t="n"/>
      <c r="E126" s="5" t="n"/>
      <c r="F126" s="6">
        <f>IF(B126&amp;""="","",IFERROR(INDEX('المرضى'!$B$6:$B$305,MATCH(B126&amp;"",'المرضى'!$A$6:$A$305,0))&amp;"","كود غير موجود"))</f>
        <v/>
      </c>
    </row>
    <row r="127">
      <c r="A127" s="13" t="n"/>
      <c r="B127" s="5" t="n"/>
      <c r="C127" s="20" t="n"/>
      <c r="D127" s="5" t="n"/>
      <c r="E127" s="5" t="n"/>
      <c r="F127" s="6">
        <f>IF(B127&amp;""="","",IFERROR(INDEX('المرضى'!$B$6:$B$305,MATCH(B127&amp;"",'المرضى'!$A$6:$A$305,0))&amp;"","كود غير موجود"))</f>
        <v/>
      </c>
    </row>
    <row r="128">
      <c r="A128" s="13" t="n"/>
      <c r="B128" s="5" t="n"/>
      <c r="C128" s="20" t="n"/>
      <c r="D128" s="5" t="n"/>
      <c r="E128" s="5" t="n"/>
      <c r="F128" s="6">
        <f>IF(B128&amp;""="","",IFERROR(INDEX('المرضى'!$B$6:$B$305,MATCH(B128&amp;"",'المرضى'!$A$6:$A$305,0))&amp;"","كود غير موجود"))</f>
        <v/>
      </c>
    </row>
    <row r="129">
      <c r="A129" s="13" t="n"/>
      <c r="B129" s="5" t="n"/>
      <c r="C129" s="20" t="n"/>
      <c r="D129" s="5" t="n"/>
      <c r="E129" s="5" t="n"/>
      <c r="F129" s="6">
        <f>IF(B129&amp;""="","",IFERROR(INDEX('المرضى'!$B$6:$B$305,MATCH(B129&amp;"",'المرضى'!$A$6:$A$305,0))&amp;"","كود غير موجود"))</f>
        <v/>
      </c>
    </row>
    <row r="130">
      <c r="A130" s="13" t="n"/>
      <c r="B130" s="5" t="n"/>
      <c r="C130" s="20" t="n"/>
      <c r="D130" s="5" t="n"/>
      <c r="E130" s="5" t="n"/>
      <c r="F130" s="6">
        <f>IF(B130&amp;""="","",IFERROR(INDEX('المرضى'!$B$6:$B$305,MATCH(B130&amp;"",'المرضى'!$A$6:$A$305,0))&amp;"","كود غير موجود"))</f>
        <v/>
      </c>
    </row>
    <row r="131">
      <c r="A131" s="13" t="n"/>
      <c r="B131" s="5" t="n"/>
      <c r="C131" s="20" t="n"/>
      <c r="D131" s="5" t="n"/>
      <c r="E131" s="5" t="n"/>
      <c r="F131" s="6">
        <f>IF(B131&amp;""="","",IFERROR(INDEX('المرضى'!$B$6:$B$305,MATCH(B131&amp;"",'المرضى'!$A$6:$A$305,0))&amp;"","كود غير موجود"))</f>
        <v/>
      </c>
    </row>
    <row r="132">
      <c r="A132" s="13" t="n"/>
      <c r="B132" s="5" t="n"/>
      <c r="C132" s="20" t="n"/>
      <c r="D132" s="5" t="n"/>
      <c r="E132" s="5" t="n"/>
      <c r="F132" s="6">
        <f>IF(B132&amp;""="","",IFERROR(INDEX('المرضى'!$B$6:$B$305,MATCH(B132&amp;"",'المرضى'!$A$6:$A$305,0))&amp;"","كود غير موجود"))</f>
        <v/>
      </c>
    </row>
    <row r="133">
      <c r="A133" s="13" t="n"/>
      <c r="B133" s="5" t="n"/>
      <c r="C133" s="20" t="n"/>
      <c r="D133" s="5" t="n"/>
      <c r="E133" s="5" t="n"/>
      <c r="F133" s="6">
        <f>IF(B133&amp;""="","",IFERROR(INDEX('المرضى'!$B$6:$B$305,MATCH(B133&amp;"",'المرضى'!$A$6:$A$305,0))&amp;"","كود غير موجود"))</f>
        <v/>
      </c>
    </row>
    <row r="134">
      <c r="A134" s="13" t="n"/>
      <c r="B134" s="5" t="n"/>
      <c r="C134" s="20" t="n"/>
      <c r="D134" s="5" t="n"/>
      <c r="E134" s="5" t="n"/>
      <c r="F134" s="6">
        <f>IF(B134&amp;""="","",IFERROR(INDEX('المرضى'!$B$6:$B$305,MATCH(B134&amp;"",'المرضى'!$A$6:$A$305,0))&amp;"","كود غير موجود"))</f>
        <v/>
      </c>
    </row>
    <row r="135">
      <c r="A135" s="13" t="n"/>
      <c r="B135" s="5" t="n"/>
      <c r="C135" s="20" t="n"/>
      <c r="D135" s="5" t="n"/>
      <c r="E135" s="5" t="n"/>
      <c r="F135" s="6">
        <f>IF(B135&amp;""="","",IFERROR(INDEX('المرضى'!$B$6:$B$305,MATCH(B135&amp;"",'المرضى'!$A$6:$A$305,0))&amp;"","كود غير موجود"))</f>
        <v/>
      </c>
    </row>
    <row r="136">
      <c r="A136" s="13" t="n"/>
      <c r="B136" s="5" t="n"/>
      <c r="C136" s="20" t="n"/>
      <c r="D136" s="5" t="n"/>
      <c r="E136" s="5" t="n"/>
      <c r="F136" s="6">
        <f>IF(B136&amp;""="","",IFERROR(INDEX('المرضى'!$B$6:$B$305,MATCH(B136&amp;"",'المرضى'!$A$6:$A$305,0))&amp;"","كود غير موجود"))</f>
        <v/>
      </c>
    </row>
    <row r="137">
      <c r="A137" s="13" t="n"/>
      <c r="B137" s="5" t="n"/>
      <c r="C137" s="20" t="n"/>
      <c r="D137" s="5" t="n"/>
      <c r="E137" s="5" t="n"/>
      <c r="F137" s="6">
        <f>IF(B137&amp;""="","",IFERROR(INDEX('المرضى'!$B$6:$B$305,MATCH(B137&amp;"",'المرضى'!$A$6:$A$305,0))&amp;"","كود غير موجود"))</f>
        <v/>
      </c>
    </row>
    <row r="138">
      <c r="A138" s="13" t="n"/>
      <c r="B138" s="5" t="n"/>
      <c r="C138" s="20" t="n"/>
      <c r="D138" s="5" t="n"/>
      <c r="E138" s="5" t="n"/>
      <c r="F138" s="6">
        <f>IF(B138&amp;""="","",IFERROR(INDEX('المرضى'!$B$6:$B$305,MATCH(B138&amp;"",'المرضى'!$A$6:$A$305,0))&amp;"","كود غير موجود"))</f>
        <v/>
      </c>
    </row>
    <row r="139">
      <c r="A139" s="13" t="n"/>
      <c r="B139" s="5" t="n"/>
      <c r="C139" s="20" t="n"/>
      <c r="D139" s="5" t="n"/>
      <c r="E139" s="5" t="n"/>
      <c r="F139" s="6">
        <f>IF(B139&amp;""="","",IFERROR(INDEX('المرضى'!$B$6:$B$305,MATCH(B139&amp;"",'المرضى'!$A$6:$A$305,0))&amp;"","كود غير موجود"))</f>
        <v/>
      </c>
    </row>
    <row r="140">
      <c r="A140" s="13" t="n"/>
      <c r="B140" s="5" t="n"/>
      <c r="C140" s="20" t="n"/>
      <c r="D140" s="5" t="n"/>
      <c r="E140" s="5" t="n"/>
      <c r="F140" s="6">
        <f>IF(B140&amp;""="","",IFERROR(INDEX('المرضى'!$B$6:$B$305,MATCH(B140&amp;"",'المرضى'!$A$6:$A$305,0))&amp;"","كود غير موجود"))</f>
        <v/>
      </c>
    </row>
    <row r="141">
      <c r="A141" s="13" t="n"/>
      <c r="B141" s="5" t="n"/>
      <c r="C141" s="20" t="n"/>
      <c r="D141" s="5" t="n"/>
      <c r="E141" s="5" t="n"/>
      <c r="F141" s="6">
        <f>IF(B141&amp;""="","",IFERROR(INDEX('المرضى'!$B$6:$B$305,MATCH(B141&amp;"",'المرضى'!$A$6:$A$305,0))&amp;"","كود غير موجود"))</f>
        <v/>
      </c>
    </row>
    <row r="142">
      <c r="A142" s="13" t="n"/>
      <c r="B142" s="5" t="n"/>
      <c r="C142" s="20" t="n"/>
      <c r="D142" s="5" t="n"/>
      <c r="E142" s="5" t="n"/>
      <c r="F142" s="6">
        <f>IF(B142&amp;""="","",IFERROR(INDEX('المرضى'!$B$6:$B$305,MATCH(B142&amp;"",'المرضى'!$A$6:$A$305,0))&amp;"","كود غير موجود"))</f>
        <v/>
      </c>
    </row>
    <row r="143">
      <c r="A143" s="13" t="n"/>
      <c r="B143" s="5" t="n"/>
      <c r="C143" s="20" t="n"/>
      <c r="D143" s="5" t="n"/>
      <c r="E143" s="5" t="n"/>
      <c r="F143" s="6">
        <f>IF(B143&amp;""="","",IFERROR(INDEX('المرضى'!$B$6:$B$305,MATCH(B143&amp;"",'المرضى'!$A$6:$A$305,0))&amp;"","كود غير موجود"))</f>
        <v/>
      </c>
    </row>
    <row r="144">
      <c r="A144" s="13" t="n"/>
      <c r="B144" s="5" t="n"/>
      <c r="C144" s="20" t="n"/>
      <c r="D144" s="5" t="n"/>
      <c r="E144" s="5" t="n"/>
      <c r="F144" s="6">
        <f>IF(B144&amp;""="","",IFERROR(INDEX('المرضى'!$B$6:$B$305,MATCH(B144&amp;"",'المرضى'!$A$6:$A$305,0))&amp;"","كود غير موجود"))</f>
        <v/>
      </c>
    </row>
    <row r="145">
      <c r="A145" s="13" t="n"/>
      <c r="B145" s="5" t="n"/>
      <c r="C145" s="20" t="n"/>
      <c r="D145" s="5" t="n"/>
      <c r="E145" s="5" t="n"/>
      <c r="F145" s="6">
        <f>IF(B145&amp;""="","",IFERROR(INDEX('المرضى'!$B$6:$B$305,MATCH(B145&amp;"",'المرضى'!$A$6:$A$305,0))&amp;"","كود غير موجود"))</f>
        <v/>
      </c>
    </row>
    <row r="146">
      <c r="A146" s="13" t="n"/>
      <c r="B146" s="5" t="n"/>
      <c r="C146" s="20" t="n"/>
      <c r="D146" s="5" t="n"/>
      <c r="E146" s="5" t="n"/>
      <c r="F146" s="6">
        <f>IF(B146&amp;""="","",IFERROR(INDEX('المرضى'!$B$6:$B$305,MATCH(B146&amp;"",'المرضى'!$A$6:$A$305,0))&amp;"","كود غير موجود"))</f>
        <v/>
      </c>
    </row>
    <row r="147">
      <c r="A147" s="13" t="n"/>
      <c r="B147" s="5" t="n"/>
      <c r="C147" s="20" t="n"/>
      <c r="D147" s="5" t="n"/>
      <c r="E147" s="5" t="n"/>
      <c r="F147" s="6">
        <f>IF(B147&amp;""="","",IFERROR(INDEX('المرضى'!$B$6:$B$305,MATCH(B147&amp;"",'المرضى'!$A$6:$A$305,0))&amp;"","كود غير موجود"))</f>
        <v/>
      </c>
    </row>
    <row r="148">
      <c r="A148" s="13" t="n"/>
      <c r="B148" s="5" t="n"/>
      <c r="C148" s="20" t="n"/>
      <c r="D148" s="5" t="n"/>
      <c r="E148" s="5" t="n"/>
      <c r="F148" s="6">
        <f>IF(B148&amp;""="","",IFERROR(INDEX('المرضى'!$B$6:$B$305,MATCH(B148&amp;"",'المرضى'!$A$6:$A$305,0))&amp;"","كود غير موجود"))</f>
        <v/>
      </c>
    </row>
    <row r="149">
      <c r="A149" s="13" t="n"/>
      <c r="B149" s="5" t="n"/>
      <c r="C149" s="20" t="n"/>
      <c r="D149" s="5" t="n"/>
      <c r="E149" s="5" t="n"/>
      <c r="F149" s="6">
        <f>IF(B149&amp;""="","",IFERROR(INDEX('المرضى'!$B$6:$B$305,MATCH(B149&amp;"",'المرضى'!$A$6:$A$305,0))&amp;"","كود غير موجود"))</f>
        <v/>
      </c>
    </row>
    <row r="150">
      <c r="A150" s="13" t="n"/>
      <c r="B150" s="5" t="n"/>
      <c r="C150" s="20" t="n"/>
      <c r="D150" s="5" t="n"/>
      <c r="E150" s="5" t="n"/>
      <c r="F150" s="6">
        <f>IF(B150&amp;""="","",IFERROR(INDEX('المرضى'!$B$6:$B$305,MATCH(B150&amp;"",'المرضى'!$A$6:$A$305,0))&amp;"","كود غير موجود"))</f>
        <v/>
      </c>
    </row>
    <row r="151">
      <c r="A151" s="13" t="n"/>
      <c r="B151" s="5" t="n"/>
      <c r="C151" s="20" t="n"/>
      <c r="D151" s="5" t="n"/>
      <c r="E151" s="5" t="n"/>
      <c r="F151" s="6">
        <f>IF(B151&amp;""="","",IFERROR(INDEX('المرضى'!$B$6:$B$305,MATCH(B151&amp;"",'المرضى'!$A$6:$A$305,0))&amp;"","كود غير موجود"))</f>
        <v/>
      </c>
    </row>
    <row r="152">
      <c r="A152" s="13" t="n"/>
      <c r="B152" s="5" t="n"/>
      <c r="C152" s="20" t="n"/>
      <c r="D152" s="5" t="n"/>
      <c r="E152" s="5" t="n"/>
      <c r="F152" s="6">
        <f>IF(B152&amp;""="","",IFERROR(INDEX('المرضى'!$B$6:$B$305,MATCH(B152&amp;"",'المرضى'!$A$6:$A$305,0))&amp;"","كود غير موجود"))</f>
        <v/>
      </c>
    </row>
    <row r="153">
      <c r="A153" s="13" t="n"/>
      <c r="B153" s="5" t="n"/>
      <c r="C153" s="20" t="n"/>
      <c r="D153" s="5" t="n"/>
      <c r="E153" s="5" t="n"/>
      <c r="F153" s="6">
        <f>IF(B153&amp;""="","",IFERROR(INDEX('المرضى'!$B$6:$B$305,MATCH(B153&amp;"",'المرضى'!$A$6:$A$305,0))&amp;"","كود غير موجود"))</f>
        <v/>
      </c>
    </row>
    <row r="154">
      <c r="A154" s="13" t="n"/>
      <c r="B154" s="5" t="n"/>
      <c r="C154" s="20" t="n"/>
      <c r="D154" s="5" t="n"/>
      <c r="E154" s="5" t="n"/>
      <c r="F154" s="6">
        <f>IF(B154&amp;""="","",IFERROR(INDEX('المرضى'!$B$6:$B$305,MATCH(B154&amp;"",'المرضى'!$A$6:$A$305,0))&amp;"","كود غير موجود"))</f>
        <v/>
      </c>
    </row>
    <row r="155">
      <c r="A155" s="13" t="n"/>
      <c r="B155" s="5" t="n"/>
      <c r="C155" s="20" t="n"/>
      <c r="D155" s="5" t="n"/>
      <c r="E155" s="5" t="n"/>
      <c r="F155" s="6">
        <f>IF(B155&amp;""="","",IFERROR(INDEX('المرضى'!$B$6:$B$305,MATCH(B155&amp;"",'المرضى'!$A$6:$A$305,0))&amp;"","كود غير موجود"))</f>
        <v/>
      </c>
    </row>
    <row r="156">
      <c r="A156" s="13" t="n"/>
      <c r="B156" s="5" t="n"/>
      <c r="C156" s="20" t="n"/>
      <c r="D156" s="5" t="n"/>
      <c r="E156" s="5" t="n"/>
      <c r="F156" s="6">
        <f>IF(B156&amp;""="","",IFERROR(INDEX('المرضى'!$B$6:$B$305,MATCH(B156&amp;"",'المرضى'!$A$6:$A$305,0))&amp;"","كود غير موجود"))</f>
        <v/>
      </c>
    </row>
    <row r="157">
      <c r="A157" s="13" t="n"/>
      <c r="B157" s="5" t="n"/>
      <c r="C157" s="20" t="n"/>
      <c r="D157" s="5" t="n"/>
      <c r="E157" s="5" t="n"/>
      <c r="F157" s="6">
        <f>IF(B157&amp;""="","",IFERROR(INDEX('المرضى'!$B$6:$B$305,MATCH(B157&amp;"",'المرضى'!$A$6:$A$305,0))&amp;"","كود غير موجود"))</f>
        <v/>
      </c>
    </row>
    <row r="158">
      <c r="A158" s="13" t="n"/>
      <c r="B158" s="5" t="n"/>
      <c r="C158" s="20" t="n"/>
      <c r="D158" s="5" t="n"/>
      <c r="E158" s="5" t="n"/>
      <c r="F158" s="6">
        <f>IF(B158&amp;""="","",IFERROR(INDEX('المرضى'!$B$6:$B$305,MATCH(B158&amp;"",'المرضى'!$A$6:$A$305,0))&amp;"","كود غير موجود"))</f>
        <v/>
      </c>
    </row>
    <row r="159">
      <c r="A159" s="13" t="n"/>
      <c r="B159" s="5" t="n"/>
      <c r="C159" s="20" t="n"/>
      <c r="D159" s="5" t="n"/>
      <c r="E159" s="5" t="n"/>
      <c r="F159" s="6">
        <f>IF(B159&amp;""="","",IFERROR(INDEX('المرضى'!$B$6:$B$305,MATCH(B159&amp;"",'المرضى'!$A$6:$A$305,0))&amp;"","كود غير موجود"))</f>
        <v/>
      </c>
    </row>
    <row r="160">
      <c r="A160" s="13" t="n"/>
      <c r="B160" s="5" t="n"/>
      <c r="C160" s="20" t="n"/>
      <c r="D160" s="5" t="n"/>
      <c r="E160" s="5" t="n"/>
      <c r="F160" s="6">
        <f>IF(B160&amp;""="","",IFERROR(INDEX('المرضى'!$B$6:$B$305,MATCH(B160&amp;"",'المرضى'!$A$6:$A$305,0))&amp;"","كود غير موجود"))</f>
        <v/>
      </c>
    </row>
    <row r="161">
      <c r="A161" s="13" t="n"/>
      <c r="B161" s="5" t="n"/>
      <c r="C161" s="20" t="n"/>
      <c r="D161" s="5" t="n"/>
      <c r="E161" s="5" t="n"/>
      <c r="F161" s="6">
        <f>IF(B161&amp;""="","",IFERROR(INDEX('المرضى'!$B$6:$B$305,MATCH(B161&amp;"",'المرضى'!$A$6:$A$305,0))&amp;"","كود غير موجود"))</f>
        <v/>
      </c>
    </row>
    <row r="162">
      <c r="A162" s="13" t="n"/>
      <c r="B162" s="5" t="n"/>
      <c r="C162" s="20" t="n"/>
      <c r="D162" s="5" t="n"/>
      <c r="E162" s="5" t="n"/>
      <c r="F162" s="6">
        <f>IF(B162&amp;""="","",IFERROR(INDEX('المرضى'!$B$6:$B$305,MATCH(B162&amp;"",'المرضى'!$A$6:$A$305,0))&amp;"","كود غير موجود"))</f>
        <v/>
      </c>
    </row>
    <row r="163">
      <c r="A163" s="13" t="n"/>
      <c r="B163" s="5" t="n"/>
      <c r="C163" s="20" t="n"/>
      <c r="D163" s="5" t="n"/>
      <c r="E163" s="5" t="n"/>
      <c r="F163" s="6">
        <f>IF(B163&amp;""="","",IFERROR(INDEX('المرضى'!$B$6:$B$305,MATCH(B163&amp;"",'المرضى'!$A$6:$A$305,0))&amp;"","كود غير موجود"))</f>
        <v/>
      </c>
    </row>
    <row r="164">
      <c r="A164" s="13" t="n"/>
      <c r="B164" s="5" t="n"/>
      <c r="C164" s="20" t="n"/>
      <c r="D164" s="5" t="n"/>
      <c r="E164" s="5" t="n"/>
      <c r="F164" s="6">
        <f>IF(B164&amp;""="","",IFERROR(INDEX('المرضى'!$B$6:$B$305,MATCH(B164&amp;"",'المرضى'!$A$6:$A$305,0))&amp;"","كود غير موجود"))</f>
        <v/>
      </c>
    </row>
    <row r="165">
      <c r="A165" s="13" t="n"/>
      <c r="B165" s="5" t="n"/>
      <c r="C165" s="20" t="n"/>
      <c r="D165" s="5" t="n"/>
      <c r="E165" s="5" t="n"/>
      <c r="F165" s="6">
        <f>IF(B165&amp;""="","",IFERROR(INDEX('المرضى'!$B$6:$B$305,MATCH(B165&amp;"",'المرضى'!$A$6:$A$305,0))&amp;"","كود غير موجود"))</f>
        <v/>
      </c>
    </row>
    <row r="166">
      <c r="A166" s="13" t="n"/>
      <c r="B166" s="5" t="n"/>
      <c r="C166" s="20" t="n"/>
      <c r="D166" s="5" t="n"/>
      <c r="E166" s="5" t="n"/>
      <c r="F166" s="6">
        <f>IF(B166&amp;""="","",IFERROR(INDEX('المرضى'!$B$6:$B$305,MATCH(B166&amp;"",'المرضى'!$A$6:$A$305,0))&amp;"","كود غير موجود"))</f>
        <v/>
      </c>
    </row>
    <row r="167">
      <c r="A167" s="13" t="n"/>
      <c r="B167" s="5" t="n"/>
      <c r="C167" s="20" t="n"/>
      <c r="D167" s="5" t="n"/>
      <c r="E167" s="5" t="n"/>
      <c r="F167" s="6">
        <f>IF(B167&amp;""="","",IFERROR(INDEX('المرضى'!$B$6:$B$305,MATCH(B167&amp;"",'المرضى'!$A$6:$A$305,0))&amp;"","كود غير موجود"))</f>
        <v/>
      </c>
    </row>
    <row r="168">
      <c r="A168" s="13" t="n"/>
      <c r="B168" s="5" t="n"/>
      <c r="C168" s="20" t="n"/>
      <c r="D168" s="5" t="n"/>
      <c r="E168" s="5" t="n"/>
      <c r="F168" s="6">
        <f>IF(B168&amp;""="","",IFERROR(INDEX('المرضى'!$B$6:$B$305,MATCH(B168&amp;"",'المرضى'!$A$6:$A$305,0))&amp;"","كود غير موجود"))</f>
        <v/>
      </c>
    </row>
    <row r="169">
      <c r="A169" s="13" t="n"/>
      <c r="B169" s="5" t="n"/>
      <c r="C169" s="20" t="n"/>
      <c r="D169" s="5" t="n"/>
      <c r="E169" s="5" t="n"/>
      <c r="F169" s="6">
        <f>IF(B169&amp;""="","",IFERROR(INDEX('المرضى'!$B$6:$B$305,MATCH(B169&amp;"",'المرضى'!$A$6:$A$305,0))&amp;"","كود غير موجود"))</f>
        <v/>
      </c>
    </row>
    <row r="170">
      <c r="A170" s="13" t="n"/>
      <c r="B170" s="5" t="n"/>
      <c r="C170" s="20" t="n"/>
      <c r="D170" s="5" t="n"/>
      <c r="E170" s="5" t="n"/>
      <c r="F170" s="6">
        <f>IF(B170&amp;""="","",IFERROR(INDEX('المرضى'!$B$6:$B$305,MATCH(B170&amp;"",'المرضى'!$A$6:$A$305,0))&amp;"","كود غير موجود"))</f>
        <v/>
      </c>
    </row>
    <row r="171">
      <c r="A171" s="13" t="n"/>
      <c r="B171" s="5" t="n"/>
      <c r="C171" s="20" t="n"/>
      <c r="D171" s="5" t="n"/>
      <c r="E171" s="5" t="n"/>
      <c r="F171" s="6">
        <f>IF(B171&amp;""="","",IFERROR(INDEX('المرضى'!$B$6:$B$305,MATCH(B171&amp;"",'المرضى'!$A$6:$A$305,0))&amp;"","كود غير موجود"))</f>
        <v/>
      </c>
    </row>
    <row r="172">
      <c r="A172" s="13" t="n"/>
      <c r="B172" s="5" t="n"/>
      <c r="C172" s="20" t="n"/>
      <c r="D172" s="5" t="n"/>
      <c r="E172" s="5" t="n"/>
      <c r="F172" s="6">
        <f>IF(B172&amp;""="","",IFERROR(INDEX('المرضى'!$B$6:$B$305,MATCH(B172&amp;"",'المرضى'!$A$6:$A$305,0))&amp;"","كود غير موجود"))</f>
        <v/>
      </c>
    </row>
    <row r="173">
      <c r="A173" s="13" t="n"/>
      <c r="B173" s="5" t="n"/>
      <c r="C173" s="20" t="n"/>
      <c r="D173" s="5" t="n"/>
      <c r="E173" s="5" t="n"/>
      <c r="F173" s="6">
        <f>IF(B173&amp;""="","",IFERROR(INDEX('المرضى'!$B$6:$B$305,MATCH(B173&amp;"",'المرضى'!$A$6:$A$305,0))&amp;"","كود غير موجود"))</f>
        <v/>
      </c>
    </row>
    <row r="174">
      <c r="A174" s="13" t="n"/>
      <c r="B174" s="5" t="n"/>
      <c r="C174" s="20" t="n"/>
      <c r="D174" s="5" t="n"/>
      <c r="E174" s="5" t="n"/>
      <c r="F174" s="6">
        <f>IF(B174&amp;""="","",IFERROR(INDEX('المرضى'!$B$6:$B$305,MATCH(B174&amp;"",'المرضى'!$A$6:$A$305,0))&amp;"","كود غير موجود"))</f>
        <v/>
      </c>
    </row>
    <row r="175">
      <c r="A175" s="13" t="n"/>
      <c r="B175" s="5" t="n"/>
      <c r="C175" s="20" t="n"/>
      <c r="D175" s="5" t="n"/>
      <c r="E175" s="5" t="n"/>
      <c r="F175" s="6">
        <f>IF(B175&amp;""="","",IFERROR(INDEX('المرضى'!$B$6:$B$305,MATCH(B175&amp;"",'المرضى'!$A$6:$A$305,0))&amp;"","كود غير موجود"))</f>
        <v/>
      </c>
    </row>
    <row r="176">
      <c r="A176" s="13" t="n"/>
      <c r="B176" s="5" t="n"/>
      <c r="C176" s="20" t="n"/>
      <c r="D176" s="5" t="n"/>
      <c r="E176" s="5" t="n"/>
      <c r="F176" s="6">
        <f>IF(B176&amp;""="","",IFERROR(INDEX('المرضى'!$B$6:$B$305,MATCH(B176&amp;"",'المرضى'!$A$6:$A$305,0))&amp;"","كود غير موجود"))</f>
        <v/>
      </c>
    </row>
    <row r="177">
      <c r="A177" s="13" t="n"/>
      <c r="B177" s="5" t="n"/>
      <c r="C177" s="20" t="n"/>
      <c r="D177" s="5" t="n"/>
      <c r="E177" s="5" t="n"/>
      <c r="F177" s="6">
        <f>IF(B177&amp;""="","",IFERROR(INDEX('المرضى'!$B$6:$B$305,MATCH(B177&amp;"",'المرضى'!$A$6:$A$305,0))&amp;"","كود غير موجود"))</f>
        <v/>
      </c>
    </row>
    <row r="178">
      <c r="A178" s="13" t="n"/>
      <c r="B178" s="5" t="n"/>
      <c r="C178" s="20" t="n"/>
      <c r="D178" s="5" t="n"/>
      <c r="E178" s="5" t="n"/>
      <c r="F178" s="6">
        <f>IF(B178&amp;""="","",IFERROR(INDEX('المرضى'!$B$6:$B$305,MATCH(B178&amp;"",'المرضى'!$A$6:$A$305,0))&amp;"","كود غير موجود"))</f>
        <v/>
      </c>
    </row>
    <row r="179">
      <c r="A179" s="13" t="n"/>
      <c r="B179" s="5" t="n"/>
      <c r="C179" s="20" t="n"/>
      <c r="D179" s="5" t="n"/>
      <c r="E179" s="5" t="n"/>
      <c r="F179" s="6">
        <f>IF(B179&amp;""="","",IFERROR(INDEX('المرضى'!$B$6:$B$305,MATCH(B179&amp;"",'المرضى'!$A$6:$A$305,0))&amp;"","كود غير موجود"))</f>
        <v/>
      </c>
    </row>
    <row r="180">
      <c r="A180" s="13" t="n"/>
      <c r="B180" s="5" t="n"/>
      <c r="C180" s="20" t="n"/>
      <c r="D180" s="5" t="n"/>
      <c r="E180" s="5" t="n"/>
      <c r="F180" s="6">
        <f>IF(B180&amp;""="","",IFERROR(INDEX('المرضى'!$B$6:$B$305,MATCH(B180&amp;"",'المرضى'!$A$6:$A$305,0))&amp;"","كود غير موجود"))</f>
        <v/>
      </c>
    </row>
    <row r="181">
      <c r="A181" s="13" t="n"/>
      <c r="B181" s="5" t="n"/>
      <c r="C181" s="20" t="n"/>
      <c r="D181" s="5" t="n"/>
      <c r="E181" s="5" t="n"/>
      <c r="F181" s="6">
        <f>IF(B181&amp;""="","",IFERROR(INDEX('المرضى'!$B$6:$B$305,MATCH(B181&amp;"",'المرضى'!$A$6:$A$305,0))&amp;"","كود غير موجود"))</f>
        <v/>
      </c>
    </row>
    <row r="182">
      <c r="A182" s="13" t="n"/>
      <c r="B182" s="5" t="n"/>
      <c r="C182" s="20" t="n"/>
      <c r="D182" s="5" t="n"/>
      <c r="E182" s="5" t="n"/>
      <c r="F182" s="6">
        <f>IF(B182&amp;""="","",IFERROR(INDEX('المرضى'!$B$6:$B$305,MATCH(B182&amp;"",'المرضى'!$A$6:$A$305,0))&amp;"","كود غير موجود"))</f>
        <v/>
      </c>
    </row>
    <row r="183">
      <c r="A183" s="13" t="n"/>
      <c r="B183" s="5" t="n"/>
      <c r="C183" s="20" t="n"/>
      <c r="D183" s="5" t="n"/>
      <c r="E183" s="5" t="n"/>
      <c r="F183" s="6">
        <f>IF(B183&amp;""="","",IFERROR(INDEX('المرضى'!$B$6:$B$305,MATCH(B183&amp;"",'المرضى'!$A$6:$A$305,0))&amp;"","كود غير موجود"))</f>
        <v/>
      </c>
    </row>
    <row r="184">
      <c r="A184" s="13" t="n"/>
      <c r="B184" s="5" t="n"/>
      <c r="C184" s="20" t="n"/>
      <c r="D184" s="5" t="n"/>
      <c r="E184" s="5" t="n"/>
      <c r="F184" s="6">
        <f>IF(B184&amp;""="","",IFERROR(INDEX('المرضى'!$B$6:$B$305,MATCH(B184&amp;"",'المرضى'!$A$6:$A$305,0))&amp;"","كود غير موجود"))</f>
        <v/>
      </c>
    </row>
    <row r="185">
      <c r="A185" s="13" t="n"/>
      <c r="B185" s="5" t="n"/>
      <c r="C185" s="20" t="n"/>
      <c r="D185" s="5" t="n"/>
      <c r="E185" s="5" t="n"/>
      <c r="F185" s="6">
        <f>IF(B185&amp;""="","",IFERROR(INDEX('المرضى'!$B$6:$B$305,MATCH(B185&amp;"",'المرضى'!$A$6:$A$305,0))&amp;"","كود غير موجود"))</f>
        <v/>
      </c>
    </row>
    <row r="186">
      <c r="A186" s="13" t="n"/>
      <c r="B186" s="5" t="n"/>
      <c r="C186" s="20" t="n"/>
      <c r="D186" s="5" t="n"/>
      <c r="E186" s="5" t="n"/>
      <c r="F186" s="6">
        <f>IF(B186&amp;""="","",IFERROR(INDEX('المرضى'!$B$6:$B$305,MATCH(B186&amp;"",'المرضى'!$A$6:$A$305,0))&amp;"","كود غير موجود"))</f>
        <v/>
      </c>
    </row>
    <row r="187">
      <c r="A187" s="13" t="n"/>
      <c r="B187" s="5" t="n"/>
      <c r="C187" s="20" t="n"/>
      <c r="D187" s="5" t="n"/>
      <c r="E187" s="5" t="n"/>
      <c r="F187" s="6">
        <f>IF(B187&amp;""="","",IFERROR(INDEX('المرضى'!$B$6:$B$305,MATCH(B187&amp;"",'المرضى'!$A$6:$A$305,0))&amp;"","كود غير موجود"))</f>
        <v/>
      </c>
    </row>
    <row r="188">
      <c r="A188" s="13" t="n"/>
      <c r="B188" s="5" t="n"/>
      <c r="C188" s="20" t="n"/>
      <c r="D188" s="5" t="n"/>
      <c r="E188" s="5" t="n"/>
      <c r="F188" s="6">
        <f>IF(B188&amp;""="","",IFERROR(INDEX('المرضى'!$B$6:$B$305,MATCH(B188&amp;"",'المرضى'!$A$6:$A$305,0))&amp;"","كود غير موجود"))</f>
        <v/>
      </c>
    </row>
    <row r="189">
      <c r="A189" s="13" t="n"/>
      <c r="B189" s="5" t="n"/>
      <c r="C189" s="20" t="n"/>
      <c r="D189" s="5" t="n"/>
      <c r="E189" s="5" t="n"/>
      <c r="F189" s="6">
        <f>IF(B189&amp;""="","",IFERROR(INDEX('المرضى'!$B$6:$B$305,MATCH(B189&amp;"",'المرضى'!$A$6:$A$305,0))&amp;"","كود غير موجود"))</f>
        <v/>
      </c>
    </row>
    <row r="190">
      <c r="A190" s="13" t="n"/>
      <c r="B190" s="5" t="n"/>
      <c r="C190" s="20" t="n"/>
      <c r="D190" s="5" t="n"/>
      <c r="E190" s="5" t="n"/>
      <c r="F190" s="6">
        <f>IF(B190&amp;""="","",IFERROR(INDEX('المرضى'!$B$6:$B$305,MATCH(B190&amp;"",'المرضى'!$A$6:$A$305,0))&amp;"","كود غير موجود"))</f>
        <v/>
      </c>
    </row>
    <row r="191">
      <c r="A191" s="13" t="n"/>
      <c r="B191" s="5" t="n"/>
      <c r="C191" s="20" t="n"/>
      <c r="D191" s="5" t="n"/>
      <c r="E191" s="5" t="n"/>
      <c r="F191" s="6">
        <f>IF(B191&amp;""="","",IFERROR(INDEX('المرضى'!$B$6:$B$305,MATCH(B191&amp;"",'المرضى'!$A$6:$A$305,0))&amp;"","كود غير موجود"))</f>
        <v/>
      </c>
    </row>
    <row r="192">
      <c r="A192" s="13" t="n"/>
      <c r="B192" s="5" t="n"/>
      <c r="C192" s="20" t="n"/>
      <c r="D192" s="5" t="n"/>
      <c r="E192" s="5" t="n"/>
      <c r="F192" s="6">
        <f>IF(B192&amp;""="","",IFERROR(INDEX('المرضى'!$B$6:$B$305,MATCH(B192&amp;"",'المرضى'!$A$6:$A$305,0))&amp;"","كود غير موجود"))</f>
        <v/>
      </c>
    </row>
    <row r="193">
      <c r="A193" s="13" t="n"/>
      <c r="B193" s="5" t="n"/>
      <c r="C193" s="20" t="n"/>
      <c r="D193" s="5" t="n"/>
      <c r="E193" s="5" t="n"/>
      <c r="F193" s="6">
        <f>IF(B193&amp;""="","",IFERROR(INDEX('المرضى'!$B$6:$B$305,MATCH(B193&amp;"",'المرضى'!$A$6:$A$305,0))&amp;"","كود غير موجود"))</f>
        <v/>
      </c>
    </row>
    <row r="194">
      <c r="A194" s="13" t="n"/>
      <c r="B194" s="5" t="n"/>
      <c r="C194" s="20" t="n"/>
      <c r="D194" s="5" t="n"/>
      <c r="E194" s="5" t="n"/>
      <c r="F194" s="6">
        <f>IF(B194&amp;""="","",IFERROR(INDEX('المرضى'!$B$6:$B$305,MATCH(B194&amp;"",'المرضى'!$A$6:$A$305,0))&amp;"","كود غير موجود"))</f>
        <v/>
      </c>
    </row>
    <row r="195">
      <c r="A195" s="13" t="n"/>
      <c r="B195" s="5" t="n"/>
      <c r="C195" s="20" t="n"/>
      <c r="D195" s="5" t="n"/>
      <c r="E195" s="5" t="n"/>
      <c r="F195" s="6">
        <f>IF(B195&amp;""="","",IFERROR(INDEX('المرضى'!$B$6:$B$305,MATCH(B195&amp;"",'المرضى'!$A$6:$A$305,0))&amp;"","كود غير موجود"))</f>
        <v/>
      </c>
    </row>
    <row r="196">
      <c r="A196" s="13" t="n"/>
      <c r="B196" s="5" t="n"/>
      <c r="C196" s="20" t="n"/>
      <c r="D196" s="5" t="n"/>
      <c r="E196" s="5" t="n"/>
      <c r="F196" s="6">
        <f>IF(B196&amp;""="","",IFERROR(INDEX('المرضى'!$B$6:$B$305,MATCH(B196&amp;"",'المرضى'!$A$6:$A$305,0))&amp;"","كود غير موجود"))</f>
        <v/>
      </c>
    </row>
    <row r="197">
      <c r="A197" s="13" t="n"/>
      <c r="B197" s="5" t="n"/>
      <c r="C197" s="20" t="n"/>
      <c r="D197" s="5" t="n"/>
      <c r="E197" s="5" t="n"/>
      <c r="F197" s="6">
        <f>IF(B197&amp;""="","",IFERROR(INDEX('المرضى'!$B$6:$B$305,MATCH(B197&amp;"",'المرضى'!$A$6:$A$305,0))&amp;"","كود غير موجود"))</f>
        <v/>
      </c>
    </row>
    <row r="198">
      <c r="A198" s="13" t="n"/>
      <c r="B198" s="5" t="n"/>
      <c r="C198" s="20" t="n"/>
      <c r="D198" s="5" t="n"/>
      <c r="E198" s="5" t="n"/>
      <c r="F198" s="6">
        <f>IF(B198&amp;""="","",IFERROR(INDEX('المرضى'!$B$6:$B$305,MATCH(B198&amp;"",'المرضى'!$A$6:$A$305,0))&amp;"","كود غير موجود"))</f>
        <v/>
      </c>
    </row>
    <row r="199">
      <c r="A199" s="13" t="n"/>
      <c r="B199" s="5" t="n"/>
      <c r="C199" s="20" t="n"/>
      <c r="D199" s="5" t="n"/>
      <c r="E199" s="5" t="n"/>
      <c r="F199" s="6">
        <f>IF(B199&amp;""="","",IFERROR(INDEX('المرضى'!$B$6:$B$305,MATCH(B199&amp;"",'المرضى'!$A$6:$A$305,0))&amp;"","كود غير موجود"))</f>
        <v/>
      </c>
    </row>
    <row r="200">
      <c r="A200" s="13" t="n"/>
      <c r="B200" s="5" t="n"/>
      <c r="C200" s="20" t="n"/>
      <c r="D200" s="5" t="n"/>
      <c r="E200" s="5" t="n"/>
      <c r="F200" s="6">
        <f>IF(B200&amp;""="","",IFERROR(INDEX('المرضى'!$B$6:$B$305,MATCH(B200&amp;"",'المرضى'!$A$6:$A$305,0))&amp;"","كود غير موجود"))</f>
        <v/>
      </c>
    </row>
    <row r="201">
      <c r="A201" s="13" t="n"/>
      <c r="B201" s="5" t="n"/>
      <c r="C201" s="20" t="n"/>
      <c r="D201" s="5" t="n"/>
      <c r="E201" s="5" t="n"/>
      <c r="F201" s="6">
        <f>IF(B201&amp;""="","",IFERROR(INDEX('المرضى'!$B$6:$B$305,MATCH(B201&amp;"",'المرضى'!$A$6:$A$305,0))&amp;"","كود غير موجود"))</f>
        <v/>
      </c>
    </row>
    <row r="202">
      <c r="A202" s="13" t="n"/>
      <c r="B202" s="5" t="n"/>
      <c r="C202" s="20" t="n"/>
      <c r="D202" s="5" t="n"/>
      <c r="E202" s="5" t="n"/>
      <c r="F202" s="6">
        <f>IF(B202&amp;""="","",IFERROR(INDEX('المرضى'!$B$6:$B$305,MATCH(B202&amp;"",'المرضى'!$A$6:$A$305,0))&amp;"","كود غير موجود"))</f>
        <v/>
      </c>
    </row>
    <row r="203">
      <c r="A203" s="13" t="n"/>
      <c r="B203" s="5" t="n"/>
      <c r="C203" s="20" t="n"/>
      <c r="D203" s="5" t="n"/>
      <c r="E203" s="5" t="n"/>
      <c r="F203" s="6">
        <f>IF(B203&amp;""="","",IFERROR(INDEX('المرضى'!$B$6:$B$305,MATCH(B203&amp;"",'المرضى'!$A$6:$A$305,0))&amp;"","كود غير موجود"))</f>
        <v/>
      </c>
    </row>
    <row r="204">
      <c r="A204" s="13" t="n"/>
      <c r="B204" s="5" t="n"/>
      <c r="C204" s="20" t="n"/>
      <c r="D204" s="5" t="n"/>
      <c r="E204" s="5" t="n"/>
      <c r="F204" s="6">
        <f>IF(B204&amp;""="","",IFERROR(INDEX('المرضى'!$B$6:$B$305,MATCH(B204&amp;"",'المرضى'!$A$6:$A$305,0))&amp;"","كود غير موجود"))</f>
        <v/>
      </c>
    </row>
    <row r="205">
      <c r="A205" s="13" t="n"/>
      <c r="B205" s="5" t="n"/>
      <c r="C205" s="20" t="n"/>
      <c r="D205" s="5" t="n"/>
      <c r="E205" s="5" t="n"/>
      <c r="F205" s="6">
        <f>IF(B205&amp;""="","",IFERROR(INDEX('المرضى'!$B$6:$B$305,MATCH(B205&amp;"",'المرضى'!$A$6:$A$305,0))&amp;"","كود غير موجود"))</f>
        <v/>
      </c>
    </row>
    <row r="206">
      <c r="A206" s="13" t="n"/>
      <c r="B206" s="5" t="n"/>
      <c r="C206" s="20" t="n"/>
      <c r="D206" s="5" t="n"/>
      <c r="E206" s="5" t="n"/>
      <c r="F206" s="6">
        <f>IF(B206&amp;""="","",IFERROR(INDEX('المرضى'!$B$6:$B$305,MATCH(B206&amp;"",'المرضى'!$A$6:$A$305,0))&amp;"","كود غير موجود"))</f>
        <v/>
      </c>
    </row>
    <row r="207">
      <c r="A207" s="13" t="n"/>
      <c r="B207" s="5" t="n"/>
      <c r="C207" s="20" t="n"/>
      <c r="D207" s="5" t="n"/>
      <c r="E207" s="5" t="n"/>
      <c r="F207" s="6">
        <f>IF(B207&amp;""="","",IFERROR(INDEX('المرضى'!$B$6:$B$305,MATCH(B207&amp;"",'المرضى'!$A$6:$A$305,0))&amp;"","كود غير موجود"))</f>
        <v/>
      </c>
    </row>
    <row r="208">
      <c r="A208" s="13" t="n"/>
      <c r="B208" s="5" t="n"/>
      <c r="C208" s="20" t="n"/>
      <c r="D208" s="5" t="n"/>
      <c r="E208" s="5" t="n"/>
      <c r="F208" s="6">
        <f>IF(B208&amp;""="","",IFERROR(INDEX('المرضى'!$B$6:$B$305,MATCH(B208&amp;"",'المرضى'!$A$6:$A$305,0))&amp;"","كود غير موجود"))</f>
        <v/>
      </c>
    </row>
    <row r="209">
      <c r="A209" s="13" t="n"/>
      <c r="B209" s="5" t="n"/>
      <c r="C209" s="20" t="n"/>
      <c r="D209" s="5" t="n"/>
      <c r="E209" s="5" t="n"/>
      <c r="F209" s="6">
        <f>IF(B209&amp;""="","",IFERROR(INDEX('المرضى'!$B$6:$B$305,MATCH(B209&amp;"",'المرضى'!$A$6:$A$305,0))&amp;"","كود غير موجود"))</f>
        <v/>
      </c>
    </row>
    <row r="210">
      <c r="A210" s="13" t="n"/>
      <c r="B210" s="5" t="n"/>
      <c r="C210" s="20" t="n"/>
      <c r="D210" s="5" t="n"/>
      <c r="E210" s="5" t="n"/>
      <c r="F210" s="6">
        <f>IF(B210&amp;""="","",IFERROR(INDEX('المرضى'!$B$6:$B$305,MATCH(B210&amp;"",'المرضى'!$A$6:$A$305,0))&amp;"","كود غير موجود"))</f>
        <v/>
      </c>
    </row>
    <row r="211">
      <c r="A211" s="13" t="n"/>
      <c r="B211" s="5" t="n"/>
      <c r="C211" s="20" t="n"/>
      <c r="D211" s="5" t="n"/>
      <c r="E211" s="5" t="n"/>
      <c r="F211" s="6">
        <f>IF(B211&amp;""="","",IFERROR(INDEX('المرضى'!$B$6:$B$305,MATCH(B211&amp;"",'المرضى'!$A$6:$A$305,0))&amp;"","كود غير موجود"))</f>
        <v/>
      </c>
    </row>
    <row r="212">
      <c r="A212" s="13" t="n"/>
      <c r="B212" s="5" t="n"/>
      <c r="C212" s="20" t="n"/>
      <c r="D212" s="5" t="n"/>
      <c r="E212" s="5" t="n"/>
      <c r="F212" s="6">
        <f>IF(B212&amp;""="","",IFERROR(INDEX('المرضى'!$B$6:$B$305,MATCH(B212&amp;"",'المرضى'!$A$6:$A$305,0))&amp;"","كود غير موجود"))</f>
        <v/>
      </c>
    </row>
    <row r="213">
      <c r="A213" s="13" t="n"/>
      <c r="B213" s="5" t="n"/>
      <c r="C213" s="20" t="n"/>
      <c r="D213" s="5" t="n"/>
      <c r="E213" s="5" t="n"/>
      <c r="F213" s="6">
        <f>IF(B213&amp;""="","",IFERROR(INDEX('المرضى'!$B$6:$B$305,MATCH(B213&amp;"",'المرضى'!$A$6:$A$305,0))&amp;"","كود غير موجود"))</f>
        <v/>
      </c>
    </row>
    <row r="214">
      <c r="A214" s="13" t="n"/>
      <c r="B214" s="5" t="n"/>
      <c r="C214" s="20" t="n"/>
      <c r="D214" s="5" t="n"/>
      <c r="E214" s="5" t="n"/>
      <c r="F214" s="6">
        <f>IF(B214&amp;""="","",IFERROR(INDEX('المرضى'!$B$6:$B$305,MATCH(B214&amp;"",'المرضى'!$A$6:$A$305,0))&amp;"","كود غير موجود"))</f>
        <v/>
      </c>
    </row>
    <row r="215">
      <c r="A215" s="13" t="n"/>
      <c r="B215" s="5" t="n"/>
      <c r="C215" s="20" t="n"/>
      <c r="D215" s="5" t="n"/>
      <c r="E215" s="5" t="n"/>
      <c r="F215" s="6">
        <f>IF(B215&amp;""="","",IFERROR(INDEX('المرضى'!$B$6:$B$305,MATCH(B215&amp;"",'المرضى'!$A$6:$A$305,0))&amp;"","كود غير موجود"))</f>
        <v/>
      </c>
    </row>
    <row r="216">
      <c r="A216" s="13" t="n"/>
      <c r="B216" s="5" t="n"/>
      <c r="C216" s="20" t="n"/>
      <c r="D216" s="5" t="n"/>
      <c r="E216" s="5" t="n"/>
      <c r="F216" s="6">
        <f>IF(B216&amp;""="","",IFERROR(INDEX('المرضى'!$B$6:$B$305,MATCH(B216&amp;"",'المرضى'!$A$6:$A$305,0))&amp;"","كود غير موجود"))</f>
        <v/>
      </c>
    </row>
    <row r="217">
      <c r="A217" s="13" t="n"/>
      <c r="B217" s="5" t="n"/>
      <c r="C217" s="20" t="n"/>
      <c r="D217" s="5" t="n"/>
      <c r="E217" s="5" t="n"/>
      <c r="F217" s="6">
        <f>IF(B217&amp;""="","",IFERROR(INDEX('المرضى'!$B$6:$B$305,MATCH(B217&amp;"",'المرضى'!$A$6:$A$305,0))&amp;"","كود غير موجود"))</f>
        <v/>
      </c>
    </row>
    <row r="218">
      <c r="A218" s="13" t="n"/>
      <c r="B218" s="5" t="n"/>
      <c r="C218" s="20" t="n"/>
      <c r="D218" s="5" t="n"/>
      <c r="E218" s="5" t="n"/>
      <c r="F218" s="6">
        <f>IF(B218&amp;""="","",IFERROR(INDEX('المرضى'!$B$6:$B$305,MATCH(B218&amp;"",'المرضى'!$A$6:$A$305,0))&amp;"","كود غير موجود"))</f>
        <v/>
      </c>
    </row>
    <row r="219">
      <c r="A219" s="13" t="n"/>
      <c r="B219" s="5" t="n"/>
      <c r="C219" s="20" t="n"/>
      <c r="D219" s="5" t="n"/>
      <c r="E219" s="5" t="n"/>
      <c r="F219" s="6">
        <f>IF(B219&amp;""="","",IFERROR(INDEX('المرضى'!$B$6:$B$305,MATCH(B219&amp;"",'المرضى'!$A$6:$A$305,0))&amp;"","كود غير موجود"))</f>
        <v/>
      </c>
    </row>
    <row r="220">
      <c r="A220" s="13" t="n"/>
      <c r="B220" s="5" t="n"/>
      <c r="C220" s="20" t="n"/>
      <c r="D220" s="5" t="n"/>
      <c r="E220" s="5" t="n"/>
      <c r="F220" s="6">
        <f>IF(B220&amp;""="","",IFERROR(INDEX('المرضى'!$B$6:$B$305,MATCH(B220&amp;"",'المرضى'!$A$6:$A$305,0))&amp;"","كود غير موجود"))</f>
        <v/>
      </c>
    </row>
    <row r="221">
      <c r="A221" s="13" t="n"/>
      <c r="B221" s="5" t="n"/>
      <c r="C221" s="20" t="n"/>
      <c r="D221" s="5" t="n"/>
      <c r="E221" s="5" t="n"/>
      <c r="F221" s="6">
        <f>IF(B221&amp;""="","",IFERROR(INDEX('المرضى'!$B$6:$B$305,MATCH(B221&amp;"",'المرضى'!$A$6:$A$305,0))&amp;"","كود غير موجود"))</f>
        <v/>
      </c>
    </row>
    <row r="222">
      <c r="A222" s="13" t="n"/>
      <c r="B222" s="5" t="n"/>
      <c r="C222" s="20" t="n"/>
      <c r="D222" s="5" t="n"/>
      <c r="E222" s="5" t="n"/>
      <c r="F222" s="6">
        <f>IF(B222&amp;""="","",IFERROR(INDEX('المرضى'!$B$6:$B$305,MATCH(B222&amp;"",'المرضى'!$A$6:$A$305,0))&amp;"","كود غير موجود"))</f>
        <v/>
      </c>
    </row>
    <row r="223">
      <c r="A223" s="13" t="n"/>
      <c r="B223" s="5" t="n"/>
      <c r="C223" s="20" t="n"/>
      <c r="D223" s="5" t="n"/>
      <c r="E223" s="5" t="n"/>
      <c r="F223" s="6">
        <f>IF(B223&amp;""="","",IFERROR(INDEX('المرضى'!$B$6:$B$305,MATCH(B223&amp;"",'المرضى'!$A$6:$A$305,0))&amp;"","كود غير موجود"))</f>
        <v/>
      </c>
    </row>
    <row r="224">
      <c r="A224" s="13" t="n"/>
      <c r="B224" s="5" t="n"/>
      <c r="C224" s="20" t="n"/>
      <c r="D224" s="5" t="n"/>
      <c r="E224" s="5" t="n"/>
      <c r="F224" s="6">
        <f>IF(B224&amp;""="","",IFERROR(INDEX('المرضى'!$B$6:$B$305,MATCH(B224&amp;"",'المرضى'!$A$6:$A$305,0))&amp;"","كود غير موجود"))</f>
        <v/>
      </c>
    </row>
    <row r="225">
      <c r="A225" s="13" t="n"/>
      <c r="B225" s="5" t="n"/>
      <c r="C225" s="20" t="n"/>
      <c r="D225" s="5" t="n"/>
      <c r="E225" s="5" t="n"/>
      <c r="F225" s="6">
        <f>IF(B225&amp;""="","",IFERROR(INDEX('المرضى'!$B$6:$B$305,MATCH(B225&amp;"",'المرضى'!$A$6:$A$305,0))&amp;"","كود غير موجود"))</f>
        <v/>
      </c>
    </row>
    <row r="226">
      <c r="A226" s="13" t="n"/>
      <c r="B226" s="5" t="n"/>
      <c r="C226" s="20" t="n"/>
      <c r="D226" s="5" t="n"/>
      <c r="E226" s="5" t="n"/>
      <c r="F226" s="6">
        <f>IF(B226&amp;""="","",IFERROR(INDEX('المرضى'!$B$6:$B$305,MATCH(B226&amp;"",'المرضى'!$A$6:$A$305,0))&amp;"","كود غير موجود"))</f>
        <v/>
      </c>
    </row>
    <row r="227">
      <c r="A227" s="13" t="n"/>
      <c r="B227" s="5" t="n"/>
      <c r="C227" s="20" t="n"/>
      <c r="D227" s="5" t="n"/>
      <c r="E227" s="5" t="n"/>
      <c r="F227" s="6">
        <f>IF(B227&amp;""="","",IFERROR(INDEX('المرضى'!$B$6:$B$305,MATCH(B227&amp;"",'المرضى'!$A$6:$A$305,0))&amp;"","كود غير موجود"))</f>
        <v/>
      </c>
    </row>
    <row r="228">
      <c r="A228" s="13" t="n"/>
      <c r="B228" s="5" t="n"/>
      <c r="C228" s="20" t="n"/>
      <c r="D228" s="5" t="n"/>
      <c r="E228" s="5" t="n"/>
      <c r="F228" s="6">
        <f>IF(B228&amp;""="","",IFERROR(INDEX('المرضى'!$B$6:$B$305,MATCH(B228&amp;"",'المرضى'!$A$6:$A$305,0))&amp;"","كود غير موجود"))</f>
        <v/>
      </c>
    </row>
    <row r="229">
      <c r="A229" s="13" t="n"/>
      <c r="B229" s="5" t="n"/>
      <c r="C229" s="20" t="n"/>
      <c r="D229" s="5" t="n"/>
      <c r="E229" s="5" t="n"/>
      <c r="F229" s="6">
        <f>IF(B229&amp;""="","",IFERROR(INDEX('المرضى'!$B$6:$B$305,MATCH(B229&amp;"",'المرضى'!$A$6:$A$305,0))&amp;"","كود غير موجود"))</f>
        <v/>
      </c>
    </row>
    <row r="230">
      <c r="A230" s="13" t="n"/>
      <c r="B230" s="5" t="n"/>
      <c r="C230" s="20" t="n"/>
      <c r="D230" s="5" t="n"/>
      <c r="E230" s="5" t="n"/>
      <c r="F230" s="6">
        <f>IF(B230&amp;""="","",IFERROR(INDEX('المرضى'!$B$6:$B$305,MATCH(B230&amp;"",'المرضى'!$A$6:$A$305,0))&amp;"","كود غير موجود"))</f>
        <v/>
      </c>
    </row>
    <row r="231">
      <c r="A231" s="13" t="n"/>
      <c r="B231" s="5" t="n"/>
      <c r="C231" s="20" t="n"/>
      <c r="D231" s="5" t="n"/>
      <c r="E231" s="5" t="n"/>
      <c r="F231" s="6">
        <f>IF(B231&amp;""="","",IFERROR(INDEX('المرضى'!$B$6:$B$305,MATCH(B231&amp;"",'المرضى'!$A$6:$A$305,0))&amp;"","كود غير موجود"))</f>
        <v/>
      </c>
    </row>
    <row r="232">
      <c r="A232" s="13" t="n"/>
      <c r="B232" s="5" t="n"/>
      <c r="C232" s="20" t="n"/>
      <c r="D232" s="5" t="n"/>
      <c r="E232" s="5" t="n"/>
      <c r="F232" s="6">
        <f>IF(B232&amp;""="","",IFERROR(INDEX('المرضى'!$B$6:$B$305,MATCH(B232&amp;"",'المرضى'!$A$6:$A$305,0))&amp;"","كود غير موجود"))</f>
        <v/>
      </c>
    </row>
    <row r="233">
      <c r="A233" s="13" t="n"/>
      <c r="B233" s="5" t="n"/>
      <c r="C233" s="20" t="n"/>
      <c r="D233" s="5" t="n"/>
      <c r="E233" s="5" t="n"/>
      <c r="F233" s="6">
        <f>IF(B233&amp;""="","",IFERROR(INDEX('المرضى'!$B$6:$B$305,MATCH(B233&amp;"",'المرضى'!$A$6:$A$305,0))&amp;"","كود غير موجود"))</f>
        <v/>
      </c>
    </row>
    <row r="234">
      <c r="A234" s="13" t="n"/>
      <c r="B234" s="5" t="n"/>
      <c r="C234" s="20" t="n"/>
      <c r="D234" s="5" t="n"/>
      <c r="E234" s="5" t="n"/>
      <c r="F234" s="6">
        <f>IF(B234&amp;""="","",IFERROR(INDEX('المرضى'!$B$6:$B$305,MATCH(B234&amp;"",'المرضى'!$A$6:$A$305,0))&amp;"","كود غير موجود"))</f>
        <v/>
      </c>
    </row>
    <row r="235">
      <c r="A235" s="13" t="n"/>
      <c r="B235" s="5" t="n"/>
      <c r="C235" s="20" t="n"/>
      <c r="D235" s="5" t="n"/>
      <c r="E235" s="5" t="n"/>
      <c r="F235" s="6">
        <f>IF(B235&amp;""="","",IFERROR(INDEX('المرضى'!$B$6:$B$305,MATCH(B235&amp;"",'المرضى'!$A$6:$A$305,0))&amp;"","كود غير موجود"))</f>
        <v/>
      </c>
    </row>
    <row r="236">
      <c r="A236" s="13" t="n"/>
      <c r="B236" s="5" t="n"/>
      <c r="C236" s="20" t="n"/>
      <c r="D236" s="5" t="n"/>
      <c r="E236" s="5" t="n"/>
      <c r="F236" s="6">
        <f>IF(B236&amp;""="","",IFERROR(INDEX('المرضى'!$B$6:$B$305,MATCH(B236&amp;"",'المرضى'!$A$6:$A$305,0))&amp;"","كود غير موجود"))</f>
        <v/>
      </c>
    </row>
    <row r="237">
      <c r="A237" s="13" t="n"/>
      <c r="B237" s="5" t="n"/>
      <c r="C237" s="20" t="n"/>
      <c r="D237" s="5" t="n"/>
      <c r="E237" s="5" t="n"/>
      <c r="F237" s="6">
        <f>IF(B237&amp;""="","",IFERROR(INDEX('المرضى'!$B$6:$B$305,MATCH(B237&amp;"",'المرضى'!$A$6:$A$305,0))&amp;"","كود غير موجود"))</f>
        <v/>
      </c>
    </row>
    <row r="238">
      <c r="A238" s="13" t="n"/>
      <c r="B238" s="5" t="n"/>
      <c r="C238" s="20" t="n"/>
      <c r="D238" s="5" t="n"/>
      <c r="E238" s="5" t="n"/>
      <c r="F238" s="6">
        <f>IF(B238&amp;""="","",IFERROR(INDEX('المرضى'!$B$6:$B$305,MATCH(B238&amp;"",'المرضى'!$A$6:$A$305,0))&amp;"","كود غير موجود"))</f>
        <v/>
      </c>
    </row>
    <row r="239">
      <c r="A239" s="13" t="n"/>
      <c r="B239" s="5" t="n"/>
      <c r="C239" s="20" t="n"/>
      <c r="D239" s="5" t="n"/>
      <c r="E239" s="5" t="n"/>
      <c r="F239" s="6">
        <f>IF(B239&amp;""="","",IFERROR(INDEX('المرضى'!$B$6:$B$305,MATCH(B239&amp;"",'المرضى'!$A$6:$A$305,0))&amp;"","كود غير موجود"))</f>
        <v/>
      </c>
    </row>
    <row r="240">
      <c r="A240" s="13" t="n"/>
      <c r="B240" s="5" t="n"/>
      <c r="C240" s="20" t="n"/>
      <c r="D240" s="5" t="n"/>
      <c r="E240" s="5" t="n"/>
      <c r="F240" s="6">
        <f>IF(B240&amp;""="","",IFERROR(INDEX('المرضى'!$B$6:$B$305,MATCH(B240&amp;"",'المرضى'!$A$6:$A$305,0))&amp;"","كود غير موجود"))</f>
        <v/>
      </c>
    </row>
    <row r="241">
      <c r="A241" s="13" t="n"/>
      <c r="B241" s="5" t="n"/>
      <c r="C241" s="20" t="n"/>
      <c r="D241" s="5" t="n"/>
      <c r="E241" s="5" t="n"/>
      <c r="F241" s="6">
        <f>IF(B241&amp;""="","",IFERROR(INDEX('المرضى'!$B$6:$B$305,MATCH(B241&amp;"",'المرضى'!$A$6:$A$305,0))&amp;"","كود غير موجود"))</f>
        <v/>
      </c>
    </row>
    <row r="242">
      <c r="A242" s="13" t="n"/>
      <c r="B242" s="5" t="n"/>
      <c r="C242" s="20" t="n"/>
      <c r="D242" s="5" t="n"/>
      <c r="E242" s="5" t="n"/>
      <c r="F242" s="6">
        <f>IF(B242&amp;""="","",IFERROR(INDEX('المرضى'!$B$6:$B$305,MATCH(B242&amp;"",'المرضى'!$A$6:$A$305,0))&amp;"","كود غير موجود"))</f>
        <v/>
      </c>
    </row>
    <row r="243">
      <c r="A243" s="13" t="n"/>
      <c r="B243" s="5" t="n"/>
      <c r="C243" s="20" t="n"/>
      <c r="D243" s="5" t="n"/>
      <c r="E243" s="5" t="n"/>
      <c r="F243" s="6">
        <f>IF(B243&amp;""="","",IFERROR(INDEX('المرضى'!$B$6:$B$305,MATCH(B243&amp;"",'المرضى'!$A$6:$A$305,0))&amp;"","كود غير موجود"))</f>
        <v/>
      </c>
    </row>
    <row r="244">
      <c r="A244" s="13" t="n"/>
      <c r="B244" s="5" t="n"/>
      <c r="C244" s="20" t="n"/>
      <c r="D244" s="5" t="n"/>
      <c r="E244" s="5" t="n"/>
      <c r="F244" s="6">
        <f>IF(B244&amp;""="","",IFERROR(INDEX('المرضى'!$B$6:$B$305,MATCH(B244&amp;"",'المرضى'!$A$6:$A$305,0))&amp;"","كود غير موجود"))</f>
        <v/>
      </c>
    </row>
    <row r="245">
      <c r="A245" s="13" t="n"/>
      <c r="B245" s="5" t="n"/>
      <c r="C245" s="20" t="n"/>
      <c r="D245" s="5" t="n"/>
      <c r="E245" s="5" t="n"/>
      <c r="F245" s="6">
        <f>IF(B245&amp;""="","",IFERROR(INDEX('المرضى'!$B$6:$B$305,MATCH(B245&amp;"",'المرضى'!$A$6:$A$305,0))&amp;"","كود غير موجود"))</f>
        <v/>
      </c>
    </row>
    <row r="246">
      <c r="A246" s="13" t="n"/>
      <c r="B246" s="5" t="n"/>
      <c r="C246" s="20" t="n"/>
      <c r="D246" s="5" t="n"/>
      <c r="E246" s="5" t="n"/>
      <c r="F246" s="6">
        <f>IF(B246&amp;""="","",IFERROR(INDEX('المرضى'!$B$6:$B$305,MATCH(B246&amp;"",'المرضى'!$A$6:$A$305,0))&amp;"","كود غير موجود"))</f>
        <v/>
      </c>
    </row>
    <row r="247">
      <c r="A247" s="13" t="n"/>
      <c r="B247" s="5" t="n"/>
      <c r="C247" s="20" t="n"/>
      <c r="D247" s="5" t="n"/>
      <c r="E247" s="5" t="n"/>
      <c r="F247" s="6">
        <f>IF(B247&amp;""="","",IFERROR(INDEX('المرضى'!$B$6:$B$305,MATCH(B247&amp;"",'المرضى'!$A$6:$A$305,0))&amp;"","كود غير موجود"))</f>
        <v/>
      </c>
    </row>
    <row r="248">
      <c r="A248" s="13" t="n"/>
      <c r="B248" s="5" t="n"/>
      <c r="C248" s="20" t="n"/>
      <c r="D248" s="5" t="n"/>
      <c r="E248" s="5" t="n"/>
      <c r="F248" s="6">
        <f>IF(B248&amp;""="","",IFERROR(INDEX('المرضى'!$B$6:$B$305,MATCH(B248&amp;"",'المرضى'!$A$6:$A$305,0))&amp;"","كود غير موجود"))</f>
        <v/>
      </c>
    </row>
    <row r="249">
      <c r="A249" s="13" t="n"/>
      <c r="B249" s="5" t="n"/>
      <c r="C249" s="20" t="n"/>
      <c r="D249" s="5" t="n"/>
      <c r="E249" s="5" t="n"/>
      <c r="F249" s="6">
        <f>IF(B249&amp;""="","",IFERROR(INDEX('المرضى'!$B$6:$B$305,MATCH(B249&amp;"",'المرضى'!$A$6:$A$305,0))&amp;"","كود غير موجود"))</f>
        <v/>
      </c>
    </row>
    <row r="250">
      <c r="A250" s="13" t="n"/>
      <c r="B250" s="5" t="n"/>
      <c r="C250" s="20" t="n"/>
      <c r="D250" s="5" t="n"/>
      <c r="E250" s="5" t="n"/>
      <c r="F250" s="6">
        <f>IF(B250&amp;""="","",IFERROR(INDEX('المرضى'!$B$6:$B$305,MATCH(B250&amp;"",'المرضى'!$A$6:$A$305,0))&amp;"","كود غير موجود"))</f>
        <v/>
      </c>
    </row>
    <row r="251">
      <c r="A251" s="13" t="n"/>
      <c r="B251" s="5" t="n"/>
      <c r="C251" s="20" t="n"/>
      <c r="D251" s="5" t="n"/>
      <c r="E251" s="5" t="n"/>
      <c r="F251" s="6">
        <f>IF(B251&amp;""="","",IFERROR(INDEX('المرضى'!$B$6:$B$305,MATCH(B251&amp;"",'المرضى'!$A$6:$A$305,0))&amp;"","كود غير موجود"))</f>
        <v/>
      </c>
    </row>
    <row r="252">
      <c r="A252" s="13" t="n"/>
      <c r="B252" s="5" t="n"/>
      <c r="C252" s="20" t="n"/>
      <c r="D252" s="5" t="n"/>
      <c r="E252" s="5" t="n"/>
      <c r="F252" s="6">
        <f>IF(B252&amp;""="","",IFERROR(INDEX('المرضى'!$B$6:$B$305,MATCH(B252&amp;"",'المرضى'!$A$6:$A$305,0))&amp;"","كود غير موجود"))</f>
        <v/>
      </c>
    </row>
    <row r="253">
      <c r="A253" s="13" t="n"/>
      <c r="B253" s="5" t="n"/>
      <c r="C253" s="20" t="n"/>
      <c r="D253" s="5" t="n"/>
      <c r="E253" s="5" t="n"/>
      <c r="F253" s="6">
        <f>IF(B253&amp;""="","",IFERROR(INDEX('المرضى'!$B$6:$B$305,MATCH(B253&amp;"",'المرضى'!$A$6:$A$305,0))&amp;"","كود غير موجود"))</f>
        <v/>
      </c>
    </row>
    <row r="254">
      <c r="A254" s="13" t="n"/>
      <c r="B254" s="5" t="n"/>
      <c r="C254" s="20" t="n"/>
      <c r="D254" s="5" t="n"/>
      <c r="E254" s="5" t="n"/>
      <c r="F254" s="6">
        <f>IF(B254&amp;""="","",IFERROR(INDEX('المرضى'!$B$6:$B$305,MATCH(B254&amp;"",'المرضى'!$A$6:$A$305,0))&amp;"","كود غير موجود"))</f>
        <v/>
      </c>
    </row>
    <row r="255">
      <c r="A255" s="13" t="n"/>
      <c r="B255" s="5" t="n"/>
      <c r="C255" s="20" t="n"/>
      <c r="D255" s="5" t="n"/>
      <c r="E255" s="5" t="n"/>
      <c r="F255" s="6">
        <f>IF(B255&amp;""="","",IFERROR(INDEX('المرضى'!$B$6:$B$305,MATCH(B255&amp;"",'المرضى'!$A$6:$A$305,0))&amp;"","كود غير موجود"))</f>
        <v/>
      </c>
    </row>
    <row r="256">
      <c r="A256" s="13" t="n"/>
      <c r="B256" s="5" t="n"/>
      <c r="C256" s="20" t="n"/>
      <c r="D256" s="5" t="n"/>
      <c r="E256" s="5" t="n"/>
      <c r="F256" s="6">
        <f>IF(B256&amp;""="","",IFERROR(INDEX('المرضى'!$B$6:$B$305,MATCH(B256&amp;"",'المرضى'!$A$6:$A$305,0))&amp;"","كود غير موجود"))</f>
        <v/>
      </c>
    </row>
    <row r="257">
      <c r="A257" s="13" t="n"/>
      <c r="B257" s="5" t="n"/>
      <c r="C257" s="20" t="n"/>
      <c r="D257" s="5" t="n"/>
      <c r="E257" s="5" t="n"/>
      <c r="F257" s="6">
        <f>IF(B257&amp;""="","",IFERROR(INDEX('المرضى'!$B$6:$B$305,MATCH(B257&amp;"",'المرضى'!$A$6:$A$305,0))&amp;"","كود غير موجود"))</f>
        <v/>
      </c>
    </row>
    <row r="258">
      <c r="A258" s="13" t="n"/>
      <c r="B258" s="5" t="n"/>
      <c r="C258" s="20" t="n"/>
      <c r="D258" s="5" t="n"/>
      <c r="E258" s="5" t="n"/>
      <c r="F258" s="6">
        <f>IF(B258&amp;""="","",IFERROR(INDEX('المرضى'!$B$6:$B$305,MATCH(B258&amp;"",'المرضى'!$A$6:$A$305,0))&amp;"","كود غير موجود"))</f>
        <v/>
      </c>
    </row>
    <row r="259">
      <c r="A259" s="13" t="n"/>
      <c r="B259" s="5" t="n"/>
      <c r="C259" s="20" t="n"/>
      <c r="D259" s="5" t="n"/>
      <c r="E259" s="5" t="n"/>
      <c r="F259" s="6">
        <f>IF(B259&amp;""="","",IFERROR(INDEX('المرضى'!$B$6:$B$305,MATCH(B259&amp;"",'المرضى'!$A$6:$A$305,0))&amp;"","كود غير موجود"))</f>
        <v/>
      </c>
    </row>
    <row r="260">
      <c r="A260" s="13" t="n"/>
      <c r="B260" s="5" t="n"/>
      <c r="C260" s="20" t="n"/>
      <c r="D260" s="5" t="n"/>
      <c r="E260" s="5" t="n"/>
      <c r="F260" s="6">
        <f>IF(B260&amp;""="","",IFERROR(INDEX('المرضى'!$B$6:$B$305,MATCH(B260&amp;"",'المرضى'!$A$6:$A$305,0))&amp;"","كود غير موجود"))</f>
        <v/>
      </c>
    </row>
    <row r="261">
      <c r="A261" s="13" t="n"/>
      <c r="B261" s="5" t="n"/>
      <c r="C261" s="20" t="n"/>
      <c r="D261" s="5" t="n"/>
      <c r="E261" s="5" t="n"/>
      <c r="F261" s="6">
        <f>IF(B261&amp;""="","",IFERROR(INDEX('المرضى'!$B$6:$B$305,MATCH(B261&amp;"",'المرضى'!$A$6:$A$305,0))&amp;"","كود غير موجود"))</f>
        <v/>
      </c>
    </row>
    <row r="262">
      <c r="A262" s="13" t="n"/>
      <c r="B262" s="5" t="n"/>
      <c r="C262" s="20" t="n"/>
      <c r="D262" s="5" t="n"/>
      <c r="E262" s="5" t="n"/>
      <c r="F262" s="6">
        <f>IF(B262&amp;""="","",IFERROR(INDEX('المرضى'!$B$6:$B$305,MATCH(B262&amp;"",'المرضى'!$A$6:$A$305,0))&amp;"","كود غير موجود"))</f>
        <v/>
      </c>
    </row>
    <row r="263">
      <c r="A263" s="13" t="n"/>
      <c r="B263" s="5" t="n"/>
      <c r="C263" s="20" t="n"/>
      <c r="D263" s="5" t="n"/>
      <c r="E263" s="5" t="n"/>
      <c r="F263" s="6">
        <f>IF(B263&amp;""="","",IFERROR(INDEX('المرضى'!$B$6:$B$305,MATCH(B263&amp;"",'المرضى'!$A$6:$A$305,0))&amp;"","كود غير موجود"))</f>
        <v/>
      </c>
    </row>
    <row r="264">
      <c r="A264" s="13" t="n"/>
      <c r="B264" s="5" t="n"/>
      <c r="C264" s="20" t="n"/>
      <c r="D264" s="5" t="n"/>
      <c r="E264" s="5" t="n"/>
      <c r="F264" s="6">
        <f>IF(B264&amp;""="","",IFERROR(INDEX('المرضى'!$B$6:$B$305,MATCH(B264&amp;"",'المرضى'!$A$6:$A$305,0))&amp;"","كود غير موجود"))</f>
        <v/>
      </c>
    </row>
    <row r="265">
      <c r="A265" s="13" t="n"/>
      <c r="B265" s="5" t="n"/>
      <c r="C265" s="20" t="n"/>
      <c r="D265" s="5" t="n"/>
      <c r="E265" s="5" t="n"/>
      <c r="F265" s="6">
        <f>IF(B265&amp;""="","",IFERROR(INDEX('المرضى'!$B$6:$B$305,MATCH(B265&amp;"",'المرضى'!$A$6:$A$305,0))&amp;"","كود غير موجود"))</f>
        <v/>
      </c>
    </row>
    <row r="266">
      <c r="A266" s="13" t="n"/>
      <c r="B266" s="5" t="n"/>
      <c r="C266" s="20" t="n"/>
      <c r="D266" s="5" t="n"/>
      <c r="E266" s="5" t="n"/>
      <c r="F266" s="6">
        <f>IF(B266&amp;""="","",IFERROR(INDEX('المرضى'!$B$6:$B$305,MATCH(B266&amp;"",'المرضى'!$A$6:$A$305,0))&amp;"","كود غير موجود"))</f>
        <v/>
      </c>
    </row>
    <row r="267">
      <c r="A267" s="13" t="n"/>
      <c r="B267" s="5" t="n"/>
      <c r="C267" s="20" t="n"/>
      <c r="D267" s="5" t="n"/>
      <c r="E267" s="5" t="n"/>
      <c r="F267" s="6">
        <f>IF(B267&amp;""="","",IFERROR(INDEX('المرضى'!$B$6:$B$305,MATCH(B267&amp;"",'المرضى'!$A$6:$A$305,0))&amp;"","كود غير موجود"))</f>
        <v/>
      </c>
    </row>
    <row r="268">
      <c r="A268" s="13" t="n"/>
      <c r="B268" s="5" t="n"/>
      <c r="C268" s="20" t="n"/>
      <c r="D268" s="5" t="n"/>
      <c r="E268" s="5" t="n"/>
      <c r="F268" s="6">
        <f>IF(B268&amp;""="","",IFERROR(INDEX('المرضى'!$B$6:$B$305,MATCH(B268&amp;"",'المرضى'!$A$6:$A$305,0))&amp;"","كود غير موجود"))</f>
        <v/>
      </c>
    </row>
    <row r="269">
      <c r="A269" s="13" t="n"/>
      <c r="B269" s="5" t="n"/>
      <c r="C269" s="20" t="n"/>
      <c r="D269" s="5" t="n"/>
      <c r="E269" s="5" t="n"/>
      <c r="F269" s="6">
        <f>IF(B269&amp;""="","",IFERROR(INDEX('المرضى'!$B$6:$B$305,MATCH(B269&amp;"",'المرضى'!$A$6:$A$305,0))&amp;"","كود غير موجود"))</f>
        <v/>
      </c>
    </row>
    <row r="270">
      <c r="A270" s="13" t="n"/>
      <c r="B270" s="5" t="n"/>
      <c r="C270" s="20" t="n"/>
      <c r="D270" s="5" t="n"/>
      <c r="E270" s="5" t="n"/>
      <c r="F270" s="6">
        <f>IF(B270&amp;""="","",IFERROR(INDEX('المرضى'!$B$6:$B$305,MATCH(B270&amp;"",'المرضى'!$A$6:$A$305,0))&amp;"","كود غير موجود"))</f>
        <v/>
      </c>
    </row>
    <row r="271">
      <c r="A271" s="13" t="n"/>
      <c r="B271" s="5" t="n"/>
      <c r="C271" s="20" t="n"/>
      <c r="D271" s="5" t="n"/>
      <c r="E271" s="5" t="n"/>
      <c r="F271" s="6">
        <f>IF(B271&amp;""="","",IFERROR(INDEX('المرضى'!$B$6:$B$305,MATCH(B271&amp;"",'المرضى'!$A$6:$A$305,0))&amp;"","كود غير موجود"))</f>
        <v/>
      </c>
    </row>
    <row r="272">
      <c r="A272" s="13" t="n"/>
      <c r="B272" s="5" t="n"/>
      <c r="C272" s="20" t="n"/>
      <c r="D272" s="5" t="n"/>
      <c r="E272" s="5" t="n"/>
      <c r="F272" s="6">
        <f>IF(B272&amp;""="","",IFERROR(INDEX('المرضى'!$B$6:$B$305,MATCH(B272&amp;"",'المرضى'!$A$6:$A$305,0))&amp;"","كود غير موجود"))</f>
        <v/>
      </c>
    </row>
    <row r="273">
      <c r="A273" s="13" t="n"/>
      <c r="B273" s="5" t="n"/>
      <c r="C273" s="20" t="n"/>
      <c r="D273" s="5" t="n"/>
      <c r="E273" s="5" t="n"/>
      <c r="F273" s="6">
        <f>IF(B273&amp;""="","",IFERROR(INDEX('المرضى'!$B$6:$B$305,MATCH(B273&amp;"",'المرضى'!$A$6:$A$305,0))&amp;"","كود غير موجود"))</f>
        <v/>
      </c>
    </row>
    <row r="274">
      <c r="A274" s="13" t="n"/>
      <c r="B274" s="5" t="n"/>
      <c r="C274" s="20" t="n"/>
      <c r="D274" s="5" t="n"/>
      <c r="E274" s="5" t="n"/>
      <c r="F274" s="6">
        <f>IF(B274&amp;""="","",IFERROR(INDEX('المرضى'!$B$6:$B$305,MATCH(B274&amp;"",'المرضى'!$A$6:$A$305,0))&amp;"","كود غير موجود"))</f>
        <v/>
      </c>
    </row>
    <row r="275">
      <c r="A275" s="13" t="n"/>
      <c r="B275" s="5" t="n"/>
      <c r="C275" s="20" t="n"/>
      <c r="D275" s="5" t="n"/>
      <c r="E275" s="5" t="n"/>
      <c r="F275" s="6">
        <f>IF(B275&amp;""="","",IFERROR(INDEX('المرضى'!$B$6:$B$305,MATCH(B275&amp;"",'المرضى'!$A$6:$A$305,0))&amp;"","كود غير موجود"))</f>
        <v/>
      </c>
    </row>
    <row r="276">
      <c r="A276" s="13" t="n"/>
      <c r="B276" s="5" t="n"/>
      <c r="C276" s="20" t="n"/>
      <c r="D276" s="5" t="n"/>
      <c r="E276" s="5" t="n"/>
      <c r="F276" s="6">
        <f>IF(B276&amp;""="","",IFERROR(INDEX('المرضى'!$B$6:$B$305,MATCH(B276&amp;"",'المرضى'!$A$6:$A$305,0))&amp;"","كود غير موجود"))</f>
        <v/>
      </c>
    </row>
    <row r="277">
      <c r="A277" s="13" t="n"/>
      <c r="B277" s="5" t="n"/>
      <c r="C277" s="20" t="n"/>
      <c r="D277" s="5" t="n"/>
      <c r="E277" s="5" t="n"/>
      <c r="F277" s="6">
        <f>IF(B277&amp;""="","",IFERROR(INDEX('المرضى'!$B$6:$B$305,MATCH(B277&amp;"",'المرضى'!$A$6:$A$305,0))&amp;"","كود غير موجود"))</f>
        <v/>
      </c>
    </row>
    <row r="278">
      <c r="A278" s="13" t="n"/>
      <c r="B278" s="5" t="n"/>
      <c r="C278" s="20" t="n"/>
      <c r="D278" s="5" t="n"/>
      <c r="E278" s="5" t="n"/>
      <c r="F278" s="6">
        <f>IF(B278&amp;""="","",IFERROR(INDEX('المرضى'!$B$6:$B$305,MATCH(B278&amp;"",'المرضى'!$A$6:$A$305,0))&amp;"","كود غير موجود"))</f>
        <v/>
      </c>
    </row>
    <row r="279">
      <c r="A279" s="13" t="n"/>
      <c r="B279" s="5" t="n"/>
      <c r="C279" s="20" t="n"/>
      <c r="D279" s="5" t="n"/>
      <c r="E279" s="5" t="n"/>
      <c r="F279" s="6">
        <f>IF(B279&amp;""="","",IFERROR(INDEX('المرضى'!$B$6:$B$305,MATCH(B279&amp;"",'المرضى'!$A$6:$A$305,0))&amp;"","كود غير موجود"))</f>
        <v/>
      </c>
    </row>
    <row r="280">
      <c r="A280" s="13" t="n"/>
      <c r="B280" s="5" t="n"/>
      <c r="C280" s="20" t="n"/>
      <c r="D280" s="5" t="n"/>
      <c r="E280" s="5" t="n"/>
      <c r="F280" s="6">
        <f>IF(B280&amp;""="","",IFERROR(INDEX('المرضى'!$B$6:$B$305,MATCH(B280&amp;"",'المرضى'!$A$6:$A$305,0))&amp;"","كود غير موجود"))</f>
        <v/>
      </c>
    </row>
    <row r="281">
      <c r="A281" s="13" t="n"/>
      <c r="B281" s="5" t="n"/>
      <c r="C281" s="20" t="n"/>
      <c r="D281" s="5" t="n"/>
      <c r="E281" s="5" t="n"/>
      <c r="F281" s="6">
        <f>IF(B281&amp;""="","",IFERROR(INDEX('المرضى'!$B$6:$B$305,MATCH(B281&amp;"",'المرضى'!$A$6:$A$305,0))&amp;"","كود غير موجود"))</f>
        <v/>
      </c>
    </row>
    <row r="282">
      <c r="A282" s="13" t="n"/>
      <c r="B282" s="5" t="n"/>
      <c r="C282" s="20" t="n"/>
      <c r="D282" s="5" t="n"/>
      <c r="E282" s="5" t="n"/>
      <c r="F282" s="6">
        <f>IF(B282&amp;""="","",IFERROR(INDEX('المرضى'!$B$6:$B$305,MATCH(B282&amp;"",'المرضى'!$A$6:$A$305,0))&amp;"","كود غير موجود"))</f>
        <v/>
      </c>
    </row>
    <row r="283">
      <c r="A283" s="13" t="n"/>
      <c r="B283" s="5" t="n"/>
      <c r="C283" s="20" t="n"/>
      <c r="D283" s="5" t="n"/>
      <c r="E283" s="5" t="n"/>
      <c r="F283" s="6">
        <f>IF(B283&amp;""="","",IFERROR(INDEX('المرضى'!$B$6:$B$305,MATCH(B283&amp;"",'المرضى'!$A$6:$A$305,0))&amp;"","كود غير موجود"))</f>
        <v/>
      </c>
    </row>
    <row r="284">
      <c r="A284" s="13" t="n"/>
      <c r="B284" s="5" t="n"/>
      <c r="C284" s="20" t="n"/>
      <c r="D284" s="5" t="n"/>
      <c r="E284" s="5" t="n"/>
      <c r="F284" s="6">
        <f>IF(B284&amp;""="","",IFERROR(INDEX('المرضى'!$B$6:$B$305,MATCH(B284&amp;"",'المرضى'!$A$6:$A$305,0))&amp;"","كود غير موجود"))</f>
        <v/>
      </c>
    </row>
    <row r="285">
      <c r="A285" s="13" t="n"/>
      <c r="B285" s="5" t="n"/>
      <c r="C285" s="20" t="n"/>
      <c r="D285" s="5" t="n"/>
      <c r="E285" s="5" t="n"/>
      <c r="F285" s="6">
        <f>IF(B285&amp;""="","",IFERROR(INDEX('المرضى'!$B$6:$B$305,MATCH(B285&amp;"",'المرضى'!$A$6:$A$305,0))&amp;"","كود غير موجود"))</f>
        <v/>
      </c>
    </row>
    <row r="286">
      <c r="A286" s="13" t="n"/>
      <c r="B286" s="5" t="n"/>
      <c r="C286" s="20" t="n"/>
      <c r="D286" s="5" t="n"/>
      <c r="E286" s="5" t="n"/>
      <c r="F286" s="6">
        <f>IF(B286&amp;""="","",IFERROR(INDEX('المرضى'!$B$6:$B$305,MATCH(B286&amp;"",'المرضى'!$A$6:$A$305,0))&amp;"","كود غير موجود"))</f>
        <v/>
      </c>
    </row>
    <row r="287">
      <c r="A287" s="13" t="n"/>
      <c r="B287" s="5" t="n"/>
      <c r="C287" s="20" t="n"/>
      <c r="D287" s="5" t="n"/>
      <c r="E287" s="5" t="n"/>
      <c r="F287" s="6">
        <f>IF(B287&amp;""="","",IFERROR(INDEX('المرضى'!$B$6:$B$305,MATCH(B287&amp;"",'المرضى'!$A$6:$A$305,0))&amp;"","كود غير موجود"))</f>
        <v/>
      </c>
    </row>
    <row r="288">
      <c r="A288" s="13" t="n"/>
      <c r="B288" s="5" t="n"/>
      <c r="C288" s="20" t="n"/>
      <c r="D288" s="5" t="n"/>
      <c r="E288" s="5" t="n"/>
      <c r="F288" s="6">
        <f>IF(B288&amp;""="","",IFERROR(INDEX('المرضى'!$B$6:$B$305,MATCH(B288&amp;"",'المرضى'!$A$6:$A$305,0))&amp;"","كود غير موجود"))</f>
        <v/>
      </c>
    </row>
    <row r="289">
      <c r="A289" s="13" t="n"/>
      <c r="B289" s="5" t="n"/>
      <c r="C289" s="20" t="n"/>
      <c r="D289" s="5" t="n"/>
      <c r="E289" s="5" t="n"/>
      <c r="F289" s="6">
        <f>IF(B289&amp;""="","",IFERROR(INDEX('المرضى'!$B$6:$B$305,MATCH(B289&amp;"",'المرضى'!$A$6:$A$305,0))&amp;"","كود غير موجود"))</f>
        <v/>
      </c>
    </row>
    <row r="290">
      <c r="A290" s="13" t="n"/>
      <c r="B290" s="5" t="n"/>
      <c r="C290" s="20" t="n"/>
      <c r="D290" s="5" t="n"/>
      <c r="E290" s="5" t="n"/>
      <c r="F290" s="6">
        <f>IF(B290&amp;""="","",IFERROR(INDEX('المرضى'!$B$6:$B$305,MATCH(B290&amp;"",'المرضى'!$A$6:$A$305,0))&amp;"","كود غير موجود"))</f>
        <v/>
      </c>
    </row>
    <row r="291">
      <c r="A291" s="13" t="n"/>
      <c r="B291" s="5" t="n"/>
      <c r="C291" s="20" t="n"/>
      <c r="D291" s="5" t="n"/>
      <c r="E291" s="5" t="n"/>
      <c r="F291" s="6">
        <f>IF(B291&amp;""="","",IFERROR(INDEX('المرضى'!$B$6:$B$305,MATCH(B291&amp;"",'المرضى'!$A$6:$A$305,0))&amp;"","كود غير موجود"))</f>
        <v/>
      </c>
    </row>
    <row r="292">
      <c r="A292" s="13" t="n"/>
      <c r="B292" s="5" t="n"/>
      <c r="C292" s="20" t="n"/>
      <c r="D292" s="5" t="n"/>
      <c r="E292" s="5" t="n"/>
      <c r="F292" s="6">
        <f>IF(B292&amp;""="","",IFERROR(INDEX('المرضى'!$B$6:$B$305,MATCH(B292&amp;"",'المرضى'!$A$6:$A$305,0))&amp;"","كود غير موجود"))</f>
        <v/>
      </c>
    </row>
    <row r="293">
      <c r="A293" s="13" t="n"/>
      <c r="B293" s="5" t="n"/>
      <c r="C293" s="20" t="n"/>
      <c r="D293" s="5" t="n"/>
      <c r="E293" s="5" t="n"/>
      <c r="F293" s="6">
        <f>IF(B293&amp;""="","",IFERROR(INDEX('المرضى'!$B$6:$B$305,MATCH(B293&amp;"",'المرضى'!$A$6:$A$305,0))&amp;"","كود غير موجود"))</f>
        <v/>
      </c>
    </row>
    <row r="294">
      <c r="A294" s="13" t="n"/>
      <c r="B294" s="5" t="n"/>
      <c r="C294" s="20" t="n"/>
      <c r="D294" s="5" t="n"/>
      <c r="E294" s="5" t="n"/>
      <c r="F294" s="6">
        <f>IF(B294&amp;""="","",IFERROR(INDEX('المرضى'!$B$6:$B$305,MATCH(B294&amp;"",'المرضى'!$A$6:$A$305,0))&amp;"","كود غير موجود"))</f>
        <v/>
      </c>
    </row>
    <row r="295">
      <c r="A295" s="13" t="n"/>
      <c r="B295" s="5" t="n"/>
      <c r="C295" s="20" t="n"/>
      <c r="D295" s="5" t="n"/>
      <c r="E295" s="5" t="n"/>
      <c r="F295" s="6">
        <f>IF(B295&amp;""="","",IFERROR(INDEX('المرضى'!$B$6:$B$305,MATCH(B295&amp;"",'المرضى'!$A$6:$A$305,0))&amp;"","كود غير موجود"))</f>
        <v/>
      </c>
    </row>
    <row r="296">
      <c r="A296" s="13" t="n"/>
      <c r="B296" s="5" t="n"/>
      <c r="C296" s="20" t="n"/>
      <c r="D296" s="5" t="n"/>
      <c r="E296" s="5" t="n"/>
      <c r="F296" s="6">
        <f>IF(B296&amp;""="","",IFERROR(INDEX('المرضى'!$B$6:$B$305,MATCH(B296&amp;"",'المرضى'!$A$6:$A$305,0))&amp;"","كود غير موجود"))</f>
        <v/>
      </c>
    </row>
    <row r="297">
      <c r="A297" s="13" t="n"/>
      <c r="B297" s="5" t="n"/>
      <c r="C297" s="20" t="n"/>
      <c r="D297" s="5" t="n"/>
      <c r="E297" s="5" t="n"/>
      <c r="F297" s="6">
        <f>IF(B297&amp;""="","",IFERROR(INDEX('المرضى'!$B$6:$B$305,MATCH(B297&amp;"",'المرضى'!$A$6:$A$305,0))&amp;"","كود غير موجود"))</f>
        <v/>
      </c>
    </row>
    <row r="298">
      <c r="A298" s="13" t="n"/>
      <c r="B298" s="5" t="n"/>
      <c r="C298" s="20" t="n"/>
      <c r="D298" s="5" t="n"/>
      <c r="E298" s="5" t="n"/>
      <c r="F298" s="6">
        <f>IF(B298&amp;""="","",IFERROR(INDEX('المرضى'!$B$6:$B$305,MATCH(B298&amp;"",'المرضى'!$A$6:$A$305,0))&amp;"","كود غير موجود"))</f>
        <v/>
      </c>
    </row>
    <row r="299">
      <c r="A299" s="13" t="n"/>
      <c r="B299" s="5" t="n"/>
      <c r="C299" s="20" t="n"/>
      <c r="D299" s="5" t="n"/>
      <c r="E299" s="5" t="n"/>
      <c r="F299" s="6">
        <f>IF(B299&amp;""="","",IFERROR(INDEX('المرضى'!$B$6:$B$305,MATCH(B299&amp;"",'المرضى'!$A$6:$A$305,0))&amp;"","كود غير موجود"))</f>
        <v/>
      </c>
    </row>
    <row r="300">
      <c r="A300" s="13" t="n"/>
      <c r="B300" s="5" t="n"/>
      <c r="C300" s="20" t="n"/>
      <c r="D300" s="5" t="n"/>
      <c r="E300" s="5" t="n"/>
      <c r="F300" s="6">
        <f>IF(B300&amp;""="","",IFERROR(INDEX('المرضى'!$B$6:$B$305,MATCH(B300&amp;"",'المرضى'!$A$6:$A$305,0))&amp;"","كود غير موجود"))</f>
        <v/>
      </c>
    </row>
    <row r="301">
      <c r="A301" s="13" t="n"/>
      <c r="B301" s="5" t="n"/>
      <c r="C301" s="20" t="n"/>
      <c r="D301" s="5" t="n"/>
      <c r="E301" s="5" t="n"/>
      <c r="F301" s="6">
        <f>IF(B301&amp;""="","",IFERROR(INDEX('المرضى'!$B$6:$B$305,MATCH(B301&amp;"",'المرضى'!$A$6:$A$305,0))&amp;"","كود غير موجود"))</f>
        <v/>
      </c>
    </row>
    <row r="302">
      <c r="A302" s="13" t="n"/>
      <c r="B302" s="5" t="n"/>
      <c r="C302" s="20" t="n"/>
      <c r="D302" s="5" t="n"/>
      <c r="E302" s="5" t="n"/>
      <c r="F302" s="6">
        <f>IF(B302&amp;""="","",IFERROR(INDEX('المرضى'!$B$6:$B$305,MATCH(B302&amp;"",'المرضى'!$A$6:$A$305,0))&amp;"","كود غير موجود"))</f>
        <v/>
      </c>
    </row>
    <row r="303">
      <c r="A303" s="13" t="n"/>
      <c r="B303" s="5" t="n"/>
      <c r="C303" s="20" t="n"/>
      <c r="D303" s="5" t="n"/>
      <c r="E303" s="5" t="n"/>
      <c r="F303" s="6">
        <f>IF(B303&amp;""="","",IFERROR(INDEX('المرضى'!$B$6:$B$305,MATCH(B303&amp;"",'المرضى'!$A$6:$A$305,0))&amp;"","كود غير موجود"))</f>
        <v/>
      </c>
    </row>
    <row r="304">
      <c r="A304" s="13" t="n"/>
      <c r="B304" s="5" t="n"/>
      <c r="C304" s="20" t="n"/>
      <c r="D304" s="5" t="n"/>
      <c r="E304" s="5" t="n"/>
      <c r="F304" s="6">
        <f>IF(B304&amp;""="","",IFERROR(INDEX('المرضى'!$B$6:$B$305,MATCH(B304&amp;"",'المرضى'!$A$6:$A$305,0))&amp;"","كود غير موجود"))</f>
        <v/>
      </c>
    </row>
    <row r="305">
      <c r="A305" s="13" t="n"/>
      <c r="B305" s="5" t="n"/>
      <c r="C305" s="20" t="n"/>
      <c r="D305" s="5" t="n"/>
      <c r="E305" s="5" t="n"/>
      <c r="F305" s="6">
        <f>IF(B305&amp;""="","",IFERROR(INDEX('المرضى'!$B$6:$B$305,MATCH(B305&amp;"",'المرضى'!$A$6:$A$305,0))&amp;"","كود غير موجود"))</f>
        <v/>
      </c>
    </row>
    <row r="306">
      <c r="A306" s="13" t="n"/>
      <c r="B306" s="5" t="n"/>
      <c r="C306" s="20" t="n"/>
      <c r="D306" s="5" t="n"/>
      <c r="E306" s="5" t="n"/>
      <c r="F306" s="6">
        <f>IF(B306&amp;""="","",IFERROR(INDEX('المرضى'!$B$6:$B$305,MATCH(B306&amp;"",'المرضى'!$A$6:$A$305,0))&amp;"","كود غير موجود"))</f>
        <v/>
      </c>
    </row>
    <row r="307">
      <c r="A307" s="13" t="n"/>
      <c r="B307" s="5" t="n"/>
      <c r="C307" s="20" t="n"/>
      <c r="D307" s="5" t="n"/>
      <c r="E307" s="5" t="n"/>
      <c r="F307" s="6">
        <f>IF(B307&amp;""="","",IFERROR(INDEX('المرضى'!$B$6:$B$305,MATCH(B307&amp;"",'المرضى'!$A$6:$A$305,0))&amp;"","كود غير موجود"))</f>
        <v/>
      </c>
    </row>
    <row r="308">
      <c r="A308" s="13" t="n"/>
      <c r="B308" s="5" t="n"/>
      <c r="C308" s="20" t="n"/>
      <c r="D308" s="5" t="n"/>
      <c r="E308" s="5" t="n"/>
      <c r="F308" s="6">
        <f>IF(B308&amp;""="","",IFERROR(INDEX('المرضى'!$B$6:$B$305,MATCH(B308&amp;"",'المرضى'!$A$6:$A$305,0))&amp;"","كود غير موجود"))</f>
        <v/>
      </c>
    </row>
    <row r="309">
      <c r="A309" s="13" t="n"/>
      <c r="B309" s="5" t="n"/>
      <c r="C309" s="20" t="n"/>
      <c r="D309" s="5" t="n"/>
      <c r="E309" s="5" t="n"/>
      <c r="F309" s="6">
        <f>IF(B309&amp;""="","",IFERROR(INDEX('المرضى'!$B$6:$B$305,MATCH(B309&amp;"",'المرضى'!$A$6:$A$305,0))&amp;"","كود غير موجود"))</f>
        <v/>
      </c>
    </row>
    <row r="310">
      <c r="A310" s="13" t="n"/>
      <c r="B310" s="5" t="n"/>
      <c r="C310" s="20" t="n"/>
      <c r="D310" s="5" t="n"/>
      <c r="E310" s="5" t="n"/>
      <c r="F310" s="6">
        <f>IF(B310&amp;""="","",IFERROR(INDEX('المرضى'!$B$6:$B$305,MATCH(B310&amp;"",'المرضى'!$A$6:$A$305,0))&amp;"","كود غير موجود"))</f>
        <v/>
      </c>
    </row>
    <row r="311">
      <c r="A311" s="13" t="n"/>
      <c r="B311" s="5" t="n"/>
      <c r="C311" s="20" t="n"/>
      <c r="D311" s="5" t="n"/>
      <c r="E311" s="5" t="n"/>
      <c r="F311" s="6">
        <f>IF(B311&amp;""="","",IFERROR(INDEX('المرضى'!$B$6:$B$305,MATCH(B311&amp;"",'المرضى'!$A$6:$A$305,0))&amp;"","كود غير موجود"))</f>
        <v/>
      </c>
    </row>
    <row r="312">
      <c r="A312" s="13" t="n"/>
      <c r="B312" s="5" t="n"/>
      <c r="C312" s="20" t="n"/>
      <c r="D312" s="5" t="n"/>
      <c r="E312" s="5" t="n"/>
      <c r="F312" s="6">
        <f>IF(B312&amp;""="","",IFERROR(INDEX('المرضى'!$B$6:$B$305,MATCH(B312&amp;"",'المرضى'!$A$6:$A$305,0))&amp;"","كود غير موجود"))</f>
        <v/>
      </c>
    </row>
    <row r="313">
      <c r="A313" s="13" t="n"/>
      <c r="B313" s="5" t="n"/>
      <c r="C313" s="20" t="n"/>
      <c r="D313" s="5" t="n"/>
      <c r="E313" s="5" t="n"/>
      <c r="F313" s="6">
        <f>IF(B313&amp;""="","",IFERROR(INDEX('المرضى'!$B$6:$B$305,MATCH(B313&amp;"",'المرضى'!$A$6:$A$305,0))&amp;"","كود غير موجود"))</f>
        <v/>
      </c>
    </row>
    <row r="314">
      <c r="A314" s="13" t="n"/>
      <c r="B314" s="5" t="n"/>
      <c r="C314" s="20" t="n"/>
      <c r="D314" s="5" t="n"/>
      <c r="E314" s="5" t="n"/>
      <c r="F314" s="6">
        <f>IF(B314&amp;""="","",IFERROR(INDEX('المرضى'!$B$6:$B$305,MATCH(B314&amp;"",'المرضى'!$A$6:$A$305,0))&amp;"","كود غير موجود"))</f>
        <v/>
      </c>
    </row>
    <row r="315">
      <c r="A315" s="13" t="n"/>
      <c r="B315" s="5" t="n"/>
      <c r="C315" s="20" t="n"/>
      <c r="D315" s="5" t="n"/>
      <c r="E315" s="5" t="n"/>
      <c r="F315" s="6">
        <f>IF(B315&amp;""="","",IFERROR(INDEX('المرضى'!$B$6:$B$305,MATCH(B315&amp;"",'المرضى'!$A$6:$A$305,0))&amp;"","كود غير موجود"))</f>
        <v/>
      </c>
    </row>
    <row r="316">
      <c r="A316" s="13" t="n"/>
      <c r="B316" s="5" t="n"/>
      <c r="C316" s="20" t="n"/>
      <c r="D316" s="5" t="n"/>
      <c r="E316" s="5" t="n"/>
      <c r="F316" s="6">
        <f>IF(B316&amp;""="","",IFERROR(INDEX('المرضى'!$B$6:$B$305,MATCH(B316&amp;"",'المرضى'!$A$6:$A$305,0))&amp;"","كود غير موجود"))</f>
        <v/>
      </c>
    </row>
    <row r="317">
      <c r="A317" s="13" t="n"/>
      <c r="B317" s="5" t="n"/>
      <c r="C317" s="20" t="n"/>
      <c r="D317" s="5" t="n"/>
      <c r="E317" s="5" t="n"/>
      <c r="F317" s="6">
        <f>IF(B317&amp;""="","",IFERROR(INDEX('المرضى'!$B$6:$B$305,MATCH(B317&amp;"",'المرضى'!$A$6:$A$305,0))&amp;"","كود غير موجود"))</f>
        <v/>
      </c>
    </row>
    <row r="318">
      <c r="A318" s="13" t="n"/>
      <c r="B318" s="5" t="n"/>
      <c r="C318" s="20" t="n"/>
      <c r="D318" s="5" t="n"/>
      <c r="E318" s="5" t="n"/>
      <c r="F318" s="6">
        <f>IF(B318&amp;""="","",IFERROR(INDEX('المرضى'!$B$6:$B$305,MATCH(B318&amp;"",'المرضى'!$A$6:$A$305,0))&amp;"","كود غير موجود"))</f>
        <v/>
      </c>
    </row>
    <row r="319">
      <c r="A319" s="13" t="n"/>
      <c r="B319" s="5" t="n"/>
      <c r="C319" s="20" t="n"/>
      <c r="D319" s="5" t="n"/>
      <c r="E319" s="5" t="n"/>
      <c r="F319" s="6">
        <f>IF(B319&amp;""="","",IFERROR(INDEX('المرضى'!$B$6:$B$305,MATCH(B319&amp;"",'المرضى'!$A$6:$A$305,0))&amp;"","كود غير موجود"))</f>
        <v/>
      </c>
    </row>
    <row r="320">
      <c r="A320" s="13" t="n"/>
      <c r="B320" s="5" t="n"/>
      <c r="C320" s="20" t="n"/>
      <c r="D320" s="5" t="n"/>
      <c r="E320" s="5" t="n"/>
      <c r="F320" s="6">
        <f>IF(B320&amp;""="","",IFERROR(INDEX('المرضى'!$B$6:$B$305,MATCH(B320&amp;"",'المرضى'!$A$6:$A$305,0))&amp;"","كود غير موجود"))</f>
        <v/>
      </c>
    </row>
    <row r="321">
      <c r="A321" s="13" t="n"/>
      <c r="B321" s="5" t="n"/>
      <c r="C321" s="20" t="n"/>
      <c r="D321" s="5" t="n"/>
      <c r="E321" s="5" t="n"/>
      <c r="F321" s="6">
        <f>IF(B321&amp;""="","",IFERROR(INDEX('المرضى'!$B$6:$B$305,MATCH(B321&amp;"",'المرضى'!$A$6:$A$305,0))&amp;"","كود غير موجود"))</f>
        <v/>
      </c>
    </row>
    <row r="322">
      <c r="A322" s="13" t="n"/>
      <c r="B322" s="5" t="n"/>
      <c r="C322" s="20" t="n"/>
      <c r="D322" s="5" t="n"/>
      <c r="E322" s="5" t="n"/>
      <c r="F322" s="6">
        <f>IF(B322&amp;""="","",IFERROR(INDEX('المرضى'!$B$6:$B$305,MATCH(B322&amp;"",'المرضى'!$A$6:$A$305,0))&amp;"","كود غير موجود"))</f>
        <v/>
      </c>
    </row>
    <row r="323">
      <c r="A323" s="13" t="n"/>
      <c r="B323" s="5" t="n"/>
      <c r="C323" s="20" t="n"/>
      <c r="D323" s="5" t="n"/>
      <c r="E323" s="5" t="n"/>
      <c r="F323" s="6">
        <f>IF(B323&amp;""="","",IFERROR(INDEX('المرضى'!$B$6:$B$305,MATCH(B323&amp;"",'المرضى'!$A$6:$A$305,0))&amp;"","كود غير موجود"))</f>
        <v/>
      </c>
    </row>
    <row r="324">
      <c r="A324" s="13" t="n"/>
      <c r="B324" s="5" t="n"/>
      <c r="C324" s="20" t="n"/>
      <c r="D324" s="5" t="n"/>
      <c r="E324" s="5" t="n"/>
      <c r="F324" s="6">
        <f>IF(B324&amp;""="","",IFERROR(INDEX('المرضى'!$B$6:$B$305,MATCH(B324&amp;"",'المرضى'!$A$6:$A$305,0))&amp;"","كود غير موجود"))</f>
        <v/>
      </c>
    </row>
    <row r="325">
      <c r="A325" s="13" t="n"/>
      <c r="B325" s="5" t="n"/>
      <c r="C325" s="20" t="n"/>
      <c r="D325" s="5" t="n"/>
      <c r="E325" s="5" t="n"/>
      <c r="F325" s="6">
        <f>IF(B325&amp;""="","",IFERROR(INDEX('المرضى'!$B$6:$B$305,MATCH(B325&amp;"",'المرضى'!$A$6:$A$305,0))&amp;"","كود غير موجود"))</f>
        <v/>
      </c>
    </row>
    <row r="326">
      <c r="A326" s="13" t="n"/>
      <c r="B326" s="5" t="n"/>
      <c r="C326" s="20" t="n"/>
      <c r="D326" s="5" t="n"/>
      <c r="E326" s="5" t="n"/>
      <c r="F326" s="6">
        <f>IF(B326&amp;""="","",IFERROR(INDEX('المرضى'!$B$6:$B$305,MATCH(B326&amp;"",'المرضى'!$A$6:$A$305,0))&amp;"","كود غير موجود"))</f>
        <v/>
      </c>
    </row>
    <row r="327">
      <c r="A327" s="13" t="n"/>
      <c r="B327" s="5" t="n"/>
      <c r="C327" s="20" t="n"/>
      <c r="D327" s="5" t="n"/>
      <c r="E327" s="5" t="n"/>
      <c r="F327" s="6">
        <f>IF(B327&amp;""="","",IFERROR(INDEX('المرضى'!$B$6:$B$305,MATCH(B327&amp;"",'المرضى'!$A$6:$A$305,0))&amp;"","كود غير موجود"))</f>
        <v/>
      </c>
    </row>
    <row r="328">
      <c r="A328" s="13" t="n"/>
      <c r="B328" s="5" t="n"/>
      <c r="C328" s="20" t="n"/>
      <c r="D328" s="5" t="n"/>
      <c r="E328" s="5" t="n"/>
      <c r="F328" s="6">
        <f>IF(B328&amp;""="","",IFERROR(INDEX('المرضى'!$B$6:$B$305,MATCH(B328&amp;"",'المرضى'!$A$6:$A$305,0))&amp;"","كود غير موجود"))</f>
        <v/>
      </c>
    </row>
    <row r="329">
      <c r="A329" s="13" t="n"/>
      <c r="B329" s="5" t="n"/>
      <c r="C329" s="20" t="n"/>
      <c r="D329" s="5" t="n"/>
      <c r="E329" s="5" t="n"/>
      <c r="F329" s="6">
        <f>IF(B329&amp;""="","",IFERROR(INDEX('المرضى'!$B$6:$B$305,MATCH(B329&amp;"",'المرضى'!$A$6:$A$305,0))&amp;"","كود غير موجود"))</f>
        <v/>
      </c>
    </row>
    <row r="330">
      <c r="A330" s="13" t="n"/>
      <c r="B330" s="5" t="n"/>
      <c r="C330" s="20" t="n"/>
      <c r="D330" s="5" t="n"/>
      <c r="E330" s="5" t="n"/>
      <c r="F330" s="6">
        <f>IF(B330&amp;""="","",IFERROR(INDEX('المرضى'!$B$6:$B$305,MATCH(B330&amp;"",'المرضى'!$A$6:$A$305,0))&amp;"","كود غير موجود"))</f>
        <v/>
      </c>
    </row>
    <row r="331">
      <c r="A331" s="13" t="n"/>
      <c r="B331" s="5" t="n"/>
      <c r="C331" s="20" t="n"/>
      <c r="D331" s="5" t="n"/>
      <c r="E331" s="5" t="n"/>
      <c r="F331" s="6">
        <f>IF(B331&amp;""="","",IFERROR(INDEX('المرضى'!$B$6:$B$305,MATCH(B331&amp;"",'المرضى'!$A$6:$A$305,0))&amp;"","كود غير موجود"))</f>
        <v/>
      </c>
    </row>
    <row r="332">
      <c r="A332" s="13" t="n"/>
      <c r="B332" s="5" t="n"/>
      <c r="C332" s="20" t="n"/>
      <c r="D332" s="5" t="n"/>
      <c r="E332" s="5" t="n"/>
      <c r="F332" s="6">
        <f>IF(B332&amp;""="","",IFERROR(INDEX('المرضى'!$B$6:$B$305,MATCH(B332&amp;"",'المرضى'!$A$6:$A$305,0))&amp;"","كود غير موجود"))</f>
        <v/>
      </c>
    </row>
    <row r="333">
      <c r="A333" s="13" t="n"/>
      <c r="B333" s="5" t="n"/>
      <c r="C333" s="20" t="n"/>
      <c r="D333" s="5" t="n"/>
      <c r="E333" s="5" t="n"/>
      <c r="F333" s="6">
        <f>IF(B333&amp;""="","",IFERROR(INDEX('المرضى'!$B$6:$B$305,MATCH(B333&amp;"",'المرضى'!$A$6:$A$305,0))&amp;"","كود غير موجود"))</f>
        <v/>
      </c>
    </row>
    <row r="334">
      <c r="A334" s="13" t="n"/>
      <c r="B334" s="5" t="n"/>
      <c r="C334" s="20" t="n"/>
      <c r="D334" s="5" t="n"/>
      <c r="E334" s="5" t="n"/>
      <c r="F334" s="6">
        <f>IF(B334&amp;""="","",IFERROR(INDEX('المرضى'!$B$6:$B$305,MATCH(B334&amp;"",'المرضى'!$A$6:$A$305,0))&amp;"","كود غير موجود"))</f>
        <v/>
      </c>
    </row>
    <row r="335">
      <c r="A335" s="13" t="n"/>
      <c r="B335" s="5" t="n"/>
      <c r="C335" s="20" t="n"/>
      <c r="D335" s="5" t="n"/>
      <c r="E335" s="5" t="n"/>
      <c r="F335" s="6">
        <f>IF(B335&amp;""="","",IFERROR(INDEX('المرضى'!$B$6:$B$305,MATCH(B335&amp;"",'المرضى'!$A$6:$A$305,0))&amp;"","كود غير موجود"))</f>
        <v/>
      </c>
    </row>
    <row r="336">
      <c r="A336" s="13" t="n"/>
      <c r="B336" s="5" t="n"/>
      <c r="C336" s="20" t="n"/>
      <c r="D336" s="5" t="n"/>
      <c r="E336" s="5" t="n"/>
      <c r="F336" s="6">
        <f>IF(B336&amp;""="","",IFERROR(INDEX('المرضى'!$B$6:$B$305,MATCH(B336&amp;"",'المرضى'!$A$6:$A$305,0))&amp;"","كود غير موجود"))</f>
        <v/>
      </c>
    </row>
    <row r="337">
      <c r="A337" s="13" t="n"/>
      <c r="B337" s="5" t="n"/>
      <c r="C337" s="20" t="n"/>
      <c r="D337" s="5" t="n"/>
      <c r="E337" s="5" t="n"/>
      <c r="F337" s="6">
        <f>IF(B337&amp;""="","",IFERROR(INDEX('المرضى'!$B$6:$B$305,MATCH(B337&amp;"",'المرضى'!$A$6:$A$305,0))&amp;"","كود غير موجود"))</f>
        <v/>
      </c>
    </row>
    <row r="338">
      <c r="A338" s="13" t="n"/>
      <c r="B338" s="5" t="n"/>
      <c r="C338" s="20" t="n"/>
      <c r="D338" s="5" t="n"/>
      <c r="E338" s="5" t="n"/>
      <c r="F338" s="6">
        <f>IF(B338&amp;""="","",IFERROR(INDEX('المرضى'!$B$6:$B$305,MATCH(B338&amp;"",'المرضى'!$A$6:$A$305,0))&amp;"","كود غير موجود"))</f>
        <v/>
      </c>
    </row>
    <row r="339">
      <c r="A339" s="13" t="n"/>
      <c r="B339" s="5" t="n"/>
      <c r="C339" s="20" t="n"/>
      <c r="D339" s="5" t="n"/>
      <c r="E339" s="5" t="n"/>
      <c r="F339" s="6">
        <f>IF(B339&amp;""="","",IFERROR(INDEX('المرضى'!$B$6:$B$305,MATCH(B339&amp;"",'المرضى'!$A$6:$A$305,0))&amp;"","كود غير موجود"))</f>
        <v/>
      </c>
    </row>
    <row r="340">
      <c r="A340" s="13" t="n"/>
      <c r="B340" s="5" t="n"/>
      <c r="C340" s="20" t="n"/>
      <c r="D340" s="5" t="n"/>
      <c r="E340" s="5" t="n"/>
      <c r="F340" s="6">
        <f>IF(B340&amp;""="","",IFERROR(INDEX('المرضى'!$B$6:$B$305,MATCH(B340&amp;"",'المرضى'!$A$6:$A$305,0))&amp;"","كود غير موجود"))</f>
        <v/>
      </c>
    </row>
    <row r="341">
      <c r="A341" s="13" t="n"/>
      <c r="B341" s="5" t="n"/>
      <c r="C341" s="20" t="n"/>
      <c r="D341" s="5" t="n"/>
      <c r="E341" s="5" t="n"/>
      <c r="F341" s="6">
        <f>IF(B341&amp;""="","",IFERROR(INDEX('المرضى'!$B$6:$B$305,MATCH(B341&amp;"",'المرضى'!$A$6:$A$305,0))&amp;"","كود غير موجود"))</f>
        <v/>
      </c>
    </row>
    <row r="342">
      <c r="A342" s="13" t="n"/>
      <c r="B342" s="5" t="n"/>
      <c r="C342" s="20" t="n"/>
      <c r="D342" s="5" t="n"/>
      <c r="E342" s="5" t="n"/>
      <c r="F342" s="6">
        <f>IF(B342&amp;""="","",IFERROR(INDEX('المرضى'!$B$6:$B$305,MATCH(B342&amp;"",'المرضى'!$A$6:$A$305,0))&amp;"","كود غير موجود"))</f>
        <v/>
      </c>
    </row>
    <row r="343">
      <c r="A343" s="13" t="n"/>
      <c r="B343" s="5" t="n"/>
      <c r="C343" s="20" t="n"/>
      <c r="D343" s="5" t="n"/>
      <c r="E343" s="5" t="n"/>
      <c r="F343" s="6">
        <f>IF(B343&amp;""="","",IFERROR(INDEX('المرضى'!$B$6:$B$305,MATCH(B343&amp;"",'المرضى'!$A$6:$A$305,0))&amp;"","كود غير موجود"))</f>
        <v/>
      </c>
    </row>
    <row r="344">
      <c r="A344" s="13" t="n"/>
      <c r="B344" s="5" t="n"/>
      <c r="C344" s="20" t="n"/>
      <c r="D344" s="5" t="n"/>
      <c r="E344" s="5" t="n"/>
      <c r="F344" s="6">
        <f>IF(B344&amp;""="","",IFERROR(INDEX('المرضى'!$B$6:$B$305,MATCH(B344&amp;"",'المرضى'!$A$6:$A$305,0))&amp;"","كود غير موجود"))</f>
        <v/>
      </c>
    </row>
    <row r="345">
      <c r="A345" s="13" t="n"/>
      <c r="B345" s="5" t="n"/>
      <c r="C345" s="20" t="n"/>
      <c r="D345" s="5" t="n"/>
      <c r="E345" s="5" t="n"/>
      <c r="F345" s="6">
        <f>IF(B345&amp;""="","",IFERROR(INDEX('المرضى'!$B$6:$B$305,MATCH(B345&amp;"",'المرضى'!$A$6:$A$305,0))&amp;"","كود غير موجود"))</f>
        <v/>
      </c>
    </row>
    <row r="346">
      <c r="A346" s="13" t="n"/>
      <c r="B346" s="5" t="n"/>
      <c r="C346" s="20" t="n"/>
      <c r="D346" s="5" t="n"/>
      <c r="E346" s="5" t="n"/>
      <c r="F346" s="6">
        <f>IF(B346&amp;""="","",IFERROR(INDEX('المرضى'!$B$6:$B$305,MATCH(B346&amp;"",'المرضى'!$A$6:$A$305,0))&amp;"","كود غير موجود"))</f>
        <v/>
      </c>
    </row>
    <row r="347">
      <c r="A347" s="13" t="n"/>
      <c r="B347" s="5" t="n"/>
      <c r="C347" s="20" t="n"/>
      <c r="D347" s="5" t="n"/>
      <c r="E347" s="5" t="n"/>
      <c r="F347" s="6">
        <f>IF(B347&amp;""="","",IFERROR(INDEX('المرضى'!$B$6:$B$305,MATCH(B347&amp;"",'المرضى'!$A$6:$A$305,0))&amp;"","كود غير موجود"))</f>
        <v/>
      </c>
    </row>
    <row r="348">
      <c r="A348" s="13" t="n"/>
      <c r="B348" s="5" t="n"/>
      <c r="C348" s="20" t="n"/>
      <c r="D348" s="5" t="n"/>
      <c r="E348" s="5" t="n"/>
      <c r="F348" s="6">
        <f>IF(B348&amp;""="","",IFERROR(INDEX('المرضى'!$B$6:$B$305,MATCH(B348&amp;"",'المرضى'!$A$6:$A$305,0))&amp;"","كود غير موجود"))</f>
        <v/>
      </c>
    </row>
    <row r="349">
      <c r="A349" s="13" t="n"/>
      <c r="B349" s="5" t="n"/>
      <c r="C349" s="20" t="n"/>
      <c r="D349" s="5" t="n"/>
      <c r="E349" s="5" t="n"/>
      <c r="F349" s="6">
        <f>IF(B349&amp;""="","",IFERROR(INDEX('المرضى'!$B$6:$B$305,MATCH(B349&amp;"",'المرضى'!$A$6:$A$305,0))&amp;"","كود غير موجود"))</f>
        <v/>
      </c>
    </row>
    <row r="350">
      <c r="A350" s="13" t="n"/>
      <c r="B350" s="5" t="n"/>
      <c r="C350" s="20" t="n"/>
      <c r="D350" s="5" t="n"/>
      <c r="E350" s="5" t="n"/>
      <c r="F350" s="6">
        <f>IF(B350&amp;""="","",IFERROR(INDEX('المرضى'!$B$6:$B$305,MATCH(B350&amp;"",'المرضى'!$A$6:$A$305,0))&amp;"","كود غير موجود"))</f>
        <v/>
      </c>
    </row>
    <row r="351">
      <c r="A351" s="13" t="n"/>
      <c r="B351" s="5" t="n"/>
      <c r="C351" s="20" t="n"/>
      <c r="D351" s="5" t="n"/>
      <c r="E351" s="5" t="n"/>
      <c r="F351" s="6">
        <f>IF(B351&amp;""="","",IFERROR(INDEX('المرضى'!$B$6:$B$305,MATCH(B351&amp;"",'المرضى'!$A$6:$A$305,0))&amp;"","كود غير موجود"))</f>
        <v/>
      </c>
    </row>
    <row r="352">
      <c r="A352" s="13" t="n"/>
      <c r="B352" s="5" t="n"/>
      <c r="C352" s="20" t="n"/>
      <c r="D352" s="5" t="n"/>
      <c r="E352" s="5" t="n"/>
      <c r="F352" s="6">
        <f>IF(B352&amp;""="","",IFERROR(INDEX('المرضى'!$B$6:$B$305,MATCH(B352&amp;"",'المرضى'!$A$6:$A$305,0))&amp;"","كود غير موجود"))</f>
        <v/>
      </c>
    </row>
    <row r="353">
      <c r="A353" s="13" t="n"/>
      <c r="B353" s="5" t="n"/>
      <c r="C353" s="20" t="n"/>
      <c r="D353" s="5" t="n"/>
      <c r="E353" s="5" t="n"/>
      <c r="F353" s="6">
        <f>IF(B353&amp;""="","",IFERROR(INDEX('المرضى'!$B$6:$B$305,MATCH(B353&amp;"",'المرضى'!$A$6:$A$305,0))&amp;"","كود غير موجود"))</f>
        <v/>
      </c>
    </row>
    <row r="354">
      <c r="A354" s="13" t="n"/>
      <c r="B354" s="5" t="n"/>
      <c r="C354" s="20" t="n"/>
      <c r="D354" s="5" t="n"/>
      <c r="E354" s="5" t="n"/>
      <c r="F354" s="6">
        <f>IF(B354&amp;""="","",IFERROR(INDEX('المرضى'!$B$6:$B$305,MATCH(B354&amp;"",'المرضى'!$A$6:$A$305,0))&amp;"","كود غير موجود"))</f>
        <v/>
      </c>
    </row>
    <row r="355">
      <c r="A355" s="13" t="n"/>
      <c r="B355" s="5" t="n"/>
      <c r="C355" s="20" t="n"/>
      <c r="D355" s="5" t="n"/>
      <c r="E355" s="5" t="n"/>
      <c r="F355" s="6">
        <f>IF(B355&amp;""="","",IFERROR(INDEX('المرضى'!$B$6:$B$305,MATCH(B355&amp;"",'المرضى'!$A$6:$A$305,0))&amp;"","كود غير موجود"))</f>
        <v/>
      </c>
    </row>
    <row r="356">
      <c r="A356" s="13" t="n"/>
      <c r="B356" s="5" t="n"/>
      <c r="C356" s="20" t="n"/>
      <c r="D356" s="5" t="n"/>
      <c r="E356" s="5" t="n"/>
      <c r="F356" s="6">
        <f>IF(B356&amp;""="","",IFERROR(INDEX('المرضى'!$B$6:$B$305,MATCH(B356&amp;"",'المرضى'!$A$6:$A$305,0))&amp;"","كود غير موجود"))</f>
        <v/>
      </c>
    </row>
    <row r="357">
      <c r="A357" s="13" t="n"/>
      <c r="B357" s="5" t="n"/>
      <c r="C357" s="20" t="n"/>
      <c r="D357" s="5" t="n"/>
      <c r="E357" s="5" t="n"/>
      <c r="F357" s="6">
        <f>IF(B357&amp;""="","",IFERROR(INDEX('المرضى'!$B$6:$B$305,MATCH(B357&amp;"",'المرضى'!$A$6:$A$305,0))&amp;"","كود غير موجود"))</f>
        <v/>
      </c>
    </row>
    <row r="358">
      <c r="A358" s="13" t="n"/>
      <c r="B358" s="5" t="n"/>
      <c r="C358" s="20" t="n"/>
      <c r="D358" s="5" t="n"/>
      <c r="E358" s="5" t="n"/>
      <c r="F358" s="6">
        <f>IF(B358&amp;""="","",IFERROR(INDEX('المرضى'!$B$6:$B$305,MATCH(B358&amp;"",'المرضى'!$A$6:$A$305,0))&amp;"","كود غير موجود"))</f>
        <v/>
      </c>
    </row>
    <row r="359">
      <c r="A359" s="13" t="n"/>
      <c r="B359" s="5" t="n"/>
      <c r="C359" s="20" t="n"/>
      <c r="D359" s="5" t="n"/>
      <c r="E359" s="5" t="n"/>
      <c r="F359" s="6">
        <f>IF(B359&amp;""="","",IFERROR(INDEX('المرضى'!$B$6:$B$305,MATCH(B359&amp;"",'المرضى'!$A$6:$A$305,0))&amp;"","كود غير موجود"))</f>
        <v/>
      </c>
    </row>
    <row r="360">
      <c r="A360" s="13" t="n"/>
      <c r="B360" s="5" t="n"/>
      <c r="C360" s="20" t="n"/>
      <c r="D360" s="5" t="n"/>
      <c r="E360" s="5" t="n"/>
      <c r="F360" s="6">
        <f>IF(B360&amp;""="","",IFERROR(INDEX('المرضى'!$B$6:$B$305,MATCH(B360&amp;"",'المرضى'!$A$6:$A$305,0))&amp;"","كود غير موجود"))</f>
        <v/>
      </c>
    </row>
    <row r="361">
      <c r="A361" s="13" t="n"/>
      <c r="B361" s="5" t="n"/>
      <c r="C361" s="20" t="n"/>
      <c r="D361" s="5" t="n"/>
      <c r="E361" s="5" t="n"/>
      <c r="F361" s="6">
        <f>IF(B361&amp;""="","",IFERROR(INDEX('المرضى'!$B$6:$B$305,MATCH(B361&amp;"",'المرضى'!$A$6:$A$305,0))&amp;"","كود غير موجود"))</f>
        <v/>
      </c>
    </row>
    <row r="362">
      <c r="A362" s="13" t="n"/>
      <c r="B362" s="5" t="n"/>
      <c r="C362" s="20" t="n"/>
      <c r="D362" s="5" t="n"/>
      <c r="E362" s="5" t="n"/>
      <c r="F362" s="6">
        <f>IF(B362&amp;""="","",IFERROR(INDEX('المرضى'!$B$6:$B$305,MATCH(B362&amp;"",'المرضى'!$A$6:$A$305,0))&amp;"","كود غير موجود"))</f>
        <v/>
      </c>
    </row>
    <row r="363">
      <c r="A363" s="13" t="n"/>
      <c r="B363" s="5" t="n"/>
      <c r="C363" s="20" t="n"/>
      <c r="D363" s="5" t="n"/>
      <c r="E363" s="5" t="n"/>
      <c r="F363" s="6">
        <f>IF(B363&amp;""="","",IFERROR(INDEX('المرضى'!$B$6:$B$305,MATCH(B363&amp;"",'المرضى'!$A$6:$A$305,0))&amp;"","كود غير موجود"))</f>
        <v/>
      </c>
    </row>
    <row r="364">
      <c r="A364" s="13" t="n"/>
      <c r="B364" s="5" t="n"/>
      <c r="C364" s="20" t="n"/>
      <c r="D364" s="5" t="n"/>
      <c r="E364" s="5" t="n"/>
      <c r="F364" s="6">
        <f>IF(B364&amp;""="","",IFERROR(INDEX('المرضى'!$B$6:$B$305,MATCH(B364&amp;"",'المرضى'!$A$6:$A$305,0))&amp;"","كود غير موجود"))</f>
        <v/>
      </c>
    </row>
    <row r="365">
      <c r="A365" s="13" t="n"/>
      <c r="B365" s="5" t="n"/>
      <c r="C365" s="20" t="n"/>
      <c r="D365" s="5" t="n"/>
      <c r="E365" s="5" t="n"/>
      <c r="F365" s="6">
        <f>IF(B365&amp;""="","",IFERROR(INDEX('المرضى'!$B$6:$B$305,MATCH(B365&amp;"",'المرضى'!$A$6:$A$305,0))&amp;"","كود غير موجود"))</f>
        <v/>
      </c>
    </row>
    <row r="366">
      <c r="A366" s="13" t="n"/>
      <c r="B366" s="5" t="n"/>
      <c r="C366" s="20" t="n"/>
      <c r="D366" s="5" t="n"/>
      <c r="E366" s="5" t="n"/>
      <c r="F366" s="6">
        <f>IF(B366&amp;""="","",IFERROR(INDEX('المرضى'!$B$6:$B$305,MATCH(B366&amp;"",'المرضى'!$A$6:$A$305,0))&amp;"","كود غير موجود"))</f>
        <v/>
      </c>
    </row>
    <row r="367">
      <c r="A367" s="13" t="n"/>
      <c r="B367" s="5" t="n"/>
      <c r="C367" s="20" t="n"/>
      <c r="D367" s="5" t="n"/>
      <c r="E367" s="5" t="n"/>
      <c r="F367" s="6">
        <f>IF(B367&amp;""="","",IFERROR(INDEX('المرضى'!$B$6:$B$305,MATCH(B367&amp;"",'المرضى'!$A$6:$A$305,0))&amp;"","كود غير موجود"))</f>
        <v/>
      </c>
    </row>
    <row r="368">
      <c r="A368" s="13" t="n"/>
      <c r="B368" s="5" t="n"/>
      <c r="C368" s="20" t="n"/>
      <c r="D368" s="5" t="n"/>
      <c r="E368" s="5" t="n"/>
      <c r="F368" s="6">
        <f>IF(B368&amp;""="","",IFERROR(INDEX('المرضى'!$B$6:$B$305,MATCH(B368&amp;"",'المرضى'!$A$6:$A$305,0))&amp;"","كود غير موجود"))</f>
        <v/>
      </c>
    </row>
    <row r="369">
      <c r="A369" s="13" t="n"/>
      <c r="B369" s="5" t="n"/>
      <c r="C369" s="20" t="n"/>
      <c r="D369" s="5" t="n"/>
      <c r="E369" s="5" t="n"/>
      <c r="F369" s="6">
        <f>IF(B369&amp;""="","",IFERROR(INDEX('المرضى'!$B$6:$B$305,MATCH(B369&amp;"",'المرضى'!$A$6:$A$305,0))&amp;"","كود غير موجود"))</f>
        <v/>
      </c>
    </row>
    <row r="370">
      <c r="A370" s="13" t="n"/>
      <c r="B370" s="5" t="n"/>
      <c r="C370" s="20" t="n"/>
      <c r="D370" s="5" t="n"/>
      <c r="E370" s="5" t="n"/>
      <c r="F370" s="6">
        <f>IF(B370&amp;""="","",IFERROR(INDEX('المرضى'!$B$6:$B$305,MATCH(B370&amp;"",'المرضى'!$A$6:$A$305,0))&amp;"","كود غير موجود"))</f>
        <v/>
      </c>
    </row>
    <row r="371">
      <c r="A371" s="13" t="n"/>
      <c r="B371" s="5" t="n"/>
      <c r="C371" s="20" t="n"/>
      <c r="D371" s="5" t="n"/>
      <c r="E371" s="5" t="n"/>
      <c r="F371" s="6">
        <f>IF(B371&amp;""="","",IFERROR(INDEX('المرضى'!$B$6:$B$305,MATCH(B371&amp;"",'المرضى'!$A$6:$A$305,0))&amp;"","كود غير موجود"))</f>
        <v/>
      </c>
    </row>
    <row r="372">
      <c r="A372" s="13" t="n"/>
      <c r="B372" s="5" t="n"/>
      <c r="C372" s="20" t="n"/>
      <c r="D372" s="5" t="n"/>
      <c r="E372" s="5" t="n"/>
      <c r="F372" s="6">
        <f>IF(B372&amp;""="","",IFERROR(INDEX('المرضى'!$B$6:$B$305,MATCH(B372&amp;"",'المرضى'!$A$6:$A$305,0))&amp;"","كود غير موجود"))</f>
        <v/>
      </c>
    </row>
    <row r="373">
      <c r="A373" s="13" t="n"/>
      <c r="B373" s="5" t="n"/>
      <c r="C373" s="20" t="n"/>
      <c r="D373" s="5" t="n"/>
      <c r="E373" s="5" t="n"/>
      <c r="F373" s="6">
        <f>IF(B373&amp;""="","",IFERROR(INDEX('المرضى'!$B$6:$B$305,MATCH(B373&amp;"",'المرضى'!$A$6:$A$305,0))&amp;"","كود غير موجود"))</f>
        <v/>
      </c>
    </row>
    <row r="374">
      <c r="A374" s="13" t="n"/>
      <c r="B374" s="5" t="n"/>
      <c r="C374" s="20" t="n"/>
      <c r="D374" s="5" t="n"/>
      <c r="E374" s="5" t="n"/>
      <c r="F374" s="6">
        <f>IF(B374&amp;""="","",IFERROR(INDEX('المرضى'!$B$6:$B$305,MATCH(B374&amp;"",'المرضى'!$A$6:$A$305,0))&amp;"","كود غير موجود"))</f>
        <v/>
      </c>
    </row>
    <row r="375">
      <c r="A375" s="13" t="n"/>
      <c r="B375" s="5" t="n"/>
      <c r="C375" s="20" t="n"/>
      <c r="D375" s="5" t="n"/>
      <c r="E375" s="5" t="n"/>
      <c r="F375" s="6">
        <f>IF(B375&amp;""="","",IFERROR(INDEX('المرضى'!$B$6:$B$305,MATCH(B375&amp;"",'المرضى'!$A$6:$A$305,0))&amp;"","كود غير موجود"))</f>
        <v/>
      </c>
    </row>
    <row r="376">
      <c r="A376" s="13" t="n"/>
      <c r="B376" s="5" t="n"/>
      <c r="C376" s="20" t="n"/>
      <c r="D376" s="5" t="n"/>
      <c r="E376" s="5" t="n"/>
      <c r="F376" s="6">
        <f>IF(B376&amp;""="","",IFERROR(INDEX('المرضى'!$B$6:$B$305,MATCH(B376&amp;"",'المرضى'!$A$6:$A$305,0))&amp;"","كود غير موجود"))</f>
        <v/>
      </c>
    </row>
    <row r="377">
      <c r="A377" s="13" t="n"/>
      <c r="B377" s="5" t="n"/>
      <c r="C377" s="20" t="n"/>
      <c r="D377" s="5" t="n"/>
      <c r="E377" s="5" t="n"/>
      <c r="F377" s="6">
        <f>IF(B377&amp;""="","",IFERROR(INDEX('المرضى'!$B$6:$B$305,MATCH(B377&amp;"",'المرضى'!$A$6:$A$305,0))&amp;"","كود غير موجود"))</f>
        <v/>
      </c>
    </row>
    <row r="378">
      <c r="A378" s="13" t="n"/>
      <c r="B378" s="5" t="n"/>
      <c r="C378" s="20" t="n"/>
      <c r="D378" s="5" t="n"/>
      <c r="E378" s="5" t="n"/>
      <c r="F378" s="6">
        <f>IF(B378&amp;""="","",IFERROR(INDEX('المرضى'!$B$6:$B$305,MATCH(B378&amp;"",'المرضى'!$A$6:$A$305,0))&amp;"","كود غير موجود"))</f>
        <v/>
      </c>
    </row>
    <row r="379">
      <c r="A379" s="13" t="n"/>
      <c r="B379" s="5" t="n"/>
      <c r="C379" s="20" t="n"/>
      <c r="D379" s="5" t="n"/>
      <c r="E379" s="5" t="n"/>
      <c r="F379" s="6">
        <f>IF(B379&amp;""="","",IFERROR(INDEX('المرضى'!$B$6:$B$305,MATCH(B379&amp;"",'المرضى'!$A$6:$A$305,0))&amp;"","كود غير موجود"))</f>
        <v/>
      </c>
    </row>
    <row r="380">
      <c r="A380" s="13" t="n"/>
      <c r="B380" s="5" t="n"/>
      <c r="C380" s="20" t="n"/>
      <c r="D380" s="5" t="n"/>
      <c r="E380" s="5" t="n"/>
      <c r="F380" s="6">
        <f>IF(B380&amp;""="","",IFERROR(INDEX('المرضى'!$B$6:$B$305,MATCH(B380&amp;"",'المرضى'!$A$6:$A$305,0))&amp;"","كود غير موجود"))</f>
        <v/>
      </c>
    </row>
    <row r="381">
      <c r="A381" s="13" t="n"/>
      <c r="B381" s="5" t="n"/>
      <c r="C381" s="20" t="n"/>
      <c r="D381" s="5" t="n"/>
      <c r="E381" s="5" t="n"/>
      <c r="F381" s="6">
        <f>IF(B381&amp;""="","",IFERROR(INDEX('المرضى'!$B$6:$B$305,MATCH(B381&amp;"",'المرضى'!$A$6:$A$305,0))&amp;"","كود غير موجود"))</f>
        <v/>
      </c>
    </row>
    <row r="382">
      <c r="A382" s="13" t="n"/>
      <c r="B382" s="5" t="n"/>
      <c r="C382" s="20" t="n"/>
      <c r="D382" s="5" t="n"/>
      <c r="E382" s="5" t="n"/>
      <c r="F382" s="6">
        <f>IF(B382&amp;""="","",IFERROR(INDEX('المرضى'!$B$6:$B$305,MATCH(B382&amp;"",'المرضى'!$A$6:$A$305,0))&amp;"","كود غير موجود"))</f>
        <v/>
      </c>
    </row>
    <row r="383">
      <c r="A383" s="13" t="n"/>
      <c r="B383" s="5" t="n"/>
      <c r="C383" s="20" t="n"/>
      <c r="D383" s="5" t="n"/>
      <c r="E383" s="5" t="n"/>
      <c r="F383" s="6">
        <f>IF(B383&amp;""="","",IFERROR(INDEX('المرضى'!$B$6:$B$305,MATCH(B383&amp;"",'المرضى'!$A$6:$A$305,0))&amp;"","كود غير موجود"))</f>
        <v/>
      </c>
    </row>
    <row r="384">
      <c r="A384" s="13" t="n"/>
      <c r="B384" s="5" t="n"/>
      <c r="C384" s="20" t="n"/>
      <c r="D384" s="5" t="n"/>
      <c r="E384" s="5" t="n"/>
      <c r="F384" s="6">
        <f>IF(B384&amp;""="","",IFERROR(INDEX('المرضى'!$B$6:$B$305,MATCH(B384&amp;"",'المرضى'!$A$6:$A$305,0))&amp;"","كود غير موجود"))</f>
        <v/>
      </c>
    </row>
    <row r="385">
      <c r="A385" s="13" t="n"/>
      <c r="B385" s="5" t="n"/>
      <c r="C385" s="20" t="n"/>
      <c r="D385" s="5" t="n"/>
      <c r="E385" s="5" t="n"/>
      <c r="F385" s="6">
        <f>IF(B385&amp;""="","",IFERROR(INDEX('المرضى'!$B$6:$B$305,MATCH(B385&amp;"",'المرضى'!$A$6:$A$305,0))&amp;"","كود غير موجود"))</f>
        <v/>
      </c>
    </row>
    <row r="386">
      <c r="A386" s="13" t="n"/>
      <c r="B386" s="5" t="n"/>
      <c r="C386" s="20" t="n"/>
      <c r="D386" s="5" t="n"/>
      <c r="E386" s="5" t="n"/>
      <c r="F386" s="6">
        <f>IF(B386&amp;""="","",IFERROR(INDEX('المرضى'!$B$6:$B$305,MATCH(B386&amp;"",'المرضى'!$A$6:$A$305,0))&amp;"","كود غير موجود"))</f>
        <v/>
      </c>
    </row>
    <row r="387">
      <c r="A387" s="13" t="n"/>
      <c r="B387" s="5" t="n"/>
      <c r="C387" s="20" t="n"/>
      <c r="D387" s="5" t="n"/>
      <c r="E387" s="5" t="n"/>
      <c r="F387" s="6">
        <f>IF(B387&amp;""="","",IFERROR(INDEX('المرضى'!$B$6:$B$305,MATCH(B387&amp;"",'المرضى'!$A$6:$A$305,0))&amp;"","كود غير موجود"))</f>
        <v/>
      </c>
    </row>
    <row r="388">
      <c r="A388" s="13" t="n"/>
      <c r="B388" s="5" t="n"/>
      <c r="C388" s="20" t="n"/>
      <c r="D388" s="5" t="n"/>
      <c r="E388" s="5" t="n"/>
      <c r="F388" s="6">
        <f>IF(B388&amp;""="","",IFERROR(INDEX('المرضى'!$B$6:$B$305,MATCH(B388&amp;"",'المرضى'!$A$6:$A$305,0))&amp;"","كود غير موجود"))</f>
        <v/>
      </c>
    </row>
    <row r="389">
      <c r="A389" s="13" t="n"/>
      <c r="B389" s="5" t="n"/>
      <c r="C389" s="20" t="n"/>
      <c r="D389" s="5" t="n"/>
      <c r="E389" s="5" t="n"/>
      <c r="F389" s="6">
        <f>IF(B389&amp;""="","",IFERROR(INDEX('المرضى'!$B$6:$B$305,MATCH(B389&amp;"",'المرضى'!$A$6:$A$305,0))&amp;"","كود غير موجود"))</f>
        <v/>
      </c>
    </row>
    <row r="390">
      <c r="A390" s="13" t="n"/>
      <c r="B390" s="5" t="n"/>
      <c r="C390" s="20" t="n"/>
      <c r="D390" s="5" t="n"/>
      <c r="E390" s="5" t="n"/>
      <c r="F390" s="6">
        <f>IF(B390&amp;""="","",IFERROR(INDEX('المرضى'!$B$6:$B$305,MATCH(B390&amp;"",'المرضى'!$A$6:$A$305,0))&amp;"","كود غير موجود"))</f>
        <v/>
      </c>
    </row>
    <row r="391">
      <c r="A391" s="13" t="n"/>
      <c r="B391" s="5" t="n"/>
      <c r="C391" s="20" t="n"/>
      <c r="D391" s="5" t="n"/>
      <c r="E391" s="5" t="n"/>
      <c r="F391" s="6">
        <f>IF(B391&amp;""="","",IFERROR(INDEX('المرضى'!$B$6:$B$305,MATCH(B391&amp;"",'المرضى'!$A$6:$A$305,0))&amp;"","كود غير موجود"))</f>
        <v/>
      </c>
    </row>
    <row r="392">
      <c r="A392" s="13" t="n"/>
      <c r="B392" s="5" t="n"/>
      <c r="C392" s="20" t="n"/>
      <c r="D392" s="5" t="n"/>
      <c r="E392" s="5" t="n"/>
      <c r="F392" s="6">
        <f>IF(B392&amp;""="","",IFERROR(INDEX('المرضى'!$B$6:$B$305,MATCH(B392&amp;"",'المرضى'!$A$6:$A$305,0))&amp;"","كود غير موجود"))</f>
        <v/>
      </c>
    </row>
    <row r="393">
      <c r="A393" s="13" t="n"/>
      <c r="B393" s="5" t="n"/>
      <c r="C393" s="20" t="n"/>
      <c r="D393" s="5" t="n"/>
      <c r="E393" s="5" t="n"/>
      <c r="F393" s="6">
        <f>IF(B393&amp;""="","",IFERROR(INDEX('المرضى'!$B$6:$B$305,MATCH(B393&amp;"",'المرضى'!$A$6:$A$305,0))&amp;"","كود غير موجود"))</f>
        <v/>
      </c>
    </row>
    <row r="394">
      <c r="A394" s="13" t="n"/>
      <c r="B394" s="5" t="n"/>
      <c r="C394" s="20" t="n"/>
      <c r="D394" s="5" t="n"/>
      <c r="E394" s="5" t="n"/>
      <c r="F394" s="6">
        <f>IF(B394&amp;""="","",IFERROR(INDEX('المرضى'!$B$6:$B$305,MATCH(B394&amp;"",'المرضى'!$A$6:$A$305,0))&amp;"","كود غير موجود"))</f>
        <v/>
      </c>
    </row>
    <row r="395">
      <c r="A395" s="13" t="n"/>
      <c r="B395" s="5" t="n"/>
      <c r="C395" s="20" t="n"/>
      <c r="D395" s="5" t="n"/>
      <c r="E395" s="5" t="n"/>
      <c r="F395" s="6">
        <f>IF(B395&amp;""="","",IFERROR(INDEX('المرضى'!$B$6:$B$305,MATCH(B395&amp;"",'المرضى'!$A$6:$A$305,0))&amp;"","كود غير موجود"))</f>
        <v/>
      </c>
    </row>
    <row r="396">
      <c r="A396" s="13" t="n"/>
      <c r="B396" s="5" t="n"/>
      <c r="C396" s="20" t="n"/>
      <c r="D396" s="5" t="n"/>
      <c r="E396" s="5" t="n"/>
      <c r="F396" s="6">
        <f>IF(B396&amp;""="","",IFERROR(INDEX('المرضى'!$B$6:$B$305,MATCH(B396&amp;"",'المرضى'!$A$6:$A$305,0))&amp;"","كود غير موجود"))</f>
        <v/>
      </c>
    </row>
    <row r="397">
      <c r="A397" s="13" t="n"/>
      <c r="B397" s="5" t="n"/>
      <c r="C397" s="20" t="n"/>
      <c r="D397" s="5" t="n"/>
      <c r="E397" s="5" t="n"/>
      <c r="F397" s="6">
        <f>IF(B397&amp;""="","",IFERROR(INDEX('المرضى'!$B$6:$B$305,MATCH(B397&amp;"",'المرضى'!$A$6:$A$305,0))&amp;"","كود غير موجود"))</f>
        <v/>
      </c>
    </row>
    <row r="398">
      <c r="A398" s="13" t="n"/>
      <c r="B398" s="5" t="n"/>
      <c r="C398" s="20" t="n"/>
      <c r="D398" s="5" t="n"/>
      <c r="E398" s="5" t="n"/>
      <c r="F398" s="6">
        <f>IF(B398&amp;""="","",IFERROR(INDEX('المرضى'!$B$6:$B$305,MATCH(B398&amp;"",'المرضى'!$A$6:$A$305,0))&amp;"","كود غير موجود"))</f>
        <v/>
      </c>
    </row>
    <row r="399">
      <c r="A399" s="13" t="n"/>
      <c r="B399" s="5" t="n"/>
      <c r="C399" s="20" t="n"/>
      <c r="D399" s="5" t="n"/>
      <c r="E399" s="5" t="n"/>
      <c r="F399" s="6">
        <f>IF(B399&amp;""="","",IFERROR(INDEX('المرضى'!$B$6:$B$305,MATCH(B399&amp;"",'المرضى'!$A$6:$A$305,0))&amp;"","كود غير موجود"))</f>
        <v/>
      </c>
    </row>
    <row r="400">
      <c r="A400" s="13" t="n"/>
      <c r="B400" s="5" t="n"/>
      <c r="C400" s="20" t="n"/>
      <c r="D400" s="5" t="n"/>
      <c r="E400" s="5" t="n"/>
      <c r="F400" s="6">
        <f>IF(B400&amp;""="","",IFERROR(INDEX('المرضى'!$B$6:$B$305,MATCH(B400&amp;"",'المرضى'!$A$6:$A$305,0))&amp;"","كود غير موجود"))</f>
        <v/>
      </c>
    </row>
    <row r="401">
      <c r="A401" s="13" t="n"/>
      <c r="B401" s="5" t="n"/>
      <c r="C401" s="20" t="n"/>
      <c r="D401" s="5" t="n"/>
      <c r="E401" s="5" t="n"/>
      <c r="F401" s="6">
        <f>IF(B401&amp;""="","",IFERROR(INDEX('المرضى'!$B$6:$B$305,MATCH(B401&amp;"",'المرضى'!$A$6:$A$305,0))&amp;"","كود غير موجود"))</f>
        <v/>
      </c>
    </row>
    <row r="402">
      <c r="A402" s="13" t="n"/>
      <c r="B402" s="5" t="n"/>
      <c r="C402" s="20" t="n"/>
      <c r="D402" s="5" t="n"/>
      <c r="E402" s="5" t="n"/>
      <c r="F402" s="6">
        <f>IF(B402&amp;""="","",IFERROR(INDEX('المرضى'!$B$6:$B$305,MATCH(B402&amp;"",'المرضى'!$A$6:$A$305,0))&amp;"","كود غير موجود"))</f>
        <v/>
      </c>
    </row>
    <row r="403">
      <c r="A403" s="13" t="n"/>
      <c r="B403" s="5" t="n"/>
      <c r="C403" s="20" t="n"/>
      <c r="D403" s="5" t="n"/>
      <c r="E403" s="5" t="n"/>
      <c r="F403" s="6">
        <f>IF(B403&amp;""="","",IFERROR(INDEX('المرضى'!$B$6:$B$305,MATCH(B403&amp;"",'المرضى'!$A$6:$A$305,0))&amp;"","كود غير موجود"))</f>
        <v/>
      </c>
    </row>
    <row r="404">
      <c r="A404" s="13" t="n"/>
      <c r="B404" s="5" t="n"/>
      <c r="C404" s="20" t="n"/>
      <c r="D404" s="5" t="n"/>
      <c r="E404" s="5" t="n"/>
      <c r="F404" s="6">
        <f>IF(B404&amp;""="","",IFERROR(INDEX('المرضى'!$B$6:$B$305,MATCH(B404&amp;"",'المرضى'!$A$6:$A$305,0))&amp;"","كود غير موجود"))</f>
        <v/>
      </c>
    </row>
    <row r="405">
      <c r="A405" s="13" t="n"/>
      <c r="B405" s="5" t="n"/>
      <c r="C405" s="20" t="n"/>
      <c r="D405" s="5" t="n"/>
      <c r="E405" s="5" t="n"/>
      <c r="F405" s="6">
        <f>IF(B405&amp;""="","",IFERROR(INDEX('المرضى'!$B$6:$B$305,MATCH(B405&amp;"",'المرضى'!$A$6:$A$305,0))&amp;"","كود غير موجود"))</f>
        <v/>
      </c>
    </row>
    <row r="406">
      <c r="A406" s="13" t="n"/>
      <c r="B406" s="5" t="n"/>
      <c r="C406" s="20" t="n"/>
      <c r="D406" s="5" t="n"/>
      <c r="E406" s="5" t="n"/>
      <c r="F406" s="6">
        <f>IF(B406&amp;""="","",IFERROR(INDEX('المرضى'!$B$6:$B$305,MATCH(B406&amp;"",'المرضى'!$A$6:$A$305,0))&amp;"","كود غير موجود"))</f>
        <v/>
      </c>
    </row>
    <row r="407">
      <c r="A407" s="13" t="n"/>
      <c r="B407" s="5" t="n"/>
      <c r="C407" s="20" t="n"/>
      <c r="D407" s="5" t="n"/>
      <c r="E407" s="5" t="n"/>
      <c r="F407" s="6">
        <f>IF(B407&amp;""="","",IFERROR(INDEX('المرضى'!$B$6:$B$305,MATCH(B407&amp;"",'المرضى'!$A$6:$A$305,0))&amp;"","كود غير موجود"))</f>
        <v/>
      </c>
    </row>
    <row r="408">
      <c r="A408" s="13" t="n"/>
      <c r="B408" s="5" t="n"/>
      <c r="C408" s="20" t="n"/>
      <c r="D408" s="5" t="n"/>
      <c r="E408" s="5" t="n"/>
      <c r="F408" s="6">
        <f>IF(B408&amp;""="","",IFERROR(INDEX('المرضى'!$B$6:$B$305,MATCH(B408&amp;"",'المرضى'!$A$6:$A$305,0))&amp;"","كود غير موجود"))</f>
        <v/>
      </c>
    </row>
    <row r="409">
      <c r="A409" s="13" t="n"/>
      <c r="B409" s="5" t="n"/>
      <c r="C409" s="20" t="n"/>
      <c r="D409" s="5" t="n"/>
      <c r="E409" s="5" t="n"/>
      <c r="F409" s="6">
        <f>IF(B409&amp;""="","",IFERROR(INDEX('المرضى'!$B$6:$B$305,MATCH(B409&amp;"",'المرضى'!$A$6:$A$305,0))&amp;"","كود غير موجود"))</f>
        <v/>
      </c>
    </row>
    <row r="410">
      <c r="A410" s="13" t="n"/>
      <c r="B410" s="5" t="n"/>
      <c r="C410" s="20" t="n"/>
      <c r="D410" s="5" t="n"/>
      <c r="E410" s="5" t="n"/>
      <c r="F410" s="6">
        <f>IF(B410&amp;""="","",IFERROR(INDEX('المرضى'!$B$6:$B$305,MATCH(B410&amp;"",'المرضى'!$A$6:$A$305,0))&amp;"","كود غير موجود"))</f>
        <v/>
      </c>
    </row>
    <row r="411">
      <c r="A411" s="13" t="n"/>
      <c r="B411" s="5" t="n"/>
      <c r="C411" s="20" t="n"/>
      <c r="D411" s="5" t="n"/>
      <c r="E411" s="5" t="n"/>
      <c r="F411" s="6">
        <f>IF(B411&amp;""="","",IFERROR(INDEX('المرضى'!$B$6:$B$305,MATCH(B411&amp;"",'المرضى'!$A$6:$A$305,0))&amp;"","كود غير موجود"))</f>
        <v/>
      </c>
    </row>
    <row r="412">
      <c r="A412" s="13" t="n"/>
      <c r="B412" s="5" t="n"/>
      <c r="C412" s="20" t="n"/>
      <c r="D412" s="5" t="n"/>
      <c r="E412" s="5" t="n"/>
      <c r="F412" s="6">
        <f>IF(B412&amp;""="","",IFERROR(INDEX('المرضى'!$B$6:$B$305,MATCH(B412&amp;"",'المرضى'!$A$6:$A$305,0))&amp;"","كود غير موجود"))</f>
        <v/>
      </c>
    </row>
    <row r="413">
      <c r="A413" s="13" t="n"/>
      <c r="B413" s="5" t="n"/>
      <c r="C413" s="20" t="n"/>
      <c r="D413" s="5" t="n"/>
      <c r="E413" s="5" t="n"/>
      <c r="F413" s="6">
        <f>IF(B413&amp;""="","",IFERROR(INDEX('المرضى'!$B$6:$B$305,MATCH(B413&amp;"",'المرضى'!$A$6:$A$305,0))&amp;"","كود غير موجود"))</f>
        <v/>
      </c>
    </row>
    <row r="414">
      <c r="A414" s="13" t="n"/>
      <c r="B414" s="5" t="n"/>
      <c r="C414" s="20" t="n"/>
      <c r="D414" s="5" t="n"/>
      <c r="E414" s="5" t="n"/>
      <c r="F414" s="6">
        <f>IF(B414&amp;""="","",IFERROR(INDEX('المرضى'!$B$6:$B$305,MATCH(B414&amp;"",'المرضى'!$A$6:$A$305,0))&amp;"","كود غير موجود"))</f>
        <v/>
      </c>
    </row>
    <row r="415">
      <c r="A415" s="13" t="n"/>
      <c r="B415" s="5" t="n"/>
      <c r="C415" s="20" t="n"/>
      <c r="D415" s="5" t="n"/>
      <c r="E415" s="5" t="n"/>
      <c r="F415" s="6">
        <f>IF(B415&amp;""="","",IFERROR(INDEX('المرضى'!$B$6:$B$305,MATCH(B415&amp;"",'المرضى'!$A$6:$A$305,0))&amp;"","كود غير موجود"))</f>
        <v/>
      </c>
    </row>
    <row r="416">
      <c r="A416" s="13" t="n"/>
      <c r="B416" s="5" t="n"/>
      <c r="C416" s="20" t="n"/>
      <c r="D416" s="5" t="n"/>
      <c r="E416" s="5" t="n"/>
      <c r="F416" s="6">
        <f>IF(B416&amp;""="","",IFERROR(INDEX('المرضى'!$B$6:$B$305,MATCH(B416&amp;"",'المرضى'!$A$6:$A$305,0))&amp;"","كود غير موجود"))</f>
        <v/>
      </c>
    </row>
    <row r="417">
      <c r="A417" s="13" t="n"/>
      <c r="B417" s="5" t="n"/>
      <c r="C417" s="20" t="n"/>
      <c r="D417" s="5" t="n"/>
      <c r="E417" s="5" t="n"/>
      <c r="F417" s="6">
        <f>IF(B417&amp;""="","",IFERROR(INDEX('المرضى'!$B$6:$B$305,MATCH(B417&amp;"",'المرضى'!$A$6:$A$305,0))&amp;"","كود غير موجود"))</f>
        <v/>
      </c>
    </row>
    <row r="418">
      <c r="A418" s="13" t="n"/>
      <c r="B418" s="5" t="n"/>
      <c r="C418" s="20" t="n"/>
      <c r="D418" s="5" t="n"/>
      <c r="E418" s="5" t="n"/>
      <c r="F418" s="6">
        <f>IF(B418&amp;""="","",IFERROR(INDEX('المرضى'!$B$6:$B$305,MATCH(B418&amp;"",'المرضى'!$A$6:$A$305,0))&amp;"","كود غير موجود"))</f>
        <v/>
      </c>
    </row>
    <row r="419">
      <c r="A419" s="13" t="n"/>
      <c r="B419" s="5" t="n"/>
      <c r="C419" s="20" t="n"/>
      <c r="D419" s="5" t="n"/>
      <c r="E419" s="5" t="n"/>
      <c r="F419" s="6">
        <f>IF(B419&amp;""="","",IFERROR(INDEX('المرضى'!$B$6:$B$305,MATCH(B419&amp;"",'المرضى'!$A$6:$A$305,0))&amp;"","كود غير موجود"))</f>
        <v/>
      </c>
    </row>
    <row r="420">
      <c r="A420" s="13" t="n"/>
      <c r="B420" s="5" t="n"/>
      <c r="C420" s="20" t="n"/>
      <c r="D420" s="5" t="n"/>
      <c r="E420" s="5" t="n"/>
      <c r="F420" s="6">
        <f>IF(B420&amp;""="","",IFERROR(INDEX('المرضى'!$B$6:$B$305,MATCH(B420&amp;"",'المرضى'!$A$6:$A$305,0))&amp;"","كود غير موجود"))</f>
        <v/>
      </c>
    </row>
    <row r="421">
      <c r="A421" s="13" t="n"/>
      <c r="B421" s="5" t="n"/>
      <c r="C421" s="20" t="n"/>
      <c r="D421" s="5" t="n"/>
      <c r="E421" s="5" t="n"/>
      <c r="F421" s="6">
        <f>IF(B421&amp;""="","",IFERROR(INDEX('المرضى'!$B$6:$B$305,MATCH(B421&amp;"",'المرضى'!$A$6:$A$305,0))&amp;"","كود غير موجود"))</f>
        <v/>
      </c>
    </row>
    <row r="422">
      <c r="A422" s="13" t="n"/>
      <c r="B422" s="5" t="n"/>
      <c r="C422" s="20" t="n"/>
      <c r="D422" s="5" t="n"/>
      <c r="E422" s="5" t="n"/>
      <c r="F422" s="6">
        <f>IF(B422&amp;""="","",IFERROR(INDEX('المرضى'!$B$6:$B$305,MATCH(B422&amp;"",'المرضى'!$A$6:$A$305,0))&amp;"","كود غير موجود"))</f>
        <v/>
      </c>
    </row>
    <row r="423">
      <c r="A423" s="13" t="n"/>
      <c r="B423" s="5" t="n"/>
      <c r="C423" s="20" t="n"/>
      <c r="D423" s="5" t="n"/>
      <c r="E423" s="5" t="n"/>
      <c r="F423" s="6">
        <f>IF(B423&amp;""="","",IFERROR(INDEX('المرضى'!$B$6:$B$305,MATCH(B423&amp;"",'المرضى'!$A$6:$A$305,0))&amp;"","كود غير موجود"))</f>
        <v/>
      </c>
    </row>
    <row r="424">
      <c r="A424" s="13" t="n"/>
      <c r="B424" s="5" t="n"/>
      <c r="C424" s="20" t="n"/>
      <c r="D424" s="5" t="n"/>
      <c r="E424" s="5" t="n"/>
      <c r="F424" s="6">
        <f>IF(B424&amp;""="","",IFERROR(INDEX('المرضى'!$B$6:$B$305,MATCH(B424&amp;"",'المرضى'!$A$6:$A$305,0))&amp;"","كود غير موجود"))</f>
        <v/>
      </c>
    </row>
    <row r="425">
      <c r="A425" s="13" t="n"/>
      <c r="B425" s="5" t="n"/>
      <c r="C425" s="20" t="n"/>
      <c r="D425" s="5" t="n"/>
      <c r="E425" s="5" t="n"/>
      <c r="F425" s="6">
        <f>IF(B425&amp;""="","",IFERROR(INDEX('المرضى'!$B$6:$B$305,MATCH(B425&amp;"",'المرضى'!$A$6:$A$305,0))&amp;"","كود غير موجود"))</f>
        <v/>
      </c>
    </row>
    <row r="426">
      <c r="A426" s="13" t="n"/>
      <c r="B426" s="5" t="n"/>
      <c r="C426" s="20" t="n"/>
      <c r="D426" s="5" t="n"/>
      <c r="E426" s="5" t="n"/>
      <c r="F426" s="6">
        <f>IF(B426&amp;""="","",IFERROR(INDEX('المرضى'!$B$6:$B$305,MATCH(B426&amp;"",'المرضى'!$A$6:$A$305,0))&amp;"","كود غير موجود"))</f>
        <v/>
      </c>
    </row>
    <row r="427">
      <c r="A427" s="13" t="n"/>
      <c r="B427" s="5" t="n"/>
      <c r="C427" s="20" t="n"/>
      <c r="D427" s="5" t="n"/>
      <c r="E427" s="5" t="n"/>
      <c r="F427" s="6">
        <f>IF(B427&amp;""="","",IFERROR(INDEX('المرضى'!$B$6:$B$305,MATCH(B427&amp;"",'المرضى'!$A$6:$A$305,0))&amp;"","كود غير موجود"))</f>
        <v/>
      </c>
    </row>
    <row r="428">
      <c r="A428" s="13" t="n"/>
      <c r="B428" s="5" t="n"/>
      <c r="C428" s="20" t="n"/>
      <c r="D428" s="5" t="n"/>
      <c r="E428" s="5" t="n"/>
      <c r="F428" s="6">
        <f>IF(B428&amp;""="","",IFERROR(INDEX('المرضى'!$B$6:$B$305,MATCH(B428&amp;"",'المرضى'!$A$6:$A$305,0))&amp;"","كود غير موجود"))</f>
        <v/>
      </c>
    </row>
    <row r="429">
      <c r="A429" s="13" t="n"/>
      <c r="B429" s="5" t="n"/>
      <c r="C429" s="20" t="n"/>
      <c r="D429" s="5" t="n"/>
      <c r="E429" s="5" t="n"/>
      <c r="F429" s="6">
        <f>IF(B429&amp;""="","",IFERROR(INDEX('المرضى'!$B$6:$B$305,MATCH(B429&amp;"",'المرضى'!$A$6:$A$305,0))&amp;"","كود غير موجود"))</f>
        <v/>
      </c>
    </row>
    <row r="430">
      <c r="A430" s="13" t="n"/>
      <c r="B430" s="5" t="n"/>
      <c r="C430" s="20" t="n"/>
      <c r="D430" s="5" t="n"/>
      <c r="E430" s="5" t="n"/>
      <c r="F430" s="6">
        <f>IF(B430&amp;""="","",IFERROR(INDEX('المرضى'!$B$6:$B$305,MATCH(B430&amp;"",'المرضى'!$A$6:$A$305,0))&amp;"","كود غير موجود"))</f>
        <v/>
      </c>
    </row>
    <row r="431">
      <c r="A431" s="13" t="n"/>
      <c r="B431" s="5" t="n"/>
      <c r="C431" s="20" t="n"/>
      <c r="D431" s="5" t="n"/>
      <c r="E431" s="5" t="n"/>
      <c r="F431" s="6">
        <f>IF(B431&amp;""="","",IFERROR(INDEX('المرضى'!$B$6:$B$305,MATCH(B431&amp;"",'المرضى'!$A$6:$A$305,0))&amp;"","كود غير موجود"))</f>
        <v/>
      </c>
    </row>
    <row r="432">
      <c r="A432" s="13" t="n"/>
      <c r="B432" s="5" t="n"/>
      <c r="C432" s="20" t="n"/>
      <c r="D432" s="5" t="n"/>
      <c r="E432" s="5" t="n"/>
      <c r="F432" s="6">
        <f>IF(B432&amp;""="","",IFERROR(INDEX('المرضى'!$B$6:$B$305,MATCH(B432&amp;"",'المرضى'!$A$6:$A$305,0))&amp;"","كود غير موجود"))</f>
        <v/>
      </c>
    </row>
    <row r="433">
      <c r="A433" s="13" t="n"/>
      <c r="B433" s="5" t="n"/>
      <c r="C433" s="20" t="n"/>
      <c r="D433" s="5" t="n"/>
      <c r="E433" s="5" t="n"/>
      <c r="F433" s="6">
        <f>IF(B433&amp;""="","",IFERROR(INDEX('المرضى'!$B$6:$B$305,MATCH(B433&amp;"",'المرضى'!$A$6:$A$305,0))&amp;"","كود غير موجود"))</f>
        <v/>
      </c>
    </row>
    <row r="434">
      <c r="A434" s="13" t="n"/>
      <c r="B434" s="5" t="n"/>
      <c r="C434" s="20" t="n"/>
      <c r="D434" s="5" t="n"/>
      <c r="E434" s="5" t="n"/>
      <c r="F434" s="6">
        <f>IF(B434&amp;""="","",IFERROR(INDEX('المرضى'!$B$6:$B$305,MATCH(B434&amp;"",'المرضى'!$A$6:$A$305,0))&amp;"","كود غير موجود"))</f>
        <v/>
      </c>
    </row>
    <row r="435">
      <c r="A435" s="13" t="n"/>
      <c r="B435" s="5" t="n"/>
      <c r="C435" s="20" t="n"/>
      <c r="D435" s="5" t="n"/>
      <c r="E435" s="5" t="n"/>
      <c r="F435" s="6">
        <f>IF(B435&amp;""="","",IFERROR(INDEX('المرضى'!$B$6:$B$305,MATCH(B435&amp;"",'المرضى'!$A$6:$A$305,0))&amp;"","كود غير موجود"))</f>
        <v/>
      </c>
    </row>
    <row r="436">
      <c r="A436" s="13" t="n"/>
      <c r="B436" s="5" t="n"/>
      <c r="C436" s="20" t="n"/>
      <c r="D436" s="5" t="n"/>
      <c r="E436" s="5" t="n"/>
      <c r="F436" s="6">
        <f>IF(B436&amp;""="","",IFERROR(INDEX('المرضى'!$B$6:$B$305,MATCH(B436&amp;"",'المرضى'!$A$6:$A$305,0))&amp;"","كود غير موجود"))</f>
        <v/>
      </c>
    </row>
    <row r="437">
      <c r="A437" s="13" t="n"/>
      <c r="B437" s="5" t="n"/>
      <c r="C437" s="20" t="n"/>
      <c r="D437" s="5" t="n"/>
      <c r="E437" s="5" t="n"/>
      <c r="F437" s="6">
        <f>IF(B437&amp;""="","",IFERROR(INDEX('المرضى'!$B$6:$B$305,MATCH(B437&amp;"",'المرضى'!$A$6:$A$305,0))&amp;"","كود غير موجود"))</f>
        <v/>
      </c>
    </row>
    <row r="438">
      <c r="A438" s="13" t="n"/>
      <c r="B438" s="5" t="n"/>
      <c r="C438" s="20" t="n"/>
      <c r="D438" s="5" t="n"/>
      <c r="E438" s="5" t="n"/>
      <c r="F438" s="6">
        <f>IF(B438&amp;""="","",IFERROR(INDEX('المرضى'!$B$6:$B$305,MATCH(B438&amp;"",'المرضى'!$A$6:$A$305,0))&amp;"","كود غير موجود"))</f>
        <v/>
      </c>
    </row>
    <row r="439">
      <c r="A439" s="13" t="n"/>
      <c r="B439" s="5" t="n"/>
      <c r="C439" s="20" t="n"/>
      <c r="D439" s="5" t="n"/>
      <c r="E439" s="5" t="n"/>
      <c r="F439" s="6">
        <f>IF(B439&amp;""="","",IFERROR(INDEX('المرضى'!$B$6:$B$305,MATCH(B439&amp;"",'المرضى'!$A$6:$A$305,0))&amp;"","كود غير موجود"))</f>
        <v/>
      </c>
    </row>
    <row r="440">
      <c r="A440" s="13" t="n"/>
      <c r="B440" s="5" t="n"/>
      <c r="C440" s="20" t="n"/>
      <c r="D440" s="5" t="n"/>
      <c r="E440" s="5" t="n"/>
      <c r="F440" s="6">
        <f>IF(B440&amp;""="","",IFERROR(INDEX('المرضى'!$B$6:$B$305,MATCH(B440&amp;"",'المرضى'!$A$6:$A$305,0))&amp;"","كود غير موجود"))</f>
        <v/>
      </c>
    </row>
    <row r="441">
      <c r="A441" s="13" t="n"/>
      <c r="B441" s="5" t="n"/>
      <c r="C441" s="20" t="n"/>
      <c r="D441" s="5" t="n"/>
      <c r="E441" s="5" t="n"/>
      <c r="F441" s="6">
        <f>IF(B441&amp;""="","",IFERROR(INDEX('المرضى'!$B$6:$B$305,MATCH(B441&amp;"",'المرضى'!$A$6:$A$305,0))&amp;"","كود غير موجود"))</f>
        <v/>
      </c>
    </row>
    <row r="442">
      <c r="A442" s="13" t="n"/>
      <c r="B442" s="5" t="n"/>
      <c r="C442" s="20" t="n"/>
      <c r="D442" s="5" t="n"/>
      <c r="E442" s="5" t="n"/>
      <c r="F442" s="6">
        <f>IF(B442&amp;""="","",IFERROR(INDEX('المرضى'!$B$6:$B$305,MATCH(B442&amp;"",'المرضى'!$A$6:$A$305,0))&amp;"","كود غير موجود"))</f>
        <v/>
      </c>
    </row>
    <row r="443">
      <c r="A443" s="13" t="n"/>
      <c r="B443" s="5" t="n"/>
      <c r="C443" s="20" t="n"/>
      <c r="D443" s="5" t="n"/>
      <c r="E443" s="5" t="n"/>
      <c r="F443" s="6">
        <f>IF(B443&amp;""="","",IFERROR(INDEX('المرضى'!$B$6:$B$305,MATCH(B443&amp;"",'المرضى'!$A$6:$A$305,0))&amp;"","كود غير موجود"))</f>
        <v/>
      </c>
    </row>
    <row r="444">
      <c r="A444" s="13" t="n"/>
      <c r="B444" s="5" t="n"/>
      <c r="C444" s="20" t="n"/>
      <c r="D444" s="5" t="n"/>
      <c r="E444" s="5" t="n"/>
      <c r="F444" s="6">
        <f>IF(B444&amp;""="","",IFERROR(INDEX('المرضى'!$B$6:$B$305,MATCH(B444&amp;"",'المرضى'!$A$6:$A$305,0))&amp;"","كود غير موجود"))</f>
        <v/>
      </c>
    </row>
    <row r="445">
      <c r="A445" s="13" t="n"/>
      <c r="B445" s="5" t="n"/>
      <c r="C445" s="20" t="n"/>
      <c r="D445" s="5" t="n"/>
      <c r="E445" s="5" t="n"/>
      <c r="F445" s="6">
        <f>IF(B445&amp;""="","",IFERROR(INDEX('المرضى'!$B$6:$B$305,MATCH(B445&amp;"",'المرضى'!$A$6:$A$305,0))&amp;"","كود غير موجود"))</f>
        <v/>
      </c>
    </row>
    <row r="446">
      <c r="A446" s="13" t="n"/>
      <c r="B446" s="5" t="n"/>
      <c r="C446" s="20" t="n"/>
      <c r="D446" s="5" t="n"/>
      <c r="E446" s="5" t="n"/>
      <c r="F446" s="6">
        <f>IF(B446&amp;""="","",IFERROR(INDEX('المرضى'!$B$6:$B$305,MATCH(B446&amp;"",'المرضى'!$A$6:$A$305,0))&amp;"","كود غير موجود"))</f>
        <v/>
      </c>
    </row>
    <row r="447">
      <c r="A447" s="13" t="n"/>
      <c r="B447" s="5" t="n"/>
      <c r="C447" s="20" t="n"/>
      <c r="D447" s="5" t="n"/>
      <c r="E447" s="5" t="n"/>
      <c r="F447" s="6">
        <f>IF(B447&amp;""="","",IFERROR(INDEX('المرضى'!$B$6:$B$305,MATCH(B447&amp;"",'المرضى'!$A$6:$A$305,0))&amp;"","كود غير موجود"))</f>
        <v/>
      </c>
    </row>
    <row r="448">
      <c r="A448" s="13" t="n"/>
      <c r="B448" s="5" t="n"/>
      <c r="C448" s="20" t="n"/>
      <c r="D448" s="5" t="n"/>
      <c r="E448" s="5" t="n"/>
      <c r="F448" s="6">
        <f>IF(B448&amp;""="","",IFERROR(INDEX('المرضى'!$B$6:$B$305,MATCH(B448&amp;"",'المرضى'!$A$6:$A$305,0))&amp;"","كود غير موجود"))</f>
        <v/>
      </c>
    </row>
    <row r="449">
      <c r="A449" s="13" t="n"/>
      <c r="B449" s="5" t="n"/>
      <c r="C449" s="20" t="n"/>
      <c r="D449" s="5" t="n"/>
      <c r="E449" s="5" t="n"/>
      <c r="F449" s="6">
        <f>IF(B449&amp;""="","",IFERROR(INDEX('المرضى'!$B$6:$B$305,MATCH(B449&amp;"",'المرضى'!$A$6:$A$305,0))&amp;"","كود غير موجود"))</f>
        <v/>
      </c>
    </row>
    <row r="450">
      <c r="A450" s="13" t="n"/>
      <c r="B450" s="5" t="n"/>
      <c r="C450" s="20" t="n"/>
      <c r="D450" s="5" t="n"/>
      <c r="E450" s="5" t="n"/>
      <c r="F450" s="6">
        <f>IF(B450&amp;""="","",IFERROR(INDEX('المرضى'!$B$6:$B$305,MATCH(B450&amp;"",'المرضى'!$A$6:$A$305,0))&amp;"","كود غير موجود"))</f>
        <v/>
      </c>
    </row>
    <row r="451">
      <c r="A451" s="13" t="n"/>
      <c r="B451" s="5" t="n"/>
      <c r="C451" s="20" t="n"/>
      <c r="D451" s="5" t="n"/>
      <c r="E451" s="5" t="n"/>
      <c r="F451" s="6">
        <f>IF(B451&amp;""="","",IFERROR(INDEX('المرضى'!$B$6:$B$305,MATCH(B451&amp;"",'المرضى'!$A$6:$A$305,0))&amp;"","كود غير موجود"))</f>
        <v/>
      </c>
    </row>
    <row r="452">
      <c r="A452" s="13" t="n"/>
      <c r="B452" s="5" t="n"/>
      <c r="C452" s="20" t="n"/>
      <c r="D452" s="5" t="n"/>
      <c r="E452" s="5" t="n"/>
      <c r="F452" s="6">
        <f>IF(B452&amp;""="","",IFERROR(INDEX('المرضى'!$B$6:$B$305,MATCH(B452&amp;"",'المرضى'!$A$6:$A$305,0))&amp;"","كود غير موجود"))</f>
        <v/>
      </c>
    </row>
    <row r="453">
      <c r="A453" s="13" t="n"/>
      <c r="B453" s="5" t="n"/>
      <c r="C453" s="20" t="n"/>
      <c r="D453" s="5" t="n"/>
      <c r="E453" s="5" t="n"/>
      <c r="F453" s="6">
        <f>IF(B453&amp;""="","",IFERROR(INDEX('المرضى'!$B$6:$B$305,MATCH(B453&amp;"",'المرضى'!$A$6:$A$305,0))&amp;"","كود غير موجود"))</f>
        <v/>
      </c>
    </row>
    <row r="454">
      <c r="A454" s="13" t="n"/>
      <c r="B454" s="5" t="n"/>
      <c r="C454" s="20" t="n"/>
      <c r="D454" s="5" t="n"/>
      <c r="E454" s="5" t="n"/>
      <c r="F454" s="6">
        <f>IF(B454&amp;""="","",IFERROR(INDEX('المرضى'!$B$6:$B$305,MATCH(B454&amp;"",'المرضى'!$A$6:$A$305,0))&amp;"","كود غير موجود"))</f>
        <v/>
      </c>
    </row>
    <row r="455">
      <c r="A455" s="13" t="n"/>
      <c r="B455" s="5" t="n"/>
      <c r="C455" s="20" t="n"/>
      <c r="D455" s="5" t="n"/>
      <c r="E455" s="5" t="n"/>
      <c r="F455" s="6">
        <f>IF(B455&amp;""="","",IFERROR(INDEX('المرضى'!$B$6:$B$305,MATCH(B455&amp;"",'المرضى'!$A$6:$A$305,0))&amp;"","كود غير موجود"))</f>
        <v/>
      </c>
    </row>
    <row r="456">
      <c r="A456" s="13" t="n"/>
      <c r="B456" s="5" t="n"/>
      <c r="C456" s="20" t="n"/>
      <c r="D456" s="5" t="n"/>
      <c r="E456" s="5" t="n"/>
      <c r="F456" s="6">
        <f>IF(B456&amp;""="","",IFERROR(INDEX('المرضى'!$B$6:$B$305,MATCH(B456&amp;"",'المرضى'!$A$6:$A$305,0))&amp;"","كود غير موجود"))</f>
        <v/>
      </c>
    </row>
    <row r="457">
      <c r="A457" s="13" t="n"/>
      <c r="B457" s="5" t="n"/>
      <c r="C457" s="20" t="n"/>
      <c r="D457" s="5" t="n"/>
      <c r="E457" s="5" t="n"/>
      <c r="F457" s="6">
        <f>IF(B457&amp;""="","",IFERROR(INDEX('المرضى'!$B$6:$B$305,MATCH(B457&amp;"",'المرضى'!$A$6:$A$305,0))&amp;"","كود غير موجود"))</f>
        <v/>
      </c>
    </row>
    <row r="458">
      <c r="A458" s="13" t="n"/>
      <c r="B458" s="5" t="n"/>
      <c r="C458" s="20" t="n"/>
      <c r="D458" s="5" t="n"/>
      <c r="E458" s="5" t="n"/>
      <c r="F458" s="6">
        <f>IF(B458&amp;""="","",IFERROR(INDEX('المرضى'!$B$6:$B$305,MATCH(B458&amp;"",'المرضى'!$A$6:$A$305,0))&amp;"","كود غير موجود"))</f>
        <v/>
      </c>
    </row>
    <row r="459">
      <c r="A459" s="13" t="n"/>
      <c r="B459" s="5" t="n"/>
      <c r="C459" s="20" t="n"/>
      <c r="D459" s="5" t="n"/>
      <c r="E459" s="5" t="n"/>
      <c r="F459" s="6">
        <f>IF(B459&amp;""="","",IFERROR(INDEX('المرضى'!$B$6:$B$305,MATCH(B459&amp;"",'المرضى'!$A$6:$A$305,0))&amp;"","كود غير موجود"))</f>
        <v/>
      </c>
    </row>
    <row r="460">
      <c r="A460" s="13" t="n"/>
      <c r="B460" s="5" t="n"/>
      <c r="C460" s="20" t="n"/>
      <c r="D460" s="5" t="n"/>
      <c r="E460" s="5" t="n"/>
      <c r="F460" s="6">
        <f>IF(B460&amp;""="","",IFERROR(INDEX('المرضى'!$B$6:$B$305,MATCH(B460&amp;"",'المرضى'!$A$6:$A$305,0))&amp;"","كود غير موجود"))</f>
        <v/>
      </c>
    </row>
    <row r="461">
      <c r="A461" s="13" t="n"/>
      <c r="B461" s="5" t="n"/>
      <c r="C461" s="20" t="n"/>
      <c r="D461" s="5" t="n"/>
      <c r="E461" s="5" t="n"/>
      <c r="F461" s="6">
        <f>IF(B461&amp;""="","",IFERROR(INDEX('المرضى'!$B$6:$B$305,MATCH(B461&amp;"",'المرضى'!$A$6:$A$305,0))&amp;"","كود غير موجود"))</f>
        <v/>
      </c>
    </row>
    <row r="462">
      <c r="A462" s="13" t="n"/>
      <c r="B462" s="5" t="n"/>
      <c r="C462" s="20" t="n"/>
      <c r="D462" s="5" t="n"/>
      <c r="E462" s="5" t="n"/>
      <c r="F462" s="6">
        <f>IF(B462&amp;""="","",IFERROR(INDEX('المرضى'!$B$6:$B$305,MATCH(B462&amp;"",'المرضى'!$A$6:$A$305,0))&amp;"","كود غير موجود"))</f>
        <v/>
      </c>
    </row>
    <row r="463">
      <c r="A463" s="13" t="n"/>
      <c r="B463" s="5" t="n"/>
      <c r="C463" s="20" t="n"/>
      <c r="D463" s="5" t="n"/>
      <c r="E463" s="5" t="n"/>
      <c r="F463" s="6">
        <f>IF(B463&amp;""="","",IFERROR(INDEX('المرضى'!$B$6:$B$305,MATCH(B463&amp;"",'المرضى'!$A$6:$A$305,0))&amp;"","كود غير موجود"))</f>
        <v/>
      </c>
    </row>
    <row r="464">
      <c r="A464" s="13" t="n"/>
      <c r="B464" s="5" t="n"/>
      <c r="C464" s="20" t="n"/>
      <c r="D464" s="5" t="n"/>
      <c r="E464" s="5" t="n"/>
      <c r="F464" s="6">
        <f>IF(B464&amp;""="","",IFERROR(INDEX('المرضى'!$B$6:$B$305,MATCH(B464&amp;"",'المرضى'!$A$6:$A$305,0))&amp;"","كود غير موجود"))</f>
        <v/>
      </c>
    </row>
    <row r="465">
      <c r="A465" s="13" t="n"/>
      <c r="B465" s="5" t="n"/>
      <c r="C465" s="20" t="n"/>
      <c r="D465" s="5" t="n"/>
      <c r="E465" s="5" t="n"/>
      <c r="F465" s="6">
        <f>IF(B465&amp;""="","",IFERROR(INDEX('المرضى'!$B$6:$B$305,MATCH(B465&amp;"",'المرضى'!$A$6:$A$305,0))&amp;"","كود غير موجود"))</f>
        <v/>
      </c>
    </row>
    <row r="466">
      <c r="A466" s="13" t="n"/>
      <c r="B466" s="5" t="n"/>
      <c r="C466" s="20" t="n"/>
      <c r="D466" s="5" t="n"/>
      <c r="E466" s="5" t="n"/>
      <c r="F466" s="6">
        <f>IF(B466&amp;""="","",IFERROR(INDEX('المرضى'!$B$6:$B$305,MATCH(B466&amp;"",'المرضى'!$A$6:$A$305,0))&amp;"","كود غير موجود"))</f>
        <v/>
      </c>
    </row>
    <row r="467">
      <c r="A467" s="13" t="n"/>
      <c r="B467" s="5" t="n"/>
      <c r="C467" s="20" t="n"/>
      <c r="D467" s="5" t="n"/>
      <c r="E467" s="5" t="n"/>
      <c r="F467" s="6">
        <f>IF(B467&amp;""="","",IFERROR(INDEX('المرضى'!$B$6:$B$305,MATCH(B467&amp;"",'المرضى'!$A$6:$A$305,0))&amp;"","كود غير موجود"))</f>
        <v/>
      </c>
    </row>
    <row r="468">
      <c r="A468" s="13" t="n"/>
      <c r="B468" s="5" t="n"/>
      <c r="C468" s="20" t="n"/>
      <c r="D468" s="5" t="n"/>
      <c r="E468" s="5" t="n"/>
      <c r="F468" s="6">
        <f>IF(B468&amp;""="","",IFERROR(INDEX('المرضى'!$B$6:$B$305,MATCH(B468&amp;"",'المرضى'!$A$6:$A$305,0))&amp;"","كود غير موجود"))</f>
        <v/>
      </c>
    </row>
    <row r="469">
      <c r="A469" s="13" t="n"/>
      <c r="B469" s="5" t="n"/>
      <c r="C469" s="20" t="n"/>
      <c r="D469" s="5" t="n"/>
      <c r="E469" s="5" t="n"/>
      <c r="F469" s="6">
        <f>IF(B469&amp;""="","",IFERROR(INDEX('المرضى'!$B$6:$B$305,MATCH(B469&amp;"",'المرضى'!$A$6:$A$305,0))&amp;"","كود غير موجود"))</f>
        <v/>
      </c>
    </row>
    <row r="470">
      <c r="A470" s="13" t="n"/>
      <c r="B470" s="5" t="n"/>
      <c r="C470" s="20" t="n"/>
      <c r="D470" s="5" t="n"/>
      <c r="E470" s="5" t="n"/>
      <c r="F470" s="6">
        <f>IF(B470&amp;""="","",IFERROR(INDEX('المرضى'!$B$6:$B$305,MATCH(B470&amp;"",'المرضى'!$A$6:$A$305,0))&amp;"","كود غير موجود"))</f>
        <v/>
      </c>
    </row>
    <row r="471">
      <c r="A471" s="13" t="n"/>
      <c r="B471" s="5" t="n"/>
      <c r="C471" s="20" t="n"/>
      <c r="D471" s="5" t="n"/>
      <c r="E471" s="5" t="n"/>
      <c r="F471" s="6">
        <f>IF(B471&amp;""="","",IFERROR(INDEX('المرضى'!$B$6:$B$305,MATCH(B471&amp;"",'المرضى'!$A$6:$A$305,0))&amp;"","كود غير موجود"))</f>
        <v/>
      </c>
    </row>
    <row r="472">
      <c r="A472" s="13" t="n"/>
      <c r="B472" s="5" t="n"/>
      <c r="C472" s="20" t="n"/>
      <c r="D472" s="5" t="n"/>
      <c r="E472" s="5" t="n"/>
      <c r="F472" s="6">
        <f>IF(B472&amp;""="","",IFERROR(INDEX('المرضى'!$B$6:$B$305,MATCH(B472&amp;"",'المرضى'!$A$6:$A$305,0))&amp;"","كود غير موجود"))</f>
        <v/>
      </c>
    </row>
    <row r="473">
      <c r="A473" s="13" t="n"/>
      <c r="B473" s="5" t="n"/>
      <c r="C473" s="20" t="n"/>
      <c r="D473" s="5" t="n"/>
      <c r="E473" s="5" t="n"/>
      <c r="F473" s="6">
        <f>IF(B473&amp;""="","",IFERROR(INDEX('المرضى'!$B$6:$B$305,MATCH(B473&amp;"",'المرضى'!$A$6:$A$305,0))&amp;"","كود غير موجود"))</f>
        <v/>
      </c>
    </row>
    <row r="474">
      <c r="A474" s="13" t="n"/>
      <c r="B474" s="5" t="n"/>
      <c r="C474" s="20" t="n"/>
      <c r="D474" s="5" t="n"/>
      <c r="E474" s="5" t="n"/>
      <c r="F474" s="6">
        <f>IF(B474&amp;""="","",IFERROR(INDEX('المرضى'!$B$6:$B$305,MATCH(B474&amp;"",'المرضى'!$A$6:$A$305,0))&amp;"","كود غير موجود"))</f>
        <v/>
      </c>
    </row>
    <row r="475">
      <c r="A475" s="13" t="n"/>
      <c r="B475" s="5" t="n"/>
      <c r="C475" s="20" t="n"/>
      <c r="D475" s="5" t="n"/>
      <c r="E475" s="5" t="n"/>
      <c r="F475" s="6">
        <f>IF(B475&amp;""="","",IFERROR(INDEX('المرضى'!$B$6:$B$305,MATCH(B475&amp;"",'المرضى'!$A$6:$A$305,0))&amp;"","كود غير موجود"))</f>
        <v/>
      </c>
    </row>
    <row r="476">
      <c r="A476" s="13" t="n"/>
      <c r="B476" s="5" t="n"/>
      <c r="C476" s="20" t="n"/>
      <c r="D476" s="5" t="n"/>
      <c r="E476" s="5" t="n"/>
      <c r="F476" s="6">
        <f>IF(B476&amp;""="","",IFERROR(INDEX('المرضى'!$B$6:$B$305,MATCH(B476&amp;"",'المرضى'!$A$6:$A$305,0))&amp;"","كود غير موجود"))</f>
        <v/>
      </c>
    </row>
    <row r="477">
      <c r="A477" s="13" t="n"/>
      <c r="B477" s="5" t="n"/>
      <c r="C477" s="20" t="n"/>
      <c r="D477" s="5" t="n"/>
      <c r="E477" s="5" t="n"/>
      <c r="F477" s="6">
        <f>IF(B477&amp;""="","",IFERROR(INDEX('المرضى'!$B$6:$B$305,MATCH(B477&amp;"",'المرضى'!$A$6:$A$305,0))&amp;"","كود غير موجود"))</f>
        <v/>
      </c>
    </row>
    <row r="478">
      <c r="A478" s="13" t="n"/>
      <c r="B478" s="5" t="n"/>
      <c r="C478" s="20" t="n"/>
      <c r="D478" s="5" t="n"/>
      <c r="E478" s="5" t="n"/>
      <c r="F478" s="6">
        <f>IF(B478&amp;""="","",IFERROR(INDEX('المرضى'!$B$6:$B$305,MATCH(B478&amp;"",'المرضى'!$A$6:$A$305,0))&amp;"","كود غير موجود"))</f>
        <v/>
      </c>
    </row>
    <row r="479">
      <c r="A479" s="13" t="n"/>
      <c r="B479" s="5" t="n"/>
      <c r="C479" s="20" t="n"/>
      <c r="D479" s="5" t="n"/>
      <c r="E479" s="5" t="n"/>
      <c r="F479" s="6">
        <f>IF(B479&amp;""="","",IFERROR(INDEX('المرضى'!$B$6:$B$305,MATCH(B479&amp;"",'المرضى'!$A$6:$A$305,0))&amp;"","كود غير موجود"))</f>
        <v/>
      </c>
    </row>
    <row r="480">
      <c r="A480" s="13" t="n"/>
      <c r="B480" s="5" t="n"/>
      <c r="C480" s="20" t="n"/>
      <c r="D480" s="5" t="n"/>
      <c r="E480" s="5" t="n"/>
      <c r="F480" s="6">
        <f>IF(B480&amp;""="","",IFERROR(INDEX('المرضى'!$B$6:$B$305,MATCH(B480&amp;"",'المرضى'!$A$6:$A$305,0))&amp;"","كود غير موجود"))</f>
        <v/>
      </c>
    </row>
    <row r="481">
      <c r="A481" s="13" t="n"/>
      <c r="B481" s="5" t="n"/>
      <c r="C481" s="20" t="n"/>
      <c r="D481" s="5" t="n"/>
      <c r="E481" s="5" t="n"/>
      <c r="F481" s="6">
        <f>IF(B481&amp;""="","",IFERROR(INDEX('المرضى'!$B$6:$B$305,MATCH(B481&amp;"",'المرضى'!$A$6:$A$305,0))&amp;"","كود غير موجود"))</f>
        <v/>
      </c>
    </row>
    <row r="482">
      <c r="A482" s="13" t="n"/>
      <c r="B482" s="5" t="n"/>
      <c r="C482" s="20" t="n"/>
      <c r="D482" s="5" t="n"/>
      <c r="E482" s="5" t="n"/>
      <c r="F482" s="6">
        <f>IF(B482&amp;""="","",IFERROR(INDEX('المرضى'!$B$6:$B$305,MATCH(B482&amp;"",'المرضى'!$A$6:$A$305,0))&amp;"","كود غير موجود"))</f>
        <v/>
      </c>
    </row>
    <row r="483">
      <c r="A483" s="13" t="n"/>
      <c r="B483" s="5" t="n"/>
      <c r="C483" s="20" t="n"/>
      <c r="D483" s="5" t="n"/>
      <c r="E483" s="5" t="n"/>
      <c r="F483" s="6">
        <f>IF(B483&amp;""="","",IFERROR(INDEX('المرضى'!$B$6:$B$305,MATCH(B483&amp;"",'المرضى'!$A$6:$A$305,0))&amp;"","كود غير موجود"))</f>
        <v/>
      </c>
    </row>
    <row r="484">
      <c r="A484" s="13" t="n"/>
      <c r="B484" s="5" t="n"/>
      <c r="C484" s="20" t="n"/>
      <c r="D484" s="5" t="n"/>
      <c r="E484" s="5" t="n"/>
      <c r="F484" s="6">
        <f>IF(B484&amp;""="","",IFERROR(INDEX('المرضى'!$B$6:$B$305,MATCH(B484&amp;"",'المرضى'!$A$6:$A$305,0))&amp;"","كود غير موجود"))</f>
        <v/>
      </c>
    </row>
    <row r="485">
      <c r="A485" s="13" t="n"/>
      <c r="B485" s="5" t="n"/>
      <c r="C485" s="20" t="n"/>
      <c r="D485" s="5" t="n"/>
      <c r="E485" s="5" t="n"/>
      <c r="F485" s="6">
        <f>IF(B485&amp;""="","",IFERROR(INDEX('المرضى'!$B$6:$B$305,MATCH(B485&amp;"",'المرضى'!$A$6:$A$305,0))&amp;"","كود غير موجود"))</f>
        <v/>
      </c>
    </row>
    <row r="486">
      <c r="A486" s="13" t="n"/>
      <c r="B486" s="5" t="n"/>
      <c r="C486" s="20" t="n"/>
      <c r="D486" s="5" t="n"/>
      <c r="E486" s="5" t="n"/>
      <c r="F486" s="6">
        <f>IF(B486&amp;""="","",IFERROR(INDEX('المرضى'!$B$6:$B$305,MATCH(B486&amp;"",'المرضى'!$A$6:$A$305,0))&amp;"","كود غير موجود"))</f>
        <v/>
      </c>
    </row>
    <row r="487">
      <c r="A487" s="13" t="n"/>
      <c r="B487" s="5" t="n"/>
      <c r="C487" s="20" t="n"/>
      <c r="D487" s="5" t="n"/>
      <c r="E487" s="5" t="n"/>
      <c r="F487" s="6">
        <f>IF(B487&amp;""="","",IFERROR(INDEX('المرضى'!$B$6:$B$305,MATCH(B487&amp;"",'المرضى'!$A$6:$A$305,0))&amp;"","كود غير موجود"))</f>
        <v/>
      </c>
    </row>
    <row r="488">
      <c r="A488" s="13" t="n"/>
      <c r="B488" s="5" t="n"/>
      <c r="C488" s="20" t="n"/>
      <c r="D488" s="5" t="n"/>
      <c r="E488" s="5" t="n"/>
      <c r="F488" s="6">
        <f>IF(B488&amp;""="","",IFERROR(INDEX('المرضى'!$B$6:$B$305,MATCH(B488&amp;"",'المرضى'!$A$6:$A$305,0))&amp;"","كود غير موجود"))</f>
        <v/>
      </c>
    </row>
    <row r="489">
      <c r="A489" s="13" t="n"/>
      <c r="B489" s="5" t="n"/>
      <c r="C489" s="20" t="n"/>
      <c r="D489" s="5" t="n"/>
      <c r="E489" s="5" t="n"/>
      <c r="F489" s="6">
        <f>IF(B489&amp;""="","",IFERROR(INDEX('المرضى'!$B$6:$B$305,MATCH(B489&amp;"",'المرضى'!$A$6:$A$305,0))&amp;"","كود غير موجود"))</f>
        <v/>
      </c>
    </row>
    <row r="490">
      <c r="A490" s="13" t="n"/>
      <c r="B490" s="5" t="n"/>
      <c r="C490" s="20" t="n"/>
      <c r="D490" s="5" t="n"/>
      <c r="E490" s="5" t="n"/>
      <c r="F490" s="6">
        <f>IF(B490&amp;""="","",IFERROR(INDEX('المرضى'!$B$6:$B$305,MATCH(B490&amp;"",'المرضى'!$A$6:$A$305,0))&amp;"","كود غير موجود"))</f>
        <v/>
      </c>
    </row>
    <row r="491">
      <c r="A491" s="13" t="n"/>
      <c r="B491" s="5" t="n"/>
      <c r="C491" s="20" t="n"/>
      <c r="D491" s="5" t="n"/>
      <c r="E491" s="5" t="n"/>
      <c r="F491" s="6">
        <f>IF(B491&amp;""="","",IFERROR(INDEX('المرضى'!$B$6:$B$305,MATCH(B491&amp;"",'المرضى'!$A$6:$A$305,0))&amp;"","كود غير موجود"))</f>
        <v/>
      </c>
    </row>
    <row r="492">
      <c r="A492" s="13" t="n"/>
      <c r="B492" s="5" t="n"/>
      <c r="C492" s="20" t="n"/>
      <c r="D492" s="5" t="n"/>
      <c r="E492" s="5" t="n"/>
      <c r="F492" s="6">
        <f>IF(B492&amp;""="","",IFERROR(INDEX('المرضى'!$B$6:$B$305,MATCH(B492&amp;"",'المرضى'!$A$6:$A$305,0))&amp;"","كود غير موجود"))</f>
        <v/>
      </c>
    </row>
    <row r="493">
      <c r="A493" s="13" t="n"/>
      <c r="B493" s="5" t="n"/>
      <c r="C493" s="20" t="n"/>
      <c r="D493" s="5" t="n"/>
      <c r="E493" s="5" t="n"/>
      <c r="F493" s="6">
        <f>IF(B493&amp;""="","",IFERROR(INDEX('المرضى'!$B$6:$B$305,MATCH(B493&amp;"",'المرضى'!$A$6:$A$305,0))&amp;"","كود غير موجود"))</f>
        <v/>
      </c>
    </row>
    <row r="494">
      <c r="A494" s="13" t="n"/>
      <c r="B494" s="5" t="n"/>
      <c r="C494" s="20" t="n"/>
      <c r="D494" s="5" t="n"/>
      <c r="E494" s="5" t="n"/>
      <c r="F494" s="6">
        <f>IF(B494&amp;""="","",IFERROR(INDEX('المرضى'!$B$6:$B$305,MATCH(B494&amp;"",'المرضى'!$A$6:$A$305,0))&amp;"","كود غير موجود"))</f>
        <v/>
      </c>
    </row>
    <row r="495">
      <c r="A495" s="13" t="n"/>
      <c r="B495" s="5" t="n"/>
      <c r="C495" s="20" t="n"/>
      <c r="D495" s="5" t="n"/>
      <c r="E495" s="5" t="n"/>
      <c r="F495" s="6">
        <f>IF(B495&amp;""="","",IFERROR(INDEX('المرضى'!$B$6:$B$305,MATCH(B495&amp;"",'المرضى'!$A$6:$A$305,0))&amp;"","كود غير موجود"))</f>
        <v/>
      </c>
    </row>
    <row r="496">
      <c r="A496" s="13" t="n"/>
      <c r="B496" s="5" t="n"/>
      <c r="C496" s="20" t="n"/>
      <c r="D496" s="5" t="n"/>
      <c r="E496" s="5" t="n"/>
      <c r="F496" s="6">
        <f>IF(B496&amp;""="","",IFERROR(INDEX('المرضى'!$B$6:$B$305,MATCH(B496&amp;"",'المرضى'!$A$6:$A$305,0))&amp;"","كود غير موجود"))</f>
        <v/>
      </c>
    </row>
    <row r="497">
      <c r="A497" s="13" t="n"/>
      <c r="B497" s="5" t="n"/>
      <c r="C497" s="20" t="n"/>
      <c r="D497" s="5" t="n"/>
      <c r="E497" s="5" t="n"/>
      <c r="F497" s="6">
        <f>IF(B497&amp;""="","",IFERROR(INDEX('المرضى'!$B$6:$B$305,MATCH(B497&amp;"",'المرضى'!$A$6:$A$305,0))&amp;"","كود غير موجود"))</f>
        <v/>
      </c>
    </row>
    <row r="498">
      <c r="A498" s="13" t="n"/>
      <c r="B498" s="5" t="n"/>
      <c r="C498" s="20" t="n"/>
      <c r="D498" s="5" t="n"/>
      <c r="E498" s="5" t="n"/>
      <c r="F498" s="6">
        <f>IF(B498&amp;""="","",IFERROR(INDEX('المرضى'!$B$6:$B$305,MATCH(B498&amp;"",'المرضى'!$A$6:$A$305,0))&amp;"","كود غير موجود"))</f>
        <v/>
      </c>
    </row>
    <row r="499">
      <c r="A499" s="13" t="n"/>
      <c r="B499" s="5" t="n"/>
      <c r="C499" s="20" t="n"/>
      <c r="D499" s="5" t="n"/>
      <c r="E499" s="5" t="n"/>
      <c r="F499" s="6">
        <f>IF(B499&amp;""="","",IFERROR(INDEX('المرضى'!$B$6:$B$305,MATCH(B499&amp;"",'المرضى'!$A$6:$A$305,0))&amp;"","كود غير موجود"))</f>
        <v/>
      </c>
    </row>
    <row r="500">
      <c r="A500" s="13" t="n"/>
      <c r="B500" s="5" t="n"/>
      <c r="C500" s="20" t="n"/>
      <c r="D500" s="5" t="n"/>
      <c r="E500" s="5" t="n"/>
      <c r="F500" s="6">
        <f>IF(B500&amp;""="","",IFERROR(INDEX('المرضى'!$B$6:$B$305,MATCH(B500&amp;"",'المرضى'!$A$6:$A$305,0))&amp;"","كود غير موجود"))</f>
        <v/>
      </c>
    </row>
    <row r="501">
      <c r="A501" s="13" t="n"/>
      <c r="B501" s="5" t="n"/>
      <c r="C501" s="20" t="n"/>
      <c r="D501" s="5" t="n"/>
      <c r="E501" s="5" t="n"/>
      <c r="F501" s="6">
        <f>IF(B501&amp;""="","",IFERROR(INDEX('المرضى'!$B$6:$B$305,MATCH(B501&amp;"",'المرضى'!$A$6:$A$305,0))&amp;"","كود غير موجود"))</f>
        <v/>
      </c>
    </row>
    <row r="502">
      <c r="A502" s="13" t="n"/>
      <c r="B502" s="5" t="n"/>
      <c r="C502" s="20" t="n"/>
      <c r="D502" s="5" t="n"/>
      <c r="E502" s="5" t="n"/>
      <c r="F502" s="6">
        <f>IF(B502&amp;""="","",IFERROR(INDEX('المرضى'!$B$6:$B$305,MATCH(B502&amp;"",'المرضى'!$A$6:$A$305,0))&amp;"","كود غير موجود"))</f>
        <v/>
      </c>
    </row>
    <row r="503">
      <c r="A503" s="13" t="n"/>
      <c r="B503" s="5" t="n"/>
      <c r="C503" s="20" t="n"/>
      <c r="D503" s="5" t="n"/>
      <c r="E503" s="5" t="n"/>
      <c r="F503" s="6">
        <f>IF(B503&amp;""="","",IFERROR(INDEX('المرضى'!$B$6:$B$305,MATCH(B503&amp;"",'المرضى'!$A$6:$A$305,0))&amp;"","كود غير موجود"))</f>
        <v/>
      </c>
    </row>
    <row r="504">
      <c r="A504" s="13" t="n"/>
      <c r="B504" s="5" t="n"/>
      <c r="C504" s="20" t="n"/>
      <c r="D504" s="5" t="n"/>
      <c r="E504" s="5" t="n"/>
      <c r="F504" s="6">
        <f>IF(B504&amp;""="","",IFERROR(INDEX('المرضى'!$B$6:$B$305,MATCH(B504&amp;"",'المرضى'!$A$6:$A$305,0))&amp;"","كود غير موجود"))</f>
        <v/>
      </c>
    </row>
    <row r="505">
      <c r="A505" s="13" t="n"/>
      <c r="B505" s="5" t="n"/>
      <c r="C505" s="20" t="n"/>
      <c r="D505" s="5" t="n"/>
      <c r="E505" s="5" t="n"/>
      <c r="F505" s="6">
        <f>IF(B505&amp;""="","",IFERROR(INDEX('المرضى'!$B$6:$B$305,MATCH(B505&amp;"",'المرضى'!$A$6:$A$305,0))&amp;"","كود غير موجود"))</f>
        <v/>
      </c>
    </row>
    <row r="506">
      <c r="A506" s="13" t="n"/>
      <c r="B506" s="5" t="n"/>
      <c r="C506" s="20" t="n"/>
      <c r="D506" s="5" t="n"/>
      <c r="E506" s="5" t="n"/>
      <c r="F506" s="6">
        <f>IF(B506&amp;""="","",IFERROR(INDEX('المرضى'!$B$6:$B$305,MATCH(B506&amp;"",'المرضى'!$A$6:$A$305,0))&amp;"","كود غير موجود"))</f>
        <v/>
      </c>
    </row>
    <row r="507">
      <c r="A507" s="13" t="n"/>
      <c r="B507" s="5" t="n"/>
      <c r="C507" s="20" t="n"/>
      <c r="D507" s="5" t="n"/>
      <c r="E507" s="5" t="n"/>
      <c r="F507" s="6">
        <f>IF(B507&amp;""="","",IFERROR(INDEX('المرضى'!$B$6:$B$305,MATCH(B507&amp;"",'المرضى'!$A$6:$A$305,0))&amp;"","كود غير موجود"))</f>
        <v/>
      </c>
    </row>
    <row r="508">
      <c r="A508" s="13" t="n"/>
      <c r="B508" s="5" t="n"/>
      <c r="C508" s="20" t="n"/>
      <c r="D508" s="5" t="n"/>
      <c r="E508" s="5" t="n"/>
      <c r="F508" s="6">
        <f>IF(B508&amp;""="","",IFERROR(INDEX('المرضى'!$B$6:$B$305,MATCH(B508&amp;"",'المرضى'!$A$6:$A$305,0))&amp;"","كود غير موجود"))</f>
        <v/>
      </c>
    </row>
    <row r="509">
      <c r="A509" s="13" t="n"/>
      <c r="B509" s="5" t="n"/>
      <c r="C509" s="20" t="n"/>
      <c r="D509" s="5" t="n"/>
      <c r="E509" s="5" t="n"/>
      <c r="F509" s="6">
        <f>IF(B509&amp;""="","",IFERROR(INDEX('المرضى'!$B$6:$B$305,MATCH(B509&amp;"",'المرضى'!$A$6:$A$305,0))&amp;"","كود غير موجود"))</f>
        <v/>
      </c>
    </row>
    <row r="510">
      <c r="A510" s="13" t="n"/>
      <c r="B510" s="5" t="n"/>
      <c r="C510" s="20" t="n"/>
      <c r="D510" s="5" t="n"/>
      <c r="E510" s="5" t="n"/>
      <c r="F510" s="6">
        <f>IF(B510&amp;""="","",IFERROR(INDEX('المرضى'!$B$6:$B$305,MATCH(B510&amp;"",'المرضى'!$A$6:$A$305,0))&amp;"","كود غير موجود"))</f>
        <v/>
      </c>
    </row>
    <row r="511">
      <c r="A511" s="13" t="n"/>
      <c r="B511" s="5" t="n"/>
      <c r="C511" s="20" t="n"/>
      <c r="D511" s="5" t="n"/>
      <c r="E511" s="5" t="n"/>
      <c r="F511" s="6">
        <f>IF(B511&amp;""="","",IFERROR(INDEX('المرضى'!$B$6:$B$305,MATCH(B511&amp;"",'المرضى'!$A$6:$A$305,0))&amp;"","كود غير موجود"))</f>
        <v/>
      </c>
    </row>
    <row r="512">
      <c r="A512" s="13" t="n"/>
      <c r="B512" s="5" t="n"/>
      <c r="C512" s="20" t="n"/>
      <c r="D512" s="5" t="n"/>
      <c r="E512" s="5" t="n"/>
      <c r="F512" s="6">
        <f>IF(B512&amp;""="","",IFERROR(INDEX('المرضى'!$B$6:$B$305,MATCH(B512&amp;"",'المرضى'!$A$6:$A$305,0))&amp;"","كود غير موجود"))</f>
        <v/>
      </c>
    </row>
    <row r="513">
      <c r="A513" s="13" t="n"/>
      <c r="B513" s="5" t="n"/>
      <c r="C513" s="20" t="n"/>
      <c r="D513" s="5" t="n"/>
      <c r="E513" s="5" t="n"/>
      <c r="F513" s="6">
        <f>IF(B513&amp;""="","",IFERROR(INDEX('المرضى'!$B$6:$B$305,MATCH(B513&amp;"",'المرضى'!$A$6:$A$305,0))&amp;"","كود غير موجود"))</f>
        <v/>
      </c>
    </row>
    <row r="514">
      <c r="A514" s="13" t="n"/>
      <c r="B514" s="5" t="n"/>
      <c r="C514" s="20" t="n"/>
      <c r="D514" s="5" t="n"/>
      <c r="E514" s="5" t="n"/>
      <c r="F514" s="6">
        <f>IF(B514&amp;""="","",IFERROR(INDEX('المرضى'!$B$6:$B$305,MATCH(B514&amp;"",'المرضى'!$A$6:$A$305,0))&amp;"","كود غير موجود"))</f>
        <v/>
      </c>
    </row>
    <row r="515">
      <c r="A515" s="13" t="n"/>
      <c r="B515" s="5" t="n"/>
      <c r="C515" s="20" t="n"/>
      <c r="D515" s="5" t="n"/>
      <c r="E515" s="5" t="n"/>
      <c r="F515" s="6">
        <f>IF(B515&amp;""="","",IFERROR(INDEX('المرضى'!$B$6:$B$305,MATCH(B515&amp;"",'المرضى'!$A$6:$A$305,0))&amp;"","كود غير موجود"))</f>
        <v/>
      </c>
    </row>
    <row r="516">
      <c r="A516" s="13" t="n"/>
      <c r="B516" s="5" t="n"/>
      <c r="C516" s="20" t="n"/>
      <c r="D516" s="5" t="n"/>
      <c r="E516" s="5" t="n"/>
      <c r="F516" s="6">
        <f>IF(B516&amp;""="","",IFERROR(INDEX('المرضى'!$B$6:$B$305,MATCH(B516&amp;"",'المرضى'!$A$6:$A$305,0))&amp;"","كود غير موجود"))</f>
        <v/>
      </c>
    </row>
    <row r="517">
      <c r="A517" s="13" t="n"/>
      <c r="B517" s="5" t="n"/>
      <c r="C517" s="20" t="n"/>
      <c r="D517" s="5" t="n"/>
      <c r="E517" s="5" t="n"/>
      <c r="F517" s="6">
        <f>IF(B517&amp;""="","",IFERROR(INDEX('المرضى'!$B$6:$B$305,MATCH(B517&amp;"",'المرضى'!$A$6:$A$305,0))&amp;"","كود غير موجود"))</f>
        <v/>
      </c>
    </row>
    <row r="518">
      <c r="A518" s="13" t="n"/>
      <c r="B518" s="5" t="n"/>
      <c r="C518" s="20" t="n"/>
      <c r="D518" s="5" t="n"/>
      <c r="E518" s="5" t="n"/>
      <c r="F518" s="6">
        <f>IF(B518&amp;""="","",IFERROR(INDEX('المرضى'!$B$6:$B$305,MATCH(B518&amp;"",'المرضى'!$A$6:$A$305,0))&amp;"","كود غير موجود"))</f>
        <v/>
      </c>
    </row>
    <row r="519">
      <c r="A519" s="13" t="n"/>
      <c r="B519" s="5" t="n"/>
      <c r="C519" s="20" t="n"/>
      <c r="D519" s="5" t="n"/>
      <c r="E519" s="5" t="n"/>
      <c r="F519" s="6">
        <f>IF(B519&amp;""="","",IFERROR(INDEX('المرضى'!$B$6:$B$305,MATCH(B519&amp;"",'المرضى'!$A$6:$A$305,0))&amp;"","كود غير موجود"))</f>
        <v/>
      </c>
    </row>
    <row r="520">
      <c r="A520" s="13" t="n"/>
      <c r="B520" s="5" t="n"/>
      <c r="C520" s="20" t="n"/>
      <c r="D520" s="5" t="n"/>
      <c r="E520" s="5" t="n"/>
      <c r="F520" s="6">
        <f>IF(B520&amp;""="","",IFERROR(INDEX('المرضى'!$B$6:$B$305,MATCH(B520&amp;"",'المرضى'!$A$6:$A$305,0))&amp;"","كود غير موجود"))</f>
        <v/>
      </c>
    </row>
    <row r="521">
      <c r="A521" s="13" t="n"/>
      <c r="B521" s="5" t="n"/>
      <c r="C521" s="20" t="n"/>
      <c r="D521" s="5" t="n"/>
      <c r="E521" s="5" t="n"/>
      <c r="F521" s="6">
        <f>IF(B521&amp;""="","",IFERROR(INDEX('المرضى'!$B$6:$B$305,MATCH(B521&amp;"",'المرضى'!$A$6:$A$305,0))&amp;"","كود غير موجود"))</f>
        <v/>
      </c>
    </row>
    <row r="522">
      <c r="A522" s="13" t="n"/>
      <c r="B522" s="5" t="n"/>
      <c r="C522" s="20" t="n"/>
      <c r="D522" s="5" t="n"/>
      <c r="E522" s="5" t="n"/>
      <c r="F522" s="6">
        <f>IF(B522&amp;""="","",IFERROR(INDEX('المرضى'!$B$6:$B$305,MATCH(B522&amp;"",'المرضى'!$A$6:$A$305,0))&amp;"","كود غير موجود"))</f>
        <v/>
      </c>
    </row>
    <row r="523">
      <c r="A523" s="13" t="n"/>
      <c r="B523" s="5" t="n"/>
      <c r="C523" s="20" t="n"/>
      <c r="D523" s="5" t="n"/>
      <c r="E523" s="5" t="n"/>
      <c r="F523" s="6">
        <f>IF(B523&amp;""="","",IFERROR(INDEX('المرضى'!$B$6:$B$305,MATCH(B523&amp;"",'المرضى'!$A$6:$A$305,0))&amp;"","كود غير موجود"))</f>
        <v/>
      </c>
    </row>
    <row r="524">
      <c r="A524" s="13" t="n"/>
      <c r="B524" s="5" t="n"/>
      <c r="C524" s="20" t="n"/>
      <c r="D524" s="5" t="n"/>
      <c r="E524" s="5" t="n"/>
      <c r="F524" s="6">
        <f>IF(B524&amp;""="","",IFERROR(INDEX('المرضى'!$B$6:$B$305,MATCH(B524&amp;"",'المرضى'!$A$6:$A$305,0))&amp;"","كود غير موجود"))</f>
        <v/>
      </c>
    </row>
    <row r="525">
      <c r="A525" s="13" t="n"/>
      <c r="B525" s="5" t="n"/>
      <c r="C525" s="20" t="n"/>
      <c r="D525" s="5" t="n"/>
      <c r="E525" s="5" t="n"/>
      <c r="F525" s="6">
        <f>IF(B525&amp;""="","",IFERROR(INDEX('المرضى'!$B$6:$B$305,MATCH(B525&amp;"",'المرضى'!$A$6:$A$305,0))&amp;"","كود غير موجود"))</f>
        <v/>
      </c>
    </row>
    <row r="526">
      <c r="A526" s="13" t="n"/>
      <c r="B526" s="5" t="n"/>
      <c r="C526" s="20" t="n"/>
      <c r="D526" s="5" t="n"/>
      <c r="E526" s="5" t="n"/>
      <c r="F526" s="6">
        <f>IF(B526&amp;""="","",IFERROR(INDEX('المرضى'!$B$6:$B$305,MATCH(B526&amp;"",'المرضى'!$A$6:$A$305,0))&amp;"","كود غير موجود"))</f>
        <v/>
      </c>
    </row>
    <row r="527">
      <c r="A527" s="13" t="n"/>
      <c r="B527" s="5" t="n"/>
      <c r="C527" s="20" t="n"/>
      <c r="D527" s="5" t="n"/>
      <c r="E527" s="5" t="n"/>
      <c r="F527" s="6">
        <f>IF(B527&amp;""="","",IFERROR(INDEX('المرضى'!$B$6:$B$305,MATCH(B527&amp;"",'المرضى'!$A$6:$A$305,0))&amp;"","كود غير موجود"))</f>
        <v/>
      </c>
    </row>
    <row r="528">
      <c r="A528" s="13" t="n"/>
      <c r="B528" s="5" t="n"/>
      <c r="C528" s="20" t="n"/>
      <c r="D528" s="5" t="n"/>
      <c r="E528" s="5" t="n"/>
      <c r="F528" s="6">
        <f>IF(B528&amp;""="","",IFERROR(INDEX('المرضى'!$B$6:$B$305,MATCH(B528&amp;"",'المرضى'!$A$6:$A$305,0))&amp;"","كود غير موجود"))</f>
        <v/>
      </c>
    </row>
    <row r="529">
      <c r="A529" s="13" t="n"/>
      <c r="B529" s="5" t="n"/>
      <c r="C529" s="20" t="n"/>
      <c r="D529" s="5" t="n"/>
      <c r="E529" s="5" t="n"/>
      <c r="F529" s="6">
        <f>IF(B529&amp;""="","",IFERROR(INDEX('المرضى'!$B$6:$B$305,MATCH(B529&amp;"",'المرضى'!$A$6:$A$305,0))&amp;"","كود غير موجود"))</f>
        <v/>
      </c>
    </row>
    <row r="530">
      <c r="A530" s="13" t="n"/>
      <c r="B530" s="5" t="n"/>
      <c r="C530" s="20" t="n"/>
      <c r="D530" s="5" t="n"/>
      <c r="E530" s="5" t="n"/>
      <c r="F530" s="6">
        <f>IF(B530&amp;""="","",IFERROR(INDEX('المرضى'!$B$6:$B$305,MATCH(B530&amp;"",'المرضى'!$A$6:$A$305,0))&amp;"","كود غير موجود"))</f>
        <v/>
      </c>
    </row>
    <row r="531">
      <c r="A531" s="13" t="n"/>
      <c r="B531" s="5" t="n"/>
      <c r="C531" s="20" t="n"/>
      <c r="D531" s="5" t="n"/>
      <c r="E531" s="5" t="n"/>
      <c r="F531" s="6">
        <f>IF(B531&amp;""="","",IFERROR(INDEX('المرضى'!$B$6:$B$305,MATCH(B531&amp;"",'المرضى'!$A$6:$A$305,0))&amp;"","كود غير موجود"))</f>
        <v/>
      </c>
    </row>
    <row r="532">
      <c r="A532" s="13" t="n"/>
      <c r="B532" s="5" t="n"/>
      <c r="C532" s="20" t="n"/>
      <c r="D532" s="5" t="n"/>
      <c r="E532" s="5" t="n"/>
      <c r="F532" s="6">
        <f>IF(B532&amp;""="","",IFERROR(INDEX('المرضى'!$B$6:$B$305,MATCH(B532&amp;"",'المرضى'!$A$6:$A$305,0))&amp;"","كود غير موجود"))</f>
        <v/>
      </c>
    </row>
    <row r="533">
      <c r="A533" s="13" t="n"/>
      <c r="B533" s="5" t="n"/>
      <c r="C533" s="20" t="n"/>
      <c r="D533" s="5" t="n"/>
      <c r="E533" s="5" t="n"/>
      <c r="F533" s="6">
        <f>IF(B533&amp;""="","",IFERROR(INDEX('المرضى'!$B$6:$B$305,MATCH(B533&amp;"",'المرضى'!$A$6:$A$305,0))&amp;"","كود غير موجود"))</f>
        <v/>
      </c>
    </row>
    <row r="534">
      <c r="A534" s="13" t="n"/>
      <c r="B534" s="5" t="n"/>
      <c r="C534" s="20" t="n"/>
      <c r="D534" s="5" t="n"/>
      <c r="E534" s="5" t="n"/>
      <c r="F534" s="6">
        <f>IF(B534&amp;""="","",IFERROR(INDEX('المرضى'!$B$6:$B$305,MATCH(B534&amp;"",'المرضى'!$A$6:$A$305,0))&amp;"","كود غير موجود"))</f>
        <v/>
      </c>
    </row>
    <row r="535">
      <c r="A535" s="13" t="n"/>
      <c r="B535" s="5" t="n"/>
      <c r="C535" s="20" t="n"/>
      <c r="D535" s="5" t="n"/>
      <c r="E535" s="5" t="n"/>
      <c r="F535" s="6">
        <f>IF(B535&amp;""="","",IFERROR(INDEX('المرضى'!$B$6:$B$305,MATCH(B535&amp;"",'المرضى'!$A$6:$A$305,0))&amp;"","كود غير موجود"))</f>
        <v/>
      </c>
    </row>
    <row r="536">
      <c r="A536" s="13" t="n"/>
      <c r="B536" s="5" t="n"/>
      <c r="C536" s="20" t="n"/>
      <c r="D536" s="5" t="n"/>
      <c r="E536" s="5" t="n"/>
      <c r="F536" s="6">
        <f>IF(B536&amp;""="","",IFERROR(INDEX('المرضى'!$B$6:$B$305,MATCH(B536&amp;"",'المرضى'!$A$6:$A$305,0))&amp;"","كود غير موجود"))</f>
        <v/>
      </c>
    </row>
    <row r="537">
      <c r="A537" s="13" t="n"/>
      <c r="B537" s="5" t="n"/>
      <c r="C537" s="20" t="n"/>
      <c r="D537" s="5" t="n"/>
      <c r="E537" s="5" t="n"/>
      <c r="F537" s="6">
        <f>IF(B537&amp;""="","",IFERROR(INDEX('المرضى'!$B$6:$B$305,MATCH(B537&amp;"",'المرضى'!$A$6:$A$305,0))&amp;"","كود غير موجود"))</f>
        <v/>
      </c>
    </row>
    <row r="538">
      <c r="A538" s="13" t="n"/>
      <c r="B538" s="5" t="n"/>
      <c r="C538" s="20" t="n"/>
      <c r="D538" s="5" t="n"/>
      <c r="E538" s="5" t="n"/>
      <c r="F538" s="6">
        <f>IF(B538&amp;""="","",IFERROR(INDEX('المرضى'!$B$6:$B$305,MATCH(B538&amp;"",'المرضى'!$A$6:$A$305,0))&amp;"","كود غير موجود"))</f>
        <v/>
      </c>
    </row>
    <row r="539">
      <c r="A539" s="13" t="n"/>
      <c r="B539" s="5" t="n"/>
      <c r="C539" s="20" t="n"/>
      <c r="D539" s="5" t="n"/>
      <c r="E539" s="5" t="n"/>
      <c r="F539" s="6">
        <f>IF(B539&amp;""="","",IFERROR(INDEX('المرضى'!$B$6:$B$305,MATCH(B539&amp;"",'المرضى'!$A$6:$A$305,0))&amp;"","كود غير موجود"))</f>
        <v/>
      </c>
    </row>
    <row r="540">
      <c r="A540" s="13" t="n"/>
      <c r="B540" s="5" t="n"/>
      <c r="C540" s="20" t="n"/>
      <c r="D540" s="5" t="n"/>
      <c r="E540" s="5" t="n"/>
      <c r="F540" s="6">
        <f>IF(B540&amp;""="","",IFERROR(INDEX('المرضى'!$B$6:$B$305,MATCH(B540&amp;"",'المرضى'!$A$6:$A$305,0))&amp;"","كود غير موجود"))</f>
        <v/>
      </c>
    </row>
    <row r="541">
      <c r="A541" s="13" t="n"/>
      <c r="B541" s="5" t="n"/>
      <c r="C541" s="20" t="n"/>
      <c r="D541" s="5" t="n"/>
      <c r="E541" s="5" t="n"/>
      <c r="F541" s="6">
        <f>IF(B541&amp;""="","",IFERROR(INDEX('المرضى'!$B$6:$B$305,MATCH(B541&amp;"",'المرضى'!$A$6:$A$305,0))&amp;"","كود غير موجود"))</f>
        <v/>
      </c>
    </row>
    <row r="542">
      <c r="A542" s="13" t="n"/>
      <c r="B542" s="5" t="n"/>
      <c r="C542" s="20" t="n"/>
      <c r="D542" s="5" t="n"/>
      <c r="E542" s="5" t="n"/>
      <c r="F542" s="6">
        <f>IF(B542&amp;""="","",IFERROR(INDEX('المرضى'!$B$6:$B$305,MATCH(B542&amp;"",'المرضى'!$A$6:$A$305,0))&amp;"","كود غير موجود"))</f>
        <v/>
      </c>
    </row>
    <row r="543">
      <c r="A543" s="13" t="n"/>
      <c r="B543" s="5" t="n"/>
      <c r="C543" s="20" t="n"/>
      <c r="D543" s="5" t="n"/>
      <c r="E543" s="5" t="n"/>
      <c r="F543" s="6">
        <f>IF(B543&amp;""="","",IFERROR(INDEX('المرضى'!$B$6:$B$305,MATCH(B543&amp;"",'المرضى'!$A$6:$A$305,0))&amp;"","كود غير موجود"))</f>
        <v/>
      </c>
    </row>
    <row r="544">
      <c r="A544" s="13" t="n"/>
      <c r="B544" s="5" t="n"/>
      <c r="C544" s="20" t="n"/>
      <c r="D544" s="5" t="n"/>
      <c r="E544" s="5" t="n"/>
      <c r="F544" s="6">
        <f>IF(B544&amp;""="","",IFERROR(INDEX('المرضى'!$B$6:$B$305,MATCH(B544&amp;"",'المرضى'!$A$6:$A$305,0))&amp;"","كود غير موجود"))</f>
        <v/>
      </c>
    </row>
    <row r="545">
      <c r="A545" s="13" t="n"/>
      <c r="B545" s="5" t="n"/>
      <c r="C545" s="20" t="n"/>
      <c r="D545" s="5" t="n"/>
      <c r="E545" s="5" t="n"/>
      <c r="F545" s="6">
        <f>IF(B545&amp;""="","",IFERROR(INDEX('المرضى'!$B$6:$B$305,MATCH(B545&amp;"",'المرضى'!$A$6:$A$305,0))&amp;"","كود غير موجود"))</f>
        <v/>
      </c>
    </row>
    <row r="546">
      <c r="A546" s="13" t="n"/>
      <c r="B546" s="5" t="n"/>
      <c r="C546" s="20" t="n"/>
      <c r="D546" s="5" t="n"/>
      <c r="E546" s="5" t="n"/>
      <c r="F546" s="6">
        <f>IF(B546&amp;""="","",IFERROR(INDEX('المرضى'!$B$6:$B$305,MATCH(B546&amp;"",'المرضى'!$A$6:$A$305,0))&amp;"","كود غير موجود"))</f>
        <v/>
      </c>
    </row>
    <row r="547">
      <c r="A547" s="13" t="n"/>
      <c r="B547" s="5" t="n"/>
      <c r="C547" s="20" t="n"/>
      <c r="D547" s="5" t="n"/>
      <c r="E547" s="5" t="n"/>
      <c r="F547" s="6">
        <f>IF(B547&amp;""="","",IFERROR(INDEX('المرضى'!$B$6:$B$305,MATCH(B547&amp;"",'المرضى'!$A$6:$A$305,0))&amp;"","كود غير موجود"))</f>
        <v/>
      </c>
    </row>
    <row r="548">
      <c r="A548" s="13" t="n"/>
      <c r="B548" s="5" t="n"/>
      <c r="C548" s="20" t="n"/>
      <c r="D548" s="5" t="n"/>
      <c r="E548" s="5" t="n"/>
      <c r="F548" s="6">
        <f>IF(B548&amp;""="","",IFERROR(INDEX('المرضى'!$B$6:$B$305,MATCH(B548&amp;"",'المرضى'!$A$6:$A$305,0))&amp;"","كود غير موجود"))</f>
        <v/>
      </c>
    </row>
    <row r="549">
      <c r="A549" s="13" t="n"/>
      <c r="B549" s="5" t="n"/>
      <c r="C549" s="20" t="n"/>
      <c r="D549" s="5" t="n"/>
      <c r="E549" s="5" t="n"/>
      <c r="F549" s="6">
        <f>IF(B549&amp;""="","",IFERROR(INDEX('المرضى'!$B$6:$B$305,MATCH(B549&amp;"",'المرضى'!$A$6:$A$305,0))&amp;"","كود غير موجود"))</f>
        <v/>
      </c>
    </row>
    <row r="550">
      <c r="A550" s="13" t="n"/>
      <c r="B550" s="5" t="n"/>
      <c r="C550" s="20" t="n"/>
      <c r="D550" s="5" t="n"/>
      <c r="E550" s="5" t="n"/>
      <c r="F550" s="6">
        <f>IF(B550&amp;""="","",IFERROR(INDEX('المرضى'!$B$6:$B$305,MATCH(B550&amp;"",'المرضى'!$A$6:$A$305,0))&amp;"","كود غير موجود"))</f>
        <v/>
      </c>
    </row>
    <row r="551">
      <c r="A551" s="13" t="n"/>
      <c r="B551" s="5" t="n"/>
      <c r="C551" s="20" t="n"/>
      <c r="D551" s="5" t="n"/>
      <c r="E551" s="5" t="n"/>
      <c r="F551" s="6">
        <f>IF(B551&amp;""="","",IFERROR(INDEX('المرضى'!$B$6:$B$305,MATCH(B551&amp;"",'المرضى'!$A$6:$A$305,0))&amp;"","كود غير موجود"))</f>
        <v/>
      </c>
    </row>
    <row r="552">
      <c r="A552" s="13" t="n"/>
      <c r="B552" s="5" t="n"/>
      <c r="C552" s="20" t="n"/>
      <c r="D552" s="5" t="n"/>
      <c r="E552" s="5" t="n"/>
      <c r="F552" s="6">
        <f>IF(B552&amp;""="","",IFERROR(INDEX('المرضى'!$B$6:$B$305,MATCH(B552&amp;"",'المرضى'!$A$6:$A$305,0))&amp;"","كود غير موجود"))</f>
        <v/>
      </c>
    </row>
    <row r="553">
      <c r="A553" s="13" t="n"/>
      <c r="B553" s="5" t="n"/>
      <c r="C553" s="20" t="n"/>
      <c r="D553" s="5" t="n"/>
      <c r="E553" s="5" t="n"/>
      <c r="F553" s="6">
        <f>IF(B553&amp;""="","",IFERROR(INDEX('المرضى'!$B$6:$B$305,MATCH(B553&amp;"",'المرضى'!$A$6:$A$305,0))&amp;"","كود غير موجود"))</f>
        <v/>
      </c>
    </row>
    <row r="554">
      <c r="A554" s="13" t="n"/>
      <c r="B554" s="5" t="n"/>
      <c r="C554" s="20" t="n"/>
      <c r="D554" s="5" t="n"/>
      <c r="E554" s="5" t="n"/>
      <c r="F554" s="6">
        <f>IF(B554&amp;""="","",IFERROR(INDEX('المرضى'!$B$6:$B$305,MATCH(B554&amp;"",'المرضى'!$A$6:$A$305,0))&amp;"","كود غير موجود"))</f>
        <v/>
      </c>
    </row>
    <row r="555">
      <c r="A555" s="13" t="n"/>
      <c r="B555" s="5" t="n"/>
      <c r="C555" s="20" t="n"/>
      <c r="D555" s="5" t="n"/>
      <c r="E555" s="5" t="n"/>
      <c r="F555" s="6">
        <f>IF(B555&amp;""="","",IFERROR(INDEX('المرضى'!$B$6:$B$305,MATCH(B555&amp;"",'المرضى'!$A$6:$A$305,0))&amp;"","كود غير موجود"))</f>
        <v/>
      </c>
    </row>
    <row r="556">
      <c r="A556" s="13" t="n"/>
      <c r="B556" s="5" t="n"/>
      <c r="C556" s="20" t="n"/>
      <c r="D556" s="5" t="n"/>
      <c r="E556" s="5" t="n"/>
      <c r="F556" s="6">
        <f>IF(B556&amp;""="","",IFERROR(INDEX('المرضى'!$B$6:$B$305,MATCH(B556&amp;"",'المرضى'!$A$6:$A$305,0))&amp;"","كود غير موجود"))</f>
        <v/>
      </c>
    </row>
    <row r="557">
      <c r="A557" s="13" t="n"/>
      <c r="B557" s="5" t="n"/>
      <c r="C557" s="20" t="n"/>
      <c r="D557" s="5" t="n"/>
      <c r="E557" s="5" t="n"/>
      <c r="F557" s="6">
        <f>IF(B557&amp;""="","",IFERROR(INDEX('المرضى'!$B$6:$B$305,MATCH(B557&amp;"",'المرضى'!$A$6:$A$305,0))&amp;"","كود غير موجود"))</f>
        <v/>
      </c>
    </row>
    <row r="558">
      <c r="A558" s="13" t="n"/>
      <c r="B558" s="5" t="n"/>
      <c r="C558" s="20" t="n"/>
      <c r="D558" s="5" t="n"/>
      <c r="E558" s="5" t="n"/>
      <c r="F558" s="6">
        <f>IF(B558&amp;""="","",IFERROR(INDEX('المرضى'!$B$6:$B$305,MATCH(B558&amp;"",'المرضى'!$A$6:$A$305,0))&amp;"","كود غير موجود"))</f>
        <v/>
      </c>
    </row>
    <row r="559">
      <c r="A559" s="13" t="n"/>
      <c r="B559" s="5" t="n"/>
      <c r="C559" s="20" t="n"/>
      <c r="D559" s="5" t="n"/>
      <c r="E559" s="5" t="n"/>
      <c r="F559" s="6">
        <f>IF(B559&amp;""="","",IFERROR(INDEX('المرضى'!$B$6:$B$305,MATCH(B559&amp;"",'المرضى'!$A$6:$A$305,0))&amp;"","كود غير موجود"))</f>
        <v/>
      </c>
    </row>
    <row r="560">
      <c r="A560" s="13" t="n"/>
      <c r="B560" s="5" t="n"/>
      <c r="C560" s="20" t="n"/>
      <c r="D560" s="5" t="n"/>
      <c r="E560" s="5" t="n"/>
      <c r="F560" s="6">
        <f>IF(B560&amp;""="","",IFERROR(INDEX('المرضى'!$B$6:$B$305,MATCH(B560&amp;"",'المرضى'!$A$6:$A$305,0))&amp;"","كود غير موجود"))</f>
        <v/>
      </c>
    </row>
    <row r="561">
      <c r="A561" s="13" t="n"/>
      <c r="B561" s="5" t="n"/>
      <c r="C561" s="20" t="n"/>
      <c r="D561" s="5" t="n"/>
      <c r="E561" s="5" t="n"/>
      <c r="F561" s="6">
        <f>IF(B561&amp;""="","",IFERROR(INDEX('المرضى'!$B$6:$B$305,MATCH(B561&amp;"",'المرضى'!$A$6:$A$305,0))&amp;"","كود غير موجود"))</f>
        <v/>
      </c>
    </row>
    <row r="562">
      <c r="A562" s="13" t="n"/>
      <c r="B562" s="5" t="n"/>
      <c r="C562" s="20" t="n"/>
      <c r="D562" s="5" t="n"/>
      <c r="E562" s="5" t="n"/>
      <c r="F562" s="6">
        <f>IF(B562&amp;""="","",IFERROR(INDEX('المرضى'!$B$6:$B$305,MATCH(B562&amp;"",'المرضى'!$A$6:$A$305,0))&amp;"","كود غير موجود"))</f>
        <v/>
      </c>
    </row>
    <row r="563">
      <c r="A563" s="13" t="n"/>
      <c r="B563" s="5" t="n"/>
      <c r="C563" s="20" t="n"/>
      <c r="D563" s="5" t="n"/>
      <c r="E563" s="5" t="n"/>
      <c r="F563" s="6">
        <f>IF(B563&amp;""="","",IFERROR(INDEX('المرضى'!$B$6:$B$305,MATCH(B563&amp;"",'المرضى'!$A$6:$A$305,0))&amp;"","كود غير موجود"))</f>
        <v/>
      </c>
    </row>
    <row r="564">
      <c r="A564" s="13" t="n"/>
      <c r="B564" s="5" t="n"/>
      <c r="C564" s="20" t="n"/>
      <c r="D564" s="5" t="n"/>
      <c r="E564" s="5" t="n"/>
      <c r="F564" s="6">
        <f>IF(B564&amp;""="","",IFERROR(INDEX('المرضى'!$B$6:$B$305,MATCH(B564&amp;"",'المرضى'!$A$6:$A$305,0))&amp;"","كود غير موجود"))</f>
        <v/>
      </c>
    </row>
    <row r="565">
      <c r="A565" s="13" t="n"/>
      <c r="B565" s="5" t="n"/>
      <c r="C565" s="20" t="n"/>
      <c r="D565" s="5" t="n"/>
      <c r="E565" s="5" t="n"/>
      <c r="F565" s="6">
        <f>IF(B565&amp;""="","",IFERROR(INDEX('المرضى'!$B$6:$B$305,MATCH(B565&amp;"",'المرضى'!$A$6:$A$305,0))&amp;"","كود غير موجود"))</f>
        <v/>
      </c>
    </row>
    <row r="566">
      <c r="A566" s="13" t="n"/>
      <c r="B566" s="5" t="n"/>
      <c r="C566" s="20" t="n"/>
      <c r="D566" s="5" t="n"/>
      <c r="E566" s="5" t="n"/>
      <c r="F566" s="6">
        <f>IF(B566&amp;""="","",IFERROR(INDEX('المرضى'!$B$6:$B$305,MATCH(B566&amp;"",'المرضى'!$A$6:$A$305,0))&amp;"","كود غير موجود"))</f>
        <v/>
      </c>
    </row>
    <row r="567">
      <c r="A567" s="13" t="n"/>
      <c r="B567" s="5" t="n"/>
      <c r="C567" s="20" t="n"/>
      <c r="D567" s="5" t="n"/>
      <c r="E567" s="5" t="n"/>
      <c r="F567" s="6">
        <f>IF(B567&amp;""="","",IFERROR(INDEX('المرضى'!$B$6:$B$305,MATCH(B567&amp;"",'المرضى'!$A$6:$A$305,0))&amp;"","كود غير موجود"))</f>
        <v/>
      </c>
    </row>
    <row r="568">
      <c r="A568" s="13" t="n"/>
      <c r="B568" s="5" t="n"/>
      <c r="C568" s="20" t="n"/>
      <c r="D568" s="5" t="n"/>
      <c r="E568" s="5" t="n"/>
      <c r="F568" s="6">
        <f>IF(B568&amp;""="","",IFERROR(INDEX('المرضى'!$B$6:$B$305,MATCH(B568&amp;"",'المرضى'!$A$6:$A$305,0))&amp;"","كود غير موجود"))</f>
        <v/>
      </c>
    </row>
    <row r="569">
      <c r="A569" s="13" t="n"/>
      <c r="B569" s="5" t="n"/>
      <c r="C569" s="20" t="n"/>
      <c r="D569" s="5" t="n"/>
      <c r="E569" s="5" t="n"/>
      <c r="F569" s="6">
        <f>IF(B569&amp;""="","",IFERROR(INDEX('المرضى'!$B$6:$B$305,MATCH(B569&amp;"",'المرضى'!$A$6:$A$305,0))&amp;"","كود غير موجود"))</f>
        <v/>
      </c>
    </row>
    <row r="570">
      <c r="A570" s="13" t="n"/>
      <c r="B570" s="5" t="n"/>
      <c r="C570" s="20" t="n"/>
      <c r="D570" s="5" t="n"/>
      <c r="E570" s="5" t="n"/>
      <c r="F570" s="6">
        <f>IF(B570&amp;""="","",IFERROR(INDEX('المرضى'!$B$6:$B$305,MATCH(B570&amp;"",'المرضى'!$A$6:$A$305,0))&amp;"","كود غير موجود"))</f>
        <v/>
      </c>
    </row>
    <row r="571">
      <c r="A571" s="13" t="n"/>
      <c r="B571" s="5" t="n"/>
      <c r="C571" s="20" t="n"/>
      <c r="D571" s="5" t="n"/>
      <c r="E571" s="5" t="n"/>
      <c r="F571" s="6">
        <f>IF(B571&amp;""="","",IFERROR(INDEX('المرضى'!$B$6:$B$305,MATCH(B571&amp;"",'المرضى'!$A$6:$A$305,0))&amp;"","كود غير موجود"))</f>
        <v/>
      </c>
    </row>
    <row r="572">
      <c r="A572" s="13" t="n"/>
      <c r="B572" s="5" t="n"/>
      <c r="C572" s="20" t="n"/>
      <c r="D572" s="5" t="n"/>
      <c r="E572" s="5" t="n"/>
      <c r="F572" s="6">
        <f>IF(B572&amp;""="","",IFERROR(INDEX('المرضى'!$B$6:$B$305,MATCH(B572&amp;"",'المرضى'!$A$6:$A$305,0))&amp;"","كود غير موجود"))</f>
        <v/>
      </c>
    </row>
    <row r="573">
      <c r="A573" s="13" t="n"/>
      <c r="B573" s="5" t="n"/>
      <c r="C573" s="20" t="n"/>
      <c r="D573" s="5" t="n"/>
      <c r="E573" s="5" t="n"/>
      <c r="F573" s="6">
        <f>IF(B573&amp;""="","",IFERROR(INDEX('المرضى'!$B$6:$B$305,MATCH(B573&amp;"",'المرضى'!$A$6:$A$305,0))&amp;"","كود غير موجود"))</f>
        <v/>
      </c>
    </row>
    <row r="574">
      <c r="A574" s="13" t="n"/>
      <c r="B574" s="5" t="n"/>
      <c r="C574" s="20" t="n"/>
      <c r="D574" s="5" t="n"/>
      <c r="E574" s="5" t="n"/>
      <c r="F574" s="6">
        <f>IF(B574&amp;""="","",IFERROR(INDEX('المرضى'!$B$6:$B$305,MATCH(B574&amp;"",'المرضى'!$A$6:$A$305,0))&amp;"","كود غير موجود"))</f>
        <v/>
      </c>
    </row>
    <row r="575">
      <c r="A575" s="13" t="n"/>
      <c r="B575" s="5" t="n"/>
      <c r="C575" s="20" t="n"/>
      <c r="D575" s="5" t="n"/>
      <c r="E575" s="5" t="n"/>
      <c r="F575" s="6">
        <f>IF(B575&amp;""="","",IFERROR(INDEX('المرضى'!$B$6:$B$305,MATCH(B575&amp;"",'المرضى'!$A$6:$A$305,0))&amp;"","كود غير موجود"))</f>
        <v/>
      </c>
    </row>
    <row r="576">
      <c r="A576" s="13" t="n"/>
      <c r="B576" s="5" t="n"/>
      <c r="C576" s="20" t="n"/>
      <c r="D576" s="5" t="n"/>
      <c r="E576" s="5" t="n"/>
      <c r="F576" s="6">
        <f>IF(B576&amp;""="","",IFERROR(INDEX('المرضى'!$B$6:$B$305,MATCH(B576&amp;"",'المرضى'!$A$6:$A$305,0))&amp;"","كود غير موجود"))</f>
        <v/>
      </c>
    </row>
    <row r="577">
      <c r="A577" s="13" t="n"/>
      <c r="B577" s="5" t="n"/>
      <c r="C577" s="20" t="n"/>
      <c r="D577" s="5" t="n"/>
      <c r="E577" s="5" t="n"/>
      <c r="F577" s="6">
        <f>IF(B577&amp;""="","",IFERROR(INDEX('المرضى'!$B$6:$B$305,MATCH(B577&amp;"",'المرضى'!$A$6:$A$305,0))&amp;"","كود غير موجود"))</f>
        <v/>
      </c>
    </row>
    <row r="578">
      <c r="A578" s="13" t="n"/>
      <c r="B578" s="5" t="n"/>
      <c r="C578" s="20" t="n"/>
      <c r="D578" s="5" t="n"/>
      <c r="E578" s="5" t="n"/>
      <c r="F578" s="6">
        <f>IF(B578&amp;""="","",IFERROR(INDEX('المرضى'!$B$6:$B$305,MATCH(B578&amp;"",'المرضى'!$A$6:$A$305,0))&amp;"","كود غير موجود"))</f>
        <v/>
      </c>
    </row>
    <row r="579">
      <c r="A579" s="13" t="n"/>
      <c r="B579" s="5" t="n"/>
      <c r="C579" s="20" t="n"/>
      <c r="D579" s="5" t="n"/>
      <c r="E579" s="5" t="n"/>
      <c r="F579" s="6">
        <f>IF(B579&amp;""="","",IFERROR(INDEX('المرضى'!$B$6:$B$305,MATCH(B579&amp;"",'المرضى'!$A$6:$A$305,0))&amp;"","كود غير موجود"))</f>
        <v/>
      </c>
    </row>
    <row r="580">
      <c r="A580" s="13" t="n"/>
      <c r="B580" s="5" t="n"/>
      <c r="C580" s="20" t="n"/>
      <c r="D580" s="5" t="n"/>
      <c r="E580" s="5" t="n"/>
      <c r="F580" s="6">
        <f>IF(B580&amp;""="","",IFERROR(INDEX('المرضى'!$B$6:$B$305,MATCH(B580&amp;"",'المرضى'!$A$6:$A$305,0))&amp;"","كود غير موجود"))</f>
        <v/>
      </c>
    </row>
    <row r="581">
      <c r="A581" s="13" t="n"/>
      <c r="B581" s="5" t="n"/>
      <c r="C581" s="20" t="n"/>
      <c r="D581" s="5" t="n"/>
      <c r="E581" s="5" t="n"/>
      <c r="F581" s="6">
        <f>IF(B581&amp;""="","",IFERROR(INDEX('المرضى'!$B$6:$B$305,MATCH(B581&amp;"",'المرضى'!$A$6:$A$305,0))&amp;"","كود غير موجود"))</f>
        <v/>
      </c>
    </row>
    <row r="582">
      <c r="A582" s="13" t="n"/>
      <c r="B582" s="5" t="n"/>
      <c r="C582" s="20" t="n"/>
      <c r="D582" s="5" t="n"/>
      <c r="E582" s="5" t="n"/>
      <c r="F582" s="6">
        <f>IF(B582&amp;""="","",IFERROR(INDEX('المرضى'!$B$6:$B$305,MATCH(B582&amp;"",'المرضى'!$A$6:$A$305,0))&amp;"","كود غير موجود"))</f>
        <v/>
      </c>
    </row>
    <row r="583">
      <c r="A583" s="13" t="n"/>
      <c r="B583" s="5" t="n"/>
      <c r="C583" s="20" t="n"/>
      <c r="D583" s="5" t="n"/>
      <c r="E583" s="5" t="n"/>
      <c r="F583" s="6">
        <f>IF(B583&amp;""="","",IFERROR(INDEX('المرضى'!$B$6:$B$305,MATCH(B583&amp;"",'المرضى'!$A$6:$A$305,0))&amp;"","كود غير موجود"))</f>
        <v/>
      </c>
    </row>
    <row r="584">
      <c r="A584" s="13" t="n"/>
      <c r="B584" s="5" t="n"/>
      <c r="C584" s="20" t="n"/>
      <c r="D584" s="5" t="n"/>
      <c r="E584" s="5" t="n"/>
      <c r="F584" s="6">
        <f>IF(B584&amp;""="","",IFERROR(INDEX('المرضى'!$B$6:$B$305,MATCH(B584&amp;"",'المرضى'!$A$6:$A$305,0))&amp;"","كود غير موجود"))</f>
        <v/>
      </c>
    </row>
    <row r="585">
      <c r="A585" s="13" t="n"/>
      <c r="B585" s="5" t="n"/>
      <c r="C585" s="20" t="n"/>
      <c r="D585" s="5" t="n"/>
      <c r="E585" s="5" t="n"/>
      <c r="F585" s="6">
        <f>IF(B585&amp;""="","",IFERROR(INDEX('المرضى'!$B$6:$B$305,MATCH(B585&amp;"",'المرضى'!$A$6:$A$305,0))&amp;"","كود غير موجود"))</f>
        <v/>
      </c>
    </row>
    <row r="586">
      <c r="A586" s="13" t="n"/>
      <c r="B586" s="5" t="n"/>
      <c r="C586" s="20" t="n"/>
      <c r="D586" s="5" t="n"/>
      <c r="E586" s="5" t="n"/>
      <c r="F586" s="6">
        <f>IF(B586&amp;""="","",IFERROR(INDEX('المرضى'!$B$6:$B$305,MATCH(B586&amp;"",'المرضى'!$A$6:$A$305,0))&amp;"","كود غير موجود"))</f>
        <v/>
      </c>
    </row>
    <row r="587">
      <c r="A587" s="13" t="n"/>
      <c r="B587" s="5" t="n"/>
      <c r="C587" s="20" t="n"/>
      <c r="D587" s="5" t="n"/>
      <c r="E587" s="5" t="n"/>
      <c r="F587" s="6">
        <f>IF(B587&amp;""="","",IFERROR(INDEX('المرضى'!$B$6:$B$305,MATCH(B587&amp;"",'المرضى'!$A$6:$A$305,0))&amp;"","كود غير موجود"))</f>
        <v/>
      </c>
    </row>
    <row r="588">
      <c r="A588" s="13" t="n"/>
      <c r="B588" s="5" t="n"/>
      <c r="C588" s="20" t="n"/>
      <c r="D588" s="5" t="n"/>
      <c r="E588" s="5" t="n"/>
      <c r="F588" s="6">
        <f>IF(B588&amp;""="","",IFERROR(INDEX('المرضى'!$B$6:$B$305,MATCH(B588&amp;"",'المرضى'!$A$6:$A$305,0))&amp;"","كود غير موجود"))</f>
        <v/>
      </c>
    </row>
    <row r="589">
      <c r="A589" s="13" t="n"/>
      <c r="B589" s="5" t="n"/>
      <c r="C589" s="20" t="n"/>
      <c r="D589" s="5" t="n"/>
      <c r="E589" s="5" t="n"/>
      <c r="F589" s="6">
        <f>IF(B589&amp;""="","",IFERROR(INDEX('المرضى'!$B$6:$B$305,MATCH(B589&amp;"",'المرضى'!$A$6:$A$305,0))&amp;"","كود غير موجود"))</f>
        <v/>
      </c>
    </row>
    <row r="590">
      <c r="A590" s="13" t="n"/>
      <c r="B590" s="5" t="n"/>
      <c r="C590" s="20" t="n"/>
      <c r="D590" s="5" t="n"/>
      <c r="E590" s="5" t="n"/>
      <c r="F590" s="6">
        <f>IF(B590&amp;""="","",IFERROR(INDEX('المرضى'!$B$6:$B$305,MATCH(B590&amp;"",'المرضى'!$A$6:$A$305,0))&amp;"","كود غير موجود"))</f>
        <v/>
      </c>
    </row>
    <row r="591">
      <c r="A591" s="13" t="n"/>
      <c r="B591" s="5" t="n"/>
      <c r="C591" s="20" t="n"/>
      <c r="D591" s="5" t="n"/>
      <c r="E591" s="5" t="n"/>
      <c r="F591" s="6">
        <f>IF(B591&amp;""="","",IFERROR(INDEX('المرضى'!$B$6:$B$305,MATCH(B591&amp;"",'المرضى'!$A$6:$A$305,0))&amp;"","كود غير موجود"))</f>
        <v/>
      </c>
    </row>
    <row r="592">
      <c r="A592" s="13" t="n"/>
      <c r="B592" s="5" t="n"/>
      <c r="C592" s="20" t="n"/>
      <c r="D592" s="5" t="n"/>
      <c r="E592" s="5" t="n"/>
      <c r="F592" s="6">
        <f>IF(B592&amp;""="","",IFERROR(INDEX('المرضى'!$B$6:$B$305,MATCH(B592&amp;"",'المرضى'!$A$6:$A$305,0))&amp;"","كود غير موجود"))</f>
        <v/>
      </c>
    </row>
    <row r="593">
      <c r="A593" s="13" t="n"/>
      <c r="B593" s="5" t="n"/>
      <c r="C593" s="20" t="n"/>
      <c r="D593" s="5" t="n"/>
      <c r="E593" s="5" t="n"/>
      <c r="F593" s="6">
        <f>IF(B593&amp;""="","",IFERROR(INDEX('المرضى'!$B$6:$B$305,MATCH(B593&amp;"",'المرضى'!$A$6:$A$305,0))&amp;"","كود غير موجود"))</f>
        <v/>
      </c>
    </row>
    <row r="594">
      <c r="A594" s="13" t="n"/>
      <c r="B594" s="5" t="n"/>
      <c r="C594" s="20" t="n"/>
      <c r="D594" s="5" t="n"/>
      <c r="E594" s="5" t="n"/>
      <c r="F594" s="6">
        <f>IF(B594&amp;""="","",IFERROR(INDEX('المرضى'!$B$6:$B$305,MATCH(B594&amp;"",'المرضى'!$A$6:$A$305,0))&amp;"","كود غير موجود"))</f>
        <v/>
      </c>
    </row>
    <row r="595">
      <c r="A595" s="13" t="n"/>
      <c r="B595" s="5" t="n"/>
      <c r="C595" s="20" t="n"/>
      <c r="D595" s="5" t="n"/>
      <c r="E595" s="5" t="n"/>
      <c r="F595" s="6">
        <f>IF(B595&amp;""="","",IFERROR(INDEX('المرضى'!$B$6:$B$305,MATCH(B595&amp;"",'المرضى'!$A$6:$A$305,0))&amp;"","كود غير موجود"))</f>
        <v/>
      </c>
    </row>
    <row r="596">
      <c r="A596" s="13" t="n"/>
      <c r="B596" s="5" t="n"/>
      <c r="C596" s="20" t="n"/>
      <c r="D596" s="5" t="n"/>
      <c r="E596" s="5" t="n"/>
      <c r="F596" s="6">
        <f>IF(B596&amp;""="","",IFERROR(INDEX('المرضى'!$B$6:$B$305,MATCH(B596&amp;"",'المرضى'!$A$6:$A$305,0))&amp;"","كود غير موجود"))</f>
        <v/>
      </c>
    </row>
    <row r="597">
      <c r="A597" s="13" t="n"/>
      <c r="B597" s="5" t="n"/>
      <c r="C597" s="20" t="n"/>
      <c r="D597" s="5" t="n"/>
      <c r="E597" s="5" t="n"/>
      <c r="F597" s="6">
        <f>IF(B597&amp;""="","",IFERROR(INDEX('المرضى'!$B$6:$B$305,MATCH(B597&amp;"",'المرضى'!$A$6:$A$305,0))&amp;"","كود غير موجود"))</f>
        <v/>
      </c>
    </row>
    <row r="598">
      <c r="A598" s="13" t="n"/>
      <c r="B598" s="5" t="n"/>
      <c r="C598" s="20" t="n"/>
      <c r="D598" s="5" t="n"/>
      <c r="E598" s="5" t="n"/>
      <c r="F598" s="6">
        <f>IF(B598&amp;""="","",IFERROR(INDEX('المرضى'!$B$6:$B$305,MATCH(B598&amp;"",'المرضى'!$A$6:$A$305,0))&amp;"","كود غير موجود"))</f>
        <v/>
      </c>
    </row>
    <row r="599">
      <c r="A599" s="13" t="n"/>
      <c r="B599" s="5" t="n"/>
      <c r="C599" s="20" t="n"/>
      <c r="D599" s="5" t="n"/>
      <c r="E599" s="5" t="n"/>
      <c r="F599" s="6">
        <f>IF(B599&amp;""="","",IFERROR(INDEX('المرضى'!$B$6:$B$305,MATCH(B599&amp;"",'المرضى'!$A$6:$A$305,0))&amp;"","كود غير موجود"))</f>
        <v/>
      </c>
    </row>
    <row r="600">
      <c r="A600" s="13" t="n"/>
      <c r="B600" s="5" t="n"/>
      <c r="C600" s="20" t="n"/>
      <c r="D600" s="5" t="n"/>
      <c r="E600" s="5" t="n"/>
      <c r="F600" s="6">
        <f>IF(B600&amp;""="","",IFERROR(INDEX('المرضى'!$B$6:$B$305,MATCH(B600&amp;"",'المرضى'!$A$6:$A$305,0))&amp;"","كود غير موجود"))</f>
        <v/>
      </c>
    </row>
    <row r="601">
      <c r="A601" s="13" t="n"/>
      <c r="B601" s="5" t="n"/>
      <c r="C601" s="20" t="n"/>
      <c r="D601" s="5" t="n"/>
      <c r="E601" s="5" t="n"/>
      <c r="F601" s="6">
        <f>IF(B601&amp;""="","",IFERROR(INDEX('المرضى'!$B$6:$B$305,MATCH(B601&amp;"",'المرضى'!$A$6:$A$305,0))&amp;"","كود غير موجود"))</f>
        <v/>
      </c>
    </row>
    <row r="602">
      <c r="A602" s="13" t="n"/>
      <c r="B602" s="5" t="n"/>
      <c r="C602" s="20" t="n"/>
      <c r="D602" s="5" t="n"/>
      <c r="E602" s="5" t="n"/>
      <c r="F602" s="6">
        <f>IF(B602&amp;""="","",IFERROR(INDEX('المرضى'!$B$6:$B$305,MATCH(B602&amp;"",'المرضى'!$A$6:$A$305,0))&amp;"","كود غير موجود"))</f>
        <v/>
      </c>
    </row>
    <row r="603">
      <c r="A603" s="13" t="n"/>
      <c r="B603" s="5" t="n"/>
      <c r="C603" s="20" t="n"/>
      <c r="D603" s="5" t="n"/>
      <c r="E603" s="5" t="n"/>
      <c r="F603" s="6">
        <f>IF(B603&amp;""="","",IFERROR(INDEX('المرضى'!$B$6:$B$305,MATCH(B603&amp;"",'المرضى'!$A$6:$A$305,0))&amp;"","كود غير موجود"))</f>
        <v/>
      </c>
    </row>
    <row r="604">
      <c r="A604" s="13" t="n"/>
      <c r="B604" s="5" t="n"/>
      <c r="C604" s="20" t="n"/>
      <c r="D604" s="5" t="n"/>
      <c r="E604" s="5" t="n"/>
      <c r="F604" s="6">
        <f>IF(B604&amp;""="","",IFERROR(INDEX('المرضى'!$B$6:$B$305,MATCH(B604&amp;"",'المرضى'!$A$6:$A$305,0))&amp;"","كود غير موجود"))</f>
        <v/>
      </c>
    </row>
    <row r="605">
      <c r="A605" s="13" t="n"/>
      <c r="B605" s="5" t="n"/>
      <c r="C605" s="20" t="n"/>
      <c r="D605" s="5" t="n"/>
      <c r="E605" s="5" t="n"/>
      <c r="F605" s="6">
        <f>IF(B605&amp;""="","",IFERROR(INDEX('المرضى'!$B$6:$B$305,MATCH(B605&amp;"",'المرضى'!$A$6:$A$305,0))&amp;"","كود غير موجود"))</f>
        <v/>
      </c>
    </row>
    <row r="606">
      <c r="A606" s="13" t="n"/>
      <c r="B606" s="5" t="n"/>
      <c r="C606" s="20" t="n"/>
      <c r="D606" s="5" t="n"/>
      <c r="E606" s="5" t="n"/>
      <c r="F606" s="6">
        <f>IF(B606&amp;""="","",IFERROR(INDEX('المرضى'!$B$6:$B$305,MATCH(B606&amp;"",'المرضى'!$A$6:$A$305,0))&amp;"","كود غير موجود"))</f>
        <v/>
      </c>
    </row>
    <row r="607">
      <c r="A607" s="13" t="n"/>
      <c r="B607" s="5" t="n"/>
      <c r="C607" s="20" t="n"/>
      <c r="D607" s="5" t="n"/>
      <c r="E607" s="5" t="n"/>
      <c r="F607" s="6">
        <f>IF(B607&amp;""="","",IFERROR(INDEX('المرضى'!$B$6:$B$305,MATCH(B607&amp;"",'المرضى'!$A$6:$A$305,0))&amp;"","كود غير موجود"))</f>
        <v/>
      </c>
    </row>
    <row r="608">
      <c r="A608" s="13" t="n"/>
      <c r="B608" s="5" t="n"/>
      <c r="C608" s="20" t="n"/>
      <c r="D608" s="5" t="n"/>
      <c r="E608" s="5" t="n"/>
      <c r="F608" s="6">
        <f>IF(B608&amp;""="","",IFERROR(INDEX('المرضى'!$B$6:$B$305,MATCH(B608&amp;"",'المرضى'!$A$6:$A$305,0))&amp;"","كود غير موجود"))</f>
        <v/>
      </c>
    </row>
    <row r="609">
      <c r="A609" s="13" t="n"/>
      <c r="B609" s="5" t="n"/>
      <c r="C609" s="20" t="n"/>
      <c r="D609" s="5" t="n"/>
      <c r="E609" s="5" t="n"/>
      <c r="F609" s="6">
        <f>IF(B609&amp;""="","",IFERROR(INDEX('المرضى'!$B$6:$B$305,MATCH(B609&amp;"",'المرضى'!$A$6:$A$305,0))&amp;"","كود غير موجود"))</f>
        <v/>
      </c>
    </row>
    <row r="610">
      <c r="A610" s="13" t="n"/>
      <c r="B610" s="5" t="n"/>
      <c r="C610" s="20" t="n"/>
      <c r="D610" s="5" t="n"/>
      <c r="E610" s="5" t="n"/>
      <c r="F610" s="6">
        <f>IF(B610&amp;""="","",IFERROR(INDEX('المرضى'!$B$6:$B$305,MATCH(B610&amp;"",'المرضى'!$A$6:$A$305,0))&amp;"","كود غير موجود"))</f>
        <v/>
      </c>
    </row>
    <row r="611">
      <c r="A611" s="13" t="n"/>
      <c r="B611" s="5" t="n"/>
      <c r="C611" s="20" t="n"/>
      <c r="D611" s="5" t="n"/>
      <c r="E611" s="5" t="n"/>
      <c r="F611" s="6">
        <f>IF(B611&amp;""="","",IFERROR(INDEX('المرضى'!$B$6:$B$305,MATCH(B611&amp;"",'المرضى'!$A$6:$A$305,0))&amp;"","كود غير موجود"))</f>
        <v/>
      </c>
    </row>
    <row r="612">
      <c r="A612" s="13" t="n"/>
      <c r="B612" s="5" t="n"/>
      <c r="C612" s="20" t="n"/>
      <c r="D612" s="5" t="n"/>
      <c r="E612" s="5" t="n"/>
      <c r="F612" s="6">
        <f>IF(B612&amp;""="","",IFERROR(INDEX('المرضى'!$B$6:$B$305,MATCH(B612&amp;"",'المرضى'!$A$6:$A$305,0))&amp;"","كود غير موجود"))</f>
        <v/>
      </c>
    </row>
    <row r="613">
      <c r="A613" s="13" t="n"/>
      <c r="B613" s="5" t="n"/>
      <c r="C613" s="20" t="n"/>
      <c r="D613" s="5" t="n"/>
      <c r="E613" s="5" t="n"/>
      <c r="F613" s="6">
        <f>IF(B613&amp;""="","",IFERROR(INDEX('المرضى'!$B$6:$B$305,MATCH(B613&amp;"",'المرضى'!$A$6:$A$305,0))&amp;"","كود غير موجود"))</f>
        <v/>
      </c>
    </row>
    <row r="614">
      <c r="A614" s="13" t="n"/>
      <c r="B614" s="5" t="n"/>
      <c r="C614" s="20" t="n"/>
      <c r="D614" s="5" t="n"/>
      <c r="E614" s="5" t="n"/>
      <c r="F614" s="6">
        <f>IF(B614&amp;""="","",IFERROR(INDEX('المرضى'!$B$6:$B$305,MATCH(B614&amp;"",'المرضى'!$A$6:$A$305,0))&amp;"","كود غير موجود"))</f>
        <v/>
      </c>
    </row>
    <row r="615">
      <c r="A615" s="13" t="n"/>
      <c r="B615" s="5" t="n"/>
      <c r="C615" s="20" t="n"/>
      <c r="D615" s="5" t="n"/>
      <c r="E615" s="5" t="n"/>
      <c r="F615" s="6">
        <f>IF(B615&amp;""="","",IFERROR(INDEX('المرضى'!$B$6:$B$305,MATCH(B615&amp;"",'المرضى'!$A$6:$A$305,0))&amp;"","كود غير موجود"))</f>
        <v/>
      </c>
    </row>
    <row r="616">
      <c r="A616" s="13" t="n"/>
      <c r="B616" s="5" t="n"/>
      <c r="C616" s="20" t="n"/>
      <c r="D616" s="5" t="n"/>
      <c r="E616" s="5" t="n"/>
      <c r="F616" s="6">
        <f>IF(B616&amp;""="","",IFERROR(INDEX('المرضى'!$B$6:$B$305,MATCH(B616&amp;"",'المرضى'!$A$6:$A$305,0))&amp;"","كود غير موجود"))</f>
        <v/>
      </c>
    </row>
    <row r="617">
      <c r="A617" s="13" t="n"/>
      <c r="B617" s="5" t="n"/>
      <c r="C617" s="20" t="n"/>
      <c r="D617" s="5" t="n"/>
      <c r="E617" s="5" t="n"/>
      <c r="F617" s="6">
        <f>IF(B617&amp;""="","",IFERROR(INDEX('المرضى'!$B$6:$B$305,MATCH(B617&amp;"",'المرضى'!$A$6:$A$305,0))&amp;"","كود غير موجود"))</f>
        <v/>
      </c>
    </row>
    <row r="618">
      <c r="A618" s="13" t="n"/>
      <c r="B618" s="5" t="n"/>
      <c r="C618" s="20" t="n"/>
      <c r="D618" s="5" t="n"/>
      <c r="E618" s="5" t="n"/>
      <c r="F618" s="6">
        <f>IF(B618&amp;""="","",IFERROR(INDEX('المرضى'!$B$6:$B$305,MATCH(B618&amp;"",'المرضى'!$A$6:$A$305,0))&amp;"","كود غير موجود"))</f>
        <v/>
      </c>
    </row>
    <row r="619">
      <c r="A619" s="13" t="n"/>
      <c r="B619" s="5" t="n"/>
      <c r="C619" s="20" t="n"/>
      <c r="D619" s="5" t="n"/>
      <c r="E619" s="5" t="n"/>
      <c r="F619" s="6">
        <f>IF(B619&amp;""="","",IFERROR(INDEX('المرضى'!$B$6:$B$305,MATCH(B619&amp;"",'المرضى'!$A$6:$A$305,0))&amp;"","كود غير موجود"))</f>
        <v/>
      </c>
    </row>
    <row r="620">
      <c r="A620" s="13" t="n"/>
      <c r="B620" s="5" t="n"/>
      <c r="C620" s="20" t="n"/>
      <c r="D620" s="5" t="n"/>
      <c r="E620" s="5" t="n"/>
      <c r="F620" s="6">
        <f>IF(B620&amp;""="","",IFERROR(INDEX('المرضى'!$B$6:$B$305,MATCH(B620&amp;"",'المرضى'!$A$6:$A$305,0))&amp;"","كود غير موجود"))</f>
        <v/>
      </c>
    </row>
    <row r="621">
      <c r="A621" s="13" t="n"/>
      <c r="B621" s="5" t="n"/>
      <c r="C621" s="20" t="n"/>
      <c r="D621" s="5" t="n"/>
      <c r="E621" s="5" t="n"/>
      <c r="F621" s="6">
        <f>IF(B621&amp;""="","",IFERROR(INDEX('المرضى'!$B$6:$B$305,MATCH(B621&amp;"",'المرضى'!$A$6:$A$305,0))&amp;"","كود غير موجود"))</f>
        <v/>
      </c>
    </row>
    <row r="622">
      <c r="A622" s="13" t="n"/>
      <c r="B622" s="5" t="n"/>
      <c r="C622" s="20" t="n"/>
      <c r="D622" s="5" t="n"/>
      <c r="E622" s="5" t="n"/>
      <c r="F622" s="6">
        <f>IF(B622&amp;""="","",IFERROR(INDEX('المرضى'!$B$6:$B$305,MATCH(B622&amp;"",'المرضى'!$A$6:$A$305,0))&amp;"","كود غير موجود"))</f>
        <v/>
      </c>
    </row>
    <row r="623">
      <c r="A623" s="13" t="n"/>
      <c r="B623" s="5" t="n"/>
      <c r="C623" s="20" t="n"/>
      <c r="D623" s="5" t="n"/>
      <c r="E623" s="5" t="n"/>
      <c r="F623" s="6">
        <f>IF(B623&amp;""="","",IFERROR(INDEX('المرضى'!$B$6:$B$305,MATCH(B623&amp;"",'المرضى'!$A$6:$A$305,0))&amp;"","كود غير موجود"))</f>
        <v/>
      </c>
    </row>
    <row r="624">
      <c r="A624" s="13" t="n"/>
      <c r="B624" s="5" t="n"/>
      <c r="C624" s="20" t="n"/>
      <c r="D624" s="5" t="n"/>
      <c r="E624" s="5" t="n"/>
      <c r="F624" s="6">
        <f>IF(B624&amp;""="","",IFERROR(INDEX('المرضى'!$B$6:$B$305,MATCH(B624&amp;"",'المرضى'!$A$6:$A$305,0))&amp;"","كود غير موجود"))</f>
        <v/>
      </c>
    </row>
    <row r="625">
      <c r="A625" s="13" t="n"/>
      <c r="B625" s="5" t="n"/>
      <c r="C625" s="20" t="n"/>
      <c r="D625" s="5" t="n"/>
      <c r="E625" s="5" t="n"/>
      <c r="F625" s="6">
        <f>IF(B625&amp;""="","",IFERROR(INDEX('المرضى'!$B$6:$B$305,MATCH(B625&amp;"",'المرضى'!$A$6:$A$305,0))&amp;"","كود غير موجود"))</f>
        <v/>
      </c>
    </row>
    <row r="626">
      <c r="A626" s="13" t="n"/>
      <c r="B626" s="5" t="n"/>
      <c r="C626" s="20" t="n"/>
      <c r="D626" s="5" t="n"/>
      <c r="E626" s="5" t="n"/>
      <c r="F626" s="6">
        <f>IF(B626&amp;""="","",IFERROR(INDEX('المرضى'!$B$6:$B$305,MATCH(B626&amp;"",'المرضى'!$A$6:$A$305,0))&amp;"","كود غير موجود"))</f>
        <v/>
      </c>
    </row>
    <row r="627">
      <c r="A627" s="13" t="n"/>
      <c r="B627" s="5" t="n"/>
      <c r="C627" s="20" t="n"/>
      <c r="D627" s="5" t="n"/>
      <c r="E627" s="5" t="n"/>
      <c r="F627" s="6">
        <f>IF(B627&amp;""="","",IFERROR(INDEX('المرضى'!$B$6:$B$305,MATCH(B627&amp;"",'المرضى'!$A$6:$A$305,0))&amp;"","كود غير موجود"))</f>
        <v/>
      </c>
    </row>
    <row r="628">
      <c r="A628" s="13" t="n"/>
      <c r="B628" s="5" t="n"/>
      <c r="C628" s="20" t="n"/>
      <c r="D628" s="5" t="n"/>
      <c r="E628" s="5" t="n"/>
      <c r="F628" s="6">
        <f>IF(B628&amp;""="","",IFERROR(INDEX('المرضى'!$B$6:$B$305,MATCH(B628&amp;"",'المرضى'!$A$6:$A$305,0))&amp;"","كود غير موجود"))</f>
        <v/>
      </c>
    </row>
    <row r="629">
      <c r="A629" s="13" t="n"/>
      <c r="B629" s="5" t="n"/>
      <c r="C629" s="20" t="n"/>
      <c r="D629" s="5" t="n"/>
      <c r="E629" s="5" t="n"/>
      <c r="F629" s="6">
        <f>IF(B629&amp;""="","",IFERROR(INDEX('المرضى'!$B$6:$B$305,MATCH(B629&amp;"",'المرضى'!$A$6:$A$305,0))&amp;"","كود غير موجود"))</f>
        <v/>
      </c>
    </row>
    <row r="630">
      <c r="A630" s="13" t="n"/>
      <c r="B630" s="5" t="n"/>
      <c r="C630" s="20" t="n"/>
      <c r="D630" s="5" t="n"/>
      <c r="E630" s="5" t="n"/>
      <c r="F630" s="6">
        <f>IF(B630&amp;""="","",IFERROR(INDEX('المرضى'!$B$6:$B$305,MATCH(B630&amp;"",'المرضى'!$A$6:$A$305,0))&amp;"","كود غير موجود"))</f>
        <v/>
      </c>
    </row>
    <row r="631">
      <c r="A631" s="13" t="n"/>
      <c r="B631" s="5" t="n"/>
      <c r="C631" s="20" t="n"/>
      <c r="D631" s="5" t="n"/>
      <c r="E631" s="5" t="n"/>
      <c r="F631" s="6">
        <f>IF(B631&amp;""="","",IFERROR(INDEX('المرضى'!$B$6:$B$305,MATCH(B631&amp;"",'المرضى'!$A$6:$A$305,0))&amp;"","كود غير موجود"))</f>
        <v/>
      </c>
    </row>
    <row r="632">
      <c r="A632" s="13" t="n"/>
      <c r="B632" s="5" t="n"/>
      <c r="C632" s="20" t="n"/>
      <c r="D632" s="5" t="n"/>
      <c r="E632" s="5" t="n"/>
      <c r="F632" s="6">
        <f>IF(B632&amp;""="","",IFERROR(INDEX('المرضى'!$B$6:$B$305,MATCH(B632&amp;"",'المرضى'!$A$6:$A$305,0))&amp;"","كود غير موجود"))</f>
        <v/>
      </c>
    </row>
    <row r="633">
      <c r="A633" s="13" t="n"/>
      <c r="B633" s="5" t="n"/>
      <c r="C633" s="20" t="n"/>
      <c r="D633" s="5" t="n"/>
      <c r="E633" s="5" t="n"/>
      <c r="F633" s="6">
        <f>IF(B633&amp;""="","",IFERROR(INDEX('المرضى'!$B$6:$B$305,MATCH(B633&amp;"",'المرضى'!$A$6:$A$305,0))&amp;"","كود غير موجود"))</f>
        <v/>
      </c>
    </row>
    <row r="634">
      <c r="A634" s="13" t="n"/>
      <c r="B634" s="5" t="n"/>
      <c r="C634" s="20" t="n"/>
      <c r="D634" s="5" t="n"/>
      <c r="E634" s="5" t="n"/>
      <c r="F634" s="6">
        <f>IF(B634&amp;""="","",IFERROR(INDEX('المرضى'!$B$6:$B$305,MATCH(B634&amp;"",'المرضى'!$A$6:$A$305,0))&amp;"","كود غير موجود"))</f>
        <v/>
      </c>
    </row>
    <row r="635">
      <c r="A635" s="13" t="n"/>
      <c r="B635" s="5" t="n"/>
      <c r="C635" s="20" t="n"/>
      <c r="D635" s="5" t="n"/>
      <c r="E635" s="5" t="n"/>
      <c r="F635" s="6">
        <f>IF(B635&amp;""="","",IFERROR(INDEX('المرضى'!$B$6:$B$305,MATCH(B635&amp;"",'المرضى'!$A$6:$A$305,0))&amp;"","كود غير موجود"))</f>
        <v/>
      </c>
    </row>
    <row r="636">
      <c r="A636" s="13" t="n"/>
      <c r="B636" s="5" t="n"/>
      <c r="C636" s="20" t="n"/>
      <c r="D636" s="5" t="n"/>
      <c r="E636" s="5" t="n"/>
      <c r="F636" s="6">
        <f>IF(B636&amp;""="","",IFERROR(INDEX('المرضى'!$B$6:$B$305,MATCH(B636&amp;"",'المرضى'!$A$6:$A$305,0))&amp;"","كود غير موجود"))</f>
        <v/>
      </c>
    </row>
    <row r="637">
      <c r="A637" s="13" t="n"/>
      <c r="B637" s="5" t="n"/>
      <c r="C637" s="20" t="n"/>
      <c r="D637" s="5" t="n"/>
      <c r="E637" s="5" t="n"/>
      <c r="F637" s="6">
        <f>IF(B637&amp;""="","",IFERROR(INDEX('المرضى'!$B$6:$B$305,MATCH(B637&amp;"",'المرضى'!$A$6:$A$305,0))&amp;"","كود غير موجود"))</f>
        <v/>
      </c>
    </row>
    <row r="638">
      <c r="A638" s="13" t="n"/>
      <c r="B638" s="5" t="n"/>
      <c r="C638" s="20" t="n"/>
      <c r="D638" s="5" t="n"/>
      <c r="E638" s="5" t="n"/>
      <c r="F638" s="6">
        <f>IF(B638&amp;""="","",IFERROR(INDEX('المرضى'!$B$6:$B$305,MATCH(B638&amp;"",'المرضى'!$A$6:$A$305,0))&amp;"","كود غير موجود"))</f>
        <v/>
      </c>
    </row>
    <row r="639">
      <c r="A639" s="13" t="n"/>
      <c r="B639" s="5" t="n"/>
      <c r="C639" s="20" t="n"/>
      <c r="D639" s="5" t="n"/>
      <c r="E639" s="5" t="n"/>
      <c r="F639" s="6">
        <f>IF(B639&amp;""="","",IFERROR(INDEX('المرضى'!$B$6:$B$305,MATCH(B639&amp;"",'المرضى'!$A$6:$A$305,0))&amp;"","كود غير موجود"))</f>
        <v/>
      </c>
    </row>
    <row r="640">
      <c r="A640" s="13" t="n"/>
      <c r="B640" s="5" t="n"/>
      <c r="C640" s="20" t="n"/>
      <c r="D640" s="5" t="n"/>
      <c r="E640" s="5" t="n"/>
      <c r="F640" s="6">
        <f>IF(B640&amp;""="","",IFERROR(INDEX('المرضى'!$B$6:$B$305,MATCH(B640&amp;"",'المرضى'!$A$6:$A$305,0))&amp;"","كود غير موجود"))</f>
        <v/>
      </c>
    </row>
    <row r="641">
      <c r="A641" s="13" t="n"/>
      <c r="B641" s="5" t="n"/>
      <c r="C641" s="20" t="n"/>
      <c r="D641" s="5" t="n"/>
      <c r="E641" s="5" t="n"/>
      <c r="F641" s="6">
        <f>IF(B641&amp;""="","",IFERROR(INDEX('المرضى'!$B$6:$B$305,MATCH(B641&amp;"",'المرضى'!$A$6:$A$305,0))&amp;"","كود غير موجود"))</f>
        <v/>
      </c>
    </row>
    <row r="642">
      <c r="A642" s="13" t="n"/>
      <c r="B642" s="5" t="n"/>
      <c r="C642" s="20" t="n"/>
      <c r="D642" s="5" t="n"/>
      <c r="E642" s="5" t="n"/>
      <c r="F642" s="6">
        <f>IF(B642&amp;""="","",IFERROR(INDEX('المرضى'!$B$6:$B$305,MATCH(B642&amp;"",'المرضى'!$A$6:$A$305,0))&amp;"","كود غير موجود"))</f>
        <v/>
      </c>
    </row>
    <row r="643">
      <c r="A643" s="13" t="n"/>
      <c r="B643" s="5" t="n"/>
      <c r="C643" s="20" t="n"/>
      <c r="D643" s="5" t="n"/>
      <c r="E643" s="5" t="n"/>
      <c r="F643" s="6">
        <f>IF(B643&amp;""="","",IFERROR(INDEX('المرضى'!$B$6:$B$305,MATCH(B643&amp;"",'المرضى'!$A$6:$A$305,0))&amp;"","كود غير موجود"))</f>
        <v/>
      </c>
    </row>
    <row r="644">
      <c r="A644" s="13" t="n"/>
      <c r="B644" s="5" t="n"/>
      <c r="C644" s="20" t="n"/>
      <c r="D644" s="5" t="n"/>
      <c r="E644" s="5" t="n"/>
      <c r="F644" s="6">
        <f>IF(B644&amp;""="","",IFERROR(INDEX('المرضى'!$B$6:$B$305,MATCH(B644&amp;"",'المرضى'!$A$6:$A$305,0))&amp;"","كود غير موجود"))</f>
        <v/>
      </c>
    </row>
    <row r="645">
      <c r="A645" s="13" t="n"/>
      <c r="B645" s="5" t="n"/>
      <c r="C645" s="20" t="n"/>
      <c r="D645" s="5" t="n"/>
      <c r="E645" s="5" t="n"/>
      <c r="F645" s="6">
        <f>IF(B645&amp;""="","",IFERROR(INDEX('المرضى'!$B$6:$B$305,MATCH(B645&amp;"",'المرضى'!$A$6:$A$305,0))&amp;"","كود غير موجود"))</f>
        <v/>
      </c>
    </row>
    <row r="646">
      <c r="A646" s="13" t="n"/>
      <c r="B646" s="5" t="n"/>
      <c r="C646" s="20" t="n"/>
      <c r="D646" s="5" t="n"/>
      <c r="E646" s="5" t="n"/>
      <c r="F646" s="6">
        <f>IF(B646&amp;""="","",IFERROR(INDEX('المرضى'!$B$6:$B$305,MATCH(B646&amp;"",'المرضى'!$A$6:$A$305,0))&amp;"","كود غير موجود"))</f>
        <v/>
      </c>
    </row>
    <row r="647">
      <c r="A647" s="13" t="n"/>
      <c r="B647" s="5" t="n"/>
      <c r="C647" s="20" t="n"/>
      <c r="D647" s="5" t="n"/>
      <c r="E647" s="5" t="n"/>
      <c r="F647" s="6">
        <f>IF(B647&amp;""="","",IFERROR(INDEX('المرضى'!$B$6:$B$305,MATCH(B647&amp;"",'المرضى'!$A$6:$A$305,0))&amp;"","كود غير موجود"))</f>
        <v/>
      </c>
    </row>
    <row r="648">
      <c r="A648" s="13" t="n"/>
      <c r="B648" s="5" t="n"/>
      <c r="C648" s="20" t="n"/>
      <c r="D648" s="5" t="n"/>
      <c r="E648" s="5" t="n"/>
      <c r="F648" s="6">
        <f>IF(B648&amp;""="","",IFERROR(INDEX('المرضى'!$B$6:$B$305,MATCH(B648&amp;"",'المرضى'!$A$6:$A$305,0))&amp;"","كود غير موجود"))</f>
        <v/>
      </c>
    </row>
    <row r="649">
      <c r="A649" s="13" t="n"/>
      <c r="B649" s="5" t="n"/>
      <c r="C649" s="20" t="n"/>
      <c r="D649" s="5" t="n"/>
      <c r="E649" s="5" t="n"/>
      <c r="F649" s="6">
        <f>IF(B649&amp;""="","",IFERROR(INDEX('المرضى'!$B$6:$B$305,MATCH(B649&amp;"",'المرضى'!$A$6:$A$305,0))&amp;"","كود غير موجود"))</f>
        <v/>
      </c>
    </row>
    <row r="650">
      <c r="A650" s="13" t="n"/>
      <c r="B650" s="5" t="n"/>
      <c r="C650" s="20" t="n"/>
      <c r="D650" s="5" t="n"/>
      <c r="E650" s="5" t="n"/>
      <c r="F650" s="6">
        <f>IF(B650&amp;""="","",IFERROR(INDEX('المرضى'!$B$6:$B$305,MATCH(B650&amp;"",'المرضى'!$A$6:$A$305,0))&amp;"","كود غير موجود"))</f>
        <v/>
      </c>
    </row>
    <row r="651">
      <c r="A651" s="13" t="n"/>
      <c r="B651" s="5" t="n"/>
      <c r="C651" s="20" t="n"/>
      <c r="D651" s="5" t="n"/>
      <c r="E651" s="5" t="n"/>
      <c r="F651" s="6">
        <f>IF(B651&amp;""="","",IFERROR(INDEX('المرضى'!$B$6:$B$305,MATCH(B651&amp;"",'المرضى'!$A$6:$A$305,0))&amp;"","كود غير موجود"))</f>
        <v/>
      </c>
    </row>
    <row r="652">
      <c r="A652" s="13" t="n"/>
      <c r="B652" s="5" t="n"/>
      <c r="C652" s="20" t="n"/>
      <c r="D652" s="5" t="n"/>
      <c r="E652" s="5" t="n"/>
      <c r="F652" s="6">
        <f>IF(B652&amp;""="","",IFERROR(INDEX('المرضى'!$B$6:$B$305,MATCH(B652&amp;"",'المرضى'!$A$6:$A$305,0))&amp;"","كود غير موجود"))</f>
        <v/>
      </c>
    </row>
    <row r="653">
      <c r="A653" s="13" t="n"/>
      <c r="B653" s="5" t="n"/>
      <c r="C653" s="20" t="n"/>
      <c r="D653" s="5" t="n"/>
      <c r="E653" s="5" t="n"/>
      <c r="F653" s="6">
        <f>IF(B653&amp;""="","",IFERROR(INDEX('المرضى'!$B$6:$B$305,MATCH(B653&amp;"",'المرضى'!$A$6:$A$305,0))&amp;"","كود غير موجود"))</f>
        <v/>
      </c>
    </row>
    <row r="654">
      <c r="A654" s="13" t="n"/>
      <c r="B654" s="5" t="n"/>
      <c r="C654" s="20" t="n"/>
      <c r="D654" s="5" t="n"/>
      <c r="E654" s="5" t="n"/>
      <c r="F654" s="6">
        <f>IF(B654&amp;""="","",IFERROR(INDEX('المرضى'!$B$6:$B$305,MATCH(B654&amp;"",'المرضى'!$A$6:$A$305,0))&amp;"","كود غير موجود"))</f>
        <v/>
      </c>
    </row>
    <row r="655">
      <c r="A655" s="13" t="n"/>
      <c r="B655" s="5" t="n"/>
      <c r="C655" s="20" t="n"/>
      <c r="D655" s="5" t="n"/>
      <c r="E655" s="5" t="n"/>
      <c r="F655" s="6">
        <f>IF(B655&amp;""="","",IFERROR(INDEX('المرضى'!$B$6:$B$305,MATCH(B655&amp;"",'المرضى'!$A$6:$A$305,0))&amp;"","كود غير موجود"))</f>
        <v/>
      </c>
    </row>
    <row r="656">
      <c r="A656" s="13" t="n"/>
      <c r="B656" s="5" t="n"/>
      <c r="C656" s="20" t="n"/>
      <c r="D656" s="5" t="n"/>
      <c r="E656" s="5" t="n"/>
      <c r="F656" s="6">
        <f>IF(B656&amp;""="","",IFERROR(INDEX('المرضى'!$B$6:$B$305,MATCH(B656&amp;"",'المرضى'!$A$6:$A$305,0))&amp;"","كود غير موجود"))</f>
        <v/>
      </c>
    </row>
    <row r="657">
      <c r="A657" s="13" t="n"/>
      <c r="B657" s="5" t="n"/>
      <c r="C657" s="20" t="n"/>
      <c r="D657" s="5" t="n"/>
      <c r="E657" s="5" t="n"/>
      <c r="F657" s="6">
        <f>IF(B657&amp;""="","",IFERROR(INDEX('المرضى'!$B$6:$B$305,MATCH(B657&amp;"",'المرضى'!$A$6:$A$305,0))&amp;"","كود غير موجود"))</f>
        <v/>
      </c>
    </row>
    <row r="658">
      <c r="A658" s="13" t="n"/>
      <c r="B658" s="5" t="n"/>
      <c r="C658" s="20" t="n"/>
      <c r="D658" s="5" t="n"/>
      <c r="E658" s="5" t="n"/>
      <c r="F658" s="6">
        <f>IF(B658&amp;""="","",IFERROR(INDEX('المرضى'!$B$6:$B$305,MATCH(B658&amp;"",'المرضى'!$A$6:$A$305,0))&amp;"","كود غير موجود"))</f>
        <v/>
      </c>
    </row>
    <row r="659">
      <c r="A659" s="13" t="n"/>
      <c r="B659" s="5" t="n"/>
      <c r="C659" s="20" t="n"/>
      <c r="D659" s="5" t="n"/>
      <c r="E659" s="5" t="n"/>
      <c r="F659" s="6">
        <f>IF(B659&amp;""="","",IFERROR(INDEX('المرضى'!$B$6:$B$305,MATCH(B659&amp;"",'المرضى'!$A$6:$A$305,0))&amp;"","كود غير موجود"))</f>
        <v/>
      </c>
    </row>
    <row r="660">
      <c r="A660" s="13" t="n"/>
      <c r="B660" s="5" t="n"/>
      <c r="C660" s="20" t="n"/>
      <c r="D660" s="5" t="n"/>
      <c r="E660" s="5" t="n"/>
      <c r="F660" s="6">
        <f>IF(B660&amp;""="","",IFERROR(INDEX('المرضى'!$B$6:$B$305,MATCH(B660&amp;"",'المرضى'!$A$6:$A$305,0))&amp;"","كود غير موجود"))</f>
        <v/>
      </c>
    </row>
    <row r="661">
      <c r="A661" s="13" t="n"/>
      <c r="B661" s="5" t="n"/>
      <c r="C661" s="20" t="n"/>
      <c r="D661" s="5" t="n"/>
      <c r="E661" s="5" t="n"/>
      <c r="F661" s="6">
        <f>IF(B661&amp;""="","",IFERROR(INDEX('المرضى'!$B$6:$B$305,MATCH(B661&amp;"",'المرضى'!$A$6:$A$305,0))&amp;"","كود غير موجود"))</f>
        <v/>
      </c>
    </row>
    <row r="662">
      <c r="A662" s="13" t="n"/>
      <c r="B662" s="5" t="n"/>
      <c r="C662" s="20" t="n"/>
      <c r="D662" s="5" t="n"/>
      <c r="E662" s="5" t="n"/>
      <c r="F662" s="6">
        <f>IF(B662&amp;""="","",IFERROR(INDEX('المرضى'!$B$6:$B$305,MATCH(B662&amp;"",'المرضى'!$A$6:$A$305,0))&amp;"","كود غير موجود"))</f>
        <v/>
      </c>
    </row>
    <row r="663">
      <c r="A663" s="13" t="n"/>
      <c r="B663" s="5" t="n"/>
      <c r="C663" s="20" t="n"/>
      <c r="D663" s="5" t="n"/>
      <c r="E663" s="5" t="n"/>
      <c r="F663" s="6">
        <f>IF(B663&amp;""="","",IFERROR(INDEX('المرضى'!$B$6:$B$305,MATCH(B663&amp;"",'المرضى'!$A$6:$A$305,0))&amp;"","كود غير موجود"))</f>
        <v/>
      </c>
    </row>
    <row r="664">
      <c r="A664" s="13" t="n"/>
      <c r="B664" s="5" t="n"/>
      <c r="C664" s="20" t="n"/>
      <c r="D664" s="5" t="n"/>
      <c r="E664" s="5" t="n"/>
      <c r="F664" s="6">
        <f>IF(B664&amp;""="","",IFERROR(INDEX('المرضى'!$B$6:$B$305,MATCH(B664&amp;"",'المرضى'!$A$6:$A$305,0))&amp;"","كود غير موجود"))</f>
        <v/>
      </c>
    </row>
    <row r="665">
      <c r="A665" s="13" t="n"/>
      <c r="B665" s="5" t="n"/>
      <c r="C665" s="20" t="n"/>
      <c r="D665" s="5" t="n"/>
      <c r="E665" s="5" t="n"/>
      <c r="F665" s="6">
        <f>IF(B665&amp;""="","",IFERROR(INDEX('المرضى'!$B$6:$B$305,MATCH(B665&amp;"",'المرضى'!$A$6:$A$305,0))&amp;"","كود غير موجود"))</f>
        <v/>
      </c>
    </row>
    <row r="666">
      <c r="A666" s="13" t="n"/>
      <c r="B666" s="5" t="n"/>
      <c r="C666" s="20" t="n"/>
      <c r="D666" s="5" t="n"/>
      <c r="E666" s="5" t="n"/>
      <c r="F666" s="6">
        <f>IF(B666&amp;""="","",IFERROR(INDEX('المرضى'!$B$6:$B$305,MATCH(B666&amp;"",'المرضى'!$A$6:$A$305,0))&amp;"","كود غير موجود"))</f>
        <v/>
      </c>
    </row>
    <row r="667">
      <c r="A667" s="13" t="n"/>
      <c r="B667" s="5" t="n"/>
      <c r="C667" s="20" t="n"/>
      <c r="D667" s="5" t="n"/>
      <c r="E667" s="5" t="n"/>
      <c r="F667" s="6">
        <f>IF(B667&amp;""="","",IFERROR(INDEX('المرضى'!$B$6:$B$305,MATCH(B667&amp;"",'المرضى'!$A$6:$A$305,0))&amp;"","كود غير موجود"))</f>
        <v/>
      </c>
    </row>
    <row r="668">
      <c r="A668" s="13" t="n"/>
      <c r="B668" s="5" t="n"/>
      <c r="C668" s="20" t="n"/>
      <c r="D668" s="5" t="n"/>
      <c r="E668" s="5" t="n"/>
      <c r="F668" s="6">
        <f>IF(B668&amp;""="","",IFERROR(INDEX('المرضى'!$B$6:$B$305,MATCH(B668&amp;"",'المرضى'!$A$6:$A$305,0))&amp;"","كود غير موجود"))</f>
        <v/>
      </c>
    </row>
    <row r="669">
      <c r="A669" s="13" t="n"/>
      <c r="B669" s="5" t="n"/>
      <c r="C669" s="20" t="n"/>
      <c r="D669" s="5" t="n"/>
      <c r="E669" s="5" t="n"/>
      <c r="F669" s="6">
        <f>IF(B669&amp;""="","",IFERROR(INDEX('المرضى'!$B$6:$B$305,MATCH(B669&amp;"",'المرضى'!$A$6:$A$305,0))&amp;"","كود غير موجود"))</f>
        <v/>
      </c>
    </row>
    <row r="670">
      <c r="A670" s="13" t="n"/>
      <c r="B670" s="5" t="n"/>
      <c r="C670" s="20" t="n"/>
      <c r="D670" s="5" t="n"/>
      <c r="E670" s="5" t="n"/>
      <c r="F670" s="6">
        <f>IF(B670&amp;""="","",IFERROR(INDEX('المرضى'!$B$6:$B$305,MATCH(B670&amp;"",'المرضى'!$A$6:$A$305,0))&amp;"","كود غير موجود"))</f>
        <v/>
      </c>
    </row>
    <row r="671">
      <c r="A671" s="13" t="n"/>
      <c r="B671" s="5" t="n"/>
      <c r="C671" s="20" t="n"/>
      <c r="D671" s="5" t="n"/>
      <c r="E671" s="5" t="n"/>
      <c r="F671" s="6">
        <f>IF(B671&amp;""="","",IFERROR(INDEX('المرضى'!$B$6:$B$305,MATCH(B671&amp;"",'المرضى'!$A$6:$A$305,0))&amp;"","كود غير موجود"))</f>
        <v/>
      </c>
    </row>
    <row r="672">
      <c r="A672" s="13" t="n"/>
      <c r="B672" s="5" t="n"/>
      <c r="C672" s="20" t="n"/>
      <c r="D672" s="5" t="n"/>
      <c r="E672" s="5" t="n"/>
      <c r="F672" s="6">
        <f>IF(B672&amp;""="","",IFERROR(INDEX('المرضى'!$B$6:$B$305,MATCH(B672&amp;"",'المرضى'!$A$6:$A$305,0))&amp;"","كود غير موجود"))</f>
        <v/>
      </c>
    </row>
    <row r="673">
      <c r="A673" s="13" t="n"/>
      <c r="B673" s="5" t="n"/>
      <c r="C673" s="20" t="n"/>
      <c r="D673" s="5" t="n"/>
      <c r="E673" s="5" t="n"/>
      <c r="F673" s="6">
        <f>IF(B673&amp;""="","",IFERROR(INDEX('المرضى'!$B$6:$B$305,MATCH(B673&amp;"",'المرضى'!$A$6:$A$305,0))&amp;"","كود غير موجود"))</f>
        <v/>
      </c>
    </row>
    <row r="674">
      <c r="A674" s="13" t="n"/>
      <c r="B674" s="5" t="n"/>
      <c r="C674" s="20" t="n"/>
      <c r="D674" s="5" t="n"/>
      <c r="E674" s="5" t="n"/>
      <c r="F674" s="6">
        <f>IF(B674&amp;""="","",IFERROR(INDEX('المرضى'!$B$6:$B$305,MATCH(B674&amp;"",'المرضى'!$A$6:$A$305,0))&amp;"","كود غير موجود"))</f>
        <v/>
      </c>
    </row>
    <row r="675">
      <c r="A675" s="13" t="n"/>
      <c r="B675" s="5" t="n"/>
      <c r="C675" s="20" t="n"/>
      <c r="D675" s="5" t="n"/>
      <c r="E675" s="5" t="n"/>
      <c r="F675" s="6">
        <f>IF(B675&amp;""="","",IFERROR(INDEX('المرضى'!$B$6:$B$305,MATCH(B675&amp;"",'المرضى'!$A$6:$A$305,0))&amp;"","كود غير موجود"))</f>
        <v/>
      </c>
    </row>
    <row r="676">
      <c r="A676" s="13" t="n"/>
      <c r="B676" s="5" t="n"/>
      <c r="C676" s="20" t="n"/>
      <c r="D676" s="5" t="n"/>
      <c r="E676" s="5" t="n"/>
      <c r="F676" s="6">
        <f>IF(B676&amp;""="","",IFERROR(INDEX('المرضى'!$B$6:$B$305,MATCH(B676&amp;"",'المرضى'!$A$6:$A$305,0))&amp;"","كود غير موجود"))</f>
        <v/>
      </c>
    </row>
    <row r="677">
      <c r="A677" s="13" t="n"/>
      <c r="B677" s="5" t="n"/>
      <c r="C677" s="20" t="n"/>
      <c r="D677" s="5" t="n"/>
      <c r="E677" s="5" t="n"/>
      <c r="F677" s="6">
        <f>IF(B677&amp;""="","",IFERROR(INDEX('المرضى'!$B$6:$B$305,MATCH(B677&amp;"",'المرضى'!$A$6:$A$305,0))&amp;"","كود غير موجود"))</f>
        <v/>
      </c>
    </row>
    <row r="678">
      <c r="A678" s="13" t="n"/>
      <c r="B678" s="5" t="n"/>
      <c r="C678" s="20" t="n"/>
      <c r="D678" s="5" t="n"/>
      <c r="E678" s="5" t="n"/>
      <c r="F678" s="6">
        <f>IF(B678&amp;""="","",IFERROR(INDEX('المرضى'!$B$6:$B$305,MATCH(B678&amp;"",'المرضى'!$A$6:$A$305,0))&amp;"","كود غير موجود"))</f>
        <v/>
      </c>
    </row>
    <row r="679">
      <c r="A679" s="13" t="n"/>
      <c r="B679" s="5" t="n"/>
      <c r="C679" s="20" t="n"/>
      <c r="D679" s="5" t="n"/>
      <c r="E679" s="5" t="n"/>
      <c r="F679" s="6">
        <f>IF(B679&amp;""="","",IFERROR(INDEX('المرضى'!$B$6:$B$305,MATCH(B679&amp;"",'المرضى'!$A$6:$A$305,0))&amp;"","كود غير موجود"))</f>
        <v/>
      </c>
    </row>
    <row r="680">
      <c r="A680" s="13" t="n"/>
      <c r="B680" s="5" t="n"/>
      <c r="C680" s="20" t="n"/>
      <c r="D680" s="5" t="n"/>
      <c r="E680" s="5" t="n"/>
      <c r="F680" s="6">
        <f>IF(B680&amp;""="","",IFERROR(INDEX('المرضى'!$B$6:$B$305,MATCH(B680&amp;"",'المرضى'!$A$6:$A$305,0))&amp;"","كود غير موجود"))</f>
        <v/>
      </c>
    </row>
    <row r="681">
      <c r="A681" s="13" t="n"/>
      <c r="B681" s="5" t="n"/>
      <c r="C681" s="20" t="n"/>
      <c r="D681" s="5" t="n"/>
      <c r="E681" s="5" t="n"/>
      <c r="F681" s="6">
        <f>IF(B681&amp;""="","",IFERROR(INDEX('المرضى'!$B$6:$B$305,MATCH(B681&amp;"",'المرضى'!$A$6:$A$305,0))&amp;"","كود غير موجود"))</f>
        <v/>
      </c>
    </row>
    <row r="682">
      <c r="A682" s="13" t="n"/>
      <c r="B682" s="5" t="n"/>
      <c r="C682" s="20" t="n"/>
      <c r="D682" s="5" t="n"/>
      <c r="E682" s="5" t="n"/>
      <c r="F682" s="6">
        <f>IF(B682&amp;""="","",IFERROR(INDEX('المرضى'!$B$6:$B$305,MATCH(B682&amp;"",'المرضى'!$A$6:$A$305,0))&amp;"","كود غير موجود"))</f>
        <v/>
      </c>
    </row>
    <row r="683">
      <c r="A683" s="13" t="n"/>
      <c r="B683" s="5" t="n"/>
      <c r="C683" s="20" t="n"/>
      <c r="D683" s="5" t="n"/>
      <c r="E683" s="5" t="n"/>
      <c r="F683" s="6">
        <f>IF(B683&amp;""="","",IFERROR(INDEX('المرضى'!$B$6:$B$305,MATCH(B683&amp;"",'المرضى'!$A$6:$A$305,0))&amp;"","كود غير موجود"))</f>
        <v/>
      </c>
    </row>
    <row r="684">
      <c r="A684" s="13" t="n"/>
      <c r="B684" s="5" t="n"/>
      <c r="C684" s="20" t="n"/>
      <c r="D684" s="5" t="n"/>
      <c r="E684" s="5" t="n"/>
      <c r="F684" s="6">
        <f>IF(B684&amp;""="","",IFERROR(INDEX('المرضى'!$B$6:$B$305,MATCH(B684&amp;"",'المرضى'!$A$6:$A$305,0))&amp;"","كود غير موجود"))</f>
        <v/>
      </c>
    </row>
    <row r="685">
      <c r="A685" s="13" t="n"/>
      <c r="B685" s="5" t="n"/>
      <c r="C685" s="20" t="n"/>
      <c r="D685" s="5" t="n"/>
      <c r="E685" s="5" t="n"/>
      <c r="F685" s="6">
        <f>IF(B685&amp;""="","",IFERROR(INDEX('المرضى'!$B$6:$B$305,MATCH(B685&amp;"",'المرضى'!$A$6:$A$305,0))&amp;"","كود غير موجود"))</f>
        <v/>
      </c>
    </row>
    <row r="686">
      <c r="A686" s="13" t="n"/>
      <c r="B686" s="5" t="n"/>
      <c r="C686" s="20" t="n"/>
      <c r="D686" s="5" t="n"/>
      <c r="E686" s="5" t="n"/>
      <c r="F686" s="6">
        <f>IF(B686&amp;""="","",IFERROR(INDEX('المرضى'!$B$6:$B$305,MATCH(B686&amp;"",'المرضى'!$A$6:$A$305,0))&amp;"","كود غير موجود"))</f>
        <v/>
      </c>
    </row>
    <row r="687">
      <c r="A687" s="13" t="n"/>
      <c r="B687" s="5" t="n"/>
      <c r="C687" s="20" t="n"/>
      <c r="D687" s="5" t="n"/>
      <c r="E687" s="5" t="n"/>
      <c r="F687" s="6">
        <f>IF(B687&amp;""="","",IFERROR(INDEX('المرضى'!$B$6:$B$305,MATCH(B687&amp;"",'المرضى'!$A$6:$A$305,0))&amp;"","كود غير موجود"))</f>
        <v/>
      </c>
    </row>
    <row r="688">
      <c r="A688" s="13" t="n"/>
      <c r="B688" s="5" t="n"/>
      <c r="C688" s="20" t="n"/>
      <c r="D688" s="5" t="n"/>
      <c r="E688" s="5" t="n"/>
      <c r="F688" s="6">
        <f>IF(B688&amp;""="","",IFERROR(INDEX('المرضى'!$B$6:$B$305,MATCH(B688&amp;"",'المرضى'!$A$6:$A$305,0))&amp;"","كود غير موجود"))</f>
        <v/>
      </c>
    </row>
    <row r="689">
      <c r="A689" s="13" t="n"/>
      <c r="B689" s="5" t="n"/>
      <c r="C689" s="20" t="n"/>
      <c r="D689" s="5" t="n"/>
      <c r="E689" s="5" t="n"/>
      <c r="F689" s="6">
        <f>IF(B689&amp;""="","",IFERROR(INDEX('المرضى'!$B$6:$B$305,MATCH(B689&amp;"",'المرضى'!$A$6:$A$305,0))&amp;"","كود غير موجود"))</f>
        <v/>
      </c>
    </row>
    <row r="690">
      <c r="A690" s="13" t="n"/>
      <c r="B690" s="5" t="n"/>
      <c r="C690" s="20" t="n"/>
      <c r="D690" s="5" t="n"/>
      <c r="E690" s="5" t="n"/>
      <c r="F690" s="6">
        <f>IF(B690&amp;""="","",IFERROR(INDEX('المرضى'!$B$6:$B$305,MATCH(B690&amp;"",'المرضى'!$A$6:$A$305,0))&amp;"","كود غير موجود"))</f>
        <v/>
      </c>
    </row>
    <row r="691">
      <c r="A691" s="13" t="n"/>
      <c r="B691" s="5" t="n"/>
      <c r="C691" s="20" t="n"/>
      <c r="D691" s="5" t="n"/>
      <c r="E691" s="5" t="n"/>
      <c r="F691" s="6">
        <f>IF(B691&amp;""="","",IFERROR(INDEX('المرضى'!$B$6:$B$305,MATCH(B691&amp;"",'المرضى'!$A$6:$A$305,0))&amp;"","كود غير موجود"))</f>
        <v/>
      </c>
    </row>
    <row r="692">
      <c r="A692" s="13" t="n"/>
      <c r="B692" s="5" t="n"/>
      <c r="C692" s="20" t="n"/>
      <c r="D692" s="5" t="n"/>
      <c r="E692" s="5" t="n"/>
      <c r="F692" s="6">
        <f>IF(B692&amp;""="","",IFERROR(INDEX('المرضى'!$B$6:$B$305,MATCH(B692&amp;"",'المرضى'!$A$6:$A$305,0))&amp;"","كود غير موجود"))</f>
        <v/>
      </c>
    </row>
    <row r="693">
      <c r="A693" s="13" t="n"/>
      <c r="B693" s="5" t="n"/>
      <c r="C693" s="20" t="n"/>
      <c r="D693" s="5" t="n"/>
      <c r="E693" s="5" t="n"/>
      <c r="F693" s="6">
        <f>IF(B693&amp;""="","",IFERROR(INDEX('المرضى'!$B$6:$B$305,MATCH(B693&amp;"",'المرضى'!$A$6:$A$305,0))&amp;"","كود غير موجود"))</f>
        <v/>
      </c>
    </row>
    <row r="694">
      <c r="A694" s="13" t="n"/>
      <c r="B694" s="5" t="n"/>
      <c r="C694" s="20" t="n"/>
      <c r="D694" s="5" t="n"/>
      <c r="E694" s="5" t="n"/>
      <c r="F694" s="6">
        <f>IF(B694&amp;""="","",IFERROR(INDEX('المرضى'!$B$6:$B$305,MATCH(B694&amp;"",'المرضى'!$A$6:$A$305,0))&amp;"","كود غير موجود"))</f>
        <v/>
      </c>
    </row>
    <row r="695">
      <c r="A695" s="13" t="n"/>
      <c r="B695" s="5" t="n"/>
      <c r="C695" s="20" t="n"/>
      <c r="D695" s="5" t="n"/>
      <c r="E695" s="5" t="n"/>
      <c r="F695" s="6">
        <f>IF(B695&amp;""="","",IFERROR(INDEX('المرضى'!$B$6:$B$305,MATCH(B695&amp;"",'المرضى'!$A$6:$A$305,0))&amp;"","كود غير موجود"))</f>
        <v/>
      </c>
    </row>
    <row r="696">
      <c r="A696" s="13" t="n"/>
      <c r="B696" s="5" t="n"/>
      <c r="C696" s="20" t="n"/>
      <c r="D696" s="5" t="n"/>
      <c r="E696" s="5" t="n"/>
      <c r="F696" s="6">
        <f>IF(B696&amp;""="","",IFERROR(INDEX('المرضى'!$B$6:$B$305,MATCH(B696&amp;"",'المرضى'!$A$6:$A$305,0))&amp;"","كود غير موجود"))</f>
        <v/>
      </c>
    </row>
    <row r="697">
      <c r="A697" s="13" t="n"/>
      <c r="B697" s="5" t="n"/>
      <c r="C697" s="20" t="n"/>
      <c r="D697" s="5" t="n"/>
      <c r="E697" s="5" t="n"/>
      <c r="F697" s="6">
        <f>IF(B697&amp;""="","",IFERROR(INDEX('المرضى'!$B$6:$B$305,MATCH(B697&amp;"",'المرضى'!$A$6:$A$305,0))&amp;"","كود غير موجود"))</f>
        <v/>
      </c>
    </row>
    <row r="698">
      <c r="A698" s="13" t="n"/>
      <c r="B698" s="5" t="n"/>
      <c r="C698" s="20" t="n"/>
      <c r="D698" s="5" t="n"/>
      <c r="E698" s="5" t="n"/>
      <c r="F698" s="6">
        <f>IF(B698&amp;""="","",IFERROR(INDEX('المرضى'!$B$6:$B$305,MATCH(B698&amp;"",'المرضى'!$A$6:$A$305,0))&amp;"","كود غير موجود"))</f>
        <v/>
      </c>
    </row>
    <row r="699">
      <c r="A699" s="13" t="n"/>
      <c r="B699" s="5" t="n"/>
      <c r="C699" s="20" t="n"/>
      <c r="D699" s="5" t="n"/>
      <c r="E699" s="5" t="n"/>
      <c r="F699" s="6">
        <f>IF(B699&amp;""="","",IFERROR(INDEX('المرضى'!$B$6:$B$305,MATCH(B699&amp;"",'المرضى'!$A$6:$A$305,0))&amp;"","كود غير موجود"))</f>
        <v/>
      </c>
    </row>
    <row r="700">
      <c r="A700" s="13" t="n"/>
      <c r="B700" s="5" t="n"/>
      <c r="C700" s="20" t="n"/>
      <c r="D700" s="5" t="n"/>
      <c r="E700" s="5" t="n"/>
      <c r="F700" s="6">
        <f>IF(B700&amp;""="","",IFERROR(INDEX('المرضى'!$B$6:$B$305,MATCH(B700&amp;"",'المرضى'!$A$6:$A$305,0))&amp;"","كود غير موجود"))</f>
        <v/>
      </c>
    </row>
    <row r="701">
      <c r="A701" s="13" t="n"/>
      <c r="B701" s="5" t="n"/>
      <c r="C701" s="20" t="n"/>
      <c r="D701" s="5" t="n"/>
      <c r="E701" s="5" t="n"/>
      <c r="F701" s="6">
        <f>IF(B701&amp;""="","",IFERROR(INDEX('المرضى'!$B$6:$B$305,MATCH(B701&amp;"",'المرضى'!$A$6:$A$305,0))&amp;"","كود غير موجود"))</f>
        <v/>
      </c>
    </row>
    <row r="702">
      <c r="A702" s="13" t="n"/>
      <c r="B702" s="5" t="n"/>
      <c r="C702" s="20" t="n"/>
      <c r="D702" s="5" t="n"/>
      <c r="E702" s="5" t="n"/>
      <c r="F702" s="6">
        <f>IF(B702&amp;""="","",IFERROR(INDEX('المرضى'!$B$6:$B$305,MATCH(B702&amp;"",'المرضى'!$A$6:$A$305,0))&amp;"","كود غير موجود"))</f>
        <v/>
      </c>
    </row>
    <row r="703">
      <c r="A703" s="13" t="n"/>
      <c r="B703" s="5" t="n"/>
      <c r="C703" s="20" t="n"/>
      <c r="D703" s="5" t="n"/>
      <c r="E703" s="5" t="n"/>
      <c r="F703" s="6">
        <f>IF(B703&amp;""="","",IFERROR(INDEX('المرضى'!$B$6:$B$305,MATCH(B703&amp;"",'المرضى'!$A$6:$A$305,0))&amp;"","كود غير موجود"))</f>
        <v/>
      </c>
    </row>
    <row r="704">
      <c r="A704" s="13" t="n"/>
      <c r="B704" s="5" t="n"/>
      <c r="C704" s="20" t="n"/>
      <c r="D704" s="5" t="n"/>
      <c r="E704" s="5" t="n"/>
      <c r="F704" s="6">
        <f>IF(B704&amp;""="","",IFERROR(INDEX('المرضى'!$B$6:$B$305,MATCH(B704&amp;"",'المرضى'!$A$6:$A$305,0))&amp;"","كود غير موجود"))</f>
        <v/>
      </c>
    </row>
    <row r="705">
      <c r="A705" s="13" t="n"/>
      <c r="B705" s="5" t="n"/>
      <c r="C705" s="20" t="n"/>
      <c r="D705" s="5" t="n"/>
      <c r="E705" s="5" t="n"/>
      <c r="F705" s="6">
        <f>IF(B705&amp;""="","",IFERROR(INDEX('المرضى'!$B$6:$B$305,MATCH(B705&amp;"",'المرضى'!$A$6:$A$305,0))&amp;"","كود غير موجود"))</f>
        <v/>
      </c>
    </row>
    <row r="706">
      <c r="A706" s="13" t="n"/>
      <c r="B706" s="5" t="n"/>
      <c r="C706" s="20" t="n"/>
      <c r="D706" s="5" t="n"/>
      <c r="E706" s="5" t="n"/>
      <c r="F706" s="6">
        <f>IF(B706&amp;""="","",IFERROR(INDEX('المرضى'!$B$6:$B$305,MATCH(B706&amp;"",'المرضى'!$A$6:$A$305,0))&amp;"","كود غير موجود"))</f>
        <v/>
      </c>
    </row>
    <row r="707">
      <c r="A707" s="13" t="n"/>
      <c r="B707" s="5" t="n"/>
      <c r="C707" s="20" t="n"/>
      <c r="D707" s="5" t="n"/>
      <c r="E707" s="5" t="n"/>
      <c r="F707" s="6">
        <f>IF(B707&amp;""="","",IFERROR(INDEX('المرضى'!$B$6:$B$305,MATCH(B707&amp;"",'المرضى'!$A$6:$A$305,0))&amp;"","كود غير موجود"))</f>
        <v/>
      </c>
    </row>
    <row r="708">
      <c r="A708" s="13" t="n"/>
      <c r="B708" s="5" t="n"/>
      <c r="C708" s="20" t="n"/>
      <c r="D708" s="5" t="n"/>
      <c r="E708" s="5" t="n"/>
      <c r="F708" s="6">
        <f>IF(B708&amp;""="","",IFERROR(INDEX('المرضى'!$B$6:$B$305,MATCH(B708&amp;"",'المرضى'!$A$6:$A$305,0))&amp;"","كود غير موجود"))</f>
        <v/>
      </c>
    </row>
    <row r="709">
      <c r="A709" s="13" t="n"/>
      <c r="B709" s="5" t="n"/>
      <c r="C709" s="20" t="n"/>
      <c r="D709" s="5" t="n"/>
      <c r="E709" s="5" t="n"/>
      <c r="F709" s="6">
        <f>IF(B709&amp;""="","",IFERROR(INDEX('المرضى'!$B$6:$B$305,MATCH(B709&amp;"",'المرضى'!$A$6:$A$305,0))&amp;"","كود غير موجود"))</f>
        <v/>
      </c>
    </row>
    <row r="710">
      <c r="A710" s="13" t="n"/>
      <c r="B710" s="5" t="n"/>
      <c r="C710" s="20" t="n"/>
      <c r="D710" s="5" t="n"/>
      <c r="E710" s="5" t="n"/>
      <c r="F710" s="6">
        <f>IF(B710&amp;""="","",IFERROR(INDEX('المرضى'!$B$6:$B$305,MATCH(B710&amp;"",'المرضى'!$A$6:$A$305,0))&amp;"","كود غير موجود"))</f>
        <v/>
      </c>
    </row>
    <row r="711">
      <c r="A711" s="13" t="n"/>
      <c r="B711" s="5" t="n"/>
      <c r="C711" s="20" t="n"/>
      <c r="D711" s="5" t="n"/>
      <c r="E711" s="5" t="n"/>
      <c r="F711" s="6">
        <f>IF(B711&amp;""="","",IFERROR(INDEX('المرضى'!$B$6:$B$305,MATCH(B711&amp;"",'المرضى'!$A$6:$A$305,0))&amp;"","كود غير موجود"))</f>
        <v/>
      </c>
    </row>
    <row r="712">
      <c r="A712" s="13" t="n"/>
      <c r="B712" s="5" t="n"/>
      <c r="C712" s="20" t="n"/>
      <c r="D712" s="5" t="n"/>
      <c r="E712" s="5" t="n"/>
      <c r="F712" s="6">
        <f>IF(B712&amp;""="","",IFERROR(INDEX('المرضى'!$B$6:$B$305,MATCH(B712&amp;"",'المرضى'!$A$6:$A$305,0))&amp;"","كود غير موجود"))</f>
        <v/>
      </c>
    </row>
    <row r="713">
      <c r="A713" s="13" t="n"/>
      <c r="B713" s="5" t="n"/>
      <c r="C713" s="20" t="n"/>
      <c r="D713" s="5" t="n"/>
      <c r="E713" s="5" t="n"/>
      <c r="F713" s="6">
        <f>IF(B713&amp;""="","",IFERROR(INDEX('المرضى'!$B$6:$B$305,MATCH(B713&amp;"",'المرضى'!$A$6:$A$305,0))&amp;"","كود غير موجود"))</f>
        <v/>
      </c>
    </row>
    <row r="714">
      <c r="A714" s="13" t="n"/>
      <c r="B714" s="5" t="n"/>
      <c r="C714" s="20" t="n"/>
      <c r="D714" s="5" t="n"/>
      <c r="E714" s="5" t="n"/>
      <c r="F714" s="6">
        <f>IF(B714&amp;""="","",IFERROR(INDEX('المرضى'!$B$6:$B$305,MATCH(B714&amp;"",'المرضى'!$A$6:$A$305,0))&amp;"","كود غير موجود"))</f>
        <v/>
      </c>
    </row>
    <row r="715">
      <c r="A715" s="13" t="n"/>
      <c r="B715" s="5" t="n"/>
      <c r="C715" s="20" t="n"/>
      <c r="D715" s="5" t="n"/>
      <c r="E715" s="5" t="n"/>
      <c r="F715" s="6">
        <f>IF(B715&amp;""="","",IFERROR(INDEX('المرضى'!$B$6:$B$305,MATCH(B715&amp;"",'المرضى'!$A$6:$A$305,0))&amp;"","كود غير موجود"))</f>
        <v/>
      </c>
    </row>
    <row r="716">
      <c r="A716" s="13" t="n"/>
      <c r="B716" s="5" t="n"/>
      <c r="C716" s="20" t="n"/>
      <c r="D716" s="5" t="n"/>
      <c r="E716" s="5" t="n"/>
      <c r="F716" s="6">
        <f>IF(B716&amp;""="","",IFERROR(INDEX('المرضى'!$B$6:$B$305,MATCH(B716&amp;"",'المرضى'!$A$6:$A$305,0))&amp;"","كود غير موجود"))</f>
        <v/>
      </c>
    </row>
    <row r="717">
      <c r="A717" s="13" t="n"/>
      <c r="B717" s="5" t="n"/>
      <c r="C717" s="20" t="n"/>
      <c r="D717" s="5" t="n"/>
      <c r="E717" s="5" t="n"/>
      <c r="F717" s="6">
        <f>IF(B717&amp;""="","",IFERROR(INDEX('المرضى'!$B$6:$B$305,MATCH(B717&amp;"",'المرضى'!$A$6:$A$305,0))&amp;"","كود غير موجود"))</f>
        <v/>
      </c>
    </row>
    <row r="718">
      <c r="A718" s="13" t="n"/>
      <c r="B718" s="5" t="n"/>
      <c r="C718" s="20" t="n"/>
      <c r="D718" s="5" t="n"/>
      <c r="E718" s="5" t="n"/>
      <c r="F718" s="6">
        <f>IF(B718&amp;""="","",IFERROR(INDEX('المرضى'!$B$6:$B$305,MATCH(B718&amp;"",'المرضى'!$A$6:$A$305,0))&amp;"","كود غير موجود"))</f>
        <v/>
      </c>
    </row>
    <row r="719">
      <c r="A719" s="13" t="n"/>
      <c r="B719" s="5" t="n"/>
      <c r="C719" s="20" t="n"/>
      <c r="D719" s="5" t="n"/>
      <c r="E719" s="5" t="n"/>
      <c r="F719" s="6">
        <f>IF(B719&amp;""="","",IFERROR(INDEX('المرضى'!$B$6:$B$305,MATCH(B719&amp;"",'المرضى'!$A$6:$A$305,0))&amp;"","كود غير موجود"))</f>
        <v/>
      </c>
    </row>
    <row r="720">
      <c r="A720" s="13" t="n"/>
      <c r="B720" s="5" t="n"/>
      <c r="C720" s="20" t="n"/>
      <c r="D720" s="5" t="n"/>
      <c r="E720" s="5" t="n"/>
      <c r="F720" s="6">
        <f>IF(B720&amp;""="","",IFERROR(INDEX('المرضى'!$B$6:$B$305,MATCH(B720&amp;"",'المرضى'!$A$6:$A$305,0))&amp;"","كود غير موجود"))</f>
        <v/>
      </c>
    </row>
    <row r="721">
      <c r="A721" s="13" t="n"/>
      <c r="B721" s="5" t="n"/>
      <c r="C721" s="20" t="n"/>
      <c r="D721" s="5" t="n"/>
      <c r="E721" s="5" t="n"/>
      <c r="F721" s="6">
        <f>IF(B721&amp;""="","",IFERROR(INDEX('المرضى'!$B$6:$B$305,MATCH(B721&amp;"",'المرضى'!$A$6:$A$305,0))&amp;"","كود غير موجود"))</f>
        <v/>
      </c>
    </row>
    <row r="722">
      <c r="A722" s="13" t="n"/>
      <c r="B722" s="5" t="n"/>
      <c r="C722" s="20" t="n"/>
      <c r="D722" s="5" t="n"/>
      <c r="E722" s="5" t="n"/>
      <c r="F722" s="6">
        <f>IF(B722&amp;""="","",IFERROR(INDEX('المرضى'!$B$6:$B$305,MATCH(B722&amp;"",'المرضى'!$A$6:$A$305,0))&amp;"","كود غير موجود"))</f>
        <v/>
      </c>
    </row>
    <row r="723">
      <c r="A723" s="13" t="n"/>
      <c r="B723" s="5" t="n"/>
      <c r="C723" s="20" t="n"/>
      <c r="D723" s="5" t="n"/>
      <c r="E723" s="5" t="n"/>
      <c r="F723" s="6">
        <f>IF(B723&amp;""="","",IFERROR(INDEX('المرضى'!$B$6:$B$305,MATCH(B723&amp;"",'المرضى'!$A$6:$A$305,0))&amp;"","كود غير موجود"))</f>
        <v/>
      </c>
    </row>
    <row r="724">
      <c r="A724" s="13" t="n"/>
      <c r="B724" s="5" t="n"/>
      <c r="C724" s="20" t="n"/>
      <c r="D724" s="5" t="n"/>
      <c r="E724" s="5" t="n"/>
      <c r="F724" s="6">
        <f>IF(B724&amp;""="","",IFERROR(INDEX('المرضى'!$B$6:$B$305,MATCH(B724&amp;"",'المرضى'!$A$6:$A$305,0))&amp;"","كود غير موجود"))</f>
        <v/>
      </c>
    </row>
    <row r="725">
      <c r="A725" s="13" t="n"/>
      <c r="B725" s="5" t="n"/>
      <c r="C725" s="20" t="n"/>
      <c r="D725" s="5" t="n"/>
      <c r="E725" s="5" t="n"/>
      <c r="F725" s="6">
        <f>IF(B725&amp;""="","",IFERROR(INDEX('المرضى'!$B$6:$B$305,MATCH(B725&amp;"",'المرضى'!$A$6:$A$305,0))&amp;"","كود غير موجود"))</f>
        <v/>
      </c>
    </row>
    <row r="726">
      <c r="A726" s="13" t="n"/>
      <c r="B726" s="5" t="n"/>
      <c r="C726" s="20" t="n"/>
      <c r="D726" s="5" t="n"/>
      <c r="E726" s="5" t="n"/>
      <c r="F726" s="6">
        <f>IF(B726&amp;""="","",IFERROR(INDEX('المرضى'!$B$6:$B$305,MATCH(B726&amp;"",'المرضى'!$A$6:$A$305,0))&amp;"","كود غير موجود"))</f>
        <v/>
      </c>
    </row>
    <row r="727">
      <c r="A727" s="13" t="n"/>
      <c r="B727" s="5" t="n"/>
      <c r="C727" s="20" t="n"/>
      <c r="D727" s="5" t="n"/>
      <c r="E727" s="5" t="n"/>
      <c r="F727" s="6">
        <f>IF(B727&amp;""="","",IFERROR(INDEX('المرضى'!$B$6:$B$305,MATCH(B727&amp;"",'المرضى'!$A$6:$A$305,0))&amp;"","كود غير موجود"))</f>
        <v/>
      </c>
    </row>
    <row r="728">
      <c r="A728" s="13" t="n"/>
      <c r="B728" s="5" t="n"/>
      <c r="C728" s="20" t="n"/>
      <c r="D728" s="5" t="n"/>
      <c r="E728" s="5" t="n"/>
      <c r="F728" s="6">
        <f>IF(B728&amp;""="","",IFERROR(INDEX('المرضى'!$B$6:$B$305,MATCH(B728&amp;"",'المرضى'!$A$6:$A$305,0))&amp;"","كود غير موجود"))</f>
        <v/>
      </c>
    </row>
    <row r="729">
      <c r="A729" s="13" t="n"/>
      <c r="B729" s="5" t="n"/>
      <c r="C729" s="20" t="n"/>
      <c r="D729" s="5" t="n"/>
      <c r="E729" s="5" t="n"/>
      <c r="F729" s="6">
        <f>IF(B729&amp;""="","",IFERROR(INDEX('المرضى'!$B$6:$B$305,MATCH(B729&amp;"",'المرضى'!$A$6:$A$305,0))&amp;"","كود غير موجود"))</f>
        <v/>
      </c>
    </row>
    <row r="730">
      <c r="A730" s="13" t="n"/>
      <c r="B730" s="5" t="n"/>
      <c r="C730" s="20" t="n"/>
      <c r="D730" s="5" t="n"/>
      <c r="E730" s="5" t="n"/>
      <c r="F730" s="6">
        <f>IF(B730&amp;""="","",IFERROR(INDEX('المرضى'!$B$6:$B$305,MATCH(B730&amp;"",'المرضى'!$A$6:$A$305,0))&amp;"","كود غير موجود"))</f>
        <v/>
      </c>
    </row>
    <row r="731">
      <c r="A731" s="13" t="n"/>
      <c r="B731" s="5" t="n"/>
      <c r="C731" s="20" t="n"/>
      <c r="D731" s="5" t="n"/>
      <c r="E731" s="5" t="n"/>
      <c r="F731" s="6">
        <f>IF(B731&amp;""="","",IFERROR(INDEX('المرضى'!$B$6:$B$305,MATCH(B731&amp;"",'المرضى'!$A$6:$A$305,0))&amp;"","كود غير موجود"))</f>
        <v/>
      </c>
    </row>
    <row r="732">
      <c r="A732" s="13" t="n"/>
      <c r="B732" s="5" t="n"/>
      <c r="C732" s="20" t="n"/>
      <c r="D732" s="5" t="n"/>
      <c r="E732" s="5" t="n"/>
      <c r="F732" s="6">
        <f>IF(B732&amp;""="","",IFERROR(INDEX('المرضى'!$B$6:$B$305,MATCH(B732&amp;"",'المرضى'!$A$6:$A$305,0))&amp;"","كود غير موجود"))</f>
        <v/>
      </c>
    </row>
    <row r="733">
      <c r="A733" s="13" t="n"/>
      <c r="B733" s="5" t="n"/>
      <c r="C733" s="20" t="n"/>
      <c r="D733" s="5" t="n"/>
      <c r="E733" s="5" t="n"/>
      <c r="F733" s="6">
        <f>IF(B733&amp;""="","",IFERROR(INDEX('المرضى'!$B$6:$B$305,MATCH(B733&amp;"",'المرضى'!$A$6:$A$305,0))&amp;"","كود غير موجود"))</f>
        <v/>
      </c>
    </row>
    <row r="734">
      <c r="A734" s="13" t="n"/>
      <c r="B734" s="5" t="n"/>
      <c r="C734" s="20" t="n"/>
      <c r="D734" s="5" t="n"/>
      <c r="E734" s="5" t="n"/>
      <c r="F734" s="6">
        <f>IF(B734&amp;""="","",IFERROR(INDEX('المرضى'!$B$6:$B$305,MATCH(B734&amp;"",'المرضى'!$A$6:$A$305,0))&amp;"","كود غير موجود"))</f>
        <v/>
      </c>
    </row>
    <row r="735">
      <c r="A735" s="13" t="n"/>
      <c r="B735" s="5" t="n"/>
      <c r="C735" s="20" t="n"/>
      <c r="D735" s="5" t="n"/>
      <c r="E735" s="5" t="n"/>
      <c r="F735" s="6">
        <f>IF(B735&amp;""="","",IFERROR(INDEX('المرضى'!$B$6:$B$305,MATCH(B735&amp;"",'المرضى'!$A$6:$A$305,0))&amp;"","كود غير موجود"))</f>
        <v/>
      </c>
    </row>
    <row r="736">
      <c r="A736" s="13" t="n"/>
      <c r="B736" s="5" t="n"/>
      <c r="C736" s="20" t="n"/>
      <c r="D736" s="5" t="n"/>
      <c r="E736" s="5" t="n"/>
      <c r="F736" s="6">
        <f>IF(B736&amp;""="","",IFERROR(INDEX('المرضى'!$B$6:$B$305,MATCH(B736&amp;"",'المرضى'!$A$6:$A$305,0))&amp;"","كود غير موجود"))</f>
        <v/>
      </c>
    </row>
    <row r="737">
      <c r="A737" s="13" t="n"/>
      <c r="B737" s="5" t="n"/>
      <c r="C737" s="20" t="n"/>
      <c r="D737" s="5" t="n"/>
      <c r="E737" s="5" t="n"/>
      <c r="F737" s="6">
        <f>IF(B737&amp;""="","",IFERROR(INDEX('المرضى'!$B$6:$B$305,MATCH(B737&amp;"",'المرضى'!$A$6:$A$305,0))&amp;"","كود غير موجود"))</f>
        <v/>
      </c>
    </row>
    <row r="738">
      <c r="A738" s="13" t="n"/>
      <c r="B738" s="5" t="n"/>
      <c r="C738" s="20" t="n"/>
      <c r="D738" s="5" t="n"/>
      <c r="E738" s="5" t="n"/>
      <c r="F738" s="6">
        <f>IF(B738&amp;""="","",IFERROR(INDEX('المرضى'!$B$6:$B$305,MATCH(B738&amp;"",'المرضى'!$A$6:$A$305,0))&amp;"","كود غير موجود"))</f>
        <v/>
      </c>
    </row>
    <row r="739">
      <c r="A739" s="13" t="n"/>
      <c r="B739" s="5" t="n"/>
      <c r="C739" s="20" t="n"/>
      <c r="D739" s="5" t="n"/>
      <c r="E739" s="5" t="n"/>
      <c r="F739" s="6">
        <f>IF(B739&amp;""="","",IFERROR(INDEX('المرضى'!$B$6:$B$305,MATCH(B739&amp;"",'المرضى'!$A$6:$A$305,0))&amp;"","كود غير موجود"))</f>
        <v/>
      </c>
    </row>
    <row r="740">
      <c r="A740" s="13" t="n"/>
      <c r="B740" s="5" t="n"/>
      <c r="C740" s="20" t="n"/>
      <c r="D740" s="5" t="n"/>
      <c r="E740" s="5" t="n"/>
      <c r="F740" s="6">
        <f>IF(B740&amp;""="","",IFERROR(INDEX('المرضى'!$B$6:$B$305,MATCH(B740&amp;"",'المرضى'!$A$6:$A$305,0))&amp;"","كود غير موجود"))</f>
        <v/>
      </c>
    </row>
    <row r="741">
      <c r="A741" s="13" t="n"/>
      <c r="B741" s="5" t="n"/>
      <c r="C741" s="20" t="n"/>
      <c r="D741" s="5" t="n"/>
      <c r="E741" s="5" t="n"/>
      <c r="F741" s="6">
        <f>IF(B741&amp;""="","",IFERROR(INDEX('المرضى'!$B$6:$B$305,MATCH(B741&amp;"",'المرضى'!$A$6:$A$305,0))&amp;"","كود غير موجود"))</f>
        <v/>
      </c>
    </row>
    <row r="742">
      <c r="A742" s="13" t="n"/>
      <c r="B742" s="5" t="n"/>
      <c r="C742" s="20" t="n"/>
      <c r="D742" s="5" t="n"/>
      <c r="E742" s="5" t="n"/>
      <c r="F742" s="6">
        <f>IF(B742&amp;""="","",IFERROR(INDEX('المرضى'!$B$6:$B$305,MATCH(B742&amp;"",'المرضى'!$A$6:$A$305,0))&amp;"","كود غير موجود"))</f>
        <v/>
      </c>
    </row>
    <row r="743">
      <c r="A743" s="13" t="n"/>
      <c r="B743" s="5" t="n"/>
      <c r="C743" s="20" t="n"/>
      <c r="D743" s="5" t="n"/>
      <c r="E743" s="5" t="n"/>
      <c r="F743" s="6">
        <f>IF(B743&amp;""="","",IFERROR(INDEX('المرضى'!$B$6:$B$305,MATCH(B743&amp;"",'المرضى'!$A$6:$A$305,0))&amp;"","كود غير موجود"))</f>
        <v/>
      </c>
    </row>
    <row r="744">
      <c r="A744" s="13" t="n"/>
      <c r="B744" s="5" t="n"/>
      <c r="C744" s="20" t="n"/>
      <c r="D744" s="5" t="n"/>
      <c r="E744" s="5" t="n"/>
      <c r="F744" s="6">
        <f>IF(B744&amp;""="","",IFERROR(INDEX('المرضى'!$B$6:$B$305,MATCH(B744&amp;"",'المرضى'!$A$6:$A$305,0))&amp;"","كود غير موجود"))</f>
        <v/>
      </c>
    </row>
    <row r="745">
      <c r="A745" s="13" t="n"/>
      <c r="B745" s="5" t="n"/>
      <c r="C745" s="20" t="n"/>
      <c r="D745" s="5" t="n"/>
      <c r="E745" s="5" t="n"/>
      <c r="F745" s="6">
        <f>IF(B745&amp;""="","",IFERROR(INDEX('المرضى'!$B$6:$B$305,MATCH(B745&amp;"",'المرضى'!$A$6:$A$305,0))&amp;"","كود غير موجود"))</f>
        <v/>
      </c>
    </row>
    <row r="746">
      <c r="A746" s="13" t="n"/>
      <c r="B746" s="5" t="n"/>
      <c r="C746" s="20" t="n"/>
      <c r="D746" s="5" t="n"/>
      <c r="E746" s="5" t="n"/>
      <c r="F746" s="6">
        <f>IF(B746&amp;""="","",IFERROR(INDEX('المرضى'!$B$6:$B$305,MATCH(B746&amp;"",'المرضى'!$A$6:$A$305,0))&amp;"","كود غير موجود"))</f>
        <v/>
      </c>
    </row>
    <row r="747">
      <c r="A747" s="13" t="n"/>
      <c r="B747" s="5" t="n"/>
      <c r="C747" s="20" t="n"/>
      <c r="D747" s="5" t="n"/>
      <c r="E747" s="5" t="n"/>
      <c r="F747" s="6">
        <f>IF(B747&amp;""="","",IFERROR(INDEX('المرضى'!$B$6:$B$305,MATCH(B747&amp;"",'المرضى'!$A$6:$A$305,0))&amp;"","كود غير موجود"))</f>
        <v/>
      </c>
    </row>
    <row r="748">
      <c r="A748" s="13" t="n"/>
      <c r="B748" s="5" t="n"/>
      <c r="C748" s="20" t="n"/>
      <c r="D748" s="5" t="n"/>
      <c r="E748" s="5" t="n"/>
      <c r="F748" s="6">
        <f>IF(B748&amp;""="","",IFERROR(INDEX('المرضى'!$B$6:$B$305,MATCH(B748&amp;"",'المرضى'!$A$6:$A$305,0))&amp;"","كود غير موجود"))</f>
        <v/>
      </c>
    </row>
    <row r="749">
      <c r="A749" s="13" t="n"/>
      <c r="B749" s="5" t="n"/>
      <c r="C749" s="20" t="n"/>
      <c r="D749" s="5" t="n"/>
      <c r="E749" s="5" t="n"/>
      <c r="F749" s="6">
        <f>IF(B749&amp;""="","",IFERROR(INDEX('المرضى'!$B$6:$B$305,MATCH(B749&amp;"",'المرضى'!$A$6:$A$305,0))&amp;"","كود غير موجود"))</f>
        <v/>
      </c>
    </row>
    <row r="750">
      <c r="A750" s="13" t="n"/>
      <c r="B750" s="5" t="n"/>
      <c r="C750" s="20" t="n"/>
      <c r="D750" s="5" t="n"/>
      <c r="E750" s="5" t="n"/>
      <c r="F750" s="6">
        <f>IF(B750&amp;""="","",IFERROR(INDEX('المرضى'!$B$6:$B$305,MATCH(B750&amp;"",'المرضى'!$A$6:$A$305,0))&amp;"","كود غير موجود"))</f>
        <v/>
      </c>
    </row>
    <row r="751">
      <c r="A751" s="13" t="n"/>
      <c r="B751" s="5" t="n"/>
      <c r="C751" s="20" t="n"/>
      <c r="D751" s="5" t="n"/>
      <c r="E751" s="5" t="n"/>
      <c r="F751" s="6">
        <f>IF(B751&amp;""="","",IFERROR(INDEX('المرضى'!$B$6:$B$305,MATCH(B751&amp;"",'المرضى'!$A$6:$A$305,0))&amp;"","كود غير موجود"))</f>
        <v/>
      </c>
    </row>
    <row r="752">
      <c r="A752" s="13" t="n"/>
      <c r="B752" s="5" t="n"/>
      <c r="C752" s="20" t="n"/>
      <c r="D752" s="5" t="n"/>
      <c r="E752" s="5" t="n"/>
      <c r="F752" s="6">
        <f>IF(B752&amp;""="","",IFERROR(INDEX('المرضى'!$B$6:$B$305,MATCH(B752&amp;"",'المرضى'!$A$6:$A$305,0))&amp;"","كود غير موجود"))</f>
        <v/>
      </c>
    </row>
    <row r="753">
      <c r="A753" s="13" t="n"/>
      <c r="B753" s="5" t="n"/>
      <c r="C753" s="20" t="n"/>
      <c r="D753" s="5" t="n"/>
      <c r="E753" s="5" t="n"/>
      <c r="F753" s="6">
        <f>IF(B753&amp;""="","",IFERROR(INDEX('المرضى'!$B$6:$B$305,MATCH(B753&amp;"",'المرضى'!$A$6:$A$305,0))&amp;"","كود غير موجود"))</f>
        <v/>
      </c>
    </row>
    <row r="754">
      <c r="A754" s="13" t="n"/>
      <c r="B754" s="5" t="n"/>
      <c r="C754" s="20" t="n"/>
      <c r="D754" s="5" t="n"/>
      <c r="E754" s="5" t="n"/>
      <c r="F754" s="6">
        <f>IF(B754&amp;""="","",IFERROR(INDEX('المرضى'!$B$6:$B$305,MATCH(B754&amp;"",'المرضى'!$A$6:$A$305,0))&amp;"","كود غير موجود"))</f>
        <v/>
      </c>
    </row>
    <row r="755">
      <c r="A755" s="13" t="n"/>
      <c r="B755" s="5" t="n"/>
      <c r="C755" s="20" t="n"/>
      <c r="D755" s="5" t="n"/>
      <c r="E755" s="5" t="n"/>
      <c r="F755" s="6">
        <f>IF(B755&amp;""="","",IFERROR(INDEX('المرضى'!$B$6:$B$305,MATCH(B755&amp;"",'المرضى'!$A$6:$A$305,0))&amp;"","كود غير موجود"))</f>
        <v/>
      </c>
    </row>
    <row r="756">
      <c r="A756" s="13" t="n"/>
      <c r="B756" s="5" t="n"/>
      <c r="C756" s="20" t="n"/>
      <c r="D756" s="5" t="n"/>
      <c r="E756" s="5" t="n"/>
      <c r="F756" s="6">
        <f>IF(B756&amp;""="","",IFERROR(INDEX('المرضى'!$B$6:$B$305,MATCH(B756&amp;"",'المرضى'!$A$6:$A$305,0))&amp;"","كود غير موجود"))</f>
        <v/>
      </c>
    </row>
    <row r="757">
      <c r="A757" s="13" t="n"/>
      <c r="B757" s="5" t="n"/>
      <c r="C757" s="20" t="n"/>
      <c r="D757" s="5" t="n"/>
      <c r="E757" s="5" t="n"/>
      <c r="F757" s="6">
        <f>IF(B757&amp;""="","",IFERROR(INDEX('المرضى'!$B$6:$B$305,MATCH(B757&amp;"",'المرضى'!$A$6:$A$305,0))&amp;"","كود غير موجود"))</f>
        <v/>
      </c>
    </row>
    <row r="758">
      <c r="A758" s="13" t="n"/>
      <c r="B758" s="5" t="n"/>
      <c r="C758" s="20" t="n"/>
      <c r="D758" s="5" t="n"/>
      <c r="E758" s="5" t="n"/>
      <c r="F758" s="6">
        <f>IF(B758&amp;""="","",IFERROR(INDEX('المرضى'!$B$6:$B$305,MATCH(B758&amp;"",'المرضى'!$A$6:$A$305,0))&amp;"","كود غير موجود"))</f>
        <v/>
      </c>
    </row>
    <row r="759">
      <c r="A759" s="13" t="n"/>
      <c r="B759" s="5" t="n"/>
      <c r="C759" s="20" t="n"/>
      <c r="D759" s="5" t="n"/>
      <c r="E759" s="5" t="n"/>
      <c r="F759" s="6">
        <f>IF(B759&amp;""="","",IFERROR(INDEX('المرضى'!$B$6:$B$305,MATCH(B759&amp;"",'المرضى'!$A$6:$A$305,0))&amp;"","كود غير موجود"))</f>
        <v/>
      </c>
    </row>
    <row r="760">
      <c r="A760" s="13" t="n"/>
      <c r="B760" s="5" t="n"/>
      <c r="C760" s="20" t="n"/>
      <c r="D760" s="5" t="n"/>
      <c r="E760" s="5" t="n"/>
      <c r="F760" s="6">
        <f>IF(B760&amp;""="","",IFERROR(INDEX('المرضى'!$B$6:$B$305,MATCH(B760&amp;"",'المرضى'!$A$6:$A$305,0))&amp;"","كود غير موجود"))</f>
        <v/>
      </c>
    </row>
    <row r="761">
      <c r="A761" s="13" t="n"/>
      <c r="B761" s="5" t="n"/>
      <c r="C761" s="20" t="n"/>
      <c r="D761" s="5" t="n"/>
      <c r="E761" s="5" t="n"/>
      <c r="F761" s="6">
        <f>IF(B761&amp;""="","",IFERROR(INDEX('المرضى'!$B$6:$B$305,MATCH(B761&amp;"",'المرضى'!$A$6:$A$305,0))&amp;"","كود غير موجود"))</f>
        <v/>
      </c>
    </row>
    <row r="762">
      <c r="A762" s="13" t="n"/>
      <c r="B762" s="5" t="n"/>
      <c r="C762" s="20" t="n"/>
      <c r="D762" s="5" t="n"/>
      <c r="E762" s="5" t="n"/>
      <c r="F762" s="6">
        <f>IF(B762&amp;""="","",IFERROR(INDEX('المرضى'!$B$6:$B$305,MATCH(B762&amp;"",'المرضى'!$A$6:$A$305,0))&amp;"","كود غير موجود"))</f>
        <v/>
      </c>
    </row>
    <row r="763">
      <c r="A763" s="13" t="n"/>
      <c r="B763" s="5" t="n"/>
      <c r="C763" s="20" t="n"/>
      <c r="D763" s="5" t="n"/>
      <c r="E763" s="5" t="n"/>
      <c r="F763" s="6">
        <f>IF(B763&amp;""="","",IFERROR(INDEX('المرضى'!$B$6:$B$305,MATCH(B763&amp;"",'المرضى'!$A$6:$A$305,0))&amp;"","كود غير موجود"))</f>
        <v/>
      </c>
    </row>
    <row r="764">
      <c r="A764" s="13" t="n"/>
      <c r="B764" s="5" t="n"/>
      <c r="C764" s="20" t="n"/>
      <c r="D764" s="5" t="n"/>
      <c r="E764" s="5" t="n"/>
      <c r="F764" s="6">
        <f>IF(B764&amp;""="","",IFERROR(INDEX('المرضى'!$B$6:$B$305,MATCH(B764&amp;"",'المرضى'!$A$6:$A$305,0))&amp;"","كود غير موجود"))</f>
        <v/>
      </c>
    </row>
    <row r="765">
      <c r="A765" s="13" t="n"/>
      <c r="B765" s="5" t="n"/>
      <c r="C765" s="20" t="n"/>
      <c r="D765" s="5" t="n"/>
      <c r="E765" s="5" t="n"/>
      <c r="F765" s="6">
        <f>IF(B765&amp;""="","",IFERROR(INDEX('المرضى'!$B$6:$B$305,MATCH(B765&amp;"",'المرضى'!$A$6:$A$305,0))&amp;"","كود غير موجود"))</f>
        <v/>
      </c>
    </row>
    <row r="766">
      <c r="A766" s="13" t="n"/>
      <c r="B766" s="5" t="n"/>
      <c r="C766" s="20" t="n"/>
      <c r="D766" s="5" t="n"/>
      <c r="E766" s="5" t="n"/>
      <c r="F766" s="6">
        <f>IF(B766&amp;""="","",IFERROR(INDEX('المرضى'!$B$6:$B$305,MATCH(B766&amp;"",'المرضى'!$A$6:$A$305,0))&amp;"","كود غير موجود"))</f>
        <v/>
      </c>
    </row>
    <row r="767">
      <c r="A767" s="13" t="n"/>
      <c r="B767" s="5" t="n"/>
      <c r="C767" s="20" t="n"/>
      <c r="D767" s="5" t="n"/>
      <c r="E767" s="5" t="n"/>
      <c r="F767" s="6">
        <f>IF(B767&amp;""="","",IFERROR(INDEX('المرضى'!$B$6:$B$305,MATCH(B767&amp;"",'المرضى'!$A$6:$A$305,0))&amp;"","كود غير موجود"))</f>
        <v/>
      </c>
    </row>
    <row r="768">
      <c r="A768" s="13" t="n"/>
      <c r="B768" s="5" t="n"/>
      <c r="C768" s="20" t="n"/>
      <c r="D768" s="5" t="n"/>
      <c r="E768" s="5" t="n"/>
      <c r="F768" s="6">
        <f>IF(B768&amp;""="","",IFERROR(INDEX('المرضى'!$B$6:$B$305,MATCH(B768&amp;"",'المرضى'!$A$6:$A$305,0))&amp;"","كود غير موجود"))</f>
        <v/>
      </c>
    </row>
    <row r="769">
      <c r="A769" s="13" t="n"/>
      <c r="B769" s="5" t="n"/>
      <c r="C769" s="20" t="n"/>
      <c r="D769" s="5" t="n"/>
      <c r="E769" s="5" t="n"/>
      <c r="F769" s="6">
        <f>IF(B769&amp;""="","",IFERROR(INDEX('المرضى'!$B$6:$B$305,MATCH(B769&amp;"",'المرضى'!$A$6:$A$305,0))&amp;"","كود غير موجود"))</f>
        <v/>
      </c>
    </row>
    <row r="770">
      <c r="A770" s="13" t="n"/>
      <c r="B770" s="5" t="n"/>
      <c r="C770" s="20" t="n"/>
      <c r="D770" s="5" t="n"/>
      <c r="E770" s="5" t="n"/>
      <c r="F770" s="6">
        <f>IF(B770&amp;""="","",IFERROR(INDEX('المرضى'!$B$6:$B$305,MATCH(B770&amp;"",'المرضى'!$A$6:$A$305,0))&amp;"","كود غير موجود"))</f>
        <v/>
      </c>
    </row>
    <row r="771">
      <c r="A771" s="13" t="n"/>
      <c r="B771" s="5" t="n"/>
      <c r="C771" s="20" t="n"/>
      <c r="D771" s="5" t="n"/>
      <c r="E771" s="5" t="n"/>
      <c r="F771" s="6">
        <f>IF(B771&amp;""="","",IFERROR(INDEX('المرضى'!$B$6:$B$305,MATCH(B771&amp;"",'المرضى'!$A$6:$A$305,0))&amp;"","كود غير موجود"))</f>
        <v/>
      </c>
    </row>
    <row r="772">
      <c r="A772" s="13" t="n"/>
      <c r="B772" s="5" t="n"/>
      <c r="C772" s="20" t="n"/>
      <c r="D772" s="5" t="n"/>
      <c r="E772" s="5" t="n"/>
      <c r="F772" s="6">
        <f>IF(B772&amp;""="","",IFERROR(INDEX('المرضى'!$B$6:$B$305,MATCH(B772&amp;"",'المرضى'!$A$6:$A$305,0))&amp;"","كود غير موجود"))</f>
        <v/>
      </c>
    </row>
    <row r="773">
      <c r="A773" s="13" t="n"/>
      <c r="B773" s="5" t="n"/>
      <c r="C773" s="20" t="n"/>
      <c r="D773" s="5" t="n"/>
      <c r="E773" s="5" t="n"/>
      <c r="F773" s="6">
        <f>IF(B773&amp;""="","",IFERROR(INDEX('المرضى'!$B$6:$B$305,MATCH(B773&amp;"",'المرضى'!$A$6:$A$305,0))&amp;"","كود غير موجود"))</f>
        <v/>
      </c>
    </row>
    <row r="774">
      <c r="A774" s="13" t="n"/>
      <c r="B774" s="5" t="n"/>
      <c r="C774" s="20" t="n"/>
      <c r="D774" s="5" t="n"/>
      <c r="E774" s="5" t="n"/>
      <c r="F774" s="6">
        <f>IF(B774&amp;""="","",IFERROR(INDEX('المرضى'!$B$6:$B$305,MATCH(B774&amp;"",'المرضى'!$A$6:$A$305,0))&amp;"","كود غير موجود"))</f>
        <v/>
      </c>
    </row>
    <row r="775">
      <c r="A775" s="13" t="n"/>
      <c r="B775" s="5" t="n"/>
      <c r="C775" s="20" t="n"/>
      <c r="D775" s="5" t="n"/>
      <c r="E775" s="5" t="n"/>
      <c r="F775" s="6">
        <f>IF(B775&amp;""="","",IFERROR(INDEX('المرضى'!$B$6:$B$305,MATCH(B775&amp;"",'المرضى'!$A$6:$A$305,0))&amp;"","كود غير موجود"))</f>
        <v/>
      </c>
    </row>
    <row r="776">
      <c r="A776" s="13" t="n"/>
      <c r="B776" s="5" t="n"/>
      <c r="C776" s="20" t="n"/>
      <c r="D776" s="5" t="n"/>
      <c r="E776" s="5" t="n"/>
      <c r="F776" s="6">
        <f>IF(B776&amp;""="","",IFERROR(INDEX('المرضى'!$B$6:$B$305,MATCH(B776&amp;"",'المرضى'!$A$6:$A$305,0))&amp;"","كود غير موجود"))</f>
        <v/>
      </c>
    </row>
    <row r="777">
      <c r="A777" s="13" t="n"/>
      <c r="B777" s="5" t="n"/>
      <c r="C777" s="20" t="n"/>
      <c r="D777" s="5" t="n"/>
      <c r="E777" s="5" t="n"/>
      <c r="F777" s="6">
        <f>IF(B777&amp;""="","",IFERROR(INDEX('المرضى'!$B$6:$B$305,MATCH(B777&amp;"",'المرضى'!$A$6:$A$305,0))&amp;"","كود غير موجود"))</f>
        <v/>
      </c>
    </row>
    <row r="778">
      <c r="A778" s="13" t="n"/>
      <c r="B778" s="5" t="n"/>
      <c r="C778" s="20" t="n"/>
      <c r="D778" s="5" t="n"/>
      <c r="E778" s="5" t="n"/>
      <c r="F778" s="6">
        <f>IF(B778&amp;""="","",IFERROR(INDEX('المرضى'!$B$6:$B$305,MATCH(B778&amp;"",'المرضى'!$A$6:$A$305,0))&amp;"","كود غير موجود"))</f>
        <v/>
      </c>
    </row>
    <row r="779">
      <c r="A779" s="13" t="n"/>
      <c r="B779" s="5" t="n"/>
      <c r="C779" s="20" t="n"/>
      <c r="D779" s="5" t="n"/>
      <c r="E779" s="5" t="n"/>
      <c r="F779" s="6">
        <f>IF(B779&amp;""="","",IFERROR(INDEX('المرضى'!$B$6:$B$305,MATCH(B779&amp;"",'المرضى'!$A$6:$A$305,0))&amp;"","كود غير موجود"))</f>
        <v/>
      </c>
    </row>
    <row r="780">
      <c r="A780" s="13" t="n"/>
      <c r="B780" s="5" t="n"/>
      <c r="C780" s="20" t="n"/>
      <c r="D780" s="5" t="n"/>
      <c r="E780" s="5" t="n"/>
      <c r="F780" s="6">
        <f>IF(B780&amp;""="","",IFERROR(INDEX('المرضى'!$B$6:$B$305,MATCH(B780&amp;"",'المرضى'!$A$6:$A$305,0))&amp;"","كود غير موجود"))</f>
        <v/>
      </c>
    </row>
    <row r="781">
      <c r="A781" s="13" t="n"/>
      <c r="B781" s="5" t="n"/>
      <c r="C781" s="20" t="n"/>
      <c r="D781" s="5" t="n"/>
      <c r="E781" s="5" t="n"/>
      <c r="F781" s="6">
        <f>IF(B781&amp;""="","",IFERROR(INDEX('المرضى'!$B$6:$B$305,MATCH(B781&amp;"",'المرضى'!$A$6:$A$305,0))&amp;"","كود غير موجود"))</f>
        <v/>
      </c>
    </row>
    <row r="782">
      <c r="A782" s="13" t="n"/>
      <c r="B782" s="5" t="n"/>
      <c r="C782" s="20" t="n"/>
      <c r="D782" s="5" t="n"/>
      <c r="E782" s="5" t="n"/>
      <c r="F782" s="6">
        <f>IF(B782&amp;""="","",IFERROR(INDEX('المرضى'!$B$6:$B$305,MATCH(B782&amp;"",'المرضى'!$A$6:$A$305,0))&amp;"","كود غير موجود"))</f>
        <v/>
      </c>
    </row>
    <row r="783">
      <c r="A783" s="13" t="n"/>
      <c r="B783" s="5" t="n"/>
      <c r="C783" s="20" t="n"/>
      <c r="D783" s="5" t="n"/>
      <c r="E783" s="5" t="n"/>
      <c r="F783" s="6">
        <f>IF(B783&amp;""="","",IFERROR(INDEX('المرضى'!$B$6:$B$305,MATCH(B783&amp;"",'المرضى'!$A$6:$A$305,0))&amp;"","كود غير موجود"))</f>
        <v/>
      </c>
    </row>
    <row r="784">
      <c r="A784" s="13" t="n"/>
      <c r="B784" s="5" t="n"/>
      <c r="C784" s="20" t="n"/>
      <c r="D784" s="5" t="n"/>
      <c r="E784" s="5" t="n"/>
      <c r="F784" s="6">
        <f>IF(B784&amp;""="","",IFERROR(INDEX('المرضى'!$B$6:$B$305,MATCH(B784&amp;"",'المرضى'!$A$6:$A$305,0))&amp;"","كود غير موجود"))</f>
        <v/>
      </c>
    </row>
    <row r="785">
      <c r="A785" s="13" t="n"/>
      <c r="B785" s="5" t="n"/>
      <c r="C785" s="20" t="n"/>
      <c r="D785" s="5" t="n"/>
      <c r="E785" s="5" t="n"/>
      <c r="F785" s="6">
        <f>IF(B785&amp;""="","",IFERROR(INDEX('المرضى'!$B$6:$B$305,MATCH(B785&amp;"",'المرضى'!$A$6:$A$305,0))&amp;"","كود غير موجود"))</f>
        <v/>
      </c>
    </row>
    <row r="786">
      <c r="A786" s="13" t="n"/>
      <c r="B786" s="5" t="n"/>
      <c r="C786" s="20" t="n"/>
      <c r="D786" s="5" t="n"/>
      <c r="E786" s="5" t="n"/>
      <c r="F786" s="6">
        <f>IF(B786&amp;""="","",IFERROR(INDEX('المرضى'!$B$6:$B$305,MATCH(B786&amp;"",'المرضى'!$A$6:$A$305,0))&amp;"","كود غير موجود"))</f>
        <v/>
      </c>
    </row>
    <row r="787">
      <c r="A787" s="13" t="n"/>
      <c r="B787" s="5" t="n"/>
      <c r="C787" s="20" t="n"/>
      <c r="D787" s="5" t="n"/>
      <c r="E787" s="5" t="n"/>
      <c r="F787" s="6">
        <f>IF(B787&amp;""="","",IFERROR(INDEX('المرضى'!$B$6:$B$305,MATCH(B787&amp;"",'المرضى'!$A$6:$A$305,0))&amp;"","كود غير موجود"))</f>
        <v/>
      </c>
    </row>
    <row r="788">
      <c r="A788" s="13" t="n"/>
      <c r="B788" s="5" t="n"/>
      <c r="C788" s="20" t="n"/>
      <c r="D788" s="5" t="n"/>
      <c r="E788" s="5" t="n"/>
      <c r="F788" s="6">
        <f>IF(B788&amp;""="","",IFERROR(INDEX('المرضى'!$B$6:$B$305,MATCH(B788&amp;"",'المرضى'!$A$6:$A$305,0))&amp;"","كود غير موجود"))</f>
        <v/>
      </c>
    </row>
    <row r="789">
      <c r="A789" s="13" t="n"/>
      <c r="B789" s="5" t="n"/>
      <c r="C789" s="20" t="n"/>
      <c r="D789" s="5" t="n"/>
      <c r="E789" s="5" t="n"/>
      <c r="F789" s="6">
        <f>IF(B789&amp;""="","",IFERROR(INDEX('المرضى'!$B$6:$B$305,MATCH(B789&amp;"",'المرضى'!$A$6:$A$305,0))&amp;"","كود غير موجود"))</f>
        <v/>
      </c>
    </row>
    <row r="790">
      <c r="A790" s="13" t="n"/>
      <c r="B790" s="5" t="n"/>
      <c r="C790" s="20" t="n"/>
      <c r="D790" s="5" t="n"/>
      <c r="E790" s="5" t="n"/>
      <c r="F790" s="6">
        <f>IF(B790&amp;""="","",IFERROR(INDEX('المرضى'!$B$6:$B$305,MATCH(B790&amp;"",'المرضى'!$A$6:$A$305,0))&amp;"","كود غير موجود"))</f>
        <v/>
      </c>
    </row>
    <row r="791">
      <c r="A791" s="13" t="n"/>
      <c r="B791" s="5" t="n"/>
      <c r="C791" s="20" t="n"/>
      <c r="D791" s="5" t="n"/>
      <c r="E791" s="5" t="n"/>
      <c r="F791" s="6">
        <f>IF(B791&amp;""="","",IFERROR(INDEX('المرضى'!$B$6:$B$305,MATCH(B791&amp;"",'المرضى'!$A$6:$A$305,0))&amp;"","كود غير موجود"))</f>
        <v/>
      </c>
    </row>
    <row r="792">
      <c r="A792" s="13" t="n"/>
      <c r="B792" s="5" t="n"/>
      <c r="C792" s="20" t="n"/>
      <c r="D792" s="5" t="n"/>
      <c r="E792" s="5" t="n"/>
      <c r="F792" s="6">
        <f>IF(B792&amp;""="","",IFERROR(INDEX('المرضى'!$B$6:$B$305,MATCH(B792&amp;"",'المرضى'!$A$6:$A$305,0))&amp;"","كود غير موجود"))</f>
        <v/>
      </c>
    </row>
    <row r="793">
      <c r="A793" s="13" t="n"/>
      <c r="B793" s="5" t="n"/>
      <c r="C793" s="20" t="n"/>
      <c r="D793" s="5" t="n"/>
      <c r="E793" s="5" t="n"/>
      <c r="F793" s="6">
        <f>IF(B793&amp;""="","",IFERROR(INDEX('المرضى'!$B$6:$B$305,MATCH(B793&amp;"",'المرضى'!$A$6:$A$305,0))&amp;"","كود غير موجود"))</f>
        <v/>
      </c>
    </row>
    <row r="794">
      <c r="A794" s="13" t="n"/>
      <c r="B794" s="5" t="n"/>
      <c r="C794" s="20" t="n"/>
      <c r="D794" s="5" t="n"/>
      <c r="E794" s="5" t="n"/>
      <c r="F794" s="6">
        <f>IF(B794&amp;""="","",IFERROR(INDEX('المرضى'!$B$6:$B$305,MATCH(B794&amp;"",'المرضى'!$A$6:$A$305,0))&amp;"","كود غير موجود"))</f>
        <v/>
      </c>
    </row>
    <row r="795">
      <c r="A795" s="13" t="n"/>
      <c r="B795" s="5" t="n"/>
      <c r="C795" s="20" t="n"/>
      <c r="D795" s="5" t="n"/>
      <c r="E795" s="5" t="n"/>
      <c r="F795" s="6">
        <f>IF(B795&amp;""="","",IFERROR(INDEX('المرضى'!$B$6:$B$305,MATCH(B795&amp;"",'المرضى'!$A$6:$A$305,0))&amp;"","كود غير موجود"))</f>
        <v/>
      </c>
    </row>
    <row r="796">
      <c r="A796" s="13" t="n"/>
      <c r="B796" s="5" t="n"/>
      <c r="C796" s="20" t="n"/>
      <c r="D796" s="5" t="n"/>
      <c r="E796" s="5" t="n"/>
      <c r="F796" s="6">
        <f>IF(B796&amp;""="","",IFERROR(INDEX('المرضى'!$B$6:$B$305,MATCH(B796&amp;"",'المرضى'!$A$6:$A$305,0))&amp;"","كود غير موجود"))</f>
        <v/>
      </c>
    </row>
    <row r="797">
      <c r="A797" s="13" t="n"/>
      <c r="B797" s="5" t="n"/>
      <c r="C797" s="20" t="n"/>
      <c r="D797" s="5" t="n"/>
      <c r="E797" s="5" t="n"/>
      <c r="F797" s="6">
        <f>IF(B797&amp;""="","",IFERROR(INDEX('المرضى'!$B$6:$B$305,MATCH(B797&amp;"",'المرضى'!$A$6:$A$305,0))&amp;"","كود غير موجود"))</f>
        <v/>
      </c>
    </row>
    <row r="798">
      <c r="A798" s="13" t="n"/>
      <c r="B798" s="5" t="n"/>
      <c r="C798" s="20" t="n"/>
      <c r="D798" s="5" t="n"/>
      <c r="E798" s="5" t="n"/>
      <c r="F798" s="6">
        <f>IF(B798&amp;""="","",IFERROR(INDEX('المرضى'!$B$6:$B$305,MATCH(B798&amp;"",'المرضى'!$A$6:$A$305,0))&amp;"","كود غير موجود"))</f>
        <v/>
      </c>
    </row>
    <row r="799">
      <c r="A799" s="13" t="n"/>
      <c r="B799" s="5" t="n"/>
      <c r="C799" s="20" t="n"/>
      <c r="D799" s="5" t="n"/>
      <c r="E799" s="5" t="n"/>
      <c r="F799" s="6">
        <f>IF(B799&amp;""="","",IFERROR(INDEX('المرضى'!$B$6:$B$305,MATCH(B799&amp;"",'المرضى'!$A$6:$A$305,0))&amp;"","كود غير موجود"))</f>
        <v/>
      </c>
    </row>
    <row r="800">
      <c r="A800" s="13" t="n"/>
      <c r="B800" s="5" t="n"/>
      <c r="C800" s="20" t="n"/>
      <c r="D800" s="5" t="n"/>
      <c r="E800" s="5" t="n"/>
      <c r="F800" s="6">
        <f>IF(B800&amp;""="","",IFERROR(INDEX('المرضى'!$B$6:$B$305,MATCH(B800&amp;"",'المرضى'!$A$6:$A$305,0))&amp;"","كود غير موجود"))</f>
        <v/>
      </c>
    </row>
    <row r="801">
      <c r="A801" s="13" t="n"/>
      <c r="B801" s="5" t="n"/>
      <c r="C801" s="20" t="n"/>
      <c r="D801" s="5" t="n"/>
      <c r="E801" s="5" t="n"/>
      <c r="F801" s="6">
        <f>IF(B801&amp;""="","",IFERROR(INDEX('المرضى'!$B$6:$B$305,MATCH(B801&amp;"",'المرضى'!$A$6:$A$305,0))&amp;"","كود غير موجود"))</f>
        <v/>
      </c>
    </row>
    <row r="802">
      <c r="A802" s="13" t="n"/>
      <c r="B802" s="5" t="n"/>
      <c r="C802" s="20" t="n"/>
      <c r="D802" s="5" t="n"/>
      <c r="E802" s="5" t="n"/>
      <c r="F802" s="6">
        <f>IF(B802&amp;""="","",IFERROR(INDEX('المرضى'!$B$6:$B$305,MATCH(B802&amp;"",'المرضى'!$A$6:$A$305,0))&amp;"","كود غير موجود"))</f>
        <v/>
      </c>
    </row>
    <row r="803">
      <c r="A803" s="13" t="n"/>
      <c r="B803" s="5" t="n"/>
      <c r="C803" s="20" t="n"/>
      <c r="D803" s="5" t="n"/>
      <c r="E803" s="5" t="n"/>
      <c r="F803" s="6">
        <f>IF(B803&amp;""="","",IFERROR(INDEX('المرضى'!$B$6:$B$305,MATCH(B803&amp;"",'المرضى'!$A$6:$A$305,0))&amp;"","كود غير موجود"))</f>
        <v/>
      </c>
    </row>
    <row r="804">
      <c r="A804" s="13" t="n"/>
      <c r="B804" s="5" t="n"/>
      <c r="C804" s="20" t="n"/>
      <c r="D804" s="5" t="n"/>
      <c r="E804" s="5" t="n"/>
      <c r="F804" s="6">
        <f>IF(B804&amp;""="","",IFERROR(INDEX('المرضى'!$B$6:$B$305,MATCH(B804&amp;"",'المرضى'!$A$6:$A$305,0))&amp;"","كود غير موجود"))</f>
        <v/>
      </c>
    </row>
    <row r="805">
      <c r="A805" s="13" t="n"/>
      <c r="B805" s="5" t="n"/>
      <c r="C805" s="20" t="n"/>
      <c r="D805" s="5" t="n"/>
      <c r="E805" s="5" t="n"/>
      <c r="F805" s="6">
        <f>IF(B805&amp;""="","",IFERROR(INDEX('المرضى'!$B$6:$B$305,MATCH(B805&amp;"",'المرضى'!$A$6:$A$305,0))&amp;"","كود غير موجود"))</f>
        <v/>
      </c>
    </row>
    <row r="806">
      <c r="A806" s="13" t="n"/>
      <c r="B806" s="5" t="n"/>
      <c r="C806" s="20" t="n"/>
      <c r="D806" s="5" t="n"/>
      <c r="E806" s="5" t="n"/>
      <c r="F806" s="6">
        <f>IF(B806&amp;""="","",IFERROR(INDEX('المرضى'!$B$6:$B$305,MATCH(B806&amp;"",'المرضى'!$A$6:$A$305,0))&amp;"","كود غير موجود"))</f>
        <v/>
      </c>
    </row>
    <row r="807">
      <c r="A807" s="13" t="n"/>
      <c r="B807" s="5" t="n"/>
      <c r="C807" s="20" t="n"/>
      <c r="D807" s="5" t="n"/>
      <c r="E807" s="5" t="n"/>
      <c r="F807" s="6">
        <f>IF(B807&amp;""="","",IFERROR(INDEX('المرضى'!$B$6:$B$305,MATCH(B807&amp;"",'المرضى'!$A$6:$A$305,0))&amp;"","كود غير موجود"))</f>
        <v/>
      </c>
    </row>
    <row r="808">
      <c r="A808" s="13" t="n"/>
      <c r="B808" s="5" t="n"/>
      <c r="C808" s="20" t="n"/>
      <c r="D808" s="5" t="n"/>
      <c r="E808" s="5" t="n"/>
      <c r="F808" s="6">
        <f>IF(B808&amp;""="","",IFERROR(INDEX('المرضى'!$B$6:$B$305,MATCH(B808&amp;"",'المرضى'!$A$6:$A$305,0))&amp;"","كود غير موجود"))</f>
        <v/>
      </c>
    </row>
    <row r="809">
      <c r="A809" s="13" t="n"/>
      <c r="B809" s="5" t="n"/>
      <c r="C809" s="20" t="n"/>
      <c r="D809" s="5" t="n"/>
      <c r="E809" s="5" t="n"/>
      <c r="F809" s="6">
        <f>IF(B809&amp;""="","",IFERROR(INDEX('المرضى'!$B$6:$B$305,MATCH(B809&amp;"",'المرضى'!$A$6:$A$305,0))&amp;"","كود غير موجود"))</f>
        <v/>
      </c>
    </row>
    <row r="810">
      <c r="A810" s="13" t="n"/>
      <c r="B810" s="5" t="n"/>
      <c r="C810" s="20" t="n"/>
      <c r="D810" s="5" t="n"/>
      <c r="E810" s="5" t="n"/>
      <c r="F810" s="6">
        <f>IF(B810&amp;""="","",IFERROR(INDEX('المرضى'!$B$6:$B$305,MATCH(B810&amp;"",'المرضى'!$A$6:$A$305,0))&amp;"","كود غير موجود"))</f>
        <v/>
      </c>
    </row>
    <row r="811">
      <c r="A811" s="13" t="n"/>
      <c r="B811" s="5" t="n"/>
      <c r="C811" s="20" t="n"/>
      <c r="D811" s="5" t="n"/>
      <c r="E811" s="5" t="n"/>
      <c r="F811" s="6">
        <f>IF(B811&amp;""="","",IFERROR(INDEX('المرضى'!$B$6:$B$305,MATCH(B811&amp;"",'المرضى'!$A$6:$A$305,0))&amp;"","كود غير موجود"))</f>
        <v/>
      </c>
    </row>
    <row r="812">
      <c r="A812" s="13" t="n"/>
      <c r="B812" s="5" t="n"/>
      <c r="C812" s="20" t="n"/>
      <c r="D812" s="5" t="n"/>
      <c r="E812" s="5" t="n"/>
      <c r="F812" s="6">
        <f>IF(B812&amp;""="","",IFERROR(INDEX('المرضى'!$B$6:$B$305,MATCH(B812&amp;"",'المرضى'!$A$6:$A$305,0))&amp;"","كود غير موجود"))</f>
        <v/>
      </c>
    </row>
    <row r="813">
      <c r="A813" s="13" t="n"/>
      <c r="B813" s="5" t="n"/>
      <c r="C813" s="20" t="n"/>
      <c r="D813" s="5" t="n"/>
      <c r="E813" s="5" t="n"/>
      <c r="F813" s="6">
        <f>IF(B813&amp;""="","",IFERROR(INDEX('المرضى'!$B$6:$B$305,MATCH(B813&amp;"",'المرضى'!$A$6:$A$305,0))&amp;"","كود غير موجود"))</f>
        <v/>
      </c>
    </row>
    <row r="814">
      <c r="A814" s="13" t="n"/>
      <c r="B814" s="5" t="n"/>
      <c r="C814" s="20" t="n"/>
      <c r="D814" s="5" t="n"/>
      <c r="E814" s="5" t="n"/>
      <c r="F814" s="6">
        <f>IF(B814&amp;""="","",IFERROR(INDEX('المرضى'!$B$6:$B$305,MATCH(B814&amp;"",'المرضى'!$A$6:$A$305,0))&amp;"","كود غير موجود"))</f>
        <v/>
      </c>
    </row>
    <row r="815">
      <c r="A815" s="13" t="n"/>
      <c r="B815" s="5" t="n"/>
      <c r="C815" s="20" t="n"/>
      <c r="D815" s="5" t="n"/>
      <c r="E815" s="5" t="n"/>
      <c r="F815" s="6">
        <f>IF(B815&amp;""="","",IFERROR(INDEX('المرضى'!$B$6:$B$305,MATCH(B815&amp;"",'المرضى'!$A$6:$A$305,0))&amp;"","كود غير موجود"))</f>
        <v/>
      </c>
    </row>
    <row r="816">
      <c r="A816" s="13" t="n"/>
      <c r="B816" s="5" t="n"/>
      <c r="C816" s="20" t="n"/>
      <c r="D816" s="5" t="n"/>
      <c r="E816" s="5" t="n"/>
      <c r="F816" s="6">
        <f>IF(B816&amp;""="","",IFERROR(INDEX('المرضى'!$B$6:$B$305,MATCH(B816&amp;"",'المرضى'!$A$6:$A$305,0))&amp;"","كود غير موجود"))</f>
        <v/>
      </c>
    </row>
    <row r="817">
      <c r="A817" s="13" t="n"/>
      <c r="B817" s="5" t="n"/>
      <c r="C817" s="20" t="n"/>
      <c r="D817" s="5" t="n"/>
      <c r="E817" s="5" t="n"/>
      <c r="F817" s="6">
        <f>IF(B817&amp;""="","",IFERROR(INDEX('المرضى'!$B$6:$B$305,MATCH(B817&amp;"",'المرضى'!$A$6:$A$305,0))&amp;"","كود غير موجود"))</f>
        <v/>
      </c>
    </row>
    <row r="818">
      <c r="A818" s="13" t="n"/>
      <c r="B818" s="5" t="n"/>
      <c r="C818" s="20" t="n"/>
      <c r="D818" s="5" t="n"/>
      <c r="E818" s="5" t="n"/>
      <c r="F818" s="6">
        <f>IF(B818&amp;""="","",IFERROR(INDEX('المرضى'!$B$6:$B$305,MATCH(B818&amp;"",'المرضى'!$A$6:$A$305,0))&amp;"","كود غير موجود"))</f>
        <v/>
      </c>
    </row>
    <row r="819">
      <c r="A819" s="13" t="n"/>
      <c r="B819" s="5" t="n"/>
      <c r="C819" s="20" t="n"/>
      <c r="D819" s="5" t="n"/>
      <c r="E819" s="5" t="n"/>
      <c r="F819" s="6">
        <f>IF(B819&amp;""="","",IFERROR(INDEX('المرضى'!$B$6:$B$305,MATCH(B819&amp;"",'المرضى'!$A$6:$A$305,0))&amp;"","كود غير موجود"))</f>
        <v/>
      </c>
    </row>
    <row r="820">
      <c r="A820" s="13" t="n"/>
      <c r="B820" s="5" t="n"/>
      <c r="C820" s="20" t="n"/>
      <c r="D820" s="5" t="n"/>
      <c r="E820" s="5" t="n"/>
      <c r="F820" s="6">
        <f>IF(B820&amp;""="","",IFERROR(INDEX('المرضى'!$B$6:$B$305,MATCH(B820&amp;"",'المرضى'!$A$6:$A$305,0))&amp;"","كود غير موجود"))</f>
        <v/>
      </c>
    </row>
    <row r="821">
      <c r="A821" s="13" t="n"/>
      <c r="B821" s="5" t="n"/>
      <c r="C821" s="20" t="n"/>
      <c r="D821" s="5" t="n"/>
      <c r="E821" s="5" t="n"/>
      <c r="F821" s="6">
        <f>IF(B821&amp;""="","",IFERROR(INDEX('المرضى'!$B$6:$B$305,MATCH(B821&amp;"",'المرضى'!$A$6:$A$305,0))&amp;"","كود غير موجود"))</f>
        <v/>
      </c>
    </row>
    <row r="822">
      <c r="A822" s="13" t="n"/>
      <c r="B822" s="5" t="n"/>
      <c r="C822" s="20" t="n"/>
      <c r="D822" s="5" t="n"/>
      <c r="E822" s="5" t="n"/>
      <c r="F822" s="6">
        <f>IF(B822&amp;""="","",IFERROR(INDEX('المرضى'!$B$6:$B$305,MATCH(B822&amp;"",'المرضى'!$A$6:$A$305,0))&amp;"","كود غير موجود"))</f>
        <v/>
      </c>
    </row>
    <row r="823">
      <c r="A823" s="13" t="n"/>
      <c r="B823" s="5" t="n"/>
      <c r="C823" s="20" t="n"/>
      <c r="D823" s="5" t="n"/>
      <c r="E823" s="5" t="n"/>
      <c r="F823" s="6">
        <f>IF(B823&amp;""="","",IFERROR(INDEX('المرضى'!$B$6:$B$305,MATCH(B823&amp;"",'المرضى'!$A$6:$A$305,0))&amp;"","كود غير موجود"))</f>
        <v/>
      </c>
    </row>
    <row r="824">
      <c r="A824" s="13" t="n"/>
      <c r="B824" s="5" t="n"/>
      <c r="C824" s="20" t="n"/>
      <c r="D824" s="5" t="n"/>
      <c r="E824" s="5" t="n"/>
      <c r="F824" s="6">
        <f>IF(B824&amp;""="","",IFERROR(INDEX('المرضى'!$B$6:$B$305,MATCH(B824&amp;"",'المرضى'!$A$6:$A$305,0))&amp;"","كود غير موجود"))</f>
        <v/>
      </c>
    </row>
    <row r="825">
      <c r="A825" s="13" t="n"/>
      <c r="B825" s="5" t="n"/>
      <c r="C825" s="20" t="n"/>
      <c r="D825" s="5" t="n"/>
      <c r="E825" s="5" t="n"/>
      <c r="F825" s="6">
        <f>IF(B825&amp;""="","",IFERROR(INDEX('المرضى'!$B$6:$B$305,MATCH(B825&amp;"",'المرضى'!$A$6:$A$305,0))&amp;"","كود غير موجود"))</f>
        <v/>
      </c>
    </row>
    <row r="826">
      <c r="A826" s="13" t="n"/>
      <c r="B826" s="5" t="n"/>
      <c r="C826" s="20" t="n"/>
      <c r="D826" s="5" t="n"/>
      <c r="E826" s="5" t="n"/>
      <c r="F826" s="6">
        <f>IF(B826&amp;""="","",IFERROR(INDEX('المرضى'!$B$6:$B$305,MATCH(B826&amp;"",'المرضى'!$A$6:$A$305,0))&amp;"","كود غير موجود"))</f>
        <v/>
      </c>
    </row>
    <row r="827">
      <c r="A827" s="13" t="n"/>
      <c r="B827" s="5" t="n"/>
      <c r="C827" s="20" t="n"/>
      <c r="D827" s="5" t="n"/>
      <c r="E827" s="5" t="n"/>
      <c r="F827" s="6">
        <f>IF(B827&amp;""="","",IFERROR(INDEX('المرضى'!$B$6:$B$305,MATCH(B827&amp;"",'المرضى'!$A$6:$A$305,0))&amp;"","كود غير موجود"))</f>
        <v/>
      </c>
    </row>
    <row r="828">
      <c r="A828" s="13" t="n"/>
      <c r="B828" s="5" t="n"/>
      <c r="C828" s="20" t="n"/>
      <c r="D828" s="5" t="n"/>
      <c r="E828" s="5" t="n"/>
      <c r="F828" s="6">
        <f>IF(B828&amp;""="","",IFERROR(INDEX('المرضى'!$B$6:$B$305,MATCH(B828&amp;"",'المرضى'!$A$6:$A$305,0))&amp;"","كود غير موجود"))</f>
        <v/>
      </c>
    </row>
    <row r="829">
      <c r="A829" s="13" t="n"/>
      <c r="B829" s="5" t="n"/>
      <c r="C829" s="20" t="n"/>
      <c r="D829" s="5" t="n"/>
      <c r="E829" s="5" t="n"/>
      <c r="F829" s="6">
        <f>IF(B829&amp;""="","",IFERROR(INDEX('المرضى'!$B$6:$B$305,MATCH(B829&amp;"",'المرضى'!$A$6:$A$305,0))&amp;"","كود غير موجود"))</f>
        <v/>
      </c>
    </row>
    <row r="830">
      <c r="A830" s="13" t="n"/>
      <c r="B830" s="5" t="n"/>
      <c r="C830" s="20" t="n"/>
      <c r="D830" s="5" t="n"/>
      <c r="E830" s="5" t="n"/>
      <c r="F830" s="6">
        <f>IF(B830&amp;""="","",IFERROR(INDEX('المرضى'!$B$6:$B$305,MATCH(B830&amp;"",'المرضى'!$A$6:$A$305,0))&amp;"","كود غير موجود"))</f>
        <v/>
      </c>
    </row>
    <row r="831">
      <c r="A831" s="13" t="n"/>
      <c r="B831" s="5" t="n"/>
      <c r="C831" s="20" t="n"/>
      <c r="D831" s="5" t="n"/>
      <c r="E831" s="5" t="n"/>
      <c r="F831" s="6">
        <f>IF(B831&amp;""="","",IFERROR(INDEX('المرضى'!$B$6:$B$305,MATCH(B831&amp;"",'المرضى'!$A$6:$A$305,0))&amp;"","كود غير موجود"))</f>
        <v/>
      </c>
    </row>
    <row r="832">
      <c r="A832" s="13" t="n"/>
      <c r="B832" s="5" t="n"/>
      <c r="C832" s="20" t="n"/>
      <c r="D832" s="5" t="n"/>
      <c r="E832" s="5" t="n"/>
      <c r="F832" s="6">
        <f>IF(B832&amp;""="","",IFERROR(INDEX('المرضى'!$B$6:$B$305,MATCH(B832&amp;"",'المرضى'!$A$6:$A$305,0))&amp;"","كود غير موجود"))</f>
        <v/>
      </c>
    </row>
    <row r="833">
      <c r="A833" s="13" t="n"/>
      <c r="B833" s="5" t="n"/>
      <c r="C833" s="20" t="n"/>
      <c r="D833" s="5" t="n"/>
      <c r="E833" s="5" t="n"/>
      <c r="F833" s="6">
        <f>IF(B833&amp;""="","",IFERROR(INDEX('المرضى'!$B$6:$B$305,MATCH(B833&amp;"",'المرضى'!$A$6:$A$305,0))&amp;"","كود غير موجود"))</f>
        <v/>
      </c>
    </row>
    <row r="834">
      <c r="A834" s="13" t="n"/>
      <c r="B834" s="5" t="n"/>
      <c r="C834" s="20" t="n"/>
      <c r="D834" s="5" t="n"/>
      <c r="E834" s="5" t="n"/>
      <c r="F834" s="6">
        <f>IF(B834&amp;""="","",IFERROR(INDEX('المرضى'!$B$6:$B$305,MATCH(B834&amp;"",'المرضى'!$A$6:$A$305,0))&amp;"","كود غير موجود"))</f>
        <v/>
      </c>
    </row>
    <row r="835">
      <c r="A835" s="13" t="n"/>
      <c r="B835" s="5" t="n"/>
      <c r="C835" s="20" t="n"/>
      <c r="D835" s="5" t="n"/>
      <c r="E835" s="5" t="n"/>
      <c r="F835" s="6">
        <f>IF(B835&amp;""="","",IFERROR(INDEX('المرضى'!$B$6:$B$305,MATCH(B835&amp;"",'المرضى'!$A$6:$A$305,0))&amp;"","كود غير موجود"))</f>
        <v/>
      </c>
    </row>
    <row r="836">
      <c r="A836" s="13" t="n"/>
      <c r="B836" s="5" t="n"/>
      <c r="C836" s="20" t="n"/>
      <c r="D836" s="5" t="n"/>
      <c r="E836" s="5" t="n"/>
      <c r="F836" s="6">
        <f>IF(B836&amp;""="","",IFERROR(INDEX('المرضى'!$B$6:$B$305,MATCH(B836&amp;"",'المرضى'!$A$6:$A$305,0))&amp;"","كود غير موجود"))</f>
        <v/>
      </c>
    </row>
    <row r="837">
      <c r="A837" s="13" t="n"/>
      <c r="B837" s="5" t="n"/>
      <c r="C837" s="20" t="n"/>
      <c r="D837" s="5" t="n"/>
      <c r="E837" s="5" t="n"/>
      <c r="F837" s="6">
        <f>IF(B837&amp;""="","",IFERROR(INDEX('المرضى'!$B$6:$B$305,MATCH(B837&amp;"",'المرضى'!$A$6:$A$305,0))&amp;"","كود غير موجود"))</f>
        <v/>
      </c>
    </row>
    <row r="838">
      <c r="A838" s="13" t="n"/>
      <c r="B838" s="5" t="n"/>
      <c r="C838" s="20" t="n"/>
      <c r="D838" s="5" t="n"/>
      <c r="E838" s="5" t="n"/>
      <c r="F838" s="6">
        <f>IF(B838&amp;""="","",IFERROR(INDEX('المرضى'!$B$6:$B$305,MATCH(B838&amp;"",'المرضى'!$A$6:$A$305,0))&amp;"","كود غير موجود"))</f>
        <v/>
      </c>
    </row>
    <row r="839">
      <c r="A839" s="13" t="n"/>
      <c r="B839" s="5" t="n"/>
      <c r="C839" s="20" t="n"/>
      <c r="D839" s="5" t="n"/>
      <c r="E839" s="5" t="n"/>
      <c r="F839" s="6">
        <f>IF(B839&amp;""="","",IFERROR(INDEX('المرضى'!$B$6:$B$305,MATCH(B839&amp;"",'المرضى'!$A$6:$A$305,0))&amp;"","كود غير موجود"))</f>
        <v/>
      </c>
    </row>
    <row r="840">
      <c r="A840" s="13" t="n"/>
      <c r="B840" s="5" t="n"/>
      <c r="C840" s="20" t="n"/>
      <c r="D840" s="5" t="n"/>
      <c r="E840" s="5" t="n"/>
      <c r="F840" s="6">
        <f>IF(B840&amp;""="","",IFERROR(INDEX('المرضى'!$B$6:$B$305,MATCH(B840&amp;"",'المرضى'!$A$6:$A$305,0))&amp;"","كود غير موجود"))</f>
        <v/>
      </c>
    </row>
    <row r="841">
      <c r="A841" s="13" t="n"/>
      <c r="B841" s="5" t="n"/>
      <c r="C841" s="20" t="n"/>
      <c r="D841" s="5" t="n"/>
      <c r="E841" s="5" t="n"/>
      <c r="F841" s="6">
        <f>IF(B841&amp;""="","",IFERROR(INDEX('المرضى'!$B$6:$B$305,MATCH(B841&amp;"",'المرضى'!$A$6:$A$305,0))&amp;"","كود غير موجود"))</f>
        <v/>
      </c>
    </row>
    <row r="842">
      <c r="A842" s="13" t="n"/>
      <c r="B842" s="5" t="n"/>
      <c r="C842" s="20" t="n"/>
      <c r="D842" s="5" t="n"/>
      <c r="E842" s="5" t="n"/>
      <c r="F842" s="6">
        <f>IF(B842&amp;""="","",IFERROR(INDEX('المرضى'!$B$6:$B$305,MATCH(B842&amp;"",'المرضى'!$A$6:$A$305,0))&amp;"","كود غير موجود"))</f>
        <v/>
      </c>
    </row>
    <row r="843">
      <c r="A843" s="13" t="n"/>
      <c r="B843" s="5" t="n"/>
      <c r="C843" s="20" t="n"/>
      <c r="D843" s="5" t="n"/>
      <c r="E843" s="5" t="n"/>
      <c r="F843" s="6">
        <f>IF(B843&amp;""="","",IFERROR(INDEX('المرضى'!$B$6:$B$305,MATCH(B843&amp;"",'المرضى'!$A$6:$A$305,0))&amp;"","كود غير موجود"))</f>
        <v/>
      </c>
    </row>
    <row r="844">
      <c r="A844" s="13" t="n"/>
      <c r="B844" s="5" t="n"/>
      <c r="C844" s="20" t="n"/>
      <c r="D844" s="5" t="n"/>
      <c r="E844" s="5" t="n"/>
      <c r="F844" s="6">
        <f>IF(B844&amp;""="","",IFERROR(INDEX('المرضى'!$B$6:$B$305,MATCH(B844&amp;"",'المرضى'!$A$6:$A$305,0))&amp;"","كود غير موجود"))</f>
        <v/>
      </c>
    </row>
    <row r="845">
      <c r="A845" s="13" t="n"/>
      <c r="B845" s="5" t="n"/>
      <c r="C845" s="20" t="n"/>
      <c r="D845" s="5" t="n"/>
      <c r="E845" s="5" t="n"/>
      <c r="F845" s="6">
        <f>IF(B845&amp;""="","",IFERROR(INDEX('المرضى'!$B$6:$B$305,MATCH(B845&amp;"",'المرضى'!$A$6:$A$305,0))&amp;"","كود غير موجود"))</f>
        <v/>
      </c>
    </row>
    <row r="846">
      <c r="A846" s="13" t="n"/>
      <c r="B846" s="5" t="n"/>
      <c r="C846" s="20" t="n"/>
      <c r="D846" s="5" t="n"/>
      <c r="E846" s="5" t="n"/>
      <c r="F846" s="6">
        <f>IF(B846&amp;""="","",IFERROR(INDEX('المرضى'!$B$6:$B$305,MATCH(B846&amp;"",'المرضى'!$A$6:$A$305,0))&amp;"","كود غير موجود"))</f>
        <v/>
      </c>
    </row>
    <row r="847">
      <c r="A847" s="13" t="n"/>
      <c r="B847" s="5" t="n"/>
      <c r="C847" s="20" t="n"/>
      <c r="D847" s="5" t="n"/>
      <c r="E847" s="5" t="n"/>
      <c r="F847" s="6">
        <f>IF(B847&amp;""="","",IFERROR(INDEX('المرضى'!$B$6:$B$305,MATCH(B847&amp;"",'المرضى'!$A$6:$A$305,0))&amp;"","كود غير موجود"))</f>
        <v/>
      </c>
    </row>
    <row r="848">
      <c r="A848" s="13" t="n"/>
      <c r="B848" s="5" t="n"/>
      <c r="C848" s="20" t="n"/>
      <c r="D848" s="5" t="n"/>
      <c r="E848" s="5" t="n"/>
      <c r="F848" s="6">
        <f>IF(B848&amp;""="","",IFERROR(INDEX('المرضى'!$B$6:$B$305,MATCH(B848&amp;"",'المرضى'!$A$6:$A$305,0))&amp;"","كود غير موجود"))</f>
        <v/>
      </c>
    </row>
    <row r="849">
      <c r="A849" s="13" t="n"/>
      <c r="B849" s="5" t="n"/>
      <c r="C849" s="20" t="n"/>
      <c r="D849" s="5" t="n"/>
      <c r="E849" s="5" t="n"/>
      <c r="F849" s="6">
        <f>IF(B849&amp;""="","",IFERROR(INDEX('المرضى'!$B$6:$B$305,MATCH(B849&amp;"",'المرضى'!$A$6:$A$305,0))&amp;"","كود غير موجود"))</f>
        <v/>
      </c>
    </row>
    <row r="850">
      <c r="A850" s="13" t="n"/>
      <c r="B850" s="5" t="n"/>
      <c r="C850" s="20" t="n"/>
      <c r="D850" s="5" t="n"/>
      <c r="E850" s="5" t="n"/>
      <c r="F850" s="6">
        <f>IF(B850&amp;""="","",IFERROR(INDEX('المرضى'!$B$6:$B$305,MATCH(B850&amp;"",'المرضى'!$A$6:$A$305,0))&amp;"","كود غير موجود"))</f>
        <v/>
      </c>
    </row>
    <row r="851">
      <c r="A851" s="13" t="n"/>
      <c r="B851" s="5" t="n"/>
      <c r="C851" s="20" t="n"/>
      <c r="D851" s="5" t="n"/>
      <c r="E851" s="5" t="n"/>
      <c r="F851" s="6">
        <f>IF(B851&amp;""="","",IFERROR(INDEX('المرضى'!$B$6:$B$305,MATCH(B851&amp;"",'المرضى'!$A$6:$A$305,0))&amp;"","كود غير موجود"))</f>
        <v/>
      </c>
    </row>
    <row r="852">
      <c r="A852" s="13" t="n"/>
      <c r="B852" s="5" t="n"/>
      <c r="C852" s="20" t="n"/>
      <c r="D852" s="5" t="n"/>
      <c r="E852" s="5" t="n"/>
      <c r="F852" s="6">
        <f>IF(B852&amp;""="","",IFERROR(INDEX('المرضى'!$B$6:$B$305,MATCH(B852&amp;"",'المرضى'!$A$6:$A$305,0))&amp;"","كود غير موجود"))</f>
        <v/>
      </c>
    </row>
    <row r="853">
      <c r="A853" s="13" t="n"/>
      <c r="B853" s="5" t="n"/>
      <c r="C853" s="20" t="n"/>
      <c r="D853" s="5" t="n"/>
      <c r="E853" s="5" t="n"/>
      <c r="F853" s="6">
        <f>IF(B853&amp;""="","",IFERROR(INDEX('المرضى'!$B$6:$B$305,MATCH(B853&amp;"",'المرضى'!$A$6:$A$305,0))&amp;"","كود غير موجود"))</f>
        <v/>
      </c>
    </row>
    <row r="854">
      <c r="A854" s="13" t="n"/>
      <c r="B854" s="5" t="n"/>
      <c r="C854" s="20" t="n"/>
      <c r="D854" s="5" t="n"/>
      <c r="E854" s="5" t="n"/>
      <c r="F854" s="6">
        <f>IF(B854&amp;""="","",IFERROR(INDEX('المرضى'!$B$6:$B$305,MATCH(B854&amp;"",'المرضى'!$A$6:$A$305,0))&amp;"","كود غير موجود"))</f>
        <v/>
      </c>
    </row>
    <row r="855">
      <c r="A855" s="13" t="n"/>
      <c r="B855" s="5" t="n"/>
      <c r="C855" s="20" t="n"/>
      <c r="D855" s="5" t="n"/>
      <c r="E855" s="5" t="n"/>
      <c r="F855" s="6">
        <f>IF(B855&amp;""="","",IFERROR(INDEX('المرضى'!$B$6:$B$305,MATCH(B855&amp;"",'المرضى'!$A$6:$A$305,0))&amp;"","كود غير موجود"))</f>
        <v/>
      </c>
    </row>
    <row r="856">
      <c r="A856" s="13" t="n"/>
      <c r="B856" s="5" t="n"/>
      <c r="C856" s="20" t="n"/>
      <c r="D856" s="5" t="n"/>
      <c r="E856" s="5" t="n"/>
      <c r="F856" s="6">
        <f>IF(B856&amp;""="","",IFERROR(INDEX('المرضى'!$B$6:$B$305,MATCH(B856&amp;"",'المرضى'!$A$6:$A$305,0))&amp;"","كود غير موجود"))</f>
        <v/>
      </c>
    </row>
    <row r="857">
      <c r="A857" s="13" t="n"/>
      <c r="B857" s="5" t="n"/>
      <c r="C857" s="20" t="n"/>
      <c r="D857" s="5" t="n"/>
      <c r="E857" s="5" t="n"/>
      <c r="F857" s="6">
        <f>IF(B857&amp;""="","",IFERROR(INDEX('المرضى'!$B$6:$B$305,MATCH(B857&amp;"",'المرضى'!$A$6:$A$305,0))&amp;"","كود غير موجود"))</f>
        <v/>
      </c>
    </row>
    <row r="858">
      <c r="A858" s="13" t="n"/>
      <c r="B858" s="5" t="n"/>
      <c r="C858" s="20" t="n"/>
      <c r="D858" s="5" t="n"/>
      <c r="E858" s="5" t="n"/>
      <c r="F858" s="6">
        <f>IF(B858&amp;""="","",IFERROR(INDEX('المرضى'!$B$6:$B$305,MATCH(B858&amp;"",'المرضى'!$A$6:$A$305,0))&amp;"","كود غير موجود"))</f>
        <v/>
      </c>
    </row>
    <row r="859">
      <c r="A859" s="13" t="n"/>
      <c r="B859" s="5" t="n"/>
      <c r="C859" s="20" t="n"/>
      <c r="D859" s="5" t="n"/>
      <c r="E859" s="5" t="n"/>
      <c r="F859" s="6">
        <f>IF(B859&amp;""="","",IFERROR(INDEX('المرضى'!$B$6:$B$305,MATCH(B859&amp;"",'المرضى'!$A$6:$A$305,0))&amp;"","كود غير موجود"))</f>
        <v/>
      </c>
    </row>
    <row r="860">
      <c r="A860" s="13" t="n"/>
      <c r="B860" s="5" t="n"/>
      <c r="C860" s="20" t="n"/>
      <c r="D860" s="5" t="n"/>
      <c r="E860" s="5" t="n"/>
      <c r="F860" s="6">
        <f>IF(B860&amp;""="","",IFERROR(INDEX('المرضى'!$B$6:$B$305,MATCH(B860&amp;"",'المرضى'!$A$6:$A$305,0))&amp;"","كود غير موجود"))</f>
        <v/>
      </c>
    </row>
    <row r="861">
      <c r="A861" s="13" t="n"/>
      <c r="B861" s="5" t="n"/>
      <c r="C861" s="20" t="n"/>
      <c r="D861" s="5" t="n"/>
      <c r="E861" s="5" t="n"/>
      <c r="F861" s="6">
        <f>IF(B861&amp;""="","",IFERROR(INDEX('المرضى'!$B$6:$B$305,MATCH(B861&amp;"",'المرضى'!$A$6:$A$305,0))&amp;"","كود غير موجود"))</f>
        <v/>
      </c>
    </row>
    <row r="862">
      <c r="A862" s="13" t="n"/>
      <c r="B862" s="5" t="n"/>
      <c r="C862" s="20" t="n"/>
      <c r="D862" s="5" t="n"/>
      <c r="E862" s="5" t="n"/>
      <c r="F862" s="6">
        <f>IF(B862&amp;""="","",IFERROR(INDEX('المرضى'!$B$6:$B$305,MATCH(B862&amp;"",'المرضى'!$A$6:$A$305,0))&amp;"","كود غير موجود"))</f>
        <v/>
      </c>
    </row>
    <row r="863">
      <c r="A863" s="13" t="n"/>
      <c r="B863" s="5" t="n"/>
      <c r="C863" s="20" t="n"/>
      <c r="D863" s="5" t="n"/>
      <c r="E863" s="5" t="n"/>
      <c r="F863" s="6">
        <f>IF(B863&amp;""="","",IFERROR(INDEX('المرضى'!$B$6:$B$305,MATCH(B863&amp;"",'المرضى'!$A$6:$A$305,0))&amp;"","كود غير موجود"))</f>
        <v/>
      </c>
    </row>
    <row r="864">
      <c r="A864" s="13" t="n"/>
      <c r="B864" s="5" t="n"/>
      <c r="C864" s="20" t="n"/>
      <c r="D864" s="5" t="n"/>
      <c r="E864" s="5" t="n"/>
      <c r="F864" s="6">
        <f>IF(B864&amp;""="","",IFERROR(INDEX('المرضى'!$B$6:$B$305,MATCH(B864&amp;"",'المرضى'!$A$6:$A$305,0))&amp;"","كود غير موجود"))</f>
        <v/>
      </c>
    </row>
    <row r="865">
      <c r="A865" s="13" t="n"/>
      <c r="B865" s="5" t="n"/>
      <c r="C865" s="20" t="n"/>
      <c r="D865" s="5" t="n"/>
      <c r="E865" s="5" t="n"/>
      <c r="F865" s="6">
        <f>IF(B865&amp;""="","",IFERROR(INDEX('المرضى'!$B$6:$B$305,MATCH(B865&amp;"",'المرضى'!$A$6:$A$305,0))&amp;"","كود غير موجود"))</f>
        <v/>
      </c>
    </row>
    <row r="866">
      <c r="A866" s="13" t="n"/>
      <c r="B866" s="5" t="n"/>
      <c r="C866" s="20" t="n"/>
      <c r="D866" s="5" t="n"/>
      <c r="E866" s="5" t="n"/>
      <c r="F866" s="6">
        <f>IF(B866&amp;""="","",IFERROR(INDEX('المرضى'!$B$6:$B$305,MATCH(B866&amp;"",'المرضى'!$A$6:$A$305,0))&amp;"","كود غير موجود"))</f>
        <v/>
      </c>
    </row>
    <row r="867">
      <c r="A867" s="13" t="n"/>
      <c r="B867" s="5" t="n"/>
      <c r="C867" s="20" t="n"/>
      <c r="D867" s="5" t="n"/>
      <c r="E867" s="5" t="n"/>
      <c r="F867" s="6">
        <f>IF(B867&amp;""="","",IFERROR(INDEX('المرضى'!$B$6:$B$305,MATCH(B867&amp;"",'المرضى'!$A$6:$A$305,0))&amp;"","كود غير موجود"))</f>
        <v/>
      </c>
    </row>
    <row r="868">
      <c r="A868" s="13" t="n"/>
      <c r="B868" s="5" t="n"/>
      <c r="C868" s="20" t="n"/>
      <c r="D868" s="5" t="n"/>
      <c r="E868" s="5" t="n"/>
      <c r="F868" s="6">
        <f>IF(B868&amp;""="","",IFERROR(INDEX('المرضى'!$B$6:$B$305,MATCH(B868&amp;"",'المرضى'!$A$6:$A$305,0))&amp;"","كود غير موجود"))</f>
        <v/>
      </c>
    </row>
    <row r="869">
      <c r="A869" s="13" t="n"/>
      <c r="B869" s="5" t="n"/>
      <c r="C869" s="20" t="n"/>
      <c r="D869" s="5" t="n"/>
      <c r="E869" s="5" t="n"/>
      <c r="F869" s="6">
        <f>IF(B869&amp;""="","",IFERROR(INDEX('المرضى'!$B$6:$B$305,MATCH(B869&amp;"",'المرضى'!$A$6:$A$305,0))&amp;"","كود غير موجود"))</f>
        <v/>
      </c>
    </row>
    <row r="870">
      <c r="A870" s="13" t="n"/>
      <c r="B870" s="5" t="n"/>
      <c r="C870" s="20" t="n"/>
      <c r="D870" s="5" t="n"/>
      <c r="E870" s="5" t="n"/>
      <c r="F870" s="6">
        <f>IF(B870&amp;""="","",IFERROR(INDEX('المرضى'!$B$6:$B$305,MATCH(B870&amp;"",'المرضى'!$A$6:$A$305,0))&amp;"","كود غير موجود"))</f>
        <v/>
      </c>
    </row>
    <row r="871">
      <c r="A871" s="13" t="n"/>
      <c r="B871" s="5" t="n"/>
      <c r="C871" s="20" t="n"/>
      <c r="D871" s="5" t="n"/>
      <c r="E871" s="5" t="n"/>
      <c r="F871" s="6">
        <f>IF(B871&amp;""="","",IFERROR(INDEX('المرضى'!$B$6:$B$305,MATCH(B871&amp;"",'المرضى'!$A$6:$A$305,0))&amp;"","كود غير موجود"))</f>
        <v/>
      </c>
    </row>
    <row r="872">
      <c r="A872" s="13" t="n"/>
      <c r="B872" s="5" t="n"/>
      <c r="C872" s="20" t="n"/>
      <c r="D872" s="5" t="n"/>
      <c r="E872" s="5" t="n"/>
      <c r="F872" s="6">
        <f>IF(B872&amp;""="","",IFERROR(INDEX('المرضى'!$B$6:$B$305,MATCH(B872&amp;"",'المرضى'!$A$6:$A$305,0))&amp;"","كود غير موجود"))</f>
        <v/>
      </c>
    </row>
    <row r="873">
      <c r="A873" s="13" t="n"/>
      <c r="B873" s="5" t="n"/>
      <c r="C873" s="20" t="n"/>
      <c r="D873" s="5" t="n"/>
      <c r="E873" s="5" t="n"/>
      <c r="F873" s="6">
        <f>IF(B873&amp;""="","",IFERROR(INDEX('المرضى'!$B$6:$B$305,MATCH(B873&amp;"",'المرضى'!$A$6:$A$305,0))&amp;"","كود غير موجود"))</f>
        <v/>
      </c>
    </row>
    <row r="874">
      <c r="A874" s="13" t="n"/>
      <c r="B874" s="5" t="n"/>
      <c r="C874" s="20" t="n"/>
      <c r="D874" s="5" t="n"/>
      <c r="E874" s="5" t="n"/>
      <c r="F874" s="6">
        <f>IF(B874&amp;""="","",IFERROR(INDEX('المرضى'!$B$6:$B$305,MATCH(B874&amp;"",'المرضى'!$A$6:$A$305,0))&amp;"","كود غير موجود"))</f>
        <v/>
      </c>
    </row>
    <row r="875">
      <c r="A875" s="13" t="n"/>
      <c r="B875" s="5" t="n"/>
      <c r="C875" s="20" t="n"/>
      <c r="D875" s="5" t="n"/>
      <c r="E875" s="5" t="n"/>
      <c r="F875" s="6">
        <f>IF(B875&amp;""="","",IFERROR(INDEX('المرضى'!$B$6:$B$305,MATCH(B875&amp;"",'المرضى'!$A$6:$A$305,0))&amp;"","كود غير موجود"))</f>
        <v/>
      </c>
    </row>
    <row r="876">
      <c r="A876" s="13" t="n"/>
      <c r="B876" s="5" t="n"/>
      <c r="C876" s="20" t="n"/>
      <c r="D876" s="5" t="n"/>
      <c r="E876" s="5" t="n"/>
      <c r="F876" s="6">
        <f>IF(B876&amp;""="","",IFERROR(INDEX('المرضى'!$B$6:$B$305,MATCH(B876&amp;"",'المرضى'!$A$6:$A$305,0))&amp;"","كود غير موجود"))</f>
        <v/>
      </c>
    </row>
    <row r="877">
      <c r="A877" s="13" t="n"/>
      <c r="B877" s="5" t="n"/>
      <c r="C877" s="20" t="n"/>
      <c r="D877" s="5" t="n"/>
      <c r="E877" s="5" t="n"/>
      <c r="F877" s="6">
        <f>IF(B877&amp;""="","",IFERROR(INDEX('المرضى'!$B$6:$B$305,MATCH(B877&amp;"",'المرضى'!$A$6:$A$305,0))&amp;"","كود غير موجود"))</f>
        <v/>
      </c>
    </row>
    <row r="878">
      <c r="A878" s="13" t="n"/>
      <c r="B878" s="5" t="n"/>
      <c r="C878" s="20" t="n"/>
      <c r="D878" s="5" t="n"/>
      <c r="E878" s="5" t="n"/>
      <c r="F878" s="6">
        <f>IF(B878&amp;""="","",IFERROR(INDEX('المرضى'!$B$6:$B$305,MATCH(B878&amp;"",'المرضى'!$A$6:$A$305,0))&amp;"","كود غير موجود"))</f>
        <v/>
      </c>
    </row>
    <row r="879">
      <c r="A879" s="13" t="n"/>
      <c r="B879" s="5" t="n"/>
      <c r="C879" s="20" t="n"/>
      <c r="D879" s="5" t="n"/>
      <c r="E879" s="5" t="n"/>
      <c r="F879" s="6">
        <f>IF(B879&amp;""="","",IFERROR(INDEX('المرضى'!$B$6:$B$305,MATCH(B879&amp;"",'المرضى'!$A$6:$A$305,0))&amp;"","كود غير موجود"))</f>
        <v/>
      </c>
    </row>
    <row r="880">
      <c r="A880" s="13" t="n"/>
      <c r="B880" s="5" t="n"/>
      <c r="C880" s="20" t="n"/>
      <c r="D880" s="5" t="n"/>
      <c r="E880" s="5" t="n"/>
      <c r="F880" s="6">
        <f>IF(B880&amp;""="","",IFERROR(INDEX('المرضى'!$B$6:$B$305,MATCH(B880&amp;"",'المرضى'!$A$6:$A$305,0))&amp;"","كود غير موجود"))</f>
        <v/>
      </c>
    </row>
    <row r="881">
      <c r="A881" s="13" t="n"/>
      <c r="B881" s="5" t="n"/>
      <c r="C881" s="20" t="n"/>
      <c r="D881" s="5" t="n"/>
      <c r="E881" s="5" t="n"/>
      <c r="F881" s="6">
        <f>IF(B881&amp;""="","",IFERROR(INDEX('المرضى'!$B$6:$B$305,MATCH(B881&amp;"",'المرضى'!$A$6:$A$305,0))&amp;"","كود غير موجود"))</f>
        <v/>
      </c>
    </row>
    <row r="882">
      <c r="A882" s="13" t="n"/>
      <c r="B882" s="5" t="n"/>
      <c r="C882" s="20" t="n"/>
      <c r="D882" s="5" t="n"/>
      <c r="E882" s="5" t="n"/>
      <c r="F882" s="6">
        <f>IF(B882&amp;""="","",IFERROR(INDEX('المرضى'!$B$6:$B$305,MATCH(B882&amp;"",'المرضى'!$A$6:$A$305,0))&amp;"","كود غير موجود"))</f>
        <v/>
      </c>
    </row>
    <row r="883">
      <c r="A883" s="13" t="n"/>
      <c r="B883" s="5" t="n"/>
      <c r="C883" s="20" t="n"/>
      <c r="D883" s="5" t="n"/>
      <c r="E883" s="5" t="n"/>
      <c r="F883" s="6">
        <f>IF(B883&amp;""="","",IFERROR(INDEX('المرضى'!$B$6:$B$305,MATCH(B883&amp;"",'المرضى'!$A$6:$A$305,0))&amp;"","كود غير موجود"))</f>
        <v/>
      </c>
    </row>
    <row r="884">
      <c r="A884" s="13" t="n"/>
      <c r="B884" s="5" t="n"/>
      <c r="C884" s="20" t="n"/>
      <c r="D884" s="5" t="n"/>
      <c r="E884" s="5" t="n"/>
      <c r="F884" s="6">
        <f>IF(B884&amp;""="","",IFERROR(INDEX('المرضى'!$B$6:$B$305,MATCH(B884&amp;"",'المرضى'!$A$6:$A$305,0))&amp;"","كود غير موجود"))</f>
        <v/>
      </c>
    </row>
    <row r="885">
      <c r="A885" s="13" t="n"/>
      <c r="B885" s="5" t="n"/>
      <c r="C885" s="20" t="n"/>
      <c r="D885" s="5" t="n"/>
      <c r="E885" s="5" t="n"/>
      <c r="F885" s="6">
        <f>IF(B885&amp;""="","",IFERROR(INDEX('المرضى'!$B$6:$B$305,MATCH(B885&amp;"",'المرضى'!$A$6:$A$305,0))&amp;"","كود غير موجود"))</f>
        <v/>
      </c>
    </row>
    <row r="886">
      <c r="A886" s="13" t="n"/>
      <c r="B886" s="5" t="n"/>
      <c r="C886" s="20" t="n"/>
      <c r="D886" s="5" t="n"/>
      <c r="E886" s="5" t="n"/>
      <c r="F886" s="6">
        <f>IF(B886&amp;""="","",IFERROR(INDEX('المرضى'!$B$6:$B$305,MATCH(B886&amp;"",'المرضى'!$A$6:$A$305,0))&amp;"","كود غير موجود"))</f>
        <v/>
      </c>
    </row>
    <row r="887">
      <c r="A887" s="13" t="n"/>
      <c r="B887" s="5" t="n"/>
      <c r="C887" s="20" t="n"/>
      <c r="D887" s="5" t="n"/>
      <c r="E887" s="5" t="n"/>
      <c r="F887" s="6">
        <f>IF(B887&amp;""="","",IFERROR(INDEX('المرضى'!$B$6:$B$305,MATCH(B887&amp;"",'المرضى'!$A$6:$A$305,0))&amp;"","كود غير موجود"))</f>
        <v/>
      </c>
    </row>
    <row r="888">
      <c r="A888" s="13" t="n"/>
      <c r="B888" s="5" t="n"/>
      <c r="C888" s="20" t="n"/>
      <c r="D888" s="5" t="n"/>
      <c r="E888" s="5" t="n"/>
      <c r="F888" s="6">
        <f>IF(B888&amp;""="","",IFERROR(INDEX('المرضى'!$B$6:$B$305,MATCH(B888&amp;"",'المرضى'!$A$6:$A$305,0))&amp;"","كود غير موجود"))</f>
        <v/>
      </c>
    </row>
    <row r="889">
      <c r="A889" s="13" t="n"/>
      <c r="B889" s="5" t="n"/>
      <c r="C889" s="20" t="n"/>
      <c r="D889" s="5" t="n"/>
      <c r="E889" s="5" t="n"/>
      <c r="F889" s="6">
        <f>IF(B889&amp;""="","",IFERROR(INDEX('المرضى'!$B$6:$B$305,MATCH(B889&amp;"",'المرضى'!$A$6:$A$305,0))&amp;"","كود غير موجود"))</f>
        <v/>
      </c>
    </row>
    <row r="890">
      <c r="A890" s="13" t="n"/>
      <c r="B890" s="5" t="n"/>
      <c r="C890" s="20" t="n"/>
      <c r="D890" s="5" t="n"/>
      <c r="E890" s="5" t="n"/>
      <c r="F890" s="6">
        <f>IF(B890&amp;""="","",IFERROR(INDEX('المرضى'!$B$6:$B$305,MATCH(B890&amp;"",'المرضى'!$A$6:$A$305,0))&amp;"","كود غير موجود"))</f>
        <v/>
      </c>
    </row>
    <row r="891">
      <c r="A891" s="13" t="n"/>
      <c r="B891" s="5" t="n"/>
      <c r="C891" s="20" t="n"/>
      <c r="D891" s="5" t="n"/>
      <c r="E891" s="5" t="n"/>
      <c r="F891" s="6">
        <f>IF(B891&amp;""="","",IFERROR(INDEX('المرضى'!$B$6:$B$305,MATCH(B891&amp;"",'المرضى'!$A$6:$A$305,0))&amp;"","كود غير موجود"))</f>
        <v/>
      </c>
    </row>
    <row r="892">
      <c r="A892" s="13" t="n"/>
      <c r="B892" s="5" t="n"/>
      <c r="C892" s="20" t="n"/>
      <c r="D892" s="5" t="n"/>
      <c r="E892" s="5" t="n"/>
      <c r="F892" s="6">
        <f>IF(B892&amp;""="","",IFERROR(INDEX('المرضى'!$B$6:$B$305,MATCH(B892&amp;"",'المرضى'!$A$6:$A$305,0))&amp;"","كود غير موجود"))</f>
        <v/>
      </c>
    </row>
    <row r="893">
      <c r="A893" s="13" t="n"/>
      <c r="B893" s="5" t="n"/>
      <c r="C893" s="20" t="n"/>
      <c r="D893" s="5" t="n"/>
      <c r="E893" s="5" t="n"/>
      <c r="F893" s="6">
        <f>IF(B893&amp;""="","",IFERROR(INDEX('المرضى'!$B$6:$B$305,MATCH(B893&amp;"",'المرضى'!$A$6:$A$305,0))&amp;"","كود غير موجود"))</f>
        <v/>
      </c>
    </row>
    <row r="894">
      <c r="A894" s="13" t="n"/>
      <c r="B894" s="5" t="n"/>
      <c r="C894" s="20" t="n"/>
      <c r="D894" s="5" t="n"/>
      <c r="E894" s="5" t="n"/>
      <c r="F894" s="6">
        <f>IF(B894&amp;""="","",IFERROR(INDEX('المرضى'!$B$6:$B$305,MATCH(B894&amp;"",'المرضى'!$A$6:$A$305,0))&amp;"","كود غير موجود"))</f>
        <v/>
      </c>
    </row>
    <row r="895">
      <c r="A895" s="13" t="n"/>
      <c r="B895" s="5" t="n"/>
      <c r="C895" s="20" t="n"/>
      <c r="D895" s="5" t="n"/>
      <c r="E895" s="5" t="n"/>
      <c r="F895" s="6">
        <f>IF(B895&amp;""="","",IFERROR(INDEX('المرضى'!$B$6:$B$305,MATCH(B895&amp;"",'المرضى'!$A$6:$A$305,0))&amp;"","كود غير موجود"))</f>
        <v/>
      </c>
    </row>
    <row r="896">
      <c r="A896" s="13" t="n"/>
      <c r="B896" s="5" t="n"/>
      <c r="C896" s="20" t="n"/>
      <c r="D896" s="5" t="n"/>
      <c r="E896" s="5" t="n"/>
      <c r="F896" s="6">
        <f>IF(B896&amp;""="","",IFERROR(INDEX('المرضى'!$B$6:$B$305,MATCH(B896&amp;"",'المرضى'!$A$6:$A$305,0))&amp;"","كود غير موجود"))</f>
        <v/>
      </c>
    </row>
    <row r="897">
      <c r="A897" s="13" t="n"/>
      <c r="B897" s="5" t="n"/>
      <c r="C897" s="20" t="n"/>
      <c r="D897" s="5" t="n"/>
      <c r="E897" s="5" t="n"/>
      <c r="F897" s="6">
        <f>IF(B897&amp;""="","",IFERROR(INDEX('المرضى'!$B$6:$B$305,MATCH(B897&amp;"",'المرضى'!$A$6:$A$305,0))&amp;"","كود غير موجود"))</f>
        <v/>
      </c>
    </row>
    <row r="898">
      <c r="A898" s="13" t="n"/>
      <c r="B898" s="5" t="n"/>
      <c r="C898" s="20" t="n"/>
      <c r="D898" s="5" t="n"/>
      <c r="E898" s="5" t="n"/>
      <c r="F898" s="6">
        <f>IF(B898&amp;""="","",IFERROR(INDEX('المرضى'!$B$6:$B$305,MATCH(B898&amp;"",'المرضى'!$A$6:$A$305,0))&amp;"","كود غير موجود"))</f>
        <v/>
      </c>
    </row>
    <row r="899">
      <c r="A899" s="13" t="n"/>
      <c r="B899" s="5" t="n"/>
      <c r="C899" s="20" t="n"/>
      <c r="D899" s="5" t="n"/>
      <c r="E899" s="5" t="n"/>
      <c r="F899" s="6">
        <f>IF(B899&amp;""="","",IFERROR(INDEX('المرضى'!$B$6:$B$305,MATCH(B899&amp;"",'المرضى'!$A$6:$A$305,0))&amp;"","كود غير موجود"))</f>
        <v/>
      </c>
    </row>
    <row r="900">
      <c r="A900" s="13" t="n"/>
      <c r="B900" s="5" t="n"/>
      <c r="C900" s="20" t="n"/>
      <c r="D900" s="5" t="n"/>
      <c r="E900" s="5" t="n"/>
      <c r="F900" s="6">
        <f>IF(B900&amp;""="","",IFERROR(INDEX('المرضى'!$B$6:$B$305,MATCH(B900&amp;"",'المرضى'!$A$6:$A$305,0))&amp;"","كود غير موجود"))</f>
        <v/>
      </c>
    </row>
    <row r="901">
      <c r="A901" s="13" t="n"/>
      <c r="B901" s="5" t="n"/>
      <c r="C901" s="20" t="n"/>
      <c r="D901" s="5" t="n"/>
      <c r="E901" s="5" t="n"/>
      <c r="F901" s="6">
        <f>IF(B901&amp;""="","",IFERROR(INDEX('المرضى'!$B$6:$B$305,MATCH(B901&amp;"",'المرضى'!$A$6:$A$305,0))&amp;"","كود غير موجود"))</f>
        <v/>
      </c>
    </row>
    <row r="902">
      <c r="A902" s="13" t="n"/>
      <c r="B902" s="5" t="n"/>
      <c r="C902" s="20" t="n"/>
      <c r="D902" s="5" t="n"/>
      <c r="E902" s="5" t="n"/>
      <c r="F902" s="6">
        <f>IF(B902&amp;""="","",IFERROR(INDEX('المرضى'!$B$6:$B$305,MATCH(B902&amp;"",'المرضى'!$A$6:$A$305,0))&amp;"","كود غير موجود"))</f>
        <v/>
      </c>
    </row>
    <row r="903">
      <c r="A903" s="13" t="n"/>
      <c r="B903" s="5" t="n"/>
      <c r="C903" s="20" t="n"/>
      <c r="D903" s="5" t="n"/>
      <c r="E903" s="5" t="n"/>
      <c r="F903" s="6">
        <f>IF(B903&amp;""="","",IFERROR(INDEX('المرضى'!$B$6:$B$305,MATCH(B903&amp;"",'المرضى'!$A$6:$A$305,0))&amp;"","كود غير موجود"))</f>
        <v/>
      </c>
    </row>
    <row r="904">
      <c r="A904" s="13" t="n"/>
      <c r="B904" s="5" t="n"/>
      <c r="C904" s="20" t="n"/>
      <c r="D904" s="5" t="n"/>
      <c r="E904" s="5" t="n"/>
      <c r="F904" s="6">
        <f>IF(B904&amp;""="","",IFERROR(INDEX('المرضى'!$B$6:$B$305,MATCH(B904&amp;"",'المرضى'!$A$6:$A$305,0))&amp;"","كود غير موجود"))</f>
        <v/>
      </c>
    </row>
    <row r="905">
      <c r="A905" s="13" t="n"/>
      <c r="B905" s="5" t="n"/>
      <c r="C905" s="20" t="n"/>
      <c r="D905" s="5" t="n"/>
      <c r="E905" s="5" t="n"/>
      <c r="F905" s="6">
        <f>IF(B905&amp;""="","",IFERROR(INDEX('المرضى'!$B$6:$B$305,MATCH(B905&amp;"",'المرضى'!$A$6:$A$305,0))&amp;"","كود غير موجود"))</f>
        <v/>
      </c>
    </row>
    <row r="906">
      <c r="A906" s="13" t="n"/>
      <c r="B906" s="5" t="n"/>
      <c r="C906" s="20" t="n"/>
      <c r="D906" s="5" t="n"/>
      <c r="E906" s="5" t="n"/>
      <c r="F906" s="6">
        <f>IF(B906&amp;""="","",IFERROR(INDEX('المرضى'!$B$6:$B$305,MATCH(B906&amp;"",'المرضى'!$A$6:$A$305,0))&amp;"","كود غير موجود"))</f>
        <v/>
      </c>
    </row>
    <row r="907">
      <c r="A907" s="13" t="n"/>
      <c r="B907" s="5" t="n"/>
      <c r="C907" s="20" t="n"/>
      <c r="D907" s="5" t="n"/>
      <c r="E907" s="5" t="n"/>
      <c r="F907" s="6">
        <f>IF(B907&amp;""="","",IFERROR(INDEX('المرضى'!$B$6:$B$305,MATCH(B907&amp;"",'المرضى'!$A$6:$A$305,0))&amp;"","كود غير موجود"))</f>
        <v/>
      </c>
    </row>
    <row r="908">
      <c r="A908" s="13" t="n"/>
      <c r="B908" s="5" t="n"/>
      <c r="C908" s="20" t="n"/>
      <c r="D908" s="5" t="n"/>
      <c r="E908" s="5" t="n"/>
      <c r="F908" s="6">
        <f>IF(B908&amp;""="","",IFERROR(INDEX('المرضى'!$B$6:$B$305,MATCH(B908&amp;"",'المرضى'!$A$6:$A$305,0))&amp;"","كود غير موجود"))</f>
        <v/>
      </c>
    </row>
    <row r="909">
      <c r="A909" s="13" t="n"/>
      <c r="B909" s="5" t="n"/>
      <c r="C909" s="20" t="n"/>
      <c r="D909" s="5" t="n"/>
      <c r="E909" s="5" t="n"/>
      <c r="F909" s="6">
        <f>IF(B909&amp;""="","",IFERROR(INDEX('المرضى'!$B$6:$B$305,MATCH(B909&amp;"",'المرضى'!$A$6:$A$305,0))&amp;"","كود غير موجود"))</f>
        <v/>
      </c>
    </row>
    <row r="910">
      <c r="A910" s="13" t="n"/>
      <c r="B910" s="5" t="n"/>
      <c r="C910" s="20" t="n"/>
      <c r="D910" s="5" t="n"/>
      <c r="E910" s="5" t="n"/>
      <c r="F910" s="6">
        <f>IF(B910&amp;""="","",IFERROR(INDEX('المرضى'!$B$6:$B$305,MATCH(B910&amp;"",'المرضى'!$A$6:$A$305,0))&amp;"","كود غير موجود"))</f>
        <v/>
      </c>
    </row>
    <row r="911">
      <c r="A911" s="13" t="n"/>
      <c r="B911" s="5" t="n"/>
      <c r="C911" s="20" t="n"/>
      <c r="D911" s="5" t="n"/>
      <c r="E911" s="5" t="n"/>
      <c r="F911" s="6">
        <f>IF(B911&amp;""="","",IFERROR(INDEX('المرضى'!$B$6:$B$305,MATCH(B911&amp;"",'المرضى'!$A$6:$A$305,0))&amp;"","كود غير موجود"))</f>
        <v/>
      </c>
    </row>
    <row r="912">
      <c r="A912" s="13" t="n"/>
      <c r="B912" s="5" t="n"/>
      <c r="C912" s="20" t="n"/>
      <c r="D912" s="5" t="n"/>
      <c r="E912" s="5" t="n"/>
      <c r="F912" s="6">
        <f>IF(B912&amp;""="","",IFERROR(INDEX('المرضى'!$B$6:$B$305,MATCH(B912&amp;"",'المرضى'!$A$6:$A$305,0))&amp;"","كود غير موجود"))</f>
        <v/>
      </c>
    </row>
    <row r="913">
      <c r="A913" s="13" t="n"/>
      <c r="B913" s="5" t="n"/>
      <c r="C913" s="20" t="n"/>
      <c r="D913" s="5" t="n"/>
      <c r="E913" s="5" t="n"/>
      <c r="F913" s="6">
        <f>IF(B913&amp;""="","",IFERROR(INDEX('المرضى'!$B$6:$B$305,MATCH(B913&amp;"",'المرضى'!$A$6:$A$305,0))&amp;"","كود غير موجود"))</f>
        <v/>
      </c>
    </row>
    <row r="914">
      <c r="A914" s="13" t="n"/>
      <c r="B914" s="5" t="n"/>
      <c r="C914" s="20" t="n"/>
      <c r="D914" s="5" t="n"/>
      <c r="E914" s="5" t="n"/>
      <c r="F914" s="6">
        <f>IF(B914&amp;""="","",IFERROR(INDEX('المرضى'!$B$6:$B$305,MATCH(B914&amp;"",'المرضى'!$A$6:$A$305,0))&amp;"","كود غير موجود"))</f>
        <v/>
      </c>
    </row>
    <row r="915">
      <c r="A915" s="13" t="n"/>
      <c r="B915" s="5" t="n"/>
      <c r="C915" s="20" t="n"/>
      <c r="D915" s="5" t="n"/>
      <c r="E915" s="5" t="n"/>
      <c r="F915" s="6">
        <f>IF(B915&amp;""="","",IFERROR(INDEX('المرضى'!$B$6:$B$305,MATCH(B915&amp;"",'المرضى'!$A$6:$A$305,0))&amp;"","كود غير موجود"))</f>
        <v/>
      </c>
    </row>
    <row r="916">
      <c r="A916" s="13" t="n"/>
      <c r="B916" s="5" t="n"/>
      <c r="C916" s="20" t="n"/>
      <c r="D916" s="5" t="n"/>
      <c r="E916" s="5" t="n"/>
      <c r="F916" s="6">
        <f>IF(B916&amp;""="","",IFERROR(INDEX('المرضى'!$B$6:$B$305,MATCH(B916&amp;"",'المرضى'!$A$6:$A$305,0))&amp;"","كود غير موجود"))</f>
        <v/>
      </c>
    </row>
    <row r="917">
      <c r="A917" s="13" t="n"/>
      <c r="B917" s="5" t="n"/>
      <c r="C917" s="20" t="n"/>
      <c r="D917" s="5" t="n"/>
      <c r="E917" s="5" t="n"/>
      <c r="F917" s="6">
        <f>IF(B917&amp;""="","",IFERROR(INDEX('المرضى'!$B$6:$B$305,MATCH(B917&amp;"",'المرضى'!$A$6:$A$305,0))&amp;"","كود غير موجود"))</f>
        <v/>
      </c>
    </row>
    <row r="918">
      <c r="A918" s="13" t="n"/>
      <c r="B918" s="5" t="n"/>
      <c r="C918" s="20" t="n"/>
      <c r="D918" s="5" t="n"/>
      <c r="E918" s="5" t="n"/>
      <c r="F918" s="6">
        <f>IF(B918&amp;""="","",IFERROR(INDEX('المرضى'!$B$6:$B$305,MATCH(B918&amp;"",'المرضى'!$A$6:$A$305,0))&amp;"","كود غير موجود"))</f>
        <v/>
      </c>
    </row>
    <row r="919">
      <c r="A919" s="13" t="n"/>
      <c r="B919" s="5" t="n"/>
      <c r="C919" s="20" t="n"/>
      <c r="D919" s="5" t="n"/>
      <c r="E919" s="5" t="n"/>
      <c r="F919" s="6">
        <f>IF(B919&amp;""="","",IFERROR(INDEX('المرضى'!$B$6:$B$305,MATCH(B919&amp;"",'المرضى'!$A$6:$A$305,0))&amp;"","كود غير موجود"))</f>
        <v/>
      </c>
    </row>
    <row r="920">
      <c r="A920" s="13" t="n"/>
      <c r="B920" s="5" t="n"/>
      <c r="C920" s="20" t="n"/>
      <c r="D920" s="5" t="n"/>
      <c r="E920" s="5" t="n"/>
      <c r="F920" s="6">
        <f>IF(B920&amp;""="","",IFERROR(INDEX('المرضى'!$B$6:$B$305,MATCH(B920&amp;"",'المرضى'!$A$6:$A$305,0))&amp;"","كود غير موجود"))</f>
        <v/>
      </c>
    </row>
    <row r="921">
      <c r="A921" s="13" t="n"/>
      <c r="B921" s="5" t="n"/>
      <c r="C921" s="20" t="n"/>
      <c r="D921" s="5" t="n"/>
      <c r="E921" s="5" t="n"/>
      <c r="F921" s="6">
        <f>IF(B921&amp;""="","",IFERROR(INDEX('المرضى'!$B$6:$B$305,MATCH(B921&amp;"",'المرضى'!$A$6:$A$305,0))&amp;"","كود غير موجود"))</f>
        <v/>
      </c>
    </row>
    <row r="922">
      <c r="A922" s="13" t="n"/>
      <c r="B922" s="5" t="n"/>
      <c r="C922" s="20" t="n"/>
      <c r="D922" s="5" t="n"/>
      <c r="E922" s="5" t="n"/>
      <c r="F922" s="6">
        <f>IF(B922&amp;""="","",IFERROR(INDEX('المرضى'!$B$6:$B$305,MATCH(B922&amp;"",'المرضى'!$A$6:$A$305,0))&amp;"","كود غير موجود"))</f>
        <v/>
      </c>
    </row>
    <row r="923">
      <c r="A923" s="13" t="n"/>
      <c r="B923" s="5" t="n"/>
      <c r="C923" s="20" t="n"/>
      <c r="D923" s="5" t="n"/>
      <c r="E923" s="5" t="n"/>
      <c r="F923" s="6">
        <f>IF(B923&amp;""="","",IFERROR(INDEX('المرضى'!$B$6:$B$305,MATCH(B923&amp;"",'المرضى'!$A$6:$A$305,0))&amp;"","كود غير موجود"))</f>
        <v/>
      </c>
    </row>
    <row r="924">
      <c r="A924" s="13" t="n"/>
      <c r="B924" s="5" t="n"/>
      <c r="C924" s="20" t="n"/>
      <c r="D924" s="5" t="n"/>
      <c r="E924" s="5" t="n"/>
      <c r="F924" s="6">
        <f>IF(B924&amp;""="","",IFERROR(INDEX('المرضى'!$B$6:$B$305,MATCH(B924&amp;"",'المرضى'!$A$6:$A$305,0))&amp;"","كود غير موجود"))</f>
        <v/>
      </c>
    </row>
    <row r="925">
      <c r="A925" s="13" t="n"/>
      <c r="B925" s="5" t="n"/>
      <c r="C925" s="20" t="n"/>
      <c r="D925" s="5" t="n"/>
      <c r="E925" s="5" t="n"/>
      <c r="F925" s="6">
        <f>IF(B925&amp;""="","",IFERROR(INDEX('المرضى'!$B$6:$B$305,MATCH(B925&amp;"",'المرضى'!$A$6:$A$305,0))&amp;"","كود غير موجود"))</f>
        <v/>
      </c>
    </row>
    <row r="926">
      <c r="A926" s="13" t="n"/>
      <c r="B926" s="5" t="n"/>
      <c r="C926" s="20" t="n"/>
      <c r="D926" s="5" t="n"/>
      <c r="E926" s="5" t="n"/>
      <c r="F926" s="6">
        <f>IF(B926&amp;""="","",IFERROR(INDEX('المرضى'!$B$6:$B$305,MATCH(B926&amp;"",'المرضى'!$A$6:$A$305,0))&amp;"","كود غير موجود"))</f>
        <v/>
      </c>
    </row>
    <row r="927">
      <c r="A927" s="13" t="n"/>
      <c r="B927" s="5" t="n"/>
      <c r="C927" s="20" t="n"/>
      <c r="D927" s="5" t="n"/>
      <c r="E927" s="5" t="n"/>
      <c r="F927" s="6">
        <f>IF(B927&amp;""="","",IFERROR(INDEX('المرضى'!$B$6:$B$305,MATCH(B927&amp;"",'المرضى'!$A$6:$A$305,0))&amp;"","كود غير موجود"))</f>
        <v/>
      </c>
    </row>
    <row r="928">
      <c r="A928" s="13" t="n"/>
      <c r="B928" s="5" t="n"/>
      <c r="C928" s="20" t="n"/>
      <c r="D928" s="5" t="n"/>
      <c r="E928" s="5" t="n"/>
      <c r="F928" s="6">
        <f>IF(B928&amp;""="","",IFERROR(INDEX('المرضى'!$B$6:$B$305,MATCH(B928&amp;"",'المرضى'!$A$6:$A$305,0))&amp;"","كود غير موجود"))</f>
        <v/>
      </c>
    </row>
    <row r="929">
      <c r="A929" s="13" t="n"/>
      <c r="B929" s="5" t="n"/>
      <c r="C929" s="20" t="n"/>
      <c r="D929" s="5" t="n"/>
      <c r="E929" s="5" t="n"/>
      <c r="F929" s="6">
        <f>IF(B929&amp;""="","",IFERROR(INDEX('المرضى'!$B$6:$B$305,MATCH(B929&amp;"",'المرضى'!$A$6:$A$305,0))&amp;"","كود غير موجود"))</f>
        <v/>
      </c>
    </row>
    <row r="930">
      <c r="A930" s="13" t="n"/>
      <c r="B930" s="5" t="n"/>
      <c r="C930" s="20" t="n"/>
      <c r="D930" s="5" t="n"/>
      <c r="E930" s="5" t="n"/>
      <c r="F930" s="6">
        <f>IF(B930&amp;""="","",IFERROR(INDEX('المرضى'!$B$6:$B$305,MATCH(B930&amp;"",'المرضى'!$A$6:$A$305,0))&amp;"","كود غير موجود"))</f>
        <v/>
      </c>
    </row>
    <row r="931">
      <c r="A931" s="13" t="n"/>
      <c r="B931" s="5" t="n"/>
      <c r="C931" s="20" t="n"/>
      <c r="D931" s="5" t="n"/>
      <c r="E931" s="5" t="n"/>
      <c r="F931" s="6">
        <f>IF(B931&amp;""="","",IFERROR(INDEX('المرضى'!$B$6:$B$305,MATCH(B931&amp;"",'المرضى'!$A$6:$A$305,0))&amp;"","كود غير موجود"))</f>
        <v/>
      </c>
    </row>
    <row r="932">
      <c r="A932" s="13" t="n"/>
      <c r="B932" s="5" t="n"/>
      <c r="C932" s="20" t="n"/>
      <c r="D932" s="5" t="n"/>
      <c r="E932" s="5" t="n"/>
      <c r="F932" s="6">
        <f>IF(B932&amp;""="","",IFERROR(INDEX('المرضى'!$B$6:$B$305,MATCH(B932&amp;"",'المرضى'!$A$6:$A$305,0))&amp;"","كود غير موجود"))</f>
        <v/>
      </c>
    </row>
    <row r="933">
      <c r="A933" s="13" t="n"/>
      <c r="B933" s="5" t="n"/>
      <c r="C933" s="20" t="n"/>
      <c r="D933" s="5" t="n"/>
      <c r="E933" s="5" t="n"/>
      <c r="F933" s="6">
        <f>IF(B933&amp;""="","",IFERROR(INDEX('المرضى'!$B$6:$B$305,MATCH(B933&amp;"",'المرضى'!$A$6:$A$305,0))&amp;"","كود غير موجود"))</f>
        <v/>
      </c>
    </row>
    <row r="934">
      <c r="A934" s="13" t="n"/>
      <c r="B934" s="5" t="n"/>
      <c r="C934" s="20" t="n"/>
      <c r="D934" s="5" t="n"/>
      <c r="E934" s="5" t="n"/>
      <c r="F934" s="6">
        <f>IF(B934&amp;""="","",IFERROR(INDEX('المرضى'!$B$6:$B$305,MATCH(B934&amp;"",'المرضى'!$A$6:$A$305,0))&amp;"","كود غير موجود"))</f>
        <v/>
      </c>
    </row>
    <row r="935">
      <c r="A935" s="13" t="n"/>
      <c r="B935" s="5" t="n"/>
      <c r="C935" s="20" t="n"/>
      <c r="D935" s="5" t="n"/>
      <c r="E935" s="5" t="n"/>
      <c r="F935" s="6">
        <f>IF(B935&amp;""="","",IFERROR(INDEX('المرضى'!$B$6:$B$305,MATCH(B935&amp;"",'المرضى'!$A$6:$A$305,0))&amp;"","كود غير موجود"))</f>
        <v/>
      </c>
    </row>
    <row r="936">
      <c r="A936" s="13" t="n"/>
      <c r="B936" s="5" t="n"/>
      <c r="C936" s="20" t="n"/>
      <c r="D936" s="5" t="n"/>
      <c r="E936" s="5" t="n"/>
      <c r="F936" s="6">
        <f>IF(B936&amp;""="","",IFERROR(INDEX('المرضى'!$B$6:$B$305,MATCH(B936&amp;"",'المرضى'!$A$6:$A$305,0))&amp;"","كود غير موجود"))</f>
        <v/>
      </c>
    </row>
    <row r="937">
      <c r="A937" s="13" t="n"/>
      <c r="B937" s="5" t="n"/>
      <c r="C937" s="20" t="n"/>
      <c r="D937" s="5" t="n"/>
      <c r="E937" s="5" t="n"/>
      <c r="F937" s="6">
        <f>IF(B937&amp;""="","",IFERROR(INDEX('المرضى'!$B$6:$B$305,MATCH(B937&amp;"",'المرضى'!$A$6:$A$305,0))&amp;"","كود غير موجود"))</f>
        <v/>
      </c>
    </row>
    <row r="938">
      <c r="A938" s="13" t="n"/>
      <c r="B938" s="5" t="n"/>
      <c r="C938" s="20" t="n"/>
      <c r="D938" s="5" t="n"/>
      <c r="E938" s="5" t="n"/>
      <c r="F938" s="6">
        <f>IF(B938&amp;""="","",IFERROR(INDEX('المرضى'!$B$6:$B$305,MATCH(B938&amp;"",'المرضى'!$A$6:$A$305,0))&amp;"","كود غير موجود"))</f>
        <v/>
      </c>
    </row>
    <row r="939">
      <c r="A939" s="13" t="n"/>
      <c r="B939" s="5" t="n"/>
      <c r="C939" s="20" t="n"/>
      <c r="D939" s="5" t="n"/>
      <c r="E939" s="5" t="n"/>
      <c r="F939" s="6">
        <f>IF(B939&amp;""="","",IFERROR(INDEX('المرضى'!$B$6:$B$305,MATCH(B939&amp;"",'المرضى'!$A$6:$A$305,0))&amp;"","كود غير موجود"))</f>
        <v/>
      </c>
    </row>
    <row r="940">
      <c r="A940" s="13" t="n"/>
      <c r="B940" s="5" t="n"/>
      <c r="C940" s="20" t="n"/>
      <c r="D940" s="5" t="n"/>
      <c r="E940" s="5" t="n"/>
      <c r="F940" s="6">
        <f>IF(B940&amp;""="","",IFERROR(INDEX('المرضى'!$B$6:$B$305,MATCH(B940&amp;"",'المرضى'!$A$6:$A$305,0))&amp;"","كود غير موجود"))</f>
        <v/>
      </c>
    </row>
    <row r="941">
      <c r="A941" s="13" t="n"/>
      <c r="B941" s="5" t="n"/>
      <c r="C941" s="20" t="n"/>
      <c r="D941" s="5" t="n"/>
      <c r="E941" s="5" t="n"/>
      <c r="F941" s="6">
        <f>IF(B941&amp;""="","",IFERROR(INDEX('المرضى'!$B$6:$B$305,MATCH(B941&amp;"",'المرضى'!$A$6:$A$305,0))&amp;"","كود غير موجود"))</f>
        <v/>
      </c>
    </row>
    <row r="942">
      <c r="A942" s="13" t="n"/>
      <c r="B942" s="5" t="n"/>
      <c r="C942" s="20" t="n"/>
      <c r="D942" s="5" t="n"/>
      <c r="E942" s="5" t="n"/>
      <c r="F942" s="6">
        <f>IF(B942&amp;""="","",IFERROR(INDEX('المرضى'!$B$6:$B$305,MATCH(B942&amp;"",'المرضى'!$A$6:$A$305,0))&amp;"","كود غير موجود"))</f>
        <v/>
      </c>
    </row>
    <row r="943">
      <c r="A943" s="13" t="n"/>
      <c r="B943" s="5" t="n"/>
      <c r="C943" s="20" t="n"/>
      <c r="D943" s="5" t="n"/>
      <c r="E943" s="5" t="n"/>
      <c r="F943" s="6">
        <f>IF(B943&amp;""="","",IFERROR(INDEX('المرضى'!$B$6:$B$305,MATCH(B943&amp;"",'المرضى'!$A$6:$A$305,0))&amp;"","كود غير موجود"))</f>
        <v/>
      </c>
    </row>
    <row r="944">
      <c r="A944" s="13" t="n"/>
      <c r="B944" s="5" t="n"/>
      <c r="C944" s="20" t="n"/>
      <c r="D944" s="5" t="n"/>
      <c r="E944" s="5" t="n"/>
      <c r="F944" s="6">
        <f>IF(B944&amp;""="","",IFERROR(INDEX('المرضى'!$B$6:$B$305,MATCH(B944&amp;"",'المرضى'!$A$6:$A$305,0))&amp;"","كود غير موجود"))</f>
        <v/>
      </c>
    </row>
    <row r="945">
      <c r="A945" s="13" t="n"/>
      <c r="B945" s="5" t="n"/>
      <c r="C945" s="20" t="n"/>
      <c r="D945" s="5" t="n"/>
      <c r="E945" s="5" t="n"/>
      <c r="F945" s="6">
        <f>IF(B945&amp;""="","",IFERROR(INDEX('المرضى'!$B$6:$B$305,MATCH(B945&amp;"",'المرضى'!$A$6:$A$305,0))&amp;"","كود غير موجود"))</f>
        <v/>
      </c>
    </row>
    <row r="946">
      <c r="A946" s="13" t="n"/>
      <c r="B946" s="5" t="n"/>
      <c r="C946" s="20" t="n"/>
      <c r="D946" s="5" t="n"/>
      <c r="E946" s="5" t="n"/>
      <c r="F946" s="6">
        <f>IF(B946&amp;""="","",IFERROR(INDEX('المرضى'!$B$6:$B$305,MATCH(B946&amp;"",'المرضى'!$A$6:$A$305,0))&amp;"","كود غير موجود"))</f>
        <v/>
      </c>
    </row>
    <row r="947">
      <c r="A947" s="13" t="n"/>
      <c r="B947" s="5" t="n"/>
      <c r="C947" s="20" t="n"/>
      <c r="D947" s="5" t="n"/>
      <c r="E947" s="5" t="n"/>
      <c r="F947" s="6">
        <f>IF(B947&amp;""="","",IFERROR(INDEX('المرضى'!$B$6:$B$305,MATCH(B947&amp;"",'المرضى'!$A$6:$A$305,0))&amp;"","كود غير موجود"))</f>
        <v/>
      </c>
    </row>
    <row r="948">
      <c r="A948" s="13" t="n"/>
      <c r="B948" s="5" t="n"/>
      <c r="C948" s="20" t="n"/>
      <c r="D948" s="5" t="n"/>
      <c r="E948" s="5" t="n"/>
      <c r="F948" s="6">
        <f>IF(B948&amp;""="","",IFERROR(INDEX('المرضى'!$B$6:$B$305,MATCH(B948&amp;"",'المرضى'!$A$6:$A$305,0))&amp;"","كود غير موجود"))</f>
        <v/>
      </c>
    </row>
    <row r="949">
      <c r="A949" s="13" t="n"/>
      <c r="B949" s="5" t="n"/>
      <c r="C949" s="20" t="n"/>
      <c r="D949" s="5" t="n"/>
      <c r="E949" s="5" t="n"/>
      <c r="F949" s="6">
        <f>IF(B949&amp;""="","",IFERROR(INDEX('المرضى'!$B$6:$B$305,MATCH(B949&amp;"",'المرضى'!$A$6:$A$305,0))&amp;"","كود غير موجود"))</f>
        <v/>
      </c>
    </row>
    <row r="950">
      <c r="A950" s="13" t="n"/>
      <c r="B950" s="5" t="n"/>
      <c r="C950" s="20" t="n"/>
      <c r="D950" s="5" t="n"/>
      <c r="E950" s="5" t="n"/>
      <c r="F950" s="6">
        <f>IF(B950&amp;""="","",IFERROR(INDEX('المرضى'!$B$6:$B$305,MATCH(B950&amp;"",'المرضى'!$A$6:$A$305,0))&amp;"","كود غير موجود"))</f>
        <v/>
      </c>
    </row>
    <row r="951">
      <c r="A951" s="13" t="n"/>
      <c r="B951" s="5" t="n"/>
      <c r="C951" s="20" t="n"/>
      <c r="D951" s="5" t="n"/>
      <c r="E951" s="5" t="n"/>
      <c r="F951" s="6">
        <f>IF(B951&amp;""="","",IFERROR(INDEX('المرضى'!$B$6:$B$305,MATCH(B951&amp;"",'المرضى'!$A$6:$A$305,0))&amp;"","كود غير موجود"))</f>
        <v/>
      </c>
    </row>
    <row r="952">
      <c r="A952" s="13" t="n"/>
      <c r="B952" s="5" t="n"/>
      <c r="C952" s="20" t="n"/>
      <c r="D952" s="5" t="n"/>
      <c r="E952" s="5" t="n"/>
      <c r="F952" s="6">
        <f>IF(B952&amp;""="","",IFERROR(INDEX('المرضى'!$B$6:$B$305,MATCH(B952&amp;"",'المرضى'!$A$6:$A$305,0))&amp;"","كود غير موجود"))</f>
        <v/>
      </c>
    </row>
    <row r="953">
      <c r="A953" s="13" t="n"/>
      <c r="B953" s="5" t="n"/>
      <c r="C953" s="20" t="n"/>
      <c r="D953" s="5" t="n"/>
      <c r="E953" s="5" t="n"/>
      <c r="F953" s="6">
        <f>IF(B953&amp;""="","",IFERROR(INDEX('المرضى'!$B$6:$B$305,MATCH(B953&amp;"",'المرضى'!$A$6:$A$305,0))&amp;"","كود غير موجود"))</f>
        <v/>
      </c>
    </row>
    <row r="954">
      <c r="A954" s="13" t="n"/>
      <c r="B954" s="5" t="n"/>
      <c r="C954" s="20" t="n"/>
      <c r="D954" s="5" t="n"/>
      <c r="E954" s="5" t="n"/>
      <c r="F954" s="6">
        <f>IF(B954&amp;""="","",IFERROR(INDEX('المرضى'!$B$6:$B$305,MATCH(B954&amp;"",'المرضى'!$A$6:$A$305,0))&amp;"","كود غير موجود"))</f>
        <v/>
      </c>
    </row>
    <row r="955">
      <c r="A955" s="13" t="n"/>
      <c r="B955" s="5" t="n"/>
      <c r="C955" s="20" t="n"/>
      <c r="D955" s="5" t="n"/>
      <c r="E955" s="5" t="n"/>
      <c r="F955" s="6">
        <f>IF(B955&amp;""="","",IFERROR(INDEX('المرضى'!$B$6:$B$305,MATCH(B955&amp;"",'المرضى'!$A$6:$A$305,0))&amp;"","كود غير موجود"))</f>
        <v/>
      </c>
    </row>
    <row r="956">
      <c r="A956" s="13" t="n"/>
      <c r="B956" s="5" t="n"/>
      <c r="C956" s="20" t="n"/>
      <c r="D956" s="5" t="n"/>
      <c r="E956" s="5" t="n"/>
      <c r="F956" s="6">
        <f>IF(B956&amp;""="","",IFERROR(INDEX('المرضى'!$B$6:$B$305,MATCH(B956&amp;"",'المرضى'!$A$6:$A$305,0))&amp;"","كود غير موجود"))</f>
        <v/>
      </c>
    </row>
    <row r="957">
      <c r="A957" s="13" t="n"/>
      <c r="B957" s="5" t="n"/>
      <c r="C957" s="20" t="n"/>
      <c r="D957" s="5" t="n"/>
      <c r="E957" s="5" t="n"/>
      <c r="F957" s="6">
        <f>IF(B957&amp;""="","",IFERROR(INDEX('المرضى'!$B$6:$B$305,MATCH(B957&amp;"",'المرضى'!$A$6:$A$305,0))&amp;"","كود غير موجود"))</f>
        <v/>
      </c>
    </row>
    <row r="958">
      <c r="A958" s="13" t="n"/>
      <c r="B958" s="5" t="n"/>
      <c r="C958" s="20" t="n"/>
      <c r="D958" s="5" t="n"/>
      <c r="E958" s="5" t="n"/>
      <c r="F958" s="6">
        <f>IF(B958&amp;""="","",IFERROR(INDEX('المرضى'!$B$6:$B$305,MATCH(B958&amp;"",'المرضى'!$A$6:$A$305,0))&amp;"","كود غير موجود"))</f>
        <v/>
      </c>
    </row>
    <row r="959">
      <c r="A959" s="13" t="n"/>
      <c r="B959" s="5" t="n"/>
      <c r="C959" s="20" t="n"/>
      <c r="D959" s="5" t="n"/>
      <c r="E959" s="5" t="n"/>
      <c r="F959" s="6">
        <f>IF(B959&amp;""="","",IFERROR(INDEX('المرضى'!$B$6:$B$305,MATCH(B959&amp;"",'المرضى'!$A$6:$A$305,0))&amp;"","كود غير موجود"))</f>
        <v/>
      </c>
    </row>
    <row r="960">
      <c r="A960" s="13" t="n"/>
      <c r="B960" s="5" t="n"/>
      <c r="C960" s="20" t="n"/>
      <c r="D960" s="5" t="n"/>
      <c r="E960" s="5" t="n"/>
      <c r="F960" s="6">
        <f>IF(B960&amp;""="","",IFERROR(INDEX('المرضى'!$B$6:$B$305,MATCH(B960&amp;"",'المرضى'!$A$6:$A$305,0))&amp;"","كود غير موجود"))</f>
        <v/>
      </c>
    </row>
    <row r="961">
      <c r="A961" s="13" t="n"/>
      <c r="B961" s="5" t="n"/>
      <c r="C961" s="20" t="n"/>
      <c r="D961" s="5" t="n"/>
      <c r="E961" s="5" t="n"/>
      <c r="F961" s="6">
        <f>IF(B961&amp;""="","",IFERROR(INDEX('المرضى'!$B$6:$B$305,MATCH(B961&amp;"",'المرضى'!$A$6:$A$305,0))&amp;"","كود غير موجود"))</f>
        <v/>
      </c>
    </row>
    <row r="962">
      <c r="A962" s="13" t="n"/>
      <c r="B962" s="5" t="n"/>
      <c r="C962" s="20" t="n"/>
      <c r="D962" s="5" t="n"/>
      <c r="E962" s="5" t="n"/>
      <c r="F962" s="6">
        <f>IF(B962&amp;""="","",IFERROR(INDEX('المرضى'!$B$6:$B$305,MATCH(B962&amp;"",'المرضى'!$A$6:$A$305,0))&amp;"","كود غير موجود"))</f>
        <v/>
      </c>
    </row>
    <row r="963">
      <c r="A963" s="13" t="n"/>
      <c r="B963" s="5" t="n"/>
      <c r="C963" s="20" t="n"/>
      <c r="D963" s="5" t="n"/>
      <c r="E963" s="5" t="n"/>
      <c r="F963" s="6">
        <f>IF(B963&amp;""="","",IFERROR(INDEX('المرضى'!$B$6:$B$305,MATCH(B963&amp;"",'المرضى'!$A$6:$A$305,0))&amp;"","كود غير موجود"))</f>
        <v/>
      </c>
    </row>
    <row r="964">
      <c r="A964" s="13" t="n"/>
      <c r="B964" s="5" t="n"/>
      <c r="C964" s="20" t="n"/>
      <c r="D964" s="5" t="n"/>
      <c r="E964" s="5" t="n"/>
      <c r="F964" s="6">
        <f>IF(B964&amp;""="","",IFERROR(INDEX('المرضى'!$B$6:$B$305,MATCH(B964&amp;"",'المرضى'!$A$6:$A$305,0))&amp;"","كود غير موجود"))</f>
        <v/>
      </c>
    </row>
    <row r="965">
      <c r="A965" s="13" t="n"/>
      <c r="B965" s="5" t="n"/>
      <c r="C965" s="20" t="n"/>
      <c r="D965" s="5" t="n"/>
      <c r="E965" s="5" t="n"/>
      <c r="F965" s="6">
        <f>IF(B965&amp;""="","",IFERROR(INDEX('المرضى'!$B$6:$B$305,MATCH(B965&amp;"",'المرضى'!$A$6:$A$305,0))&amp;"","كود غير موجود"))</f>
        <v/>
      </c>
    </row>
    <row r="966">
      <c r="A966" s="13" t="n"/>
      <c r="B966" s="5" t="n"/>
      <c r="C966" s="20" t="n"/>
      <c r="D966" s="5" t="n"/>
      <c r="E966" s="5" t="n"/>
      <c r="F966" s="6">
        <f>IF(B966&amp;""="","",IFERROR(INDEX('المرضى'!$B$6:$B$305,MATCH(B966&amp;"",'المرضى'!$A$6:$A$305,0))&amp;"","كود غير موجود"))</f>
        <v/>
      </c>
    </row>
    <row r="967">
      <c r="A967" s="13" t="n"/>
      <c r="B967" s="5" t="n"/>
      <c r="C967" s="20" t="n"/>
      <c r="D967" s="5" t="n"/>
      <c r="E967" s="5" t="n"/>
      <c r="F967" s="6">
        <f>IF(B967&amp;""="","",IFERROR(INDEX('المرضى'!$B$6:$B$305,MATCH(B967&amp;"",'المرضى'!$A$6:$A$305,0))&amp;"","كود غير موجود"))</f>
        <v/>
      </c>
    </row>
    <row r="968">
      <c r="A968" s="13" t="n"/>
      <c r="B968" s="5" t="n"/>
      <c r="C968" s="20" t="n"/>
      <c r="D968" s="5" t="n"/>
      <c r="E968" s="5" t="n"/>
      <c r="F968" s="6">
        <f>IF(B968&amp;""="","",IFERROR(INDEX('المرضى'!$B$6:$B$305,MATCH(B968&amp;"",'المرضى'!$A$6:$A$305,0))&amp;"","كود غير موجود"))</f>
        <v/>
      </c>
    </row>
    <row r="969">
      <c r="A969" s="13" t="n"/>
      <c r="B969" s="5" t="n"/>
      <c r="C969" s="20" t="n"/>
      <c r="D969" s="5" t="n"/>
      <c r="E969" s="5" t="n"/>
      <c r="F969" s="6">
        <f>IF(B969&amp;""="","",IFERROR(INDEX('المرضى'!$B$6:$B$305,MATCH(B969&amp;"",'المرضى'!$A$6:$A$305,0))&amp;"","كود غير موجود"))</f>
        <v/>
      </c>
    </row>
    <row r="970">
      <c r="A970" s="13" t="n"/>
      <c r="B970" s="5" t="n"/>
      <c r="C970" s="20" t="n"/>
      <c r="D970" s="5" t="n"/>
      <c r="E970" s="5" t="n"/>
      <c r="F970" s="6">
        <f>IF(B970&amp;""="","",IFERROR(INDEX('المرضى'!$B$6:$B$305,MATCH(B970&amp;"",'المرضى'!$A$6:$A$305,0))&amp;"","كود غير موجود"))</f>
        <v/>
      </c>
    </row>
    <row r="971">
      <c r="A971" s="13" t="n"/>
      <c r="B971" s="5" t="n"/>
      <c r="C971" s="20" t="n"/>
      <c r="D971" s="5" t="n"/>
      <c r="E971" s="5" t="n"/>
      <c r="F971" s="6">
        <f>IF(B971&amp;""="","",IFERROR(INDEX('المرضى'!$B$6:$B$305,MATCH(B971&amp;"",'المرضى'!$A$6:$A$305,0))&amp;"","كود غير موجود"))</f>
        <v/>
      </c>
    </row>
    <row r="972">
      <c r="A972" s="13" t="n"/>
      <c r="B972" s="5" t="n"/>
      <c r="C972" s="20" t="n"/>
      <c r="D972" s="5" t="n"/>
      <c r="E972" s="5" t="n"/>
      <c r="F972" s="6">
        <f>IF(B972&amp;""="","",IFERROR(INDEX('المرضى'!$B$6:$B$305,MATCH(B972&amp;"",'المرضى'!$A$6:$A$305,0))&amp;"","كود غير موجود"))</f>
        <v/>
      </c>
    </row>
    <row r="973">
      <c r="A973" s="13" t="n"/>
      <c r="B973" s="5" t="n"/>
      <c r="C973" s="20" t="n"/>
      <c r="D973" s="5" t="n"/>
      <c r="E973" s="5" t="n"/>
      <c r="F973" s="6">
        <f>IF(B973&amp;""="","",IFERROR(INDEX('المرضى'!$B$6:$B$305,MATCH(B973&amp;"",'المرضى'!$A$6:$A$305,0))&amp;"","كود غير موجود"))</f>
        <v/>
      </c>
    </row>
    <row r="974">
      <c r="A974" s="13" t="n"/>
      <c r="B974" s="5" t="n"/>
      <c r="C974" s="20" t="n"/>
      <c r="D974" s="5" t="n"/>
      <c r="E974" s="5" t="n"/>
      <c r="F974" s="6">
        <f>IF(B974&amp;""="","",IFERROR(INDEX('المرضى'!$B$6:$B$305,MATCH(B974&amp;"",'المرضى'!$A$6:$A$305,0))&amp;"","كود غير موجود"))</f>
        <v/>
      </c>
    </row>
    <row r="975">
      <c r="A975" s="13" t="n"/>
      <c r="B975" s="5" t="n"/>
      <c r="C975" s="20" t="n"/>
      <c r="D975" s="5" t="n"/>
      <c r="E975" s="5" t="n"/>
      <c r="F975" s="6">
        <f>IF(B975&amp;""="","",IFERROR(INDEX('المرضى'!$B$6:$B$305,MATCH(B975&amp;"",'المرضى'!$A$6:$A$305,0))&amp;"","كود غير موجود"))</f>
        <v/>
      </c>
    </row>
    <row r="976">
      <c r="A976" s="13" t="n"/>
      <c r="B976" s="5" t="n"/>
      <c r="C976" s="20" t="n"/>
      <c r="D976" s="5" t="n"/>
      <c r="E976" s="5" t="n"/>
      <c r="F976" s="6">
        <f>IF(B976&amp;""="","",IFERROR(INDEX('المرضى'!$B$6:$B$305,MATCH(B976&amp;"",'المرضى'!$A$6:$A$305,0))&amp;"","كود غير موجود"))</f>
        <v/>
      </c>
    </row>
    <row r="977">
      <c r="A977" s="13" t="n"/>
      <c r="B977" s="5" t="n"/>
      <c r="C977" s="20" t="n"/>
      <c r="D977" s="5" t="n"/>
      <c r="E977" s="5" t="n"/>
      <c r="F977" s="6">
        <f>IF(B977&amp;""="","",IFERROR(INDEX('المرضى'!$B$6:$B$305,MATCH(B977&amp;"",'المرضى'!$A$6:$A$305,0))&amp;"","كود غير موجود"))</f>
        <v/>
      </c>
    </row>
    <row r="978">
      <c r="A978" s="13" t="n"/>
      <c r="B978" s="5" t="n"/>
      <c r="C978" s="20" t="n"/>
      <c r="D978" s="5" t="n"/>
      <c r="E978" s="5" t="n"/>
      <c r="F978" s="6">
        <f>IF(B978&amp;""="","",IFERROR(INDEX('المرضى'!$B$6:$B$305,MATCH(B978&amp;"",'المرضى'!$A$6:$A$305,0))&amp;"","كود غير موجود"))</f>
        <v/>
      </c>
    </row>
    <row r="979">
      <c r="A979" s="13" t="n"/>
      <c r="B979" s="5" t="n"/>
      <c r="C979" s="20" t="n"/>
      <c r="D979" s="5" t="n"/>
      <c r="E979" s="5" t="n"/>
      <c r="F979" s="6">
        <f>IF(B979&amp;""="","",IFERROR(INDEX('المرضى'!$B$6:$B$305,MATCH(B979&amp;"",'المرضى'!$A$6:$A$305,0))&amp;"","كود غير موجود"))</f>
        <v/>
      </c>
    </row>
    <row r="980">
      <c r="A980" s="13" t="n"/>
      <c r="B980" s="5" t="n"/>
      <c r="C980" s="20" t="n"/>
      <c r="D980" s="5" t="n"/>
      <c r="E980" s="5" t="n"/>
      <c r="F980" s="6">
        <f>IF(B980&amp;""="","",IFERROR(INDEX('المرضى'!$B$6:$B$305,MATCH(B980&amp;"",'المرضى'!$A$6:$A$305,0))&amp;"","كود غير موجود"))</f>
        <v/>
      </c>
    </row>
    <row r="981">
      <c r="A981" s="13" t="n"/>
      <c r="B981" s="5" t="n"/>
      <c r="C981" s="20" t="n"/>
      <c r="D981" s="5" t="n"/>
      <c r="E981" s="5" t="n"/>
      <c r="F981" s="6">
        <f>IF(B981&amp;""="","",IFERROR(INDEX('المرضى'!$B$6:$B$305,MATCH(B981&amp;"",'المرضى'!$A$6:$A$305,0))&amp;"","كود غير موجود"))</f>
        <v/>
      </c>
    </row>
    <row r="982">
      <c r="A982" s="13" t="n"/>
      <c r="B982" s="5" t="n"/>
      <c r="C982" s="20" t="n"/>
      <c r="D982" s="5" t="n"/>
      <c r="E982" s="5" t="n"/>
      <c r="F982" s="6">
        <f>IF(B982&amp;""="","",IFERROR(INDEX('المرضى'!$B$6:$B$305,MATCH(B982&amp;"",'المرضى'!$A$6:$A$305,0))&amp;"","كود غير موجود"))</f>
        <v/>
      </c>
    </row>
    <row r="983">
      <c r="A983" s="13" t="n"/>
      <c r="B983" s="5" t="n"/>
      <c r="C983" s="20" t="n"/>
      <c r="D983" s="5" t="n"/>
      <c r="E983" s="5" t="n"/>
      <c r="F983" s="6">
        <f>IF(B983&amp;""="","",IFERROR(INDEX('المرضى'!$B$6:$B$305,MATCH(B983&amp;"",'المرضى'!$A$6:$A$305,0))&amp;"","كود غير موجود"))</f>
        <v/>
      </c>
    </row>
    <row r="984">
      <c r="A984" s="13" t="n"/>
      <c r="B984" s="5" t="n"/>
      <c r="C984" s="20" t="n"/>
      <c r="D984" s="5" t="n"/>
      <c r="E984" s="5" t="n"/>
      <c r="F984" s="6">
        <f>IF(B984&amp;""="","",IFERROR(INDEX('المرضى'!$B$6:$B$305,MATCH(B984&amp;"",'المرضى'!$A$6:$A$305,0))&amp;"","كود غير موجود"))</f>
        <v/>
      </c>
    </row>
    <row r="985">
      <c r="A985" s="13" t="n"/>
      <c r="B985" s="5" t="n"/>
      <c r="C985" s="20" t="n"/>
      <c r="D985" s="5" t="n"/>
      <c r="E985" s="5" t="n"/>
      <c r="F985" s="6">
        <f>IF(B985&amp;""="","",IFERROR(INDEX('المرضى'!$B$6:$B$305,MATCH(B985&amp;"",'المرضى'!$A$6:$A$305,0))&amp;"","كود غير موجود"))</f>
        <v/>
      </c>
    </row>
    <row r="986">
      <c r="A986" s="13" t="n"/>
      <c r="B986" s="5" t="n"/>
      <c r="C986" s="20" t="n"/>
      <c r="D986" s="5" t="n"/>
      <c r="E986" s="5" t="n"/>
      <c r="F986" s="6">
        <f>IF(B986&amp;""="","",IFERROR(INDEX('المرضى'!$B$6:$B$305,MATCH(B986&amp;"",'المرضى'!$A$6:$A$305,0))&amp;"","كود غير موجود"))</f>
        <v/>
      </c>
    </row>
    <row r="987">
      <c r="A987" s="13" t="n"/>
      <c r="B987" s="5" t="n"/>
      <c r="C987" s="20" t="n"/>
      <c r="D987" s="5" t="n"/>
      <c r="E987" s="5" t="n"/>
      <c r="F987" s="6">
        <f>IF(B987&amp;""="","",IFERROR(INDEX('المرضى'!$B$6:$B$305,MATCH(B987&amp;"",'المرضى'!$A$6:$A$305,0))&amp;"","كود غير موجود"))</f>
        <v/>
      </c>
    </row>
    <row r="988">
      <c r="A988" s="13" t="n"/>
      <c r="B988" s="5" t="n"/>
      <c r="C988" s="20" t="n"/>
      <c r="D988" s="5" t="n"/>
      <c r="E988" s="5" t="n"/>
      <c r="F988" s="6">
        <f>IF(B988&amp;""="","",IFERROR(INDEX('المرضى'!$B$6:$B$305,MATCH(B988&amp;"",'المرضى'!$A$6:$A$305,0))&amp;"","كود غير موجود"))</f>
        <v/>
      </c>
    </row>
    <row r="989">
      <c r="A989" s="13" t="n"/>
      <c r="B989" s="5" t="n"/>
      <c r="C989" s="20" t="n"/>
      <c r="D989" s="5" t="n"/>
      <c r="E989" s="5" t="n"/>
      <c r="F989" s="6">
        <f>IF(B989&amp;""="","",IFERROR(INDEX('المرضى'!$B$6:$B$305,MATCH(B989&amp;"",'المرضى'!$A$6:$A$305,0))&amp;"","كود غير موجود"))</f>
        <v/>
      </c>
    </row>
    <row r="990">
      <c r="A990" s="13" t="n"/>
      <c r="B990" s="5" t="n"/>
      <c r="C990" s="20" t="n"/>
      <c r="D990" s="5" t="n"/>
      <c r="E990" s="5" t="n"/>
      <c r="F990" s="6">
        <f>IF(B990&amp;""="","",IFERROR(INDEX('المرضى'!$B$6:$B$305,MATCH(B990&amp;"",'المرضى'!$A$6:$A$305,0))&amp;"","كود غير موجود"))</f>
        <v/>
      </c>
    </row>
    <row r="991">
      <c r="A991" s="13" t="n"/>
      <c r="B991" s="5" t="n"/>
      <c r="C991" s="20" t="n"/>
      <c r="D991" s="5" t="n"/>
      <c r="E991" s="5" t="n"/>
      <c r="F991" s="6">
        <f>IF(B991&amp;""="","",IFERROR(INDEX('المرضى'!$B$6:$B$305,MATCH(B991&amp;"",'المرضى'!$A$6:$A$305,0))&amp;"","كود غير موجود"))</f>
        <v/>
      </c>
    </row>
    <row r="992">
      <c r="A992" s="13" t="n"/>
      <c r="B992" s="5" t="n"/>
      <c r="C992" s="20" t="n"/>
      <c r="D992" s="5" t="n"/>
      <c r="E992" s="5" t="n"/>
      <c r="F992" s="6">
        <f>IF(B992&amp;""="","",IFERROR(INDEX('المرضى'!$B$6:$B$305,MATCH(B992&amp;"",'المرضى'!$A$6:$A$305,0))&amp;"","كود غير موجود"))</f>
        <v/>
      </c>
    </row>
    <row r="993">
      <c r="A993" s="13" t="n"/>
      <c r="B993" s="5" t="n"/>
      <c r="C993" s="20" t="n"/>
      <c r="D993" s="5" t="n"/>
      <c r="E993" s="5" t="n"/>
      <c r="F993" s="6">
        <f>IF(B993&amp;""="","",IFERROR(INDEX('المرضى'!$B$6:$B$305,MATCH(B993&amp;"",'المرضى'!$A$6:$A$305,0))&amp;"","كود غير موجود"))</f>
        <v/>
      </c>
    </row>
    <row r="994">
      <c r="A994" s="13" t="n"/>
      <c r="B994" s="5" t="n"/>
      <c r="C994" s="20" t="n"/>
      <c r="D994" s="5" t="n"/>
      <c r="E994" s="5" t="n"/>
      <c r="F994" s="6">
        <f>IF(B994&amp;""="","",IFERROR(INDEX('المرضى'!$B$6:$B$305,MATCH(B994&amp;"",'المرضى'!$A$6:$A$305,0))&amp;"","كود غير موجود"))</f>
        <v/>
      </c>
    </row>
    <row r="995">
      <c r="A995" s="13" t="n"/>
      <c r="B995" s="5" t="n"/>
      <c r="C995" s="20" t="n"/>
      <c r="D995" s="5" t="n"/>
      <c r="E995" s="5" t="n"/>
      <c r="F995" s="6">
        <f>IF(B995&amp;""="","",IFERROR(INDEX('المرضى'!$B$6:$B$305,MATCH(B995&amp;"",'المرضى'!$A$6:$A$305,0))&amp;"","كود غير موجود"))</f>
        <v/>
      </c>
    </row>
    <row r="996">
      <c r="A996" s="13" t="n"/>
      <c r="B996" s="5" t="n"/>
      <c r="C996" s="20" t="n"/>
      <c r="D996" s="5" t="n"/>
      <c r="E996" s="5" t="n"/>
      <c r="F996" s="6">
        <f>IF(B996&amp;""="","",IFERROR(INDEX('المرضى'!$B$6:$B$305,MATCH(B996&amp;"",'المرضى'!$A$6:$A$305,0))&amp;"","كود غير موجود"))</f>
        <v/>
      </c>
    </row>
    <row r="997">
      <c r="A997" s="13" t="n"/>
      <c r="B997" s="5" t="n"/>
      <c r="C997" s="20" t="n"/>
      <c r="D997" s="5" t="n"/>
      <c r="E997" s="5" t="n"/>
      <c r="F997" s="6">
        <f>IF(B997&amp;""="","",IFERROR(INDEX('المرضى'!$B$6:$B$305,MATCH(B997&amp;"",'المرضى'!$A$6:$A$305,0))&amp;"","كود غير موجود"))</f>
        <v/>
      </c>
    </row>
    <row r="998">
      <c r="A998" s="13" t="n"/>
      <c r="B998" s="5" t="n"/>
      <c r="C998" s="20" t="n"/>
      <c r="D998" s="5" t="n"/>
      <c r="E998" s="5" t="n"/>
      <c r="F998" s="6">
        <f>IF(B998&amp;""="","",IFERROR(INDEX('المرضى'!$B$6:$B$305,MATCH(B998&amp;"",'المرضى'!$A$6:$A$305,0))&amp;"","كود غير موجود"))</f>
        <v/>
      </c>
    </row>
    <row r="999">
      <c r="A999" s="13" t="n"/>
      <c r="B999" s="5" t="n"/>
      <c r="C999" s="20" t="n"/>
      <c r="D999" s="5" t="n"/>
      <c r="E999" s="5" t="n"/>
      <c r="F999" s="6">
        <f>IF(B999&amp;""="","",IFERROR(INDEX('المرضى'!$B$6:$B$305,MATCH(B999&amp;"",'المرضى'!$A$6:$A$305,0))&amp;"","كود غير موجود"))</f>
        <v/>
      </c>
    </row>
    <row r="1000">
      <c r="A1000" s="13" t="n"/>
      <c r="B1000" s="5" t="n"/>
      <c r="C1000" s="20" t="n"/>
      <c r="D1000" s="5" t="n"/>
      <c r="E1000" s="5" t="n"/>
      <c r="F1000" s="6">
        <f>IF(B1000&amp;""="","",IFERROR(INDEX('المرضى'!$B$6:$B$305,MATCH(B1000&amp;"",'المرضى'!$A$6:$A$305,0))&amp;"","كود غير موجود"))</f>
        <v/>
      </c>
    </row>
    <row r="1001">
      <c r="A1001" s="13" t="n"/>
      <c r="B1001" s="5" t="n"/>
      <c r="C1001" s="20" t="n"/>
      <c r="D1001" s="5" t="n"/>
      <c r="E1001" s="5" t="n"/>
      <c r="F1001" s="6">
        <f>IF(B1001&amp;""="","",IFERROR(INDEX('المرضى'!$B$6:$B$305,MATCH(B1001&amp;"",'المرضى'!$A$6:$A$305,0))&amp;"","كود غير موجود"))</f>
        <v/>
      </c>
    </row>
    <row r="1002">
      <c r="A1002" s="13" t="n"/>
      <c r="B1002" s="5" t="n"/>
      <c r="C1002" s="20" t="n"/>
      <c r="D1002" s="5" t="n"/>
      <c r="E1002" s="5" t="n"/>
      <c r="F1002" s="6">
        <f>IF(B1002&amp;""="","",IFERROR(INDEX('المرضى'!$B$6:$B$305,MATCH(B1002&amp;"",'المرضى'!$A$6:$A$305,0))&amp;"","كود غير موجود"))</f>
        <v/>
      </c>
    </row>
    <row r="1003">
      <c r="A1003" s="13" t="n"/>
      <c r="B1003" s="5" t="n"/>
      <c r="C1003" s="20" t="n"/>
      <c r="D1003" s="5" t="n"/>
      <c r="E1003" s="5" t="n"/>
      <c r="F1003" s="6">
        <f>IF(B1003&amp;""="","",IFERROR(INDEX('المرضى'!$B$6:$B$305,MATCH(B1003&amp;"",'المرضى'!$A$6:$A$305,0))&amp;"","كود غير موجود"))</f>
        <v/>
      </c>
    </row>
    <row r="1004">
      <c r="A1004" s="13" t="n"/>
      <c r="B1004" s="5" t="n"/>
      <c r="C1004" s="20" t="n"/>
      <c r="D1004" s="5" t="n"/>
      <c r="E1004" s="5" t="n"/>
      <c r="F1004" s="6">
        <f>IF(B1004&amp;""="","",IFERROR(INDEX('المرضى'!$B$6:$B$305,MATCH(B1004&amp;"",'المرضى'!$A$6:$A$305,0))&amp;"","كود غير موجود"))</f>
        <v/>
      </c>
    </row>
    <row r="1005">
      <c r="A1005" s="13" t="n"/>
      <c r="B1005" s="5" t="n"/>
      <c r="C1005" s="20" t="n"/>
      <c r="D1005" s="5" t="n"/>
      <c r="E1005" s="5" t="n"/>
      <c r="F1005" s="6">
        <f>IF(B1005&amp;""="","",IFERROR(INDEX('المرضى'!$B$6:$B$305,MATCH(B1005&amp;"",'المرضى'!$A$6:$A$305,0))&amp;"","كود غير موجود"))</f>
        <v/>
      </c>
    </row>
  </sheetData>
  <autoFilter ref="A5:F1005"/>
  <mergeCells count="2">
    <mergeCell ref="A2:F2"/>
    <mergeCell ref="A1:F1"/>
  </mergeCells>
  <conditionalFormatting sqref="F6:F1005">
    <cfRule type="expression" priority="1" dxfId="0">
      <formula>F6="كود غير موجود"</formula>
    </cfRule>
  </conditionalFormatting>
  <dataValidations count="2">
    <dataValidation sqref="B6:B1005" showDropDown="0" showInputMessage="0" showErrorMessage="0" allowBlank="1" type="list">
      <formula1>='المرضى'!$A$6:$A$305</formula1>
    </dataValidation>
    <dataValidation sqref="D6:D1005" showDropDown="0" showInputMessage="0" showErrorMessage="0" allowBlank="1" type="list">
      <formula1>"نقدًا,بطاقة,تحويل بنكي"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G3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2" customWidth="1" min="3" max="3"/>
    <col width="15" customWidth="1" min="4" max="4"/>
    <col width="16" customWidth="1" min="5" max="5"/>
    <col width="14" customWidth="1" min="6" max="6"/>
    <col width="16" customWidth="1" min="7" max="7"/>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4">
      <c r="A4" s="12" t="inlineStr">
        <is>
          <t>مرضى عليهم رصيد</t>
        </is>
      </c>
      <c r="B4" s="23">
        <f>COUNTIF('المرضى'!$L$6:$L$305,"عليه رصيد")</f>
        <v/>
      </c>
    </row>
    <row r="6" ht="32" customHeight="1">
      <c r="A6" s="15" t="inlineStr">
        <is>
          <t>م</t>
        </is>
      </c>
      <c r="B6" s="15" t="inlineStr">
        <is>
          <t>الكود</t>
        </is>
      </c>
      <c r="C6" s="15" t="inlineStr">
        <is>
          <t>المريض</t>
        </is>
      </c>
      <c r="D6" s="15" t="inlineStr">
        <is>
          <t>الجوال</t>
        </is>
      </c>
      <c r="E6" s="15" t="inlineStr">
        <is>
          <t>الرصيد المستحق الآن</t>
        </is>
      </c>
      <c r="F6" s="15" t="inlineStr">
        <is>
          <t>آخر جلسة</t>
        </is>
      </c>
      <c r="G6" s="15" t="inlineStr">
        <is>
          <t>المتبقي على الخطط</t>
        </is>
      </c>
    </row>
    <row r="7">
      <c r="A7" s="6">
        <f>IF(1&lt;=$B$4,1,"")</f>
        <v/>
      </c>
      <c r="B7" s="6">
        <f>IF($A7="","",INDEX('المرضى'!$A$6:$A$305,MATCH($A7,'المرضى'!$M$6:$M$305,0))&amp;"")</f>
        <v/>
      </c>
      <c r="C7" s="6">
        <f>IF($A7="","",INDEX('المرضى'!$B$6:$B$305,MATCH($A7,'المرضى'!$M$6:$M$305,0))&amp;"")</f>
        <v/>
      </c>
      <c r="D7" s="6">
        <f>IF($A7="","",INDEX('المرضى'!$C$6:$C$305,MATCH($A7,'المرضى'!$M$6:$M$305,0))&amp;"")</f>
        <v/>
      </c>
      <c r="E7" s="17">
        <f>IF($A7="","",INDEX('المرضى'!$J$6:$J$305,MATCH($A7,'المرضى'!$M$6:$M$305,0)))</f>
        <v/>
      </c>
      <c r="F7" s="14">
        <f>IF($A7="","",INDEX('المرضى'!$K$6:$K$305,MATCH($A7,'المرضى'!$M$6:$M$305,0)))</f>
        <v/>
      </c>
      <c r="G7" s="17">
        <f>IF($A7="","",INDEX('المرضى'!$H$6:$H$305,MATCH($A7,'المرضى'!$M$6:$M$305,0)))</f>
        <v/>
      </c>
    </row>
    <row r="8">
      <c r="A8" s="6">
        <f>IF(2&lt;=$B$4,2,"")</f>
        <v/>
      </c>
      <c r="B8" s="6">
        <f>IF($A8="","",INDEX('المرضى'!$A$6:$A$305,MATCH($A8,'المرضى'!$M$6:$M$305,0))&amp;"")</f>
        <v/>
      </c>
      <c r="C8" s="6">
        <f>IF($A8="","",INDEX('المرضى'!$B$6:$B$305,MATCH($A8,'المرضى'!$M$6:$M$305,0))&amp;"")</f>
        <v/>
      </c>
      <c r="D8" s="6">
        <f>IF($A8="","",INDEX('المرضى'!$C$6:$C$305,MATCH($A8,'المرضى'!$M$6:$M$305,0))&amp;"")</f>
        <v/>
      </c>
      <c r="E8" s="17">
        <f>IF($A8="","",INDEX('المرضى'!$J$6:$J$305,MATCH($A8,'المرضى'!$M$6:$M$305,0)))</f>
        <v/>
      </c>
      <c r="F8" s="14">
        <f>IF($A8="","",INDEX('المرضى'!$K$6:$K$305,MATCH($A8,'المرضى'!$M$6:$M$305,0)))</f>
        <v/>
      </c>
      <c r="G8" s="17">
        <f>IF($A8="","",INDEX('المرضى'!$H$6:$H$305,MATCH($A8,'المرضى'!$M$6:$M$305,0)))</f>
        <v/>
      </c>
    </row>
    <row r="9">
      <c r="A9" s="6">
        <f>IF(3&lt;=$B$4,3,"")</f>
        <v/>
      </c>
      <c r="B9" s="6">
        <f>IF($A9="","",INDEX('المرضى'!$A$6:$A$305,MATCH($A9,'المرضى'!$M$6:$M$305,0))&amp;"")</f>
        <v/>
      </c>
      <c r="C9" s="6">
        <f>IF($A9="","",INDEX('المرضى'!$B$6:$B$305,MATCH($A9,'المرضى'!$M$6:$M$305,0))&amp;"")</f>
        <v/>
      </c>
      <c r="D9" s="6">
        <f>IF($A9="","",INDEX('المرضى'!$C$6:$C$305,MATCH($A9,'المرضى'!$M$6:$M$305,0))&amp;"")</f>
        <v/>
      </c>
      <c r="E9" s="17">
        <f>IF($A9="","",INDEX('المرضى'!$J$6:$J$305,MATCH($A9,'المرضى'!$M$6:$M$305,0)))</f>
        <v/>
      </c>
      <c r="F9" s="14">
        <f>IF($A9="","",INDEX('المرضى'!$K$6:$K$305,MATCH($A9,'المرضى'!$M$6:$M$305,0)))</f>
        <v/>
      </c>
      <c r="G9" s="17">
        <f>IF($A9="","",INDEX('المرضى'!$H$6:$H$305,MATCH($A9,'المرضى'!$M$6:$M$305,0)))</f>
        <v/>
      </c>
    </row>
    <row r="10">
      <c r="A10" s="6">
        <f>IF(4&lt;=$B$4,4,"")</f>
        <v/>
      </c>
      <c r="B10" s="6">
        <f>IF($A10="","",INDEX('المرضى'!$A$6:$A$305,MATCH($A10,'المرضى'!$M$6:$M$305,0))&amp;"")</f>
        <v/>
      </c>
      <c r="C10" s="6">
        <f>IF($A10="","",INDEX('المرضى'!$B$6:$B$305,MATCH($A10,'المرضى'!$M$6:$M$305,0))&amp;"")</f>
        <v/>
      </c>
      <c r="D10" s="6">
        <f>IF($A10="","",INDEX('المرضى'!$C$6:$C$305,MATCH($A10,'المرضى'!$M$6:$M$305,0))&amp;"")</f>
        <v/>
      </c>
      <c r="E10" s="17">
        <f>IF($A10="","",INDEX('المرضى'!$J$6:$J$305,MATCH($A10,'المرضى'!$M$6:$M$305,0)))</f>
        <v/>
      </c>
      <c r="F10" s="14">
        <f>IF($A10="","",INDEX('المرضى'!$K$6:$K$305,MATCH($A10,'المرضى'!$M$6:$M$305,0)))</f>
        <v/>
      </c>
      <c r="G10" s="17">
        <f>IF($A10="","",INDEX('المرضى'!$H$6:$H$305,MATCH($A10,'المرضى'!$M$6:$M$305,0)))</f>
        <v/>
      </c>
    </row>
    <row r="11">
      <c r="A11" s="6">
        <f>IF(5&lt;=$B$4,5,"")</f>
        <v/>
      </c>
      <c r="B11" s="6">
        <f>IF($A11="","",INDEX('المرضى'!$A$6:$A$305,MATCH($A11,'المرضى'!$M$6:$M$305,0))&amp;"")</f>
        <v/>
      </c>
      <c r="C11" s="6">
        <f>IF($A11="","",INDEX('المرضى'!$B$6:$B$305,MATCH($A11,'المرضى'!$M$6:$M$305,0))&amp;"")</f>
        <v/>
      </c>
      <c r="D11" s="6">
        <f>IF($A11="","",INDEX('المرضى'!$C$6:$C$305,MATCH($A11,'المرضى'!$M$6:$M$305,0))&amp;"")</f>
        <v/>
      </c>
      <c r="E11" s="17">
        <f>IF($A11="","",INDEX('المرضى'!$J$6:$J$305,MATCH($A11,'المرضى'!$M$6:$M$305,0)))</f>
        <v/>
      </c>
      <c r="F11" s="14">
        <f>IF($A11="","",INDEX('المرضى'!$K$6:$K$305,MATCH($A11,'المرضى'!$M$6:$M$305,0)))</f>
        <v/>
      </c>
      <c r="G11" s="17">
        <f>IF($A11="","",INDEX('المرضى'!$H$6:$H$305,MATCH($A11,'المرضى'!$M$6:$M$305,0)))</f>
        <v/>
      </c>
    </row>
    <row r="12">
      <c r="A12" s="6">
        <f>IF(6&lt;=$B$4,6,"")</f>
        <v/>
      </c>
      <c r="B12" s="6">
        <f>IF($A12="","",INDEX('المرضى'!$A$6:$A$305,MATCH($A12,'المرضى'!$M$6:$M$305,0))&amp;"")</f>
        <v/>
      </c>
      <c r="C12" s="6">
        <f>IF($A12="","",INDEX('المرضى'!$B$6:$B$305,MATCH($A12,'المرضى'!$M$6:$M$305,0))&amp;"")</f>
        <v/>
      </c>
      <c r="D12" s="6">
        <f>IF($A12="","",INDEX('المرضى'!$C$6:$C$305,MATCH($A12,'المرضى'!$M$6:$M$305,0))&amp;"")</f>
        <v/>
      </c>
      <c r="E12" s="17">
        <f>IF($A12="","",INDEX('المرضى'!$J$6:$J$305,MATCH($A12,'المرضى'!$M$6:$M$305,0)))</f>
        <v/>
      </c>
      <c r="F12" s="14">
        <f>IF($A12="","",INDEX('المرضى'!$K$6:$K$305,MATCH($A12,'المرضى'!$M$6:$M$305,0)))</f>
        <v/>
      </c>
      <c r="G12" s="17">
        <f>IF($A12="","",INDEX('المرضى'!$H$6:$H$305,MATCH($A12,'المرضى'!$M$6:$M$305,0)))</f>
        <v/>
      </c>
    </row>
    <row r="13">
      <c r="A13" s="6">
        <f>IF(7&lt;=$B$4,7,"")</f>
        <v/>
      </c>
      <c r="B13" s="6">
        <f>IF($A13="","",INDEX('المرضى'!$A$6:$A$305,MATCH($A13,'المرضى'!$M$6:$M$305,0))&amp;"")</f>
        <v/>
      </c>
      <c r="C13" s="6">
        <f>IF($A13="","",INDEX('المرضى'!$B$6:$B$305,MATCH($A13,'المرضى'!$M$6:$M$305,0))&amp;"")</f>
        <v/>
      </c>
      <c r="D13" s="6">
        <f>IF($A13="","",INDEX('المرضى'!$C$6:$C$305,MATCH($A13,'المرضى'!$M$6:$M$305,0))&amp;"")</f>
        <v/>
      </c>
      <c r="E13" s="17">
        <f>IF($A13="","",INDEX('المرضى'!$J$6:$J$305,MATCH($A13,'المرضى'!$M$6:$M$305,0)))</f>
        <v/>
      </c>
      <c r="F13" s="14">
        <f>IF($A13="","",INDEX('المرضى'!$K$6:$K$305,MATCH($A13,'المرضى'!$M$6:$M$305,0)))</f>
        <v/>
      </c>
      <c r="G13" s="17">
        <f>IF($A13="","",INDEX('المرضى'!$H$6:$H$305,MATCH($A13,'المرضى'!$M$6:$M$305,0)))</f>
        <v/>
      </c>
    </row>
    <row r="14">
      <c r="A14" s="6">
        <f>IF(8&lt;=$B$4,8,"")</f>
        <v/>
      </c>
      <c r="B14" s="6">
        <f>IF($A14="","",INDEX('المرضى'!$A$6:$A$305,MATCH($A14,'المرضى'!$M$6:$M$305,0))&amp;"")</f>
        <v/>
      </c>
      <c r="C14" s="6">
        <f>IF($A14="","",INDEX('المرضى'!$B$6:$B$305,MATCH($A14,'المرضى'!$M$6:$M$305,0))&amp;"")</f>
        <v/>
      </c>
      <c r="D14" s="6">
        <f>IF($A14="","",INDEX('المرضى'!$C$6:$C$305,MATCH($A14,'المرضى'!$M$6:$M$305,0))&amp;"")</f>
        <v/>
      </c>
      <c r="E14" s="17">
        <f>IF($A14="","",INDEX('المرضى'!$J$6:$J$305,MATCH($A14,'المرضى'!$M$6:$M$305,0)))</f>
        <v/>
      </c>
      <c r="F14" s="14">
        <f>IF($A14="","",INDEX('المرضى'!$K$6:$K$305,MATCH($A14,'المرضى'!$M$6:$M$305,0)))</f>
        <v/>
      </c>
      <c r="G14" s="17">
        <f>IF($A14="","",INDEX('المرضى'!$H$6:$H$305,MATCH($A14,'المرضى'!$M$6:$M$305,0)))</f>
        <v/>
      </c>
    </row>
    <row r="15">
      <c r="A15" s="6">
        <f>IF(9&lt;=$B$4,9,"")</f>
        <v/>
      </c>
      <c r="B15" s="6">
        <f>IF($A15="","",INDEX('المرضى'!$A$6:$A$305,MATCH($A15,'المرضى'!$M$6:$M$305,0))&amp;"")</f>
        <v/>
      </c>
      <c r="C15" s="6">
        <f>IF($A15="","",INDEX('المرضى'!$B$6:$B$305,MATCH($A15,'المرضى'!$M$6:$M$305,0))&amp;"")</f>
        <v/>
      </c>
      <c r="D15" s="6">
        <f>IF($A15="","",INDEX('المرضى'!$C$6:$C$305,MATCH($A15,'المرضى'!$M$6:$M$305,0))&amp;"")</f>
        <v/>
      </c>
      <c r="E15" s="17">
        <f>IF($A15="","",INDEX('المرضى'!$J$6:$J$305,MATCH($A15,'المرضى'!$M$6:$M$305,0)))</f>
        <v/>
      </c>
      <c r="F15" s="14">
        <f>IF($A15="","",INDEX('المرضى'!$K$6:$K$305,MATCH($A15,'المرضى'!$M$6:$M$305,0)))</f>
        <v/>
      </c>
      <c r="G15" s="17">
        <f>IF($A15="","",INDEX('المرضى'!$H$6:$H$305,MATCH($A15,'المرضى'!$M$6:$M$305,0)))</f>
        <v/>
      </c>
    </row>
    <row r="16">
      <c r="A16" s="6">
        <f>IF(10&lt;=$B$4,10,"")</f>
        <v/>
      </c>
      <c r="B16" s="6">
        <f>IF($A16="","",INDEX('المرضى'!$A$6:$A$305,MATCH($A16,'المرضى'!$M$6:$M$305,0))&amp;"")</f>
        <v/>
      </c>
      <c r="C16" s="6">
        <f>IF($A16="","",INDEX('المرضى'!$B$6:$B$305,MATCH($A16,'المرضى'!$M$6:$M$305,0))&amp;"")</f>
        <v/>
      </c>
      <c r="D16" s="6">
        <f>IF($A16="","",INDEX('المرضى'!$C$6:$C$305,MATCH($A16,'المرضى'!$M$6:$M$305,0))&amp;"")</f>
        <v/>
      </c>
      <c r="E16" s="17">
        <f>IF($A16="","",INDEX('المرضى'!$J$6:$J$305,MATCH($A16,'المرضى'!$M$6:$M$305,0)))</f>
        <v/>
      </c>
      <c r="F16" s="14">
        <f>IF($A16="","",INDEX('المرضى'!$K$6:$K$305,MATCH($A16,'المرضى'!$M$6:$M$305,0)))</f>
        <v/>
      </c>
      <c r="G16" s="17">
        <f>IF($A16="","",INDEX('المرضى'!$H$6:$H$305,MATCH($A16,'المرضى'!$M$6:$M$305,0)))</f>
        <v/>
      </c>
    </row>
    <row r="17">
      <c r="A17" s="6">
        <f>IF(11&lt;=$B$4,11,"")</f>
        <v/>
      </c>
      <c r="B17" s="6">
        <f>IF($A17="","",INDEX('المرضى'!$A$6:$A$305,MATCH($A17,'المرضى'!$M$6:$M$305,0))&amp;"")</f>
        <v/>
      </c>
      <c r="C17" s="6">
        <f>IF($A17="","",INDEX('المرضى'!$B$6:$B$305,MATCH($A17,'المرضى'!$M$6:$M$305,0))&amp;"")</f>
        <v/>
      </c>
      <c r="D17" s="6">
        <f>IF($A17="","",INDEX('المرضى'!$C$6:$C$305,MATCH($A17,'المرضى'!$M$6:$M$305,0))&amp;"")</f>
        <v/>
      </c>
      <c r="E17" s="17">
        <f>IF($A17="","",INDEX('المرضى'!$J$6:$J$305,MATCH($A17,'المرضى'!$M$6:$M$305,0)))</f>
        <v/>
      </c>
      <c r="F17" s="14">
        <f>IF($A17="","",INDEX('المرضى'!$K$6:$K$305,MATCH($A17,'المرضى'!$M$6:$M$305,0)))</f>
        <v/>
      </c>
      <c r="G17" s="17">
        <f>IF($A17="","",INDEX('المرضى'!$H$6:$H$305,MATCH($A17,'المرضى'!$M$6:$M$305,0)))</f>
        <v/>
      </c>
    </row>
    <row r="18">
      <c r="A18" s="6">
        <f>IF(12&lt;=$B$4,12,"")</f>
        <v/>
      </c>
      <c r="B18" s="6">
        <f>IF($A18="","",INDEX('المرضى'!$A$6:$A$305,MATCH($A18,'المرضى'!$M$6:$M$305,0))&amp;"")</f>
        <v/>
      </c>
      <c r="C18" s="6">
        <f>IF($A18="","",INDEX('المرضى'!$B$6:$B$305,MATCH($A18,'المرضى'!$M$6:$M$305,0))&amp;"")</f>
        <v/>
      </c>
      <c r="D18" s="6">
        <f>IF($A18="","",INDEX('المرضى'!$C$6:$C$305,MATCH($A18,'المرضى'!$M$6:$M$305,0))&amp;"")</f>
        <v/>
      </c>
      <c r="E18" s="17">
        <f>IF($A18="","",INDEX('المرضى'!$J$6:$J$305,MATCH($A18,'المرضى'!$M$6:$M$305,0)))</f>
        <v/>
      </c>
      <c r="F18" s="14">
        <f>IF($A18="","",INDEX('المرضى'!$K$6:$K$305,MATCH($A18,'المرضى'!$M$6:$M$305,0)))</f>
        <v/>
      </c>
      <c r="G18" s="17">
        <f>IF($A18="","",INDEX('المرضى'!$H$6:$H$305,MATCH($A18,'المرضى'!$M$6:$M$305,0)))</f>
        <v/>
      </c>
    </row>
    <row r="19">
      <c r="A19" s="6">
        <f>IF(13&lt;=$B$4,13,"")</f>
        <v/>
      </c>
      <c r="B19" s="6">
        <f>IF($A19="","",INDEX('المرضى'!$A$6:$A$305,MATCH($A19,'المرضى'!$M$6:$M$305,0))&amp;"")</f>
        <v/>
      </c>
      <c r="C19" s="6">
        <f>IF($A19="","",INDEX('المرضى'!$B$6:$B$305,MATCH($A19,'المرضى'!$M$6:$M$305,0))&amp;"")</f>
        <v/>
      </c>
      <c r="D19" s="6">
        <f>IF($A19="","",INDEX('المرضى'!$C$6:$C$305,MATCH($A19,'المرضى'!$M$6:$M$305,0))&amp;"")</f>
        <v/>
      </c>
      <c r="E19" s="17">
        <f>IF($A19="","",INDEX('المرضى'!$J$6:$J$305,MATCH($A19,'المرضى'!$M$6:$M$305,0)))</f>
        <v/>
      </c>
      <c r="F19" s="14">
        <f>IF($A19="","",INDEX('المرضى'!$K$6:$K$305,MATCH($A19,'المرضى'!$M$6:$M$305,0)))</f>
        <v/>
      </c>
      <c r="G19" s="17">
        <f>IF($A19="","",INDEX('المرضى'!$H$6:$H$305,MATCH($A19,'المرضى'!$M$6:$M$305,0)))</f>
        <v/>
      </c>
    </row>
    <row r="20">
      <c r="A20" s="6">
        <f>IF(14&lt;=$B$4,14,"")</f>
        <v/>
      </c>
      <c r="B20" s="6">
        <f>IF($A20="","",INDEX('المرضى'!$A$6:$A$305,MATCH($A20,'المرضى'!$M$6:$M$305,0))&amp;"")</f>
        <v/>
      </c>
      <c r="C20" s="6">
        <f>IF($A20="","",INDEX('المرضى'!$B$6:$B$305,MATCH($A20,'المرضى'!$M$6:$M$305,0))&amp;"")</f>
        <v/>
      </c>
      <c r="D20" s="6">
        <f>IF($A20="","",INDEX('المرضى'!$C$6:$C$305,MATCH($A20,'المرضى'!$M$6:$M$305,0))&amp;"")</f>
        <v/>
      </c>
      <c r="E20" s="17">
        <f>IF($A20="","",INDEX('المرضى'!$J$6:$J$305,MATCH($A20,'المرضى'!$M$6:$M$305,0)))</f>
        <v/>
      </c>
      <c r="F20" s="14">
        <f>IF($A20="","",INDEX('المرضى'!$K$6:$K$305,MATCH($A20,'المرضى'!$M$6:$M$305,0)))</f>
        <v/>
      </c>
      <c r="G20" s="17">
        <f>IF($A20="","",INDEX('المرضى'!$H$6:$H$305,MATCH($A20,'المرضى'!$M$6:$M$305,0)))</f>
        <v/>
      </c>
    </row>
    <row r="21">
      <c r="A21" s="6">
        <f>IF(15&lt;=$B$4,15,"")</f>
        <v/>
      </c>
      <c r="B21" s="6">
        <f>IF($A21="","",INDEX('المرضى'!$A$6:$A$305,MATCH($A21,'المرضى'!$M$6:$M$305,0))&amp;"")</f>
        <v/>
      </c>
      <c r="C21" s="6">
        <f>IF($A21="","",INDEX('المرضى'!$B$6:$B$305,MATCH($A21,'المرضى'!$M$6:$M$305,0))&amp;"")</f>
        <v/>
      </c>
      <c r="D21" s="6">
        <f>IF($A21="","",INDEX('المرضى'!$C$6:$C$305,MATCH($A21,'المرضى'!$M$6:$M$305,0))&amp;"")</f>
        <v/>
      </c>
      <c r="E21" s="17">
        <f>IF($A21="","",INDEX('المرضى'!$J$6:$J$305,MATCH($A21,'المرضى'!$M$6:$M$305,0)))</f>
        <v/>
      </c>
      <c r="F21" s="14">
        <f>IF($A21="","",INDEX('المرضى'!$K$6:$K$305,MATCH($A21,'المرضى'!$M$6:$M$305,0)))</f>
        <v/>
      </c>
      <c r="G21" s="17">
        <f>IF($A21="","",INDEX('المرضى'!$H$6:$H$305,MATCH($A21,'المرضى'!$M$6:$M$305,0)))</f>
        <v/>
      </c>
    </row>
    <row r="22">
      <c r="A22" s="6">
        <f>IF(16&lt;=$B$4,16,"")</f>
        <v/>
      </c>
      <c r="B22" s="6">
        <f>IF($A22="","",INDEX('المرضى'!$A$6:$A$305,MATCH($A22,'المرضى'!$M$6:$M$305,0))&amp;"")</f>
        <v/>
      </c>
      <c r="C22" s="6">
        <f>IF($A22="","",INDEX('المرضى'!$B$6:$B$305,MATCH($A22,'المرضى'!$M$6:$M$305,0))&amp;"")</f>
        <v/>
      </c>
      <c r="D22" s="6">
        <f>IF($A22="","",INDEX('المرضى'!$C$6:$C$305,MATCH($A22,'المرضى'!$M$6:$M$305,0))&amp;"")</f>
        <v/>
      </c>
      <c r="E22" s="17">
        <f>IF($A22="","",INDEX('المرضى'!$J$6:$J$305,MATCH($A22,'المرضى'!$M$6:$M$305,0)))</f>
        <v/>
      </c>
      <c r="F22" s="14">
        <f>IF($A22="","",INDEX('المرضى'!$K$6:$K$305,MATCH($A22,'المرضى'!$M$6:$M$305,0)))</f>
        <v/>
      </c>
      <c r="G22" s="17">
        <f>IF($A22="","",INDEX('المرضى'!$H$6:$H$305,MATCH($A22,'المرضى'!$M$6:$M$305,0)))</f>
        <v/>
      </c>
    </row>
    <row r="23">
      <c r="A23" s="6">
        <f>IF(17&lt;=$B$4,17,"")</f>
        <v/>
      </c>
      <c r="B23" s="6">
        <f>IF($A23="","",INDEX('المرضى'!$A$6:$A$305,MATCH($A23,'المرضى'!$M$6:$M$305,0))&amp;"")</f>
        <v/>
      </c>
      <c r="C23" s="6">
        <f>IF($A23="","",INDEX('المرضى'!$B$6:$B$305,MATCH($A23,'المرضى'!$M$6:$M$305,0))&amp;"")</f>
        <v/>
      </c>
      <c r="D23" s="6">
        <f>IF($A23="","",INDEX('المرضى'!$C$6:$C$305,MATCH($A23,'المرضى'!$M$6:$M$305,0))&amp;"")</f>
        <v/>
      </c>
      <c r="E23" s="17">
        <f>IF($A23="","",INDEX('المرضى'!$J$6:$J$305,MATCH($A23,'المرضى'!$M$6:$M$305,0)))</f>
        <v/>
      </c>
      <c r="F23" s="14">
        <f>IF($A23="","",INDEX('المرضى'!$K$6:$K$305,MATCH($A23,'المرضى'!$M$6:$M$305,0)))</f>
        <v/>
      </c>
      <c r="G23" s="17">
        <f>IF($A23="","",INDEX('المرضى'!$H$6:$H$305,MATCH($A23,'المرضى'!$M$6:$M$305,0)))</f>
        <v/>
      </c>
    </row>
    <row r="24">
      <c r="A24" s="6">
        <f>IF(18&lt;=$B$4,18,"")</f>
        <v/>
      </c>
      <c r="B24" s="6">
        <f>IF($A24="","",INDEX('المرضى'!$A$6:$A$305,MATCH($A24,'المرضى'!$M$6:$M$305,0))&amp;"")</f>
        <v/>
      </c>
      <c r="C24" s="6">
        <f>IF($A24="","",INDEX('المرضى'!$B$6:$B$305,MATCH($A24,'المرضى'!$M$6:$M$305,0))&amp;"")</f>
        <v/>
      </c>
      <c r="D24" s="6">
        <f>IF($A24="","",INDEX('المرضى'!$C$6:$C$305,MATCH($A24,'المرضى'!$M$6:$M$305,0))&amp;"")</f>
        <v/>
      </c>
      <c r="E24" s="17">
        <f>IF($A24="","",INDEX('المرضى'!$J$6:$J$305,MATCH($A24,'المرضى'!$M$6:$M$305,0)))</f>
        <v/>
      </c>
      <c r="F24" s="14">
        <f>IF($A24="","",INDEX('المرضى'!$K$6:$K$305,MATCH($A24,'المرضى'!$M$6:$M$305,0)))</f>
        <v/>
      </c>
      <c r="G24" s="17">
        <f>IF($A24="","",INDEX('المرضى'!$H$6:$H$305,MATCH($A24,'المرضى'!$M$6:$M$305,0)))</f>
        <v/>
      </c>
    </row>
    <row r="25">
      <c r="A25" s="6">
        <f>IF(19&lt;=$B$4,19,"")</f>
        <v/>
      </c>
      <c r="B25" s="6">
        <f>IF($A25="","",INDEX('المرضى'!$A$6:$A$305,MATCH($A25,'المرضى'!$M$6:$M$305,0))&amp;"")</f>
        <v/>
      </c>
      <c r="C25" s="6">
        <f>IF($A25="","",INDEX('المرضى'!$B$6:$B$305,MATCH($A25,'المرضى'!$M$6:$M$305,0))&amp;"")</f>
        <v/>
      </c>
      <c r="D25" s="6">
        <f>IF($A25="","",INDEX('المرضى'!$C$6:$C$305,MATCH($A25,'المرضى'!$M$6:$M$305,0))&amp;"")</f>
        <v/>
      </c>
      <c r="E25" s="17">
        <f>IF($A25="","",INDEX('المرضى'!$J$6:$J$305,MATCH($A25,'المرضى'!$M$6:$M$305,0)))</f>
        <v/>
      </c>
      <c r="F25" s="14">
        <f>IF($A25="","",INDEX('المرضى'!$K$6:$K$305,MATCH($A25,'المرضى'!$M$6:$M$305,0)))</f>
        <v/>
      </c>
      <c r="G25" s="17">
        <f>IF($A25="","",INDEX('المرضى'!$H$6:$H$305,MATCH($A25,'المرضى'!$M$6:$M$305,0)))</f>
        <v/>
      </c>
    </row>
    <row r="26">
      <c r="A26" s="6">
        <f>IF(20&lt;=$B$4,20,"")</f>
        <v/>
      </c>
      <c r="B26" s="6">
        <f>IF($A26="","",INDEX('المرضى'!$A$6:$A$305,MATCH($A26,'المرضى'!$M$6:$M$305,0))&amp;"")</f>
        <v/>
      </c>
      <c r="C26" s="6">
        <f>IF($A26="","",INDEX('المرضى'!$B$6:$B$305,MATCH($A26,'المرضى'!$M$6:$M$305,0))&amp;"")</f>
        <v/>
      </c>
      <c r="D26" s="6">
        <f>IF($A26="","",INDEX('المرضى'!$C$6:$C$305,MATCH($A26,'المرضى'!$M$6:$M$305,0))&amp;"")</f>
        <v/>
      </c>
      <c r="E26" s="17">
        <f>IF($A26="","",INDEX('المرضى'!$J$6:$J$305,MATCH($A26,'المرضى'!$M$6:$M$305,0)))</f>
        <v/>
      </c>
      <c r="F26" s="14">
        <f>IF($A26="","",INDEX('المرضى'!$K$6:$K$305,MATCH($A26,'المرضى'!$M$6:$M$305,0)))</f>
        <v/>
      </c>
      <c r="G26" s="17">
        <f>IF($A26="","",INDEX('المرضى'!$H$6:$H$305,MATCH($A26,'المرضى'!$M$6:$M$305,0)))</f>
        <v/>
      </c>
    </row>
    <row r="27">
      <c r="A27" s="6">
        <f>IF(21&lt;=$B$4,21,"")</f>
        <v/>
      </c>
      <c r="B27" s="6">
        <f>IF($A27="","",INDEX('المرضى'!$A$6:$A$305,MATCH($A27,'المرضى'!$M$6:$M$305,0))&amp;"")</f>
        <v/>
      </c>
      <c r="C27" s="6">
        <f>IF($A27="","",INDEX('المرضى'!$B$6:$B$305,MATCH($A27,'المرضى'!$M$6:$M$305,0))&amp;"")</f>
        <v/>
      </c>
      <c r="D27" s="6">
        <f>IF($A27="","",INDEX('المرضى'!$C$6:$C$305,MATCH($A27,'المرضى'!$M$6:$M$305,0))&amp;"")</f>
        <v/>
      </c>
      <c r="E27" s="17">
        <f>IF($A27="","",INDEX('المرضى'!$J$6:$J$305,MATCH($A27,'المرضى'!$M$6:$M$305,0)))</f>
        <v/>
      </c>
      <c r="F27" s="14">
        <f>IF($A27="","",INDEX('المرضى'!$K$6:$K$305,MATCH($A27,'المرضى'!$M$6:$M$305,0)))</f>
        <v/>
      </c>
      <c r="G27" s="17">
        <f>IF($A27="","",INDEX('المرضى'!$H$6:$H$305,MATCH($A27,'المرضى'!$M$6:$M$305,0)))</f>
        <v/>
      </c>
    </row>
    <row r="28">
      <c r="A28" s="6">
        <f>IF(22&lt;=$B$4,22,"")</f>
        <v/>
      </c>
      <c r="B28" s="6">
        <f>IF($A28="","",INDEX('المرضى'!$A$6:$A$305,MATCH($A28,'المرضى'!$M$6:$M$305,0))&amp;"")</f>
        <v/>
      </c>
      <c r="C28" s="6">
        <f>IF($A28="","",INDEX('المرضى'!$B$6:$B$305,MATCH($A28,'المرضى'!$M$6:$M$305,0))&amp;"")</f>
        <v/>
      </c>
      <c r="D28" s="6">
        <f>IF($A28="","",INDEX('المرضى'!$C$6:$C$305,MATCH($A28,'المرضى'!$M$6:$M$305,0))&amp;"")</f>
        <v/>
      </c>
      <c r="E28" s="17">
        <f>IF($A28="","",INDEX('المرضى'!$J$6:$J$305,MATCH($A28,'المرضى'!$M$6:$M$305,0)))</f>
        <v/>
      </c>
      <c r="F28" s="14">
        <f>IF($A28="","",INDEX('المرضى'!$K$6:$K$305,MATCH($A28,'المرضى'!$M$6:$M$305,0)))</f>
        <v/>
      </c>
      <c r="G28" s="17">
        <f>IF($A28="","",INDEX('المرضى'!$H$6:$H$305,MATCH($A28,'المرضى'!$M$6:$M$305,0)))</f>
        <v/>
      </c>
    </row>
    <row r="29">
      <c r="A29" s="6">
        <f>IF(23&lt;=$B$4,23,"")</f>
        <v/>
      </c>
      <c r="B29" s="6">
        <f>IF($A29="","",INDEX('المرضى'!$A$6:$A$305,MATCH($A29,'المرضى'!$M$6:$M$305,0))&amp;"")</f>
        <v/>
      </c>
      <c r="C29" s="6">
        <f>IF($A29="","",INDEX('المرضى'!$B$6:$B$305,MATCH($A29,'المرضى'!$M$6:$M$305,0))&amp;"")</f>
        <v/>
      </c>
      <c r="D29" s="6">
        <f>IF($A29="","",INDEX('المرضى'!$C$6:$C$305,MATCH($A29,'المرضى'!$M$6:$M$305,0))&amp;"")</f>
        <v/>
      </c>
      <c r="E29" s="17">
        <f>IF($A29="","",INDEX('المرضى'!$J$6:$J$305,MATCH($A29,'المرضى'!$M$6:$M$305,0)))</f>
        <v/>
      </c>
      <c r="F29" s="14">
        <f>IF($A29="","",INDEX('المرضى'!$K$6:$K$305,MATCH($A29,'المرضى'!$M$6:$M$305,0)))</f>
        <v/>
      </c>
      <c r="G29" s="17">
        <f>IF($A29="","",INDEX('المرضى'!$H$6:$H$305,MATCH($A29,'المرضى'!$M$6:$M$305,0)))</f>
        <v/>
      </c>
    </row>
    <row r="30">
      <c r="A30" s="6">
        <f>IF(24&lt;=$B$4,24,"")</f>
        <v/>
      </c>
      <c r="B30" s="6">
        <f>IF($A30="","",INDEX('المرضى'!$A$6:$A$305,MATCH($A30,'المرضى'!$M$6:$M$305,0))&amp;"")</f>
        <v/>
      </c>
      <c r="C30" s="6">
        <f>IF($A30="","",INDEX('المرضى'!$B$6:$B$305,MATCH($A30,'المرضى'!$M$6:$M$305,0))&amp;"")</f>
        <v/>
      </c>
      <c r="D30" s="6">
        <f>IF($A30="","",INDEX('المرضى'!$C$6:$C$305,MATCH($A30,'المرضى'!$M$6:$M$305,0))&amp;"")</f>
        <v/>
      </c>
      <c r="E30" s="17">
        <f>IF($A30="","",INDEX('المرضى'!$J$6:$J$305,MATCH($A30,'المرضى'!$M$6:$M$305,0)))</f>
        <v/>
      </c>
      <c r="F30" s="14">
        <f>IF($A30="","",INDEX('المرضى'!$K$6:$K$305,MATCH($A30,'المرضى'!$M$6:$M$305,0)))</f>
        <v/>
      </c>
      <c r="G30" s="17">
        <f>IF($A30="","",INDEX('المرضى'!$H$6:$H$305,MATCH($A30,'المرضى'!$M$6:$M$305,0)))</f>
        <v/>
      </c>
    </row>
    <row r="31">
      <c r="A31" s="6">
        <f>IF(25&lt;=$B$4,25,"")</f>
        <v/>
      </c>
      <c r="B31" s="6">
        <f>IF($A31="","",INDEX('المرضى'!$A$6:$A$305,MATCH($A31,'المرضى'!$M$6:$M$305,0))&amp;"")</f>
        <v/>
      </c>
      <c r="C31" s="6">
        <f>IF($A31="","",INDEX('المرضى'!$B$6:$B$305,MATCH($A31,'المرضى'!$M$6:$M$305,0))&amp;"")</f>
        <v/>
      </c>
      <c r="D31" s="6">
        <f>IF($A31="","",INDEX('المرضى'!$C$6:$C$305,MATCH($A31,'المرضى'!$M$6:$M$305,0))&amp;"")</f>
        <v/>
      </c>
      <c r="E31" s="17">
        <f>IF($A31="","",INDEX('المرضى'!$J$6:$J$305,MATCH($A31,'المرضى'!$M$6:$M$305,0)))</f>
        <v/>
      </c>
      <c r="F31" s="14">
        <f>IF($A31="","",INDEX('المرضى'!$K$6:$K$305,MATCH($A31,'المرضى'!$M$6:$M$305,0)))</f>
        <v/>
      </c>
      <c r="G31" s="17">
        <f>IF($A31="","",INDEX('المرضى'!$H$6:$H$305,MATCH($A31,'المرضى'!$M$6:$M$305,0)))</f>
        <v/>
      </c>
    </row>
    <row r="32">
      <c r="A32" s="6">
        <f>IF(26&lt;=$B$4,26,"")</f>
        <v/>
      </c>
      <c r="B32" s="6">
        <f>IF($A32="","",INDEX('المرضى'!$A$6:$A$305,MATCH($A32,'المرضى'!$M$6:$M$305,0))&amp;"")</f>
        <v/>
      </c>
      <c r="C32" s="6">
        <f>IF($A32="","",INDEX('المرضى'!$B$6:$B$305,MATCH($A32,'المرضى'!$M$6:$M$305,0))&amp;"")</f>
        <v/>
      </c>
      <c r="D32" s="6">
        <f>IF($A32="","",INDEX('المرضى'!$C$6:$C$305,MATCH($A32,'المرضى'!$M$6:$M$305,0))&amp;"")</f>
        <v/>
      </c>
      <c r="E32" s="17">
        <f>IF($A32="","",INDEX('المرضى'!$J$6:$J$305,MATCH($A32,'المرضى'!$M$6:$M$305,0)))</f>
        <v/>
      </c>
      <c r="F32" s="14">
        <f>IF($A32="","",INDEX('المرضى'!$K$6:$K$305,MATCH($A32,'المرضى'!$M$6:$M$305,0)))</f>
        <v/>
      </c>
      <c r="G32" s="17">
        <f>IF($A32="","",INDEX('المرضى'!$H$6:$H$305,MATCH($A32,'المرضى'!$M$6:$M$305,0)))</f>
        <v/>
      </c>
    </row>
    <row r="33">
      <c r="A33" s="6">
        <f>IF(27&lt;=$B$4,27,"")</f>
        <v/>
      </c>
      <c r="B33" s="6">
        <f>IF($A33="","",INDEX('المرضى'!$A$6:$A$305,MATCH($A33,'المرضى'!$M$6:$M$305,0))&amp;"")</f>
        <v/>
      </c>
      <c r="C33" s="6">
        <f>IF($A33="","",INDEX('المرضى'!$B$6:$B$305,MATCH($A33,'المرضى'!$M$6:$M$305,0))&amp;"")</f>
        <v/>
      </c>
      <c r="D33" s="6">
        <f>IF($A33="","",INDEX('المرضى'!$C$6:$C$305,MATCH($A33,'المرضى'!$M$6:$M$305,0))&amp;"")</f>
        <v/>
      </c>
      <c r="E33" s="17">
        <f>IF($A33="","",INDEX('المرضى'!$J$6:$J$305,MATCH($A33,'المرضى'!$M$6:$M$305,0)))</f>
        <v/>
      </c>
      <c r="F33" s="14">
        <f>IF($A33="","",INDEX('المرضى'!$K$6:$K$305,MATCH($A33,'المرضى'!$M$6:$M$305,0)))</f>
        <v/>
      </c>
      <c r="G33" s="17">
        <f>IF($A33="","",INDEX('المرضى'!$H$6:$H$305,MATCH($A33,'المرضى'!$M$6:$M$305,0)))</f>
        <v/>
      </c>
    </row>
    <row r="34">
      <c r="A34" s="6">
        <f>IF(28&lt;=$B$4,28,"")</f>
        <v/>
      </c>
      <c r="B34" s="6">
        <f>IF($A34="","",INDEX('المرضى'!$A$6:$A$305,MATCH($A34,'المرضى'!$M$6:$M$305,0))&amp;"")</f>
        <v/>
      </c>
      <c r="C34" s="6">
        <f>IF($A34="","",INDEX('المرضى'!$B$6:$B$305,MATCH($A34,'المرضى'!$M$6:$M$305,0))&amp;"")</f>
        <v/>
      </c>
      <c r="D34" s="6">
        <f>IF($A34="","",INDEX('المرضى'!$C$6:$C$305,MATCH($A34,'المرضى'!$M$6:$M$305,0))&amp;"")</f>
        <v/>
      </c>
      <c r="E34" s="17">
        <f>IF($A34="","",INDEX('المرضى'!$J$6:$J$305,MATCH($A34,'المرضى'!$M$6:$M$305,0)))</f>
        <v/>
      </c>
      <c r="F34" s="14">
        <f>IF($A34="","",INDEX('المرضى'!$K$6:$K$305,MATCH($A34,'المرضى'!$M$6:$M$305,0)))</f>
        <v/>
      </c>
      <c r="G34" s="17">
        <f>IF($A34="","",INDEX('المرضى'!$H$6:$H$305,MATCH($A34,'المرضى'!$M$6:$M$305,0)))</f>
        <v/>
      </c>
    </row>
    <row r="35">
      <c r="A35" s="6">
        <f>IF(29&lt;=$B$4,29,"")</f>
        <v/>
      </c>
      <c r="B35" s="6">
        <f>IF($A35="","",INDEX('المرضى'!$A$6:$A$305,MATCH($A35,'المرضى'!$M$6:$M$305,0))&amp;"")</f>
        <v/>
      </c>
      <c r="C35" s="6">
        <f>IF($A35="","",INDEX('المرضى'!$B$6:$B$305,MATCH($A35,'المرضى'!$M$6:$M$305,0))&amp;"")</f>
        <v/>
      </c>
      <c r="D35" s="6">
        <f>IF($A35="","",INDEX('المرضى'!$C$6:$C$305,MATCH($A35,'المرضى'!$M$6:$M$305,0))&amp;"")</f>
        <v/>
      </c>
      <c r="E35" s="17">
        <f>IF($A35="","",INDEX('المرضى'!$J$6:$J$305,MATCH($A35,'المرضى'!$M$6:$M$305,0)))</f>
        <v/>
      </c>
      <c r="F35" s="14">
        <f>IF($A35="","",INDEX('المرضى'!$K$6:$K$305,MATCH($A35,'المرضى'!$M$6:$M$305,0)))</f>
        <v/>
      </c>
      <c r="G35" s="17">
        <f>IF($A35="","",INDEX('المرضى'!$H$6:$H$305,MATCH($A35,'المرضى'!$M$6:$M$305,0)))</f>
        <v/>
      </c>
    </row>
    <row r="36">
      <c r="A36" s="6">
        <f>IF(30&lt;=$B$4,30,"")</f>
        <v/>
      </c>
      <c r="B36" s="6">
        <f>IF($A36="","",INDEX('المرضى'!$A$6:$A$305,MATCH($A36,'المرضى'!$M$6:$M$305,0))&amp;"")</f>
        <v/>
      </c>
      <c r="C36" s="6">
        <f>IF($A36="","",INDEX('المرضى'!$B$6:$B$305,MATCH($A36,'المرضى'!$M$6:$M$305,0))&amp;"")</f>
        <v/>
      </c>
      <c r="D36" s="6">
        <f>IF($A36="","",INDEX('المرضى'!$C$6:$C$305,MATCH($A36,'المرضى'!$M$6:$M$305,0))&amp;"")</f>
        <v/>
      </c>
      <c r="E36" s="17">
        <f>IF($A36="","",INDEX('المرضى'!$J$6:$J$305,MATCH($A36,'المرضى'!$M$6:$M$305,0)))</f>
        <v/>
      </c>
      <c r="F36" s="14">
        <f>IF($A36="","",INDEX('المرضى'!$K$6:$K$305,MATCH($A36,'المرضى'!$M$6:$M$305,0)))</f>
        <v/>
      </c>
      <c r="G36" s="17">
        <f>IF($A36="","",INDEX('المرضى'!$H$6:$H$305,MATCH($A36,'المرضى'!$M$6:$M$305,0)))</f>
        <v/>
      </c>
    </row>
  </sheetData>
  <mergeCells count="2">
    <mergeCell ref="A2:G2"/>
    <mergeCell ref="A1:G1"/>
  </mergeCells>
  <conditionalFormatting sqref="A7:G36">
    <cfRule type="expression" priority="1" dxfId="0">
      <formula>AND($A7&lt;&gt;"",$E7&gt;=1000)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4F46E5"/>
    <outlinePr summaryBelow="1" summaryRight="1"/>
    <pageSetUpPr fitToPage="1"/>
  </sheetPr>
  <dimension ref="A1:B30"/>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s>
  <sheetData>
    <row r="1" ht="26" customHeight="1">
      <c r="A1" s="10" t="inlineStr">
        <is>
          <t>شيت خطط علاج الأسنان · قالب مجاني من Softwiro</t>
        </is>
      </c>
    </row>
    <row r="2">
      <c r="A2" s="11" t="inlineStr">
        <is>
          <t>عايز برنامج لعيادتك يدخل عليه الطبيب والاستقبال كلٌّ بصلاحيته؟ Softwiro تبنيه لك على طريقة شغلك ← اضغط هنا</t>
        </is>
      </c>
    </row>
    <row r="4">
      <c r="A4" s="24" t="inlineStr">
        <is>
          <t>المرضى</t>
        </is>
      </c>
    </row>
    <row r="5">
      <c r="A5" s="12" t="inlineStr">
        <is>
          <t>عدد المرضى</t>
        </is>
      </c>
      <c r="B5" s="16">
        <f>COUNTIF('المرضى'!$A$6:$A$305,"?*")</f>
        <v/>
      </c>
    </row>
    <row r="6">
      <c r="A6" s="12" t="inlineStr">
        <is>
          <t>عليهم رصيد</t>
        </is>
      </c>
      <c r="B6" s="16">
        <f>COUNTIF('المرضى'!$L$6:$L$305,"عليه رصيد")</f>
        <v/>
      </c>
    </row>
    <row r="7">
      <c r="A7" s="12" t="inlineStr">
        <is>
          <t>دفعوا مقدمًا</t>
        </is>
      </c>
      <c r="B7" s="16">
        <f>COUNTIF('المرضى'!$L$6:$L$305,"دفع مقدمًا")</f>
        <v/>
      </c>
    </row>
    <row r="8">
      <c r="A8" s="12" t="inlineStr">
        <is>
          <t>بدون خطة علاج</t>
        </is>
      </c>
      <c r="B8" s="16">
        <f>COUNTIF('المرضى'!$L$6:$L$305,"بدون خطة")</f>
        <v/>
      </c>
    </row>
    <row r="10">
      <c r="A10" s="24" t="inlineStr">
        <is>
          <t>الخطط</t>
        </is>
      </c>
    </row>
    <row r="11">
      <c r="A11" s="12" t="inlineStr">
        <is>
          <t>عدد الخطط</t>
        </is>
      </c>
      <c r="B11" s="16">
        <f>COUNTIF('الخطط'!$A$6:$A$505,"?*")</f>
        <v/>
      </c>
    </row>
    <row r="12">
      <c r="A12" s="12" t="inlineStr">
        <is>
          <t>لم تبدأ</t>
        </is>
      </c>
      <c r="B12" s="16">
        <f>COUNTIF('الخطط'!$M$6:$M$505,"لم تبدأ")</f>
        <v/>
      </c>
    </row>
    <row r="13">
      <c r="A13" s="12" t="inlineStr">
        <is>
          <t>جارية</t>
        </is>
      </c>
      <c r="B13" s="16">
        <f>COUNTIF('الخطط'!$M$6:$M$505,"جارية")</f>
        <v/>
      </c>
    </row>
    <row r="14">
      <c r="A14" s="12" t="inlineStr">
        <is>
          <t>مكتملة</t>
        </is>
      </c>
      <c r="B14" s="16">
        <f>COUNTIF('الخطط'!$M$6:$M$505,"مكتملة")</f>
        <v/>
      </c>
    </row>
    <row r="15">
      <c r="A15" s="12" t="inlineStr">
        <is>
          <t>خطط تحتاج موعدًا</t>
        </is>
      </c>
      <c r="B15" s="16">
        <f>COUNTIF('الخطط'!$N$6:$N$505,"يحتاج موعدًا")</f>
        <v/>
      </c>
    </row>
    <row r="17">
      <c r="A17" s="24" t="inlineStr">
        <is>
          <t>المال</t>
        </is>
      </c>
    </row>
    <row r="18">
      <c r="A18" s="12" t="inlineStr">
        <is>
          <t>إجمالي أسعار الخطط</t>
        </is>
      </c>
      <c r="B18" s="17">
        <f>SUM('الخطط'!$E$6:$E$505)</f>
        <v/>
      </c>
    </row>
    <row r="19">
      <c r="A19" s="12" t="inlineStr">
        <is>
          <t>قيمة العمل المنجز</t>
        </is>
      </c>
      <c r="B19" s="17">
        <f>SUM('الخطط'!$L$6:$L$505)</f>
        <v/>
      </c>
    </row>
    <row r="20">
      <c r="A20" s="12" t="inlineStr">
        <is>
          <t>إجمالي المدفوع</t>
        </is>
      </c>
      <c r="B20" s="17">
        <f>SUM('المدفوعات'!$C$6:$C$1005)</f>
        <v/>
      </c>
    </row>
    <row r="21">
      <c r="A21" s="12" t="inlineStr">
        <is>
          <t>المستحق الآن عن العمل المنجز</t>
        </is>
      </c>
      <c r="B21" s="25">
        <f>SUMIF('المرضى'!$J$6:$J$305,"&gt;0")</f>
        <v/>
      </c>
    </row>
    <row r="22">
      <c r="A22" s="12" t="inlineStr">
        <is>
          <t>دفعات مقدمة (رصيد للمرضى)</t>
        </is>
      </c>
      <c r="B22" s="17">
        <f>-SUMIF('المرضى'!$J$6:$J$305,"&lt;0")</f>
        <v/>
      </c>
    </row>
    <row r="23">
      <c r="A23" s="12" t="inlineStr">
        <is>
          <t>المتبقي على الخطط</t>
        </is>
      </c>
      <c r="B23" s="17">
        <f>SUMIF('المرضى'!$H$6:$H$305,"&gt;0")</f>
        <v/>
      </c>
    </row>
    <row r="25">
      <c r="A25" s="24" t="inlineStr">
        <is>
          <t>شهر الملخص</t>
        </is>
      </c>
    </row>
    <row r="26">
      <c r="A26" s="12" t="inlineStr">
        <is>
          <t>جلسات تمت</t>
        </is>
      </c>
      <c r="B26" s="16">
        <f>COUNTIFS('الجلسات'!$A$6:$A$2005,"&gt;="&amp;'الإعدادات'!$B$6,'الجلسات'!$A$6:$A$2005,"&lt;"&amp;'الإعدادات'!$B$7,'الجلسات'!$C$6:$C$2005,"تمت")</f>
        <v/>
      </c>
    </row>
    <row r="27">
      <c r="A27" s="12" t="inlineStr">
        <is>
          <t>جلسات غاب عنها المريض</t>
        </is>
      </c>
      <c r="B27" s="16">
        <f>COUNTIFS('الجلسات'!$A$6:$A$2005,"&gt;="&amp;'الإعدادات'!$B$6,'الجلسات'!$A$6:$A$2005,"&lt;"&amp;'الإعدادات'!$B$7,'الجلسات'!$C$6:$C$2005,"غاب")</f>
        <v/>
      </c>
    </row>
    <row r="28">
      <c r="A28" s="12" t="inlineStr">
        <is>
          <t>جلسات ملغاة</t>
        </is>
      </c>
      <c r="B28" s="16">
        <f>COUNTIFS('الجلسات'!$A$6:$A$2005,"&gt;="&amp;'الإعدادات'!$B$6,'الجلسات'!$A$6:$A$2005,"&lt;"&amp;'الإعدادات'!$B$7,'الجلسات'!$C$6:$C$2005,"ملغاة")</f>
        <v/>
      </c>
    </row>
    <row r="29">
      <c r="A29" s="12" t="inlineStr">
        <is>
          <t>نسبة الحضور</t>
        </is>
      </c>
      <c r="B29" s="21">
        <f>IF(B26+B27=0,"",B26/(B26+B27))</f>
        <v/>
      </c>
    </row>
    <row r="30">
      <c r="A30" s="12" t="inlineStr">
        <is>
          <t>المحصّل في الشهر</t>
        </is>
      </c>
      <c r="B30" s="25">
        <f>SUMIFS('المدفوعات'!$C$6:$C$1005,'المدفوعات'!$A$6:$A$1005,"&gt;="&amp;'الإعدادات'!$B$6,'المدفوعات'!$A$6:$A$1005,"&lt;"&amp;'الإعدادات'!$B$7)</f>
        <v/>
      </c>
    </row>
  </sheetData>
  <mergeCells count="2">
    <mergeCell ref="A2:B2"/>
    <mergeCell ref="A1:B1"/>
  </mergeCells>
  <conditionalFormatting sqref="B21">
    <cfRule type="expression" priority="1" dxfId="0">
      <formula>B21&gt;0</formula>
    </cfRule>
  </conditionalFormatting>
  <conditionalFormatting sqref="B15">
    <cfRule type="expression" priority="2" dxfId="1">
      <formula>B15&gt;0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6"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6" t="inlineStr">
        <is>
          <t>نصمم الشاشات على خطوات عملك، فيسجّل كل شخص ما يخصه فقط.</t>
        </is>
      </c>
    </row>
    <row r="8" ht="48" customHeight="1">
      <c r="B8" s="5" t="inlineStr">
        <is>
          <t>الأعمدة والصيغ ثابتة كما صُمّم الشيت.</t>
        </is>
      </c>
      <c r="C8" s="26" t="inlineStr">
        <is>
          <t>نبني ما تحتاجه أنت: تقارير وتنبيهات وشاشات على طريقتك.</t>
        </is>
      </c>
    </row>
    <row r="9" ht="48" customHeight="1">
      <c r="B9" s="5" t="inlineStr">
        <is>
          <t>النسخ الاحتياطية والأمان على مسؤوليتك.</t>
        </is>
      </c>
      <c r="C9" s="26" t="inlineStr">
        <is>
          <t>البرنامج على خادم مؤمّن مع نسخ احتياطية دورية.</t>
        </is>
      </c>
    </row>
    <row r="11" ht="30" customHeight="1">
      <c r="B11" s="27" t="inlineStr">
        <is>
          <t>تعرّف على برنامج مخصص من Softwiro واطلب عرضًا تجريبيًا ←</t>
        </is>
      </c>
    </row>
    <row r="13">
      <c r="B13" s="28"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خطط علاج الأسنان</dc:title>
  <dc:description>يتابع مرضى عيادة الأسنان وخطط علاجهم: عدد الجلسات المخططة والمنجزة لكل خطة، والسعر المتفق عليه والمدفوع، ورصيد كل مريض عن العمل المنجز، وخطط تحتاج إلى موعد جديد، وقائمة بمن عليه رصيد. دون أي تشخيص أو بيانات طبية.</dc:description>
  <dcterms:created xsi:type="dcterms:W3CDTF">2026-11-05T01:33:12Z</dcterms:created>
  <dcterms:modified xsi:type="dcterms:W3CDTF">2026-11-05T01:33:14Z</dcterms:modified>
  <cp:keywords>Softwiro, Excel, شيت خطط علاج الأسنان</cp:keywords>
</cp:coreProperties>
</file>